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bookViews>
    <workbookView xWindow="120" yWindow="45" windowWidth="13455" windowHeight="8580" tabRatio="892"/>
  </bookViews>
  <sheets>
    <sheet name="MANUAL" sheetId="23" r:id="rId1"/>
    <sheet name="CLUB" sheetId="29" r:id="rId2"/>
    <sheet name="PAGOS" sheetId="4" r:id="rId3"/>
    <sheet name="licencias" sheetId="27" state="hidden" r:id="rId4"/>
    <sheet name="clubes" sheetId="28" state="hidden" r:id="rId5"/>
    <sheet name="ESI" sheetId="67" r:id="rId6"/>
    <sheet name="DSI" sheetId="66" r:id="rId7"/>
    <sheet name="I01" sheetId="70" r:id="rId8"/>
    <sheet name="I02" sheetId="71" r:id="rId9"/>
    <sheet name="I03" sheetId="72" r:id="rId10"/>
    <sheet name="I04" sheetId="73" r:id="rId11"/>
    <sheet name="I05" sheetId="74" r:id="rId12"/>
    <sheet name="EPI" sheetId="42" r:id="rId13"/>
    <sheet name="DPI" sheetId="35" r:id="rId14"/>
    <sheet name="I06" sheetId="75" r:id="rId15"/>
    <sheet name="I07" sheetId="76" r:id="rId16"/>
    <sheet name="I08" sheetId="77" r:id="rId17"/>
    <sheet name="I09" sheetId="78" r:id="rId18"/>
    <sheet name="I10" sheetId="79" r:id="rId19"/>
    <sheet name="CAT_FEMENINA" sheetId="69" r:id="rId20"/>
    <sheet name="CLASIFICACION" sheetId="68" r:id="rId21"/>
    <sheet name="IND" sheetId="80" state="hidden" r:id="rId22"/>
    <sheet name="EQ" sheetId="81" state="hidden" r:id="rId23"/>
    <sheet name="fra" sheetId="84" state="hidden" r:id="rId24"/>
  </sheets>
  <externalReferences>
    <externalReference r:id="rId25"/>
    <externalReference r:id="rId26"/>
  </externalReferences>
  <definedNames>
    <definedName name="_xlnm._FilterDatabase" localSheetId="4" hidden="1">clubes!$A$2:$B$2</definedName>
    <definedName name="_xlnm.Print_Area" localSheetId="19">CAT_FEMENINA!$A$1:$E$24</definedName>
    <definedName name="_xlnm.Print_Area" localSheetId="20">CLASIFICACION!$A$1:$E$24</definedName>
    <definedName name="_xlnm.Print_Area" localSheetId="1">CLUB!$A:$G</definedName>
    <definedName name="_xlnm.Print_Area" localSheetId="13">DPI!$A$1:$E$31</definedName>
    <definedName name="_xlnm.Print_Area" localSheetId="6">DSI!$A$1:$E$31</definedName>
    <definedName name="_xlnm.Print_Area" localSheetId="12">EPI!$A:$F</definedName>
    <definedName name="_xlnm.Print_Area" localSheetId="5">ESI!$A:$F</definedName>
    <definedName name="_xlnm.Print_Area" localSheetId="7">'I01'!$A$1:$E$24</definedName>
    <definedName name="_xlnm.Print_Area" localSheetId="8">'I02'!$A$1:$E$24</definedName>
    <definedName name="_xlnm.Print_Area" localSheetId="9">'I03'!$A$1:$E$24</definedName>
    <definedName name="_xlnm.Print_Area" localSheetId="10">'I04'!$A$1:$E$24</definedName>
    <definedName name="_xlnm.Print_Area" localSheetId="11">'I05'!$A$1:$E$24</definedName>
    <definedName name="_xlnm.Print_Area" localSheetId="14">'I06'!$A$1:$E$24</definedName>
    <definedName name="_xlnm.Print_Area" localSheetId="15">'I07'!$A$1:$E$24</definedName>
    <definedName name="_xlnm.Print_Area" localSheetId="16">'I08'!$A$1:$E$24</definedName>
    <definedName name="_xlnm.Print_Area" localSheetId="17">'I09'!$A$1:$E$24</definedName>
    <definedName name="_xlnm.Print_Area" localSheetId="18">'I10'!$A$1:$E$24</definedName>
    <definedName name="_xlnm.Print_Area" localSheetId="0">MANUAL!$A:$I</definedName>
    <definedName name="buscar">#REF!</definedName>
    <definedName name="entrenadores">licencias!$A$5326:$O$6416</definedName>
    <definedName name="jugadores">licencias!$2:$14602</definedName>
    <definedName name="llic">#REF!</definedName>
    <definedName name="_xlnm.Print_Titles" localSheetId="12">EPI!$1:$5</definedName>
    <definedName name="_xlnm.Print_Titles" localSheetId="5">ESI!$1:$5</definedName>
  </definedNames>
  <calcPr calcId="144525" iterateDelta="1E-4"/>
</workbook>
</file>

<file path=xl/calcChain.xml><?xml version="1.0" encoding="utf-8"?>
<calcChain xmlns="http://schemas.openxmlformats.org/spreadsheetml/2006/main">
  <c r="Q10" i="81" l="1"/>
  <c r="Q5" i="81"/>
  <c r="Q4" i="81"/>
  <c r="N4" i="81"/>
  <c r="N5" i="81"/>
  <c r="N10" i="81"/>
  <c r="N3" i="27"/>
  <c r="O3" i="27"/>
  <c r="N4" i="27"/>
  <c r="O4" i="27"/>
  <c r="N5" i="27"/>
  <c r="O5" i="27"/>
  <c r="N6" i="27"/>
  <c r="O6" i="27"/>
  <c r="N7" i="27"/>
  <c r="O7" i="27"/>
  <c r="N8" i="27"/>
  <c r="O8" i="27"/>
  <c r="N9" i="27"/>
  <c r="O9" i="27"/>
  <c r="N10" i="27"/>
  <c r="O10" i="27"/>
  <c r="N11" i="27"/>
  <c r="O11" i="27"/>
  <c r="N12" i="27"/>
  <c r="O12" i="27"/>
  <c r="N13" i="27"/>
  <c r="O13" i="27"/>
  <c r="N14" i="27"/>
  <c r="O14" i="27"/>
  <c r="N15" i="27"/>
  <c r="O15" i="27"/>
  <c r="N16" i="27"/>
  <c r="O16" i="27"/>
  <c r="N17" i="27"/>
  <c r="O17" i="27"/>
  <c r="N18" i="27"/>
  <c r="O18" i="27"/>
  <c r="N19" i="27"/>
  <c r="O19" i="27"/>
  <c r="N20" i="27"/>
  <c r="O20" i="27"/>
  <c r="N21" i="27"/>
  <c r="O21" i="27"/>
  <c r="N22" i="27"/>
  <c r="O22" i="27"/>
  <c r="N23" i="27"/>
  <c r="O23" i="27"/>
  <c r="N24" i="27"/>
  <c r="O24" i="27"/>
  <c r="N25" i="27"/>
  <c r="O25" i="27"/>
  <c r="N26" i="27"/>
  <c r="O26" i="27"/>
  <c r="N27" i="27"/>
  <c r="O27" i="27"/>
  <c r="N28" i="27"/>
  <c r="O28" i="27"/>
  <c r="N29" i="27"/>
  <c r="O29" i="27"/>
  <c r="N30" i="27"/>
  <c r="O30" i="27"/>
  <c r="N31" i="27"/>
  <c r="O31" i="27"/>
  <c r="N32" i="27"/>
  <c r="O32" i="27"/>
  <c r="N33" i="27"/>
  <c r="O33" i="27"/>
  <c r="N34" i="27"/>
  <c r="O34" i="27"/>
  <c r="N35" i="27"/>
  <c r="O35" i="27"/>
  <c r="N36" i="27"/>
  <c r="O36" i="27"/>
  <c r="N37" i="27"/>
  <c r="O37" i="27"/>
  <c r="N38" i="27"/>
  <c r="O38" i="27"/>
  <c r="N39" i="27"/>
  <c r="O39" i="27"/>
  <c r="N40" i="27"/>
  <c r="O40" i="27"/>
  <c r="N41" i="27"/>
  <c r="O41" i="27"/>
  <c r="N42" i="27"/>
  <c r="O42" i="27"/>
  <c r="N43" i="27"/>
  <c r="O43" i="27"/>
  <c r="N44" i="27"/>
  <c r="O44" i="27"/>
  <c r="N45" i="27"/>
  <c r="O45" i="27"/>
  <c r="N46" i="27"/>
  <c r="O46" i="27"/>
  <c r="N47" i="27"/>
  <c r="O47" i="27"/>
  <c r="N48" i="27"/>
  <c r="O48" i="27"/>
  <c r="N49" i="27"/>
  <c r="O49" i="27"/>
  <c r="N50" i="27"/>
  <c r="O50" i="27"/>
  <c r="N51" i="27"/>
  <c r="O51" i="27"/>
  <c r="N52" i="27"/>
  <c r="O52" i="27"/>
  <c r="N53" i="27"/>
  <c r="O53" i="27"/>
  <c r="N54" i="27"/>
  <c r="O54" i="27"/>
  <c r="N55" i="27"/>
  <c r="O55" i="27"/>
  <c r="N56" i="27"/>
  <c r="O56" i="27"/>
  <c r="N57" i="27"/>
  <c r="O57" i="27"/>
  <c r="N58" i="27"/>
  <c r="O58" i="27"/>
  <c r="N59" i="27"/>
  <c r="O59" i="27"/>
  <c r="N60" i="27"/>
  <c r="O60" i="27"/>
  <c r="N61" i="27"/>
  <c r="O61" i="27"/>
  <c r="N62" i="27"/>
  <c r="O62" i="27"/>
  <c r="N63" i="27"/>
  <c r="O63" i="27"/>
  <c r="N64" i="27"/>
  <c r="O64" i="27"/>
  <c r="N65" i="27"/>
  <c r="O65" i="27"/>
  <c r="N66" i="27"/>
  <c r="O66" i="27"/>
  <c r="N67" i="27"/>
  <c r="O67" i="27"/>
  <c r="N68" i="27"/>
  <c r="O68" i="27"/>
  <c r="N69" i="27"/>
  <c r="O69" i="27"/>
  <c r="N70" i="27"/>
  <c r="O70" i="27"/>
  <c r="N71" i="27"/>
  <c r="O71" i="27"/>
  <c r="N72" i="27"/>
  <c r="O72" i="27"/>
  <c r="N73" i="27"/>
  <c r="O73" i="27"/>
  <c r="N74" i="27"/>
  <c r="O74" i="27"/>
  <c r="N75" i="27"/>
  <c r="O75" i="27"/>
  <c r="N76" i="27"/>
  <c r="O76" i="27"/>
  <c r="N77" i="27"/>
  <c r="O77" i="27"/>
  <c r="N78" i="27"/>
  <c r="O78" i="27"/>
  <c r="N79" i="27"/>
  <c r="O79" i="27"/>
  <c r="N80" i="27"/>
  <c r="O80" i="27"/>
  <c r="N81" i="27"/>
  <c r="O81" i="27"/>
  <c r="N82" i="27"/>
  <c r="O82" i="27"/>
  <c r="N83" i="27"/>
  <c r="O83" i="27"/>
  <c r="N84" i="27"/>
  <c r="O84" i="27"/>
  <c r="N85" i="27"/>
  <c r="O85" i="27"/>
  <c r="N86" i="27"/>
  <c r="O86" i="27"/>
  <c r="N87" i="27"/>
  <c r="O87" i="27"/>
  <c r="N88" i="27"/>
  <c r="O88" i="27"/>
  <c r="N89" i="27"/>
  <c r="O89" i="27"/>
  <c r="N90" i="27"/>
  <c r="O90" i="27"/>
  <c r="N91" i="27"/>
  <c r="O91" i="27"/>
  <c r="N92" i="27"/>
  <c r="O92" i="27"/>
  <c r="N93" i="27"/>
  <c r="O93" i="27"/>
  <c r="N94" i="27"/>
  <c r="O94" i="27"/>
  <c r="N95" i="27"/>
  <c r="O95" i="27"/>
  <c r="N96" i="27"/>
  <c r="O96" i="27"/>
  <c r="N97" i="27"/>
  <c r="O97" i="27"/>
  <c r="N98" i="27"/>
  <c r="O98" i="27"/>
  <c r="N99" i="27"/>
  <c r="O99" i="27"/>
  <c r="N100" i="27"/>
  <c r="O100" i="27"/>
  <c r="N101" i="27"/>
  <c r="O101" i="27"/>
  <c r="N102" i="27"/>
  <c r="O102" i="27"/>
  <c r="N103" i="27"/>
  <c r="O103" i="27"/>
  <c r="N104" i="27"/>
  <c r="O104" i="27"/>
  <c r="N105" i="27"/>
  <c r="O105" i="27"/>
  <c r="N106" i="27"/>
  <c r="O106" i="27"/>
  <c r="N107" i="27"/>
  <c r="O107" i="27"/>
  <c r="N108" i="27"/>
  <c r="O108" i="27"/>
  <c r="N109" i="27"/>
  <c r="O109" i="27"/>
  <c r="N110" i="27"/>
  <c r="O110" i="27"/>
  <c r="N111" i="27"/>
  <c r="O111" i="27"/>
  <c r="N112" i="27"/>
  <c r="O112" i="27"/>
  <c r="N113" i="27"/>
  <c r="O113" i="27"/>
  <c r="N114" i="27"/>
  <c r="O114" i="27"/>
  <c r="N115" i="27"/>
  <c r="O115" i="27"/>
  <c r="N116" i="27"/>
  <c r="O116" i="27"/>
  <c r="N117" i="27"/>
  <c r="O117" i="27"/>
  <c r="N118" i="27"/>
  <c r="O118" i="27"/>
  <c r="N119" i="27"/>
  <c r="O119" i="27"/>
  <c r="N120" i="27"/>
  <c r="O120" i="27"/>
  <c r="N121" i="27"/>
  <c r="O121" i="27"/>
  <c r="N122" i="27"/>
  <c r="O122" i="27"/>
  <c r="N123" i="27"/>
  <c r="O123" i="27"/>
  <c r="N124" i="27"/>
  <c r="O124" i="27"/>
  <c r="N125" i="27"/>
  <c r="O125" i="27"/>
  <c r="N126" i="27"/>
  <c r="O126" i="27"/>
  <c r="N127" i="27"/>
  <c r="O127" i="27"/>
  <c r="N128" i="27"/>
  <c r="O128" i="27"/>
  <c r="N129" i="27"/>
  <c r="O129" i="27"/>
  <c r="N130" i="27"/>
  <c r="O130" i="27"/>
  <c r="N131" i="27"/>
  <c r="O131" i="27"/>
  <c r="N132" i="27"/>
  <c r="O132" i="27"/>
  <c r="N133" i="27"/>
  <c r="O133" i="27"/>
  <c r="N134" i="27"/>
  <c r="O134" i="27"/>
  <c r="N135" i="27"/>
  <c r="O135" i="27"/>
  <c r="N136" i="27"/>
  <c r="O136" i="27"/>
  <c r="N137" i="27"/>
  <c r="O137" i="27"/>
  <c r="N138" i="27"/>
  <c r="O138" i="27"/>
  <c r="N139" i="27"/>
  <c r="O139" i="27"/>
  <c r="N140" i="27"/>
  <c r="O140" i="27"/>
  <c r="N141" i="27"/>
  <c r="O141" i="27"/>
  <c r="N142" i="27"/>
  <c r="O142" i="27"/>
  <c r="N143" i="27"/>
  <c r="O143" i="27"/>
  <c r="N144" i="27"/>
  <c r="O144" i="27"/>
  <c r="N145" i="27"/>
  <c r="O145" i="27"/>
  <c r="N146" i="27"/>
  <c r="O146" i="27"/>
  <c r="N147" i="27"/>
  <c r="O147" i="27"/>
  <c r="N148" i="27"/>
  <c r="O148" i="27"/>
  <c r="N149" i="27"/>
  <c r="O149" i="27"/>
  <c r="N150" i="27"/>
  <c r="O150" i="27"/>
  <c r="N151" i="27"/>
  <c r="O151" i="27"/>
  <c r="N152" i="27"/>
  <c r="O152" i="27"/>
  <c r="N153" i="27"/>
  <c r="O153" i="27"/>
  <c r="N154" i="27"/>
  <c r="O154" i="27"/>
  <c r="N155" i="27"/>
  <c r="O155" i="27"/>
  <c r="N156" i="27"/>
  <c r="O156" i="27"/>
  <c r="N157" i="27"/>
  <c r="O157" i="27"/>
  <c r="N158" i="27"/>
  <c r="O158" i="27"/>
  <c r="N159" i="27"/>
  <c r="O159" i="27"/>
  <c r="N160" i="27"/>
  <c r="O160" i="27"/>
  <c r="N161" i="27"/>
  <c r="O161" i="27"/>
  <c r="N162" i="27"/>
  <c r="O162" i="27"/>
  <c r="N163" i="27"/>
  <c r="O163" i="27"/>
  <c r="N164" i="27"/>
  <c r="O164" i="27"/>
  <c r="N165" i="27"/>
  <c r="O165" i="27"/>
  <c r="N166" i="27"/>
  <c r="O166" i="27"/>
  <c r="N167" i="27"/>
  <c r="O167" i="27"/>
  <c r="N168" i="27"/>
  <c r="O168" i="27"/>
  <c r="N169" i="27"/>
  <c r="O169" i="27"/>
  <c r="N170" i="27"/>
  <c r="O170" i="27"/>
  <c r="N171" i="27"/>
  <c r="O171" i="27"/>
  <c r="N172" i="27"/>
  <c r="O172" i="27"/>
  <c r="N173" i="27"/>
  <c r="O173" i="27"/>
  <c r="N174" i="27"/>
  <c r="O174" i="27"/>
  <c r="N175" i="27"/>
  <c r="O175" i="27"/>
  <c r="N176" i="27"/>
  <c r="O176" i="27"/>
  <c r="N177" i="27"/>
  <c r="O177" i="27"/>
  <c r="N178" i="27"/>
  <c r="O178" i="27"/>
  <c r="N179" i="27"/>
  <c r="O179" i="27"/>
  <c r="N180" i="27"/>
  <c r="O180" i="27"/>
  <c r="N181" i="27"/>
  <c r="O181" i="27"/>
  <c r="N182" i="27"/>
  <c r="O182" i="27"/>
  <c r="N183" i="27"/>
  <c r="O183" i="27"/>
  <c r="N184" i="27"/>
  <c r="O184" i="27"/>
  <c r="N185" i="27"/>
  <c r="O185" i="27"/>
  <c r="N186" i="27"/>
  <c r="O186" i="27"/>
  <c r="N187" i="27"/>
  <c r="O187" i="27"/>
  <c r="N188" i="27"/>
  <c r="O188" i="27"/>
  <c r="N189" i="27"/>
  <c r="O189" i="27"/>
  <c r="N190" i="27"/>
  <c r="O190" i="27"/>
  <c r="N191" i="27"/>
  <c r="O191" i="27"/>
  <c r="N192" i="27"/>
  <c r="O192" i="27"/>
  <c r="N193" i="27"/>
  <c r="O193" i="27"/>
  <c r="N194" i="27"/>
  <c r="O194" i="27"/>
  <c r="N195" i="27"/>
  <c r="O195" i="27"/>
  <c r="N196" i="27"/>
  <c r="O196" i="27"/>
  <c r="N197" i="27"/>
  <c r="O197" i="27"/>
  <c r="N198" i="27"/>
  <c r="O198" i="27"/>
  <c r="N199" i="27"/>
  <c r="O199" i="27"/>
  <c r="N200" i="27"/>
  <c r="O200" i="27"/>
  <c r="N201" i="27"/>
  <c r="O201" i="27"/>
  <c r="N202" i="27"/>
  <c r="O202" i="27"/>
  <c r="N203" i="27"/>
  <c r="O203" i="27"/>
  <c r="N204" i="27"/>
  <c r="O204" i="27"/>
  <c r="N205" i="27"/>
  <c r="O205" i="27"/>
  <c r="N206" i="27"/>
  <c r="O206" i="27"/>
  <c r="N207" i="27"/>
  <c r="O207" i="27"/>
  <c r="N208" i="27"/>
  <c r="O208" i="27"/>
  <c r="N209" i="27"/>
  <c r="O209" i="27"/>
  <c r="N210" i="27"/>
  <c r="O210" i="27"/>
  <c r="N211" i="27"/>
  <c r="O211" i="27"/>
  <c r="N212" i="27"/>
  <c r="O212" i="27"/>
  <c r="N213" i="27"/>
  <c r="O213" i="27"/>
  <c r="N214" i="27"/>
  <c r="O214" i="27"/>
  <c r="N215" i="27"/>
  <c r="O215" i="27"/>
  <c r="N216" i="27"/>
  <c r="O216" i="27"/>
  <c r="N217" i="27"/>
  <c r="O217" i="27"/>
  <c r="N218" i="27"/>
  <c r="O218" i="27"/>
  <c r="N219" i="27"/>
  <c r="O219" i="27"/>
  <c r="N220" i="27"/>
  <c r="O220" i="27"/>
  <c r="N221" i="27"/>
  <c r="O221" i="27"/>
  <c r="N222" i="27"/>
  <c r="O222" i="27"/>
  <c r="N223" i="27"/>
  <c r="O223" i="27"/>
  <c r="N224" i="27"/>
  <c r="O224" i="27"/>
  <c r="N225" i="27"/>
  <c r="O225" i="27"/>
  <c r="N226" i="27"/>
  <c r="O226" i="27"/>
  <c r="N227" i="27"/>
  <c r="O227" i="27"/>
  <c r="N228" i="27"/>
  <c r="O228" i="27"/>
  <c r="N229" i="27"/>
  <c r="O229" i="27"/>
  <c r="N230" i="27"/>
  <c r="O230" i="27"/>
  <c r="N231" i="27"/>
  <c r="O231" i="27"/>
  <c r="N232" i="27"/>
  <c r="O232" i="27"/>
  <c r="N233" i="27"/>
  <c r="O233" i="27"/>
  <c r="N234" i="27"/>
  <c r="O234" i="27"/>
  <c r="N235" i="27"/>
  <c r="O235" i="27"/>
  <c r="N236" i="27"/>
  <c r="O236" i="27"/>
  <c r="N237" i="27"/>
  <c r="O237" i="27"/>
  <c r="N238" i="27"/>
  <c r="O238" i="27"/>
  <c r="N239" i="27"/>
  <c r="O239" i="27"/>
  <c r="N240" i="27"/>
  <c r="O240" i="27"/>
  <c r="N241" i="27"/>
  <c r="O241" i="27"/>
  <c r="N242" i="27"/>
  <c r="O242" i="27"/>
  <c r="N243" i="27"/>
  <c r="O243" i="27"/>
  <c r="N244" i="27"/>
  <c r="O244" i="27"/>
  <c r="N245" i="27"/>
  <c r="O245" i="27"/>
  <c r="N246" i="27"/>
  <c r="O246" i="27"/>
  <c r="N247" i="27"/>
  <c r="O247" i="27"/>
  <c r="N248" i="27"/>
  <c r="O248" i="27"/>
  <c r="N249" i="27"/>
  <c r="O249" i="27"/>
  <c r="N250" i="27"/>
  <c r="O250" i="27"/>
  <c r="N251" i="27"/>
  <c r="O251" i="27"/>
  <c r="N252" i="27"/>
  <c r="O252" i="27"/>
  <c r="N253" i="27"/>
  <c r="O253" i="27"/>
  <c r="N254" i="27"/>
  <c r="O254" i="27"/>
  <c r="N255" i="27"/>
  <c r="O255" i="27"/>
  <c r="N256" i="27"/>
  <c r="O256" i="27"/>
  <c r="N257" i="27"/>
  <c r="O257" i="27"/>
  <c r="N258" i="27"/>
  <c r="O258" i="27"/>
  <c r="N259" i="27"/>
  <c r="O259" i="27"/>
  <c r="N260" i="27"/>
  <c r="O260" i="27"/>
  <c r="N261" i="27"/>
  <c r="O261" i="27"/>
  <c r="N262" i="27"/>
  <c r="O262" i="27"/>
  <c r="N263" i="27"/>
  <c r="O263" i="27"/>
  <c r="N264" i="27"/>
  <c r="O264" i="27"/>
  <c r="N265" i="27"/>
  <c r="O265" i="27"/>
  <c r="N266" i="27"/>
  <c r="O266" i="27"/>
  <c r="N267" i="27"/>
  <c r="O267" i="27"/>
  <c r="N268" i="27"/>
  <c r="O268" i="27"/>
  <c r="N269" i="27"/>
  <c r="O269" i="27"/>
  <c r="N270" i="27"/>
  <c r="O270" i="27"/>
  <c r="N271" i="27"/>
  <c r="O271" i="27"/>
  <c r="N272" i="27"/>
  <c r="O272" i="27"/>
  <c r="N273" i="27"/>
  <c r="O273" i="27"/>
  <c r="N274" i="27"/>
  <c r="O274" i="27"/>
  <c r="N275" i="27"/>
  <c r="O275" i="27"/>
  <c r="N276" i="27"/>
  <c r="O276" i="27"/>
  <c r="N277" i="27"/>
  <c r="O277" i="27"/>
  <c r="N278" i="27"/>
  <c r="O278" i="27"/>
  <c r="N279" i="27"/>
  <c r="O279" i="27"/>
  <c r="N280" i="27"/>
  <c r="O280" i="27"/>
  <c r="N281" i="27"/>
  <c r="O281" i="27"/>
  <c r="N282" i="27"/>
  <c r="O282" i="27"/>
  <c r="N283" i="27"/>
  <c r="O283" i="27"/>
  <c r="N284" i="27"/>
  <c r="O284" i="27"/>
  <c r="N285" i="27"/>
  <c r="O285" i="27"/>
  <c r="N286" i="27"/>
  <c r="O286" i="27"/>
  <c r="N287" i="27"/>
  <c r="O287" i="27"/>
  <c r="N288" i="27"/>
  <c r="O288" i="27"/>
  <c r="N289" i="27"/>
  <c r="O289" i="27"/>
  <c r="N290" i="27"/>
  <c r="O290" i="27"/>
  <c r="N291" i="27"/>
  <c r="O291" i="27"/>
  <c r="N292" i="27"/>
  <c r="O292" i="27"/>
  <c r="N293" i="27"/>
  <c r="O293" i="27"/>
  <c r="N294" i="27"/>
  <c r="O294" i="27"/>
  <c r="N295" i="27"/>
  <c r="O295" i="27"/>
  <c r="N296" i="27"/>
  <c r="O296" i="27"/>
  <c r="N297" i="27"/>
  <c r="O297" i="27"/>
  <c r="N298" i="27"/>
  <c r="O298" i="27"/>
  <c r="N299" i="27"/>
  <c r="O299" i="27"/>
  <c r="N300" i="27"/>
  <c r="O300" i="27"/>
  <c r="N301" i="27"/>
  <c r="O301" i="27"/>
  <c r="N302" i="27"/>
  <c r="O302" i="27"/>
  <c r="N303" i="27"/>
  <c r="O303" i="27"/>
  <c r="N304" i="27"/>
  <c r="O304" i="27"/>
  <c r="N305" i="27"/>
  <c r="O305" i="27"/>
  <c r="N306" i="27"/>
  <c r="O306" i="27"/>
  <c r="N307" i="27"/>
  <c r="O307" i="27"/>
  <c r="N308" i="27"/>
  <c r="O308" i="27"/>
  <c r="N309" i="27"/>
  <c r="O309" i="27"/>
  <c r="N310" i="27"/>
  <c r="O310" i="27"/>
  <c r="N311" i="27"/>
  <c r="O311" i="27"/>
  <c r="N312" i="27"/>
  <c r="O312" i="27"/>
  <c r="N313" i="27"/>
  <c r="O313" i="27"/>
  <c r="N314" i="27"/>
  <c r="O314" i="27"/>
  <c r="N315" i="27"/>
  <c r="O315" i="27"/>
  <c r="N316" i="27"/>
  <c r="O316" i="27"/>
  <c r="N317" i="27"/>
  <c r="O317" i="27"/>
  <c r="N318" i="27"/>
  <c r="O318" i="27"/>
  <c r="N319" i="27"/>
  <c r="O319" i="27"/>
  <c r="N320" i="27"/>
  <c r="O320" i="27"/>
  <c r="N321" i="27"/>
  <c r="O321" i="27"/>
  <c r="N322" i="27"/>
  <c r="O322" i="27"/>
  <c r="N323" i="27"/>
  <c r="O323" i="27"/>
  <c r="N324" i="27"/>
  <c r="O324" i="27"/>
  <c r="N325" i="27"/>
  <c r="O325" i="27"/>
  <c r="N326" i="27"/>
  <c r="O326" i="27"/>
  <c r="N327" i="27"/>
  <c r="O327" i="27"/>
  <c r="N328" i="27"/>
  <c r="O328" i="27"/>
  <c r="N329" i="27"/>
  <c r="O329" i="27"/>
  <c r="N330" i="27"/>
  <c r="O330" i="27"/>
  <c r="N331" i="27"/>
  <c r="O331" i="27"/>
  <c r="N332" i="27"/>
  <c r="O332" i="27"/>
  <c r="N333" i="27"/>
  <c r="O333" i="27"/>
  <c r="N334" i="27"/>
  <c r="O334" i="27"/>
  <c r="N335" i="27"/>
  <c r="O335" i="27"/>
  <c r="N336" i="27"/>
  <c r="O336" i="27"/>
  <c r="N337" i="27"/>
  <c r="O337" i="27"/>
  <c r="N338" i="27"/>
  <c r="O338" i="27"/>
  <c r="N339" i="27"/>
  <c r="O339" i="27"/>
  <c r="N340" i="27"/>
  <c r="O340" i="27"/>
  <c r="N341" i="27"/>
  <c r="O341" i="27"/>
  <c r="N342" i="27"/>
  <c r="O342" i="27"/>
  <c r="N343" i="27"/>
  <c r="O343" i="27"/>
  <c r="N344" i="27"/>
  <c r="O344" i="27"/>
  <c r="N345" i="27"/>
  <c r="O345" i="27"/>
  <c r="N346" i="27"/>
  <c r="O346" i="27"/>
  <c r="N347" i="27"/>
  <c r="O347" i="27"/>
  <c r="N348" i="27"/>
  <c r="O348" i="27"/>
  <c r="N349" i="27"/>
  <c r="O349" i="27"/>
  <c r="N350" i="27"/>
  <c r="O350" i="27"/>
  <c r="N351" i="27"/>
  <c r="O351" i="27"/>
  <c r="N352" i="27"/>
  <c r="O352" i="27"/>
  <c r="N353" i="27"/>
  <c r="O353" i="27"/>
  <c r="N354" i="27"/>
  <c r="O354" i="27"/>
  <c r="N355" i="27"/>
  <c r="O355" i="27"/>
  <c r="N356" i="27"/>
  <c r="O356" i="27"/>
  <c r="N357" i="27"/>
  <c r="O357" i="27"/>
  <c r="N358" i="27"/>
  <c r="O358" i="27"/>
  <c r="N359" i="27"/>
  <c r="O359" i="27"/>
  <c r="N360" i="27"/>
  <c r="O360" i="27"/>
  <c r="N361" i="27"/>
  <c r="O361" i="27"/>
  <c r="N362" i="27"/>
  <c r="O362" i="27"/>
  <c r="N363" i="27"/>
  <c r="O363" i="27"/>
  <c r="N364" i="27"/>
  <c r="O364" i="27"/>
  <c r="N365" i="27"/>
  <c r="O365" i="27"/>
  <c r="N366" i="27"/>
  <c r="O366" i="27"/>
  <c r="N367" i="27"/>
  <c r="O367" i="27"/>
  <c r="N368" i="27"/>
  <c r="O368" i="27"/>
  <c r="N369" i="27"/>
  <c r="O369" i="27"/>
  <c r="N370" i="27"/>
  <c r="O370" i="27"/>
  <c r="N371" i="27"/>
  <c r="O371" i="27"/>
  <c r="N372" i="27"/>
  <c r="O372" i="27"/>
  <c r="N373" i="27"/>
  <c r="O373" i="27"/>
  <c r="N374" i="27"/>
  <c r="O374" i="27"/>
  <c r="N375" i="27"/>
  <c r="O375" i="27"/>
  <c r="N376" i="27"/>
  <c r="O376" i="27"/>
  <c r="N377" i="27"/>
  <c r="O377" i="27"/>
  <c r="N378" i="27"/>
  <c r="O378" i="27"/>
  <c r="N379" i="27"/>
  <c r="O379" i="27"/>
  <c r="N380" i="27"/>
  <c r="O380" i="27"/>
  <c r="N381" i="27"/>
  <c r="O381" i="27"/>
  <c r="N382" i="27"/>
  <c r="O382" i="27"/>
  <c r="N383" i="27"/>
  <c r="O383" i="27"/>
  <c r="N384" i="27"/>
  <c r="O384" i="27"/>
  <c r="N385" i="27"/>
  <c r="O385" i="27"/>
  <c r="N386" i="27"/>
  <c r="O386" i="27"/>
  <c r="N387" i="27"/>
  <c r="O387" i="27"/>
  <c r="N388" i="27"/>
  <c r="O388" i="27"/>
  <c r="N389" i="27"/>
  <c r="O389" i="27"/>
  <c r="N390" i="27"/>
  <c r="O390" i="27"/>
  <c r="N391" i="27"/>
  <c r="O391" i="27"/>
  <c r="N392" i="27"/>
  <c r="O392" i="27"/>
  <c r="N393" i="27"/>
  <c r="O393" i="27"/>
  <c r="N394" i="27"/>
  <c r="O394" i="27"/>
  <c r="N395" i="27"/>
  <c r="O395" i="27"/>
  <c r="N396" i="27"/>
  <c r="O396" i="27"/>
  <c r="N397" i="27"/>
  <c r="O397" i="27"/>
  <c r="N398" i="27"/>
  <c r="O398" i="27"/>
  <c r="N399" i="27"/>
  <c r="O399" i="27"/>
  <c r="N400" i="27"/>
  <c r="O400" i="27"/>
  <c r="N401" i="27"/>
  <c r="O401" i="27"/>
  <c r="N402" i="27"/>
  <c r="O402" i="27"/>
  <c r="N403" i="27"/>
  <c r="O403" i="27"/>
  <c r="N404" i="27"/>
  <c r="O404" i="27"/>
  <c r="N405" i="27"/>
  <c r="O405" i="27"/>
  <c r="N406" i="27"/>
  <c r="O406" i="27"/>
  <c r="N407" i="27"/>
  <c r="O407" i="27"/>
  <c r="N408" i="27"/>
  <c r="O408" i="27"/>
  <c r="N409" i="27"/>
  <c r="O409" i="27"/>
  <c r="N410" i="27"/>
  <c r="O410" i="27"/>
  <c r="N411" i="27"/>
  <c r="O411" i="27"/>
  <c r="N412" i="27"/>
  <c r="O412" i="27"/>
  <c r="N413" i="27"/>
  <c r="O413" i="27"/>
  <c r="N414" i="27"/>
  <c r="O414" i="27"/>
  <c r="N415" i="27"/>
  <c r="O415" i="27"/>
  <c r="N416" i="27"/>
  <c r="O416" i="27"/>
  <c r="N417" i="27"/>
  <c r="O417" i="27"/>
  <c r="N418" i="27"/>
  <c r="O418" i="27"/>
  <c r="N419" i="27"/>
  <c r="O419" i="27"/>
  <c r="N420" i="27"/>
  <c r="O420" i="27"/>
  <c r="N421" i="27"/>
  <c r="O421" i="27"/>
  <c r="N422" i="27"/>
  <c r="O422" i="27"/>
  <c r="N423" i="27"/>
  <c r="O423" i="27"/>
  <c r="N424" i="27"/>
  <c r="O424" i="27"/>
  <c r="N425" i="27"/>
  <c r="O425" i="27"/>
  <c r="N426" i="27"/>
  <c r="O426" i="27"/>
  <c r="N427" i="27"/>
  <c r="O427" i="27"/>
  <c r="N428" i="27"/>
  <c r="O428" i="27"/>
  <c r="N429" i="27"/>
  <c r="O429" i="27"/>
  <c r="N430" i="27"/>
  <c r="O430" i="27"/>
  <c r="N431" i="27"/>
  <c r="O431" i="27"/>
  <c r="N432" i="27"/>
  <c r="O432" i="27"/>
  <c r="N433" i="27"/>
  <c r="O433" i="27"/>
  <c r="N434" i="27"/>
  <c r="O434" i="27"/>
  <c r="N435" i="27"/>
  <c r="O435" i="27"/>
  <c r="N436" i="27"/>
  <c r="O436" i="27"/>
  <c r="N437" i="27"/>
  <c r="O437" i="27"/>
  <c r="N438" i="27"/>
  <c r="O438" i="27"/>
  <c r="N439" i="27"/>
  <c r="O439" i="27"/>
  <c r="N440" i="27"/>
  <c r="O440" i="27"/>
  <c r="N441" i="27"/>
  <c r="O441" i="27"/>
  <c r="N442" i="27"/>
  <c r="O442" i="27"/>
  <c r="N443" i="27"/>
  <c r="O443" i="27"/>
  <c r="N444" i="27"/>
  <c r="O444" i="27"/>
  <c r="N445" i="27"/>
  <c r="O445" i="27"/>
  <c r="N446" i="27"/>
  <c r="O446" i="27"/>
  <c r="N447" i="27"/>
  <c r="O447" i="27"/>
  <c r="N448" i="27"/>
  <c r="O448" i="27"/>
  <c r="N449" i="27"/>
  <c r="O449" i="27"/>
  <c r="N450" i="27"/>
  <c r="O450" i="27"/>
  <c r="N451" i="27"/>
  <c r="O451" i="27"/>
  <c r="N452" i="27"/>
  <c r="O452" i="27"/>
  <c r="N453" i="27"/>
  <c r="O453" i="27"/>
  <c r="N454" i="27"/>
  <c r="O454" i="27"/>
  <c r="N455" i="27"/>
  <c r="O455" i="27"/>
  <c r="N456" i="27"/>
  <c r="O456" i="27"/>
  <c r="N457" i="27"/>
  <c r="O457" i="27"/>
  <c r="N458" i="27"/>
  <c r="O458" i="27"/>
  <c r="N459" i="27"/>
  <c r="O459" i="27"/>
  <c r="N460" i="27"/>
  <c r="O460" i="27"/>
  <c r="N461" i="27"/>
  <c r="O461" i="27"/>
  <c r="N462" i="27"/>
  <c r="O462" i="27"/>
  <c r="N463" i="27"/>
  <c r="O463" i="27"/>
  <c r="N464" i="27"/>
  <c r="O464" i="27"/>
  <c r="N465" i="27"/>
  <c r="O465" i="27"/>
  <c r="N466" i="27"/>
  <c r="O466" i="27"/>
  <c r="N467" i="27"/>
  <c r="O467" i="27"/>
  <c r="N468" i="27"/>
  <c r="O468" i="27"/>
  <c r="N469" i="27"/>
  <c r="O469" i="27"/>
  <c r="N470" i="27"/>
  <c r="O470" i="27"/>
  <c r="N471" i="27"/>
  <c r="O471" i="27"/>
  <c r="N472" i="27"/>
  <c r="O472" i="27"/>
  <c r="N473" i="27"/>
  <c r="O473" i="27"/>
  <c r="N474" i="27"/>
  <c r="O474" i="27"/>
  <c r="N475" i="27"/>
  <c r="O475" i="27"/>
  <c r="N476" i="27"/>
  <c r="O476" i="27"/>
  <c r="N477" i="27"/>
  <c r="O477" i="27"/>
  <c r="N478" i="27"/>
  <c r="O478" i="27"/>
  <c r="N479" i="27"/>
  <c r="O479" i="27"/>
  <c r="N480" i="27"/>
  <c r="O480" i="27"/>
  <c r="N481" i="27"/>
  <c r="O481" i="27"/>
  <c r="N482" i="27"/>
  <c r="O482" i="27"/>
  <c r="N483" i="27"/>
  <c r="O483" i="27"/>
  <c r="N484" i="27"/>
  <c r="O484" i="27"/>
  <c r="N485" i="27"/>
  <c r="O485" i="27"/>
  <c r="N486" i="27"/>
  <c r="O486" i="27"/>
  <c r="N487" i="27"/>
  <c r="O487" i="27"/>
  <c r="N488" i="27"/>
  <c r="O488" i="27"/>
  <c r="N489" i="27"/>
  <c r="O489" i="27"/>
  <c r="N490" i="27"/>
  <c r="O490" i="27"/>
  <c r="N491" i="27"/>
  <c r="O491" i="27"/>
  <c r="N492" i="27"/>
  <c r="O492" i="27"/>
  <c r="N493" i="27"/>
  <c r="O493" i="27"/>
  <c r="N494" i="27"/>
  <c r="O494" i="27"/>
  <c r="N495" i="27"/>
  <c r="O495" i="27"/>
  <c r="N496" i="27"/>
  <c r="O496" i="27"/>
  <c r="N497" i="27"/>
  <c r="O497" i="27"/>
  <c r="N498" i="27"/>
  <c r="O498" i="27"/>
  <c r="N499" i="27"/>
  <c r="O499" i="27"/>
  <c r="N500" i="27"/>
  <c r="O500" i="27"/>
  <c r="N501" i="27"/>
  <c r="O501" i="27"/>
  <c r="N502" i="27"/>
  <c r="O502" i="27"/>
  <c r="N503" i="27"/>
  <c r="O503" i="27"/>
  <c r="N504" i="27"/>
  <c r="O504" i="27"/>
  <c r="N505" i="27"/>
  <c r="O505" i="27"/>
  <c r="N506" i="27"/>
  <c r="O506" i="27"/>
  <c r="N507" i="27"/>
  <c r="O507" i="27"/>
  <c r="N508" i="27"/>
  <c r="O508" i="27"/>
  <c r="N509" i="27"/>
  <c r="O509" i="27"/>
  <c r="N510" i="27"/>
  <c r="O510" i="27"/>
  <c r="N511" i="27"/>
  <c r="O511" i="27"/>
  <c r="N512" i="27"/>
  <c r="O512" i="27"/>
  <c r="N513" i="27"/>
  <c r="O513" i="27"/>
  <c r="N514" i="27"/>
  <c r="O514" i="27"/>
  <c r="N515" i="27"/>
  <c r="O515" i="27"/>
  <c r="N516" i="27"/>
  <c r="O516" i="27"/>
  <c r="N517" i="27"/>
  <c r="O517" i="27"/>
  <c r="N518" i="27"/>
  <c r="O518" i="27"/>
  <c r="N519" i="27"/>
  <c r="O519" i="27"/>
  <c r="N520" i="27"/>
  <c r="O520" i="27"/>
  <c r="N521" i="27"/>
  <c r="O521" i="27"/>
  <c r="N522" i="27"/>
  <c r="O522" i="27"/>
  <c r="N523" i="27"/>
  <c r="O523" i="27"/>
  <c r="N524" i="27"/>
  <c r="O524" i="27"/>
  <c r="N525" i="27"/>
  <c r="O525" i="27"/>
  <c r="N526" i="27"/>
  <c r="O526" i="27"/>
  <c r="N527" i="27"/>
  <c r="O527" i="27"/>
  <c r="N528" i="27"/>
  <c r="O528" i="27"/>
  <c r="N529" i="27"/>
  <c r="O529" i="27"/>
  <c r="N530" i="27"/>
  <c r="O530" i="27"/>
  <c r="N531" i="27"/>
  <c r="O531" i="27"/>
  <c r="N532" i="27"/>
  <c r="O532" i="27"/>
  <c r="N533" i="27"/>
  <c r="O533" i="27"/>
  <c r="N534" i="27"/>
  <c r="O534" i="27"/>
  <c r="N535" i="27"/>
  <c r="O535" i="27"/>
  <c r="N536" i="27"/>
  <c r="O536" i="27"/>
  <c r="N537" i="27"/>
  <c r="O537" i="27"/>
  <c r="N538" i="27"/>
  <c r="O538" i="27"/>
  <c r="N539" i="27"/>
  <c r="O539" i="27"/>
  <c r="N540" i="27"/>
  <c r="O540" i="27"/>
  <c r="N541" i="27"/>
  <c r="O541" i="27"/>
  <c r="N542" i="27"/>
  <c r="O542" i="27"/>
  <c r="N543" i="27"/>
  <c r="O543" i="27"/>
  <c r="N544" i="27"/>
  <c r="O544" i="27"/>
  <c r="N545" i="27"/>
  <c r="O545" i="27"/>
  <c r="N546" i="27"/>
  <c r="O546" i="27"/>
  <c r="N547" i="27"/>
  <c r="O547" i="27"/>
  <c r="N548" i="27"/>
  <c r="O548" i="27"/>
  <c r="N549" i="27"/>
  <c r="O549" i="27"/>
  <c r="N550" i="27"/>
  <c r="O550" i="27"/>
  <c r="N551" i="27"/>
  <c r="O551" i="27"/>
  <c r="N552" i="27"/>
  <c r="O552" i="27"/>
  <c r="N553" i="27"/>
  <c r="O553" i="27"/>
  <c r="N554" i="27"/>
  <c r="O554" i="27"/>
  <c r="N555" i="27"/>
  <c r="O555" i="27"/>
  <c r="N556" i="27"/>
  <c r="O556" i="27"/>
  <c r="N557" i="27"/>
  <c r="O557" i="27"/>
  <c r="N558" i="27"/>
  <c r="O558" i="27"/>
  <c r="N559" i="27"/>
  <c r="O559" i="27"/>
  <c r="N560" i="27"/>
  <c r="O560" i="27"/>
  <c r="N561" i="27"/>
  <c r="O561" i="27"/>
  <c r="N562" i="27"/>
  <c r="O562" i="27"/>
  <c r="N563" i="27"/>
  <c r="O563" i="27"/>
  <c r="N564" i="27"/>
  <c r="O564" i="27"/>
  <c r="N565" i="27"/>
  <c r="O565" i="27"/>
  <c r="N566" i="27"/>
  <c r="O566" i="27"/>
  <c r="N567" i="27"/>
  <c r="O567" i="27"/>
  <c r="N568" i="27"/>
  <c r="O568" i="27"/>
  <c r="N569" i="27"/>
  <c r="O569" i="27"/>
  <c r="N570" i="27"/>
  <c r="O570" i="27"/>
  <c r="N571" i="27"/>
  <c r="O571" i="27"/>
  <c r="N572" i="27"/>
  <c r="O572" i="27"/>
  <c r="N573" i="27"/>
  <c r="O573" i="27"/>
  <c r="N574" i="27"/>
  <c r="O574" i="27"/>
  <c r="N575" i="27"/>
  <c r="O575" i="27"/>
  <c r="N576" i="27"/>
  <c r="O576" i="27"/>
  <c r="N577" i="27"/>
  <c r="O577" i="27"/>
  <c r="N578" i="27"/>
  <c r="O578" i="27"/>
  <c r="N579" i="27"/>
  <c r="O579" i="27"/>
  <c r="N580" i="27"/>
  <c r="O580" i="27"/>
  <c r="N581" i="27"/>
  <c r="O581" i="27"/>
  <c r="N582" i="27"/>
  <c r="O582" i="27"/>
  <c r="N583" i="27"/>
  <c r="O583" i="27"/>
  <c r="N584" i="27"/>
  <c r="O584" i="27"/>
  <c r="N585" i="27"/>
  <c r="O585" i="27"/>
  <c r="N586" i="27"/>
  <c r="O586" i="27"/>
  <c r="N587" i="27"/>
  <c r="O587" i="27"/>
  <c r="N588" i="27"/>
  <c r="O588" i="27"/>
  <c r="N589" i="27"/>
  <c r="O589" i="27"/>
  <c r="N590" i="27"/>
  <c r="O590" i="27"/>
  <c r="N591" i="27"/>
  <c r="O591" i="27"/>
  <c r="N592" i="27"/>
  <c r="O592" i="27"/>
  <c r="N593" i="27"/>
  <c r="O593" i="27"/>
  <c r="N594" i="27"/>
  <c r="O594" i="27"/>
  <c r="N595" i="27"/>
  <c r="O595" i="27"/>
  <c r="N596" i="27"/>
  <c r="O596" i="27"/>
  <c r="N597" i="27"/>
  <c r="O597" i="27"/>
  <c r="N598" i="27"/>
  <c r="O598" i="27"/>
  <c r="N599" i="27"/>
  <c r="O599" i="27"/>
  <c r="N600" i="27"/>
  <c r="O600" i="27"/>
  <c r="N601" i="27"/>
  <c r="O601" i="27"/>
  <c r="N602" i="27"/>
  <c r="O602" i="27"/>
  <c r="N603" i="27"/>
  <c r="O603" i="27"/>
  <c r="N604" i="27"/>
  <c r="O604" i="27"/>
  <c r="N605" i="27"/>
  <c r="O605" i="27"/>
  <c r="N606" i="27"/>
  <c r="O606" i="27"/>
  <c r="N607" i="27"/>
  <c r="O607" i="27"/>
  <c r="N608" i="27"/>
  <c r="O608" i="27"/>
  <c r="N609" i="27"/>
  <c r="O609" i="27"/>
  <c r="N610" i="27"/>
  <c r="O610" i="27"/>
  <c r="N611" i="27"/>
  <c r="O611" i="27"/>
  <c r="N612" i="27"/>
  <c r="O612" i="27"/>
  <c r="N613" i="27"/>
  <c r="O613" i="27"/>
  <c r="N614" i="27"/>
  <c r="O614" i="27"/>
  <c r="N615" i="27"/>
  <c r="O615" i="27"/>
  <c r="N616" i="27"/>
  <c r="O616" i="27"/>
  <c r="N617" i="27"/>
  <c r="O617" i="27"/>
  <c r="N618" i="27"/>
  <c r="O618" i="27"/>
  <c r="N619" i="27"/>
  <c r="O619" i="27"/>
  <c r="N620" i="27"/>
  <c r="O620" i="27"/>
  <c r="N621" i="27"/>
  <c r="O621" i="27"/>
  <c r="N622" i="27"/>
  <c r="O622" i="27"/>
  <c r="N623" i="27"/>
  <c r="O623" i="27"/>
  <c r="N624" i="27"/>
  <c r="O624" i="27"/>
  <c r="N625" i="27"/>
  <c r="O625" i="27"/>
  <c r="N626" i="27"/>
  <c r="O626" i="27"/>
  <c r="N627" i="27"/>
  <c r="O627" i="27"/>
  <c r="N628" i="27"/>
  <c r="O628" i="27"/>
  <c r="N629" i="27"/>
  <c r="O629" i="27"/>
  <c r="N630" i="27"/>
  <c r="O630" i="27"/>
  <c r="N631" i="27"/>
  <c r="O631" i="27"/>
  <c r="N632" i="27"/>
  <c r="O632" i="27"/>
  <c r="N633" i="27"/>
  <c r="O633" i="27"/>
  <c r="N634" i="27"/>
  <c r="O634" i="27"/>
  <c r="N635" i="27"/>
  <c r="O635" i="27"/>
  <c r="N636" i="27"/>
  <c r="O636" i="27"/>
  <c r="N637" i="27"/>
  <c r="O637" i="27"/>
  <c r="N638" i="27"/>
  <c r="O638" i="27"/>
  <c r="N639" i="27"/>
  <c r="O639" i="27"/>
  <c r="N640" i="27"/>
  <c r="O640" i="27"/>
  <c r="N641" i="27"/>
  <c r="O641" i="27"/>
  <c r="N642" i="27"/>
  <c r="O642" i="27"/>
  <c r="N643" i="27"/>
  <c r="O643" i="27"/>
  <c r="N644" i="27"/>
  <c r="O644" i="27"/>
  <c r="N645" i="27"/>
  <c r="O645" i="27"/>
  <c r="N646" i="27"/>
  <c r="O646" i="27"/>
  <c r="N647" i="27"/>
  <c r="O647" i="27"/>
  <c r="N648" i="27"/>
  <c r="O648" i="27"/>
  <c r="N649" i="27"/>
  <c r="O649" i="27"/>
  <c r="N650" i="27"/>
  <c r="O650" i="27"/>
  <c r="N651" i="27"/>
  <c r="O651" i="27"/>
  <c r="N652" i="27"/>
  <c r="O652" i="27"/>
  <c r="N653" i="27"/>
  <c r="O653" i="27"/>
  <c r="N654" i="27"/>
  <c r="O654" i="27"/>
  <c r="N655" i="27"/>
  <c r="O655" i="27"/>
  <c r="N656" i="27"/>
  <c r="O656" i="27"/>
  <c r="N657" i="27"/>
  <c r="O657" i="27"/>
  <c r="N658" i="27"/>
  <c r="O658" i="27"/>
  <c r="N659" i="27"/>
  <c r="O659" i="27"/>
  <c r="N660" i="27"/>
  <c r="O660" i="27"/>
  <c r="N661" i="27"/>
  <c r="O661" i="27"/>
  <c r="N662" i="27"/>
  <c r="O662" i="27"/>
  <c r="N663" i="27"/>
  <c r="O663" i="27"/>
  <c r="N664" i="27"/>
  <c r="O664" i="27"/>
  <c r="N665" i="27"/>
  <c r="O665" i="27"/>
  <c r="N666" i="27"/>
  <c r="O666" i="27"/>
  <c r="N667" i="27"/>
  <c r="O667" i="27"/>
  <c r="N668" i="27"/>
  <c r="O668" i="27"/>
  <c r="N669" i="27"/>
  <c r="O669" i="27"/>
  <c r="N670" i="27"/>
  <c r="O670" i="27"/>
  <c r="N671" i="27"/>
  <c r="O671" i="27"/>
  <c r="N672" i="27"/>
  <c r="O672" i="27"/>
  <c r="N673" i="27"/>
  <c r="O673" i="27"/>
  <c r="N674" i="27"/>
  <c r="O674" i="27"/>
  <c r="N675" i="27"/>
  <c r="O675" i="27"/>
  <c r="N676" i="27"/>
  <c r="O676" i="27"/>
  <c r="N677" i="27"/>
  <c r="O677" i="27"/>
  <c r="N678" i="27"/>
  <c r="O678" i="27"/>
  <c r="N679" i="27"/>
  <c r="O679" i="27"/>
  <c r="N680" i="27"/>
  <c r="O680" i="27"/>
  <c r="N681" i="27"/>
  <c r="O681" i="27"/>
  <c r="N682" i="27"/>
  <c r="O682" i="27"/>
  <c r="N683" i="27"/>
  <c r="O683" i="27"/>
  <c r="N684" i="27"/>
  <c r="O684" i="27"/>
  <c r="N685" i="27"/>
  <c r="O685" i="27"/>
  <c r="N686" i="27"/>
  <c r="O686" i="27"/>
  <c r="N687" i="27"/>
  <c r="O687" i="27"/>
  <c r="N688" i="27"/>
  <c r="O688" i="27"/>
  <c r="N689" i="27"/>
  <c r="O689" i="27"/>
  <c r="N690" i="27"/>
  <c r="O690" i="27"/>
  <c r="N691" i="27"/>
  <c r="O691" i="27"/>
  <c r="N692" i="27"/>
  <c r="O692" i="27"/>
  <c r="N693" i="27"/>
  <c r="O693" i="27"/>
  <c r="N694" i="27"/>
  <c r="O694" i="27"/>
  <c r="N695" i="27"/>
  <c r="O695" i="27"/>
  <c r="N696" i="27"/>
  <c r="O696" i="27"/>
  <c r="N697" i="27"/>
  <c r="O697" i="27"/>
  <c r="N698" i="27"/>
  <c r="O698" i="27"/>
  <c r="N699" i="27"/>
  <c r="O699" i="27"/>
  <c r="N700" i="27"/>
  <c r="O700" i="27"/>
  <c r="N701" i="27"/>
  <c r="O701" i="27"/>
  <c r="N702" i="27"/>
  <c r="O702" i="27"/>
  <c r="N703" i="27"/>
  <c r="O703" i="27"/>
  <c r="N704" i="27"/>
  <c r="O704" i="27"/>
  <c r="N705" i="27"/>
  <c r="O705" i="27"/>
  <c r="N706" i="27"/>
  <c r="O706" i="27"/>
  <c r="N707" i="27"/>
  <c r="O707" i="27"/>
  <c r="N708" i="27"/>
  <c r="O708" i="27"/>
  <c r="N709" i="27"/>
  <c r="O709" i="27"/>
  <c r="N710" i="27"/>
  <c r="O710" i="27"/>
  <c r="N711" i="27"/>
  <c r="O711" i="27"/>
  <c r="N712" i="27"/>
  <c r="O712" i="27"/>
  <c r="N713" i="27"/>
  <c r="O713" i="27"/>
  <c r="N714" i="27"/>
  <c r="O714" i="27"/>
  <c r="N715" i="27"/>
  <c r="O715" i="27"/>
  <c r="N716" i="27"/>
  <c r="O716" i="27"/>
  <c r="N717" i="27"/>
  <c r="O717" i="27"/>
  <c r="N718" i="27"/>
  <c r="O718" i="27"/>
  <c r="N719" i="27"/>
  <c r="O719" i="27"/>
  <c r="N720" i="27"/>
  <c r="O720" i="27"/>
  <c r="N721" i="27"/>
  <c r="O721" i="27"/>
  <c r="N722" i="27"/>
  <c r="O722" i="27"/>
  <c r="N723" i="27"/>
  <c r="O723" i="27"/>
  <c r="N724" i="27"/>
  <c r="O724" i="27"/>
  <c r="N725" i="27"/>
  <c r="O725" i="27"/>
  <c r="N726" i="27"/>
  <c r="O726" i="27"/>
  <c r="N727" i="27"/>
  <c r="O727" i="27"/>
  <c r="N728" i="27"/>
  <c r="O728" i="27"/>
  <c r="N729" i="27"/>
  <c r="O729" i="27"/>
  <c r="N730" i="27"/>
  <c r="O730" i="27"/>
  <c r="N731" i="27"/>
  <c r="O731" i="27"/>
  <c r="N732" i="27"/>
  <c r="O732" i="27"/>
  <c r="N733" i="27"/>
  <c r="O733" i="27"/>
  <c r="N734" i="27"/>
  <c r="O734" i="27"/>
  <c r="N735" i="27"/>
  <c r="O735" i="27"/>
  <c r="N736" i="27"/>
  <c r="O736" i="27"/>
  <c r="N737" i="27"/>
  <c r="O737" i="27"/>
  <c r="N738" i="27"/>
  <c r="O738" i="27"/>
  <c r="N739" i="27"/>
  <c r="O739" i="27"/>
  <c r="N740" i="27"/>
  <c r="O740" i="27"/>
  <c r="N741" i="27"/>
  <c r="O741" i="27"/>
  <c r="N742" i="27"/>
  <c r="O742" i="27"/>
  <c r="N743" i="27"/>
  <c r="O743" i="27"/>
  <c r="N744" i="27"/>
  <c r="O744" i="27"/>
  <c r="N745" i="27"/>
  <c r="O745" i="27"/>
  <c r="N746" i="27"/>
  <c r="O746" i="27"/>
  <c r="N747" i="27"/>
  <c r="O747" i="27"/>
  <c r="N748" i="27"/>
  <c r="O748" i="27"/>
  <c r="N749" i="27"/>
  <c r="O749" i="27"/>
  <c r="N750" i="27"/>
  <c r="O750" i="27"/>
  <c r="N751" i="27"/>
  <c r="O751" i="27"/>
  <c r="N752" i="27"/>
  <c r="O752" i="27"/>
  <c r="N753" i="27"/>
  <c r="O753" i="27"/>
  <c r="N754" i="27"/>
  <c r="O754" i="27"/>
  <c r="N755" i="27"/>
  <c r="O755" i="27"/>
  <c r="N756" i="27"/>
  <c r="O756" i="27"/>
  <c r="N757" i="27"/>
  <c r="O757" i="27"/>
  <c r="N758" i="27"/>
  <c r="O758" i="27"/>
  <c r="N759" i="27"/>
  <c r="O759" i="27"/>
  <c r="N760" i="27"/>
  <c r="O760" i="27"/>
  <c r="N761" i="27"/>
  <c r="O761" i="27"/>
  <c r="N762" i="27"/>
  <c r="O762" i="27"/>
  <c r="N763" i="27"/>
  <c r="O763" i="27"/>
  <c r="N764" i="27"/>
  <c r="O764" i="27"/>
  <c r="N765" i="27"/>
  <c r="O765" i="27"/>
  <c r="N766" i="27"/>
  <c r="O766" i="27"/>
  <c r="N767" i="27"/>
  <c r="O767" i="27"/>
  <c r="N768" i="27"/>
  <c r="O768" i="27"/>
  <c r="N769" i="27"/>
  <c r="O769" i="27"/>
  <c r="N770" i="27"/>
  <c r="O770" i="27"/>
  <c r="N771" i="27"/>
  <c r="O771" i="27"/>
  <c r="N772" i="27"/>
  <c r="O772" i="27"/>
  <c r="N773" i="27"/>
  <c r="O773" i="27"/>
  <c r="N774" i="27"/>
  <c r="O774" i="27"/>
  <c r="N775" i="27"/>
  <c r="O775" i="27"/>
  <c r="N776" i="27"/>
  <c r="O776" i="27"/>
  <c r="N777" i="27"/>
  <c r="O777" i="27"/>
  <c r="N778" i="27"/>
  <c r="O778" i="27"/>
  <c r="N779" i="27"/>
  <c r="O779" i="27"/>
  <c r="N780" i="27"/>
  <c r="O780" i="27"/>
  <c r="N781" i="27"/>
  <c r="O781" i="27"/>
  <c r="N782" i="27"/>
  <c r="O782" i="27"/>
  <c r="N783" i="27"/>
  <c r="O783" i="27"/>
  <c r="N784" i="27"/>
  <c r="O784" i="27"/>
  <c r="N785" i="27"/>
  <c r="O785" i="27"/>
  <c r="N786" i="27"/>
  <c r="O786" i="27"/>
  <c r="N787" i="27"/>
  <c r="O787" i="27"/>
  <c r="N788" i="27"/>
  <c r="O788" i="27"/>
  <c r="N789" i="27"/>
  <c r="O789" i="27"/>
  <c r="N790" i="27"/>
  <c r="O790" i="27"/>
  <c r="N791" i="27"/>
  <c r="O791" i="27"/>
  <c r="N792" i="27"/>
  <c r="O792" i="27"/>
  <c r="N793" i="27"/>
  <c r="O793" i="27"/>
  <c r="N794" i="27"/>
  <c r="O794" i="27"/>
  <c r="N795" i="27"/>
  <c r="O795" i="27"/>
  <c r="N796" i="27"/>
  <c r="O796" i="27"/>
  <c r="N797" i="27"/>
  <c r="O797" i="27"/>
  <c r="N798" i="27"/>
  <c r="O798" i="27"/>
  <c r="N799" i="27"/>
  <c r="O799" i="27"/>
  <c r="N800" i="27"/>
  <c r="O800" i="27"/>
  <c r="N801" i="27"/>
  <c r="O801" i="27"/>
  <c r="N802" i="27"/>
  <c r="O802" i="27"/>
  <c r="N803" i="27"/>
  <c r="O803" i="27"/>
  <c r="N804" i="27"/>
  <c r="O804" i="27"/>
  <c r="N805" i="27"/>
  <c r="O805" i="27"/>
  <c r="N806" i="27"/>
  <c r="O806" i="27"/>
  <c r="N807" i="27"/>
  <c r="O807" i="27"/>
  <c r="N808" i="27"/>
  <c r="O808" i="27"/>
  <c r="N809" i="27"/>
  <c r="O809" i="27"/>
  <c r="N810" i="27"/>
  <c r="O810" i="27"/>
  <c r="N811" i="27"/>
  <c r="O811" i="27"/>
  <c r="N812" i="27"/>
  <c r="O812" i="27"/>
  <c r="N813" i="27"/>
  <c r="O813" i="27"/>
  <c r="N814" i="27"/>
  <c r="O814" i="27"/>
  <c r="N815" i="27"/>
  <c r="O815" i="27"/>
  <c r="N816" i="27"/>
  <c r="O816" i="27"/>
  <c r="N817" i="27"/>
  <c r="O817" i="27"/>
  <c r="N818" i="27"/>
  <c r="O818" i="27"/>
  <c r="N819" i="27"/>
  <c r="O819" i="27"/>
  <c r="N820" i="27"/>
  <c r="O820" i="27"/>
  <c r="N821" i="27"/>
  <c r="O821" i="27"/>
  <c r="N822" i="27"/>
  <c r="O822" i="27"/>
  <c r="N823" i="27"/>
  <c r="O823" i="27"/>
  <c r="N824" i="27"/>
  <c r="O824" i="27"/>
  <c r="N825" i="27"/>
  <c r="O825" i="27"/>
  <c r="N826" i="27"/>
  <c r="O826" i="27"/>
  <c r="N827" i="27"/>
  <c r="O827" i="27"/>
  <c r="N828" i="27"/>
  <c r="O828" i="27"/>
  <c r="N829" i="27"/>
  <c r="O829" i="27"/>
  <c r="N830" i="27"/>
  <c r="O830" i="27"/>
  <c r="N831" i="27"/>
  <c r="O831" i="27"/>
  <c r="N832" i="27"/>
  <c r="O832" i="27"/>
  <c r="N833" i="27"/>
  <c r="O833" i="27"/>
  <c r="N834" i="27"/>
  <c r="O834" i="27"/>
  <c r="N835" i="27"/>
  <c r="O835" i="27"/>
  <c r="N836" i="27"/>
  <c r="O836" i="27"/>
  <c r="N837" i="27"/>
  <c r="O837" i="27"/>
  <c r="N838" i="27"/>
  <c r="O838" i="27"/>
  <c r="N839" i="27"/>
  <c r="O839" i="27"/>
  <c r="N840" i="27"/>
  <c r="O840" i="27"/>
  <c r="N841" i="27"/>
  <c r="O841" i="27"/>
  <c r="N842" i="27"/>
  <c r="O842" i="27"/>
  <c r="N843" i="27"/>
  <c r="O843" i="27"/>
  <c r="N844" i="27"/>
  <c r="O844" i="27"/>
  <c r="N845" i="27"/>
  <c r="O845" i="27"/>
  <c r="N846" i="27"/>
  <c r="O846" i="27"/>
  <c r="N847" i="27"/>
  <c r="O847" i="27"/>
  <c r="N848" i="27"/>
  <c r="O848" i="27"/>
  <c r="N849" i="27"/>
  <c r="O849" i="27"/>
  <c r="N850" i="27"/>
  <c r="O850" i="27"/>
  <c r="N851" i="27"/>
  <c r="O851" i="27"/>
  <c r="N852" i="27"/>
  <c r="O852" i="27"/>
  <c r="N853" i="27"/>
  <c r="O853" i="27"/>
  <c r="N854" i="27"/>
  <c r="O854" i="27"/>
  <c r="N855" i="27"/>
  <c r="O855" i="27"/>
  <c r="N856" i="27"/>
  <c r="O856" i="27"/>
  <c r="N857" i="27"/>
  <c r="O857" i="27"/>
  <c r="N858" i="27"/>
  <c r="O858" i="27"/>
  <c r="N859" i="27"/>
  <c r="O859" i="27"/>
  <c r="N860" i="27"/>
  <c r="O860" i="27"/>
  <c r="N861" i="27"/>
  <c r="O861" i="27"/>
  <c r="N862" i="27"/>
  <c r="O862" i="27"/>
  <c r="N863" i="27"/>
  <c r="O863" i="27"/>
  <c r="N864" i="27"/>
  <c r="O864" i="27"/>
  <c r="N865" i="27"/>
  <c r="O865" i="27"/>
  <c r="N866" i="27"/>
  <c r="O866" i="27"/>
  <c r="N867" i="27"/>
  <c r="O867" i="27"/>
  <c r="N868" i="27"/>
  <c r="O868" i="27"/>
  <c r="N869" i="27"/>
  <c r="O869" i="27"/>
  <c r="N870" i="27"/>
  <c r="O870" i="27"/>
  <c r="N871" i="27"/>
  <c r="O871" i="27"/>
  <c r="N872" i="27"/>
  <c r="O872" i="27"/>
  <c r="N873" i="27"/>
  <c r="O873" i="27"/>
  <c r="N874" i="27"/>
  <c r="O874" i="27"/>
  <c r="N875" i="27"/>
  <c r="O875" i="27"/>
  <c r="N876" i="27"/>
  <c r="O876" i="27"/>
  <c r="N877" i="27"/>
  <c r="O877" i="27"/>
  <c r="N878" i="27"/>
  <c r="O878" i="27"/>
  <c r="N879" i="27"/>
  <c r="O879" i="27"/>
  <c r="N880" i="27"/>
  <c r="O880" i="27"/>
  <c r="N881" i="27"/>
  <c r="O881" i="27"/>
  <c r="N882" i="27"/>
  <c r="O882" i="27"/>
  <c r="N883" i="27"/>
  <c r="O883" i="27"/>
  <c r="N884" i="27"/>
  <c r="O884" i="27"/>
  <c r="N885" i="27"/>
  <c r="O885" i="27"/>
  <c r="N886" i="27"/>
  <c r="O886" i="27"/>
  <c r="N887" i="27"/>
  <c r="O887" i="27"/>
  <c r="N888" i="27"/>
  <c r="O888" i="27"/>
  <c r="N889" i="27"/>
  <c r="O889" i="27"/>
  <c r="N890" i="27"/>
  <c r="O890" i="27"/>
  <c r="N891" i="27"/>
  <c r="O891" i="27"/>
  <c r="N892" i="27"/>
  <c r="O892" i="27"/>
  <c r="N893" i="27"/>
  <c r="O893" i="27"/>
  <c r="N894" i="27"/>
  <c r="O894" i="27"/>
  <c r="N895" i="27"/>
  <c r="O895" i="27"/>
  <c r="N896" i="27"/>
  <c r="O896" i="27"/>
  <c r="N897" i="27"/>
  <c r="O897" i="27"/>
  <c r="N898" i="27"/>
  <c r="O898" i="27"/>
  <c r="N899" i="27"/>
  <c r="O899" i="27"/>
  <c r="N900" i="27"/>
  <c r="O900" i="27"/>
  <c r="N901" i="27"/>
  <c r="O901" i="27"/>
  <c r="N902" i="27"/>
  <c r="O902" i="27"/>
  <c r="N903" i="27"/>
  <c r="O903" i="27"/>
  <c r="N904" i="27"/>
  <c r="O904" i="27"/>
  <c r="N905" i="27"/>
  <c r="O905" i="27"/>
  <c r="N906" i="27"/>
  <c r="O906" i="27"/>
  <c r="N907" i="27"/>
  <c r="O907" i="27"/>
  <c r="N908" i="27"/>
  <c r="O908" i="27"/>
  <c r="N909" i="27"/>
  <c r="O909" i="27"/>
  <c r="N910" i="27"/>
  <c r="O910" i="27"/>
  <c r="N911" i="27"/>
  <c r="O911" i="27"/>
  <c r="N912" i="27"/>
  <c r="O912" i="27"/>
  <c r="N913" i="27"/>
  <c r="O913" i="27"/>
  <c r="N914" i="27"/>
  <c r="O914" i="27"/>
  <c r="N915" i="27"/>
  <c r="O915" i="27"/>
  <c r="N916" i="27"/>
  <c r="O916" i="27"/>
  <c r="N917" i="27"/>
  <c r="O917" i="27"/>
  <c r="N918" i="27"/>
  <c r="O918" i="27"/>
  <c r="N919" i="27"/>
  <c r="O919" i="27"/>
  <c r="N920" i="27"/>
  <c r="O920" i="27"/>
  <c r="N921" i="27"/>
  <c r="O921" i="27"/>
  <c r="N922" i="27"/>
  <c r="O922" i="27"/>
  <c r="N923" i="27"/>
  <c r="O923" i="27"/>
  <c r="N924" i="27"/>
  <c r="O924" i="27"/>
  <c r="N925" i="27"/>
  <c r="O925" i="27"/>
  <c r="N926" i="27"/>
  <c r="O926" i="27"/>
  <c r="N927" i="27"/>
  <c r="O927" i="27"/>
  <c r="N928" i="27"/>
  <c r="O928" i="27"/>
  <c r="N929" i="27"/>
  <c r="O929" i="27"/>
  <c r="N930" i="27"/>
  <c r="O930" i="27"/>
  <c r="N931" i="27"/>
  <c r="O931" i="27"/>
  <c r="N932" i="27"/>
  <c r="O932" i="27"/>
  <c r="N933" i="27"/>
  <c r="O933" i="27"/>
  <c r="N934" i="27"/>
  <c r="O934" i="27"/>
  <c r="N935" i="27"/>
  <c r="O935" i="27"/>
  <c r="N936" i="27"/>
  <c r="O936" i="27"/>
  <c r="N937" i="27"/>
  <c r="O937" i="27"/>
  <c r="N938" i="27"/>
  <c r="O938" i="27"/>
  <c r="N939" i="27"/>
  <c r="O939" i="27"/>
  <c r="N940" i="27"/>
  <c r="O940" i="27"/>
  <c r="N941" i="27"/>
  <c r="O941" i="27"/>
  <c r="N942" i="27"/>
  <c r="O942" i="27"/>
  <c r="N943" i="27"/>
  <c r="O943" i="27"/>
  <c r="N944" i="27"/>
  <c r="O944" i="27"/>
  <c r="N945" i="27"/>
  <c r="O945" i="27"/>
  <c r="N946" i="27"/>
  <c r="O946" i="27"/>
  <c r="N947" i="27"/>
  <c r="O947" i="27"/>
  <c r="N948" i="27"/>
  <c r="O948" i="27"/>
  <c r="N949" i="27"/>
  <c r="O949" i="27"/>
  <c r="N950" i="27"/>
  <c r="O950" i="27"/>
  <c r="N951" i="27"/>
  <c r="O951" i="27"/>
  <c r="N952" i="27"/>
  <c r="O952" i="27"/>
  <c r="N953" i="27"/>
  <c r="O953" i="27"/>
  <c r="N954" i="27"/>
  <c r="O954" i="27"/>
  <c r="N955" i="27"/>
  <c r="O955" i="27"/>
  <c r="N956" i="27"/>
  <c r="O956" i="27"/>
  <c r="N957" i="27"/>
  <c r="O957" i="27"/>
  <c r="N958" i="27"/>
  <c r="O958" i="27"/>
  <c r="N959" i="27"/>
  <c r="O959" i="27"/>
  <c r="N960" i="27"/>
  <c r="O960" i="27"/>
  <c r="N961" i="27"/>
  <c r="O961" i="27"/>
  <c r="N962" i="27"/>
  <c r="O962" i="27"/>
  <c r="N963" i="27"/>
  <c r="O963" i="27"/>
  <c r="N964" i="27"/>
  <c r="O964" i="27"/>
  <c r="N965" i="27"/>
  <c r="O965" i="27"/>
  <c r="N966" i="27"/>
  <c r="O966" i="27"/>
  <c r="N967" i="27"/>
  <c r="O967" i="27"/>
  <c r="N968" i="27"/>
  <c r="O968" i="27"/>
  <c r="N969" i="27"/>
  <c r="O969" i="27"/>
  <c r="N970" i="27"/>
  <c r="O970" i="27"/>
  <c r="N971" i="27"/>
  <c r="O971" i="27"/>
  <c r="N972" i="27"/>
  <c r="O972" i="27"/>
  <c r="N973" i="27"/>
  <c r="O973" i="27"/>
  <c r="N974" i="27"/>
  <c r="O974" i="27"/>
  <c r="N975" i="27"/>
  <c r="O975" i="27"/>
  <c r="N976" i="27"/>
  <c r="O976" i="27"/>
  <c r="N977" i="27"/>
  <c r="O977" i="27"/>
  <c r="N978" i="27"/>
  <c r="O978" i="27"/>
  <c r="N979" i="27"/>
  <c r="O979" i="27"/>
  <c r="N980" i="27"/>
  <c r="O980" i="27"/>
  <c r="N981" i="27"/>
  <c r="O981" i="27"/>
  <c r="N982" i="27"/>
  <c r="O982" i="27"/>
  <c r="N983" i="27"/>
  <c r="O983" i="27"/>
  <c r="N984" i="27"/>
  <c r="O984" i="27"/>
  <c r="N985" i="27"/>
  <c r="O985" i="27"/>
  <c r="N986" i="27"/>
  <c r="O986" i="27"/>
  <c r="N987" i="27"/>
  <c r="O987" i="27"/>
  <c r="N988" i="27"/>
  <c r="O988" i="27"/>
  <c r="N989" i="27"/>
  <c r="O989" i="27"/>
  <c r="N990" i="27"/>
  <c r="O990" i="27"/>
  <c r="N991" i="27"/>
  <c r="O991" i="27"/>
  <c r="N992" i="27"/>
  <c r="O992" i="27"/>
  <c r="N993" i="27"/>
  <c r="O993" i="27"/>
  <c r="N994" i="27"/>
  <c r="O994" i="27"/>
  <c r="N995" i="27"/>
  <c r="O995" i="27"/>
  <c r="N996" i="27"/>
  <c r="O996" i="27"/>
  <c r="N997" i="27"/>
  <c r="O997" i="27"/>
  <c r="N998" i="27"/>
  <c r="O998" i="27"/>
  <c r="N999" i="27"/>
  <c r="O999" i="27"/>
  <c r="N1000" i="27"/>
  <c r="O1000" i="27"/>
  <c r="N1001" i="27"/>
  <c r="O1001" i="27"/>
  <c r="N1002" i="27"/>
  <c r="O1002" i="27"/>
  <c r="N1003" i="27"/>
  <c r="O1003" i="27"/>
  <c r="N1004" i="27"/>
  <c r="O1004" i="27"/>
  <c r="N1005" i="27"/>
  <c r="O1005" i="27"/>
  <c r="N1006" i="27"/>
  <c r="O1006" i="27"/>
  <c r="N1007" i="27"/>
  <c r="O1007" i="27"/>
  <c r="N1008" i="27"/>
  <c r="O1008" i="27"/>
  <c r="N1009" i="27"/>
  <c r="O1009" i="27"/>
  <c r="N1010" i="27"/>
  <c r="O1010" i="27"/>
  <c r="N1011" i="27"/>
  <c r="O1011" i="27"/>
  <c r="N1012" i="27"/>
  <c r="O1012" i="27"/>
  <c r="N1013" i="27"/>
  <c r="O1013" i="27"/>
  <c r="N1014" i="27"/>
  <c r="O1014" i="27"/>
  <c r="N1015" i="27"/>
  <c r="O1015" i="27"/>
  <c r="N1016" i="27"/>
  <c r="O1016" i="27"/>
  <c r="N1017" i="27"/>
  <c r="O1017" i="27"/>
  <c r="N1018" i="27"/>
  <c r="O1018" i="27"/>
  <c r="N1019" i="27"/>
  <c r="O1019" i="27"/>
  <c r="N1020" i="27"/>
  <c r="O1020" i="27"/>
  <c r="N1021" i="27"/>
  <c r="O1021" i="27"/>
  <c r="N1022" i="27"/>
  <c r="O1022" i="27"/>
  <c r="N1023" i="27"/>
  <c r="O1023" i="27"/>
  <c r="N1024" i="27"/>
  <c r="O1024" i="27"/>
  <c r="N1025" i="27"/>
  <c r="O1025" i="27"/>
  <c r="N1026" i="27"/>
  <c r="O1026" i="27"/>
  <c r="N1027" i="27"/>
  <c r="O1027" i="27"/>
  <c r="N1028" i="27"/>
  <c r="O1028" i="27"/>
  <c r="N1029" i="27"/>
  <c r="O1029" i="27"/>
  <c r="N1030" i="27"/>
  <c r="O1030" i="27"/>
  <c r="N1031" i="27"/>
  <c r="O1031" i="27"/>
  <c r="N1032" i="27"/>
  <c r="O1032" i="27"/>
  <c r="N1033" i="27"/>
  <c r="O1033" i="27"/>
  <c r="N1034" i="27"/>
  <c r="O1034" i="27"/>
  <c r="N1035" i="27"/>
  <c r="O1035" i="27"/>
  <c r="N1036" i="27"/>
  <c r="O1036" i="27"/>
  <c r="N1037" i="27"/>
  <c r="O1037" i="27"/>
  <c r="N1038" i="27"/>
  <c r="O1038" i="27"/>
  <c r="N1039" i="27"/>
  <c r="O1039" i="27"/>
  <c r="N1040" i="27"/>
  <c r="O1040" i="27"/>
  <c r="N1041" i="27"/>
  <c r="O1041" i="27"/>
  <c r="N1042" i="27"/>
  <c r="O1042" i="27"/>
  <c r="N1043" i="27"/>
  <c r="O1043" i="27"/>
  <c r="N1044" i="27"/>
  <c r="O1044" i="27"/>
  <c r="N1045" i="27"/>
  <c r="O1045" i="27"/>
  <c r="N1046" i="27"/>
  <c r="O1046" i="27"/>
  <c r="N1047" i="27"/>
  <c r="O1047" i="27"/>
  <c r="N1048" i="27"/>
  <c r="O1048" i="27"/>
  <c r="N1049" i="27"/>
  <c r="O1049" i="27"/>
  <c r="N1050" i="27"/>
  <c r="O1050" i="27"/>
  <c r="N1051" i="27"/>
  <c r="O1051" i="27"/>
  <c r="N1052" i="27"/>
  <c r="O1052" i="27"/>
  <c r="N1053" i="27"/>
  <c r="O1053" i="27"/>
  <c r="N1054" i="27"/>
  <c r="O1054" i="27"/>
  <c r="N1055" i="27"/>
  <c r="O1055" i="27"/>
  <c r="N1056" i="27"/>
  <c r="O1056" i="27"/>
  <c r="N1057" i="27"/>
  <c r="O1057" i="27"/>
  <c r="N1058" i="27"/>
  <c r="O1058" i="27"/>
  <c r="N1059" i="27"/>
  <c r="O1059" i="27"/>
  <c r="N1060" i="27"/>
  <c r="O1060" i="27"/>
  <c r="N1061" i="27"/>
  <c r="O1061" i="27"/>
  <c r="N1062" i="27"/>
  <c r="O1062" i="27"/>
  <c r="N1063" i="27"/>
  <c r="O1063" i="27"/>
  <c r="N1064" i="27"/>
  <c r="O1064" i="27"/>
  <c r="N1065" i="27"/>
  <c r="O1065" i="27"/>
  <c r="N1066" i="27"/>
  <c r="O1066" i="27"/>
  <c r="N1067" i="27"/>
  <c r="O1067" i="27"/>
  <c r="N1068" i="27"/>
  <c r="O1068" i="27"/>
  <c r="N1069" i="27"/>
  <c r="O1069" i="27"/>
  <c r="N1070" i="27"/>
  <c r="O1070" i="27"/>
  <c r="N1071" i="27"/>
  <c r="O1071" i="27"/>
  <c r="N1072" i="27"/>
  <c r="O1072" i="27"/>
  <c r="N1073" i="27"/>
  <c r="O1073" i="27"/>
  <c r="N1074" i="27"/>
  <c r="O1074" i="27"/>
  <c r="N1075" i="27"/>
  <c r="O1075" i="27"/>
  <c r="N1076" i="27"/>
  <c r="O1076" i="27"/>
  <c r="N1077" i="27"/>
  <c r="O1077" i="27"/>
  <c r="N1078" i="27"/>
  <c r="O1078" i="27"/>
  <c r="N1079" i="27"/>
  <c r="O1079" i="27"/>
  <c r="N1080" i="27"/>
  <c r="O1080" i="27"/>
  <c r="N1081" i="27"/>
  <c r="O1081" i="27"/>
  <c r="N1082" i="27"/>
  <c r="O1082" i="27"/>
  <c r="N1083" i="27"/>
  <c r="O1083" i="27"/>
  <c r="N1084" i="27"/>
  <c r="O1084" i="27"/>
  <c r="N1085" i="27"/>
  <c r="O1085" i="27"/>
  <c r="N1086" i="27"/>
  <c r="O1086" i="27"/>
  <c r="N1087" i="27"/>
  <c r="O1087" i="27"/>
  <c r="N1088" i="27"/>
  <c r="O1088" i="27"/>
  <c r="N1089" i="27"/>
  <c r="O1089" i="27"/>
  <c r="N1090" i="27"/>
  <c r="O1090" i="27"/>
  <c r="N1091" i="27"/>
  <c r="O1091" i="27"/>
  <c r="N1092" i="27"/>
  <c r="O1092" i="27"/>
  <c r="N1093" i="27"/>
  <c r="O1093" i="27"/>
  <c r="N1094" i="27"/>
  <c r="O1094" i="27"/>
  <c r="N1095" i="27"/>
  <c r="O1095" i="27"/>
  <c r="N1096" i="27"/>
  <c r="O1096" i="27"/>
  <c r="N1097" i="27"/>
  <c r="O1097" i="27"/>
  <c r="N1098" i="27"/>
  <c r="O1098" i="27"/>
  <c r="N1099" i="27"/>
  <c r="O1099" i="27"/>
  <c r="N1100" i="27"/>
  <c r="O1100" i="27"/>
  <c r="N1101" i="27"/>
  <c r="O1101" i="27"/>
  <c r="N1102" i="27"/>
  <c r="O1102" i="27"/>
  <c r="N1103" i="27"/>
  <c r="O1103" i="27"/>
  <c r="N1104" i="27"/>
  <c r="O1104" i="27"/>
  <c r="N1105" i="27"/>
  <c r="O1105" i="27"/>
  <c r="N1106" i="27"/>
  <c r="O1106" i="27"/>
  <c r="N1107" i="27"/>
  <c r="O1107" i="27"/>
  <c r="N1108" i="27"/>
  <c r="O1108" i="27"/>
  <c r="N1109" i="27"/>
  <c r="O1109" i="27"/>
  <c r="N1110" i="27"/>
  <c r="O1110" i="27"/>
  <c r="N1111" i="27"/>
  <c r="O1111" i="27"/>
  <c r="N1112" i="27"/>
  <c r="O1112" i="27"/>
  <c r="N1113" i="27"/>
  <c r="O1113" i="27"/>
  <c r="N1114" i="27"/>
  <c r="O1114" i="27"/>
  <c r="N1115" i="27"/>
  <c r="O1115" i="27"/>
  <c r="N1116" i="27"/>
  <c r="O1116" i="27"/>
  <c r="N1117" i="27"/>
  <c r="O1117" i="27"/>
  <c r="N1118" i="27"/>
  <c r="O1118" i="27"/>
  <c r="N1119" i="27"/>
  <c r="O1119" i="27"/>
  <c r="N1120" i="27"/>
  <c r="O1120" i="27"/>
  <c r="N1121" i="27"/>
  <c r="O1121" i="27"/>
  <c r="N1122" i="27"/>
  <c r="O1122" i="27"/>
  <c r="N1123" i="27"/>
  <c r="O1123" i="27"/>
  <c r="N1124" i="27"/>
  <c r="O1124" i="27"/>
  <c r="N1125" i="27"/>
  <c r="O1125" i="27"/>
  <c r="N1126" i="27"/>
  <c r="O1126" i="27"/>
  <c r="N1127" i="27"/>
  <c r="O1127" i="27"/>
  <c r="N1128" i="27"/>
  <c r="O1128" i="27"/>
  <c r="N1129" i="27"/>
  <c r="O1129" i="27"/>
  <c r="N1130" i="27"/>
  <c r="O1130" i="27"/>
  <c r="N1131" i="27"/>
  <c r="O1131" i="27"/>
  <c r="N1132" i="27"/>
  <c r="O1132" i="27"/>
  <c r="N1133" i="27"/>
  <c r="O1133" i="27"/>
  <c r="N1134" i="27"/>
  <c r="O1134" i="27"/>
  <c r="N1135" i="27"/>
  <c r="O1135" i="27"/>
  <c r="N1136" i="27"/>
  <c r="O1136" i="27"/>
  <c r="N1137" i="27"/>
  <c r="O1137" i="27"/>
  <c r="N1138" i="27"/>
  <c r="O1138" i="27"/>
  <c r="N1139" i="27"/>
  <c r="O1139" i="27"/>
  <c r="N1140" i="27"/>
  <c r="O1140" i="27"/>
  <c r="N1141" i="27"/>
  <c r="O1141" i="27"/>
  <c r="N1142" i="27"/>
  <c r="O1142" i="27"/>
  <c r="N1143" i="27"/>
  <c r="O1143" i="27"/>
  <c r="N1144" i="27"/>
  <c r="O1144" i="27"/>
  <c r="N1145" i="27"/>
  <c r="O1145" i="27"/>
  <c r="N1146" i="27"/>
  <c r="O1146" i="27"/>
  <c r="N1147" i="27"/>
  <c r="O1147" i="27"/>
  <c r="N1148" i="27"/>
  <c r="O1148" i="27"/>
  <c r="N1149" i="27"/>
  <c r="O1149" i="27"/>
  <c r="N1150" i="27"/>
  <c r="O1150" i="27"/>
  <c r="N1151" i="27"/>
  <c r="O1151" i="27"/>
  <c r="N1152" i="27"/>
  <c r="O1152" i="27"/>
  <c r="N1153" i="27"/>
  <c r="O1153" i="27"/>
  <c r="N1154" i="27"/>
  <c r="O1154" i="27"/>
  <c r="N1155" i="27"/>
  <c r="O1155" i="27"/>
  <c r="N1156" i="27"/>
  <c r="O1156" i="27"/>
  <c r="N1157" i="27"/>
  <c r="O1157" i="27"/>
  <c r="N1158" i="27"/>
  <c r="O1158" i="27"/>
  <c r="N1159" i="27"/>
  <c r="O1159" i="27"/>
  <c r="N1160" i="27"/>
  <c r="O1160" i="27"/>
  <c r="N1161" i="27"/>
  <c r="O1161" i="27"/>
  <c r="N1162" i="27"/>
  <c r="O1162" i="27"/>
  <c r="N1163" i="27"/>
  <c r="O1163" i="27"/>
  <c r="N1164" i="27"/>
  <c r="O1164" i="27"/>
  <c r="N1165" i="27"/>
  <c r="O1165" i="27"/>
  <c r="N1166" i="27"/>
  <c r="O1166" i="27"/>
  <c r="N1167" i="27"/>
  <c r="O1167" i="27"/>
  <c r="N1168" i="27"/>
  <c r="O1168" i="27"/>
  <c r="N1169" i="27"/>
  <c r="O1169" i="27"/>
  <c r="N1170" i="27"/>
  <c r="O1170" i="27"/>
  <c r="N1171" i="27"/>
  <c r="O1171" i="27"/>
  <c r="N1172" i="27"/>
  <c r="O1172" i="27"/>
  <c r="N1173" i="27"/>
  <c r="O1173" i="27"/>
  <c r="N1174" i="27"/>
  <c r="O1174" i="27"/>
  <c r="N1175" i="27"/>
  <c r="O1175" i="27"/>
  <c r="N1176" i="27"/>
  <c r="O1176" i="27"/>
  <c r="N1177" i="27"/>
  <c r="O1177" i="27"/>
  <c r="N1178" i="27"/>
  <c r="O1178" i="27"/>
  <c r="N1179" i="27"/>
  <c r="O1179" i="27"/>
  <c r="N1180" i="27"/>
  <c r="O1180" i="27"/>
  <c r="N1181" i="27"/>
  <c r="O1181" i="27"/>
  <c r="N1182" i="27"/>
  <c r="O1182" i="27"/>
  <c r="N1183" i="27"/>
  <c r="O1183" i="27"/>
  <c r="N1184" i="27"/>
  <c r="O1184" i="27"/>
  <c r="N1185" i="27"/>
  <c r="O1185" i="27"/>
  <c r="N1186" i="27"/>
  <c r="O1186" i="27"/>
  <c r="N1187" i="27"/>
  <c r="O1187" i="27"/>
  <c r="N1188" i="27"/>
  <c r="O1188" i="27"/>
  <c r="N1189" i="27"/>
  <c r="O1189" i="27"/>
  <c r="N1190" i="27"/>
  <c r="O1190" i="27"/>
  <c r="N1191" i="27"/>
  <c r="O1191" i="27"/>
  <c r="N1192" i="27"/>
  <c r="O1192" i="27"/>
  <c r="N1193" i="27"/>
  <c r="O1193" i="27"/>
  <c r="N1194" i="27"/>
  <c r="O1194" i="27"/>
  <c r="N1195" i="27"/>
  <c r="O1195" i="27"/>
  <c r="N1196" i="27"/>
  <c r="O1196" i="27"/>
  <c r="N1197" i="27"/>
  <c r="O1197" i="27"/>
  <c r="N1198" i="27"/>
  <c r="O1198" i="27"/>
  <c r="N1199" i="27"/>
  <c r="O1199" i="27"/>
  <c r="N1200" i="27"/>
  <c r="O1200" i="27"/>
  <c r="N1201" i="27"/>
  <c r="O1201" i="27"/>
  <c r="N1202" i="27"/>
  <c r="O1202" i="27"/>
  <c r="N1203" i="27"/>
  <c r="O1203" i="27"/>
  <c r="N1204" i="27"/>
  <c r="O1204" i="27"/>
  <c r="N1205" i="27"/>
  <c r="O1205" i="27"/>
  <c r="N1206" i="27"/>
  <c r="O1206" i="27"/>
  <c r="N1207" i="27"/>
  <c r="O1207" i="27"/>
  <c r="N1208" i="27"/>
  <c r="O1208" i="27"/>
  <c r="N1209" i="27"/>
  <c r="O1209" i="27"/>
  <c r="N1210" i="27"/>
  <c r="O1210" i="27"/>
  <c r="N1211" i="27"/>
  <c r="O1211" i="27"/>
  <c r="N1212" i="27"/>
  <c r="O1212" i="27"/>
  <c r="N1213" i="27"/>
  <c r="O1213" i="27"/>
  <c r="N1214" i="27"/>
  <c r="O1214" i="27"/>
  <c r="N1215" i="27"/>
  <c r="O1215" i="27"/>
  <c r="N1216" i="27"/>
  <c r="O1216" i="27"/>
  <c r="N1217" i="27"/>
  <c r="O1217" i="27"/>
  <c r="N1218" i="27"/>
  <c r="O1218" i="27"/>
  <c r="N1219" i="27"/>
  <c r="O1219" i="27"/>
  <c r="N1220" i="27"/>
  <c r="O1220" i="27"/>
  <c r="N1221" i="27"/>
  <c r="O1221" i="27"/>
  <c r="N1222" i="27"/>
  <c r="O1222" i="27"/>
  <c r="N1223" i="27"/>
  <c r="O1223" i="27"/>
  <c r="N1224" i="27"/>
  <c r="O1224" i="27"/>
  <c r="N1225" i="27"/>
  <c r="O1225" i="27"/>
  <c r="N1226" i="27"/>
  <c r="O1226" i="27"/>
  <c r="N1227" i="27"/>
  <c r="O1227" i="27"/>
  <c r="N1228" i="27"/>
  <c r="O1228" i="27"/>
  <c r="N1229" i="27"/>
  <c r="O1229" i="27"/>
  <c r="N1230" i="27"/>
  <c r="O1230" i="27"/>
  <c r="N1231" i="27"/>
  <c r="O1231" i="27"/>
  <c r="N1232" i="27"/>
  <c r="O1232" i="27"/>
  <c r="N1233" i="27"/>
  <c r="O1233" i="27"/>
  <c r="N1234" i="27"/>
  <c r="O1234" i="27"/>
  <c r="N1235" i="27"/>
  <c r="O1235" i="27"/>
  <c r="N1236" i="27"/>
  <c r="O1236" i="27"/>
  <c r="N1237" i="27"/>
  <c r="O1237" i="27"/>
  <c r="N1238" i="27"/>
  <c r="O1238" i="27"/>
  <c r="N1239" i="27"/>
  <c r="O1239" i="27"/>
  <c r="N1240" i="27"/>
  <c r="O1240" i="27"/>
  <c r="N1241" i="27"/>
  <c r="O1241" i="27"/>
  <c r="N1242" i="27"/>
  <c r="O1242" i="27"/>
  <c r="N1243" i="27"/>
  <c r="O1243" i="27"/>
  <c r="N1244" i="27"/>
  <c r="O1244" i="27"/>
  <c r="N1245" i="27"/>
  <c r="O1245" i="27"/>
  <c r="N1246" i="27"/>
  <c r="O1246" i="27"/>
  <c r="N1247" i="27"/>
  <c r="O1247" i="27"/>
  <c r="N1248" i="27"/>
  <c r="O1248" i="27"/>
  <c r="N1249" i="27"/>
  <c r="O1249" i="27"/>
  <c r="N1250" i="27"/>
  <c r="O1250" i="27"/>
  <c r="N1251" i="27"/>
  <c r="O1251" i="27"/>
  <c r="N1252" i="27"/>
  <c r="O1252" i="27"/>
  <c r="N1253" i="27"/>
  <c r="O1253" i="27"/>
  <c r="N1254" i="27"/>
  <c r="O1254" i="27"/>
  <c r="N1255" i="27"/>
  <c r="O1255" i="27"/>
  <c r="N1256" i="27"/>
  <c r="O1256" i="27"/>
  <c r="N1257" i="27"/>
  <c r="O1257" i="27"/>
  <c r="N1258" i="27"/>
  <c r="O1258" i="27"/>
  <c r="N1259" i="27"/>
  <c r="O1259" i="27"/>
  <c r="N1260" i="27"/>
  <c r="O1260" i="27"/>
  <c r="N1261" i="27"/>
  <c r="O1261" i="27"/>
  <c r="N1262" i="27"/>
  <c r="O1262" i="27"/>
  <c r="N1263" i="27"/>
  <c r="O1263" i="27"/>
  <c r="N1264" i="27"/>
  <c r="O1264" i="27"/>
  <c r="N1265" i="27"/>
  <c r="O1265" i="27"/>
  <c r="N1266" i="27"/>
  <c r="O1266" i="27"/>
  <c r="N1267" i="27"/>
  <c r="O1267" i="27"/>
  <c r="N1268" i="27"/>
  <c r="O1268" i="27"/>
  <c r="N1269" i="27"/>
  <c r="O1269" i="27"/>
  <c r="N1270" i="27"/>
  <c r="O1270" i="27"/>
  <c r="N1271" i="27"/>
  <c r="O1271" i="27"/>
  <c r="N1272" i="27"/>
  <c r="O1272" i="27"/>
  <c r="N1273" i="27"/>
  <c r="O1273" i="27"/>
  <c r="N1274" i="27"/>
  <c r="O1274" i="27"/>
  <c r="N1275" i="27"/>
  <c r="O1275" i="27"/>
  <c r="N1276" i="27"/>
  <c r="O1276" i="27"/>
  <c r="N1277" i="27"/>
  <c r="O1277" i="27"/>
  <c r="N1278" i="27"/>
  <c r="O1278" i="27"/>
  <c r="N1279" i="27"/>
  <c r="O1279" i="27"/>
  <c r="N1280" i="27"/>
  <c r="O1280" i="27"/>
  <c r="N1281" i="27"/>
  <c r="O1281" i="27"/>
  <c r="N1282" i="27"/>
  <c r="O1282" i="27"/>
  <c r="N1283" i="27"/>
  <c r="O1283" i="27"/>
  <c r="N1284" i="27"/>
  <c r="O1284" i="27"/>
  <c r="N1285" i="27"/>
  <c r="O1285" i="27"/>
  <c r="N1286" i="27"/>
  <c r="O1286" i="27"/>
  <c r="N1287" i="27"/>
  <c r="O1287" i="27"/>
  <c r="N1288" i="27"/>
  <c r="O1288" i="27"/>
  <c r="N1289" i="27"/>
  <c r="O1289" i="27"/>
  <c r="N1290" i="27"/>
  <c r="O1290" i="27"/>
  <c r="N1291" i="27"/>
  <c r="O1291" i="27"/>
  <c r="N1292" i="27"/>
  <c r="O1292" i="27"/>
  <c r="N1293" i="27"/>
  <c r="O1293" i="27"/>
  <c r="N1294" i="27"/>
  <c r="O1294" i="27"/>
  <c r="N1295" i="27"/>
  <c r="O1295" i="27"/>
  <c r="N1296" i="27"/>
  <c r="O1296" i="27"/>
  <c r="N1297" i="27"/>
  <c r="O1297" i="27"/>
  <c r="N1298" i="27"/>
  <c r="O1298" i="27"/>
  <c r="N1299" i="27"/>
  <c r="O1299" i="27"/>
  <c r="N1300" i="27"/>
  <c r="O1300" i="27"/>
  <c r="N1301" i="27"/>
  <c r="O1301" i="27"/>
  <c r="N1302" i="27"/>
  <c r="O1302" i="27"/>
  <c r="N1303" i="27"/>
  <c r="O1303" i="27"/>
  <c r="N1304" i="27"/>
  <c r="O1304" i="27"/>
  <c r="N1305" i="27"/>
  <c r="O1305" i="27"/>
  <c r="N1306" i="27"/>
  <c r="O1306" i="27"/>
  <c r="N1307" i="27"/>
  <c r="O1307" i="27"/>
  <c r="N1308" i="27"/>
  <c r="O1308" i="27"/>
  <c r="N1309" i="27"/>
  <c r="O1309" i="27"/>
  <c r="N1310" i="27"/>
  <c r="O1310" i="27"/>
  <c r="N1311" i="27"/>
  <c r="O1311" i="27"/>
  <c r="N1312" i="27"/>
  <c r="O1312" i="27"/>
  <c r="N1313" i="27"/>
  <c r="O1313" i="27"/>
  <c r="N1314" i="27"/>
  <c r="O1314" i="27"/>
  <c r="N1315" i="27"/>
  <c r="O1315" i="27"/>
  <c r="N1316" i="27"/>
  <c r="O1316" i="27"/>
  <c r="N1317" i="27"/>
  <c r="O1317" i="27"/>
  <c r="N1318" i="27"/>
  <c r="O1318" i="27"/>
  <c r="N1319" i="27"/>
  <c r="O1319" i="27"/>
  <c r="N1320" i="27"/>
  <c r="O1320" i="27"/>
  <c r="N1321" i="27"/>
  <c r="O1321" i="27"/>
  <c r="N1322" i="27"/>
  <c r="O1322" i="27"/>
  <c r="N1323" i="27"/>
  <c r="O1323" i="27"/>
  <c r="N1324" i="27"/>
  <c r="O1324" i="27"/>
  <c r="N1325" i="27"/>
  <c r="O1325" i="27"/>
  <c r="N1326" i="27"/>
  <c r="O1326" i="27"/>
  <c r="N1327" i="27"/>
  <c r="O1327" i="27"/>
  <c r="N1328" i="27"/>
  <c r="O1328" i="27"/>
  <c r="N1329" i="27"/>
  <c r="O1329" i="27"/>
  <c r="N1330" i="27"/>
  <c r="O1330" i="27"/>
  <c r="N1331" i="27"/>
  <c r="O1331" i="27"/>
  <c r="N1332" i="27"/>
  <c r="O1332" i="27"/>
  <c r="N1333" i="27"/>
  <c r="O1333" i="27"/>
  <c r="N1334" i="27"/>
  <c r="O1334" i="27"/>
  <c r="N1335" i="27"/>
  <c r="O1335" i="27"/>
  <c r="N1336" i="27"/>
  <c r="O1336" i="27"/>
  <c r="N1337" i="27"/>
  <c r="O1337" i="27"/>
  <c r="N1338" i="27"/>
  <c r="O1338" i="27"/>
  <c r="N1339" i="27"/>
  <c r="O1339" i="27"/>
  <c r="N1340" i="27"/>
  <c r="O1340" i="27"/>
  <c r="N1341" i="27"/>
  <c r="O1341" i="27"/>
  <c r="N1342" i="27"/>
  <c r="O1342" i="27"/>
  <c r="N1343" i="27"/>
  <c r="O1343" i="27"/>
  <c r="N1344" i="27"/>
  <c r="O1344" i="27"/>
  <c r="N1345" i="27"/>
  <c r="O1345" i="27"/>
  <c r="N1346" i="27"/>
  <c r="O1346" i="27"/>
  <c r="N1347" i="27"/>
  <c r="O1347" i="27"/>
  <c r="N1348" i="27"/>
  <c r="O1348" i="27"/>
  <c r="N1349" i="27"/>
  <c r="O1349" i="27"/>
  <c r="N1350" i="27"/>
  <c r="O1350" i="27"/>
  <c r="N1351" i="27"/>
  <c r="O1351" i="27"/>
  <c r="N1352" i="27"/>
  <c r="O1352" i="27"/>
  <c r="N1353" i="27"/>
  <c r="O1353" i="27"/>
  <c r="N1354" i="27"/>
  <c r="O1354" i="27"/>
  <c r="N1355" i="27"/>
  <c r="O1355" i="27"/>
  <c r="N1356" i="27"/>
  <c r="O1356" i="27"/>
  <c r="N1357" i="27"/>
  <c r="O1357" i="27"/>
  <c r="N1358" i="27"/>
  <c r="O1358" i="27"/>
  <c r="N1359" i="27"/>
  <c r="O1359" i="27"/>
  <c r="N1360" i="27"/>
  <c r="O1360" i="27"/>
  <c r="N1361" i="27"/>
  <c r="O1361" i="27"/>
  <c r="N1362" i="27"/>
  <c r="O1362" i="27"/>
  <c r="N1363" i="27"/>
  <c r="O1363" i="27"/>
  <c r="N1364" i="27"/>
  <c r="O1364" i="27"/>
  <c r="N1365" i="27"/>
  <c r="O1365" i="27"/>
  <c r="N1366" i="27"/>
  <c r="O1366" i="27"/>
  <c r="N1367" i="27"/>
  <c r="O1367" i="27"/>
  <c r="N1368" i="27"/>
  <c r="O1368" i="27"/>
  <c r="N1369" i="27"/>
  <c r="O1369" i="27"/>
  <c r="N1370" i="27"/>
  <c r="O1370" i="27"/>
  <c r="N1371" i="27"/>
  <c r="O1371" i="27"/>
  <c r="N1372" i="27"/>
  <c r="O1372" i="27"/>
  <c r="N1373" i="27"/>
  <c r="O1373" i="27"/>
  <c r="N1374" i="27"/>
  <c r="O1374" i="27"/>
  <c r="N1375" i="27"/>
  <c r="O1375" i="27"/>
  <c r="N1376" i="27"/>
  <c r="O1376" i="27"/>
  <c r="N1377" i="27"/>
  <c r="O1377" i="27"/>
  <c r="N1378" i="27"/>
  <c r="O1378" i="27"/>
  <c r="N1379" i="27"/>
  <c r="O1379" i="27"/>
  <c r="N1380" i="27"/>
  <c r="O1380" i="27"/>
  <c r="N1381" i="27"/>
  <c r="O1381" i="27"/>
  <c r="N1382" i="27"/>
  <c r="O1382" i="27"/>
  <c r="N1383" i="27"/>
  <c r="O1383" i="27"/>
  <c r="N1384" i="27"/>
  <c r="O1384" i="27"/>
  <c r="N1385" i="27"/>
  <c r="O1385" i="27"/>
  <c r="N1386" i="27"/>
  <c r="O1386" i="27"/>
  <c r="N1387" i="27"/>
  <c r="O1387" i="27"/>
  <c r="N1388" i="27"/>
  <c r="O1388" i="27"/>
  <c r="N1389" i="27"/>
  <c r="O1389" i="27"/>
  <c r="N1390" i="27"/>
  <c r="O1390" i="27"/>
  <c r="N1391" i="27"/>
  <c r="O1391" i="27"/>
  <c r="N1392" i="27"/>
  <c r="O1392" i="27"/>
  <c r="N1393" i="27"/>
  <c r="O1393" i="27"/>
  <c r="N1394" i="27"/>
  <c r="O1394" i="27"/>
  <c r="N1395" i="27"/>
  <c r="O1395" i="27"/>
  <c r="N1396" i="27"/>
  <c r="O1396" i="27"/>
  <c r="N1397" i="27"/>
  <c r="O1397" i="27"/>
  <c r="N1398" i="27"/>
  <c r="O1398" i="27"/>
  <c r="N1399" i="27"/>
  <c r="O1399" i="27"/>
  <c r="N1400" i="27"/>
  <c r="O1400" i="27"/>
  <c r="N1401" i="27"/>
  <c r="O1401" i="27"/>
  <c r="N1402" i="27"/>
  <c r="O1402" i="27"/>
  <c r="N1403" i="27"/>
  <c r="O1403" i="27"/>
  <c r="N1404" i="27"/>
  <c r="O1404" i="27"/>
  <c r="N1405" i="27"/>
  <c r="O1405" i="27"/>
  <c r="N1406" i="27"/>
  <c r="O1406" i="27"/>
  <c r="N1407" i="27"/>
  <c r="O1407" i="27"/>
  <c r="N1408" i="27"/>
  <c r="O1408" i="27"/>
  <c r="N1409" i="27"/>
  <c r="O1409" i="27"/>
  <c r="N1410" i="27"/>
  <c r="O1410" i="27"/>
  <c r="N1411" i="27"/>
  <c r="O1411" i="27"/>
  <c r="N1412" i="27"/>
  <c r="O1412" i="27"/>
  <c r="N1413" i="27"/>
  <c r="O1413" i="27"/>
  <c r="N1414" i="27"/>
  <c r="O1414" i="27"/>
  <c r="N1415" i="27"/>
  <c r="O1415" i="27"/>
  <c r="N1416" i="27"/>
  <c r="O1416" i="27"/>
  <c r="N1417" i="27"/>
  <c r="O1417" i="27"/>
  <c r="N1418" i="27"/>
  <c r="O1418" i="27"/>
  <c r="N1419" i="27"/>
  <c r="O1419" i="27"/>
  <c r="N1420" i="27"/>
  <c r="O1420" i="27"/>
  <c r="N1421" i="27"/>
  <c r="O1421" i="27"/>
  <c r="N1422" i="27"/>
  <c r="O1422" i="27"/>
  <c r="N1423" i="27"/>
  <c r="O1423" i="27"/>
  <c r="N1424" i="27"/>
  <c r="O1424" i="27"/>
  <c r="N1425" i="27"/>
  <c r="O1425" i="27"/>
  <c r="N1426" i="27"/>
  <c r="O1426" i="27"/>
  <c r="N1427" i="27"/>
  <c r="O1427" i="27"/>
  <c r="N1428" i="27"/>
  <c r="O1428" i="27"/>
  <c r="N1429" i="27"/>
  <c r="O1429" i="27"/>
  <c r="N1430" i="27"/>
  <c r="O1430" i="27"/>
  <c r="N1431" i="27"/>
  <c r="O1431" i="27"/>
  <c r="N1432" i="27"/>
  <c r="O1432" i="27"/>
  <c r="N1433" i="27"/>
  <c r="O1433" i="27"/>
  <c r="N1434" i="27"/>
  <c r="O1434" i="27"/>
  <c r="N1435" i="27"/>
  <c r="O1435" i="27"/>
  <c r="N1436" i="27"/>
  <c r="O1436" i="27"/>
  <c r="N1437" i="27"/>
  <c r="O1437" i="27"/>
  <c r="N1438" i="27"/>
  <c r="O1438" i="27"/>
  <c r="N1439" i="27"/>
  <c r="O1439" i="27"/>
  <c r="N1440" i="27"/>
  <c r="O1440" i="27"/>
  <c r="N1441" i="27"/>
  <c r="O1441" i="27"/>
  <c r="N1442" i="27"/>
  <c r="O1442" i="27"/>
  <c r="N1443" i="27"/>
  <c r="O1443" i="27"/>
  <c r="N1444" i="27"/>
  <c r="O1444" i="27"/>
  <c r="N1445" i="27"/>
  <c r="O1445" i="27"/>
  <c r="N1446" i="27"/>
  <c r="O1446" i="27"/>
  <c r="N1447" i="27"/>
  <c r="O1447" i="27"/>
  <c r="N1448" i="27"/>
  <c r="O1448" i="27"/>
  <c r="N1449" i="27"/>
  <c r="O1449" i="27"/>
  <c r="N1450" i="27"/>
  <c r="O1450" i="27"/>
  <c r="N1451" i="27"/>
  <c r="O1451" i="27"/>
  <c r="N1452" i="27"/>
  <c r="O1452" i="27"/>
  <c r="N1453" i="27"/>
  <c r="O1453" i="27"/>
  <c r="N1454" i="27"/>
  <c r="O1454" i="27"/>
  <c r="N1455" i="27"/>
  <c r="O1455" i="27"/>
  <c r="N1456" i="27"/>
  <c r="O1456" i="27"/>
  <c r="N1457" i="27"/>
  <c r="O1457" i="27"/>
  <c r="N1458" i="27"/>
  <c r="O1458" i="27"/>
  <c r="N1459" i="27"/>
  <c r="O1459" i="27"/>
  <c r="N1460" i="27"/>
  <c r="O1460" i="27"/>
  <c r="N1461" i="27"/>
  <c r="O1461" i="27"/>
  <c r="N1462" i="27"/>
  <c r="O1462" i="27"/>
  <c r="N1463" i="27"/>
  <c r="O1463" i="27"/>
  <c r="N1464" i="27"/>
  <c r="O1464" i="27"/>
  <c r="N1465" i="27"/>
  <c r="O1465" i="27"/>
  <c r="N1466" i="27"/>
  <c r="O1466" i="27"/>
  <c r="N1467" i="27"/>
  <c r="O1467" i="27"/>
  <c r="N1468" i="27"/>
  <c r="O1468" i="27"/>
  <c r="N1469" i="27"/>
  <c r="O1469" i="27"/>
  <c r="N1470" i="27"/>
  <c r="O1470" i="27"/>
  <c r="N1471" i="27"/>
  <c r="O1471" i="27"/>
  <c r="N1472" i="27"/>
  <c r="O1472" i="27"/>
  <c r="N1473" i="27"/>
  <c r="O1473" i="27"/>
  <c r="N1474" i="27"/>
  <c r="O1474" i="27"/>
  <c r="N1475" i="27"/>
  <c r="O1475" i="27"/>
  <c r="N1476" i="27"/>
  <c r="O1476" i="27"/>
  <c r="N1477" i="27"/>
  <c r="O1477" i="27"/>
  <c r="N1478" i="27"/>
  <c r="O1478" i="27"/>
  <c r="N1479" i="27"/>
  <c r="O1479" i="27"/>
  <c r="N1480" i="27"/>
  <c r="O1480" i="27"/>
  <c r="N1481" i="27"/>
  <c r="O1481" i="27"/>
  <c r="N1482" i="27"/>
  <c r="O1482" i="27"/>
  <c r="N1483" i="27"/>
  <c r="O1483" i="27"/>
  <c r="N1484" i="27"/>
  <c r="O1484" i="27"/>
  <c r="N1485" i="27"/>
  <c r="O1485" i="27"/>
  <c r="N1486" i="27"/>
  <c r="O1486" i="27"/>
  <c r="N1487" i="27"/>
  <c r="O1487" i="27"/>
  <c r="N1488" i="27"/>
  <c r="O1488" i="27"/>
  <c r="N1489" i="27"/>
  <c r="O1489" i="27"/>
  <c r="N1490" i="27"/>
  <c r="O1490" i="27"/>
  <c r="N1491" i="27"/>
  <c r="O1491" i="27"/>
  <c r="N1492" i="27"/>
  <c r="O1492" i="27"/>
  <c r="N1493" i="27"/>
  <c r="O1493" i="27"/>
  <c r="N1494" i="27"/>
  <c r="O1494" i="27"/>
  <c r="N1495" i="27"/>
  <c r="O1495" i="27"/>
  <c r="N1496" i="27"/>
  <c r="O1496" i="27"/>
  <c r="N1497" i="27"/>
  <c r="O1497" i="27"/>
  <c r="N1498" i="27"/>
  <c r="O1498" i="27"/>
  <c r="N1499" i="27"/>
  <c r="O1499" i="27"/>
  <c r="N1500" i="27"/>
  <c r="O1500" i="27"/>
  <c r="N1501" i="27"/>
  <c r="O1501" i="27"/>
  <c r="N1502" i="27"/>
  <c r="O1502" i="27"/>
  <c r="N1503" i="27"/>
  <c r="O1503" i="27"/>
  <c r="N1504" i="27"/>
  <c r="O1504" i="27"/>
  <c r="N1505" i="27"/>
  <c r="O1505" i="27"/>
  <c r="N1506" i="27"/>
  <c r="O1506" i="27"/>
  <c r="N1507" i="27"/>
  <c r="O1507" i="27"/>
  <c r="N1508" i="27"/>
  <c r="O1508" i="27"/>
  <c r="N1509" i="27"/>
  <c r="O1509" i="27"/>
  <c r="N1510" i="27"/>
  <c r="O1510" i="27"/>
  <c r="N1511" i="27"/>
  <c r="O1511" i="27"/>
  <c r="N1512" i="27"/>
  <c r="O1512" i="27"/>
  <c r="N1513" i="27"/>
  <c r="O1513" i="27"/>
  <c r="N1514" i="27"/>
  <c r="O1514" i="27"/>
  <c r="N1515" i="27"/>
  <c r="O1515" i="27"/>
  <c r="N1516" i="27"/>
  <c r="O1516" i="27"/>
  <c r="N1517" i="27"/>
  <c r="O1517" i="27"/>
  <c r="N1518" i="27"/>
  <c r="O1518" i="27"/>
  <c r="N1519" i="27"/>
  <c r="O1519" i="27"/>
  <c r="N1520" i="27"/>
  <c r="O1520" i="27"/>
  <c r="N1521" i="27"/>
  <c r="O1521" i="27"/>
  <c r="N1522" i="27"/>
  <c r="O1522" i="27"/>
  <c r="N1523" i="27"/>
  <c r="O1523" i="27"/>
  <c r="N1524" i="27"/>
  <c r="O1524" i="27"/>
  <c r="N1525" i="27"/>
  <c r="O1525" i="27"/>
  <c r="N1526" i="27"/>
  <c r="O1526" i="27"/>
  <c r="N1527" i="27"/>
  <c r="O1527" i="27"/>
  <c r="N1528" i="27"/>
  <c r="O1528" i="27"/>
  <c r="N1529" i="27"/>
  <c r="O1529" i="27"/>
  <c r="N1530" i="27"/>
  <c r="O1530" i="27"/>
  <c r="N1531" i="27"/>
  <c r="O1531" i="27"/>
  <c r="N1532" i="27"/>
  <c r="O1532" i="27"/>
  <c r="N1533" i="27"/>
  <c r="O1533" i="27"/>
  <c r="N1534" i="27"/>
  <c r="O1534" i="27"/>
  <c r="N1535" i="27"/>
  <c r="O1535" i="27"/>
  <c r="N1536" i="27"/>
  <c r="O1536" i="27"/>
  <c r="N1537" i="27"/>
  <c r="O1537" i="27"/>
  <c r="N1538" i="27"/>
  <c r="O1538" i="27"/>
  <c r="N1539" i="27"/>
  <c r="O1539" i="27"/>
  <c r="N1540" i="27"/>
  <c r="O1540" i="27"/>
  <c r="N1541" i="27"/>
  <c r="O1541" i="27"/>
  <c r="N1542" i="27"/>
  <c r="O1542" i="27"/>
  <c r="N1543" i="27"/>
  <c r="O1543" i="27"/>
  <c r="N1544" i="27"/>
  <c r="O1544" i="27"/>
  <c r="N1545" i="27"/>
  <c r="O1545" i="27"/>
  <c r="N1546" i="27"/>
  <c r="O1546" i="27"/>
  <c r="N1547" i="27"/>
  <c r="O1547" i="27"/>
  <c r="N1548" i="27"/>
  <c r="O1548" i="27"/>
  <c r="N1549" i="27"/>
  <c r="O1549" i="27"/>
  <c r="N1550" i="27"/>
  <c r="O1550" i="27"/>
  <c r="N1551" i="27"/>
  <c r="O1551" i="27"/>
  <c r="N1552" i="27"/>
  <c r="O1552" i="27"/>
  <c r="N1553" i="27"/>
  <c r="O1553" i="27"/>
  <c r="N1554" i="27"/>
  <c r="O1554" i="27"/>
  <c r="N1555" i="27"/>
  <c r="O1555" i="27"/>
  <c r="N1556" i="27"/>
  <c r="O1556" i="27"/>
  <c r="N1557" i="27"/>
  <c r="O1557" i="27"/>
  <c r="N1558" i="27"/>
  <c r="O1558" i="27"/>
  <c r="N1559" i="27"/>
  <c r="O1559" i="27"/>
  <c r="N1560" i="27"/>
  <c r="O1560" i="27"/>
  <c r="N1561" i="27"/>
  <c r="O1561" i="27"/>
  <c r="N1562" i="27"/>
  <c r="O1562" i="27"/>
  <c r="N1563" i="27"/>
  <c r="O1563" i="27"/>
  <c r="N1564" i="27"/>
  <c r="O1564" i="27"/>
  <c r="N1565" i="27"/>
  <c r="O1565" i="27"/>
  <c r="N1566" i="27"/>
  <c r="O1566" i="27"/>
  <c r="N1567" i="27"/>
  <c r="O1567" i="27"/>
  <c r="N1568" i="27"/>
  <c r="O1568" i="27"/>
  <c r="N1569" i="27"/>
  <c r="O1569" i="27"/>
  <c r="N1570" i="27"/>
  <c r="O1570" i="27"/>
  <c r="N1571" i="27"/>
  <c r="O1571" i="27"/>
  <c r="N1572" i="27"/>
  <c r="O1572" i="27"/>
  <c r="N1573" i="27"/>
  <c r="O1573" i="27"/>
  <c r="N1574" i="27"/>
  <c r="O1574" i="27"/>
  <c r="N1575" i="27"/>
  <c r="O1575" i="27"/>
  <c r="N1576" i="27"/>
  <c r="O1576" i="27"/>
  <c r="N1577" i="27"/>
  <c r="O1577" i="27"/>
  <c r="N1578" i="27"/>
  <c r="O1578" i="27"/>
  <c r="N1579" i="27"/>
  <c r="O1579" i="27"/>
  <c r="N1580" i="27"/>
  <c r="O1580" i="27"/>
  <c r="N1581" i="27"/>
  <c r="O1581" i="27"/>
  <c r="N1582" i="27"/>
  <c r="O1582" i="27"/>
  <c r="N1583" i="27"/>
  <c r="O1583" i="27"/>
  <c r="N1584" i="27"/>
  <c r="O1584" i="27"/>
  <c r="N1585" i="27"/>
  <c r="O1585" i="27"/>
  <c r="N1586" i="27"/>
  <c r="O1586" i="27"/>
  <c r="N1587" i="27"/>
  <c r="O1587" i="27"/>
  <c r="N1588" i="27"/>
  <c r="O1588" i="27"/>
  <c r="N1589" i="27"/>
  <c r="O1589" i="27"/>
  <c r="N1590" i="27"/>
  <c r="O1590" i="27"/>
  <c r="N1591" i="27"/>
  <c r="O1591" i="27"/>
  <c r="N1592" i="27"/>
  <c r="O1592" i="27"/>
  <c r="N1593" i="27"/>
  <c r="O1593" i="27"/>
  <c r="N1594" i="27"/>
  <c r="O1594" i="27"/>
  <c r="N1595" i="27"/>
  <c r="O1595" i="27"/>
  <c r="N1596" i="27"/>
  <c r="O1596" i="27"/>
  <c r="N1597" i="27"/>
  <c r="O1597" i="27"/>
  <c r="N1598" i="27"/>
  <c r="O1598" i="27"/>
  <c r="N1599" i="27"/>
  <c r="O1599" i="27"/>
  <c r="N1600" i="27"/>
  <c r="O1600" i="27"/>
  <c r="N1601" i="27"/>
  <c r="O1601" i="27"/>
  <c r="N1602" i="27"/>
  <c r="O1602" i="27"/>
  <c r="N1603" i="27"/>
  <c r="O1603" i="27"/>
  <c r="N1604" i="27"/>
  <c r="O1604" i="27"/>
  <c r="N1605" i="27"/>
  <c r="O1605" i="27"/>
  <c r="N1606" i="27"/>
  <c r="O1606" i="27"/>
  <c r="N1607" i="27"/>
  <c r="O1607" i="27"/>
  <c r="N1608" i="27"/>
  <c r="O1608" i="27"/>
  <c r="N1609" i="27"/>
  <c r="O1609" i="27"/>
  <c r="N1610" i="27"/>
  <c r="O1610" i="27"/>
  <c r="N1611" i="27"/>
  <c r="O1611" i="27"/>
  <c r="N1612" i="27"/>
  <c r="O1612" i="27"/>
  <c r="N1613" i="27"/>
  <c r="O1613" i="27"/>
  <c r="N1614" i="27"/>
  <c r="O1614" i="27"/>
  <c r="N1615" i="27"/>
  <c r="O1615" i="27"/>
  <c r="N1616" i="27"/>
  <c r="O1616" i="27"/>
  <c r="N1617" i="27"/>
  <c r="O1617" i="27"/>
  <c r="N1618" i="27"/>
  <c r="O1618" i="27"/>
  <c r="N1619" i="27"/>
  <c r="O1619" i="27"/>
  <c r="N1620" i="27"/>
  <c r="O1620" i="27"/>
  <c r="N1621" i="27"/>
  <c r="O1621" i="27"/>
  <c r="N1622" i="27"/>
  <c r="O1622" i="27"/>
  <c r="N1623" i="27"/>
  <c r="O1623" i="27"/>
  <c r="N1624" i="27"/>
  <c r="O1624" i="27"/>
  <c r="N1625" i="27"/>
  <c r="O1625" i="27"/>
  <c r="N1626" i="27"/>
  <c r="O1626" i="27"/>
  <c r="N1627" i="27"/>
  <c r="O1627" i="27"/>
  <c r="N1628" i="27"/>
  <c r="O1628" i="27"/>
  <c r="N1629" i="27"/>
  <c r="O1629" i="27"/>
  <c r="N1630" i="27"/>
  <c r="O1630" i="27"/>
  <c r="N1631" i="27"/>
  <c r="O1631" i="27"/>
  <c r="N1632" i="27"/>
  <c r="O1632" i="27"/>
  <c r="N1633" i="27"/>
  <c r="O1633" i="27"/>
  <c r="N1634" i="27"/>
  <c r="O1634" i="27"/>
  <c r="N1635" i="27"/>
  <c r="O1635" i="27"/>
  <c r="N1636" i="27"/>
  <c r="O1636" i="27"/>
  <c r="N1637" i="27"/>
  <c r="O1637" i="27"/>
  <c r="N1638" i="27"/>
  <c r="O1638" i="27"/>
  <c r="N1639" i="27"/>
  <c r="O1639" i="27"/>
  <c r="N1640" i="27"/>
  <c r="O1640" i="27"/>
  <c r="N1641" i="27"/>
  <c r="O1641" i="27"/>
  <c r="N1642" i="27"/>
  <c r="O1642" i="27"/>
  <c r="N1643" i="27"/>
  <c r="O1643" i="27"/>
  <c r="N1644" i="27"/>
  <c r="O1644" i="27"/>
  <c r="N1645" i="27"/>
  <c r="O1645" i="27"/>
  <c r="N1646" i="27"/>
  <c r="O1646" i="27"/>
  <c r="N1647" i="27"/>
  <c r="O1647" i="27"/>
  <c r="N1648" i="27"/>
  <c r="O1648" i="27"/>
  <c r="N1649" i="27"/>
  <c r="O1649" i="27"/>
  <c r="N1650" i="27"/>
  <c r="O1650" i="27"/>
  <c r="N1651" i="27"/>
  <c r="O1651" i="27"/>
  <c r="N1652" i="27"/>
  <c r="O1652" i="27"/>
  <c r="N1653" i="27"/>
  <c r="O1653" i="27"/>
  <c r="N1654" i="27"/>
  <c r="O1654" i="27"/>
  <c r="N1655" i="27"/>
  <c r="O1655" i="27"/>
  <c r="N1656" i="27"/>
  <c r="O1656" i="27"/>
  <c r="N1657" i="27"/>
  <c r="O1657" i="27"/>
  <c r="N1658" i="27"/>
  <c r="O1658" i="27"/>
  <c r="N1659" i="27"/>
  <c r="O1659" i="27"/>
  <c r="N1660" i="27"/>
  <c r="O1660" i="27"/>
  <c r="N1661" i="27"/>
  <c r="O1661" i="27"/>
  <c r="N1662" i="27"/>
  <c r="O1662" i="27"/>
  <c r="N1663" i="27"/>
  <c r="O1663" i="27"/>
  <c r="N1664" i="27"/>
  <c r="O1664" i="27"/>
  <c r="N1665" i="27"/>
  <c r="O1665" i="27"/>
  <c r="N1666" i="27"/>
  <c r="O1666" i="27"/>
  <c r="N1667" i="27"/>
  <c r="O1667" i="27"/>
  <c r="N1668" i="27"/>
  <c r="O1668" i="27"/>
  <c r="N1669" i="27"/>
  <c r="O1669" i="27"/>
  <c r="N1670" i="27"/>
  <c r="O1670" i="27"/>
  <c r="N1671" i="27"/>
  <c r="O1671" i="27"/>
  <c r="N1672" i="27"/>
  <c r="O1672" i="27"/>
  <c r="N1673" i="27"/>
  <c r="O1673" i="27"/>
  <c r="N1674" i="27"/>
  <c r="O1674" i="27"/>
  <c r="N1675" i="27"/>
  <c r="O1675" i="27"/>
  <c r="N1676" i="27"/>
  <c r="O1676" i="27"/>
  <c r="N1677" i="27"/>
  <c r="O1677" i="27"/>
  <c r="N1678" i="27"/>
  <c r="O1678" i="27"/>
  <c r="N1679" i="27"/>
  <c r="O1679" i="27"/>
  <c r="N1680" i="27"/>
  <c r="O1680" i="27"/>
  <c r="N1681" i="27"/>
  <c r="O1681" i="27"/>
  <c r="N1682" i="27"/>
  <c r="O1682" i="27"/>
  <c r="N1683" i="27"/>
  <c r="O1683" i="27"/>
  <c r="N1684" i="27"/>
  <c r="O1684" i="27"/>
  <c r="N1685" i="27"/>
  <c r="O1685" i="27"/>
  <c r="N1686" i="27"/>
  <c r="O1686" i="27"/>
  <c r="N1687" i="27"/>
  <c r="O1687" i="27"/>
  <c r="N1688" i="27"/>
  <c r="O1688" i="27"/>
  <c r="N1689" i="27"/>
  <c r="O1689" i="27"/>
  <c r="N1690" i="27"/>
  <c r="O1690" i="27"/>
  <c r="N1691" i="27"/>
  <c r="O1691" i="27"/>
  <c r="N1692" i="27"/>
  <c r="O1692" i="27"/>
  <c r="N1693" i="27"/>
  <c r="O1693" i="27"/>
  <c r="N1694" i="27"/>
  <c r="O1694" i="27"/>
  <c r="N1695" i="27"/>
  <c r="O1695" i="27"/>
  <c r="N1696" i="27"/>
  <c r="O1696" i="27"/>
  <c r="N1697" i="27"/>
  <c r="O1697" i="27"/>
  <c r="N1698" i="27"/>
  <c r="O1698" i="27"/>
  <c r="N1699" i="27"/>
  <c r="O1699" i="27"/>
  <c r="N1700" i="27"/>
  <c r="O1700" i="27"/>
  <c r="N1701" i="27"/>
  <c r="O1701" i="27"/>
  <c r="N1702" i="27"/>
  <c r="O1702" i="27"/>
  <c r="N1703" i="27"/>
  <c r="O1703" i="27"/>
  <c r="N1704" i="27"/>
  <c r="O1704" i="27"/>
  <c r="N1705" i="27"/>
  <c r="O1705" i="27"/>
  <c r="N1706" i="27"/>
  <c r="O1706" i="27"/>
  <c r="N1707" i="27"/>
  <c r="O1707" i="27"/>
  <c r="N1708" i="27"/>
  <c r="O1708" i="27"/>
  <c r="N1709" i="27"/>
  <c r="O1709" i="27"/>
  <c r="N1710" i="27"/>
  <c r="O1710" i="27"/>
  <c r="N1711" i="27"/>
  <c r="O1711" i="27"/>
  <c r="N1712" i="27"/>
  <c r="O1712" i="27"/>
  <c r="N1713" i="27"/>
  <c r="O1713" i="27"/>
  <c r="N1714" i="27"/>
  <c r="O1714" i="27"/>
  <c r="N1715" i="27"/>
  <c r="O1715" i="27"/>
  <c r="N1716" i="27"/>
  <c r="O1716" i="27"/>
  <c r="N1717" i="27"/>
  <c r="O1717" i="27"/>
  <c r="N1718" i="27"/>
  <c r="O1718" i="27"/>
  <c r="N1719" i="27"/>
  <c r="O1719" i="27"/>
  <c r="N1720" i="27"/>
  <c r="O1720" i="27"/>
  <c r="N1721" i="27"/>
  <c r="O1721" i="27"/>
  <c r="N1722" i="27"/>
  <c r="O1722" i="27"/>
  <c r="N1723" i="27"/>
  <c r="O1723" i="27"/>
  <c r="N1724" i="27"/>
  <c r="O1724" i="27"/>
  <c r="N1725" i="27"/>
  <c r="O1725" i="27"/>
  <c r="N1726" i="27"/>
  <c r="O1726" i="27"/>
  <c r="N1727" i="27"/>
  <c r="O1727" i="27"/>
  <c r="N1728" i="27"/>
  <c r="O1728" i="27"/>
  <c r="N1729" i="27"/>
  <c r="O1729" i="27"/>
  <c r="N1730" i="27"/>
  <c r="O1730" i="27"/>
  <c r="N1731" i="27"/>
  <c r="O1731" i="27"/>
  <c r="N1732" i="27"/>
  <c r="O1732" i="27"/>
  <c r="N1733" i="27"/>
  <c r="O1733" i="27"/>
  <c r="N1734" i="27"/>
  <c r="O1734" i="27"/>
  <c r="N1735" i="27"/>
  <c r="O1735" i="27"/>
  <c r="N1736" i="27"/>
  <c r="O1736" i="27"/>
  <c r="N1737" i="27"/>
  <c r="O1737" i="27"/>
  <c r="N1738" i="27"/>
  <c r="O1738" i="27"/>
  <c r="N1739" i="27"/>
  <c r="O1739" i="27"/>
  <c r="N1740" i="27"/>
  <c r="O1740" i="27"/>
  <c r="N1741" i="27"/>
  <c r="O1741" i="27"/>
  <c r="N1742" i="27"/>
  <c r="O1742" i="27"/>
  <c r="N1743" i="27"/>
  <c r="O1743" i="27"/>
  <c r="N1744" i="27"/>
  <c r="O1744" i="27"/>
  <c r="N1745" i="27"/>
  <c r="O1745" i="27"/>
  <c r="N1746" i="27"/>
  <c r="O1746" i="27"/>
  <c r="N1747" i="27"/>
  <c r="O1747" i="27"/>
  <c r="N1748" i="27"/>
  <c r="O1748" i="27"/>
  <c r="N1749" i="27"/>
  <c r="O1749" i="27"/>
  <c r="N1750" i="27"/>
  <c r="O1750" i="27"/>
  <c r="N1751" i="27"/>
  <c r="O1751" i="27"/>
  <c r="N1752" i="27"/>
  <c r="O1752" i="27"/>
  <c r="N1753" i="27"/>
  <c r="O1753" i="27"/>
  <c r="N1754" i="27"/>
  <c r="O1754" i="27"/>
  <c r="N1755" i="27"/>
  <c r="O1755" i="27"/>
  <c r="N1756" i="27"/>
  <c r="O1756" i="27"/>
  <c r="N1757" i="27"/>
  <c r="O1757" i="27"/>
  <c r="N1758" i="27"/>
  <c r="O1758" i="27"/>
  <c r="N1759" i="27"/>
  <c r="O1759" i="27"/>
  <c r="N1760" i="27"/>
  <c r="O1760" i="27"/>
  <c r="N1761" i="27"/>
  <c r="O1761" i="27"/>
  <c r="N1762" i="27"/>
  <c r="O1762" i="27"/>
  <c r="N1763" i="27"/>
  <c r="O1763" i="27"/>
  <c r="N1764" i="27"/>
  <c r="O1764" i="27"/>
  <c r="N1765" i="27"/>
  <c r="O1765" i="27"/>
  <c r="N1766" i="27"/>
  <c r="O1766" i="27"/>
  <c r="N1767" i="27"/>
  <c r="O1767" i="27"/>
  <c r="N1768" i="27"/>
  <c r="O1768" i="27"/>
  <c r="N1769" i="27"/>
  <c r="O1769" i="27"/>
  <c r="N1770" i="27"/>
  <c r="O1770" i="27"/>
  <c r="N1771" i="27"/>
  <c r="O1771" i="27"/>
  <c r="N1772" i="27"/>
  <c r="O1772" i="27"/>
  <c r="N1773" i="27"/>
  <c r="O1773" i="27"/>
  <c r="N1774" i="27"/>
  <c r="O1774" i="27"/>
  <c r="N1775" i="27"/>
  <c r="O1775" i="27"/>
  <c r="N1776" i="27"/>
  <c r="O1776" i="27"/>
  <c r="N1777" i="27"/>
  <c r="O1777" i="27"/>
  <c r="N1778" i="27"/>
  <c r="O1778" i="27"/>
  <c r="N1779" i="27"/>
  <c r="O1779" i="27"/>
  <c r="N1780" i="27"/>
  <c r="O1780" i="27"/>
  <c r="N1781" i="27"/>
  <c r="O1781" i="27"/>
  <c r="N1782" i="27"/>
  <c r="O1782" i="27"/>
  <c r="N1783" i="27"/>
  <c r="O1783" i="27"/>
  <c r="N1784" i="27"/>
  <c r="O1784" i="27"/>
  <c r="N1785" i="27"/>
  <c r="O1785" i="27"/>
  <c r="N1786" i="27"/>
  <c r="O1786" i="27"/>
  <c r="N1787" i="27"/>
  <c r="O1787" i="27"/>
  <c r="N1788" i="27"/>
  <c r="O1788" i="27"/>
  <c r="N1789" i="27"/>
  <c r="O1789" i="27"/>
  <c r="N1790" i="27"/>
  <c r="O1790" i="27"/>
  <c r="N1791" i="27"/>
  <c r="O1791" i="27"/>
  <c r="N1792" i="27"/>
  <c r="O1792" i="27"/>
  <c r="N1793" i="27"/>
  <c r="O1793" i="27"/>
  <c r="N1794" i="27"/>
  <c r="O1794" i="27"/>
  <c r="N1795" i="27"/>
  <c r="O1795" i="27"/>
  <c r="N1796" i="27"/>
  <c r="O1796" i="27"/>
  <c r="N1797" i="27"/>
  <c r="O1797" i="27"/>
  <c r="N1798" i="27"/>
  <c r="O1798" i="27"/>
  <c r="N1799" i="27"/>
  <c r="O1799" i="27"/>
  <c r="N1800" i="27"/>
  <c r="O1800" i="27"/>
  <c r="N1801" i="27"/>
  <c r="O1801" i="27"/>
  <c r="N1802" i="27"/>
  <c r="O1802" i="27"/>
  <c r="N1803" i="27"/>
  <c r="O1803" i="27"/>
  <c r="N1804" i="27"/>
  <c r="O1804" i="27"/>
  <c r="N1805" i="27"/>
  <c r="O1805" i="27"/>
  <c r="N1806" i="27"/>
  <c r="O1806" i="27"/>
  <c r="N1807" i="27"/>
  <c r="O1807" i="27"/>
  <c r="N1808" i="27"/>
  <c r="O1808" i="27"/>
  <c r="N1809" i="27"/>
  <c r="O1809" i="27"/>
  <c r="N1810" i="27"/>
  <c r="O1810" i="27"/>
  <c r="N1811" i="27"/>
  <c r="O1811" i="27"/>
  <c r="N1812" i="27"/>
  <c r="O1812" i="27"/>
  <c r="N1813" i="27"/>
  <c r="O1813" i="27"/>
  <c r="N1814" i="27"/>
  <c r="O1814" i="27"/>
  <c r="N1815" i="27"/>
  <c r="O1815" i="27"/>
  <c r="N1816" i="27"/>
  <c r="O1816" i="27"/>
  <c r="N1817" i="27"/>
  <c r="O1817" i="27"/>
  <c r="N1818" i="27"/>
  <c r="O1818" i="27"/>
  <c r="N1819" i="27"/>
  <c r="O1819" i="27"/>
  <c r="N1820" i="27"/>
  <c r="O1820" i="27"/>
  <c r="N1821" i="27"/>
  <c r="O1821" i="27"/>
  <c r="N1822" i="27"/>
  <c r="O1822" i="27"/>
  <c r="N1823" i="27"/>
  <c r="O1823" i="27"/>
  <c r="N1824" i="27"/>
  <c r="O1824" i="27"/>
  <c r="N1825" i="27"/>
  <c r="O1825" i="27"/>
  <c r="N1826" i="27"/>
  <c r="O1826" i="27"/>
  <c r="N1827" i="27"/>
  <c r="O1827" i="27"/>
  <c r="N1828" i="27"/>
  <c r="O1828" i="27"/>
  <c r="N1829" i="27"/>
  <c r="O1829" i="27"/>
  <c r="N1830" i="27"/>
  <c r="O1830" i="27"/>
  <c r="N1831" i="27"/>
  <c r="O1831" i="27"/>
  <c r="N1832" i="27"/>
  <c r="O1832" i="27"/>
  <c r="N1833" i="27"/>
  <c r="O1833" i="27"/>
  <c r="N1834" i="27"/>
  <c r="O1834" i="27"/>
  <c r="N1835" i="27"/>
  <c r="O1835" i="27"/>
  <c r="N1836" i="27"/>
  <c r="O1836" i="27"/>
  <c r="N1837" i="27"/>
  <c r="O1837" i="27"/>
  <c r="N1838" i="27"/>
  <c r="O1838" i="27"/>
  <c r="N1839" i="27"/>
  <c r="O1839" i="27"/>
  <c r="N1840" i="27"/>
  <c r="O1840" i="27"/>
  <c r="N1841" i="27"/>
  <c r="O1841" i="27"/>
  <c r="N1842" i="27"/>
  <c r="O1842" i="27"/>
  <c r="N1843" i="27"/>
  <c r="O1843" i="27"/>
  <c r="N1844" i="27"/>
  <c r="O1844" i="27"/>
  <c r="N1845" i="27"/>
  <c r="O1845" i="27"/>
  <c r="N1846" i="27"/>
  <c r="O1846" i="27"/>
  <c r="N1847" i="27"/>
  <c r="O1847" i="27"/>
  <c r="N1848" i="27"/>
  <c r="O1848" i="27"/>
  <c r="N1849" i="27"/>
  <c r="O1849" i="27"/>
  <c r="N1850" i="27"/>
  <c r="O1850" i="27"/>
  <c r="N1851" i="27"/>
  <c r="O1851" i="27"/>
  <c r="N1852" i="27"/>
  <c r="O1852" i="27"/>
  <c r="N1853" i="27"/>
  <c r="O1853" i="27"/>
  <c r="N1854" i="27"/>
  <c r="O1854" i="27"/>
  <c r="N1855" i="27"/>
  <c r="O1855" i="27"/>
  <c r="N1856" i="27"/>
  <c r="O1856" i="27"/>
  <c r="N1857" i="27"/>
  <c r="O1857" i="27"/>
  <c r="N1858" i="27"/>
  <c r="O1858" i="27"/>
  <c r="N1859" i="27"/>
  <c r="O1859" i="27"/>
  <c r="N1860" i="27"/>
  <c r="O1860" i="27"/>
  <c r="N1861" i="27"/>
  <c r="O1861" i="27"/>
  <c r="N1862" i="27"/>
  <c r="O1862" i="27"/>
  <c r="N1863" i="27"/>
  <c r="O1863" i="27"/>
  <c r="N1864" i="27"/>
  <c r="O1864" i="27"/>
  <c r="N1865" i="27"/>
  <c r="O1865" i="27"/>
  <c r="N1866" i="27"/>
  <c r="O1866" i="27"/>
  <c r="N1867" i="27"/>
  <c r="O1867" i="27"/>
  <c r="N1868" i="27"/>
  <c r="O1868" i="27"/>
  <c r="N1869" i="27"/>
  <c r="O1869" i="27"/>
  <c r="N1870" i="27"/>
  <c r="O1870" i="27"/>
  <c r="N1871" i="27"/>
  <c r="O1871" i="27"/>
  <c r="N1872" i="27"/>
  <c r="O1872" i="27"/>
  <c r="N1873" i="27"/>
  <c r="O1873" i="27"/>
  <c r="N1874" i="27"/>
  <c r="O1874" i="27"/>
  <c r="N1875" i="27"/>
  <c r="O1875" i="27"/>
  <c r="N1876" i="27"/>
  <c r="O1876" i="27"/>
  <c r="N1877" i="27"/>
  <c r="O1877" i="27"/>
  <c r="N1878" i="27"/>
  <c r="O1878" i="27"/>
  <c r="N1879" i="27"/>
  <c r="O1879" i="27"/>
  <c r="N1880" i="27"/>
  <c r="O1880" i="27"/>
  <c r="N1881" i="27"/>
  <c r="O1881" i="27"/>
  <c r="N1882" i="27"/>
  <c r="O1882" i="27"/>
  <c r="N1883" i="27"/>
  <c r="O1883" i="27"/>
  <c r="N1884" i="27"/>
  <c r="O1884" i="27"/>
  <c r="N1885" i="27"/>
  <c r="O1885" i="27"/>
  <c r="N1886" i="27"/>
  <c r="O1886" i="27"/>
  <c r="N1887" i="27"/>
  <c r="O1887" i="27"/>
  <c r="N1888" i="27"/>
  <c r="O1888" i="27"/>
  <c r="N1889" i="27"/>
  <c r="O1889" i="27"/>
  <c r="N1890" i="27"/>
  <c r="O1890" i="27"/>
  <c r="N1891" i="27"/>
  <c r="O1891" i="27"/>
  <c r="N1892" i="27"/>
  <c r="O1892" i="27"/>
  <c r="N1893" i="27"/>
  <c r="O1893" i="27"/>
  <c r="N1894" i="27"/>
  <c r="O1894" i="27"/>
  <c r="N1895" i="27"/>
  <c r="O1895" i="27"/>
  <c r="N1896" i="27"/>
  <c r="O1896" i="27"/>
  <c r="N1897" i="27"/>
  <c r="O1897" i="27"/>
  <c r="N1898" i="27"/>
  <c r="O1898" i="27"/>
  <c r="N1899" i="27"/>
  <c r="O1899" i="27"/>
  <c r="N1900" i="27"/>
  <c r="O1900" i="27"/>
  <c r="N1901" i="27"/>
  <c r="O1901" i="27"/>
  <c r="N1902" i="27"/>
  <c r="O1902" i="27"/>
  <c r="N1903" i="27"/>
  <c r="O1903" i="27"/>
  <c r="N1904" i="27"/>
  <c r="O1904" i="27"/>
  <c r="N1905" i="27"/>
  <c r="O1905" i="27"/>
  <c r="N1906" i="27"/>
  <c r="O1906" i="27"/>
  <c r="N1907" i="27"/>
  <c r="O1907" i="27"/>
  <c r="N1908" i="27"/>
  <c r="O1908" i="27"/>
  <c r="N1909" i="27"/>
  <c r="O1909" i="27"/>
  <c r="N1910" i="27"/>
  <c r="O1910" i="27"/>
  <c r="N1911" i="27"/>
  <c r="O1911" i="27"/>
  <c r="N1912" i="27"/>
  <c r="O1912" i="27"/>
  <c r="N1913" i="27"/>
  <c r="O1913" i="27"/>
  <c r="N1914" i="27"/>
  <c r="O1914" i="27"/>
  <c r="N1915" i="27"/>
  <c r="O1915" i="27"/>
  <c r="N1916" i="27"/>
  <c r="O1916" i="27"/>
  <c r="N1917" i="27"/>
  <c r="O1917" i="27"/>
  <c r="N1918" i="27"/>
  <c r="O1918" i="27"/>
  <c r="N1919" i="27"/>
  <c r="O1919" i="27"/>
  <c r="N1920" i="27"/>
  <c r="O1920" i="27"/>
  <c r="N1921" i="27"/>
  <c r="O1921" i="27"/>
  <c r="N1922" i="27"/>
  <c r="O1922" i="27"/>
  <c r="N1923" i="27"/>
  <c r="O1923" i="27"/>
  <c r="N1924" i="27"/>
  <c r="O1924" i="27"/>
  <c r="N1925" i="27"/>
  <c r="O1925" i="27"/>
  <c r="N1926" i="27"/>
  <c r="O1926" i="27"/>
  <c r="N1927" i="27"/>
  <c r="O1927" i="27"/>
  <c r="N1928" i="27"/>
  <c r="O1928" i="27"/>
  <c r="N1929" i="27"/>
  <c r="O1929" i="27"/>
  <c r="N1930" i="27"/>
  <c r="O1930" i="27"/>
  <c r="N1931" i="27"/>
  <c r="O1931" i="27"/>
  <c r="N1932" i="27"/>
  <c r="O1932" i="27"/>
  <c r="N1933" i="27"/>
  <c r="O1933" i="27"/>
  <c r="N1934" i="27"/>
  <c r="O1934" i="27"/>
  <c r="N1935" i="27"/>
  <c r="O1935" i="27"/>
  <c r="N1936" i="27"/>
  <c r="O1936" i="27"/>
  <c r="N1937" i="27"/>
  <c r="O1937" i="27"/>
  <c r="N1938" i="27"/>
  <c r="O1938" i="27"/>
  <c r="N1939" i="27"/>
  <c r="O1939" i="27"/>
  <c r="N1940" i="27"/>
  <c r="O1940" i="27"/>
  <c r="N1941" i="27"/>
  <c r="O1941" i="27"/>
  <c r="N1942" i="27"/>
  <c r="O1942" i="27"/>
  <c r="N1943" i="27"/>
  <c r="O1943" i="27"/>
  <c r="N1944" i="27"/>
  <c r="O1944" i="27"/>
  <c r="N1945" i="27"/>
  <c r="O1945" i="27"/>
  <c r="N1946" i="27"/>
  <c r="O1946" i="27"/>
  <c r="N1947" i="27"/>
  <c r="O1947" i="27"/>
  <c r="N1948" i="27"/>
  <c r="O1948" i="27"/>
  <c r="N1949" i="27"/>
  <c r="O1949" i="27"/>
  <c r="N1950" i="27"/>
  <c r="O1950" i="27"/>
  <c r="N1951" i="27"/>
  <c r="O1951" i="27"/>
  <c r="N1952" i="27"/>
  <c r="O1952" i="27"/>
  <c r="N1953" i="27"/>
  <c r="O1953" i="27"/>
  <c r="N1954" i="27"/>
  <c r="O1954" i="27"/>
  <c r="N1955" i="27"/>
  <c r="O1955" i="27"/>
  <c r="N1956" i="27"/>
  <c r="O1956" i="27"/>
  <c r="N1957" i="27"/>
  <c r="O1957" i="27"/>
  <c r="N1958" i="27"/>
  <c r="O1958" i="27"/>
  <c r="N1959" i="27"/>
  <c r="O1959" i="27"/>
  <c r="N1960" i="27"/>
  <c r="O1960" i="27"/>
  <c r="N1961" i="27"/>
  <c r="O1961" i="27"/>
  <c r="N1962" i="27"/>
  <c r="O1962" i="27"/>
  <c r="N1963" i="27"/>
  <c r="O1963" i="27"/>
  <c r="N1964" i="27"/>
  <c r="O1964" i="27"/>
  <c r="N1965" i="27"/>
  <c r="O1965" i="27"/>
  <c r="N1966" i="27"/>
  <c r="O1966" i="27"/>
  <c r="N1967" i="27"/>
  <c r="O1967" i="27"/>
  <c r="N1968" i="27"/>
  <c r="O1968" i="27"/>
  <c r="N1969" i="27"/>
  <c r="O1969" i="27"/>
  <c r="N1970" i="27"/>
  <c r="O1970" i="27"/>
  <c r="N1971" i="27"/>
  <c r="O1971" i="27"/>
  <c r="N1972" i="27"/>
  <c r="O1972" i="27"/>
  <c r="N1973" i="27"/>
  <c r="O1973" i="27"/>
  <c r="N1974" i="27"/>
  <c r="O1974" i="27"/>
  <c r="N1975" i="27"/>
  <c r="O1975" i="27"/>
  <c r="N1976" i="27"/>
  <c r="O1976" i="27"/>
  <c r="N1977" i="27"/>
  <c r="O1977" i="27"/>
  <c r="N1978" i="27"/>
  <c r="O1978" i="27"/>
  <c r="N1979" i="27"/>
  <c r="O1979" i="27"/>
  <c r="N1980" i="27"/>
  <c r="O1980" i="27"/>
  <c r="N1981" i="27"/>
  <c r="O1981" i="27"/>
  <c r="N1982" i="27"/>
  <c r="O1982" i="27"/>
  <c r="N1983" i="27"/>
  <c r="O1983" i="27"/>
  <c r="N1984" i="27"/>
  <c r="O1984" i="27"/>
  <c r="N1985" i="27"/>
  <c r="O1985" i="27"/>
  <c r="N1986" i="27"/>
  <c r="O1986" i="27"/>
  <c r="N1987" i="27"/>
  <c r="O1987" i="27"/>
  <c r="N1988" i="27"/>
  <c r="O1988" i="27"/>
  <c r="N1989" i="27"/>
  <c r="O1989" i="27"/>
  <c r="N1990" i="27"/>
  <c r="O1990" i="27"/>
  <c r="N1991" i="27"/>
  <c r="O1991" i="27"/>
  <c r="N1992" i="27"/>
  <c r="O1992" i="27"/>
  <c r="N1993" i="27"/>
  <c r="O1993" i="27"/>
  <c r="N1994" i="27"/>
  <c r="O1994" i="27"/>
  <c r="N1995" i="27"/>
  <c r="O1995" i="27"/>
  <c r="N1996" i="27"/>
  <c r="O1996" i="27"/>
  <c r="N1997" i="27"/>
  <c r="O1997" i="27"/>
  <c r="N1998" i="27"/>
  <c r="O1998" i="27"/>
  <c r="N1999" i="27"/>
  <c r="O1999" i="27"/>
  <c r="N2000" i="27"/>
  <c r="O2000" i="27"/>
  <c r="N2001" i="27"/>
  <c r="O2001" i="27"/>
  <c r="N2002" i="27"/>
  <c r="O2002" i="27"/>
  <c r="N2003" i="27"/>
  <c r="O2003" i="27"/>
  <c r="N2004" i="27"/>
  <c r="O2004" i="27"/>
  <c r="N2005" i="27"/>
  <c r="O2005" i="27"/>
  <c r="N2006" i="27"/>
  <c r="O2006" i="27"/>
  <c r="N2007" i="27"/>
  <c r="O2007" i="27"/>
  <c r="N2008" i="27"/>
  <c r="O2008" i="27"/>
  <c r="N2009" i="27"/>
  <c r="O2009" i="27"/>
  <c r="N2010" i="27"/>
  <c r="O2010" i="27"/>
  <c r="N2011" i="27"/>
  <c r="O2011" i="27"/>
  <c r="N2012" i="27"/>
  <c r="O2012" i="27"/>
  <c r="N2013" i="27"/>
  <c r="O2013" i="27"/>
  <c r="N2014" i="27"/>
  <c r="O2014" i="27"/>
  <c r="N2015" i="27"/>
  <c r="O2015" i="27"/>
  <c r="N2016" i="27"/>
  <c r="O2016" i="27"/>
  <c r="N2017" i="27"/>
  <c r="O2017" i="27"/>
  <c r="N2018" i="27"/>
  <c r="O2018" i="27"/>
  <c r="N2019" i="27"/>
  <c r="O2019" i="27"/>
  <c r="N2020" i="27"/>
  <c r="O2020" i="27"/>
  <c r="N2021" i="27"/>
  <c r="O2021" i="27"/>
  <c r="N2022" i="27"/>
  <c r="O2022" i="27"/>
  <c r="N2023" i="27"/>
  <c r="O2023" i="27"/>
  <c r="N2024" i="27"/>
  <c r="O2024" i="27"/>
  <c r="N2025" i="27"/>
  <c r="O2025" i="27"/>
  <c r="N2026" i="27"/>
  <c r="O2026" i="27"/>
  <c r="N2027" i="27"/>
  <c r="O2027" i="27"/>
  <c r="N2028" i="27"/>
  <c r="O2028" i="27"/>
  <c r="N2029" i="27"/>
  <c r="O2029" i="27"/>
  <c r="N2030" i="27"/>
  <c r="O2030" i="27"/>
  <c r="N2031" i="27"/>
  <c r="O2031" i="27"/>
  <c r="N2032" i="27"/>
  <c r="O2032" i="27"/>
  <c r="N2033" i="27"/>
  <c r="O2033" i="27"/>
  <c r="N2034" i="27"/>
  <c r="O2034" i="27"/>
  <c r="N2035" i="27"/>
  <c r="O2035" i="27"/>
  <c r="N2036" i="27"/>
  <c r="O2036" i="27"/>
  <c r="N2037" i="27"/>
  <c r="O2037" i="27"/>
  <c r="N2038" i="27"/>
  <c r="O2038" i="27"/>
  <c r="N2039" i="27"/>
  <c r="O2039" i="27"/>
  <c r="N2040" i="27"/>
  <c r="O2040" i="27"/>
  <c r="N2041" i="27"/>
  <c r="O2041" i="27"/>
  <c r="N2042" i="27"/>
  <c r="O2042" i="27"/>
  <c r="N2043" i="27"/>
  <c r="O2043" i="27"/>
  <c r="N2044" i="27"/>
  <c r="O2044" i="27"/>
  <c r="N2045" i="27"/>
  <c r="O2045" i="27"/>
  <c r="N2046" i="27"/>
  <c r="O2046" i="27"/>
  <c r="N2047" i="27"/>
  <c r="O2047" i="27"/>
  <c r="N2048" i="27"/>
  <c r="O2048" i="27"/>
  <c r="N2049" i="27"/>
  <c r="O2049" i="27"/>
  <c r="N2050" i="27"/>
  <c r="O2050" i="27"/>
  <c r="N2051" i="27"/>
  <c r="O2051" i="27"/>
  <c r="N2052" i="27"/>
  <c r="O2052" i="27"/>
  <c r="N2053" i="27"/>
  <c r="O2053" i="27"/>
  <c r="N2054" i="27"/>
  <c r="O2054" i="27"/>
  <c r="N2055" i="27"/>
  <c r="O2055" i="27"/>
  <c r="N2056" i="27"/>
  <c r="O2056" i="27"/>
  <c r="N2057" i="27"/>
  <c r="O2057" i="27"/>
  <c r="N2058" i="27"/>
  <c r="O2058" i="27"/>
  <c r="N2059" i="27"/>
  <c r="O2059" i="27"/>
  <c r="N2060" i="27"/>
  <c r="O2060" i="27"/>
  <c r="N2061" i="27"/>
  <c r="O2061" i="27"/>
  <c r="N2062" i="27"/>
  <c r="O2062" i="27"/>
  <c r="N2063" i="27"/>
  <c r="O2063" i="27"/>
  <c r="N2064" i="27"/>
  <c r="O2064" i="27"/>
  <c r="N2065" i="27"/>
  <c r="O2065" i="27"/>
  <c r="N2066" i="27"/>
  <c r="O2066" i="27"/>
  <c r="N2067" i="27"/>
  <c r="O2067" i="27"/>
  <c r="N2068" i="27"/>
  <c r="O2068" i="27"/>
  <c r="N2069" i="27"/>
  <c r="O2069" i="27"/>
  <c r="N2070" i="27"/>
  <c r="O2070" i="27"/>
  <c r="N2071" i="27"/>
  <c r="O2071" i="27"/>
  <c r="N2072" i="27"/>
  <c r="O2072" i="27"/>
  <c r="N2073" i="27"/>
  <c r="O2073" i="27"/>
  <c r="N2074" i="27"/>
  <c r="O2074" i="27"/>
  <c r="N2075" i="27"/>
  <c r="O2075" i="27"/>
  <c r="N2076" i="27"/>
  <c r="O2076" i="27"/>
  <c r="N2077" i="27"/>
  <c r="O2077" i="27"/>
  <c r="N2078" i="27"/>
  <c r="O2078" i="27"/>
  <c r="N2079" i="27"/>
  <c r="O2079" i="27"/>
  <c r="N2080" i="27"/>
  <c r="O2080" i="27"/>
  <c r="N2081" i="27"/>
  <c r="O2081" i="27"/>
  <c r="N2082" i="27"/>
  <c r="O2082" i="27"/>
  <c r="N2083" i="27"/>
  <c r="O2083" i="27"/>
  <c r="N2084" i="27"/>
  <c r="O2084" i="27"/>
  <c r="N2085" i="27"/>
  <c r="O2085" i="27"/>
  <c r="N2086" i="27"/>
  <c r="O2086" i="27"/>
  <c r="N2087" i="27"/>
  <c r="O2087" i="27"/>
  <c r="N2088" i="27"/>
  <c r="O2088" i="27"/>
  <c r="N2089" i="27"/>
  <c r="O2089" i="27"/>
  <c r="N2090" i="27"/>
  <c r="O2090" i="27"/>
  <c r="N2091" i="27"/>
  <c r="O2091" i="27"/>
  <c r="N2092" i="27"/>
  <c r="O2092" i="27"/>
  <c r="N2093" i="27"/>
  <c r="O2093" i="27"/>
  <c r="N2094" i="27"/>
  <c r="O2094" i="27"/>
  <c r="N2095" i="27"/>
  <c r="O2095" i="27"/>
  <c r="N2096" i="27"/>
  <c r="O2096" i="27"/>
  <c r="N2097" i="27"/>
  <c r="O2097" i="27"/>
  <c r="N2098" i="27"/>
  <c r="O2098" i="27"/>
  <c r="N2099" i="27"/>
  <c r="O2099" i="27"/>
  <c r="N2100" i="27"/>
  <c r="O2100" i="27"/>
  <c r="N2101" i="27"/>
  <c r="O2101" i="27"/>
  <c r="N2102" i="27"/>
  <c r="O2102" i="27"/>
  <c r="N2103" i="27"/>
  <c r="O2103" i="27"/>
  <c r="N2104" i="27"/>
  <c r="O2104" i="27"/>
  <c r="N2105" i="27"/>
  <c r="O2105" i="27"/>
  <c r="N2106" i="27"/>
  <c r="O2106" i="27"/>
  <c r="N2107" i="27"/>
  <c r="O2107" i="27"/>
  <c r="N2108" i="27"/>
  <c r="O2108" i="27"/>
  <c r="N2109" i="27"/>
  <c r="O2109" i="27"/>
  <c r="N2110" i="27"/>
  <c r="O2110" i="27"/>
  <c r="N2111" i="27"/>
  <c r="O2111" i="27"/>
  <c r="N2112" i="27"/>
  <c r="O2112" i="27"/>
  <c r="N2113" i="27"/>
  <c r="O2113" i="27"/>
  <c r="N2114" i="27"/>
  <c r="O2114" i="27"/>
  <c r="N2115" i="27"/>
  <c r="O2115" i="27"/>
  <c r="N2116" i="27"/>
  <c r="O2116" i="27"/>
  <c r="N2117" i="27"/>
  <c r="O2117" i="27"/>
  <c r="N2118" i="27"/>
  <c r="O2118" i="27"/>
  <c r="N2119" i="27"/>
  <c r="O2119" i="27"/>
  <c r="N2120" i="27"/>
  <c r="O2120" i="27"/>
  <c r="N2121" i="27"/>
  <c r="O2121" i="27"/>
  <c r="N2122" i="27"/>
  <c r="O2122" i="27"/>
  <c r="N2123" i="27"/>
  <c r="O2123" i="27"/>
  <c r="N2124" i="27"/>
  <c r="O2124" i="27"/>
  <c r="N2125" i="27"/>
  <c r="O2125" i="27"/>
  <c r="N2126" i="27"/>
  <c r="O2126" i="27"/>
  <c r="N2127" i="27"/>
  <c r="O2127" i="27"/>
  <c r="N2128" i="27"/>
  <c r="O2128" i="27"/>
  <c r="N2129" i="27"/>
  <c r="O2129" i="27"/>
  <c r="N2130" i="27"/>
  <c r="O2130" i="27"/>
  <c r="N2131" i="27"/>
  <c r="O2131" i="27"/>
  <c r="N2132" i="27"/>
  <c r="O2132" i="27"/>
  <c r="N2133" i="27"/>
  <c r="O2133" i="27"/>
  <c r="N2134" i="27"/>
  <c r="O2134" i="27"/>
  <c r="N2135" i="27"/>
  <c r="O2135" i="27"/>
  <c r="N2136" i="27"/>
  <c r="O2136" i="27"/>
  <c r="N2137" i="27"/>
  <c r="O2137" i="27"/>
  <c r="N2138" i="27"/>
  <c r="O2138" i="27"/>
  <c r="N2139" i="27"/>
  <c r="O2139" i="27"/>
  <c r="N2140" i="27"/>
  <c r="O2140" i="27"/>
  <c r="N2141" i="27"/>
  <c r="O2141" i="27"/>
  <c r="N2142" i="27"/>
  <c r="O2142" i="27"/>
  <c r="N2143" i="27"/>
  <c r="O2143" i="27"/>
  <c r="N2144" i="27"/>
  <c r="O2144" i="27"/>
  <c r="N2145" i="27"/>
  <c r="O2145" i="27"/>
  <c r="N2146" i="27"/>
  <c r="O2146" i="27"/>
  <c r="N2147" i="27"/>
  <c r="O2147" i="27"/>
  <c r="N2148" i="27"/>
  <c r="O2148" i="27"/>
  <c r="N2149" i="27"/>
  <c r="O2149" i="27"/>
  <c r="N2150" i="27"/>
  <c r="O2150" i="27"/>
  <c r="N2151" i="27"/>
  <c r="O2151" i="27"/>
  <c r="N2152" i="27"/>
  <c r="O2152" i="27"/>
  <c r="N2153" i="27"/>
  <c r="O2153" i="27"/>
  <c r="N2154" i="27"/>
  <c r="O2154" i="27"/>
  <c r="N2155" i="27"/>
  <c r="O2155" i="27"/>
  <c r="N2156" i="27"/>
  <c r="O2156" i="27"/>
  <c r="N2157" i="27"/>
  <c r="O2157" i="27"/>
  <c r="N2158" i="27"/>
  <c r="O2158" i="27"/>
  <c r="N2159" i="27"/>
  <c r="O2159" i="27"/>
  <c r="N2160" i="27"/>
  <c r="O2160" i="27"/>
  <c r="N2161" i="27"/>
  <c r="O2161" i="27"/>
  <c r="N2162" i="27"/>
  <c r="O2162" i="27"/>
  <c r="N2163" i="27"/>
  <c r="O2163" i="27"/>
  <c r="N2164" i="27"/>
  <c r="O2164" i="27"/>
  <c r="N2165" i="27"/>
  <c r="O2165" i="27"/>
  <c r="N2166" i="27"/>
  <c r="O2166" i="27"/>
  <c r="N2167" i="27"/>
  <c r="O2167" i="27"/>
  <c r="N2168" i="27"/>
  <c r="O2168" i="27"/>
  <c r="N2169" i="27"/>
  <c r="O2169" i="27"/>
  <c r="N2170" i="27"/>
  <c r="O2170" i="27"/>
  <c r="N2171" i="27"/>
  <c r="O2171" i="27"/>
  <c r="N2172" i="27"/>
  <c r="O2172" i="27"/>
  <c r="N2173" i="27"/>
  <c r="O2173" i="27"/>
  <c r="N2174" i="27"/>
  <c r="O2174" i="27"/>
  <c r="N2175" i="27"/>
  <c r="O2175" i="27"/>
  <c r="N2176" i="27"/>
  <c r="O2176" i="27"/>
  <c r="N2177" i="27"/>
  <c r="O2177" i="27"/>
  <c r="N2178" i="27"/>
  <c r="O2178" i="27"/>
  <c r="N2179" i="27"/>
  <c r="O2179" i="27"/>
  <c r="N2180" i="27"/>
  <c r="O2180" i="27"/>
  <c r="N2181" i="27"/>
  <c r="O2181" i="27"/>
  <c r="N2182" i="27"/>
  <c r="O2182" i="27"/>
  <c r="N2183" i="27"/>
  <c r="O2183" i="27"/>
  <c r="N2184" i="27"/>
  <c r="O2184" i="27"/>
  <c r="N2185" i="27"/>
  <c r="O2185" i="27"/>
  <c r="N2186" i="27"/>
  <c r="O2186" i="27"/>
  <c r="N2187" i="27"/>
  <c r="O2187" i="27"/>
  <c r="N2188" i="27"/>
  <c r="O2188" i="27"/>
  <c r="N2189" i="27"/>
  <c r="O2189" i="27"/>
  <c r="N2190" i="27"/>
  <c r="O2190" i="27"/>
  <c r="N2191" i="27"/>
  <c r="O2191" i="27"/>
  <c r="N2192" i="27"/>
  <c r="O2192" i="27"/>
  <c r="N2193" i="27"/>
  <c r="O2193" i="27"/>
  <c r="N2194" i="27"/>
  <c r="O2194" i="27"/>
  <c r="N2195" i="27"/>
  <c r="O2195" i="27"/>
  <c r="N2196" i="27"/>
  <c r="O2196" i="27"/>
  <c r="N2197" i="27"/>
  <c r="O2197" i="27"/>
  <c r="N2198" i="27"/>
  <c r="O2198" i="27"/>
  <c r="N2199" i="27"/>
  <c r="O2199" i="27"/>
  <c r="N2200" i="27"/>
  <c r="O2200" i="27"/>
  <c r="N2201" i="27"/>
  <c r="O2201" i="27"/>
  <c r="N2202" i="27"/>
  <c r="O2202" i="27"/>
  <c r="N2203" i="27"/>
  <c r="O2203" i="27"/>
  <c r="N2204" i="27"/>
  <c r="O2204" i="27"/>
  <c r="N2205" i="27"/>
  <c r="O2205" i="27"/>
  <c r="N2206" i="27"/>
  <c r="O2206" i="27"/>
  <c r="N2207" i="27"/>
  <c r="O2207" i="27"/>
  <c r="N2208" i="27"/>
  <c r="O2208" i="27"/>
  <c r="N2209" i="27"/>
  <c r="O2209" i="27"/>
  <c r="N2210" i="27"/>
  <c r="O2210" i="27"/>
  <c r="N2211" i="27"/>
  <c r="O2211" i="27"/>
  <c r="N2212" i="27"/>
  <c r="O2212" i="27"/>
  <c r="N2213" i="27"/>
  <c r="O2213" i="27"/>
  <c r="N2214" i="27"/>
  <c r="O2214" i="27"/>
  <c r="N2215" i="27"/>
  <c r="O2215" i="27"/>
  <c r="N2216" i="27"/>
  <c r="O2216" i="27"/>
  <c r="N2217" i="27"/>
  <c r="O2217" i="27"/>
  <c r="N2218" i="27"/>
  <c r="O2218" i="27"/>
  <c r="N2219" i="27"/>
  <c r="O2219" i="27"/>
  <c r="N2220" i="27"/>
  <c r="O2220" i="27"/>
  <c r="N2221" i="27"/>
  <c r="O2221" i="27"/>
  <c r="N2222" i="27"/>
  <c r="O2222" i="27"/>
  <c r="N2223" i="27"/>
  <c r="O2223" i="27"/>
  <c r="N2224" i="27"/>
  <c r="O2224" i="27"/>
  <c r="N2225" i="27"/>
  <c r="O2225" i="27"/>
  <c r="N2226" i="27"/>
  <c r="O2226" i="27"/>
  <c r="N2227" i="27"/>
  <c r="O2227" i="27"/>
  <c r="N2228" i="27"/>
  <c r="O2228" i="27"/>
  <c r="N2229" i="27"/>
  <c r="O2229" i="27"/>
  <c r="N2230" i="27"/>
  <c r="O2230" i="27"/>
  <c r="N2231" i="27"/>
  <c r="O2231" i="27"/>
  <c r="N2232" i="27"/>
  <c r="O2232" i="27"/>
  <c r="N2233" i="27"/>
  <c r="O2233" i="27"/>
  <c r="N2234" i="27"/>
  <c r="O2234" i="27"/>
  <c r="N2235" i="27"/>
  <c r="O2235" i="27"/>
  <c r="N2236" i="27"/>
  <c r="O2236" i="27"/>
  <c r="N2237" i="27"/>
  <c r="O2237" i="27"/>
  <c r="N2238" i="27"/>
  <c r="O2238" i="27"/>
  <c r="N2239" i="27"/>
  <c r="O2239" i="27"/>
  <c r="N2240" i="27"/>
  <c r="O2240" i="27"/>
  <c r="N2241" i="27"/>
  <c r="O2241" i="27"/>
  <c r="N2242" i="27"/>
  <c r="O2242" i="27"/>
  <c r="N2243" i="27"/>
  <c r="O2243" i="27"/>
  <c r="N2244" i="27"/>
  <c r="O2244" i="27"/>
  <c r="N2245" i="27"/>
  <c r="O2245" i="27"/>
  <c r="N2246" i="27"/>
  <c r="O2246" i="27"/>
  <c r="N2247" i="27"/>
  <c r="O2247" i="27"/>
  <c r="N2248" i="27"/>
  <c r="O2248" i="27"/>
  <c r="N2249" i="27"/>
  <c r="O2249" i="27"/>
  <c r="N2250" i="27"/>
  <c r="O2250" i="27"/>
  <c r="N2251" i="27"/>
  <c r="O2251" i="27"/>
  <c r="N2252" i="27"/>
  <c r="O2252" i="27"/>
  <c r="N2253" i="27"/>
  <c r="O2253" i="27"/>
  <c r="N2254" i="27"/>
  <c r="O2254" i="27"/>
  <c r="N2255" i="27"/>
  <c r="O2255" i="27"/>
  <c r="N2256" i="27"/>
  <c r="O2256" i="27"/>
  <c r="N2257" i="27"/>
  <c r="O2257" i="27"/>
  <c r="N2258" i="27"/>
  <c r="O2258" i="27"/>
  <c r="N2259" i="27"/>
  <c r="O2259" i="27"/>
  <c r="N2260" i="27"/>
  <c r="O2260" i="27"/>
  <c r="N2261" i="27"/>
  <c r="O2261" i="27"/>
  <c r="N2262" i="27"/>
  <c r="O2262" i="27"/>
  <c r="N2263" i="27"/>
  <c r="O2263" i="27"/>
  <c r="N2264" i="27"/>
  <c r="O2264" i="27"/>
  <c r="N2265" i="27"/>
  <c r="O2265" i="27"/>
  <c r="N2266" i="27"/>
  <c r="O2266" i="27"/>
  <c r="N2267" i="27"/>
  <c r="O2267" i="27"/>
  <c r="N2268" i="27"/>
  <c r="O2268" i="27"/>
  <c r="N2269" i="27"/>
  <c r="O2269" i="27"/>
  <c r="N2270" i="27"/>
  <c r="O2270" i="27"/>
  <c r="N2271" i="27"/>
  <c r="O2271" i="27"/>
  <c r="N2272" i="27"/>
  <c r="O2272" i="27"/>
  <c r="N2273" i="27"/>
  <c r="O2273" i="27"/>
  <c r="N2274" i="27"/>
  <c r="O2274" i="27"/>
  <c r="N2275" i="27"/>
  <c r="O2275" i="27"/>
  <c r="N2276" i="27"/>
  <c r="O2276" i="27"/>
  <c r="N2277" i="27"/>
  <c r="O2277" i="27"/>
  <c r="N2278" i="27"/>
  <c r="O2278" i="27"/>
  <c r="N2279" i="27"/>
  <c r="O2279" i="27"/>
  <c r="N2280" i="27"/>
  <c r="O2280" i="27"/>
  <c r="N2281" i="27"/>
  <c r="O2281" i="27"/>
  <c r="N2282" i="27"/>
  <c r="O2282" i="27"/>
  <c r="N2283" i="27"/>
  <c r="O2283" i="27"/>
  <c r="N2284" i="27"/>
  <c r="O2284" i="27"/>
  <c r="N2285" i="27"/>
  <c r="O2285" i="27"/>
  <c r="N2286" i="27"/>
  <c r="O2286" i="27"/>
  <c r="N2287" i="27"/>
  <c r="O2287" i="27"/>
  <c r="N2288" i="27"/>
  <c r="O2288" i="27"/>
  <c r="N2289" i="27"/>
  <c r="O2289" i="27"/>
  <c r="N2290" i="27"/>
  <c r="O2290" i="27"/>
  <c r="N2291" i="27"/>
  <c r="O2291" i="27"/>
  <c r="N2292" i="27"/>
  <c r="O2292" i="27"/>
  <c r="N2293" i="27"/>
  <c r="O2293" i="27"/>
  <c r="N2294" i="27"/>
  <c r="O2294" i="27"/>
  <c r="N2295" i="27"/>
  <c r="O2295" i="27"/>
  <c r="N2296" i="27"/>
  <c r="O2296" i="27"/>
  <c r="N2297" i="27"/>
  <c r="O2297" i="27"/>
  <c r="N2298" i="27"/>
  <c r="O2298" i="27"/>
  <c r="N2299" i="27"/>
  <c r="O2299" i="27"/>
  <c r="N2300" i="27"/>
  <c r="O2300" i="27"/>
  <c r="N2301" i="27"/>
  <c r="O2301" i="27"/>
  <c r="N2302" i="27"/>
  <c r="O2302" i="27"/>
  <c r="N2303" i="27"/>
  <c r="O2303" i="27"/>
  <c r="N2304" i="27"/>
  <c r="O2304" i="27"/>
  <c r="N2305" i="27"/>
  <c r="O2305" i="27"/>
  <c r="N2306" i="27"/>
  <c r="O2306" i="27"/>
  <c r="N2307" i="27"/>
  <c r="O2307" i="27"/>
  <c r="N2308" i="27"/>
  <c r="O2308" i="27"/>
  <c r="N2309" i="27"/>
  <c r="O2309" i="27"/>
  <c r="N2310" i="27"/>
  <c r="O2310" i="27"/>
  <c r="N2311" i="27"/>
  <c r="O2311" i="27"/>
  <c r="N2312" i="27"/>
  <c r="O2312" i="27"/>
  <c r="N2313" i="27"/>
  <c r="O2313" i="27"/>
  <c r="N2314" i="27"/>
  <c r="O2314" i="27"/>
  <c r="N2315" i="27"/>
  <c r="O2315" i="27"/>
  <c r="N2316" i="27"/>
  <c r="O2316" i="27"/>
  <c r="N2317" i="27"/>
  <c r="O2317" i="27"/>
  <c r="N2318" i="27"/>
  <c r="O2318" i="27"/>
  <c r="N2319" i="27"/>
  <c r="O2319" i="27"/>
  <c r="N2320" i="27"/>
  <c r="O2320" i="27"/>
  <c r="N2321" i="27"/>
  <c r="O2321" i="27"/>
  <c r="N2322" i="27"/>
  <c r="O2322" i="27"/>
  <c r="N2323" i="27"/>
  <c r="O2323" i="27"/>
  <c r="N2324" i="27"/>
  <c r="O2324" i="27"/>
  <c r="N2325" i="27"/>
  <c r="O2325" i="27"/>
  <c r="N2326" i="27"/>
  <c r="O2326" i="27"/>
  <c r="N2327" i="27"/>
  <c r="O2327" i="27"/>
  <c r="N2328" i="27"/>
  <c r="O2328" i="27"/>
  <c r="N2329" i="27"/>
  <c r="O2329" i="27"/>
  <c r="N2330" i="27"/>
  <c r="O2330" i="27"/>
  <c r="N2331" i="27"/>
  <c r="O2331" i="27"/>
  <c r="N2332" i="27"/>
  <c r="O2332" i="27"/>
  <c r="N2333" i="27"/>
  <c r="O2333" i="27"/>
  <c r="N2334" i="27"/>
  <c r="O2334" i="27"/>
  <c r="N2335" i="27"/>
  <c r="O2335" i="27"/>
  <c r="N2336" i="27"/>
  <c r="O2336" i="27"/>
  <c r="N2337" i="27"/>
  <c r="O2337" i="27"/>
  <c r="N2338" i="27"/>
  <c r="O2338" i="27"/>
  <c r="N2339" i="27"/>
  <c r="O2339" i="27"/>
  <c r="N2340" i="27"/>
  <c r="O2340" i="27"/>
  <c r="N2341" i="27"/>
  <c r="O2341" i="27"/>
  <c r="N2342" i="27"/>
  <c r="O2342" i="27"/>
  <c r="N2343" i="27"/>
  <c r="O2343" i="27"/>
  <c r="N2344" i="27"/>
  <c r="O2344" i="27"/>
  <c r="N2345" i="27"/>
  <c r="O2345" i="27"/>
  <c r="N2346" i="27"/>
  <c r="O2346" i="27"/>
  <c r="N2347" i="27"/>
  <c r="O2347" i="27"/>
  <c r="N2348" i="27"/>
  <c r="O2348" i="27"/>
  <c r="N2349" i="27"/>
  <c r="O2349" i="27"/>
  <c r="N2350" i="27"/>
  <c r="O2350" i="27"/>
  <c r="N2351" i="27"/>
  <c r="O2351" i="27"/>
  <c r="N2352" i="27"/>
  <c r="O2352" i="27"/>
  <c r="N2353" i="27"/>
  <c r="O2353" i="27"/>
  <c r="N2354" i="27"/>
  <c r="O2354" i="27"/>
  <c r="N2355" i="27"/>
  <c r="O2355" i="27"/>
  <c r="N2356" i="27"/>
  <c r="O2356" i="27"/>
  <c r="N2357" i="27"/>
  <c r="O2357" i="27"/>
  <c r="N2358" i="27"/>
  <c r="O2358" i="27"/>
  <c r="N2359" i="27"/>
  <c r="O2359" i="27"/>
  <c r="N2360" i="27"/>
  <c r="O2360" i="27"/>
  <c r="N2361" i="27"/>
  <c r="O2361" i="27"/>
  <c r="N2362" i="27"/>
  <c r="O2362" i="27"/>
  <c r="N2363" i="27"/>
  <c r="O2363" i="27"/>
  <c r="N2364" i="27"/>
  <c r="O2364" i="27"/>
  <c r="N2365" i="27"/>
  <c r="O2365" i="27"/>
  <c r="N2366" i="27"/>
  <c r="O2366" i="27"/>
  <c r="N2367" i="27"/>
  <c r="O2367" i="27"/>
  <c r="N2368" i="27"/>
  <c r="O2368" i="27"/>
  <c r="N2369" i="27"/>
  <c r="O2369" i="27"/>
  <c r="N2370" i="27"/>
  <c r="O2370" i="27"/>
  <c r="N2371" i="27"/>
  <c r="O2371" i="27"/>
  <c r="N2372" i="27"/>
  <c r="O2372" i="27"/>
  <c r="N2373" i="27"/>
  <c r="O2373" i="27"/>
  <c r="N2374" i="27"/>
  <c r="O2374" i="27"/>
  <c r="N2375" i="27"/>
  <c r="O2375" i="27"/>
  <c r="N2376" i="27"/>
  <c r="O2376" i="27"/>
  <c r="N2377" i="27"/>
  <c r="O2377" i="27"/>
  <c r="N2378" i="27"/>
  <c r="O2378" i="27"/>
  <c r="N2379" i="27"/>
  <c r="O2379" i="27"/>
  <c r="N2380" i="27"/>
  <c r="O2380" i="27"/>
  <c r="N2381" i="27"/>
  <c r="O2381" i="27"/>
  <c r="N2382" i="27"/>
  <c r="O2382" i="27"/>
  <c r="N2383" i="27"/>
  <c r="O2383" i="27"/>
  <c r="N2384" i="27"/>
  <c r="O2384" i="27"/>
  <c r="N2385" i="27"/>
  <c r="O2385" i="27"/>
  <c r="N2386" i="27"/>
  <c r="O2386" i="27"/>
  <c r="N2387" i="27"/>
  <c r="O2387" i="27"/>
  <c r="N2388" i="27"/>
  <c r="O2388" i="27"/>
  <c r="N2389" i="27"/>
  <c r="O2389" i="27"/>
  <c r="N2390" i="27"/>
  <c r="O2390" i="27"/>
  <c r="N2391" i="27"/>
  <c r="O2391" i="27"/>
  <c r="N2392" i="27"/>
  <c r="O2392" i="27"/>
  <c r="N2393" i="27"/>
  <c r="O2393" i="27"/>
  <c r="N2394" i="27"/>
  <c r="O2394" i="27"/>
  <c r="N2395" i="27"/>
  <c r="O2395" i="27"/>
  <c r="N2396" i="27"/>
  <c r="O2396" i="27"/>
  <c r="N2397" i="27"/>
  <c r="O2397" i="27"/>
  <c r="N2398" i="27"/>
  <c r="O2398" i="27"/>
  <c r="N2399" i="27"/>
  <c r="O2399" i="27"/>
  <c r="N2400" i="27"/>
  <c r="O2400" i="27"/>
  <c r="N2401" i="27"/>
  <c r="O2401" i="27"/>
  <c r="N2402" i="27"/>
  <c r="O2402" i="27"/>
  <c r="N2403" i="27"/>
  <c r="O2403" i="27"/>
  <c r="N2404" i="27"/>
  <c r="O2404" i="27"/>
  <c r="N2405" i="27"/>
  <c r="O2405" i="27"/>
  <c r="N2406" i="27"/>
  <c r="O2406" i="27"/>
  <c r="N2407" i="27"/>
  <c r="O2407" i="27"/>
  <c r="N2408" i="27"/>
  <c r="O2408" i="27"/>
  <c r="N2409" i="27"/>
  <c r="O2409" i="27"/>
  <c r="N2410" i="27"/>
  <c r="O2410" i="27"/>
  <c r="N2411" i="27"/>
  <c r="O2411" i="27"/>
  <c r="N2412" i="27"/>
  <c r="O2412" i="27"/>
  <c r="N2413" i="27"/>
  <c r="O2413" i="27"/>
  <c r="N2414" i="27"/>
  <c r="O2414" i="27"/>
  <c r="N2415" i="27"/>
  <c r="O2415" i="27"/>
  <c r="N2416" i="27"/>
  <c r="O2416" i="27"/>
  <c r="N2417" i="27"/>
  <c r="O2417" i="27"/>
  <c r="N2418" i="27"/>
  <c r="O2418" i="27"/>
  <c r="N2419" i="27"/>
  <c r="O2419" i="27"/>
  <c r="N2420" i="27"/>
  <c r="O2420" i="27"/>
  <c r="N2421" i="27"/>
  <c r="O2421" i="27"/>
  <c r="N2422" i="27"/>
  <c r="O2422" i="27"/>
  <c r="N2423" i="27"/>
  <c r="O2423" i="27"/>
  <c r="N2424" i="27"/>
  <c r="O2424" i="27"/>
  <c r="N2425" i="27"/>
  <c r="O2425" i="27"/>
  <c r="N2426" i="27"/>
  <c r="O2426" i="27"/>
  <c r="N2427" i="27"/>
  <c r="O2427" i="27"/>
  <c r="N2428" i="27"/>
  <c r="O2428" i="27"/>
  <c r="N2429" i="27"/>
  <c r="O2429" i="27"/>
  <c r="N2430" i="27"/>
  <c r="O2430" i="27"/>
  <c r="N2431" i="27"/>
  <c r="O2431" i="27"/>
  <c r="N2432" i="27"/>
  <c r="O2432" i="27"/>
  <c r="N2433" i="27"/>
  <c r="O2433" i="27"/>
  <c r="N2434" i="27"/>
  <c r="O2434" i="27"/>
  <c r="N2435" i="27"/>
  <c r="O2435" i="27"/>
  <c r="N2436" i="27"/>
  <c r="O2436" i="27"/>
  <c r="N2437" i="27"/>
  <c r="O2437" i="27"/>
  <c r="N2438" i="27"/>
  <c r="O2438" i="27"/>
  <c r="N2439" i="27"/>
  <c r="O2439" i="27"/>
  <c r="N2440" i="27"/>
  <c r="O2440" i="27"/>
  <c r="N2441" i="27"/>
  <c r="O2441" i="27"/>
  <c r="N2442" i="27"/>
  <c r="O2442" i="27"/>
  <c r="N2443" i="27"/>
  <c r="O2443" i="27"/>
  <c r="N2444" i="27"/>
  <c r="O2444" i="27"/>
  <c r="N2445" i="27"/>
  <c r="O2445" i="27"/>
  <c r="N2446" i="27"/>
  <c r="O2446" i="27"/>
  <c r="N2447" i="27"/>
  <c r="O2447" i="27"/>
  <c r="N2448" i="27"/>
  <c r="O2448" i="27"/>
  <c r="N2449" i="27"/>
  <c r="O2449" i="27"/>
  <c r="N2450" i="27"/>
  <c r="O2450" i="27"/>
  <c r="N2451" i="27"/>
  <c r="O2451" i="27"/>
  <c r="N2452" i="27"/>
  <c r="O2452" i="27"/>
  <c r="N2453" i="27"/>
  <c r="O2453" i="27"/>
  <c r="N2454" i="27"/>
  <c r="O2454" i="27"/>
  <c r="N2455" i="27"/>
  <c r="O2455" i="27"/>
  <c r="N2456" i="27"/>
  <c r="O2456" i="27"/>
  <c r="N2457" i="27"/>
  <c r="O2457" i="27"/>
  <c r="N2458" i="27"/>
  <c r="O2458" i="27"/>
  <c r="N2459" i="27"/>
  <c r="O2459" i="27"/>
  <c r="N2460" i="27"/>
  <c r="O2460" i="27"/>
  <c r="N2461" i="27"/>
  <c r="O2461" i="27"/>
  <c r="N2462" i="27"/>
  <c r="O2462" i="27"/>
  <c r="N2463" i="27"/>
  <c r="O2463" i="27"/>
  <c r="N2464" i="27"/>
  <c r="O2464" i="27"/>
  <c r="N2465" i="27"/>
  <c r="O2465" i="27"/>
  <c r="N2466" i="27"/>
  <c r="O2466" i="27"/>
  <c r="N2467" i="27"/>
  <c r="O2467" i="27"/>
  <c r="N2468" i="27"/>
  <c r="O2468" i="27"/>
  <c r="N2469" i="27"/>
  <c r="O2469" i="27"/>
  <c r="N2470" i="27"/>
  <c r="O2470" i="27"/>
  <c r="N2471" i="27"/>
  <c r="O2471" i="27"/>
  <c r="N2472" i="27"/>
  <c r="O2472" i="27"/>
  <c r="N2473" i="27"/>
  <c r="O2473" i="27"/>
  <c r="N2474" i="27"/>
  <c r="O2474" i="27"/>
  <c r="N2475" i="27"/>
  <c r="O2475" i="27"/>
  <c r="N2476" i="27"/>
  <c r="O2476" i="27"/>
  <c r="N2477" i="27"/>
  <c r="O2477" i="27"/>
  <c r="N2478" i="27"/>
  <c r="O2478" i="27"/>
  <c r="N2479" i="27"/>
  <c r="O2479" i="27"/>
  <c r="N2480" i="27"/>
  <c r="O2480" i="27"/>
  <c r="N2481" i="27"/>
  <c r="O2481" i="27"/>
  <c r="N2482" i="27"/>
  <c r="O2482" i="27"/>
  <c r="N2483" i="27"/>
  <c r="O2483" i="27"/>
  <c r="N2484" i="27"/>
  <c r="O2484" i="27"/>
  <c r="N2485" i="27"/>
  <c r="O2485" i="27"/>
  <c r="N2486" i="27"/>
  <c r="O2486" i="27"/>
  <c r="N2487" i="27"/>
  <c r="O2487" i="27"/>
  <c r="N2488" i="27"/>
  <c r="O2488" i="27"/>
  <c r="N2489" i="27"/>
  <c r="O2489" i="27"/>
  <c r="N2490" i="27"/>
  <c r="O2490" i="27"/>
  <c r="N2491" i="27"/>
  <c r="O2491" i="27"/>
  <c r="N2492" i="27"/>
  <c r="O2492" i="27"/>
  <c r="N2493" i="27"/>
  <c r="O2493" i="27"/>
  <c r="N2494" i="27"/>
  <c r="O2494" i="27"/>
  <c r="N2495" i="27"/>
  <c r="O2495" i="27"/>
  <c r="N2496" i="27"/>
  <c r="O2496" i="27"/>
  <c r="N2497" i="27"/>
  <c r="O2497" i="27"/>
  <c r="N2498" i="27"/>
  <c r="O2498" i="27"/>
  <c r="N2499" i="27"/>
  <c r="O2499" i="27"/>
  <c r="N2500" i="27"/>
  <c r="O2500" i="27"/>
  <c r="N2501" i="27"/>
  <c r="O2501" i="27"/>
  <c r="N2502" i="27"/>
  <c r="O2502" i="27"/>
  <c r="N2503" i="27"/>
  <c r="O2503" i="27"/>
  <c r="N2504" i="27"/>
  <c r="O2504" i="27"/>
  <c r="N2505" i="27"/>
  <c r="O2505" i="27"/>
  <c r="N2506" i="27"/>
  <c r="O2506" i="27"/>
  <c r="N2507" i="27"/>
  <c r="O2507" i="27"/>
  <c r="N2508" i="27"/>
  <c r="O2508" i="27"/>
  <c r="N2509" i="27"/>
  <c r="O2509" i="27"/>
  <c r="N2510" i="27"/>
  <c r="O2510" i="27"/>
  <c r="N2511" i="27"/>
  <c r="O2511" i="27"/>
  <c r="N2512" i="27"/>
  <c r="O2512" i="27"/>
  <c r="N2513" i="27"/>
  <c r="O2513" i="27"/>
  <c r="N2514" i="27"/>
  <c r="O2514" i="27"/>
  <c r="N2515" i="27"/>
  <c r="O2515" i="27"/>
  <c r="N2516" i="27"/>
  <c r="O2516" i="27"/>
  <c r="N2517" i="27"/>
  <c r="O2517" i="27"/>
  <c r="N2518" i="27"/>
  <c r="O2518" i="27"/>
  <c r="N2519" i="27"/>
  <c r="O2519" i="27"/>
  <c r="N2520" i="27"/>
  <c r="O2520" i="27"/>
  <c r="N2521" i="27"/>
  <c r="O2521" i="27"/>
  <c r="N2522" i="27"/>
  <c r="O2522" i="27"/>
  <c r="N2523" i="27"/>
  <c r="O2523" i="27"/>
  <c r="N2524" i="27"/>
  <c r="O2524" i="27"/>
  <c r="N2525" i="27"/>
  <c r="O2525" i="27"/>
  <c r="N2526" i="27"/>
  <c r="O2526" i="27"/>
  <c r="N2527" i="27"/>
  <c r="O2527" i="27"/>
  <c r="N2528" i="27"/>
  <c r="O2528" i="27"/>
  <c r="N2529" i="27"/>
  <c r="O2529" i="27"/>
  <c r="N2530" i="27"/>
  <c r="O2530" i="27"/>
  <c r="N2531" i="27"/>
  <c r="O2531" i="27"/>
  <c r="N2532" i="27"/>
  <c r="O2532" i="27"/>
  <c r="N2533" i="27"/>
  <c r="O2533" i="27"/>
  <c r="N2534" i="27"/>
  <c r="O2534" i="27"/>
  <c r="N2535" i="27"/>
  <c r="O2535" i="27"/>
  <c r="N2536" i="27"/>
  <c r="O2536" i="27"/>
  <c r="N2537" i="27"/>
  <c r="O2537" i="27"/>
  <c r="N2538" i="27"/>
  <c r="O2538" i="27"/>
  <c r="N2539" i="27"/>
  <c r="O2539" i="27"/>
  <c r="N2540" i="27"/>
  <c r="O2540" i="27"/>
  <c r="N2541" i="27"/>
  <c r="O2541" i="27"/>
  <c r="N2542" i="27"/>
  <c r="O2542" i="27"/>
  <c r="N2543" i="27"/>
  <c r="O2543" i="27"/>
  <c r="N2544" i="27"/>
  <c r="O2544" i="27"/>
  <c r="N2545" i="27"/>
  <c r="O2545" i="27"/>
  <c r="N2546" i="27"/>
  <c r="O2546" i="27"/>
  <c r="N2547" i="27"/>
  <c r="O2547" i="27"/>
  <c r="N2548" i="27"/>
  <c r="O2548" i="27"/>
  <c r="N2549" i="27"/>
  <c r="O2549" i="27"/>
  <c r="N2550" i="27"/>
  <c r="O2550" i="27"/>
  <c r="N2551" i="27"/>
  <c r="O2551" i="27"/>
  <c r="N2552" i="27"/>
  <c r="O2552" i="27"/>
  <c r="N2553" i="27"/>
  <c r="O2553" i="27"/>
  <c r="N2554" i="27"/>
  <c r="O2554" i="27"/>
  <c r="N2555" i="27"/>
  <c r="O2555" i="27"/>
  <c r="N2556" i="27"/>
  <c r="O2556" i="27"/>
  <c r="N2557" i="27"/>
  <c r="O2557" i="27"/>
  <c r="N2558" i="27"/>
  <c r="O2558" i="27"/>
  <c r="N2559" i="27"/>
  <c r="O2559" i="27"/>
  <c r="N2560" i="27"/>
  <c r="O2560" i="27"/>
  <c r="N2561" i="27"/>
  <c r="O2561" i="27"/>
  <c r="N2562" i="27"/>
  <c r="O2562" i="27"/>
  <c r="N2563" i="27"/>
  <c r="O2563" i="27"/>
  <c r="N2564" i="27"/>
  <c r="O2564" i="27"/>
  <c r="N2565" i="27"/>
  <c r="O2565" i="27"/>
  <c r="N2566" i="27"/>
  <c r="O2566" i="27"/>
  <c r="N2567" i="27"/>
  <c r="O2567" i="27"/>
  <c r="N2568" i="27"/>
  <c r="O2568" i="27"/>
  <c r="N2569" i="27"/>
  <c r="O2569" i="27"/>
  <c r="N2570" i="27"/>
  <c r="O2570" i="27"/>
  <c r="N2571" i="27"/>
  <c r="O2571" i="27"/>
  <c r="N2572" i="27"/>
  <c r="O2572" i="27"/>
  <c r="N2573" i="27"/>
  <c r="O2573" i="27"/>
  <c r="N2574" i="27"/>
  <c r="O2574" i="27"/>
  <c r="N2575" i="27"/>
  <c r="O2575" i="27"/>
  <c r="N2576" i="27"/>
  <c r="O2576" i="27"/>
  <c r="N2577" i="27"/>
  <c r="O2577" i="27"/>
  <c r="N2578" i="27"/>
  <c r="O2578" i="27"/>
  <c r="N2579" i="27"/>
  <c r="O2579" i="27"/>
  <c r="N2580" i="27"/>
  <c r="O2580" i="27"/>
  <c r="N2581" i="27"/>
  <c r="O2581" i="27"/>
  <c r="N2582" i="27"/>
  <c r="O2582" i="27"/>
  <c r="N2583" i="27"/>
  <c r="O2583" i="27"/>
  <c r="N2584" i="27"/>
  <c r="O2584" i="27"/>
  <c r="N2585" i="27"/>
  <c r="O2585" i="27"/>
  <c r="N2586" i="27"/>
  <c r="O2586" i="27"/>
  <c r="N2587" i="27"/>
  <c r="O2587" i="27"/>
  <c r="N2588" i="27"/>
  <c r="O2588" i="27"/>
  <c r="N2589" i="27"/>
  <c r="O2589" i="27"/>
  <c r="N2590" i="27"/>
  <c r="O2590" i="27"/>
  <c r="N2591" i="27"/>
  <c r="O2591" i="27"/>
  <c r="N2592" i="27"/>
  <c r="O2592" i="27"/>
  <c r="N2593" i="27"/>
  <c r="O2593" i="27"/>
  <c r="N2594" i="27"/>
  <c r="O2594" i="27"/>
  <c r="N2595" i="27"/>
  <c r="O2595" i="27"/>
  <c r="N2596" i="27"/>
  <c r="O2596" i="27"/>
  <c r="N2597" i="27"/>
  <c r="O2597" i="27"/>
  <c r="N2598" i="27"/>
  <c r="O2598" i="27"/>
  <c r="N2599" i="27"/>
  <c r="O2599" i="27"/>
  <c r="N2600" i="27"/>
  <c r="O2600" i="27"/>
  <c r="N2601" i="27"/>
  <c r="O2601" i="27"/>
  <c r="N2602" i="27"/>
  <c r="O2602" i="27"/>
  <c r="N2603" i="27"/>
  <c r="O2603" i="27"/>
  <c r="N2604" i="27"/>
  <c r="O2604" i="27"/>
  <c r="N2605" i="27"/>
  <c r="O2605" i="27"/>
  <c r="N2606" i="27"/>
  <c r="O2606" i="27"/>
  <c r="N2607" i="27"/>
  <c r="O2607" i="27"/>
  <c r="N2608" i="27"/>
  <c r="O2608" i="27"/>
  <c r="N2609" i="27"/>
  <c r="O2609" i="27"/>
  <c r="N2610" i="27"/>
  <c r="O2610" i="27"/>
  <c r="N2611" i="27"/>
  <c r="O2611" i="27"/>
  <c r="N2612" i="27"/>
  <c r="O2612" i="27"/>
  <c r="N2613" i="27"/>
  <c r="O2613" i="27"/>
  <c r="N2614" i="27"/>
  <c r="O2614" i="27"/>
  <c r="N2615" i="27"/>
  <c r="O2615" i="27"/>
  <c r="N2616" i="27"/>
  <c r="O2616" i="27"/>
  <c r="N2617" i="27"/>
  <c r="O2617" i="27"/>
  <c r="N2618" i="27"/>
  <c r="O2618" i="27"/>
  <c r="N2619" i="27"/>
  <c r="O2619" i="27"/>
  <c r="N2620" i="27"/>
  <c r="O2620" i="27"/>
  <c r="N2621" i="27"/>
  <c r="O2621" i="27"/>
  <c r="N2622" i="27"/>
  <c r="O2622" i="27"/>
  <c r="N2623" i="27"/>
  <c r="O2623" i="27"/>
  <c r="N2624" i="27"/>
  <c r="O2624" i="27"/>
  <c r="N2625" i="27"/>
  <c r="O2625" i="27"/>
  <c r="N2626" i="27"/>
  <c r="O2626" i="27"/>
  <c r="N2627" i="27"/>
  <c r="O2627" i="27"/>
  <c r="N2628" i="27"/>
  <c r="O2628" i="27"/>
  <c r="N2629" i="27"/>
  <c r="O2629" i="27"/>
  <c r="N2630" i="27"/>
  <c r="O2630" i="27"/>
  <c r="N2631" i="27"/>
  <c r="O2631" i="27"/>
  <c r="N2632" i="27"/>
  <c r="O2632" i="27"/>
  <c r="N2633" i="27"/>
  <c r="O2633" i="27"/>
  <c r="N2634" i="27"/>
  <c r="O2634" i="27"/>
  <c r="N2635" i="27"/>
  <c r="O2635" i="27"/>
  <c r="N2636" i="27"/>
  <c r="O2636" i="27"/>
  <c r="N2637" i="27"/>
  <c r="O2637" i="27"/>
  <c r="N2638" i="27"/>
  <c r="O2638" i="27"/>
  <c r="N2639" i="27"/>
  <c r="O2639" i="27"/>
  <c r="N2640" i="27"/>
  <c r="O2640" i="27"/>
  <c r="N2641" i="27"/>
  <c r="O2641" i="27"/>
  <c r="N2642" i="27"/>
  <c r="O2642" i="27"/>
  <c r="N2643" i="27"/>
  <c r="O2643" i="27"/>
  <c r="N2644" i="27"/>
  <c r="O2644" i="27"/>
  <c r="N2645" i="27"/>
  <c r="O2645" i="27"/>
  <c r="N2646" i="27"/>
  <c r="O2646" i="27"/>
  <c r="N2647" i="27"/>
  <c r="O2647" i="27"/>
  <c r="N2648" i="27"/>
  <c r="O2648" i="27"/>
  <c r="N2649" i="27"/>
  <c r="O2649" i="27"/>
  <c r="N2650" i="27"/>
  <c r="O2650" i="27"/>
  <c r="N2651" i="27"/>
  <c r="O2651" i="27"/>
  <c r="N2652" i="27"/>
  <c r="O2652" i="27"/>
  <c r="N2653" i="27"/>
  <c r="O2653" i="27"/>
  <c r="N2654" i="27"/>
  <c r="O2654" i="27"/>
  <c r="N2655" i="27"/>
  <c r="O2655" i="27"/>
  <c r="N2656" i="27"/>
  <c r="O2656" i="27"/>
  <c r="N2657" i="27"/>
  <c r="O2657" i="27"/>
  <c r="N2658" i="27"/>
  <c r="O2658" i="27"/>
  <c r="N2659" i="27"/>
  <c r="O2659" i="27"/>
  <c r="N2660" i="27"/>
  <c r="O2660" i="27"/>
  <c r="N2661" i="27"/>
  <c r="O2661" i="27"/>
  <c r="N2662" i="27"/>
  <c r="O2662" i="27"/>
  <c r="N2663" i="27"/>
  <c r="O2663" i="27"/>
  <c r="N2664" i="27"/>
  <c r="O2664" i="27"/>
  <c r="N2665" i="27"/>
  <c r="O2665" i="27"/>
  <c r="N2666" i="27"/>
  <c r="O2666" i="27"/>
  <c r="N2667" i="27"/>
  <c r="O2667" i="27"/>
  <c r="N2668" i="27"/>
  <c r="O2668" i="27"/>
  <c r="N2669" i="27"/>
  <c r="O2669" i="27"/>
  <c r="N2670" i="27"/>
  <c r="O2670" i="27"/>
  <c r="N2671" i="27"/>
  <c r="O2671" i="27"/>
  <c r="N2672" i="27"/>
  <c r="O2672" i="27"/>
  <c r="N2673" i="27"/>
  <c r="O2673" i="27"/>
  <c r="N2674" i="27"/>
  <c r="O2674" i="27"/>
  <c r="N2675" i="27"/>
  <c r="O2675" i="27"/>
  <c r="N2676" i="27"/>
  <c r="O2676" i="27"/>
  <c r="N2677" i="27"/>
  <c r="O2677" i="27"/>
  <c r="N2678" i="27"/>
  <c r="O2678" i="27"/>
  <c r="N2679" i="27"/>
  <c r="O2679" i="27"/>
  <c r="N2680" i="27"/>
  <c r="O2680" i="27"/>
  <c r="N2681" i="27"/>
  <c r="O2681" i="27"/>
  <c r="N2682" i="27"/>
  <c r="O2682" i="27"/>
  <c r="N2683" i="27"/>
  <c r="O2683" i="27"/>
  <c r="N2684" i="27"/>
  <c r="O2684" i="27"/>
  <c r="N2685" i="27"/>
  <c r="O2685" i="27"/>
  <c r="N2686" i="27"/>
  <c r="O2686" i="27"/>
  <c r="N2687" i="27"/>
  <c r="O2687" i="27"/>
  <c r="N2688" i="27"/>
  <c r="O2688" i="27"/>
  <c r="N2689" i="27"/>
  <c r="O2689" i="27"/>
  <c r="N2690" i="27"/>
  <c r="O2690" i="27"/>
  <c r="N2691" i="27"/>
  <c r="O2691" i="27"/>
  <c r="N2692" i="27"/>
  <c r="O2692" i="27"/>
  <c r="N2693" i="27"/>
  <c r="O2693" i="27"/>
  <c r="N2694" i="27"/>
  <c r="O2694" i="27"/>
  <c r="N2695" i="27"/>
  <c r="O2695" i="27"/>
  <c r="N2696" i="27"/>
  <c r="O2696" i="27"/>
  <c r="N2697" i="27"/>
  <c r="O2697" i="27"/>
  <c r="N2698" i="27"/>
  <c r="O2698" i="27"/>
  <c r="N2699" i="27"/>
  <c r="O2699" i="27"/>
  <c r="N2700" i="27"/>
  <c r="O2700" i="27"/>
  <c r="N2701" i="27"/>
  <c r="O2701" i="27"/>
  <c r="N2702" i="27"/>
  <c r="O2702" i="27"/>
  <c r="N2703" i="27"/>
  <c r="O2703" i="27"/>
  <c r="N2704" i="27"/>
  <c r="O2704" i="27"/>
  <c r="N2705" i="27"/>
  <c r="O2705" i="27"/>
  <c r="N2706" i="27"/>
  <c r="O2706" i="27"/>
  <c r="N2707" i="27"/>
  <c r="O2707" i="27"/>
  <c r="N2708" i="27"/>
  <c r="O2708" i="27"/>
  <c r="N2709" i="27"/>
  <c r="O2709" i="27"/>
  <c r="N2710" i="27"/>
  <c r="O2710" i="27"/>
  <c r="N2711" i="27"/>
  <c r="O2711" i="27"/>
  <c r="N2712" i="27"/>
  <c r="O2712" i="27"/>
  <c r="N2713" i="27"/>
  <c r="O2713" i="27"/>
  <c r="N2714" i="27"/>
  <c r="O2714" i="27"/>
  <c r="N2715" i="27"/>
  <c r="O2715" i="27"/>
  <c r="N2716" i="27"/>
  <c r="O2716" i="27"/>
  <c r="N2717" i="27"/>
  <c r="O2717" i="27"/>
  <c r="N2718" i="27"/>
  <c r="O2718" i="27"/>
  <c r="N2719" i="27"/>
  <c r="O2719" i="27"/>
  <c r="N2720" i="27"/>
  <c r="O2720" i="27"/>
  <c r="N2721" i="27"/>
  <c r="O2721" i="27"/>
  <c r="N2722" i="27"/>
  <c r="O2722" i="27"/>
  <c r="N2723" i="27"/>
  <c r="O2723" i="27"/>
  <c r="N2724" i="27"/>
  <c r="O2724" i="27"/>
  <c r="N2725" i="27"/>
  <c r="O2725" i="27"/>
  <c r="N2726" i="27"/>
  <c r="O2726" i="27"/>
  <c r="N2727" i="27"/>
  <c r="O2727" i="27"/>
  <c r="N2728" i="27"/>
  <c r="O2728" i="27"/>
  <c r="N2729" i="27"/>
  <c r="O2729" i="27"/>
  <c r="N2730" i="27"/>
  <c r="O2730" i="27"/>
  <c r="N2731" i="27"/>
  <c r="O2731" i="27"/>
  <c r="N2732" i="27"/>
  <c r="O2732" i="27"/>
  <c r="N2733" i="27"/>
  <c r="O2733" i="27"/>
  <c r="N2734" i="27"/>
  <c r="O2734" i="27"/>
  <c r="N2735" i="27"/>
  <c r="O2735" i="27"/>
  <c r="N2736" i="27"/>
  <c r="O2736" i="27"/>
  <c r="N2737" i="27"/>
  <c r="O2737" i="27"/>
  <c r="N2738" i="27"/>
  <c r="O2738" i="27"/>
  <c r="N2739" i="27"/>
  <c r="O2739" i="27"/>
  <c r="N2740" i="27"/>
  <c r="O2740" i="27"/>
  <c r="N2741" i="27"/>
  <c r="O2741" i="27"/>
  <c r="N2742" i="27"/>
  <c r="O2742" i="27"/>
  <c r="N2743" i="27"/>
  <c r="O2743" i="27"/>
  <c r="N2744" i="27"/>
  <c r="O2744" i="27"/>
  <c r="N2745" i="27"/>
  <c r="O2745" i="27"/>
  <c r="N2746" i="27"/>
  <c r="O2746" i="27"/>
  <c r="N2747" i="27"/>
  <c r="O2747" i="27"/>
  <c r="N2748" i="27"/>
  <c r="O2748" i="27"/>
  <c r="N2749" i="27"/>
  <c r="O2749" i="27"/>
  <c r="N2750" i="27"/>
  <c r="O2750" i="27"/>
  <c r="N2751" i="27"/>
  <c r="O2751" i="27"/>
  <c r="N2752" i="27"/>
  <c r="O2752" i="27"/>
  <c r="N2753" i="27"/>
  <c r="O2753" i="27"/>
  <c r="N2754" i="27"/>
  <c r="O2754" i="27"/>
  <c r="N2755" i="27"/>
  <c r="O2755" i="27"/>
  <c r="N2756" i="27"/>
  <c r="O2756" i="27"/>
  <c r="N2757" i="27"/>
  <c r="O2757" i="27"/>
  <c r="N2758" i="27"/>
  <c r="O2758" i="27"/>
  <c r="N2759" i="27"/>
  <c r="O2759" i="27"/>
  <c r="N2760" i="27"/>
  <c r="O2760" i="27"/>
  <c r="N2761" i="27"/>
  <c r="O2761" i="27"/>
  <c r="N2762" i="27"/>
  <c r="O2762" i="27"/>
  <c r="N2763" i="27"/>
  <c r="O2763" i="27"/>
  <c r="N2764" i="27"/>
  <c r="O2764" i="27"/>
  <c r="N2765" i="27"/>
  <c r="O2765" i="27"/>
  <c r="N2766" i="27"/>
  <c r="O2766" i="27"/>
  <c r="N2767" i="27"/>
  <c r="O2767" i="27"/>
  <c r="N2768" i="27"/>
  <c r="O2768" i="27"/>
  <c r="N2769" i="27"/>
  <c r="O2769" i="27"/>
  <c r="N2770" i="27"/>
  <c r="O2770" i="27"/>
  <c r="N2771" i="27"/>
  <c r="O2771" i="27"/>
  <c r="N2772" i="27"/>
  <c r="O2772" i="27"/>
  <c r="N2773" i="27"/>
  <c r="O2773" i="27"/>
  <c r="N2774" i="27"/>
  <c r="O2774" i="27"/>
  <c r="N2775" i="27"/>
  <c r="O2775" i="27"/>
  <c r="N2776" i="27"/>
  <c r="O2776" i="27"/>
  <c r="N2777" i="27"/>
  <c r="O2777" i="27"/>
  <c r="N2778" i="27"/>
  <c r="O2778" i="27"/>
  <c r="N2779" i="27"/>
  <c r="O2779" i="27"/>
  <c r="N2780" i="27"/>
  <c r="O2780" i="27"/>
  <c r="N2781" i="27"/>
  <c r="O2781" i="27"/>
  <c r="N2782" i="27"/>
  <c r="O2782" i="27"/>
  <c r="N2783" i="27"/>
  <c r="O2783" i="27"/>
  <c r="N2784" i="27"/>
  <c r="O2784" i="27"/>
  <c r="N2785" i="27"/>
  <c r="O2785" i="27"/>
  <c r="N2786" i="27"/>
  <c r="O2786" i="27"/>
  <c r="N2787" i="27"/>
  <c r="O2787" i="27"/>
  <c r="N2788" i="27"/>
  <c r="O2788" i="27"/>
  <c r="N2789" i="27"/>
  <c r="O2789" i="27"/>
  <c r="N2790" i="27"/>
  <c r="O2790" i="27"/>
  <c r="N2791" i="27"/>
  <c r="O2791" i="27"/>
  <c r="N2792" i="27"/>
  <c r="O2792" i="27"/>
  <c r="N2793" i="27"/>
  <c r="O2793" i="27"/>
  <c r="N2794" i="27"/>
  <c r="O2794" i="27"/>
  <c r="N2795" i="27"/>
  <c r="O2795" i="27"/>
  <c r="N2796" i="27"/>
  <c r="O2796" i="27"/>
  <c r="N2797" i="27"/>
  <c r="O2797" i="27"/>
  <c r="N2798" i="27"/>
  <c r="O2798" i="27"/>
  <c r="N2799" i="27"/>
  <c r="O2799" i="27"/>
  <c r="N2800" i="27"/>
  <c r="O2800" i="27"/>
  <c r="N2801" i="27"/>
  <c r="O2801" i="27"/>
  <c r="N2802" i="27"/>
  <c r="O2802" i="27"/>
  <c r="N2803" i="27"/>
  <c r="O2803" i="27"/>
  <c r="N2804" i="27"/>
  <c r="O2804" i="27"/>
  <c r="N2805" i="27"/>
  <c r="O2805" i="27"/>
  <c r="N2806" i="27"/>
  <c r="O2806" i="27"/>
  <c r="N2807" i="27"/>
  <c r="O2807" i="27"/>
  <c r="N2808" i="27"/>
  <c r="O2808" i="27"/>
  <c r="N2809" i="27"/>
  <c r="O2809" i="27"/>
  <c r="N2810" i="27"/>
  <c r="O2810" i="27"/>
  <c r="N2811" i="27"/>
  <c r="O2811" i="27"/>
  <c r="N2812" i="27"/>
  <c r="O2812" i="27"/>
  <c r="N2813" i="27"/>
  <c r="O2813" i="27"/>
  <c r="N2814" i="27"/>
  <c r="O2814" i="27"/>
  <c r="N2815" i="27"/>
  <c r="O2815" i="27"/>
  <c r="N2816" i="27"/>
  <c r="O2816" i="27"/>
  <c r="N2817" i="27"/>
  <c r="O2817" i="27"/>
  <c r="N2818" i="27"/>
  <c r="O2818" i="27"/>
  <c r="N2819" i="27"/>
  <c r="O2819" i="27"/>
  <c r="N2820" i="27"/>
  <c r="O2820" i="27"/>
  <c r="N2821" i="27"/>
  <c r="O2821" i="27"/>
  <c r="N2822" i="27"/>
  <c r="O2822" i="27"/>
  <c r="N2823" i="27"/>
  <c r="O2823" i="27"/>
  <c r="N2824" i="27"/>
  <c r="O2824" i="27"/>
  <c r="N2825" i="27"/>
  <c r="O2825" i="27"/>
  <c r="N2826" i="27"/>
  <c r="O2826" i="27"/>
  <c r="N2827" i="27"/>
  <c r="O2827" i="27"/>
  <c r="N2828" i="27"/>
  <c r="O2828" i="27"/>
  <c r="N2829" i="27"/>
  <c r="O2829" i="27"/>
  <c r="N2830" i="27"/>
  <c r="O2830" i="27"/>
  <c r="N2831" i="27"/>
  <c r="O2831" i="27"/>
  <c r="N2832" i="27"/>
  <c r="O2832" i="27"/>
  <c r="N2833" i="27"/>
  <c r="O2833" i="27"/>
  <c r="N2834" i="27"/>
  <c r="O2834" i="27"/>
  <c r="N2835" i="27"/>
  <c r="O2835" i="27"/>
  <c r="N2836" i="27"/>
  <c r="O2836" i="27"/>
  <c r="N2837" i="27"/>
  <c r="O2837" i="27"/>
  <c r="N2838" i="27"/>
  <c r="O2838" i="27"/>
  <c r="N2839" i="27"/>
  <c r="O2839" i="27"/>
  <c r="N2840" i="27"/>
  <c r="O2840" i="27"/>
  <c r="N2841" i="27"/>
  <c r="O2841" i="27"/>
  <c r="N2842" i="27"/>
  <c r="O2842" i="27"/>
  <c r="N2843" i="27"/>
  <c r="O2843" i="27"/>
  <c r="N2844" i="27"/>
  <c r="O2844" i="27"/>
  <c r="N2845" i="27"/>
  <c r="O2845" i="27"/>
  <c r="N2846" i="27"/>
  <c r="O2846" i="27"/>
  <c r="N2847" i="27"/>
  <c r="O2847" i="27"/>
  <c r="N2848" i="27"/>
  <c r="O2848" i="27"/>
  <c r="N2849" i="27"/>
  <c r="O2849" i="27"/>
  <c r="N2850" i="27"/>
  <c r="O2850" i="27"/>
  <c r="N2851" i="27"/>
  <c r="O2851" i="27"/>
  <c r="N2852" i="27"/>
  <c r="O2852" i="27"/>
  <c r="N2853" i="27"/>
  <c r="O2853" i="27"/>
  <c r="N2854" i="27"/>
  <c r="O2854" i="27"/>
  <c r="N2855" i="27"/>
  <c r="O2855" i="27"/>
  <c r="N2856" i="27"/>
  <c r="O2856" i="27"/>
  <c r="N2857" i="27"/>
  <c r="O2857" i="27"/>
  <c r="N2858" i="27"/>
  <c r="O2858" i="27"/>
  <c r="N2859" i="27"/>
  <c r="O2859" i="27"/>
  <c r="N2860" i="27"/>
  <c r="O2860" i="27"/>
  <c r="N2861" i="27"/>
  <c r="O2861" i="27"/>
  <c r="N2862" i="27"/>
  <c r="O2862" i="27"/>
  <c r="N2863" i="27"/>
  <c r="O2863" i="27"/>
  <c r="N2864" i="27"/>
  <c r="O2864" i="27"/>
  <c r="N2865" i="27"/>
  <c r="O2865" i="27"/>
  <c r="N2866" i="27"/>
  <c r="O2866" i="27"/>
  <c r="N2867" i="27"/>
  <c r="O2867" i="27"/>
  <c r="N2868" i="27"/>
  <c r="O2868" i="27"/>
  <c r="N2869" i="27"/>
  <c r="O2869" i="27"/>
  <c r="N2870" i="27"/>
  <c r="O2870" i="27"/>
  <c r="N2871" i="27"/>
  <c r="O2871" i="27"/>
  <c r="N2872" i="27"/>
  <c r="O2872" i="27"/>
  <c r="N2873" i="27"/>
  <c r="O2873" i="27"/>
  <c r="N2874" i="27"/>
  <c r="O2874" i="27"/>
  <c r="N2875" i="27"/>
  <c r="O2875" i="27"/>
  <c r="N2876" i="27"/>
  <c r="O2876" i="27"/>
  <c r="N2877" i="27"/>
  <c r="O2877" i="27"/>
  <c r="N2878" i="27"/>
  <c r="O2878" i="27"/>
  <c r="N2879" i="27"/>
  <c r="O2879" i="27"/>
  <c r="N2880" i="27"/>
  <c r="O2880" i="27"/>
  <c r="N2881" i="27"/>
  <c r="O2881" i="27"/>
  <c r="N2882" i="27"/>
  <c r="O2882" i="27"/>
  <c r="N2883" i="27"/>
  <c r="O2883" i="27"/>
  <c r="N2884" i="27"/>
  <c r="O2884" i="27"/>
  <c r="N2885" i="27"/>
  <c r="O2885" i="27"/>
  <c r="N2886" i="27"/>
  <c r="O2886" i="27"/>
  <c r="N2887" i="27"/>
  <c r="O2887" i="27"/>
  <c r="N2888" i="27"/>
  <c r="O2888" i="27"/>
  <c r="N2889" i="27"/>
  <c r="O2889" i="27"/>
  <c r="N2890" i="27"/>
  <c r="O2890" i="27"/>
  <c r="N2891" i="27"/>
  <c r="O2891" i="27"/>
  <c r="N2892" i="27"/>
  <c r="O2892" i="27"/>
  <c r="N2893" i="27"/>
  <c r="O2893" i="27"/>
  <c r="N2894" i="27"/>
  <c r="O2894" i="27"/>
  <c r="N2895" i="27"/>
  <c r="O2895" i="27"/>
  <c r="N2896" i="27"/>
  <c r="O2896" i="27"/>
  <c r="N2897" i="27"/>
  <c r="O2897" i="27"/>
  <c r="N2898" i="27"/>
  <c r="O2898" i="27"/>
  <c r="N2899" i="27"/>
  <c r="O2899" i="27"/>
  <c r="N2900" i="27"/>
  <c r="O2900" i="27"/>
  <c r="N2901" i="27"/>
  <c r="O2901" i="27"/>
  <c r="N2902" i="27"/>
  <c r="O2902" i="27"/>
  <c r="N2903" i="27"/>
  <c r="O2903" i="27"/>
  <c r="N2904" i="27"/>
  <c r="O2904" i="27"/>
  <c r="N2905" i="27"/>
  <c r="O2905" i="27"/>
  <c r="N2906" i="27"/>
  <c r="O2906" i="27"/>
  <c r="N2907" i="27"/>
  <c r="O2907" i="27"/>
  <c r="N2908" i="27"/>
  <c r="O2908" i="27"/>
  <c r="N2909" i="27"/>
  <c r="O2909" i="27"/>
  <c r="N2910" i="27"/>
  <c r="O2910" i="27"/>
  <c r="N2911" i="27"/>
  <c r="O2911" i="27"/>
  <c r="N2912" i="27"/>
  <c r="O2912" i="27"/>
  <c r="N2913" i="27"/>
  <c r="O2913" i="27"/>
  <c r="N2914" i="27"/>
  <c r="O2914" i="27"/>
  <c r="N2915" i="27"/>
  <c r="O2915" i="27"/>
  <c r="N2916" i="27"/>
  <c r="O2916" i="27"/>
  <c r="N2917" i="27"/>
  <c r="O2917" i="27"/>
  <c r="N2918" i="27"/>
  <c r="O2918" i="27"/>
  <c r="N2919" i="27"/>
  <c r="O2919" i="27"/>
  <c r="N2920" i="27"/>
  <c r="O2920" i="27"/>
  <c r="N2921" i="27"/>
  <c r="O2921" i="27"/>
  <c r="N2922" i="27"/>
  <c r="O2922" i="27"/>
  <c r="N2923" i="27"/>
  <c r="O2923" i="27"/>
  <c r="N2924" i="27"/>
  <c r="O2924" i="27"/>
  <c r="N2925" i="27"/>
  <c r="O2925" i="27"/>
  <c r="N2926" i="27"/>
  <c r="O2926" i="27"/>
  <c r="N2927" i="27"/>
  <c r="O2927" i="27"/>
  <c r="N2928" i="27"/>
  <c r="O2928" i="27"/>
  <c r="N2929" i="27"/>
  <c r="O2929" i="27"/>
  <c r="N2930" i="27"/>
  <c r="O2930" i="27"/>
  <c r="N2931" i="27"/>
  <c r="O2931" i="27"/>
  <c r="N2932" i="27"/>
  <c r="O2932" i="27"/>
  <c r="N2933" i="27"/>
  <c r="O2933" i="27"/>
  <c r="N2934" i="27"/>
  <c r="O2934" i="27"/>
  <c r="N2935" i="27"/>
  <c r="O2935" i="27"/>
  <c r="N2936" i="27"/>
  <c r="O2936" i="27"/>
  <c r="N2937" i="27"/>
  <c r="O2937" i="27"/>
  <c r="N2938" i="27"/>
  <c r="O2938" i="27"/>
  <c r="N2939" i="27"/>
  <c r="O2939" i="27"/>
  <c r="N2940" i="27"/>
  <c r="O2940" i="27"/>
  <c r="N2941" i="27"/>
  <c r="O2941" i="27"/>
  <c r="N2942" i="27"/>
  <c r="O2942" i="27"/>
  <c r="N2943" i="27"/>
  <c r="O2943" i="27"/>
  <c r="N2944" i="27"/>
  <c r="O2944" i="27"/>
  <c r="N2945" i="27"/>
  <c r="O2945" i="27"/>
  <c r="N2946" i="27"/>
  <c r="O2946" i="27"/>
  <c r="N2947" i="27"/>
  <c r="O2947" i="27"/>
  <c r="N2948" i="27"/>
  <c r="O2948" i="27"/>
  <c r="N2949" i="27"/>
  <c r="O2949" i="27"/>
  <c r="N2950" i="27"/>
  <c r="O2950" i="27"/>
  <c r="N2951" i="27"/>
  <c r="O2951" i="27"/>
  <c r="N2952" i="27"/>
  <c r="O2952" i="27"/>
  <c r="N2953" i="27"/>
  <c r="O2953" i="27"/>
  <c r="N2954" i="27"/>
  <c r="O2954" i="27"/>
  <c r="N2955" i="27"/>
  <c r="O2955" i="27"/>
  <c r="N2956" i="27"/>
  <c r="O2956" i="27"/>
  <c r="N2957" i="27"/>
  <c r="O2957" i="27"/>
  <c r="N2958" i="27"/>
  <c r="O2958" i="27"/>
  <c r="N2959" i="27"/>
  <c r="O2959" i="27"/>
  <c r="N2960" i="27"/>
  <c r="O2960" i="27"/>
  <c r="N2961" i="27"/>
  <c r="O2961" i="27"/>
  <c r="N2962" i="27"/>
  <c r="O2962" i="27"/>
  <c r="N2963" i="27"/>
  <c r="O2963" i="27"/>
  <c r="N2964" i="27"/>
  <c r="O2964" i="27"/>
  <c r="N2965" i="27"/>
  <c r="O2965" i="27"/>
  <c r="N2966" i="27"/>
  <c r="O2966" i="27"/>
  <c r="N2967" i="27"/>
  <c r="O2967" i="27"/>
  <c r="N2968" i="27"/>
  <c r="O2968" i="27"/>
  <c r="N2969" i="27"/>
  <c r="O2969" i="27"/>
  <c r="N2970" i="27"/>
  <c r="O2970" i="27"/>
  <c r="N2971" i="27"/>
  <c r="O2971" i="27"/>
  <c r="N2972" i="27"/>
  <c r="O2972" i="27"/>
  <c r="N2973" i="27"/>
  <c r="O2973" i="27"/>
  <c r="N2974" i="27"/>
  <c r="O2974" i="27"/>
  <c r="N2975" i="27"/>
  <c r="O2975" i="27"/>
  <c r="N2976" i="27"/>
  <c r="O2976" i="27"/>
  <c r="N2977" i="27"/>
  <c r="O2977" i="27"/>
  <c r="N2978" i="27"/>
  <c r="O2978" i="27"/>
  <c r="N2979" i="27"/>
  <c r="O2979" i="27"/>
  <c r="N2980" i="27"/>
  <c r="O2980" i="27"/>
  <c r="N2981" i="27"/>
  <c r="O2981" i="27"/>
  <c r="N2982" i="27"/>
  <c r="O2982" i="27"/>
  <c r="N2983" i="27"/>
  <c r="O2983" i="27"/>
  <c r="N2984" i="27"/>
  <c r="O2984" i="27"/>
  <c r="N2985" i="27"/>
  <c r="O2985" i="27"/>
  <c r="N2986" i="27"/>
  <c r="O2986" i="27"/>
  <c r="N2987" i="27"/>
  <c r="O2987" i="27"/>
  <c r="N2988" i="27"/>
  <c r="O2988" i="27"/>
  <c r="N2989" i="27"/>
  <c r="O2989" i="27"/>
  <c r="N2990" i="27"/>
  <c r="O2990" i="27"/>
  <c r="N2991" i="27"/>
  <c r="O2991" i="27"/>
  <c r="N2992" i="27"/>
  <c r="O2992" i="27"/>
  <c r="N2993" i="27"/>
  <c r="O2993" i="27"/>
  <c r="N2994" i="27"/>
  <c r="O2994" i="27"/>
  <c r="N2995" i="27"/>
  <c r="O2995" i="27"/>
  <c r="N2996" i="27"/>
  <c r="O2996" i="27"/>
  <c r="N2997" i="27"/>
  <c r="O2997" i="27"/>
  <c r="N2998" i="27"/>
  <c r="O2998" i="27"/>
  <c r="N2999" i="27"/>
  <c r="O2999" i="27"/>
  <c r="N3000" i="27"/>
  <c r="O3000" i="27"/>
  <c r="N3001" i="27"/>
  <c r="O3001" i="27"/>
  <c r="N3002" i="27"/>
  <c r="O3002" i="27"/>
  <c r="N3003" i="27"/>
  <c r="O3003" i="27"/>
  <c r="N3004" i="27"/>
  <c r="O3004" i="27"/>
  <c r="N3005" i="27"/>
  <c r="O3005" i="27"/>
  <c r="N3006" i="27"/>
  <c r="O3006" i="27"/>
  <c r="N3007" i="27"/>
  <c r="O3007" i="27"/>
  <c r="N3008" i="27"/>
  <c r="O3008" i="27"/>
  <c r="N3009" i="27"/>
  <c r="O3009" i="27"/>
  <c r="N3010" i="27"/>
  <c r="O3010" i="27"/>
  <c r="N3011" i="27"/>
  <c r="O3011" i="27"/>
  <c r="N3012" i="27"/>
  <c r="O3012" i="27"/>
  <c r="N3013" i="27"/>
  <c r="O3013" i="27"/>
  <c r="N3014" i="27"/>
  <c r="O3014" i="27"/>
  <c r="N3015" i="27"/>
  <c r="O3015" i="27"/>
  <c r="N3016" i="27"/>
  <c r="O3016" i="27"/>
  <c r="N3017" i="27"/>
  <c r="O3017" i="27"/>
  <c r="N3018" i="27"/>
  <c r="O3018" i="27"/>
  <c r="N3019" i="27"/>
  <c r="O3019" i="27"/>
  <c r="N3020" i="27"/>
  <c r="O3020" i="27"/>
  <c r="N3021" i="27"/>
  <c r="O3021" i="27"/>
  <c r="N3022" i="27"/>
  <c r="O3022" i="27"/>
  <c r="N3023" i="27"/>
  <c r="O3023" i="27"/>
  <c r="N3024" i="27"/>
  <c r="O3024" i="27"/>
  <c r="N3025" i="27"/>
  <c r="O3025" i="27"/>
  <c r="N3026" i="27"/>
  <c r="O3026" i="27"/>
  <c r="N3027" i="27"/>
  <c r="O3027" i="27"/>
  <c r="N3028" i="27"/>
  <c r="O3028" i="27"/>
  <c r="N3029" i="27"/>
  <c r="O3029" i="27"/>
  <c r="N3030" i="27"/>
  <c r="O3030" i="27"/>
  <c r="N3031" i="27"/>
  <c r="O3031" i="27"/>
  <c r="N3032" i="27"/>
  <c r="O3032" i="27"/>
  <c r="N3033" i="27"/>
  <c r="O3033" i="27"/>
  <c r="N3034" i="27"/>
  <c r="O3034" i="27"/>
  <c r="N3035" i="27"/>
  <c r="O3035" i="27"/>
  <c r="N3036" i="27"/>
  <c r="O3036" i="27"/>
  <c r="N3037" i="27"/>
  <c r="O3037" i="27"/>
  <c r="N3038" i="27"/>
  <c r="O3038" i="27"/>
  <c r="N3039" i="27"/>
  <c r="O3039" i="27"/>
  <c r="N3040" i="27"/>
  <c r="O3040" i="27"/>
  <c r="N3041" i="27"/>
  <c r="O3041" i="27"/>
  <c r="N3042" i="27"/>
  <c r="O3042" i="27"/>
  <c r="N3043" i="27"/>
  <c r="O3043" i="27"/>
  <c r="N3044" i="27"/>
  <c r="O3044" i="27"/>
  <c r="N3045" i="27"/>
  <c r="O3045" i="27"/>
  <c r="N3046" i="27"/>
  <c r="O3046" i="27"/>
  <c r="N3047" i="27"/>
  <c r="O3047" i="27"/>
  <c r="N3048" i="27"/>
  <c r="O3048" i="27"/>
  <c r="N3049" i="27"/>
  <c r="O3049" i="27"/>
  <c r="N3050" i="27"/>
  <c r="O3050" i="27"/>
  <c r="N3051" i="27"/>
  <c r="O3051" i="27"/>
  <c r="N3052" i="27"/>
  <c r="O3052" i="27"/>
  <c r="N3053" i="27"/>
  <c r="O3053" i="27"/>
  <c r="N3054" i="27"/>
  <c r="O3054" i="27"/>
  <c r="N3055" i="27"/>
  <c r="O3055" i="27"/>
  <c r="N3056" i="27"/>
  <c r="O3056" i="27"/>
  <c r="N3057" i="27"/>
  <c r="O3057" i="27"/>
  <c r="N3058" i="27"/>
  <c r="O3058" i="27"/>
  <c r="N3059" i="27"/>
  <c r="O3059" i="27"/>
  <c r="N3060" i="27"/>
  <c r="O3060" i="27"/>
  <c r="N3061" i="27"/>
  <c r="O3061" i="27"/>
  <c r="N3062" i="27"/>
  <c r="O3062" i="27"/>
  <c r="N3063" i="27"/>
  <c r="O3063" i="27"/>
  <c r="N3064" i="27"/>
  <c r="O3064" i="27"/>
  <c r="N3065" i="27"/>
  <c r="O3065" i="27"/>
  <c r="N3066" i="27"/>
  <c r="O3066" i="27"/>
  <c r="N3067" i="27"/>
  <c r="O3067" i="27"/>
  <c r="N3068" i="27"/>
  <c r="O3068" i="27"/>
  <c r="N3069" i="27"/>
  <c r="O3069" i="27"/>
  <c r="N3070" i="27"/>
  <c r="O3070" i="27"/>
  <c r="N3071" i="27"/>
  <c r="O3071" i="27"/>
  <c r="N3072" i="27"/>
  <c r="O3072" i="27"/>
  <c r="N3073" i="27"/>
  <c r="O3073" i="27"/>
  <c r="N3074" i="27"/>
  <c r="O3074" i="27"/>
  <c r="N3075" i="27"/>
  <c r="O3075" i="27"/>
  <c r="N3076" i="27"/>
  <c r="O3076" i="27"/>
  <c r="N3077" i="27"/>
  <c r="O3077" i="27"/>
  <c r="N3078" i="27"/>
  <c r="O3078" i="27"/>
  <c r="N3079" i="27"/>
  <c r="O3079" i="27"/>
  <c r="N3080" i="27"/>
  <c r="O3080" i="27"/>
  <c r="N3081" i="27"/>
  <c r="O3081" i="27"/>
  <c r="N3082" i="27"/>
  <c r="O3082" i="27"/>
  <c r="N3083" i="27"/>
  <c r="O3083" i="27"/>
  <c r="N3084" i="27"/>
  <c r="O3084" i="27"/>
  <c r="N3085" i="27"/>
  <c r="O3085" i="27"/>
  <c r="N3086" i="27"/>
  <c r="O3086" i="27"/>
  <c r="N3087" i="27"/>
  <c r="O3087" i="27"/>
  <c r="N3088" i="27"/>
  <c r="O3088" i="27"/>
  <c r="N3089" i="27"/>
  <c r="O3089" i="27"/>
  <c r="N3090" i="27"/>
  <c r="O3090" i="27"/>
  <c r="N3091" i="27"/>
  <c r="O3091" i="27"/>
  <c r="N3092" i="27"/>
  <c r="O3092" i="27"/>
  <c r="N3093" i="27"/>
  <c r="O3093" i="27"/>
  <c r="N3094" i="27"/>
  <c r="O3094" i="27"/>
  <c r="N3095" i="27"/>
  <c r="O3095" i="27"/>
  <c r="N3096" i="27"/>
  <c r="O3096" i="27"/>
  <c r="N3097" i="27"/>
  <c r="O3097" i="27"/>
  <c r="N3098" i="27"/>
  <c r="O3098" i="27"/>
  <c r="N3099" i="27"/>
  <c r="O3099" i="27"/>
  <c r="N3100" i="27"/>
  <c r="O3100" i="27"/>
  <c r="N3101" i="27"/>
  <c r="O3101" i="27"/>
  <c r="N3102" i="27"/>
  <c r="O3102" i="27"/>
  <c r="N3103" i="27"/>
  <c r="O3103" i="27"/>
  <c r="N3104" i="27"/>
  <c r="O3104" i="27"/>
  <c r="N3105" i="27"/>
  <c r="O3105" i="27"/>
  <c r="N3106" i="27"/>
  <c r="O3106" i="27"/>
  <c r="N3107" i="27"/>
  <c r="O3107" i="27"/>
  <c r="N3108" i="27"/>
  <c r="O3108" i="27"/>
  <c r="N3109" i="27"/>
  <c r="O3109" i="27"/>
  <c r="N3110" i="27"/>
  <c r="O3110" i="27"/>
  <c r="N3111" i="27"/>
  <c r="O3111" i="27"/>
  <c r="N3112" i="27"/>
  <c r="O3112" i="27"/>
  <c r="N3113" i="27"/>
  <c r="O3113" i="27"/>
  <c r="N3114" i="27"/>
  <c r="O3114" i="27"/>
  <c r="N3115" i="27"/>
  <c r="O3115" i="27"/>
  <c r="N3116" i="27"/>
  <c r="O3116" i="27"/>
  <c r="N3117" i="27"/>
  <c r="O3117" i="27"/>
  <c r="N3118" i="27"/>
  <c r="O3118" i="27"/>
  <c r="N3119" i="27"/>
  <c r="O3119" i="27"/>
  <c r="N3120" i="27"/>
  <c r="O3120" i="27"/>
  <c r="N3121" i="27"/>
  <c r="O3121" i="27"/>
  <c r="N3122" i="27"/>
  <c r="O3122" i="27"/>
  <c r="N3123" i="27"/>
  <c r="O3123" i="27"/>
  <c r="N3124" i="27"/>
  <c r="O3124" i="27"/>
  <c r="N3125" i="27"/>
  <c r="O3125" i="27"/>
  <c r="N3126" i="27"/>
  <c r="O3126" i="27"/>
  <c r="N3127" i="27"/>
  <c r="O3127" i="27"/>
  <c r="N3128" i="27"/>
  <c r="O3128" i="27"/>
  <c r="N3129" i="27"/>
  <c r="O3129" i="27"/>
  <c r="N3130" i="27"/>
  <c r="O3130" i="27"/>
  <c r="N3131" i="27"/>
  <c r="O3131" i="27"/>
  <c r="N3132" i="27"/>
  <c r="O3132" i="27"/>
  <c r="N3133" i="27"/>
  <c r="O3133" i="27"/>
  <c r="N3134" i="27"/>
  <c r="O3134" i="27"/>
  <c r="N3135" i="27"/>
  <c r="O3135" i="27"/>
  <c r="N3136" i="27"/>
  <c r="O3136" i="27"/>
  <c r="N3137" i="27"/>
  <c r="O3137" i="27"/>
  <c r="N3138" i="27"/>
  <c r="O3138" i="27"/>
  <c r="N3139" i="27"/>
  <c r="O3139" i="27"/>
  <c r="N3140" i="27"/>
  <c r="O3140" i="27"/>
  <c r="N3141" i="27"/>
  <c r="O3141" i="27"/>
  <c r="N3142" i="27"/>
  <c r="O3142" i="27"/>
  <c r="N3143" i="27"/>
  <c r="O3143" i="27"/>
  <c r="N3144" i="27"/>
  <c r="O3144" i="27"/>
  <c r="N3145" i="27"/>
  <c r="O3145" i="27"/>
  <c r="N3146" i="27"/>
  <c r="O3146" i="27"/>
  <c r="N3147" i="27"/>
  <c r="O3147" i="27"/>
  <c r="N3148" i="27"/>
  <c r="O3148" i="27"/>
  <c r="N3149" i="27"/>
  <c r="O3149" i="27"/>
  <c r="N3150" i="27"/>
  <c r="O3150" i="27"/>
  <c r="N3151" i="27"/>
  <c r="O3151" i="27"/>
  <c r="N3152" i="27"/>
  <c r="O3152" i="27"/>
  <c r="N3153" i="27"/>
  <c r="O3153" i="27"/>
  <c r="N3154" i="27"/>
  <c r="O3154" i="27"/>
  <c r="N3155" i="27"/>
  <c r="O3155" i="27"/>
  <c r="N3156" i="27"/>
  <c r="O3156" i="27"/>
  <c r="N3157" i="27"/>
  <c r="O3157" i="27"/>
  <c r="N3158" i="27"/>
  <c r="O3158" i="27"/>
  <c r="N3159" i="27"/>
  <c r="O3159" i="27"/>
  <c r="N3160" i="27"/>
  <c r="O3160" i="27"/>
  <c r="N3161" i="27"/>
  <c r="O3161" i="27"/>
  <c r="N3162" i="27"/>
  <c r="O3162" i="27"/>
  <c r="N3163" i="27"/>
  <c r="O3163" i="27"/>
  <c r="N3164" i="27"/>
  <c r="O3164" i="27"/>
  <c r="N3165" i="27"/>
  <c r="O3165" i="27"/>
  <c r="N3166" i="27"/>
  <c r="O3166" i="27"/>
  <c r="N3167" i="27"/>
  <c r="O3167" i="27"/>
  <c r="N3168" i="27"/>
  <c r="O3168" i="27"/>
  <c r="N3169" i="27"/>
  <c r="O3169" i="27"/>
  <c r="N3170" i="27"/>
  <c r="O3170" i="27"/>
  <c r="N3171" i="27"/>
  <c r="O3171" i="27"/>
  <c r="N3172" i="27"/>
  <c r="O3172" i="27"/>
  <c r="N3173" i="27"/>
  <c r="O3173" i="27"/>
  <c r="N3174" i="27"/>
  <c r="O3174" i="27"/>
  <c r="N3175" i="27"/>
  <c r="O3175" i="27"/>
  <c r="N3176" i="27"/>
  <c r="O3176" i="27"/>
  <c r="N3177" i="27"/>
  <c r="O3177" i="27"/>
  <c r="N3178" i="27"/>
  <c r="O3178" i="27"/>
  <c r="N3179" i="27"/>
  <c r="O3179" i="27"/>
  <c r="N3180" i="27"/>
  <c r="O3180" i="27"/>
  <c r="N3181" i="27"/>
  <c r="O3181" i="27"/>
  <c r="N3182" i="27"/>
  <c r="O3182" i="27"/>
  <c r="N3183" i="27"/>
  <c r="O3183" i="27"/>
  <c r="N3184" i="27"/>
  <c r="O3184" i="27"/>
  <c r="N3185" i="27"/>
  <c r="O3185" i="27"/>
  <c r="N3186" i="27"/>
  <c r="O3186" i="27"/>
  <c r="N3187" i="27"/>
  <c r="O3187" i="27"/>
  <c r="N3188" i="27"/>
  <c r="O3188" i="27"/>
  <c r="N3189" i="27"/>
  <c r="O3189" i="27"/>
  <c r="N3190" i="27"/>
  <c r="O3190" i="27"/>
  <c r="N3191" i="27"/>
  <c r="O3191" i="27"/>
  <c r="N3192" i="27"/>
  <c r="O3192" i="27"/>
  <c r="N3193" i="27"/>
  <c r="O3193" i="27"/>
  <c r="N3194" i="27"/>
  <c r="O3194" i="27"/>
  <c r="N3195" i="27"/>
  <c r="O3195" i="27"/>
  <c r="N3196" i="27"/>
  <c r="O3196" i="27"/>
  <c r="N3197" i="27"/>
  <c r="O3197" i="27"/>
  <c r="N3198" i="27"/>
  <c r="O3198" i="27"/>
  <c r="N3199" i="27"/>
  <c r="O3199" i="27"/>
  <c r="N3200" i="27"/>
  <c r="O3200" i="27"/>
  <c r="N3201" i="27"/>
  <c r="O3201" i="27"/>
  <c r="N3202" i="27"/>
  <c r="O3202" i="27"/>
  <c r="N3203" i="27"/>
  <c r="O3203" i="27"/>
  <c r="N3204" i="27"/>
  <c r="O3204" i="27"/>
  <c r="N3205" i="27"/>
  <c r="O3205" i="27"/>
  <c r="N3206" i="27"/>
  <c r="O3206" i="27"/>
  <c r="N3207" i="27"/>
  <c r="O3207" i="27"/>
  <c r="N3208" i="27"/>
  <c r="O3208" i="27"/>
  <c r="N3209" i="27"/>
  <c r="O3209" i="27"/>
  <c r="N3210" i="27"/>
  <c r="O3210" i="27"/>
  <c r="N3211" i="27"/>
  <c r="O3211" i="27"/>
  <c r="N3212" i="27"/>
  <c r="O3212" i="27"/>
  <c r="N3213" i="27"/>
  <c r="O3213" i="27"/>
  <c r="N3214" i="27"/>
  <c r="O3214" i="27"/>
  <c r="N3215" i="27"/>
  <c r="O3215" i="27"/>
  <c r="N3216" i="27"/>
  <c r="O3216" i="27"/>
  <c r="N3217" i="27"/>
  <c r="O3217" i="27"/>
  <c r="N3218" i="27"/>
  <c r="O3218" i="27"/>
  <c r="N3219" i="27"/>
  <c r="O3219" i="27"/>
  <c r="N3220" i="27"/>
  <c r="O3220" i="27"/>
  <c r="N3221" i="27"/>
  <c r="O3221" i="27"/>
  <c r="N3222" i="27"/>
  <c r="O3222" i="27"/>
  <c r="N3223" i="27"/>
  <c r="O3223" i="27"/>
  <c r="N3224" i="27"/>
  <c r="O3224" i="27"/>
  <c r="N3225" i="27"/>
  <c r="O3225" i="27"/>
  <c r="N3226" i="27"/>
  <c r="O3226" i="27"/>
  <c r="N3227" i="27"/>
  <c r="O3227" i="27"/>
  <c r="N3228" i="27"/>
  <c r="O3228" i="27"/>
  <c r="N3229" i="27"/>
  <c r="O3229" i="27"/>
  <c r="N3230" i="27"/>
  <c r="O3230" i="27"/>
  <c r="N3231" i="27"/>
  <c r="O3231" i="27"/>
  <c r="N3232" i="27"/>
  <c r="O3232" i="27"/>
  <c r="N3233" i="27"/>
  <c r="O3233" i="27"/>
  <c r="N3234" i="27"/>
  <c r="O3234" i="27"/>
  <c r="N3235" i="27"/>
  <c r="O3235" i="27"/>
  <c r="N3236" i="27"/>
  <c r="O3236" i="27"/>
  <c r="N3237" i="27"/>
  <c r="O3237" i="27"/>
  <c r="N3238" i="27"/>
  <c r="O3238" i="27"/>
  <c r="N3239" i="27"/>
  <c r="O3239" i="27"/>
  <c r="N3240" i="27"/>
  <c r="O3240" i="27"/>
  <c r="N3241" i="27"/>
  <c r="O3241" i="27"/>
  <c r="N3242" i="27"/>
  <c r="O3242" i="27"/>
  <c r="N3243" i="27"/>
  <c r="O3243" i="27"/>
  <c r="N3244" i="27"/>
  <c r="O3244" i="27"/>
  <c r="N3245" i="27"/>
  <c r="O3245" i="27"/>
  <c r="N3246" i="27"/>
  <c r="O3246" i="27"/>
  <c r="N3247" i="27"/>
  <c r="O3247" i="27"/>
  <c r="N3248" i="27"/>
  <c r="O3248" i="27"/>
  <c r="N3249" i="27"/>
  <c r="O3249" i="27"/>
  <c r="N3250" i="27"/>
  <c r="O3250" i="27"/>
  <c r="N3251" i="27"/>
  <c r="O3251" i="27"/>
  <c r="N3252" i="27"/>
  <c r="O3252" i="27"/>
  <c r="N3253" i="27"/>
  <c r="O3253" i="27"/>
  <c r="N3254" i="27"/>
  <c r="O3254" i="27"/>
  <c r="N3255" i="27"/>
  <c r="O3255" i="27"/>
  <c r="N3256" i="27"/>
  <c r="O3256" i="27"/>
  <c r="N3257" i="27"/>
  <c r="O3257" i="27"/>
  <c r="N3258" i="27"/>
  <c r="O3258" i="27"/>
  <c r="N3259" i="27"/>
  <c r="O3259" i="27"/>
  <c r="N3260" i="27"/>
  <c r="O3260" i="27"/>
  <c r="N3261" i="27"/>
  <c r="O3261" i="27"/>
  <c r="N3262" i="27"/>
  <c r="O3262" i="27"/>
  <c r="N3263" i="27"/>
  <c r="O3263" i="27"/>
  <c r="N3264" i="27"/>
  <c r="O3264" i="27"/>
  <c r="N3265" i="27"/>
  <c r="O3265" i="27"/>
  <c r="N3266" i="27"/>
  <c r="O3266" i="27"/>
  <c r="N3267" i="27"/>
  <c r="O3267" i="27"/>
  <c r="N3268" i="27"/>
  <c r="O3268" i="27"/>
  <c r="N3269" i="27"/>
  <c r="O3269" i="27"/>
  <c r="N3270" i="27"/>
  <c r="O3270" i="27"/>
  <c r="N3271" i="27"/>
  <c r="O3271" i="27"/>
  <c r="N3272" i="27"/>
  <c r="O3272" i="27"/>
  <c r="N3273" i="27"/>
  <c r="O3273" i="27"/>
  <c r="N3274" i="27"/>
  <c r="O3274" i="27"/>
  <c r="N3275" i="27"/>
  <c r="O3275" i="27"/>
  <c r="N3276" i="27"/>
  <c r="O3276" i="27"/>
  <c r="N3277" i="27"/>
  <c r="O3277" i="27"/>
  <c r="N3278" i="27"/>
  <c r="O3278" i="27"/>
  <c r="N3279" i="27"/>
  <c r="O3279" i="27"/>
  <c r="N3280" i="27"/>
  <c r="O3280" i="27"/>
  <c r="N3281" i="27"/>
  <c r="O3281" i="27"/>
  <c r="N3282" i="27"/>
  <c r="O3282" i="27"/>
  <c r="N3283" i="27"/>
  <c r="O3283" i="27"/>
  <c r="N3284" i="27"/>
  <c r="O3284" i="27"/>
  <c r="N3285" i="27"/>
  <c r="O3285" i="27"/>
  <c r="N3286" i="27"/>
  <c r="O3286" i="27"/>
  <c r="N3287" i="27"/>
  <c r="O3287" i="27"/>
  <c r="N3288" i="27"/>
  <c r="O3288" i="27"/>
  <c r="N3289" i="27"/>
  <c r="O3289" i="27"/>
  <c r="N3290" i="27"/>
  <c r="O3290" i="27"/>
  <c r="N3291" i="27"/>
  <c r="O3291" i="27"/>
  <c r="N3292" i="27"/>
  <c r="O3292" i="27"/>
  <c r="N3293" i="27"/>
  <c r="O3293" i="27"/>
  <c r="N3294" i="27"/>
  <c r="O3294" i="27"/>
  <c r="N3295" i="27"/>
  <c r="O3295" i="27"/>
  <c r="N3296" i="27"/>
  <c r="O3296" i="27"/>
  <c r="N3297" i="27"/>
  <c r="O3297" i="27"/>
  <c r="N3298" i="27"/>
  <c r="O3298" i="27"/>
  <c r="N3299" i="27"/>
  <c r="O3299" i="27"/>
  <c r="N3300" i="27"/>
  <c r="O3300" i="27"/>
  <c r="N3301" i="27"/>
  <c r="O3301" i="27"/>
  <c r="N3302" i="27"/>
  <c r="O3302" i="27"/>
  <c r="N3303" i="27"/>
  <c r="O3303" i="27"/>
  <c r="N3304" i="27"/>
  <c r="O3304" i="27"/>
  <c r="N3305" i="27"/>
  <c r="O3305" i="27"/>
  <c r="N3306" i="27"/>
  <c r="O3306" i="27"/>
  <c r="N3307" i="27"/>
  <c r="O3307" i="27"/>
  <c r="N3308" i="27"/>
  <c r="O3308" i="27"/>
  <c r="N3309" i="27"/>
  <c r="O3309" i="27"/>
  <c r="N3310" i="27"/>
  <c r="O3310" i="27"/>
  <c r="N3311" i="27"/>
  <c r="O3311" i="27"/>
  <c r="N3312" i="27"/>
  <c r="O3312" i="27"/>
  <c r="N3313" i="27"/>
  <c r="O3313" i="27"/>
  <c r="N3314" i="27"/>
  <c r="O3314" i="27"/>
  <c r="N3315" i="27"/>
  <c r="O3315" i="27"/>
  <c r="N3316" i="27"/>
  <c r="O3316" i="27"/>
  <c r="N3317" i="27"/>
  <c r="O3317" i="27"/>
  <c r="N3318" i="27"/>
  <c r="O3318" i="27"/>
  <c r="N3319" i="27"/>
  <c r="O3319" i="27"/>
  <c r="N3320" i="27"/>
  <c r="O3320" i="27"/>
  <c r="N3321" i="27"/>
  <c r="O3321" i="27"/>
  <c r="N3322" i="27"/>
  <c r="O3322" i="27"/>
  <c r="N3323" i="27"/>
  <c r="O3323" i="27"/>
  <c r="N3324" i="27"/>
  <c r="O3324" i="27"/>
  <c r="N3325" i="27"/>
  <c r="O3325" i="27"/>
  <c r="N3326" i="27"/>
  <c r="O3326" i="27"/>
  <c r="N3327" i="27"/>
  <c r="O3327" i="27"/>
  <c r="N3328" i="27"/>
  <c r="O3328" i="27"/>
  <c r="N3329" i="27"/>
  <c r="O3329" i="27"/>
  <c r="N3330" i="27"/>
  <c r="O3330" i="27"/>
  <c r="N3331" i="27"/>
  <c r="O3331" i="27"/>
  <c r="N3332" i="27"/>
  <c r="O3332" i="27"/>
  <c r="N3333" i="27"/>
  <c r="O3333" i="27"/>
  <c r="N3334" i="27"/>
  <c r="O3334" i="27"/>
  <c r="N3335" i="27"/>
  <c r="O3335" i="27"/>
  <c r="N3336" i="27"/>
  <c r="O3336" i="27"/>
  <c r="N3337" i="27"/>
  <c r="O3337" i="27"/>
  <c r="N3338" i="27"/>
  <c r="O3338" i="27"/>
  <c r="N3339" i="27"/>
  <c r="O3339" i="27"/>
  <c r="N3340" i="27"/>
  <c r="O3340" i="27"/>
  <c r="N3341" i="27"/>
  <c r="O3341" i="27"/>
  <c r="N3342" i="27"/>
  <c r="O3342" i="27"/>
  <c r="N3343" i="27"/>
  <c r="O3343" i="27"/>
  <c r="N3344" i="27"/>
  <c r="O3344" i="27"/>
  <c r="N3345" i="27"/>
  <c r="O3345" i="27"/>
  <c r="N3346" i="27"/>
  <c r="O3346" i="27"/>
  <c r="N3347" i="27"/>
  <c r="O3347" i="27"/>
  <c r="N3348" i="27"/>
  <c r="O3348" i="27"/>
  <c r="N3349" i="27"/>
  <c r="O3349" i="27"/>
  <c r="N3350" i="27"/>
  <c r="O3350" i="27"/>
  <c r="N3351" i="27"/>
  <c r="O3351" i="27"/>
  <c r="N3352" i="27"/>
  <c r="O3352" i="27"/>
  <c r="N3353" i="27"/>
  <c r="O3353" i="27"/>
  <c r="N3354" i="27"/>
  <c r="O3354" i="27"/>
  <c r="N3355" i="27"/>
  <c r="O3355" i="27"/>
  <c r="N3356" i="27"/>
  <c r="O3356" i="27"/>
  <c r="N3357" i="27"/>
  <c r="O3357" i="27"/>
  <c r="N3358" i="27"/>
  <c r="O3358" i="27"/>
  <c r="N3359" i="27"/>
  <c r="O3359" i="27"/>
  <c r="N3360" i="27"/>
  <c r="O3360" i="27"/>
  <c r="N3361" i="27"/>
  <c r="O3361" i="27"/>
  <c r="N3362" i="27"/>
  <c r="O3362" i="27"/>
  <c r="N3363" i="27"/>
  <c r="O3363" i="27"/>
  <c r="N3364" i="27"/>
  <c r="O3364" i="27"/>
  <c r="N3365" i="27"/>
  <c r="O3365" i="27"/>
  <c r="N3366" i="27"/>
  <c r="O3366" i="27"/>
  <c r="N3367" i="27"/>
  <c r="O3367" i="27"/>
  <c r="N3368" i="27"/>
  <c r="O3368" i="27"/>
  <c r="N3369" i="27"/>
  <c r="O3369" i="27"/>
  <c r="N3370" i="27"/>
  <c r="O3370" i="27"/>
  <c r="N3371" i="27"/>
  <c r="O3371" i="27"/>
  <c r="N3372" i="27"/>
  <c r="O3372" i="27"/>
  <c r="N3373" i="27"/>
  <c r="O3373" i="27"/>
  <c r="N3374" i="27"/>
  <c r="O3374" i="27"/>
  <c r="N3375" i="27"/>
  <c r="O3375" i="27"/>
  <c r="N3376" i="27"/>
  <c r="O3376" i="27"/>
  <c r="N3377" i="27"/>
  <c r="O3377" i="27"/>
  <c r="N3378" i="27"/>
  <c r="O3378" i="27"/>
  <c r="N3379" i="27"/>
  <c r="O3379" i="27"/>
  <c r="N3380" i="27"/>
  <c r="O3380" i="27"/>
  <c r="N3381" i="27"/>
  <c r="O3381" i="27"/>
  <c r="N3382" i="27"/>
  <c r="O3382" i="27"/>
  <c r="N3383" i="27"/>
  <c r="O3383" i="27"/>
  <c r="N3384" i="27"/>
  <c r="O3384" i="27"/>
  <c r="N3385" i="27"/>
  <c r="O3385" i="27"/>
  <c r="N3386" i="27"/>
  <c r="O3386" i="27"/>
  <c r="N3387" i="27"/>
  <c r="O3387" i="27"/>
  <c r="N3388" i="27"/>
  <c r="O3388" i="27"/>
  <c r="N3389" i="27"/>
  <c r="O3389" i="27"/>
  <c r="N3390" i="27"/>
  <c r="O3390" i="27"/>
  <c r="N3391" i="27"/>
  <c r="O3391" i="27"/>
  <c r="N3392" i="27"/>
  <c r="O3392" i="27"/>
  <c r="N3393" i="27"/>
  <c r="O3393" i="27"/>
  <c r="N3394" i="27"/>
  <c r="O3394" i="27"/>
  <c r="N3395" i="27"/>
  <c r="O3395" i="27"/>
  <c r="N3396" i="27"/>
  <c r="O3396" i="27"/>
  <c r="N3397" i="27"/>
  <c r="O3397" i="27"/>
  <c r="N3398" i="27"/>
  <c r="O3398" i="27"/>
  <c r="N3399" i="27"/>
  <c r="O3399" i="27"/>
  <c r="N3400" i="27"/>
  <c r="O3400" i="27"/>
  <c r="N3401" i="27"/>
  <c r="O3401" i="27"/>
  <c r="N3402" i="27"/>
  <c r="O3402" i="27"/>
  <c r="N3403" i="27"/>
  <c r="O3403" i="27"/>
  <c r="N3404" i="27"/>
  <c r="O3404" i="27"/>
  <c r="N3405" i="27"/>
  <c r="O3405" i="27"/>
  <c r="N3406" i="27"/>
  <c r="O3406" i="27"/>
  <c r="N3407" i="27"/>
  <c r="O3407" i="27"/>
  <c r="N3408" i="27"/>
  <c r="O3408" i="27"/>
  <c r="N3409" i="27"/>
  <c r="O3409" i="27"/>
  <c r="N3410" i="27"/>
  <c r="O3410" i="27"/>
  <c r="N3411" i="27"/>
  <c r="O3411" i="27"/>
  <c r="N3412" i="27"/>
  <c r="O3412" i="27"/>
  <c r="N3413" i="27"/>
  <c r="O3413" i="27"/>
  <c r="N3414" i="27"/>
  <c r="O3414" i="27"/>
  <c r="N3415" i="27"/>
  <c r="O3415" i="27"/>
  <c r="N3416" i="27"/>
  <c r="O3416" i="27"/>
  <c r="N3417" i="27"/>
  <c r="O3417" i="27"/>
  <c r="N3418" i="27"/>
  <c r="O3418" i="27"/>
  <c r="N3419" i="27"/>
  <c r="O3419" i="27"/>
  <c r="N3420" i="27"/>
  <c r="O3420" i="27"/>
  <c r="N3421" i="27"/>
  <c r="O3421" i="27"/>
  <c r="N3422" i="27"/>
  <c r="O3422" i="27"/>
  <c r="N3423" i="27"/>
  <c r="O3423" i="27"/>
  <c r="N3424" i="27"/>
  <c r="O3424" i="27"/>
  <c r="N3425" i="27"/>
  <c r="O3425" i="27"/>
  <c r="N3426" i="27"/>
  <c r="O3426" i="27"/>
  <c r="N3427" i="27"/>
  <c r="O3427" i="27"/>
  <c r="N3428" i="27"/>
  <c r="O3428" i="27"/>
  <c r="N3429" i="27"/>
  <c r="O3429" i="27"/>
  <c r="N3430" i="27"/>
  <c r="O3430" i="27"/>
  <c r="N3431" i="27"/>
  <c r="O3431" i="27"/>
  <c r="N3432" i="27"/>
  <c r="O3432" i="27"/>
  <c r="N3433" i="27"/>
  <c r="O3433" i="27"/>
  <c r="N3434" i="27"/>
  <c r="O3434" i="27"/>
  <c r="N3435" i="27"/>
  <c r="O3435" i="27"/>
  <c r="N3436" i="27"/>
  <c r="O3436" i="27"/>
  <c r="N3437" i="27"/>
  <c r="O3437" i="27"/>
  <c r="N3438" i="27"/>
  <c r="O3438" i="27"/>
  <c r="N3439" i="27"/>
  <c r="O3439" i="27"/>
  <c r="N3440" i="27"/>
  <c r="O3440" i="27"/>
  <c r="N3441" i="27"/>
  <c r="O3441" i="27"/>
  <c r="N3442" i="27"/>
  <c r="O3442" i="27"/>
  <c r="N3443" i="27"/>
  <c r="O3443" i="27"/>
  <c r="N3444" i="27"/>
  <c r="O3444" i="27"/>
  <c r="N3445" i="27"/>
  <c r="O3445" i="27"/>
  <c r="N3446" i="27"/>
  <c r="O3446" i="27"/>
  <c r="N3447" i="27"/>
  <c r="O3447" i="27"/>
  <c r="N3448" i="27"/>
  <c r="O3448" i="27"/>
  <c r="N3449" i="27"/>
  <c r="O3449" i="27"/>
  <c r="N3450" i="27"/>
  <c r="O3450" i="27"/>
  <c r="N3451" i="27"/>
  <c r="O3451" i="27"/>
  <c r="N3452" i="27"/>
  <c r="O3452" i="27"/>
  <c r="N3453" i="27"/>
  <c r="O3453" i="27"/>
  <c r="N3454" i="27"/>
  <c r="O3454" i="27"/>
  <c r="N3455" i="27"/>
  <c r="O3455" i="27"/>
  <c r="N3456" i="27"/>
  <c r="O3456" i="27"/>
  <c r="N3457" i="27"/>
  <c r="O3457" i="27"/>
  <c r="N3458" i="27"/>
  <c r="O3458" i="27"/>
  <c r="N3459" i="27"/>
  <c r="O3459" i="27"/>
  <c r="N3460" i="27"/>
  <c r="O3460" i="27"/>
  <c r="N3461" i="27"/>
  <c r="O3461" i="27"/>
  <c r="N3462" i="27"/>
  <c r="O3462" i="27"/>
  <c r="N3463" i="27"/>
  <c r="O3463" i="27"/>
  <c r="N3464" i="27"/>
  <c r="O3464" i="27"/>
  <c r="N3465" i="27"/>
  <c r="O3465" i="27"/>
  <c r="N3466" i="27"/>
  <c r="O3466" i="27"/>
  <c r="N3467" i="27"/>
  <c r="O3467" i="27"/>
  <c r="N3468" i="27"/>
  <c r="O3468" i="27"/>
  <c r="N3469" i="27"/>
  <c r="O3469" i="27"/>
  <c r="N3470" i="27"/>
  <c r="O3470" i="27"/>
  <c r="N3471" i="27"/>
  <c r="O3471" i="27"/>
  <c r="N3472" i="27"/>
  <c r="O3472" i="27"/>
  <c r="N3473" i="27"/>
  <c r="O3473" i="27"/>
  <c r="N3474" i="27"/>
  <c r="O3474" i="27"/>
  <c r="N3475" i="27"/>
  <c r="O3475" i="27"/>
  <c r="N3476" i="27"/>
  <c r="O3476" i="27"/>
  <c r="N3477" i="27"/>
  <c r="O3477" i="27"/>
  <c r="N3478" i="27"/>
  <c r="O3478" i="27"/>
  <c r="N3479" i="27"/>
  <c r="O3479" i="27"/>
  <c r="N3480" i="27"/>
  <c r="O3480" i="27"/>
  <c r="N3481" i="27"/>
  <c r="O3481" i="27"/>
  <c r="N3482" i="27"/>
  <c r="O3482" i="27"/>
  <c r="N3483" i="27"/>
  <c r="O3483" i="27"/>
  <c r="N3484" i="27"/>
  <c r="O3484" i="27"/>
  <c r="N3485" i="27"/>
  <c r="O3485" i="27"/>
  <c r="N3486" i="27"/>
  <c r="O3486" i="27"/>
  <c r="N3487" i="27"/>
  <c r="O3487" i="27"/>
  <c r="N3488" i="27"/>
  <c r="O3488" i="27"/>
  <c r="N3489" i="27"/>
  <c r="O3489" i="27"/>
  <c r="N3490" i="27"/>
  <c r="O3490" i="27"/>
  <c r="N3491" i="27"/>
  <c r="O3491" i="27"/>
  <c r="N3492" i="27"/>
  <c r="O3492" i="27"/>
  <c r="N3493" i="27"/>
  <c r="O3493" i="27"/>
  <c r="N3494" i="27"/>
  <c r="O3494" i="27"/>
  <c r="N3495" i="27"/>
  <c r="O3495" i="27"/>
  <c r="N3496" i="27"/>
  <c r="O3496" i="27"/>
  <c r="N3497" i="27"/>
  <c r="O3497" i="27"/>
  <c r="N3498" i="27"/>
  <c r="O3498" i="27"/>
  <c r="N3499" i="27"/>
  <c r="O3499" i="27"/>
  <c r="N3500" i="27"/>
  <c r="O3500" i="27"/>
  <c r="N3501" i="27"/>
  <c r="O3501" i="27"/>
  <c r="N3502" i="27"/>
  <c r="O3502" i="27"/>
  <c r="N3503" i="27"/>
  <c r="O3503" i="27"/>
  <c r="N3504" i="27"/>
  <c r="O3504" i="27"/>
  <c r="N3505" i="27"/>
  <c r="O3505" i="27"/>
  <c r="N3506" i="27"/>
  <c r="O3506" i="27"/>
  <c r="N3507" i="27"/>
  <c r="O3507" i="27"/>
  <c r="N3508" i="27"/>
  <c r="O3508" i="27"/>
  <c r="N3509" i="27"/>
  <c r="O3509" i="27"/>
  <c r="N3510" i="27"/>
  <c r="O3510" i="27"/>
  <c r="N3511" i="27"/>
  <c r="O3511" i="27"/>
  <c r="N3512" i="27"/>
  <c r="O3512" i="27"/>
  <c r="N3513" i="27"/>
  <c r="O3513" i="27"/>
  <c r="N3514" i="27"/>
  <c r="O3514" i="27"/>
  <c r="N3515" i="27"/>
  <c r="O3515" i="27"/>
  <c r="N3516" i="27"/>
  <c r="O3516" i="27"/>
  <c r="N3517" i="27"/>
  <c r="O3517" i="27"/>
  <c r="N3518" i="27"/>
  <c r="O3518" i="27"/>
  <c r="N3519" i="27"/>
  <c r="O3519" i="27"/>
  <c r="N3520" i="27"/>
  <c r="O3520" i="27"/>
  <c r="N3521" i="27"/>
  <c r="O3521" i="27"/>
  <c r="N3522" i="27"/>
  <c r="O3522" i="27"/>
  <c r="N3523" i="27"/>
  <c r="O3523" i="27"/>
  <c r="N3524" i="27"/>
  <c r="O3524" i="27"/>
  <c r="N3525" i="27"/>
  <c r="O3525" i="27"/>
  <c r="N3526" i="27"/>
  <c r="O3526" i="27"/>
  <c r="N3527" i="27"/>
  <c r="O3527" i="27"/>
  <c r="N3528" i="27"/>
  <c r="O3528" i="27"/>
  <c r="N3529" i="27"/>
  <c r="O3529" i="27"/>
  <c r="N3530" i="27"/>
  <c r="O3530" i="27"/>
  <c r="N3531" i="27"/>
  <c r="O3531" i="27"/>
  <c r="N3532" i="27"/>
  <c r="O3532" i="27"/>
  <c r="N3533" i="27"/>
  <c r="O3533" i="27"/>
  <c r="N3534" i="27"/>
  <c r="O3534" i="27"/>
  <c r="N3535" i="27"/>
  <c r="O3535" i="27"/>
  <c r="N3536" i="27"/>
  <c r="O3536" i="27"/>
  <c r="N3537" i="27"/>
  <c r="O3537" i="27"/>
  <c r="N3538" i="27"/>
  <c r="O3538" i="27"/>
  <c r="N3539" i="27"/>
  <c r="O3539" i="27"/>
  <c r="N3540" i="27"/>
  <c r="O3540" i="27"/>
  <c r="N3541" i="27"/>
  <c r="O3541" i="27"/>
  <c r="N3542" i="27"/>
  <c r="O3542" i="27"/>
  <c r="N3543" i="27"/>
  <c r="O3543" i="27"/>
  <c r="N3544" i="27"/>
  <c r="O3544" i="27"/>
  <c r="N3545" i="27"/>
  <c r="O3545" i="27"/>
  <c r="N3546" i="27"/>
  <c r="O3546" i="27"/>
  <c r="N3547" i="27"/>
  <c r="O3547" i="27"/>
  <c r="N3548" i="27"/>
  <c r="O3548" i="27"/>
  <c r="N3549" i="27"/>
  <c r="O3549" i="27"/>
  <c r="N3550" i="27"/>
  <c r="O3550" i="27"/>
  <c r="N3551" i="27"/>
  <c r="O3551" i="27"/>
  <c r="N3552" i="27"/>
  <c r="O3552" i="27"/>
  <c r="N3553" i="27"/>
  <c r="O3553" i="27"/>
  <c r="N3554" i="27"/>
  <c r="O3554" i="27"/>
  <c r="N3555" i="27"/>
  <c r="O3555" i="27"/>
  <c r="N3556" i="27"/>
  <c r="O3556" i="27"/>
  <c r="N3557" i="27"/>
  <c r="O3557" i="27"/>
  <c r="N3558" i="27"/>
  <c r="O3558" i="27"/>
  <c r="N3559" i="27"/>
  <c r="O3559" i="27"/>
  <c r="N3560" i="27"/>
  <c r="O3560" i="27"/>
  <c r="N3561" i="27"/>
  <c r="O3561" i="27"/>
  <c r="N3562" i="27"/>
  <c r="O3562" i="27"/>
  <c r="N3563" i="27"/>
  <c r="O3563" i="27"/>
  <c r="N3564" i="27"/>
  <c r="O3564" i="27"/>
  <c r="N3565" i="27"/>
  <c r="O3565" i="27"/>
  <c r="N3566" i="27"/>
  <c r="O3566" i="27"/>
  <c r="N3567" i="27"/>
  <c r="O3567" i="27"/>
  <c r="N3568" i="27"/>
  <c r="O3568" i="27"/>
  <c r="N3569" i="27"/>
  <c r="O3569" i="27"/>
  <c r="N3570" i="27"/>
  <c r="O3570" i="27"/>
  <c r="N3571" i="27"/>
  <c r="O3571" i="27"/>
  <c r="N3572" i="27"/>
  <c r="O3572" i="27"/>
  <c r="N3573" i="27"/>
  <c r="O3573" i="27"/>
  <c r="N3574" i="27"/>
  <c r="O3574" i="27"/>
  <c r="N3575" i="27"/>
  <c r="O3575" i="27"/>
  <c r="N3576" i="27"/>
  <c r="O3576" i="27"/>
  <c r="N3577" i="27"/>
  <c r="O3577" i="27"/>
  <c r="N3578" i="27"/>
  <c r="O3578" i="27"/>
  <c r="N3579" i="27"/>
  <c r="O3579" i="27"/>
  <c r="N3580" i="27"/>
  <c r="O3580" i="27"/>
  <c r="N3581" i="27"/>
  <c r="O3581" i="27"/>
  <c r="N3582" i="27"/>
  <c r="O3582" i="27"/>
  <c r="N3583" i="27"/>
  <c r="O3583" i="27"/>
  <c r="N3584" i="27"/>
  <c r="O3584" i="27"/>
  <c r="N3585" i="27"/>
  <c r="O3585" i="27"/>
  <c r="N3586" i="27"/>
  <c r="O3586" i="27"/>
  <c r="N3587" i="27"/>
  <c r="O3587" i="27"/>
  <c r="N3588" i="27"/>
  <c r="O3588" i="27"/>
  <c r="N3589" i="27"/>
  <c r="O3589" i="27"/>
  <c r="N3590" i="27"/>
  <c r="O3590" i="27"/>
  <c r="N3591" i="27"/>
  <c r="O3591" i="27"/>
  <c r="N3592" i="27"/>
  <c r="O3592" i="27"/>
  <c r="N3593" i="27"/>
  <c r="O3593" i="27"/>
  <c r="N3594" i="27"/>
  <c r="O3594" i="27"/>
  <c r="N3595" i="27"/>
  <c r="O3595" i="27"/>
  <c r="N3596" i="27"/>
  <c r="O3596" i="27"/>
  <c r="N3597" i="27"/>
  <c r="O3597" i="27"/>
  <c r="N3598" i="27"/>
  <c r="O3598" i="27"/>
  <c r="N3599" i="27"/>
  <c r="O3599" i="27"/>
  <c r="N3600" i="27"/>
  <c r="O3600" i="27"/>
  <c r="N3601" i="27"/>
  <c r="O3601" i="27"/>
  <c r="N3602" i="27"/>
  <c r="O3602" i="27"/>
  <c r="N3603" i="27"/>
  <c r="O3603" i="27"/>
  <c r="N3604" i="27"/>
  <c r="O3604" i="27"/>
  <c r="N3605" i="27"/>
  <c r="O3605" i="27"/>
  <c r="N3606" i="27"/>
  <c r="O3606" i="27"/>
  <c r="N3607" i="27"/>
  <c r="O3607" i="27"/>
  <c r="N3608" i="27"/>
  <c r="O3608" i="27"/>
  <c r="N3609" i="27"/>
  <c r="O3609" i="27"/>
  <c r="N3610" i="27"/>
  <c r="O3610" i="27"/>
  <c r="N3611" i="27"/>
  <c r="O3611" i="27"/>
  <c r="N3612" i="27"/>
  <c r="O3612" i="27"/>
  <c r="N3613" i="27"/>
  <c r="O3613" i="27"/>
  <c r="N3614" i="27"/>
  <c r="O3614" i="27"/>
  <c r="N3615" i="27"/>
  <c r="O3615" i="27"/>
  <c r="N3616" i="27"/>
  <c r="O3616" i="27"/>
  <c r="N3617" i="27"/>
  <c r="O3617" i="27"/>
  <c r="N3618" i="27"/>
  <c r="O3618" i="27"/>
  <c r="N3619" i="27"/>
  <c r="O3619" i="27"/>
  <c r="N3620" i="27"/>
  <c r="O3620" i="27"/>
  <c r="N3621" i="27"/>
  <c r="O3621" i="27"/>
  <c r="N3622" i="27"/>
  <c r="O3622" i="27"/>
  <c r="N3623" i="27"/>
  <c r="O3623" i="27"/>
  <c r="N3624" i="27"/>
  <c r="O3624" i="27"/>
  <c r="N3625" i="27"/>
  <c r="O3625" i="27"/>
  <c r="N3626" i="27"/>
  <c r="O3626" i="27"/>
  <c r="N3627" i="27"/>
  <c r="O3627" i="27"/>
  <c r="N3628" i="27"/>
  <c r="O3628" i="27"/>
  <c r="N3629" i="27"/>
  <c r="O3629" i="27"/>
  <c r="N3630" i="27"/>
  <c r="O3630" i="27"/>
  <c r="N3631" i="27"/>
  <c r="O3631" i="27"/>
  <c r="N3632" i="27"/>
  <c r="O3632" i="27"/>
  <c r="N3633" i="27"/>
  <c r="O3633" i="27"/>
  <c r="N3634" i="27"/>
  <c r="O3634" i="27"/>
  <c r="N3635" i="27"/>
  <c r="O3635" i="27"/>
  <c r="N3636" i="27"/>
  <c r="O3636" i="27"/>
  <c r="N3637" i="27"/>
  <c r="O3637" i="27"/>
  <c r="N3638" i="27"/>
  <c r="O3638" i="27"/>
  <c r="N3639" i="27"/>
  <c r="O3639" i="27"/>
  <c r="N3640" i="27"/>
  <c r="O3640" i="27"/>
  <c r="N3641" i="27"/>
  <c r="O3641" i="27"/>
  <c r="N3642" i="27"/>
  <c r="O3642" i="27"/>
  <c r="N3643" i="27"/>
  <c r="O3643" i="27"/>
  <c r="N3644" i="27"/>
  <c r="O3644" i="27"/>
  <c r="N3645" i="27"/>
  <c r="O3645" i="27"/>
  <c r="N3646" i="27"/>
  <c r="O3646" i="27"/>
  <c r="N3647" i="27"/>
  <c r="O3647" i="27"/>
  <c r="N3648" i="27"/>
  <c r="O3648" i="27"/>
  <c r="N3649" i="27"/>
  <c r="O3649" i="27"/>
  <c r="N3650" i="27"/>
  <c r="O3650" i="27"/>
  <c r="N3651" i="27"/>
  <c r="O3651" i="27"/>
  <c r="N3652" i="27"/>
  <c r="O3652" i="27"/>
  <c r="N3653" i="27"/>
  <c r="O3653" i="27"/>
  <c r="N3654" i="27"/>
  <c r="O3654" i="27"/>
  <c r="N3655" i="27"/>
  <c r="O3655" i="27"/>
  <c r="N3656" i="27"/>
  <c r="O3656" i="27"/>
  <c r="N3657" i="27"/>
  <c r="O3657" i="27"/>
  <c r="N3658" i="27"/>
  <c r="O3658" i="27"/>
  <c r="N3659" i="27"/>
  <c r="O3659" i="27"/>
  <c r="N3660" i="27"/>
  <c r="O3660" i="27"/>
  <c r="N3661" i="27"/>
  <c r="O3661" i="27"/>
  <c r="N3662" i="27"/>
  <c r="O3662" i="27"/>
  <c r="N3663" i="27"/>
  <c r="O3663" i="27"/>
  <c r="N3664" i="27"/>
  <c r="O3664" i="27"/>
  <c r="N3665" i="27"/>
  <c r="O3665" i="27"/>
  <c r="N3666" i="27"/>
  <c r="O3666" i="27"/>
  <c r="N3667" i="27"/>
  <c r="O3667" i="27"/>
  <c r="N3668" i="27"/>
  <c r="O3668" i="27"/>
  <c r="N3669" i="27"/>
  <c r="O3669" i="27"/>
  <c r="N3670" i="27"/>
  <c r="O3670" i="27"/>
  <c r="N3671" i="27"/>
  <c r="O3671" i="27"/>
  <c r="N3672" i="27"/>
  <c r="O3672" i="27"/>
  <c r="N3673" i="27"/>
  <c r="O3673" i="27"/>
  <c r="N3674" i="27"/>
  <c r="O3674" i="27"/>
  <c r="N3675" i="27"/>
  <c r="O3675" i="27"/>
  <c r="N3676" i="27"/>
  <c r="O3676" i="27"/>
  <c r="N3677" i="27"/>
  <c r="O3677" i="27"/>
  <c r="N3678" i="27"/>
  <c r="O3678" i="27"/>
  <c r="N3679" i="27"/>
  <c r="O3679" i="27"/>
  <c r="N3680" i="27"/>
  <c r="O3680" i="27"/>
  <c r="N3681" i="27"/>
  <c r="O3681" i="27"/>
  <c r="N3682" i="27"/>
  <c r="O3682" i="27"/>
  <c r="N3683" i="27"/>
  <c r="O3683" i="27"/>
  <c r="N3684" i="27"/>
  <c r="O3684" i="27"/>
  <c r="N3685" i="27"/>
  <c r="O3685" i="27"/>
  <c r="N3686" i="27"/>
  <c r="O3686" i="27"/>
  <c r="N3687" i="27"/>
  <c r="O3687" i="27"/>
  <c r="N3688" i="27"/>
  <c r="O3688" i="27"/>
  <c r="N3689" i="27"/>
  <c r="O3689" i="27"/>
  <c r="N3690" i="27"/>
  <c r="O3690" i="27"/>
  <c r="N3691" i="27"/>
  <c r="O3691" i="27"/>
  <c r="N3692" i="27"/>
  <c r="O3692" i="27"/>
  <c r="N3693" i="27"/>
  <c r="O3693" i="27"/>
  <c r="N3694" i="27"/>
  <c r="O3694" i="27"/>
  <c r="N3695" i="27"/>
  <c r="O3695" i="27"/>
  <c r="N3696" i="27"/>
  <c r="O3696" i="27"/>
  <c r="N3697" i="27"/>
  <c r="O3697" i="27"/>
  <c r="N3698" i="27"/>
  <c r="O3698" i="27"/>
  <c r="N3699" i="27"/>
  <c r="O3699" i="27"/>
  <c r="N3700" i="27"/>
  <c r="O3700" i="27"/>
  <c r="N3701" i="27"/>
  <c r="O3701" i="27"/>
  <c r="N3702" i="27"/>
  <c r="O3702" i="27"/>
  <c r="N3703" i="27"/>
  <c r="O3703" i="27"/>
  <c r="N3704" i="27"/>
  <c r="O3704" i="27"/>
  <c r="N3705" i="27"/>
  <c r="O3705" i="27"/>
  <c r="N3706" i="27"/>
  <c r="O3706" i="27"/>
  <c r="N3707" i="27"/>
  <c r="O3707" i="27"/>
  <c r="N3708" i="27"/>
  <c r="O3708" i="27"/>
  <c r="N3709" i="27"/>
  <c r="O3709" i="27"/>
  <c r="N3710" i="27"/>
  <c r="O3710" i="27"/>
  <c r="N3711" i="27"/>
  <c r="O3711" i="27"/>
  <c r="N3712" i="27"/>
  <c r="O3712" i="27"/>
  <c r="N3713" i="27"/>
  <c r="O3713" i="27"/>
  <c r="N3714" i="27"/>
  <c r="O3714" i="27"/>
  <c r="N3715" i="27"/>
  <c r="O3715" i="27"/>
  <c r="N3716" i="27"/>
  <c r="O3716" i="27"/>
  <c r="N3717" i="27"/>
  <c r="O3717" i="27"/>
  <c r="N3718" i="27"/>
  <c r="O3718" i="27"/>
  <c r="N3719" i="27"/>
  <c r="O3719" i="27"/>
  <c r="N3720" i="27"/>
  <c r="O3720" i="27"/>
  <c r="N3721" i="27"/>
  <c r="O3721" i="27"/>
  <c r="N3722" i="27"/>
  <c r="O3722" i="27"/>
  <c r="N3723" i="27"/>
  <c r="O3723" i="27"/>
  <c r="N3724" i="27"/>
  <c r="O3724" i="27"/>
  <c r="N3725" i="27"/>
  <c r="O3725" i="27"/>
  <c r="N3726" i="27"/>
  <c r="O3726" i="27"/>
  <c r="N3727" i="27"/>
  <c r="O3727" i="27"/>
  <c r="N3728" i="27"/>
  <c r="O3728" i="27"/>
  <c r="N3729" i="27"/>
  <c r="O3729" i="27"/>
  <c r="N3730" i="27"/>
  <c r="O3730" i="27"/>
  <c r="N3731" i="27"/>
  <c r="O3731" i="27"/>
  <c r="N3732" i="27"/>
  <c r="O3732" i="27"/>
  <c r="N3733" i="27"/>
  <c r="O3733" i="27"/>
  <c r="N3734" i="27"/>
  <c r="O3734" i="27"/>
  <c r="N3735" i="27"/>
  <c r="O3735" i="27"/>
  <c r="N3736" i="27"/>
  <c r="O3736" i="27"/>
  <c r="N3737" i="27"/>
  <c r="O3737" i="27"/>
  <c r="N3738" i="27"/>
  <c r="O3738" i="27"/>
  <c r="N3739" i="27"/>
  <c r="O3739" i="27"/>
  <c r="N3740" i="27"/>
  <c r="O3740" i="27"/>
  <c r="N3741" i="27"/>
  <c r="O3741" i="27"/>
  <c r="N3742" i="27"/>
  <c r="O3742" i="27"/>
  <c r="N3743" i="27"/>
  <c r="O3743" i="27"/>
  <c r="N3744" i="27"/>
  <c r="O3744" i="27"/>
  <c r="N3745" i="27"/>
  <c r="O3745" i="27"/>
  <c r="N3746" i="27"/>
  <c r="O3746" i="27"/>
  <c r="N3747" i="27"/>
  <c r="O3747" i="27"/>
  <c r="N3748" i="27"/>
  <c r="O3748" i="27"/>
  <c r="N3749" i="27"/>
  <c r="O3749" i="27"/>
  <c r="N3750" i="27"/>
  <c r="O3750" i="27"/>
  <c r="N3751" i="27"/>
  <c r="O3751" i="27"/>
  <c r="N3752" i="27"/>
  <c r="O3752" i="27"/>
  <c r="N3753" i="27"/>
  <c r="O3753" i="27"/>
  <c r="N3754" i="27"/>
  <c r="O3754" i="27"/>
  <c r="N3755" i="27"/>
  <c r="O3755" i="27"/>
  <c r="N3756" i="27"/>
  <c r="O3756" i="27"/>
  <c r="N3757" i="27"/>
  <c r="O3757" i="27"/>
  <c r="N3758" i="27"/>
  <c r="O3758" i="27"/>
  <c r="N3759" i="27"/>
  <c r="O3759" i="27"/>
  <c r="N3760" i="27"/>
  <c r="O3760" i="27"/>
  <c r="N3761" i="27"/>
  <c r="O3761" i="27"/>
  <c r="N3762" i="27"/>
  <c r="O3762" i="27"/>
  <c r="N3763" i="27"/>
  <c r="O3763" i="27"/>
  <c r="N3764" i="27"/>
  <c r="O3764" i="27"/>
  <c r="N3765" i="27"/>
  <c r="O3765" i="27"/>
  <c r="N3766" i="27"/>
  <c r="O3766" i="27"/>
  <c r="N3767" i="27"/>
  <c r="O3767" i="27"/>
  <c r="N3768" i="27"/>
  <c r="O3768" i="27"/>
  <c r="N3769" i="27"/>
  <c r="O3769" i="27"/>
  <c r="N3770" i="27"/>
  <c r="O3770" i="27"/>
  <c r="N3771" i="27"/>
  <c r="O3771" i="27"/>
  <c r="N3772" i="27"/>
  <c r="O3772" i="27"/>
  <c r="N3773" i="27"/>
  <c r="O3773" i="27"/>
  <c r="N3774" i="27"/>
  <c r="O3774" i="27"/>
  <c r="N3775" i="27"/>
  <c r="O3775" i="27"/>
  <c r="N3776" i="27"/>
  <c r="O3776" i="27"/>
  <c r="N3777" i="27"/>
  <c r="O3777" i="27"/>
  <c r="N3778" i="27"/>
  <c r="O3778" i="27"/>
  <c r="N3779" i="27"/>
  <c r="O3779" i="27"/>
  <c r="N3780" i="27"/>
  <c r="O3780" i="27"/>
  <c r="N3781" i="27"/>
  <c r="O3781" i="27"/>
  <c r="N3782" i="27"/>
  <c r="O3782" i="27"/>
  <c r="N3783" i="27"/>
  <c r="O3783" i="27"/>
  <c r="N3784" i="27"/>
  <c r="O3784" i="27"/>
  <c r="N3785" i="27"/>
  <c r="O3785" i="27"/>
  <c r="N3786" i="27"/>
  <c r="O3786" i="27"/>
  <c r="N3787" i="27"/>
  <c r="O3787" i="27"/>
  <c r="N3788" i="27"/>
  <c r="O3788" i="27"/>
  <c r="N3789" i="27"/>
  <c r="O3789" i="27"/>
  <c r="N3790" i="27"/>
  <c r="O3790" i="27"/>
  <c r="N3791" i="27"/>
  <c r="O3791" i="27"/>
  <c r="N3792" i="27"/>
  <c r="O3792" i="27"/>
  <c r="N3793" i="27"/>
  <c r="O3793" i="27"/>
  <c r="N3794" i="27"/>
  <c r="O3794" i="27"/>
  <c r="N3795" i="27"/>
  <c r="O3795" i="27"/>
  <c r="N3796" i="27"/>
  <c r="O3796" i="27"/>
  <c r="N3797" i="27"/>
  <c r="O3797" i="27"/>
  <c r="N3798" i="27"/>
  <c r="O3798" i="27"/>
  <c r="N3799" i="27"/>
  <c r="O3799" i="27"/>
  <c r="N3800" i="27"/>
  <c r="O3800" i="27"/>
  <c r="N3801" i="27"/>
  <c r="O3801" i="27"/>
  <c r="N3802" i="27"/>
  <c r="O3802" i="27"/>
  <c r="N3803" i="27"/>
  <c r="O3803" i="27"/>
  <c r="N3804" i="27"/>
  <c r="O3804" i="27"/>
  <c r="N3805" i="27"/>
  <c r="O3805" i="27"/>
  <c r="N3806" i="27"/>
  <c r="O3806" i="27"/>
  <c r="N3807" i="27"/>
  <c r="O3807" i="27"/>
  <c r="N3808" i="27"/>
  <c r="O3808" i="27"/>
  <c r="N3809" i="27"/>
  <c r="O3809" i="27"/>
  <c r="N3810" i="27"/>
  <c r="O3810" i="27"/>
  <c r="N3811" i="27"/>
  <c r="O3811" i="27"/>
  <c r="N3812" i="27"/>
  <c r="O3812" i="27"/>
  <c r="N3813" i="27"/>
  <c r="O3813" i="27"/>
  <c r="N3814" i="27"/>
  <c r="O3814" i="27"/>
  <c r="N3815" i="27"/>
  <c r="O3815" i="27"/>
  <c r="N3816" i="27"/>
  <c r="O3816" i="27"/>
  <c r="N3817" i="27"/>
  <c r="O3817" i="27"/>
  <c r="N3818" i="27"/>
  <c r="O3818" i="27"/>
  <c r="N3819" i="27"/>
  <c r="O3819" i="27"/>
  <c r="N3820" i="27"/>
  <c r="O3820" i="27"/>
  <c r="N3821" i="27"/>
  <c r="O3821" i="27"/>
  <c r="N3822" i="27"/>
  <c r="O3822" i="27"/>
  <c r="N3823" i="27"/>
  <c r="O3823" i="27"/>
  <c r="N3824" i="27"/>
  <c r="O3824" i="27"/>
  <c r="N3825" i="27"/>
  <c r="O3825" i="27"/>
  <c r="N3826" i="27"/>
  <c r="O3826" i="27"/>
  <c r="N3827" i="27"/>
  <c r="O3827" i="27"/>
  <c r="N3828" i="27"/>
  <c r="O3828" i="27"/>
  <c r="N3829" i="27"/>
  <c r="O3829" i="27"/>
  <c r="N3830" i="27"/>
  <c r="O3830" i="27"/>
  <c r="N3831" i="27"/>
  <c r="O3831" i="27"/>
  <c r="N3832" i="27"/>
  <c r="O3832" i="27"/>
  <c r="N3833" i="27"/>
  <c r="O3833" i="27"/>
  <c r="N3834" i="27"/>
  <c r="O3834" i="27"/>
  <c r="N3835" i="27"/>
  <c r="O3835" i="27"/>
  <c r="N3836" i="27"/>
  <c r="O3836" i="27"/>
  <c r="N3837" i="27"/>
  <c r="O3837" i="27"/>
  <c r="N3838" i="27"/>
  <c r="O3838" i="27"/>
  <c r="N3839" i="27"/>
  <c r="O3839" i="27"/>
  <c r="N3840" i="27"/>
  <c r="O3840" i="27"/>
  <c r="N3841" i="27"/>
  <c r="O3841" i="27"/>
  <c r="N3842" i="27"/>
  <c r="O3842" i="27"/>
  <c r="N3843" i="27"/>
  <c r="O3843" i="27"/>
  <c r="N3844" i="27"/>
  <c r="O3844" i="27"/>
  <c r="N3845" i="27"/>
  <c r="O3845" i="27"/>
  <c r="N3846" i="27"/>
  <c r="O3846" i="27"/>
  <c r="N3847" i="27"/>
  <c r="O3847" i="27"/>
  <c r="N3848" i="27"/>
  <c r="O3848" i="27"/>
  <c r="N3849" i="27"/>
  <c r="O3849" i="27"/>
  <c r="N3850" i="27"/>
  <c r="O3850" i="27"/>
  <c r="N3851" i="27"/>
  <c r="O3851" i="27"/>
  <c r="N3852" i="27"/>
  <c r="O3852" i="27"/>
  <c r="N3853" i="27"/>
  <c r="O3853" i="27"/>
  <c r="N3854" i="27"/>
  <c r="O3854" i="27"/>
  <c r="N3855" i="27"/>
  <c r="O3855" i="27"/>
  <c r="N3856" i="27"/>
  <c r="O3856" i="27"/>
  <c r="N3857" i="27"/>
  <c r="O3857" i="27"/>
  <c r="N3858" i="27"/>
  <c r="O3858" i="27"/>
  <c r="N3859" i="27"/>
  <c r="O3859" i="27"/>
  <c r="N3860" i="27"/>
  <c r="O3860" i="27"/>
  <c r="N3861" i="27"/>
  <c r="O3861" i="27"/>
  <c r="N3862" i="27"/>
  <c r="O3862" i="27"/>
  <c r="N3863" i="27"/>
  <c r="O3863" i="27"/>
  <c r="N3864" i="27"/>
  <c r="O3864" i="27"/>
  <c r="N3865" i="27"/>
  <c r="O3865" i="27"/>
  <c r="N3866" i="27"/>
  <c r="O3866" i="27"/>
  <c r="N3867" i="27"/>
  <c r="O3867" i="27"/>
  <c r="N3868" i="27"/>
  <c r="O3868" i="27"/>
  <c r="N3869" i="27"/>
  <c r="O3869" i="27"/>
  <c r="N3870" i="27"/>
  <c r="O3870" i="27"/>
  <c r="N3871" i="27"/>
  <c r="O3871" i="27"/>
  <c r="N3872" i="27"/>
  <c r="O3872" i="27"/>
  <c r="N3873" i="27"/>
  <c r="O3873" i="27"/>
  <c r="N3874" i="27"/>
  <c r="O3874" i="27"/>
  <c r="N3875" i="27"/>
  <c r="O3875" i="27"/>
  <c r="N3876" i="27"/>
  <c r="O3876" i="27"/>
  <c r="N3877" i="27"/>
  <c r="O3877" i="27"/>
  <c r="N3878" i="27"/>
  <c r="O3878" i="27"/>
  <c r="N3879" i="27"/>
  <c r="O3879" i="27"/>
  <c r="N3880" i="27"/>
  <c r="O3880" i="27"/>
  <c r="N3881" i="27"/>
  <c r="O3881" i="27"/>
  <c r="N3882" i="27"/>
  <c r="O3882" i="27"/>
  <c r="N3883" i="27"/>
  <c r="O3883" i="27"/>
  <c r="N3884" i="27"/>
  <c r="O3884" i="27"/>
  <c r="N3885" i="27"/>
  <c r="O3885" i="27"/>
  <c r="N3886" i="27"/>
  <c r="O3886" i="27"/>
  <c r="N3887" i="27"/>
  <c r="O3887" i="27"/>
  <c r="N3888" i="27"/>
  <c r="O3888" i="27"/>
  <c r="N3889" i="27"/>
  <c r="O3889" i="27"/>
  <c r="N3890" i="27"/>
  <c r="O3890" i="27"/>
  <c r="N3891" i="27"/>
  <c r="O3891" i="27"/>
  <c r="N3892" i="27"/>
  <c r="O3892" i="27"/>
  <c r="N3893" i="27"/>
  <c r="O3893" i="27"/>
  <c r="N3894" i="27"/>
  <c r="O3894" i="27"/>
  <c r="N3895" i="27"/>
  <c r="O3895" i="27"/>
  <c r="N3896" i="27"/>
  <c r="O3896" i="27"/>
  <c r="N3897" i="27"/>
  <c r="O3897" i="27"/>
  <c r="N3898" i="27"/>
  <c r="O3898" i="27"/>
  <c r="N3899" i="27"/>
  <c r="O3899" i="27"/>
  <c r="N3900" i="27"/>
  <c r="O3900" i="27"/>
  <c r="N3901" i="27"/>
  <c r="O3901" i="27"/>
  <c r="N3902" i="27"/>
  <c r="O3902" i="27"/>
  <c r="N3903" i="27"/>
  <c r="O3903" i="27"/>
  <c r="N3904" i="27"/>
  <c r="O3904" i="27"/>
  <c r="N3905" i="27"/>
  <c r="O3905" i="27"/>
  <c r="N3906" i="27"/>
  <c r="O3906" i="27"/>
  <c r="N3907" i="27"/>
  <c r="O3907" i="27"/>
  <c r="N3908" i="27"/>
  <c r="O3908" i="27"/>
  <c r="N3909" i="27"/>
  <c r="O3909" i="27"/>
  <c r="N3910" i="27"/>
  <c r="O3910" i="27"/>
  <c r="N3911" i="27"/>
  <c r="O3911" i="27"/>
  <c r="N3912" i="27"/>
  <c r="O3912" i="27"/>
  <c r="N3913" i="27"/>
  <c r="O3913" i="27"/>
  <c r="N3914" i="27"/>
  <c r="O3914" i="27"/>
  <c r="N3915" i="27"/>
  <c r="O3915" i="27"/>
  <c r="N3916" i="27"/>
  <c r="O3916" i="27"/>
  <c r="N3917" i="27"/>
  <c r="O3917" i="27"/>
  <c r="N3918" i="27"/>
  <c r="O3918" i="27"/>
  <c r="N3919" i="27"/>
  <c r="O3919" i="27"/>
  <c r="N3920" i="27"/>
  <c r="O3920" i="27"/>
  <c r="N3921" i="27"/>
  <c r="O3921" i="27"/>
  <c r="N3922" i="27"/>
  <c r="O3922" i="27"/>
  <c r="N3923" i="27"/>
  <c r="O3923" i="27"/>
  <c r="N3924" i="27"/>
  <c r="O3924" i="27"/>
  <c r="N3925" i="27"/>
  <c r="O3925" i="27"/>
  <c r="N3926" i="27"/>
  <c r="O3926" i="27"/>
  <c r="N3927" i="27"/>
  <c r="O3927" i="27"/>
  <c r="N3928" i="27"/>
  <c r="O3928" i="27"/>
  <c r="N3929" i="27"/>
  <c r="O3929" i="27"/>
  <c r="N3930" i="27"/>
  <c r="O3930" i="27"/>
  <c r="N3931" i="27"/>
  <c r="O3931" i="27"/>
  <c r="N3932" i="27"/>
  <c r="O3932" i="27"/>
  <c r="N3933" i="27"/>
  <c r="O3933" i="27"/>
  <c r="N3934" i="27"/>
  <c r="O3934" i="27"/>
  <c r="N3935" i="27"/>
  <c r="O3935" i="27"/>
  <c r="N3936" i="27"/>
  <c r="O3936" i="27"/>
  <c r="N3937" i="27"/>
  <c r="O3937" i="27"/>
  <c r="N3938" i="27"/>
  <c r="O3938" i="27"/>
  <c r="N3939" i="27"/>
  <c r="O3939" i="27"/>
  <c r="N3940" i="27"/>
  <c r="O3940" i="27"/>
  <c r="N3941" i="27"/>
  <c r="O3941" i="27"/>
  <c r="N3942" i="27"/>
  <c r="O3942" i="27"/>
  <c r="N3943" i="27"/>
  <c r="O3943" i="27"/>
  <c r="N3944" i="27"/>
  <c r="O3944" i="27"/>
  <c r="N3945" i="27"/>
  <c r="O3945" i="27"/>
  <c r="N3946" i="27"/>
  <c r="O3946" i="27"/>
  <c r="N3947" i="27"/>
  <c r="O3947" i="27"/>
  <c r="N3948" i="27"/>
  <c r="O3948" i="27"/>
  <c r="N3949" i="27"/>
  <c r="O3949" i="27"/>
  <c r="N3950" i="27"/>
  <c r="O3950" i="27"/>
  <c r="N3951" i="27"/>
  <c r="O3951" i="27"/>
  <c r="N3952" i="27"/>
  <c r="O3952" i="27"/>
  <c r="N3953" i="27"/>
  <c r="O3953" i="27"/>
  <c r="N3954" i="27"/>
  <c r="O3954" i="27"/>
  <c r="N3955" i="27"/>
  <c r="O3955" i="27"/>
  <c r="N3956" i="27"/>
  <c r="O3956" i="27"/>
  <c r="N3957" i="27"/>
  <c r="O3957" i="27"/>
  <c r="N3958" i="27"/>
  <c r="O3958" i="27"/>
  <c r="N3959" i="27"/>
  <c r="O3959" i="27"/>
  <c r="N3960" i="27"/>
  <c r="O3960" i="27"/>
  <c r="N3961" i="27"/>
  <c r="O3961" i="27"/>
  <c r="N3962" i="27"/>
  <c r="O3962" i="27"/>
  <c r="N3963" i="27"/>
  <c r="O3963" i="27"/>
  <c r="N3964" i="27"/>
  <c r="O3964" i="27"/>
  <c r="N3965" i="27"/>
  <c r="O3965" i="27"/>
  <c r="N3966" i="27"/>
  <c r="O3966" i="27"/>
  <c r="N3967" i="27"/>
  <c r="O3967" i="27"/>
  <c r="N3968" i="27"/>
  <c r="O3968" i="27"/>
  <c r="N3969" i="27"/>
  <c r="O3969" i="27"/>
  <c r="N3970" i="27"/>
  <c r="O3970" i="27"/>
  <c r="N3971" i="27"/>
  <c r="O3971" i="27"/>
  <c r="N3972" i="27"/>
  <c r="O3972" i="27"/>
  <c r="N3973" i="27"/>
  <c r="O3973" i="27"/>
  <c r="N3974" i="27"/>
  <c r="O3974" i="27"/>
  <c r="N3975" i="27"/>
  <c r="O3975" i="27"/>
  <c r="N3976" i="27"/>
  <c r="O3976" i="27"/>
  <c r="N3977" i="27"/>
  <c r="O3977" i="27"/>
  <c r="N3978" i="27"/>
  <c r="O3978" i="27"/>
  <c r="N3979" i="27"/>
  <c r="O3979" i="27"/>
  <c r="N3980" i="27"/>
  <c r="O3980" i="27"/>
  <c r="N3981" i="27"/>
  <c r="O3981" i="27"/>
  <c r="N3982" i="27"/>
  <c r="O3982" i="27"/>
  <c r="N3983" i="27"/>
  <c r="O3983" i="27"/>
  <c r="N3984" i="27"/>
  <c r="O3984" i="27"/>
  <c r="N3985" i="27"/>
  <c r="O3985" i="27"/>
  <c r="N3986" i="27"/>
  <c r="O3986" i="27"/>
  <c r="N3987" i="27"/>
  <c r="O3987" i="27"/>
  <c r="N3988" i="27"/>
  <c r="O3988" i="27"/>
  <c r="N3989" i="27"/>
  <c r="O3989" i="27"/>
  <c r="N3990" i="27"/>
  <c r="O3990" i="27"/>
  <c r="N3991" i="27"/>
  <c r="O3991" i="27"/>
  <c r="N3992" i="27"/>
  <c r="O3992" i="27"/>
  <c r="N3993" i="27"/>
  <c r="O3993" i="27"/>
  <c r="N3994" i="27"/>
  <c r="O3994" i="27"/>
  <c r="N3995" i="27"/>
  <c r="O3995" i="27"/>
  <c r="N3996" i="27"/>
  <c r="O3996" i="27"/>
  <c r="N3997" i="27"/>
  <c r="O3997" i="27"/>
  <c r="N3998" i="27"/>
  <c r="O3998" i="27"/>
  <c r="N3999" i="27"/>
  <c r="O3999" i="27"/>
  <c r="N4000" i="27"/>
  <c r="O4000" i="27"/>
  <c r="N4001" i="27"/>
  <c r="O4001" i="27"/>
  <c r="N4002" i="27"/>
  <c r="O4002" i="27"/>
  <c r="N4003" i="27"/>
  <c r="O4003" i="27"/>
  <c r="N4004" i="27"/>
  <c r="O4004" i="27"/>
  <c r="N4005" i="27"/>
  <c r="O4005" i="27"/>
  <c r="N4006" i="27"/>
  <c r="O4006" i="27"/>
  <c r="N4007" i="27"/>
  <c r="O4007" i="27"/>
  <c r="N4008" i="27"/>
  <c r="O4008" i="27"/>
  <c r="N4009" i="27"/>
  <c r="O4009" i="27"/>
  <c r="N4010" i="27"/>
  <c r="O4010" i="27"/>
  <c r="N4011" i="27"/>
  <c r="O4011" i="27"/>
  <c r="N4012" i="27"/>
  <c r="O4012" i="27"/>
  <c r="N4013" i="27"/>
  <c r="O4013" i="27"/>
  <c r="N4014" i="27"/>
  <c r="O4014" i="27"/>
  <c r="N4015" i="27"/>
  <c r="O4015" i="27"/>
  <c r="N4016" i="27"/>
  <c r="O4016" i="27"/>
  <c r="N4017" i="27"/>
  <c r="O4017" i="27"/>
  <c r="N4018" i="27"/>
  <c r="O4018" i="27"/>
  <c r="N4019" i="27"/>
  <c r="O4019" i="27"/>
  <c r="N4020" i="27"/>
  <c r="O4020" i="27"/>
  <c r="N4021" i="27"/>
  <c r="O4021" i="27"/>
  <c r="N4022" i="27"/>
  <c r="O4022" i="27"/>
  <c r="N4023" i="27"/>
  <c r="O4023" i="27"/>
  <c r="N4024" i="27"/>
  <c r="O4024" i="27"/>
  <c r="N4025" i="27"/>
  <c r="O4025" i="27"/>
  <c r="N4026" i="27"/>
  <c r="O4026" i="27"/>
  <c r="N4027" i="27"/>
  <c r="O4027" i="27"/>
  <c r="N4028" i="27"/>
  <c r="O4028" i="27"/>
  <c r="N4029" i="27"/>
  <c r="O4029" i="27"/>
  <c r="N4030" i="27"/>
  <c r="O4030" i="27"/>
  <c r="N4031" i="27"/>
  <c r="O4031" i="27"/>
  <c r="N4032" i="27"/>
  <c r="O4032" i="27"/>
  <c r="N4033" i="27"/>
  <c r="O4033" i="27"/>
  <c r="N4034" i="27"/>
  <c r="O4034" i="27"/>
  <c r="N4035" i="27"/>
  <c r="O4035" i="27"/>
  <c r="N4036" i="27"/>
  <c r="O4036" i="27"/>
  <c r="N4037" i="27"/>
  <c r="O4037" i="27"/>
  <c r="N4038" i="27"/>
  <c r="O4038" i="27"/>
  <c r="N4039" i="27"/>
  <c r="O4039" i="27"/>
  <c r="N4040" i="27"/>
  <c r="O4040" i="27"/>
  <c r="N4041" i="27"/>
  <c r="O4041" i="27"/>
  <c r="N4042" i="27"/>
  <c r="O4042" i="27"/>
  <c r="N4043" i="27"/>
  <c r="O4043" i="27"/>
  <c r="N4044" i="27"/>
  <c r="O4044" i="27"/>
  <c r="N4045" i="27"/>
  <c r="O4045" i="27"/>
  <c r="N4046" i="27"/>
  <c r="O4046" i="27"/>
  <c r="N4047" i="27"/>
  <c r="O4047" i="27"/>
  <c r="N4048" i="27"/>
  <c r="O4048" i="27"/>
  <c r="N4049" i="27"/>
  <c r="O4049" i="27"/>
  <c r="N4050" i="27"/>
  <c r="O4050" i="27"/>
  <c r="N4051" i="27"/>
  <c r="O4051" i="27"/>
  <c r="N4052" i="27"/>
  <c r="O4052" i="27"/>
  <c r="N4053" i="27"/>
  <c r="O4053" i="27"/>
  <c r="N4054" i="27"/>
  <c r="O4054" i="27"/>
  <c r="N4055" i="27"/>
  <c r="O4055" i="27"/>
  <c r="N4056" i="27"/>
  <c r="O4056" i="27"/>
  <c r="N4057" i="27"/>
  <c r="O4057" i="27"/>
  <c r="N4058" i="27"/>
  <c r="O4058" i="27"/>
  <c r="N4059" i="27"/>
  <c r="O4059" i="27"/>
  <c r="N4060" i="27"/>
  <c r="O4060" i="27"/>
  <c r="N4061" i="27"/>
  <c r="O4061" i="27"/>
  <c r="N4062" i="27"/>
  <c r="O4062" i="27"/>
  <c r="N4063" i="27"/>
  <c r="O4063" i="27"/>
  <c r="N4064" i="27"/>
  <c r="O4064" i="27"/>
  <c r="N4065" i="27"/>
  <c r="O4065" i="27"/>
  <c r="N4066" i="27"/>
  <c r="O4066" i="27"/>
  <c r="N4067" i="27"/>
  <c r="O4067" i="27"/>
  <c r="N4068" i="27"/>
  <c r="O4068" i="27"/>
  <c r="N4069" i="27"/>
  <c r="O4069" i="27"/>
  <c r="N4070" i="27"/>
  <c r="O4070" i="27"/>
  <c r="N4071" i="27"/>
  <c r="O4071" i="27"/>
  <c r="N4072" i="27"/>
  <c r="O4072" i="27"/>
  <c r="N4073" i="27"/>
  <c r="O4073" i="27"/>
  <c r="N4074" i="27"/>
  <c r="O4074" i="27"/>
  <c r="N4075" i="27"/>
  <c r="O4075" i="27"/>
  <c r="N4076" i="27"/>
  <c r="O4076" i="27"/>
  <c r="N4077" i="27"/>
  <c r="O4077" i="27"/>
  <c r="N4078" i="27"/>
  <c r="O4078" i="27"/>
  <c r="N4079" i="27"/>
  <c r="O4079" i="27"/>
  <c r="N4080" i="27"/>
  <c r="O4080" i="27"/>
  <c r="N4081" i="27"/>
  <c r="O4081" i="27"/>
  <c r="N4082" i="27"/>
  <c r="O4082" i="27"/>
  <c r="N4083" i="27"/>
  <c r="O4083" i="27"/>
  <c r="N4084" i="27"/>
  <c r="O4084" i="27"/>
  <c r="N4085" i="27"/>
  <c r="O4085" i="27"/>
  <c r="N4086" i="27"/>
  <c r="O4086" i="27"/>
  <c r="N4087" i="27"/>
  <c r="O4087" i="27"/>
  <c r="N4088" i="27"/>
  <c r="O4088" i="27"/>
  <c r="N4089" i="27"/>
  <c r="O4089" i="27"/>
  <c r="N4090" i="27"/>
  <c r="O4090" i="27"/>
  <c r="N4091" i="27"/>
  <c r="O4091" i="27"/>
  <c r="N4092" i="27"/>
  <c r="O4092" i="27"/>
  <c r="N4093" i="27"/>
  <c r="O4093" i="27"/>
  <c r="N4094" i="27"/>
  <c r="O4094" i="27"/>
  <c r="N4095" i="27"/>
  <c r="O4095" i="27"/>
  <c r="N4096" i="27"/>
  <c r="O4096" i="27"/>
  <c r="N4097" i="27"/>
  <c r="O4097" i="27"/>
  <c r="N4098" i="27"/>
  <c r="O4098" i="27"/>
  <c r="N4099" i="27"/>
  <c r="O4099" i="27"/>
  <c r="N4100" i="27"/>
  <c r="O4100" i="27"/>
  <c r="N4101" i="27"/>
  <c r="O4101" i="27"/>
  <c r="N4102" i="27"/>
  <c r="O4102" i="27"/>
  <c r="N4103" i="27"/>
  <c r="O4103" i="27"/>
  <c r="N4104" i="27"/>
  <c r="O4104" i="27"/>
  <c r="N4105" i="27"/>
  <c r="O4105" i="27"/>
  <c r="N4106" i="27"/>
  <c r="O4106" i="27"/>
  <c r="N4107" i="27"/>
  <c r="O4107" i="27"/>
  <c r="N4108" i="27"/>
  <c r="O4108" i="27"/>
  <c r="N4109" i="27"/>
  <c r="O4109" i="27"/>
  <c r="N4110" i="27"/>
  <c r="O4110" i="27"/>
  <c r="N4111" i="27"/>
  <c r="O4111" i="27"/>
  <c r="N4112" i="27"/>
  <c r="O4112" i="27"/>
  <c r="N4113" i="27"/>
  <c r="O4113" i="27"/>
  <c r="N4114" i="27"/>
  <c r="O4114" i="27"/>
  <c r="N4115" i="27"/>
  <c r="O4115" i="27"/>
  <c r="N4116" i="27"/>
  <c r="O4116" i="27"/>
  <c r="N4117" i="27"/>
  <c r="O4117" i="27"/>
  <c r="N4118" i="27"/>
  <c r="O4118" i="27"/>
  <c r="N4119" i="27"/>
  <c r="O4119" i="27"/>
  <c r="N4120" i="27"/>
  <c r="O4120" i="27"/>
  <c r="N4121" i="27"/>
  <c r="O4121" i="27"/>
  <c r="N4122" i="27"/>
  <c r="O4122" i="27"/>
  <c r="N4123" i="27"/>
  <c r="O4123" i="27"/>
  <c r="N4124" i="27"/>
  <c r="O4124" i="27"/>
  <c r="N4125" i="27"/>
  <c r="O4125" i="27"/>
  <c r="N4126" i="27"/>
  <c r="O4126" i="27"/>
  <c r="N4127" i="27"/>
  <c r="O4127" i="27"/>
  <c r="N4128" i="27"/>
  <c r="O4128" i="27"/>
  <c r="N4129" i="27"/>
  <c r="O4129" i="27"/>
  <c r="N4130" i="27"/>
  <c r="O4130" i="27"/>
  <c r="N4131" i="27"/>
  <c r="O4131" i="27"/>
  <c r="N4132" i="27"/>
  <c r="O4132" i="27"/>
  <c r="N4133" i="27"/>
  <c r="O4133" i="27"/>
  <c r="N4134" i="27"/>
  <c r="O4134" i="27"/>
  <c r="N4135" i="27"/>
  <c r="O4135" i="27"/>
  <c r="N4136" i="27"/>
  <c r="O4136" i="27"/>
  <c r="N4137" i="27"/>
  <c r="O4137" i="27"/>
  <c r="N4138" i="27"/>
  <c r="O4138" i="27"/>
  <c r="N4139" i="27"/>
  <c r="O4139" i="27"/>
  <c r="N4140" i="27"/>
  <c r="O4140" i="27"/>
  <c r="N4141" i="27"/>
  <c r="O4141" i="27"/>
  <c r="N4142" i="27"/>
  <c r="O4142" i="27"/>
  <c r="N4143" i="27"/>
  <c r="O4143" i="27"/>
  <c r="N4144" i="27"/>
  <c r="O4144" i="27"/>
  <c r="N4145" i="27"/>
  <c r="O4145" i="27"/>
  <c r="N4146" i="27"/>
  <c r="O4146" i="27"/>
  <c r="N4147" i="27"/>
  <c r="O4147" i="27"/>
  <c r="N4148" i="27"/>
  <c r="O4148" i="27"/>
  <c r="N4149" i="27"/>
  <c r="O4149" i="27"/>
  <c r="N4150" i="27"/>
  <c r="O4150" i="27"/>
  <c r="N4151" i="27"/>
  <c r="O4151" i="27"/>
  <c r="N4152" i="27"/>
  <c r="O4152" i="27"/>
  <c r="N4153" i="27"/>
  <c r="O4153" i="27"/>
  <c r="N4154" i="27"/>
  <c r="O4154" i="27"/>
  <c r="N4155" i="27"/>
  <c r="O4155" i="27"/>
  <c r="N4156" i="27"/>
  <c r="O4156" i="27"/>
  <c r="N4157" i="27"/>
  <c r="O4157" i="27"/>
  <c r="N4158" i="27"/>
  <c r="O4158" i="27"/>
  <c r="N4159" i="27"/>
  <c r="O4159" i="27"/>
  <c r="N4160" i="27"/>
  <c r="O4160" i="27"/>
  <c r="N4161" i="27"/>
  <c r="O4161" i="27"/>
  <c r="N4162" i="27"/>
  <c r="O4162" i="27"/>
  <c r="N4163" i="27"/>
  <c r="O4163" i="27"/>
  <c r="N4164" i="27"/>
  <c r="O4164" i="27"/>
  <c r="N4165" i="27"/>
  <c r="O4165" i="27"/>
  <c r="N4166" i="27"/>
  <c r="O4166" i="27"/>
  <c r="N4167" i="27"/>
  <c r="O4167" i="27"/>
  <c r="N4168" i="27"/>
  <c r="O4168" i="27"/>
  <c r="N4169" i="27"/>
  <c r="O4169" i="27"/>
  <c r="N4170" i="27"/>
  <c r="O4170" i="27"/>
  <c r="N4171" i="27"/>
  <c r="O4171" i="27"/>
  <c r="N4172" i="27"/>
  <c r="O4172" i="27"/>
  <c r="N4173" i="27"/>
  <c r="O4173" i="27"/>
  <c r="N4174" i="27"/>
  <c r="O4174" i="27"/>
  <c r="N4175" i="27"/>
  <c r="O4175" i="27"/>
  <c r="N4176" i="27"/>
  <c r="O4176" i="27"/>
  <c r="N4177" i="27"/>
  <c r="O4177" i="27"/>
  <c r="N4178" i="27"/>
  <c r="O4178" i="27"/>
  <c r="N4179" i="27"/>
  <c r="O4179" i="27"/>
  <c r="N4180" i="27"/>
  <c r="O4180" i="27"/>
  <c r="N4181" i="27"/>
  <c r="O4181" i="27"/>
  <c r="N4182" i="27"/>
  <c r="O4182" i="27"/>
  <c r="N4183" i="27"/>
  <c r="O4183" i="27"/>
  <c r="N4184" i="27"/>
  <c r="O4184" i="27"/>
  <c r="N4185" i="27"/>
  <c r="O4185" i="27"/>
  <c r="N4186" i="27"/>
  <c r="O4186" i="27"/>
  <c r="N4187" i="27"/>
  <c r="O4187" i="27"/>
  <c r="N4188" i="27"/>
  <c r="O4188" i="27"/>
  <c r="N4189" i="27"/>
  <c r="O4189" i="27"/>
  <c r="N4190" i="27"/>
  <c r="O4190" i="27"/>
  <c r="N4191" i="27"/>
  <c r="O4191" i="27"/>
  <c r="N4192" i="27"/>
  <c r="O4192" i="27"/>
  <c r="N4193" i="27"/>
  <c r="O4193" i="27"/>
  <c r="N4194" i="27"/>
  <c r="O4194" i="27"/>
  <c r="N4195" i="27"/>
  <c r="O4195" i="27"/>
  <c r="N4196" i="27"/>
  <c r="O4196" i="27"/>
  <c r="N4197" i="27"/>
  <c r="O4197" i="27"/>
  <c r="N4198" i="27"/>
  <c r="O4198" i="27"/>
  <c r="N4199" i="27"/>
  <c r="O4199" i="27"/>
  <c r="N4200" i="27"/>
  <c r="O4200" i="27"/>
  <c r="N4201" i="27"/>
  <c r="O4201" i="27"/>
  <c r="N4202" i="27"/>
  <c r="O4202" i="27"/>
  <c r="N4203" i="27"/>
  <c r="O4203" i="27"/>
  <c r="N4204" i="27"/>
  <c r="O4204" i="27"/>
  <c r="N4205" i="27"/>
  <c r="O4205" i="27"/>
  <c r="N4206" i="27"/>
  <c r="O4206" i="27"/>
  <c r="N4207" i="27"/>
  <c r="O4207" i="27"/>
  <c r="N4208" i="27"/>
  <c r="O4208" i="27"/>
  <c r="N4209" i="27"/>
  <c r="O4209" i="27"/>
  <c r="N4210" i="27"/>
  <c r="O4210" i="27"/>
  <c r="N4211" i="27"/>
  <c r="O4211" i="27"/>
  <c r="N4212" i="27"/>
  <c r="O4212" i="27"/>
  <c r="N4213" i="27"/>
  <c r="O4213" i="27"/>
  <c r="N4214" i="27"/>
  <c r="O4214" i="27"/>
  <c r="N4215" i="27"/>
  <c r="O4215" i="27"/>
  <c r="N4216" i="27"/>
  <c r="O4216" i="27"/>
  <c r="N4217" i="27"/>
  <c r="O4217" i="27"/>
  <c r="N4218" i="27"/>
  <c r="O4218" i="27"/>
  <c r="N4219" i="27"/>
  <c r="O4219" i="27"/>
  <c r="N4220" i="27"/>
  <c r="O4220" i="27"/>
  <c r="N4221" i="27"/>
  <c r="O4221" i="27"/>
  <c r="N4222" i="27"/>
  <c r="O4222" i="27"/>
  <c r="N4223" i="27"/>
  <c r="O4223" i="27"/>
  <c r="N4224" i="27"/>
  <c r="O4224" i="27"/>
  <c r="N4225" i="27"/>
  <c r="O4225" i="27"/>
  <c r="N4226" i="27"/>
  <c r="O4226" i="27"/>
  <c r="N4227" i="27"/>
  <c r="O4227" i="27"/>
  <c r="N4228" i="27"/>
  <c r="O4228" i="27"/>
  <c r="N4229" i="27"/>
  <c r="O4229" i="27"/>
  <c r="N4230" i="27"/>
  <c r="O4230" i="27"/>
  <c r="N4231" i="27"/>
  <c r="O4231" i="27"/>
  <c r="N4232" i="27"/>
  <c r="O4232" i="27"/>
  <c r="N4233" i="27"/>
  <c r="O4233" i="27"/>
  <c r="N4234" i="27"/>
  <c r="O4234" i="27"/>
  <c r="N4235" i="27"/>
  <c r="O4235" i="27"/>
  <c r="N4236" i="27"/>
  <c r="O4236" i="27"/>
  <c r="N4237" i="27"/>
  <c r="O4237" i="27"/>
  <c r="N4238" i="27"/>
  <c r="O4238" i="27"/>
  <c r="N4239" i="27"/>
  <c r="O4239" i="27"/>
  <c r="N4240" i="27"/>
  <c r="O4240" i="27"/>
  <c r="N4241" i="27"/>
  <c r="O4241" i="27"/>
  <c r="N4242" i="27"/>
  <c r="O4242" i="27"/>
  <c r="N4243" i="27"/>
  <c r="O4243" i="27"/>
  <c r="N4244" i="27"/>
  <c r="O4244" i="27"/>
  <c r="N4245" i="27"/>
  <c r="O4245" i="27"/>
  <c r="N4246" i="27"/>
  <c r="O4246" i="27"/>
  <c r="N4247" i="27"/>
  <c r="O4247" i="27"/>
  <c r="N4248" i="27"/>
  <c r="O4248" i="27"/>
  <c r="N4249" i="27"/>
  <c r="O4249" i="27"/>
  <c r="N4250" i="27"/>
  <c r="O4250" i="27"/>
  <c r="N4251" i="27"/>
  <c r="O4251" i="27"/>
  <c r="N4252" i="27"/>
  <c r="O4252" i="27"/>
  <c r="N4253" i="27"/>
  <c r="O4253" i="27"/>
  <c r="N4254" i="27"/>
  <c r="O4254" i="27"/>
  <c r="N4255" i="27"/>
  <c r="O4255" i="27"/>
  <c r="N4256" i="27"/>
  <c r="O4256" i="27"/>
  <c r="N4257" i="27"/>
  <c r="O4257" i="27"/>
  <c r="N4258" i="27"/>
  <c r="O4258" i="27"/>
  <c r="N4259" i="27"/>
  <c r="O4259" i="27"/>
  <c r="N4260" i="27"/>
  <c r="O4260" i="27"/>
  <c r="N4261" i="27"/>
  <c r="O4261" i="27"/>
  <c r="N4262" i="27"/>
  <c r="O4262" i="27"/>
  <c r="N4263" i="27"/>
  <c r="O4263" i="27"/>
  <c r="N4264" i="27"/>
  <c r="O4264" i="27"/>
  <c r="N4265" i="27"/>
  <c r="O4265" i="27"/>
  <c r="N4266" i="27"/>
  <c r="O4266" i="27"/>
  <c r="N4267" i="27"/>
  <c r="O4267" i="27"/>
  <c r="N4268" i="27"/>
  <c r="O4268" i="27"/>
  <c r="N4269" i="27"/>
  <c r="O4269" i="27"/>
  <c r="N4270" i="27"/>
  <c r="O4270" i="27"/>
  <c r="N4271" i="27"/>
  <c r="O4271" i="27"/>
  <c r="N4272" i="27"/>
  <c r="O4272" i="27"/>
  <c r="N4273" i="27"/>
  <c r="O4273" i="27"/>
  <c r="N4274" i="27"/>
  <c r="O4274" i="27"/>
  <c r="N4275" i="27"/>
  <c r="O4275" i="27"/>
  <c r="N4276" i="27"/>
  <c r="O4276" i="27"/>
  <c r="N4277" i="27"/>
  <c r="O4277" i="27"/>
  <c r="N4278" i="27"/>
  <c r="O4278" i="27"/>
  <c r="N4279" i="27"/>
  <c r="O4279" i="27"/>
  <c r="N4280" i="27"/>
  <c r="O4280" i="27"/>
  <c r="N4281" i="27"/>
  <c r="O4281" i="27"/>
  <c r="N4282" i="27"/>
  <c r="O4282" i="27"/>
  <c r="N4283" i="27"/>
  <c r="O4283" i="27"/>
  <c r="N4284" i="27"/>
  <c r="O4284" i="27"/>
  <c r="N4285" i="27"/>
  <c r="O4285" i="27"/>
  <c r="N4286" i="27"/>
  <c r="O4286" i="27"/>
  <c r="N4287" i="27"/>
  <c r="O4287" i="27"/>
  <c r="N4288" i="27"/>
  <c r="O4288" i="27"/>
  <c r="N4289" i="27"/>
  <c r="O4289" i="27"/>
  <c r="N4290" i="27"/>
  <c r="O4290" i="27"/>
  <c r="N4291" i="27"/>
  <c r="O4291" i="27"/>
  <c r="N4292" i="27"/>
  <c r="O4292" i="27"/>
  <c r="N4293" i="27"/>
  <c r="O4293" i="27"/>
  <c r="N4294" i="27"/>
  <c r="O4294" i="27"/>
  <c r="N4295" i="27"/>
  <c r="O4295" i="27"/>
  <c r="N4296" i="27"/>
  <c r="O4296" i="27"/>
  <c r="N4297" i="27"/>
  <c r="O4297" i="27"/>
  <c r="N4298" i="27"/>
  <c r="O4298" i="27"/>
  <c r="N4299" i="27"/>
  <c r="O4299" i="27"/>
  <c r="N4300" i="27"/>
  <c r="O4300" i="27"/>
  <c r="N4301" i="27"/>
  <c r="O4301" i="27"/>
  <c r="N4302" i="27"/>
  <c r="O4302" i="27"/>
  <c r="N4303" i="27"/>
  <c r="O4303" i="27"/>
  <c r="N4304" i="27"/>
  <c r="O4304" i="27"/>
  <c r="N4305" i="27"/>
  <c r="O4305" i="27"/>
  <c r="N4306" i="27"/>
  <c r="O4306" i="27"/>
  <c r="N4307" i="27"/>
  <c r="O4307" i="27"/>
  <c r="N4308" i="27"/>
  <c r="O4308" i="27"/>
  <c r="N4309" i="27"/>
  <c r="O4309" i="27"/>
  <c r="N4310" i="27"/>
  <c r="O4310" i="27"/>
  <c r="N4311" i="27"/>
  <c r="O4311" i="27"/>
  <c r="N4312" i="27"/>
  <c r="O4312" i="27"/>
  <c r="N4313" i="27"/>
  <c r="O4313" i="27"/>
  <c r="N4314" i="27"/>
  <c r="O4314" i="27"/>
  <c r="N4315" i="27"/>
  <c r="O4315" i="27"/>
  <c r="N4316" i="27"/>
  <c r="O4316" i="27"/>
  <c r="N4317" i="27"/>
  <c r="O4317" i="27"/>
  <c r="N4318" i="27"/>
  <c r="O4318" i="27"/>
  <c r="N4319" i="27"/>
  <c r="O4319" i="27"/>
  <c r="N4320" i="27"/>
  <c r="O4320" i="27"/>
  <c r="N4321" i="27"/>
  <c r="O4321" i="27"/>
  <c r="N4322" i="27"/>
  <c r="O4322" i="27"/>
  <c r="N4323" i="27"/>
  <c r="O4323" i="27"/>
  <c r="N4324" i="27"/>
  <c r="O4324" i="27"/>
  <c r="N4325" i="27"/>
  <c r="O4325" i="27"/>
  <c r="N4326" i="27"/>
  <c r="O4326" i="27"/>
  <c r="N4327" i="27"/>
  <c r="O4327" i="27"/>
  <c r="N4328" i="27"/>
  <c r="O4328" i="27"/>
  <c r="N4329" i="27"/>
  <c r="O4329" i="27"/>
  <c r="N4330" i="27"/>
  <c r="O4330" i="27"/>
  <c r="N4331" i="27"/>
  <c r="O4331" i="27"/>
  <c r="N4332" i="27"/>
  <c r="O4332" i="27"/>
  <c r="N4333" i="27"/>
  <c r="O4333" i="27"/>
  <c r="N4334" i="27"/>
  <c r="O4334" i="27"/>
  <c r="N4335" i="27"/>
  <c r="O4335" i="27"/>
  <c r="N4336" i="27"/>
  <c r="O4336" i="27"/>
  <c r="N4337" i="27"/>
  <c r="O4337" i="27"/>
  <c r="N4338" i="27"/>
  <c r="O4338" i="27"/>
  <c r="N4339" i="27"/>
  <c r="O4339" i="27"/>
  <c r="N4340" i="27"/>
  <c r="O4340" i="27"/>
  <c r="N4341" i="27"/>
  <c r="O4341" i="27"/>
  <c r="N4342" i="27"/>
  <c r="O4342" i="27"/>
  <c r="N4343" i="27"/>
  <c r="O4343" i="27"/>
  <c r="N4344" i="27"/>
  <c r="O4344" i="27"/>
  <c r="N4345" i="27"/>
  <c r="O4345" i="27"/>
  <c r="N4346" i="27"/>
  <c r="O4346" i="27"/>
  <c r="N4347" i="27"/>
  <c r="O4347" i="27"/>
  <c r="N4348" i="27"/>
  <c r="O4348" i="27"/>
  <c r="N4349" i="27"/>
  <c r="O4349" i="27"/>
  <c r="N4350" i="27"/>
  <c r="O4350" i="27"/>
  <c r="N4351" i="27"/>
  <c r="O4351" i="27"/>
  <c r="N4352" i="27"/>
  <c r="O4352" i="27"/>
  <c r="N4353" i="27"/>
  <c r="O4353" i="27"/>
  <c r="N4354" i="27"/>
  <c r="O4354" i="27"/>
  <c r="N4355" i="27"/>
  <c r="O4355" i="27"/>
  <c r="N4356" i="27"/>
  <c r="O4356" i="27"/>
  <c r="N4357" i="27"/>
  <c r="O4357" i="27"/>
  <c r="N4358" i="27"/>
  <c r="O4358" i="27"/>
  <c r="N4359" i="27"/>
  <c r="O4359" i="27"/>
  <c r="N4360" i="27"/>
  <c r="O4360" i="27"/>
  <c r="N4361" i="27"/>
  <c r="O4361" i="27"/>
  <c r="N4362" i="27"/>
  <c r="O4362" i="27"/>
  <c r="N4363" i="27"/>
  <c r="O4363" i="27"/>
  <c r="N4364" i="27"/>
  <c r="O4364" i="27"/>
  <c r="N4365" i="27"/>
  <c r="O4365" i="27"/>
  <c r="N4366" i="27"/>
  <c r="O4366" i="27"/>
  <c r="N4367" i="27"/>
  <c r="O4367" i="27"/>
  <c r="N4368" i="27"/>
  <c r="O4368" i="27"/>
  <c r="N4369" i="27"/>
  <c r="O4369" i="27"/>
  <c r="N4370" i="27"/>
  <c r="O4370" i="27"/>
  <c r="N4371" i="27"/>
  <c r="O4371" i="27"/>
  <c r="N4372" i="27"/>
  <c r="O4372" i="27"/>
  <c r="N4373" i="27"/>
  <c r="O4373" i="27"/>
  <c r="N4374" i="27"/>
  <c r="O4374" i="27"/>
  <c r="N4375" i="27"/>
  <c r="O4375" i="27"/>
  <c r="N4376" i="27"/>
  <c r="O4376" i="27"/>
  <c r="N4377" i="27"/>
  <c r="O4377" i="27"/>
  <c r="N4378" i="27"/>
  <c r="O4378" i="27"/>
  <c r="N4379" i="27"/>
  <c r="O4379" i="27"/>
  <c r="N4380" i="27"/>
  <c r="O4380" i="27"/>
  <c r="N4381" i="27"/>
  <c r="O4381" i="27"/>
  <c r="N4382" i="27"/>
  <c r="O4382" i="27"/>
  <c r="N4383" i="27"/>
  <c r="O4383" i="27"/>
  <c r="N4384" i="27"/>
  <c r="O4384" i="27"/>
  <c r="N4385" i="27"/>
  <c r="O4385" i="27"/>
  <c r="N4386" i="27"/>
  <c r="O4386" i="27"/>
  <c r="N4387" i="27"/>
  <c r="O4387" i="27"/>
  <c r="N4388" i="27"/>
  <c r="O4388" i="27"/>
  <c r="N4389" i="27"/>
  <c r="O4389" i="27"/>
  <c r="N4390" i="27"/>
  <c r="O4390" i="27"/>
  <c r="N4391" i="27"/>
  <c r="O4391" i="27"/>
  <c r="N4392" i="27"/>
  <c r="O4392" i="27"/>
  <c r="N4393" i="27"/>
  <c r="O4393" i="27"/>
  <c r="N4394" i="27"/>
  <c r="O4394" i="27"/>
  <c r="N4395" i="27"/>
  <c r="O4395" i="27"/>
  <c r="N4396" i="27"/>
  <c r="O4396" i="27"/>
  <c r="N4397" i="27"/>
  <c r="O4397" i="27"/>
  <c r="N4398" i="27"/>
  <c r="O4398" i="27"/>
  <c r="N4399" i="27"/>
  <c r="O4399" i="27"/>
  <c r="N4400" i="27"/>
  <c r="O4400" i="27"/>
  <c r="N4401" i="27"/>
  <c r="O4401" i="27"/>
  <c r="N4402" i="27"/>
  <c r="O4402" i="27"/>
  <c r="N4403" i="27"/>
  <c r="O4403" i="27"/>
  <c r="N4404" i="27"/>
  <c r="O4404" i="27"/>
  <c r="N4405" i="27"/>
  <c r="O4405" i="27"/>
  <c r="N4406" i="27"/>
  <c r="O4406" i="27"/>
  <c r="N4407" i="27"/>
  <c r="O4407" i="27"/>
  <c r="N4408" i="27"/>
  <c r="O4408" i="27"/>
  <c r="N4409" i="27"/>
  <c r="O4409" i="27"/>
  <c r="N4410" i="27"/>
  <c r="O4410" i="27"/>
  <c r="N4411" i="27"/>
  <c r="O4411" i="27"/>
  <c r="N4412" i="27"/>
  <c r="O4412" i="27"/>
  <c r="N4413" i="27"/>
  <c r="O4413" i="27"/>
  <c r="N4414" i="27"/>
  <c r="O4414" i="27"/>
  <c r="N4415" i="27"/>
  <c r="O4415" i="27"/>
  <c r="N4416" i="27"/>
  <c r="O4416" i="27"/>
  <c r="N4417" i="27"/>
  <c r="O4417" i="27"/>
  <c r="N4418" i="27"/>
  <c r="O4418" i="27"/>
  <c r="N4419" i="27"/>
  <c r="O4419" i="27"/>
  <c r="N4420" i="27"/>
  <c r="O4420" i="27"/>
  <c r="N4421" i="27"/>
  <c r="O4421" i="27"/>
  <c r="N4422" i="27"/>
  <c r="O4422" i="27"/>
  <c r="N4423" i="27"/>
  <c r="O4423" i="27"/>
  <c r="N4424" i="27"/>
  <c r="O4424" i="27"/>
  <c r="N4425" i="27"/>
  <c r="O4425" i="27"/>
  <c r="N4426" i="27"/>
  <c r="O4426" i="27"/>
  <c r="N4427" i="27"/>
  <c r="O4427" i="27"/>
  <c r="N4428" i="27"/>
  <c r="O4428" i="27"/>
  <c r="N4429" i="27"/>
  <c r="O4429" i="27"/>
  <c r="N4430" i="27"/>
  <c r="O4430" i="27"/>
  <c r="N4431" i="27"/>
  <c r="O4431" i="27"/>
  <c r="N4432" i="27"/>
  <c r="O4432" i="27"/>
  <c r="N4433" i="27"/>
  <c r="O4433" i="27"/>
  <c r="N4434" i="27"/>
  <c r="O4434" i="27"/>
  <c r="N4435" i="27"/>
  <c r="O4435" i="27"/>
  <c r="N4436" i="27"/>
  <c r="O4436" i="27"/>
  <c r="N4437" i="27"/>
  <c r="O4437" i="27"/>
  <c r="N4438" i="27"/>
  <c r="O4438" i="27"/>
  <c r="N4439" i="27"/>
  <c r="O4439" i="27"/>
  <c r="N4440" i="27"/>
  <c r="O4440" i="27"/>
  <c r="N4441" i="27"/>
  <c r="O4441" i="27"/>
  <c r="N4442" i="27"/>
  <c r="O4442" i="27"/>
  <c r="N4443" i="27"/>
  <c r="O4443" i="27"/>
  <c r="N4444" i="27"/>
  <c r="O4444" i="27"/>
  <c r="N4445" i="27"/>
  <c r="O4445" i="27"/>
  <c r="N4446" i="27"/>
  <c r="O4446" i="27"/>
  <c r="N4447" i="27"/>
  <c r="O4447" i="27"/>
  <c r="N4448" i="27"/>
  <c r="O4448" i="27"/>
  <c r="N4449" i="27"/>
  <c r="O4449" i="27"/>
  <c r="N4450" i="27"/>
  <c r="O4450" i="27"/>
  <c r="N4451" i="27"/>
  <c r="O4451" i="27"/>
  <c r="N4452" i="27"/>
  <c r="O4452" i="27"/>
  <c r="N4453" i="27"/>
  <c r="O4453" i="27"/>
  <c r="N4454" i="27"/>
  <c r="O4454" i="27"/>
  <c r="N4455" i="27"/>
  <c r="O4455" i="27"/>
  <c r="N4456" i="27"/>
  <c r="O4456" i="27"/>
  <c r="N4457" i="27"/>
  <c r="O4457" i="27"/>
  <c r="N4458" i="27"/>
  <c r="O4458" i="27"/>
  <c r="N4459" i="27"/>
  <c r="O4459" i="27"/>
  <c r="N4460" i="27"/>
  <c r="O4460" i="27"/>
  <c r="N4461" i="27"/>
  <c r="O4461" i="27"/>
  <c r="N4462" i="27"/>
  <c r="O4462" i="27"/>
  <c r="N4463" i="27"/>
  <c r="O4463" i="27"/>
  <c r="N4464" i="27"/>
  <c r="O4464" i="27"/>
  <c r="N4465" i="27"/>
  <c r="O4465" i="27"/>
  <c r="N4466" i="27"/>
  <c r="O4466" i="27"/>
  <c r="N4467" i="27"/>
  <c r="O4467" i="27"/>
  <c r="N4468" i="27"/>
  <c r="O4468" i="27"/>
  <c r="N4469" i="27"/>
  <c r="O4469" i="27"/>
  <c r="N4470" i="27"/>
  <c r="O4470" i="27"/>
  <c r="N4471" i="27"/>
  <c r="O4471" i="27"/>
  <c r="N4472" i="27"/>
  <c r="O4472" i="27"/>
  <c r="N4473" i="27"/>
  <c r="O4473" i="27"/>
  <c r="N4474" i="27"/>
  <c r="O4474" i="27"/>
  <c r="N4475" i="27"/>
  <c r="O4475" i="27"/>
  <c r="N4476" i="27"/>
  <c r="O4476" i="27"/>
  <c r="N4477" i="27"/>
  <c r="O4477" i="27"/>
  <c r="N4478" i="27"/>
  <c r="O4478" i="27"/>
  <c r="N4479" i="27"/>
  <c r="O4479" i="27"/>
  <c r="N4480" i="27"/>
  <c r="O4480" i="27"/>
  <c r="N4481" i="27"/>
  <c r="O4481" i="27"/>
  <c r="N4482" i="27"/>
  <c r="O4482" i="27"/>
  <c r="N4483" i="27"/>
  <c r="O4483" i="27"/>
  <c r="N4484" i="27"/>
  <c r="O4484" i="27"/>
  <c r="N4485" i="27"/>
  <c r="O4485" i="27"/>
  <c r="N4486" i="27"/>
  <c r="O4486" i="27"/>
  <c r="N4487" i="27"/>
  <c r="O4487" i="27"/>
  <c r="N4488" i="27"/>
  <c r="O4488" i="27"/>
  <c r="N4489" i="27"/>
  <c r="O4489" i="27"/>
  <c r="N4490" i="27"/>
  <c r="O4490" i="27"/>
  <c r="N4491" i="27"/>
  <c r="O4491" i="27"/>
  <c r="N4492" i="27"/>
  <c r="O4492" i="27"/>
  <c r="N4493" i="27"/>
  <c r="O4493" i="27"/>
  <c r="N4494" i="27"/>
  <c r="O4494" i="27"/>
  <c r="N4495" i="27"/>
  <c r="O4495" i="27"/>
  <c r="N4496" i="27"/>
  <c r="O4496" i="27"/>
  <c r="N4497" i="27"/>
  <c r="O4497" i="27"/>
  <c r="N4498" i="27"/>
  <c r="O4498" i="27"/>
  <c r="N4499" i="27"/>
  <c r="O4499" i="27"/>
  <c r="N4500" i="27"/>
  <c r="O4500" i="27"/>
  <c r="N4501" i="27"/>
  <c r="O4501" i="27"/>
  <c r="N4502" i="27"/>
  <c r="O4502" i="27"/>
  <c r="N4503" i="27"/>
  <c r="O4503" i="27"/>
  <c r="N4504" i="27"/>
  <c r="O4504" i="27"/>
  <c r="N4505" i="27"/>
  <c r="O4505" i="27"/>
  <c r="N4506" i="27"/>
  <c r="O4506" i="27"/>
  <c r="N4507" i="27"/>
  <c r="O4507" i="27"/>
  <c r="N4508" i="27"/>
  <c r="O4508" i="27"/>
  <c r="N4509" i="27"/>
  <c r="O4509" i="27"/>
  <c r="N4510" i="27"/>
  <c r="O4510" i="27"/>
  <c r="N4511" i="27"/>
  <c r="O4511" i="27"/>
  <c r="N4512" i="27"/>
  <c r="O4512" i="27"/>
  <c r="N4513" i="27"/>
  <c r="O4513" i="27"/>
  <c r="N4514" i="27"/>
  <c r="O4514" i="27"/>
  <c r="N4515" i="27"/>
  <c r="O4515" i="27"/>
  <c r="N4516" i="27"/>
  <c r="O4516" i="27"/>
  <c r="N4517" i="27"/>
  <c r="O4517" i="27"/>
  <c r="N4518" i="27"/>
  <c r="O4518" i="27"/>
  <c r="N4519" i="27"/>
  <c r="O4519" i="27"/>
  <c r="N4520" i="27"/>
  <c r="O4520" i="27"/>
  <c r="N4521" i="27"/>
  <c r="O4521" i="27"/>
  <c r="N4522" i="27"/>
  <c r="O4522" i="27"/>
  <c r="N4523" i="27"/>
  <c r="O4523" i="27"/>
  <c r="N4524" i="27"/>
  <c r="O4524" i="27"/>
  <c r="N4525" i="27"/>
  <c r="O4525" i="27"/>
  <c r="N4526" i="27"/>
  <c r="O4526" i="27"/>
  <c r="N4527" i="27"/>
  <c r="O4527" i="27"/>
  <c r="N4528" i="27"/>
  <c r="O4528" i="27"/>
  <c r="N4529" i="27"/>
  <c r="O4529" i="27"/>
  <c r="N4530" i="27"/>
  <c r="O4530" i="27"/>
  <c r="N4531" i="27"/>
  <c r="O4531" i="27"/>
  <c r="N4532" i="27"/>
  <c r="O4532" i="27"/>
  <c r="N4533" i="27"/>
  <c r="O4533" i="27"/>
  <c r="N4534" i="27"/>
  <c r="O4534" i="27"/>
  <c r="N4535" i="27"/>
  <c r="O4535" i="27"/>
  <c r="N4536" i="27"/>
  <c r="O4536" i="27"/>
  <c r="N4537" i="27"/>
  <c r="O4537" i="27"/>
  <c r="N4538" i="27"/>
  <c r="O4538" i="27"/>
  <c r="N4539" i="27"/>
  <c r="O4539" i="27"/>
  <c r="N4540" i="27"/>
  <c r="O4540" i="27"/>
  <c r="N4541" i="27"/>
  <c r="O4541" i="27"/>
  <c r="N4542" i="27"/>
  <c r="O4542" i="27"/>
  <c r="N4543" i="27"/>
  <c r="O4543" i="27"/>
  <c r="N4544" i="27"/>
  <c r="O4544" i="27"/>
  <c r="N4545" i="27"/>
  <c r="O4545" i="27"/>
  <c r="N4546" i="27"/>
  <c r="O4546" i="27"/>
  <c r="N4547" i="27"/>
  <c r="O4547" i="27"/>
  <c r="N4548" i="27"/>
  <c r="O4548" i="27"/>
  <c r="N4549" i="27"/>
  <c r="O4549" i="27"/>
  <c r="N4550" i="27"/>
  <c r="O4550" i="27"/>
  <c r="N4551" i="27"/>
  <c r="O4551" i="27"/>
  <c r="N4552" i="27"/>
  <c r="O4552" i="27"/>
  <c r="N4553" i="27"/>
  <c r="O4553" i="27"/>
  <c r="N4554" i="27"/>
  <c r="O4554" i="27"/>
  <c r="N4555" i="27"/>
  <c r="O4555" i="27"/>
  <c r="N4556" i="27"/>
  <c r="O4556" i="27"/>
  <c r="N4557" i="27"/>
  <c r="O4557" i="27"/>
  <c r="N4558" i="27"/>
  <c r="O4558" i="27"/>
  <c r="N4559" i="27"/>
  <c r="O4559" i="27"/>
  <c r="N4560" i="27"/>
  <c r="O4560" i="27"/>
  <c r="N4561" i="27"/>
  <c r="O4561" i="27"/>
  <c r="N4562" i="27"/>
  <c r="O4562" i="27"/>
  <c r="N4563" i="27"/>
  <c r="O4563" i="27"/>
  <c r="N4564" i="27"/>
  <c r="O4564" i="27"/>
  <c r="N4565" i="27"/>
  <c r="O4565" i="27"/>
  <c r="N4566" i="27"/>
  <c r="O4566" i="27"/>
  <c r="N4567" i="27"/>
  <c r="O4567" i="27"/>
  <c r="N4568" i="27"/>
  <c r="O4568" i="27"/>
  <c r="N4569" i="27"/>
  <c r="O4569" i="27"/>
  <c r="N4570" i="27"/>
  <c r="O4570" i="27"/>
  <c r="N4571" i="27"/>
  <c r="O4571" i="27"/>
  <c r="N4572" i="27"/>
  <c r="O4572" i="27"/>
  <c r="N4573" i="27"/>
  <c r="O4573" i="27"/>
  <c r="N4574" i="27"/>
  <c r="O4574" i="27"/>
  <c r="N4575" i="27"/>
  <c r="O4575" i="27"/>
  <c r="N4576" i="27"/>
  <c r="O4576" i="27"/>
  <c r="N4577" i="27"/>
  <c r="O4577" i="27"/>
  <c r="N4578" i="27"/>
  <c r="O4578" i="27"/>
  <c r="N4579" i="27"/>
  <c r="O4579" i="27"/>
  <c r="N4580" i="27"/>
  <c r="O4580" i="27"/>
  <c r="N4581" i="27"/>
  <c r="O4581" i="27"/>
  <c r="N4582" i="27"/>
  <c r="O4582" i="27"/>
  <c r="N4583" i="27"/>
  <c r="O4583" i="27"/>
  <c r="N4584" i="27"/>
  <c r="O4584" i="27"/>
  <c r="N4585" i="27"/>
  <c r="O4585" i="27"/>
  <c r="N4586" i="27"/>
  <c r="O4586" i="27"/>
  <c r="N4587" i="27"/>
  <c r="O4587" i="27"/>
  <c r="N4588" i="27"/>
  <c r="O4588" i="27"/>
  <c r="N4589" i="27"/>
  <c r="O4589" i="27"/>
  <c r="N4590" i="27"/>
  <c r="O4590" i="27"/>
  <c r="N4591" i="27"/>
  <c r="O4591" i="27"/>
  <c r="N4592" i="27"/>
  <c r="O4592" i="27"/>
  <c r="N4593" i="27"/>
  <c r="O4593" i="27"/>
  <c r="N4594" i="27"/>
  <c r="O4594" i="27"/>
  <c r="N4595" i="27"/>
  <c r="O4595" i="27"/>
  <c r="N4596" i="27"/>
  <c r="O4596" i="27"/>
  <c r="N4597" i="27"/>
  <c r="O4597" i="27"/>
  <c r="N4598" i="27"/>
  <c r="O4598" i="27"/>
  <c r="N4599" i="27"/>
  <c r="O4599" i="27"/>
  <c r="N4600" i="27"/>
  <c r="O4600" i="27"/>
  <c r="N4601" i="27"/>
  <c r="O4601" i="27"/>
  <c r="N4602" i="27"/>
  <c r="O4602" i="27"/>
  <c r="N4603" i="27"/>
  <c r="O4603" i="27"/>
  <c r="N4604" i="27"/>
  <c r="O4604" i="27"/>
  <c r="N4605" i="27"/>
  <c r="O4605" i="27"/>
  <c r="N4606" i="27"/>
  <c r="O4606" i="27"/>
  <c r="N4607" i="27"/>
  <c r="O4607" i="27"/>
  <c r="N4608" i="27"/>
  <c r="O4608" i="27"/>
  <c r="N4609" i="27"/>
  <c r="O4609" i="27"/>
  <c r="N4610" i="27"/>
  <c r="O4610" i="27"/>
  <c r="N4611" i="27"/>
  <c r="O4611" i="27"/>
  <c r="N4612" i="27"/>
  <c r="O4612" i="27"/>
  <c r="N4613" i="27"/>
  <c r="O4613" i="27"/>
  <c r="N4614" i="27"/>
  <c r="O4614" i="27"/>
  <c r="N4615" i="27"/>
  <c r="O4615" i="27"/>
  <c r="N4616" i="27"/>
  <c r="O4616" i="27"/>
  <c r="N4617" i="27"/>
  <c r="O4617" i="27"/>
  <c r="N4618" i="27"/>
  <c r="O4618" i="27"/>
  <c r="N4619" i="27"/>
  <c r="O4619" i="27"/>
  <c r="N4620" i="27"/>
  <c r="O4620" i="27"/>
  <c r="N4621" i="27"/>
  <c r="O4621" i="27"/>
  <c r="N4622" i="27"/>
  <c r="O4622" i="27"/>
  <c r="N4623" i="27"/>
  <c r="O4623" i="27"/>
  <c r="N4624" i="27"/>
  <c r="O4624" i="27"/>
  <c r="N4625" i="27"/>
  <c r="O4625" i="27"/>
  <c r="N4626" i="27"/>
  <c r="O4626" i="27"/>
  <c r="N4627" i="27"/>
  <c r="O4627" i="27"/>
  <c r="N4628" i="27"/>
  <c r="O4628" i="27"/>
  <c r="N4629" i="27"/>
  <c r="O4629" i="27"/>
  <c r="N4630" i="27"/>
  <c r="O4630" i="27"/>
  <c r="N4631" i="27"/>
  <c r="O4631" i="27"/>
  <c r="N4632" i="27"/>
  <c r="O4632" i="27"/>
  <c r="N4633" i="27"/>
  <c r="O4633" i="27"/>
  <c r="N4634" i="27"/>
  <c r="O4634" i="27"/>
  <c r="N4635" i="27"/>
  <c r="O4635" i="27"/>
  <c r="N4636" i="27"/>
  <c r="O4636" i="27"/>
  <c r="N4637" i="27"/>
  <c r="O4637" i="27"/>
  <c r="N4638" i="27"/>
  <c r="O4638" i="27"/>
  <c r="N4639" i="27"/>
  <c r="O4639" i="27"/>
  <c r="N4640" i="27"/>
  <c r="O4640" i="27"/>
  <c r="N4641" i="27"/>
  <c r="O4641" i="27"/>
  <c r="N4642" i="27"/>
  <c r="O4642" i="27"/>
  <c r="N4643" i="27"/>
  <c r="O4643" i="27"/>
  <c r="N4644" i="27"/>
  <c r="O4644" i="27"/>
  <c r="N4645" i="27"/>
  <c r="O4645" i="27"/>
  <c r="N4646" i="27"/>
  <c r="O4646" i="27"/>
  <c r="N4647" i="27"/>
  <c r="O4647" i="27"/>
  <c r="N4648" i="27"/>
  <c r="O4648" i="27"/>
  <c r="N4649" i="27"/>
  <c r="O4649" i="27"/>
  <c r="N4650" i="27"/>
  <c r="O4650" i="27"/>
  <c r="N4651" i="27"/>
  <c r="O4651" i="27"/>
  <c r="N4652" i="27"/>
  <c r="O4652" i="27"/>
  <c r="N4653" i="27"/>
  <c r="O4653" i="27"/>
  <c r="N4654" i="27"/>
  <c r="O4654" i="27"/>
  <c r="N4655" i="27"/>
  <c r="O4655" i="27"/>
  <c r="N4656" i="27"/>
  <c r="O4656" i="27"/>
  <c r="N4657" i="27"/>
  <c r="O4657" i="27"/>
  <c r="N4658" i="27"/>
  <c r="O4658" i="27"/>
  <c r="N4659" i="27"/>
  <c r="O4659" i="27"/>
  <c r="N4660" i="27"/>
  <c r="O4660" i="27"/>
  <c r="N4661" i="27"/>
  <c r="O4661" i="27"/>
  <c r="N4662" i="27"/>
  <c r="O4662" i="27"/>
  <c r="N4663" i="27"/>
  <c r="O4663" i="27"/>
  <c r="N4664" i="27"/>
  <c r="O4664" i="27"/>
  <c r="N4665" i="27"/>
  <c r="O4665" i="27"/>
  <c r="N4666" i="27"/>
  <c r="O4666" i="27"/>
  <c r="N4667" i="27"/>
  <c r="O4667" i="27"/>
  <c r="N4668" i="27"/>
  <c r="O4668" i="27"/>
  <c r="N4669" i="27"/>
  <c r="O4669" i="27"/>
  <c r="N4670" i="27"/>
  <c r="O4670" i="27"/>
  <c r="N4671" i="27"/>
  <c r="O4671" i="27"/>
  <c r="N4672" i="27"/>
  <c r="O4672" i="27"/>
  <c r="N4673" i="27"/>
  <c r="O4673" i="27"/>
  <c r="N4674" i="27"/>
  <c r="O4674" i="27"/>
  <c r="N4675" i="27"/>
  <c r="O4675" i="27"/>
  <c r="N4676" i="27"/>
  <c r="O4676" i="27"/>
  <c r="N4677" i="27"/>
  <c r="O4677" i="27"/>
  <c r="N4678" i="27"/>
  <c r="O4678" i="27"/>
  <c r="N4679" i="27"/>
  <c r="O4679" i="27"/>
  <c r="N4680" i="27"/>
  <c r="O4680" i="27"/>
  <c r="N4681" i="27"/>
  <c r="O4681" i="27"/>
  <c r="N4682" i="27"/>
  <c r="O4682" i="27"/>
  <c r="N4683" i="27"/>
  <c r="O4683" i="27"/>
  <c r="N4684" i="27"/>
  <c r="O4684" i="27"/>
  <c r="N4685" i="27"/>
  <c r="O4685" i="27"/>
  <c r="N4686" i="27"/>
  <c r="O4686" i="27"/>
  <c r="N4687" i="27"/>
  <c r="O4687" i="27"/>
  <c r="N4688" i="27"/>
  <c r="O4688" i="27"/>
  <c r="N4689" i="27"/>
  <c r="O4689" i="27"/>
  <c r="N4690" i="27"/>
  <c r="O4690" i="27"/>
  <c r="N4691" i="27"/>
  <c r="O4691" i="27"/>
  <c r="N4692" i="27"/>
  <c r="O4692" i="27"/>
  <c r="N4693" i="27"/>
  <c r="O4693" i="27"/>
  <c r="N4694" i="27"/>
  <c r="O4694" i="27"/>
  <c r="N4695" i="27"/>
  <c r="O4695" i="27"/>
  <c r="N4696" i="27"/>
  <c r="O4696" i="27"/>
  <c r="N4697" i="27"/>
  <c r="O4697" i="27"/>
  <c r="N4698" i="27"/>
  <c r="O4698" i="27"/>
  <c r="N4699" i="27"/>
  <c r="O4699" i="27"/>
  <c r="N4700" i="27"/>
  <c r="O4700" i="27"/>
  <c r="N4701" i="27"/>
  <c r="O4701" i="27"/>
  <c r="N4702" i="27"/>
  <c r="O4702" i="27"/>
  <c r="N4703" i="27"/>
  <c r="O4703" i="27"/>
  <c r="N4704" i="27"/>
  <c r="O4704" i="27"/>
  <c r="N4705" i="27"/>
  <c r="O4705" i="27"/>
  <c r="N4706" i="27"/>
  <c r="O4706" i="27"/>
  <c r="N4707" i="27"/>
  <c r="O4707" i="27"/>
  <c r="N4708" i="27"/>
  <c r="O4708" i="27"/>
  <c r="N4709" i="27"/>
  <c r="O4709" i="27"/>
  <c r="N4710" i="27"/>
  <c r="O4710" i="27"/>
  <c r="N4711" i="27"/>
  <c r="O4711" i="27"/>
  <c r="N4712" i="27"/>
  <c r="O4712" i="27"/>
  <c r="N4713" i="27"/>
  <c r="O4713" i="27"/>
  <c r="N4714" i="27"/>
  <c r="O4714" i="27"/>
  <c r="N4715" i="27"/>
  <c r="O4715" i="27"/>
  <c r="N4716" i="27"/>
  <c r="O4716" i="27"/>
  <c r="N4717" i="27"/>
  <c r="O4717" i="27"/>
  <c r="N4718" i="27"/>
  <c r="O4718" i="27"/>
  <c r="N4719" i="27"/>
  <c r="O4719" i="27"/>
  <c r="N4720" i="27"/>
  <c r="O4720" i="27"/>
  <c r="N4721" i="27"/>
  <c r="O4721" i="27"/>
  <c r="N4722" i="27"/>
  <c r="O4722" i="27"/>
  <c r="N4723" i="27"/>
  <c r="O4723" i="27"/>
  <c r="N4724" i="27"/>
  <c r="O4724" i="27"/>
  <c r="N4725" i="27"/>
  <c r="O4725" i="27"/>
  <c r="N4726" i="27"/>
  <c r="O4726" i="27"/>
  <c r="N4727" i="27"/>
  <c r="O4727" i="27"/>
  <c r="N4728" i="27"/>
  <c r="O4728" i="27"/>
  <c r="N4729" i="27"/>
  <c r="O4729" i="27"/>
  <c r="N4730" i="27"/>
  <c r="O4730" i="27"/>
  <c r="N4731" i="27"/>
  <c r="O4731" i="27"/>
  <c r="N4732" i="27"/>
  <c r="O4732" i="27"/>
  <c r="N4733" i="27"/>
  <c r="O4733" i="27"/>
  <c r="N4734" i="27"/>
  <c r="O4734" i="27"/>
  <c r="N4735" i="27"/>
  <c r="O4735" i="27"/>
  <c r="N4736" i="27"/>
  <c r="O4736" i="27"/>
  <c r="N4737" i="27"/>
  <c r="O4737" i="27"/>
  <c r="N4738" i="27"/>
  <c r="O4738" i="27"/>
  <c r="N4739" i="27"/>
  <c r="O4739" i="27"/>
  <c r="N4740" i="27"/>
  <c r="O4740" i="27"/>
  <c r="N4741" i="27"/>
  <c r="O4741" i="27"/>
  <c r="N4742" i="27"/>
  <c r="O4742" i="27"/>
  <c r="N4743" i="27"/>
  <c r="O4743" i="27"/>
  <c r="N4744" i="27"/>
  <c r="O4744" i="27"/>
  <c r="N4745" i="27"/>
  <c r="O4745" i="27"/>
  <c r="N4746" i="27"/>
  <c r="O4746" i="27"/>
  <c r="N4747" i="27"/>
  <c r="O4747" i="27"/>
  <c r="N4748" i="27"/>
  <c r="O4748" i="27"/>
  <c r="N4749" i="27"/>
  <c r="O4749" i="27"/>
  <c r="N4750" i="27"/>
  <c r="O4750" i="27"/>
  <c r="N4751" i="27"/>
  <c r="O4751" i="27"/>
  <c r="N4752" i="27"/>
  <c r="O4752" i="27"/>
  <c r="N4753" i="27"/>
  <c r="O4753" i="27"/>
  <c r="N4754" i="27"/>
  <c r="O4754" i="27"/>
  <c r="N4755" i="27"/>
  <c r="O4755" i="27"/>
  <c r="N4756" i="27"/>
  <c r="O4756" i="27"/>
  <c r="N4757" i="27"/>
  <c r="O4757" i="27"/>
  <c r="N4758" i="27"/>
  <c r="O4758" i="27"/>
  <c r="N4759" i="27"/>
  <c r="O4759" i="27"/>
  <c r="N4760" i="27"/>
  <c r="O4760" i="27"/>
  <c r="N4761" i="27"/>
  <c r="O4761" i="27"/>
  <c r="N4762" i="27"/>
  <c r="O4762" i="27"/>
  <c r="N4763" i="27"/>
  <c r="O4763" i="27"/>
  <c r="N4764" i="27"/>
  <c r="O4764" i="27"/>
  <c r="N4765" i="27"/>
  <c r="O4765" i="27"/>
  <c r="N4766" i="27"/>
  <c r="O4766" i="27"/>
  <c r="N4767" i="27"/>
  <c r="O4767" i="27"/>
  <c r="N4768" i="27"/>
  <c r="O4768" i="27"/>
  <c r="N4769" i="27"/>
  <c r="O4769" i="27"/>
  <c r="N4770" i="27"/>
  <c r="O4770" i="27"/>
  <c r="N4771" i="27"/>
  <c r="O4771" i="27"/>
  <c r="N4772" i="27"/>
  <c r="O4772" i="27"/>
  <c r="N4773" i="27"/>
  <c r="O4773" i="27"/>
  <c r="N4774" i="27"/>
  <c r="O4774" i="27"/>
  <c r="N4775" i="27"/>
  <c r="O4775" i="27"/>
  <c r="N4776" i="27"/>
  <c r="O4776" i="27"/>
  <c r="N4777" i="27"/>
  <c r="O4777" i="27"/>
  <c r="N4778" i="27"/>
  <c r="O4778" i="27"/>
  <c r="N4779" i="27"/>
  <c r="O4779" i="27"/>
  <c r="N4780" i="27"/>
  <c r="O4780" i="27"/>
  <c r="N4781" i="27"/>
  <c r="O4781" i="27"/>
  <c r="N4782" i="27"/>
  <c r="O4782" i="27"/>
  <c r="N4783" i="27"/>
  <c r="O4783" i="27"/>
  <c r="N4784" i="27"/>
  <c r="O4784" i="27"/>
  <c r="N4785" i="27"/>
  <c r="O4785" i="27"/>
  <c r="N4786" i="27"/>
  <c r="O4786" i="27"/>
  <c r="N4787" i="27"/>
  <c r="O4787" i="27"/>
  <c r="N4788" i="27"/>
  <c r="O4788" i="27"/>
  <c r="N4789" i="27"/>
  <c r="O4789" i="27"/>
  <c r="N4790" i="27"/>
  <c r="O4790" i="27"/>
  <c r="N4791" i="27"/>
  <c r="O4791" i="27"/>
  <c r="N4792" i="27"/>
  <c r="O4792" i="27"/>
  <c r="N4793" i="27"/>
  <c r="O4793" i="27"/>
  <c r="N4794" i="27"/>
  <c r="O4794" i="27"/>
  <c r="N4795" i="27"/>
  <c r="O4795" i="27"/>
  <c r="N4796" i="27"/>
  <c r="O4796" i="27"/>
  <c r="N4797" i="27"/>
  <c r="O4797" i="27"/>
  <c r="N4798" i="27"/>
  <c r="O4798" i="27"/>
  <c r="N4799" i="27"/>
  <c r="O4799" i="27"/>
  <c r="N4800" i="27"/>
  <c r="O4800" i="27"/>
  <c r="N4801" i="27"/>
  <c r="O4801" i="27"/>
  <c r="N4802" i="27"/>
  <c r="O4802" i="27"/>
  <c r="N4803" i="27"/>
  <c r="O4803" i="27"/>
  <c r="N4804" i="27"/>
  <c r="O4804" i="27"/>
  <c r="N4805" i="27"/>
  <c r="O4805" i="27"/>
  <c r="N4806" i="27"/>
  <c r="O4806" i="27"/>
  <c r="N4807" i="27"/>
  <c r="O4807" i="27"/>
  <c r="N4808" i="27"/>
  <c r="O4808" i="27"/>
  <c r="N4809" i="27"/>
  <c r="O4809" i="27"/>
  <c r="N4810" i="27"/>
  <c r="O4810" i="27"/>
  <c r="N4811" i="27"/>
  <c r="O4811" i="27"/>
  <c r="N4812" i="27"/>
  <c r="O4812" i="27"/>
  <c r="N4813" i="27"/>
  <c r="O4813" i="27"/>
  <c r="N4814" i="27"/>
  <c r="O4814" i="27"/>
  <c r="N4815" i="27"/>
  <c r="O4815" i="27"/>
  <c r="N4816" i="27"/>
  <c r="O4816" i="27"/>
  <c r="N4817" i="27"/>
  <c r="O4817" i="27"/>
  <c r="N4818" i="27"/>
  <c r="O4818" i="27"/>
  <c r="N4819" i="27"/>
  <c r="O4819" i="27"/>
  <c r="N4820" i="27"/>
  <c r="O4820" i="27"/>
  <c r="N4821" i="27"/>
  <c r="O4821" i="27"/>
  <c r="N4822" i="27"/>
  <c r="O4822" i="27"/>
  <c r="N4823" i="27"/>
  <c r="O4823" i="27"/>
  <c r="N4824" i="27"/>
  <c r="O4824" i="27"/>
  <c r="N4825" i="27"/>
  <c r="O4825" i="27"/>
  <c r="N4826" i="27"/>
  <c r="O4826" i="27"/>
  <c r="N4827" i="27"/>
  <c r="O4827" i="27"/>
  <c r="N4828" i="27"/>
  <c r="O4828" i="27"/>
  <c r="N4829" i="27"/>
  <c r="O4829" i="27"/>
  <c r="N4830" i="27"/>
  <c r="O4830" i="27"/>
  <c r="N4831" i="27"/>
  <c r="O4831" i="27"/>
  <c r="N4832" i="27"/>
  <c r="O4832" i="27"/>
  <c r="N4833" i="27"/>
  <c r="O4833" i="27"/>
  <c r="N4834" i="27"/>
  <c r="O4834" i="27"/>
  <c r="N4835" i="27"/>
  <c r="O4835" i="27"/>
  <c r="N4836" i="27"/>
  <c r="O4836" i="27"/>
  <c r="N4837" i="27"/>
  <c r="O4837" i="27"/>
  <c r="N4838" i="27"/>
  <c r="O4838" i="27"/>
  <c r="N4839" i="27"/>
  <c r="O4839" i="27"/>
  <c r="N4840" i="27"/>
  <c r="O4840" i="27"/>
  <c r="N4841" i="27"/>
  <c r="O4841" i="27"/>
  <c r="N4842" i="27"/>
  <c r="O4842" i="27"/>
  <c r="N4843" i="27"/>
  <c r="O4843" i="27"/>
  <c r="N4844" i="27"/>
  <c r="O4844" i="27"/>
  <c r="N4845" i="27"/>
  <c r="O4845" i="27"/>
  <c r="N4846" i="27"/>
  <c r="O4846" i="27"/>
  <c r="N4847" i="27"/>
  <c r="O4847" i="27"/>
  <c r="N4848" i="27"/>
  <c r="O4848" i="27"/>
  <c r="N4849" i="27"/>
  <c r="O4849" i="27"/>
  <c r="N4850" i="27"/>
  <c r="O4850" i="27"/>
  <c r="N4851" i="27"/>
  <c r="O4851" i="27"/>
  <c r="N4852" i="27"/>
  <c r="O4852" i="27"/>
  <c r="N4853" i="27"/>
  <c r="O4853" i="27"/>
  <c r="N4854" i="27"/>
  <c r="O4854" i="27"/>
  <c r="N4855" i="27"/>
  <c r="O4855" i="27"/>
  <c r="N4856" i="27"/>
  <c r="O4856" i="27"/>
  <c r="N4857" i="27"/>
  <c r="O4857" i="27"/>
  <c r="N4858" i="27"/>
  <c r="O4858" i="27"/>
  <c r="N4859" i="27"/>
  <c r="O4859" i="27"/>
  <c r="N4860" i="27"/>
  <c r="O4860" i="27"/>
  <c r="N4861" i="27"/>
  <c r="O4861" i="27"/>
  <c r="N4862" i="27"/>
  <c r="O4862" i="27"/>
  <c r="N4863" i="27"/>
  <c r="O4863" i="27"/>
  <c r="N4864" i="27"/>
  <c r="O4864" i="27"/>
  <c r="N4865" i="27"/>
  <c r="O4865" i="27"/>
  <c r="N4866" i="27"/>
  <c r="O4866" i="27"/>
  <c r="N4867" i="27"/>
  <c r="O4867" i="27"/>
  <c r="N4868" i="27"/>
  <c r="O4868" i="27"/>
  <c r="N4869" i="27"/>
  <c r="O4869" i="27"/>
  <c r="N4870" i="27"/>
  <c r="O4870" i="27"/>
  <c r="N4871" i="27"/>
  <c r="O4871" i="27"/>
  <c r="N4872" i="27"/>
  <c r="O4872" i="27"/>
  <c r="N4873" i="27"/>
  <c r="O4873" i="27"/>
  <c r="N4874" i="27"/>
  <c r="O4874" i="27"/>
  <c r="N4875" i="27"/>
  <c r="O4875" i="27"/>
  <c r="N4876" i="27"/>
  <c r="O4876" i="27"/>
  <c r="N4877" i="27"/>
  <c r="O4877" i="27"/>
  <c r="N4878" i="27"/>
  <c r="O4878" i="27"/>
  <c r="N4879" i="27"/>
  <c r="O4879" i="27"/>
  <c r="N4880" i="27"/>
  <c r="O4880" i="27"/>
  <c r="N4881" i="27"/>
  <c r="O4881" i="27"/>
  <c r="N4882" i="27"/>
  <c r="O4882" i="27"/>
  <c r="N4883" i="27"/>
  <c r="O4883" i="27"/>
  <c r="N4884" i="27"/>
  <c r="O4884" i="27"/>
  <c r="N4885" i="27"/>
  <c r="O4885" i="27"/>
  <c r="N4886" i="27"/>
  <c r="O4886" i="27"/>
  <c r="N4887" i="27"/>
  <c r="O4887" i="27"/>
  <c r="N4888" i="27"/>
  <c r="O4888" i="27"/>
  <c r="N4889" i="27"/>
  <c r="O4889" i="27"/>
  <c r="N4890" i="27"/>
  <c r="O4890" i="27"/>
  <c r="N4891" i="27"/>
  <c r="O4891" i="27"/>
  <c r="N4892" i="27"/>
  <c r="O4892" i="27"/>
  <c r="N4893" i="27"/>
  <c r="O4893" i="27"/>
  <c r="N4894" i="27"/>
  <c r="O4894" i="27"/>
  <c r="N4895" i="27"/>
  <c r="O4895" i="27"/>
  <c r="N4896" i="27"/>
  <c r="O4896" i="27"/>
  <c r="N4897" i="27"/>
  <c r="O4897" i="27"/>
  <c r="N4898" i="27"/>
  <c r="O4898" i="27"/>
  <c r="N4899" i="27"/>
  <c r="O4899" i="27"/>
  <c r="N4900" i="27"/>
  <c r="O4900" i="27"/>
  <c r="N4901" i="27"/>
  <c r="O4901" i="27"/>
  <c r="N4902" i="27"/>
  <c r="O4902" i="27"/>
  <c r="N4903" i="27"/>
  <c r="O4903" i="27"/>
  <c r="N4904" i="27"/>
  <c r="O4904" i="27"/>
  <c r="N4905" i="27"/>
  <c r="O4905" i="27"/>
  <c r="N4906" i="27"/>
  <c r="O4906" i="27"/>
  <c r="N4907" i="27"/>
  <c r="O4907" i="27"/>
  <c r="N4908" i="27"/>
  <c r="O4908" i="27"/>
  <c r="N4909" i="27"/>
  <c r="O4909" i="27"/>
  <c r="N4910" i="27"/>
  <c r="O4910" i="27"/>
  <c r="N4911" i="27"/>
  <c r="O4911" i="27"/>
  <c r="N4912" i="27"/>
  <c r="O4912" i="27"/>
  <c r="N4913" i="27"/>
  <c r="O4913" i="27"/>
  <c r="N4914" i="27"/>
  <c r="O4914" i="27"/>
  <c r="N4915" i="27"/>
  <c r="O4915" i="27"/>
  <c r="N4916" i="27"/>
  <c r="O4916" i="27"/>
  <c r="N4917" i="27"/>
  <c r="O4917" i="27"/>
  <c r="N4918" i="27"/>
  <c r="O4918" i="27"/>
  <c r="N4919" i="27"/>
  <c r="O4919" i="27"/>
  <c r="N4920" i="27"/>
  <c r="O4920" i="27"/>
  <c r="N4921" i="27"/>
  <c r="O4921" i="27"/>
  <c r="N4922" i="27"/>
  <c r="O4922" i="27"/>
  <c r="N4923" i="27"/>
  <c r="O4923" i="27"/>
  <c r="N4924" i="27"/>
  <c r="O4924" i="27"/>
  <c r="N4925" i="27"/>
  <c r="O4925" i="27"/>
  <c r="N4926" i="27"/>
  <c r="O4926" i="27"/>
  <c r="N4927" i="27"/>
  <c r="O4927" i="27"/>
  <c r="N4928" i="27"/>
  <c r="O4928" i="27"/>
  <c r="N4929" i="27"/>
  <c r="O4929" i="27"/>
  <c r="N4930" i="27"/>
  <c r="O4930" i="27"/>
  <c r="N4931" i="27"/>
  <c r="O4931" i="27"/>
  <c r="N4932" i="27"/>
  <c r="O4932" i="27"/>
  <c r="N4933" i="27"/>
  <c r="O4933" i="27"/>
  <c r="N4934" i="27"/>
  <c r="O4934" i="27"/>
  <c r="N4935" i="27"/>
  <c r="O4935" i="27"/>
  <c r="N4936" i="27"/>
  <c r="O4936" i="27"/>
  <c r="N4937" i="27"/>
  <c r="O4937" i="27"/>
  <c r="N4938" i="27"/>
  <c r="O4938" i="27"/>
  <c r="N4939" i="27"/>
  <c r="O4939" i="27"/>
  <c r="N4940" i="27"/>
  <c r="O4940" i="27"/>
  <c r="N4941" i="27"/>
  <c r="O4941" i="27"/>
  <c r="N4942" i="27"/>
  <c r="O4942" i="27"/>
  <c r="N4943" i="27"/>
  <c r="O4943" i="27"/>
  <c r="N4944" i="27"/>
  <c r="O4944" i="27"/>
  <c r="N4945" i="27"/>
  <c r="O4945" i="27"/>
  <c r="N4946" i="27"/>
  <c r="O4946" i="27"/>
  <c r="N4947" i="27"/>
  <c r="O4947" i="27"/>
  <c r="N4948" i="27"/>
  <c r="O4948" i="27"/>
  <c r="N4949" i="27"/>
  <c r="O4949" i="27"/>
  <c r="N4950" i="27"/>
  <c r="O4950" i="27"/>
  <c r="N4951" i="27"/>
  <c r="O4951" i="27"/>
  <c r="N4952" i="27"/>
  <c r="O4952" i="27"/>
  <c r="N4953" i="27"/>
  <c r="O4953" i="27"/>
  <c r="N4954" i="27"/>
  <c r="O4954" i="27"/>
  <c r="N4955" i="27"/>
  <c r="O4955" i="27"/>
  <c r="N4956" i="27"/>
  <c r="O4956" i="27"/>
  <c r="N4957" i="27"/>
  <c r="O4957" i="27"/>
  <c r="N4958" i="27"/>
  <c r="O4958" i="27"/>
  <c r="N4959" i="27"/>
  <c r="O4959" i="27"/>
  <c r="N4960" i="27"/>
  <c r="O4960" i="27"/>
  <c r="N4961" i="27"/>
  <c r="O4961" i="27"/>
  <c r="N4962" i="27"/>
  <c r="O4962" i="27"/>
  <c r="N4963" i="27"/>
  <c r="O4963" i="27"/>
  <c r="N4964" i="27"/>
  <c r="O4964" i="27"/>
  <c r="N4965" i="27"/>
  <c r="O4965" i="27"/>
  <c r="N4966" i="27"/>
  <c r="O4966" i="27"/>
  <c r="N4967" i="27"/>
  <c r="O4967" i="27"/>
  <c r="N4968" i="27"/>
  <c r="O4968" i="27"/>
  <c r="N4969" i="27"/>
  <c r="O4969" i="27"/>
  <c r="N4970" i="27"/>
  <c r="O4970" i="27"/>
  <c r="N4971" i="27"/>
  <c r="O4971" i="27"/>
  <c r="N4972" i="27"/>
  <c r="O4972" i="27"/>
  <c r="N4973" i="27"/>
  <c r="O4973" i="27"/>
  <c r="N4974" i="27"/>
  <c r="O4974" i="27"/>
  <c r="N4975" i="27"/>
  <c r="O4975" i="27"/>
  <c r="N4976" i="27"/>
  <c r="O4976" i="27"/>
  <c r="N4977" i="27"/>
  <c r="O4977" i="27"/>
  <c r="N4978" i="27"/>
  <c r="O4978" i="27"/>
  <c r="N4979" i="27"/>
  <c r="O4979" i="27"/>
  <c r="N4980" i="27"/>
  <c r="O4980" i="27"/>
  <c r="N4981" i="27"/>
  <c r="O4981" i="27"/>
  <c r="N4982" i="27"/>
  <c r="O4982" i="27"/>
  <c r="N4983" i="27"/>
  <c r="O4983" i="27"/>
  <c r="N4984" i="27"/>
  <c r="O4984" i="27"/>
  <c r="N4985" i="27"/>
  <c r="O4985" i="27"/>
  <c r="N4986" i="27"/>
  <c r="O4986" i="27"/>
  <c r="N4987" i="27"/>
  <c r="O4987" i="27"/>
  <c r="N4988" i="27"/>
  <c r="O4988" i="27"/>
  <c r="N4989" i="27"/>
  <c r="O4989" i="27"/>
  <c r="N4990" i="27"/>
  <c r="O4990" i="27"/>
  <c r="N4991" i="27"/>
  <c r="O4991" i="27"/>
  <c r="N4992" i="27"/>
  <c r="O4992" i="27"/>
  <c r="N4993" i="27"/>
  <c r="O4993" i="27"/>
  <c r="N4994" i="27"/>
  <c r="O4994" i="27"/>
  <c r="N4995" i="27"/>
  <c r="O4995" i="27"/>
  <c r="N4996" i="27"/>
  <c r="O4996" i="27"/>
  <c r="N4997" i="27"/>
  <c r="O4997" i="27"/>
  <c r="N4998" i="27"/>
  <c r="O4998" i="27"/>
  <c r="N4999" i="27"/>
  <c r="O4999" i="27"/>
  <c r="N5000" i="27"/>
  <c r="O5000" i="27"/>
  <c r="N5001" i="27"/>
  <c r="O5001" i="27"/>
  <c r="N5002" i="27"/>
  <c r="O5002" i="27"/>
  <c r="N5003" i="27"/>
  <c r="O5003" i="27"/>
  <c r="N5004" i="27"/>
  <c r="O5004" i="27"/>
  <c r="N5005" i="27"/>
  <c r="O5005" i="27"/>
  <c r="N5006" i="27"/>
  <c r="O5006" i="27"/>
  <c r="N5007" i="27"/>
  <c r="O5007" i="27"/>
  <c r="N5008" i="27"/>
  <c r="O5008" i="27"/>
  <c r="N5009" i="27"/>
  <c r="O5009" i="27"/>
  <c r="N5010" i="27"/>
  <c r="O5010" i="27"/>
  <c r="N5011" i="27"/>
  <c r="O5011" i="27"/>
  <c r="N5012" i="27"/>
  <c r="O5012" i="27"/>
  <c r="N5013" i="27"/>
  <c r="O5013" i="27"/>
  <c r="N5014" i="27"/>
  <c r="O5014" i="27"/>
  <c r="N5015" i="27"/>
  <c r="O5015" i="27"/>
  <c r="N5016" i="27"/>
  <c r="O5016" i="27"/>
  <c r="N5017" i="27"/>
  <c r="O5017" i="27"/>
  <c r="N5018" i="27"/>
  <c r="O5018" i="27"/>
  <c r="N5019" i="27"/>
  <c r="O5019" i="27"/>
  <c r="N5020" i="27"/>
  <c r="O5020" i="27"/>
  <c r="N5021" i="27"/>
  <c r="O5021" i="27"/>
  <c r="N5022" i="27"/>
  <c r="O5022" i="27"/>
  <c r="N5023" i="27"/>
  <c r="O5023" i="27"/>
  <c r="N5024" i="27"/>
  <c r="O5024" i="27"/>
  <c r="N5025" i="27"/>
  <c r="O5025" i="27"/>
  <c r="N5026" i="27"/>
  <c r="O5026" i="27"/>
  <c r="N5027" i="27"/>
  <c r="O5027" i="27"/>
  <c r="N5028" i="27"/>
  <c r="O5028" i="27"/>
  <c r="N5029" i="27"/>
  <c r="O5029" i="27"/>
  <c r="N5030" i="27"/>
  <c r="O5030" i="27"/>
  <c r="N5031" i="27"/>
  <c r="O5031" i="27"/>
  <c r="N5032" i="27"/>
  <c r="O5032" i="27"/>
  <c r="N5033" i="27"/>
  <c r="O5033" i="27"/>
  <c r="N5034" i="27"/>
  <c r="O5034" i="27"/>
  <c r="N5035" i="27"/>
  <c r="O5035" i="27"/>
  <c r="N5036" i="27"/>
  <c r="O5036" i="27"/>
  <c r="N5037" i="27"/>
  <c r="O5037" i="27"/>
  <c r="N5038" i="27"/>
  <c r="O5038" i="27"/>
  <c r="N5039" i="27"/>
  <c r="O5039" i="27"/>
  <c r="N5040" i="27"/>
  <c r="O5040" i="27"/>
  <c r="N5041" i="27"/>
  <c r="O5041" i="27"/>
  <c r="N5042" i="27"/>
  <c r="O5042" i="27"/>
  <c r="N5043" i="27"/>
  <c r="O5043" i="27"/>
  <c r="N5044" i="27"/>
  <c r="O5044" i="27"/>
  <c r="N5045" i="27"/>
  <c r="O5045" i="27"/>
  <c r="N5046" i="27"/>
  <c r="O5046" i="27"/>
  <c r="N5047" i="27"/>
  <c r="O5047" i="27"/>
  <c r="N5048" i="27"/>
  <c r="O5048" i="27"/>
  <c r="N5049" i="27"/>
  <c r="O5049" i="27"/>
  <c r="N5050" i="27"/>
  <c r="O5050" i="27"/>
  <c r="N5051" i="27"/>
  <c r="O5051" i="27"/>
  <c r="N5052" i="27"/>
  <c r="O5052" i="27"/>
  <c r="N5053" i="27"/>
  <c r="O5053" i="27"/>
  <c r="N5054" i="27"/>
  <c r="O5054" i="27"/>
  <c r="N5055" i="27"/>
  <c r="O5055" i="27"/>
  <c r="N5056" i="27"/>
  <c r="O5056" i="27"/>
  <c r="N5057" i="27"/>
  <c r="O5057" i="27"/>
  <c r="N5058" i="27"/>
  <c r="O5058" i="27"/>
  <c r="N5059" i="27"/>
  <c r="O5059" i="27"/>
  <c r="N5060" i="27"/>
  <c r="O5060" i="27"/>
  <c r="N5061" i="27"/>
  <c r="O5061" i="27"/>
  <c r="N5062" i="27"/>
  <c r="O5062" i="27"/>
  <c r="N5063" i="27"/>
  <c r="O5063" i="27"/>
  <c r="N5064" i="27"/>
  <c r="O5064" i="27"/>
  <c r="N5065" i="27"/>
  <c r="O5065" i="27"/>
  <c r="N5066" i="27"/>
  <c r="O5066" i="27"/>
  <c r="N5067" i="27"/>
  <c r="O5067" i="27"/>
  <c r="N5068" i="27"/>
  <c r="O5068" i="27"/>
  <c r="N5069" i="27"/>
  <c r="O5069" i="27"/>
  <c r="N5070" i="27"/>
  <c r="O5070" i="27"/>
  <c r="N5071" i="27"/>
  <c r="O5071" i="27"/>
  <c r="N5072" i="27"/>
  <c r="O5072" i="27"/>
  <c r="N5073" i="27"/>
  <c r="O5073" i="27"/>
  <c r="N5074" i="27"/>
  <c r="O5074" i="27"/>
  <c r="N5075" i="27"/>
  <c r="O5075" i="27"/>
  <c r="N5076" i="27"/>
  <c r="O5076" i="27"/>
  <c r="N5077" i="27"/>
  <c r="O5077" i="27"/>
  <c r="N5078" i="27"/>
  <c r="O5078" i="27"/>
  <c r="N5079" i="27"/>
  <c r="O5079" i="27"/>
  <c r="N5080" i="27"/>
  <c r="O5080" i="27"/>
  <c r="N5081" i="27"/>
  <c r="O5081" i="27"/>
  <c r="N5082" i="27"/>
  <c r="O5082" i="27"/>
  <c r="N5083" i="27"/>
  <c r="O5083" i="27"/>
  <c r="N5084" i="27"/>
  <c r="O5084" i="27"/>
  <c r="N5085" i="27"/>
  <c r="O5085" i="27"/>
  <c r="N5086" i="27"/>
  <c r="O5086" i="27"/>
  <c r="N5087" i="27"/>
  <c r="O5087" i="27"/>
  <c r="N5088" i="27"/>
  <c r="O5088" i="27"/>
  <c r="N5089" i="27"/>
  <c r="O5089" i="27"/>
  <c r="N5090" i="27"/>
  <c r="O5090" i="27"/>
  <c r="N5091" i="27"/>
  <c r="O5091" i="27"/>
  <c r="N5092" i="27"/>
  <c r="O5092" i="27"/>
  <c r="N5093" i="27"/>
  <c r="O5093" i="27"/>
  <c r="N5094" i="27"/>
  <c r="O5094" i="27"/>
  <c r="N5095" i="27"/>
  <c r="O5095" i="27"/>
  <c r="N5096" i="27"/>
  <c r="O5096" i="27"/>
  <c r="N5097" i="27"/>
  <c r="O5097" i="27"/>
  <c r="N5098" i="27"/>
  <c r="O5098" i="27"/>
  <c r="N5099" i="27"/>
  <c r="O5099" i="27"/>
  <c r="N5100" i="27"/>
  <c r="O5100" i="27"/>
  <c r="N5101" i="27"/>
  <c r="O5101" i="27"/>
  <c r="N5102" i="27"/>
  <c r="O5102" i="27"/>
  <c r="N5103" i="27"/>
  <c r="O5103" i="27"/>
  <c r="N5104" i="27"/>
  <c r="O5104" i="27"/>
  <c r="N5105" i="27"/>
  <c r="O5105" i="27"/>
  <c r="N5106" i="27"/>
  <c r="O5106" i="27"/>
  <c r="N5107" i="27"/>
  <c r="O5107" i="27"/>
  <c r="N5108" i="27"/>
  <c r="O5108" i="27"/>
  <c r="N5109" i="27"/>
  <c r="O5109" i="27"/>
  <c r="N5110" i="27"/>
  <c r="O5110" i="27"/>
  <c r="N5111" i="27"/>
  <c r="O5111" i="27"/>
  <c r="N5112" i="27"/>
  <c r="O5112" i="27"/>
  <c r="N5113" i="27"/>
  <c r="O5113" i="27"/>
  <c r="N5114" i="27"/>
  <c r="O5114" i="27"/>
  <c r="N5115" i="27"/>
  <c r="O5115" i="27"/>
  <c r="N5116" i="27"/>
  <c r="O5116" i="27"/>
  <c r="N5117" i="27"/>
  <c r="O5117" i="27"/>
  <c r="N5118" i="27"/>
  <c r="O5118" i="27"/>
  <c r="N5119" i="27"/>
  <c r="O5119" i="27"/>
  <c r="N5120" i="27"/>
  <c r="O5120" i="27"/>
  <c r="N5121" i="27"/>
  <c r="O5121" i="27"/>
  <c r="N5122" i="27"/>
  <c r="O5122" i="27"/>
  <c r="N5123" i="27"/>
  <c r="O5123" i="27"/>
  <c r="N5124" i="27"/>
  <c r="O5124" i="27"/>
  <c r="N5125" i="27"/>
  <c r="O5125" i="27"/>
  <c r="N5126" i="27"/>
  <c r="O5126" i="27"/>
  <c r="N5127" i="27"/>
  <c r="O5127" i="27"/>
  <c r="N5128" i="27"/>
  <c r="O5128" i="27"/>
  <c r="N5129" i="27"/>
  <c r="O5129" i="27"/>
  <c r="N5130" i="27"/>
  <c r="O5130" i="27"/>
  <c r="N5131" i="27"/>
  <c r="O5131" i="27"/>
  <c r="N5132" i="27"/>
  <c r="O5132" i="27"/>
  <c r="N5133" i="27"/>
  <c r="O5133" i="27"/>
  <c r="N5134" i="27"/>
  <c r="O5134" i="27"/>
  <c r="N5135" i="27"/>
  <c r="O5135" i="27"/>
  <c r="N5136" i="27"/>
  <c r="O5136" i="27"/>
  <c r="N5137" i="27"/>
  <c r="O5137" i="27"/>
  <c r="N5138" i="27"/>
  <c r="O5138" i="27"/>
  <c r="N5139" i="27"/>
  <c r="O5139" i="27"/>
  <c r="N5140" i="27"/>
  <c r="O5140" i="27"/>
  <c r="N5141" i="27"/>
  <c r="O5141" i="27"/>
  <c r="N5142" i="27"/>
  <c r="O5142" i="27"/>
  <c r="N5143" i="27"/>
  <c r="O5143" i="27"/>
  <c r="N5144" i="27"/>
  <c r="O5144" i="27"/>
  <c r="N5145" i="27"/>
  <c r="O5145" i="27"/>
  <c r="N5146" i="27"/>
  <c r="O5146" i="27"/>
  <c r="N5147" i="27"/>
  <c r="O5147" i="27"/>
  <c r="N5148" i="27"/>
  <c r="O5148" i="27"/>
  <c r="N5149" i="27"/>
  <c r="O5149" i="27"/>
  <c r="N5150" i="27"/>
  <c r="O5150" i="27"/>
  <c r="N5151" i="27"/>
  <c r="O5151" i="27"/>
  <c r="N5152" i="27"/>
  <c r="O5152" i="27"/>
  <c r="N5153" i="27"/>
  <c r="O5153" i="27"/>
  <c r="N5154" i="27"/>
  <c r="O5154" i="27"/>
  <c r="N5155" i="27"/>
  <c r="O5155" i="27"/>
  <c r="N5156" i="27"/>
  <c r="O5156" i="27"/>
  <c r="N5157" i="27"/>
  <c r="O5157" i="27"/>
  <c r="N5158" i="27"/>
  <c r="O5158" i="27"/>
  <c r="N5159" i="27"/>
  <c r="O5159" i="27"/>
  <c r="N5160" i="27"/>
  <c r="O5160" i="27"/>
  <c r="N5161" i="27"/>
  <c r="O5161" i="27"/>
  <c r="N5162" i="27"/>
  <c r="O5162" i="27"/>
  <c r="N5163" i="27"/>
  <c r="O5163" i="27"/>
  <c r="N5164" i="27"/>
  <c r="O5164" i="27"/>
  <c r="N5165" i="27"/>
  <c r="O5165" i="27"/>
  <c r="N5166" i="27"/>
  <c r="O5166" i="27"/>
  <c r="N5167" i="27"/>
  <c r="O5167" i="27"/>
  <c r="N5168" i="27"/>
  <c r="O5168" i="27"/>
  <c r="N5169" i="27"/>
  <c r="O5169" i="27"/>
  <c r="N5170" i="27"/>
  <c r="O5170" i="27"/>
  <c r="N5171" i="27"/>
  <c r="O5171" i="27"/>
  <c r="N5172" i="27"/>
  <c r="O5172" i="27"/>
  <c r="N5173" i="27"/>
  <c r="O5173" i="27"/>
  <c r="N5174" i="27"/>
  <c r="O5174" i="27"/>
  <c r="N5175" i="27"/>
  <c r="O5175" i="27"/>
  <c r="N5176" i="27"/>
  <c r="O5176" i="27"/>
  <c r="N5177" i="27"/>
  <c r="O5177" i="27"/>
  <c r="N5178" i="27"/>
  <c r="O5178" i="27"/>
  <c r="N5179" i="27"/>
  <c r="O5179" i="27"/>
  <c r="N5180" i="27"/>
  <c r="O5180" i="27"/>
  <c r="N5181" i="27"/>
  <c r="O5181" i="27"/>
  <c r="N5182" i="27"/>
  <c r="O5182" i="27"/>
  <c r="N5183" i="27"/>
  <c r="O5183" i="27"/>
  <c r="N5184" i="27"/>
  <c r="O5184" i="27"/>
  <c r="N5185" i="27"/>
  <c r="O5185" i="27"/>
  <c r="N5186" i="27"/>
  <c r="O5186" i="27"/>
  <c r="N5187" i="27"/>
  <c r="O5187" i="27"/>
  <c r="N5188" i="27"/>
  <c r="O5188" i="27"/>
  <c r="N5189" i="27"/>
  <c r="O5189" i="27"/>
  <c r="N5190" i="27"/>
  <c r="O5190" i="27"/>
  <c r="N5191" i="27"/>
  <c r="O5191" i="27"/>
  <c r="N5192" i="27"/>
  <c r="O5192" i="27"/>
  <c r="N5193" i="27"/>
  <c r="O5193" i="27"/>
  <c r="N5194" i="27"/>
  <c r="O5194" i="27"/>
  <c r="N5195" i="27"/>
  <c r="O5195" i="27"/>
  <c r="N5196" i="27"/>
  <c r="O5196" i="27"/>
  <c r="N5197" i="27"/>
  <c r="O5197" i="27"/>
  <c r="N5198" i="27"/>
  <c r="O5198" i="27"/>
  <c r="N5199" i="27"/>
  <c r="O5199" i="27"/>
  <c r="N5200" i="27"/>
  <c r="O5200" i="27"/>
  <c r="N5201" i="27"/>
  <c r="O5201" i="27"/>
  <c r="N5202" i="27"/>
  <c r="O5202" i="27"/>
  <c r="N5203" i="27"/>
  <c r="O5203" i="27"/>
  <c r="N5204" i="27"/>
  <c r="O5204" i="27"/>
  <c r="N5205" i="27"/>
  <c r="O5205" i="27"/>
  <c r="N5206" i="27"/>
  <c r="O5206" i="27"/>
  <c r="N5207" i="27"/>
  <c r="O5207" i="27"/>
  <c r="N5208" i="27"/>
  <c r="O5208" i="27"/>
  <c r="N5209" i="27"/>
  <c r="O5209" i="27"/>
  <c r="N5210" i="27"/>
  <c r="O5210" i="27"/>
  <c r="N5211" i="27"/>
  <c r="O5211" i="27"/>
  <c r="N5212" i="27"/>
  <c r="O5212" i="27"/>
  <c r="N5213" i="27"/>
  <c r="O5213" i="27"/>
  <c r="N5214" i="27"/>
  <c r="O5214" i="27"/>
  <c r="N5215" i="27"/>
  <c r="O5215" i="27"/>
  <c r="N5216" i="27"/>
  <c r="O5216" i="27"/>
  <c r="N5217" i="27"/>
  <c r="O5217" i="27"/>
  <c r="N5218" i="27"/>
  <c r="O5218" i="27"/>
  <c r="N5219" i="27"/>
  <c r="O5219" i="27"/>
  <c r="N5220" i="27"/>
  <c r="O5220" i="27"/>
  <c r="N5221" i="27"/>
  <c r="O5221" i="27"/>
  <c r="N5222" i="27"/>
  <c r="O5222" i="27"/>
  <c r="N5223" i="27"/>
  <c r="O5223" i="27"/>
  <c r="N5224" i="27"/>
  <c r="O5224" i="27"/>
  <c r="N5225" i="27"/>
  <c r="O5225" i="27"/>
  <c r="N5226" i="27"/>
  <c r="O5226" i="27"/>
  <c r="N5227" i="27"/>
  <c r="O5227" i="27"/>
  <c r="N5228" i="27"/>
  <c r="O5228" i="27"/>
  <c r="N5229" i="27"/>
  <c r="O5229" i="27"/>
  <c r="N5230" i="27"/>
  <c r="O5230" i="27"/>
  <c r="N5231" i="27"/>
  <c r="O5231" i="27"/>
  <c r="N5232" i="27"/>
  <c r="O5232" i="27"/>
  <c r="N5233" i="27"/>
  <c r="O5233" i="27"/>
  <c r="N5234" i="27"/>
  <c r="O5234" i="27"/>
  <c r="N5235" i="27"/>
  <c r="O5235" i="27"/>
  <c r="N5236" i="27"/>
  <c r="O5236" i="27"/>
  <c r="N5237" i="27"/>
  <c r="O5237" i="27"/>
  <c r="N5238" i="27"/>
  <c r="O5238" i="27"/>
  <c r="N5239" i="27"/>
  <c r="O5239" i="27"/>
  <c r="N5240" i="27"/>
  <c r="O5240" i="27"/>
  <c r="N5241" i="27"/>
  <c r="O5241" i="27"/>
  <c r="N5242" i="27"/>
  <c r="O5242" i="27"/>
  <c r="N5243" i="27"/>
  <c r="O5243" i="27"/>
  <c r="N5244" i="27"/>
  <c r="O5244" i="27"/>
  <c r="N5245" i="27"/>
  <c r="O5245" i="27"/>
  <c r="N5246" i="27"/>
  <c r="O5246" i="27"/>
  <c r="N5247" i="27"/>
  <c r="O5247" i="27"/>
  <c r="N5248" i="27"/>
  <c r="O5248" i="27"/>
  <c r="N5249" i="27"/>
  <c r="O5249" i="27"/>
  <c r="N5250" i="27"/>
  <c r="O5250" i="27"/>
  <c r="N5251" i="27"/>
  <c r="O5251" i="27"/>
  <c r="N5252" i="27"/>
  <c r="O5252" i="27"/>
  <c r="N5253" i="27"/>
  <c r="O5253" i="27"/>
  <c r="N5254" i="27"/>
  <c r="O5254" i="27"/>
  <c r="N5255" i="27"/>
  <c r="O5255" i="27"/>
  <c r="N5256" i="27"/>
  <c r="O5256" i="27"/>
  <c r="N5257" i="27"/>
  <c r="O5257" i="27"/>
  <c r="N5258" i="27"/>
  <c r="O5258" i="27"/>
  <c r="N5259" i="27"/>
  <c r="O5259" i="27"/>
  <c r="N5260" i="27"/>
  <c r="O5260" i="27"/>
  <c r="N5261" i="27"/>
  <c r="O5261" i="27"/>
  <c r="N5262" i="27"/>
  <c r="O5262" i="27"/>
  <c r="N5263" i="27"/>
  <c r="O5263" i="27"/>
  <c r="N5264" i="27"/>
  <c r="O5264" i="27"/>
  <c r="N5265" i="27"/>
  <c r="O5265" i="27"/>
  <c r="N5266" i="27"/>
  <c r="O5266" i="27"/>
  <c r="N5267" i="27"/>
  <c r="O5267" i="27"/>
  <c r="N5268" i="27"/>
  <c r="O5268" i="27"/>
  <c r="N5269" i="27"/>
  <c r="O5269" i="27"/>
  <c r="N5270" i="27"/>
  <c r="O5270" i="27"/>
  <c r="N5271" i="27"/>
  <c r="O5271" i="27"/>
  <c r="N5272" i="27"/>
  <c r="O5272" i="27"/>
  <c r="N5273" i="27"/>
  <c r="O5273" i="27"/>
  <c r="N5274" i="27"/>
  <c r="O5274" i="27"/>
  <c r="N5275" i="27"/>
  <c r="O5275" i="27"/>
  <c r="N5276" i="27"/>
  <c r="O5276" i="27"/>
  <c r="N5277" i="27"/>
  <c r="O5277" i="27"/>
  <c r="N5278" i="27"/>
  <c r="O5278" i="27"/>
  <c r="N5279" i="27"/>
  <c r="O5279" i="27"/>
  <c r="N5280" i="27"/>
  <c r="O5280" i="27"/>
  <c r="N5281" i="27"/>
  <c r="O5281" i="27"/>
  <c r="N5282" i="27"/>
  <c r="O5282" i="27"/>
  <c r="N5283" i="27"/>
  <c r="O5283" i="27"/>
  <c r="N5284" i="27"/>
  <c r="O5284" i="27"/>
  <c r="N5285" i="27"/>
  <c r="O5285" i="27"/>
  <c r="N5286" i="27"/>
  <c r="O5286" i="27"/>
  <c r="N5287" i="27"/>
  <c r="O5287" i="27"/>
  <c r="N5288" i="27"/>
  <c r="O5288" i="27"/>
  <c r="N5289" i="27"/>
  <c r="O5289" i="27"/>
  <c r="N5290" i="27"/>
  <c r="O5290" i="27"/>
  <c r="N5291" i="27"/>
  <c r="O5291" i="27"/>
  <c r="N5292" i="27"/>
  <c r="O5292" i="27"/>
  <c r="N5293" i="27"/>
  <c r="O5293" i="27"/>
  <c r="N5294" i="27"/>
  <c r="O5294" i="27"/>
  <c r="N5295" i="27"/>
  <c r="O5295" i="27"/>
  <c r="N5296" i="27"/>
  <c r="O5296" i="27"/>
  <c r="N5297" i="27"/>
  <c r="O5297" i="27"/>
  <c r="N5298" i="27"/>
  <c r="O5298" i="27"/>
  <c r="N5299" i="27"/>
  <c r="O5299" i="27"/>
  <c r="N5300" i="27"/>
  <c r="O5300" i="27"/>
  <c r="N5301" i="27"/>
  <c r="O5301" i="27"/>
  <c r="N5302" i="27"/>
  <c r="O5302" i="27"/>
  <c r="N5303" i="27"/>
  <c r="O5303" i="27"/>
  <c r="N5304" i="27"/>
  <c r="O5304" i="27"/>
  <c r="N5305" i="27"/>
  <c r="O5305" i="27"/>
  <c r="N5306" i="27"/>
  <c r="O5306" i="27"/>
  <c r="N5307" i="27"/>
  <c r="O5307" i="27"/>
  <c r="N5308" i="27"/>
  <c r="O5308" i="27"/>
  <c r="N5309" i="27"/>
  <c r="O5309" i="27"/>
  <c r="N5310" i="27"/>
  <c r="O5310" i="27"/>
  <c r="N5311" i="27"/>
  <c r="O5311" i="27"/>
  <c r="N5312" i="27"/>
  <c r="O5312" i="27"/>
  <c r="N5313" i="27"/>
  <c r="O5313" i="27"/>
  <c r="N5314" i="27"/>
  <c r="O5314" i="27"/>
  <c r="N5315" i="27"/>
  <c r="O5315" i="27"/>
  <c r="N5316" i="27"/>
  <c r="O5316" i="27"/>
  <c r="N5317" i="27"/>
  <c r="O5317" i="27"/>
  <c r="N5318" i="27"/>
  <c r="O5318" i="27"/>
  <c r="N5319" i="27"/>
  <c r="O5319" i="27"/>
  <c r="N5320" i="27"/>
  <c r="O5320" i="27"/>
  <c r="N5321" i="27"/>
  <c r="O5321" i="27"/>
  <c r="N5322" i="27"/>
  <c r="O5322" i="27"/>
  <c r="N5323" i="27"/>
  <c r="O5323" i="27"/>
  <c r="N5324" i="27"/>
  <c r="O5324" i="27"/>
  <c r="N5325" i="27"/>
  <c r="O5325" i="27"/>
  <c r="N5326" i="27"/>
  <c r="O5326" i="27"/>
  <c r="N5327" i="27"/>
  <c r="O5327" i="27"/>
  <c r="N5328" i="27"/>
  <c r="O5328" i="27"/>
  <c r="N5329" i="27"/>
  <c r="O5329" i="27"/>
  <c r="N5330" i="27"/>
  <c r="O5330" i="27"/>
  <c r="N5331" i="27"/>
  <c r="O5331" i="27"/>
  <c r="N5332" i="27"/>
  <c r="O5332" i="27"/>
  <c r="N5333" i="27"/>
  <c r="O5333" i="27"/>
  <c r="N5334" i="27"/>
  <c r="O5334" i="27"/>
  <c r="N5335" i="27"/>
  <c r="O5335" i="27"/>
  <c r="N5336" i="27"/>
  <c r="O5336" i="27"/>
  <c r="N5337" i="27"/>
  <c r="O5337" i="27"/>
  <c r="N5338" i="27"/>
  <c r="O5338" i="27"/>
  <c r="N5339" i="27"/>
  <c r="O5339" i="27"/>
  <c r="N5340" i="27"/>
  <c r="O5340" i="27"/>
  <c r="N5341" i="27"/>
  <c r="O5341" i="27"/>
  <c r="N5342" i="27"/>
  <c r="O5342" i="27"/>
  <c r="N5343" i="27"/>
  <c r="O5343" i="27"/>
  <c r="N5344" i="27"/>
  <c r="O5344" i="27"/>
  <c r="N5345" i="27"/>
  <c r="O5345" i="27"/>
  <c r="N5346" i="27"/>
  <c r="O5346" i="27"/>
  <c r="N5347" i="27"/>
  <c r="O5347" i="27"/>
  <c r="N5348" i="27"/>
  <c r="O5348" i="27"/>
  <c r="N5349" i="27"/>
  <c r="O5349" i="27"/>
  <c r="N5350" i="27"/>
  <c r="O5350" i="27"/>
  <c r="N5351" i="27"/>
  <c r="O5351" i="27"/>
  <c r="N5352" i="27"/>
  <c r="O5352" i="27"/>
  <c r="N5353" i="27"/>
  <c r="O5353" i="27"/>
  <c r="N5354" i="27"/>
  <c r="O5354" i="27"/>
  <c r="N5355" i="27"/>
  <c r="O5355" i="27"/>
  <c r="N5356" i="27"/>
  <c r="O5356" i="27"/>
  <c r="N5357" i="27"/>
  <c r="O5357" i="27"/>
  <c r="N5358" i="27"/>
  <c r="O5358" i="27"/>
  <c r="N5359" i="27"/>
  <c r="O5359" i="27"/>
  <c r="N5360" i="27"/>
  <c r="O5360" i="27"/>
  <c r="N5361" i="27"/>
  <c r="O5361" i="27"/>
  <c r="N5362" i="27"/>
  <c r="O5362" i="27"/>
  <c r="N5363" i="27"/>
  <c r="O5363" i="27"/>
  <c r="N5364" i="27"/>
  <c r="O5364" i="27"/>
  <c r="N5365" i="27"/>
  <c r="O5365" i="27"/>
  <c r="N5366" i="27"/>
  <c r="O5366" i="27"/>
  <c r="N5367" i="27"/>
  <c r="O5367" i="27"/>
  <c r="N5368" i="27"/>
  <c r="O5368" i="27"/>
  <c r="N5369" i="27"/>
  <c r="O5369" i="27"/>
  <c r="N5370" i="27"/>
  <c r="O5370" i="27"/>
  <c r="N5371" i="27"/>
  <c r="O5371" i="27"/>
  <c r="N5372" i="27"/>
  <c r="O5372" i="27"/>
  <c r="N5373" i="27"/>
  <c r="O5373" i="27"/>
  <c r="N5374" i="27"/>
  <c r="O5374" i="27"/>
  <c r="N5375" i="27"/>
  <c r="O5375" i="27"/>
  <c r="N5376" i="27"/>
  <c r="O5376" i="27"/>
  <c r="N5377" i="27"/>
  <c r="O5377" i="27"/>
  <c r="N5378" i="27"/>
  <c r="O5378" i="27"/>
  <c r="N5379" i="27"/>
  <c r="O5379" i="27"/>
  <c r="N5380" i="27"/>
  <c r="O5380" i="27"/>
  <c r="N5381" i="27"/>
  <c r="O5381" i="27"/>
  <c r="N5382" i="27"/>
  <c r="O5382" i="27"/>
  <c r="N5383" i="27"/>
  <c r="O5383" i="27"/>
  <c r="N5384" i="27"/>
  <c r="O5384" i="27"/>
  <c r="N5385" i="27"/>
  <c r="O5385" i="27"/>
  <c r="N5386" i="27"/>
  <c r="O5386" i="27"/>
  <c r="N5387" i="27"/>
  <c r="O5387" i="27"/>
  <c r="N5388" i="27"/>
  <c r="O5388" i="27"/>
  <c r="N5389" i="27"/>
  <c r="O5389" i="27"/>
  <c r="N5390" i="27"/>
  <c r="O5390" i="27"/>
  <c r="N5391" i="27"/>
  <c r="O5391" i="27"/>
  <c r="N5392" i="27"/>
  <c r="O5392" i="27"/>
  <c r="N5393" i="27"/>
  <c r="O5393" i="27"/>
  <c r="N5394" i="27"/>
  <c r="O5394" i="27"/>
  <c r="N5395" i="27"/>
  <c r="O5395" i="27"/>
  <c r="N5396" i="27"/>
  <c r="O5396" i="27"/>
  <c r="N5397" i="27"/>
  <c r="O5397" i="27"/>
  <c r="N5398" i="27"/>
  <c r="O5398" i="27"/>
  <c r="N5399" i="27"/>
  <c r="O5399" i="27"/>
  <c r="N5400" i="27"/>
  <c r="O5400" i="27"/>
  <c r="N5401" i="27"/>
  <c r="O5401" i="27"/>
  <c r="N5402" i="27"/>
  <c r="O5402" i="27"/>
  <c r="N5403" i="27"/>
  <c r="O5403" i="27"/>
  <c r="N5404" i="27"/>
  <c r="O5404" i="27"/>
  <c r="N5405" i="27"/>
  <c r="O5405" i="27"/>
  <c r="N5406" i="27"/>
  <c r="O5406" i="27"/>
  <c r="N5407" i="27"/>
  <c r="O5407" i="27"/>
  <c r="N5408" i="27"/>
  <c r="O5408" i="27"/>
  <c r="N5409" i="27"/>
  <c r="O5409" i="27"/>
  <c r="N5410" i="27"/>
  <c r="O5410" i="27"/>
  <c r="N5411" i="27"/>
  <c r="O5411" i="27"/>
  <c r="N5412" i="27"/>
  <c r="O5412" i="27"/>
  <c r="N5413" i="27"/>
  <c r="O5413" i="27"/>
  <c r="N5414" i="27"/>
  <c r="O5414" i="27"/>
  <c r="N5415" i="27"/>
  <c r="O5415" i="27"/>
  <c r="N5416" i="27"/>
  <c r="O5416" i="27"/>
  <c r="N5417" i="27"/>
  <c r="O5417" i="27"/>
  <c r="N5418" i="27"/>
  <c r="O5418" i="27"/>
  <c r="N5419" i="27"/>
  <c r="O5419" i="27"/>
  <c r="N5420" i="27"/>
  <c r="O5420" i="27"/>
  <c r="N5421" i="27"/>
  <c r="O5421" i="27"/>
  <c r="N5422" i="27"/>
  <c r="O5422" i="27"/>
  <c r="N5423" i="27"/>
  <c r="O5423" i="27"/>
  <c r="N5424" i="27"/>
  <c r="O5424" i="27"/>
  <c r="N5425" i="27"/>
  <c r="O5425" i="27"/>
  <c r="N5426" i="27"/>
  <c r="O5426" i="27"/>
  <c r="N5427" i="27"/>
  <c r="O5427" i="27"/>
  <c r="N5428" i="27"/>
  <c r="O5428" i="27"/>
  <c r="N5429" i="27"/>
  <c r="O5429" i="27"/>
  <c r="N5430" i="27"/>
  <c r="O5430" i="27"/>
  <c r="N5431" i="27"/>
  <c r="O5431" i="27"/>
  <c r="N5432" i="27"/>
  <c r="O5432" i="27"/>
  <c r="N5433" i="27"/>
  <c r="O5433" i="27"/>
  <c r="N5434" i="27"/>
  <c r="O5434" i="27"/>
  <c r="N5435" i="27"/>
  <c r="O5435" i="27"/>
  <c r="N5436" i="27"/>
  <c r="O5436" i="27"/>
  <c r="N5437" i="27"/>
  <c r="O5437" i="27"/>
  <c r="N5438" i="27"/>
  <c r="O5438" i="27"/>
  <c r="N5439" i="27"/>
  <c r="O5439" i="27"/>
  <c r="N5440" i="27"/>
  <c r="O5440" i="27"/>
  <c r="N5441" i="27"/>
  <c r="O5441" i="27"/>
  <c r="N5442" i="27"/>
  <c r="O5442" i="27"/>
  <c r="N5443" i="27"/>
  <c r="O5443" i="27"/>
  <c r="N5444" i="27"/>
  <c r="O5444" i="27"/>
  <c r="N5445" i="27"/>
  <c r="O5445" i="27"/>
  <c r="N5446" i="27"/>
  <c r="O5446" i="27"/>
  <c r="N5447" i="27"/>
  <c r="O5447" i="27"/>
  <c r="N5448" i="27"/>
  <c r="O5448" i="27"/>
  <c r="N5449" i="27"/>
  <c r="O5449" i="27"/>
  <c r="N5450" i="27"/>
  <c r="O5450" i="27"/>
  <c r="N5451" i="27"/>
  <c r="O5451" i="27"/>
  <c r="N5452" i="27"/>
  <c r="O5452" i="27"/>
  <c r="N5453" i="27"/>
  <c r="O5453" i="27"/>
  <c r="N5454" i="27"/>
  <c r="O5454" i="27"/>
  <c r="N5455" i="27"/>
  <c r="O5455" i="27"/>
  <c r="N5456" i="27"/>
  <c r="O5456" i="27"/>
  <c r="N5457" i="27"/>
  <c r="O5457" i="27"/>
  <c r="N5458" i="27"/>
  <c r="O5458" i="27"/>
  <c r="N5459" i="27"/>
  <c r="O5459" i="27"/>
  <c r="N5460" i="27"/>
  <c r="O5460" i="27"/>
  <c r="N5461" i="27"/>
  <c r="O5461" i="27"/>
  <c r="N5462" i="27"/>
  <c r="O5462" i="27"/>
  <c r="N5463" i="27"/>
  <c r="O5463" i="27"/>
  <c r="N5464" i="27"/>
  <c r="O5464" i="27"/>
  <c r="N5465" i="27"/>
  <c r="O5465" i="27"/>
  <c r="N5466" i="27"/>
  <c r="O5466" i="27"/>
  <c r="N5467" i="27"/>
  <c r="O5467" i="27"/>
  <c r="N5468" i="27"/>
  <c r="O5468" i="27"/>
  <c r="N5469" i="27"/>
  <c r="O5469" i="27"/>
  <c r="N5470" i="27"/>
  <c r="O5470" i="27"/>
  <c r="N5471" i="27"/>
  <c r="O5471" i="27"/>
  <c r="N5472" i="27"/>
  <c r="O5472" i="27"/>
  <c r="N5473" i="27"/>
  <c r="O5473" i="27"/>
  <c r="N5474" i="27"/>
  <c r="O5474" i="27"/>
  <c r="N5475" i="27"/>
  <c r="O5475" i="27"/>
  <c r="N5476" i="27"/>
  <c r="O5476" i="27"/>
  <c r="N5477" i="27"/>
  <c r="O5477" i="27"/>
  <c r="N5478" i="27"/>
  <c r="O5478" i="27"/>
  <c r="N5479" i="27"/>
  <c r="O5479" i="27"/>
  <c r="O2" i="27"/>
  <c r="N2" i="27"/>
  <c r="L4" i="84"/>
  <c r="Y24" i="69" l="1"/>
  <c r="Y23" i="69"/>
  <c r="Y22" i="69"/>
  <c r="Y21" i="69"/>
  <c r="Y20" i="69"/>
  <c r="Y19" i="69"/>
  <c r="Y18" i="69"/>
  <c r="Y17" i="69"/>
  <c r="Y16" i="69"/>
  <c r="Y15" i="69"/>
  <c r="Y14" i="69"/>
  <c r="Y13" i="69"/>
  <c r="Y12" i="69"/>
  <c r="Y11" i="69"/>
  <c r="Y10" i="69"/>
  <c r="Y9" i="69"/>
  <c r="U10" i="81"/>
  <c r="T10" i="81"/>
  <c r="S10" i="81"/>
  <c r="U5" i="81"/>
  <c r="T5" i="81"/>
  <c r="S5" i="81"/>
  <c r="A4" i="81" l="1"/>
  <c r="T233" i="80" l="1"/>
  <c r="P233" i="80"/>
  <c r="N233" i="80"/>
  <c r="M233" i="80"/>
  <c r="J233" i="80"/>
  <c r="I233" i="80"/>
  <c r="V233" i="80" s="1"/>
  <c r="U232" i="80"/>
  <c r="R232" i="80"/>
  <c r="P232" i="80"/>
  <c r="N232" i="80"/>
  <c r="M232" i="80"/>
  <c r="I232" i="80"/>
  <c r="J232" i="80" s="1"/>
  <c r="R231" i="80"/>
  <c r="N231" i="80"/>
  <c r="M231" i="80"/>
  <c r="I231" i="80"/>
  <c r="J231" i="80" s="1"/>
  <c r="U230" i="80"/>
  <c r="T230" i="80"/>
  <c r="R230" i="80"/>
  <c r="P230" i="80"/>
  <c r="N230" i="80"/>
  <c r="M230" i="80"/>
  <c r="J230" i="80"/>
  <c r="I230" i="80"/>
  <c r="V230" i="80" s="1"/>
  <c r="U229" i="80"/>
  <c r="T229" i="80"/>
  <c r="R229" i="80"/>
  <c r="M229" i="80"/>
  <c r="I229" i="80"/>
  <c r="P229" i="80" s="1"/>
  <c r="U228" i="80"/>
  <c r="T228" i="80"/>
  <c r="M228" i="80"/>
  <c r="I228" i="80"/>
  <c r="R228" i="80" s="1"/>
  <c r="M224" i="80"/>
  <c r="I224" i="80"/>
  <c r="V224" i="80" s="1"/>
  <c r="N223" i="80"/>
  <c r="M223" i="80"/>
  <c r="J223" i="80"/>
  <c r="I223" i="80"/>
  <c r="V223" i="80" s="1"/>
  <c r="U222" i="80"/>
  <c r="T222" i="80"/>
  <c r="R222" i="80"/>
  <c r="P222" i="80"/>
  <c r="N222" i="80"/>
  <c r="M222" i="80"/>
  <c r="J222" i="80"/>
  <c r="I222" i="80"/>
  <c r="V222" i="80" s="1"/>
  <c r="U221" i="80"/>
  <c r="T221" i="80"/>
  <c r="R221" i="80"/>
  <c r="P221" i="80"/>
  <c r="N221" i="80"/>
  <c r="M221" i="80"/>
  <c r="I221" i="80"/>
  <c r="J221" i="80" s="1"/>
  <c r="U220" i="80"/>
  <c r="T220" i="80"/>
  <c r="R220" i="80"/>
  <c r="P220" i="80"/>
  <c r="M220" i="80"/>
  <c r="I220" i="80"/>
  <c r="N220" i="80" s="1"/>
  <c r="U219" i="80"/>
  <c r="T219" i="80"/>
  <c r="R219" i="80"/>
  <c r="M219" i="80"/>
  <c r="I219" i="80"/>
  <c r="P219" i="80" s="1"/>
  <c r="U218" i="80"/>
  <c r="T218" i="80"/>
  <c r="M218" i="80"/>
  <c r="I218" i="80"/>
  <c r="R218" i="80" s="1"/>
  <c r="U217" i="80"/>
  <c r="M217" i="80"/>
  <c r="I217" i="80"/>
  <c r="T217" i="80" s="1"/>
  <c r="M216" i="80"/>
  <c r="I216" i="80"/>
  <c r="U216" i="80" s="1"/>
  <c r="R215" i="80"/>
  <c r="P215" i="80"/>
  <c r="N215" i="80"/>
  <c r="M215" i="80"/>
  <c r="J215" i="80"/>
  <c r="I215" i="80"/>
  <c r="V215" i="80" s="1"/>
  <c r="U214" i="80"/>
  <c r="T214" i="80"/>
  <c r="R214" i="80"/>
  <c r="P214" i="80"/>
  <c r="N214" i="80"/>
  <c r="M214" i="80"/>
  <c r="J214" i="80"/>
  <c r="I214" i="80"/>
  <c r="V214" i="80" s="1"/>
  <c r="U213" i="80"/>
  <c r="T213" i="80"/>
  <c r="R213" i="80"/>
  <c r="P213" i="80"/>
  <c r="N213" i="80"/>
  <c r="M213" i="80"/>
  <c r="I213" i="80"/>
  <c r="J213" i="80" s="1"/>
  <c r="M212" i="80"/>
  <c r="M211" i="80"/>
  <c r="A212" i="80"/>
  <c r="I212" i="80" s="1"/>
  <c r="E212" i="80"/>
  <c r="A213" i="80"/>
  <c r="E213" i="80"/>
  <c r="A214" i="80"/>
  <c r="E214" i="80"/>
  <c r="A215" i="80"/>
  <c r="E215" i="80"/>
  <c r="A216" i="80"/>
  <c r="E216" i="80"/>
  <c r="A217" i="80"/>
  <c r="E217" i="80"/>
  <c r="A218" i="80"/>
  <c r="E218" i="80"/>
  <c r="A219" i="80"/>
  <c r="E219" i="80"/>
  <c r="A220" i="80"/>
  <c r="E220" i="80"/>
  <c r="A221" i="80"/>
  <c r="E221" i="80"/>
  <c r="A222" i="80"/>
  <c r="E222" i="80"/>
  <c r="A223" i="80"/>
  <c r="E223" i="80"/>
  <c r="A224" i="80"/>
  <c r="E224" i="80"/>
  <c r="A228" i="80"/>
  <c r="E228" i="80"/>
  <c r="A229" i="80"/>
  <c r="E229" i="80"/>
  <c r="A230" i="80"/>
  <c r="E230" i="80"/>
  <c r="A231" i="80"/>
  <c r="E231" i="80"/>
  <c r="A232" i="80"/>
  <c r="E232" i="80"/>
  <c r="A233" i="80"/>
  <c r="E233" i="80"/>
  <c r="E211" i="80"/>
  <c r="A211" i="80"/>
  <c r="I211" i="80" s="1"/>
  <c r="I190" i="80"/>
  <c r="R190" i="80" s="1"/>
  <c r="M190" i="80"/>
  <c r="I195" i="80"/>
  <c r="J195" i="80" s="1"/>
  <c r="M198" i="80"/>
  <c r="M202" i="80"/>
  <c r="I204" i="80"/>
  <c r="J204" i="80" s="1"/>
  <c r="A204" i="80"/>
  <c r="E204" i="80"/>
  <c r="M204" i="80" s="1"/>
  <c r="A205" i="80"/>
  <c r="I205" i="80" s="1"/>
  <c r="E205" i="80"/>
  <c r="M205" i="80" s="1"/>
  <c r="A206" i="80"/>
  <c r="I206" i="80" s="1"/>
  <c r="E206" i="80"/>
  <c r="M206" i="80" s="1"/>
  <c r="A207" i="80"/>
  <c r="I207" i="80" s="1"/>
  <c r="E207" i="80"/>
  <c r="M207" i="80" s="1"/>
  <c r="A186" i="80"/>
  <c r="I186" i="80" s="1"/>
  <c r="E186" i="80"/>
  <c r="M186" i="80" s="1"/>
  <c r="A187" i="80"/>
  <c r="I187" i="80" s="1"/>
  <c r="E187" i="80"/>
  <c r="M187" i="80" s="1"/>
  <c r="A188" i="80"/>
  <c r="I188" i="80" s="1"/>
  <c r="E188" i="80"/>
  <c r="M188" i="80" s="1"/>
  <c r="A189" i="80"/>
  <c r="I189" i="80" s="1"/>
  <c r="E189" i="80"/>
  <c r="M189" i="80" s="1"/>
  <c r="A190" i="80"/>
  <c r="E190" i="80"/>
  <c r="A191" i="80"/>
  <c r="I191" i="80" s="1"/>
  <c r="E191" i="80"/>
  <c r="M191" i="80" s="1"/>
  <c r="A192" i="80"/>
  <c r="I192" i="80" s="1"/>
  <c r="E192" i="80"/>
  <c r="M192" i="80" s="1"/>
  <c r="A193" i="80"/>
  <c r="I193" i="80" s="1"/>
  <c r="E193" i="80"/>
  <c r="M193" i="80" s="1"/>
  <c r="A194" i="80"/>
  <c r="I194" i="80" s="1"/>
  <c r="E194" i="80"/>
  <c r="M194" i="80" s="1"/>
  <c r="A195" i="80"/>
  <c r="E195" i="80"/>
  <c r="M195" i="80" s="1"/>
  <c r="A196" i="80"/>
  <c r="I196" i="80" s="1"/>
  <c r="E196" i="80"/>
  <c r="M196" i="80" s="1"/>
  <c r="A197" i="80"/>
  <c r="I197" i="80" s="1"/>
  <c r="E197" i="80"/>
  <c r="M197" i="80" s="1"/>
  <c r="A198" i="80"/>
  <c r="I198" i="80" s="1"/>
  <c r="T198" i="80" s="1"/>
  <c r="E198" i="80"/>
  <c r="A202" i="80"/>
  <c r="I202" i="80" s="1"/>
  <c r="E202" i="80"/>
  <c r="A203" i="80"/>
  <c r="I203" i="80" s="1"/>
  <c r="E203" i="80"/>
  <c r="M203" i="80" s="1"/>
  <c r="E185" i="80"/>
  <c r="M185" i="80" s="1"/>
  <c r="A185" i="80"/>
  <c r="I185" i="80" s="1"/>
  <c r="T185" i="80" s="1"/>
  <c r="E31" i="66"/>
  <c r="D207" i="80" s="1"/>
  <c r="D31" i="66"/>
  <c r="C207" i="80" s="1"/>
  <c r="C31" i="66"/>
  <c r="B207" i="80" s="1"/>
  <c r="E30" i="66"/>
  <c r="D206" i="80" s="1"/>
  <c r="D30" i="66"/>
  <c r="C206" i="80" s="1"/>
  <c r="C30" i="66"/>
  <c r="B206" i="80" s="1"/>
  <c r="E29" i="66"/>
  <c r="D205" i="80" s="1"/>
  <c r="D29" i="66"/>
  <c r="C205" i="80" s="1"/>
  <c r="C29" i="66"/>
  <c r="B205" i="80" s="1"/>
  <c r="E28" i="66"/>
  <c r="D204" i="80" s="1"/>
  <c r="D28" i="66"/>
  <c r="C204" i="80" s="1"/>
  <c r="C28" i="66"/>
  <c r="B204" i="80" s="1"/>
  <c r="E27" i="66"/>
  <c r="D203" i="80" s="1"/>
  <c r="D27" i="66"/>
  <c r="C203" i="80" s="1"/>
  <c r="C27" i="66"/>
  <c r="B203" i="80" s="1"/>
  <c r="E26" i="66"/>
  <c r="D202" i="80" s="1"/>
  <c r="D26" i="66"/>
  <c r="C202" i="80" s="1"/>
  <c r="C26" i="66"/>
  <c r="B202" i="80" s="1"/>
  <c r="E22" i="66"/>
  <c r="D198" i="80" s="1"/>
  <c r="D22" i="66"/>
  <c r="C198" i="80" s="1"/>
  <c r="C22" i="66"/>
  <c r="B198" i="80" s="1"/>
  <c r="E21" i="66"/>
  <c r="D197" i="80" s="1"/>
  <c r="D21" i="66"/>
  <c r="C197" i="80" s="1"/>
  <c r="C21" i="66"/>
  <c r="B197" i="80" s="1"/>
  <c r="E20" i="66"/>
  <c r="D196" i="80" s="1"/>
  <c r="D20" i="66"/>
  <c r="C196" i="80" s="1"/>
  <c r="C20" i="66"/>
  <c r="B196" i="80" s="1"/>
  <c r="E19" i="66"/>
  <c r="D195" i="80" s="1"/>
  <c r="D19" i="66"/>
  <c r="C195" i="80" s="1"/>
  <c r="C19" i="66"/>
  <c r="B195" i="80" s="1"/>
  <c r="E18" i="66"/>
  <c r="D194" i="80" s="1"/>
  <c r="D18" i="66"/>
  <c r="C194" i="80" s="1"/>
  <c r="C18" i="66"/>
  <c r="B194" i="80" s="1"/>
  <c r="E17" i="66"/>
  <c r="D193" i="80" s="1"/>
  <c r="D17" i="66"/>
  <c r="C193" i="80" s="1"/>
  <c r="C17" i="66"/>
  <c r="B193" i="80" s="1"/>
  <c r="E16" i="66"/>
  <c r="D192" i="80" s="1"/>
  <c r="D16" i="66"/>
  <c r="C192" i="80" s="1"/>
  <c r="C16" i="66"/>
  <c r="B192" i="80" s="1"/>
  <c r="E15" i="66"/>
  <c r="D191" i="80" s="1"/>
  <c r="D15" i="66"/>
  <c r="C191" i="80" s="1"/>
  <c r="C15" i="66"/>
  <c r="B191" i="80" s="1"/>
  <c r="E14" i="66"/>
  <c r="D190" i="80" s="1"/>
  <c r="D14" i="66"/>
  <c r="C190" i="80" s="1"/>
  <c r="C14" i="66"/>
  <c r="B190" i="80" s="1"/>
  <c r="E13" i="66"/>
  <c r="D189" i="80" s="1"/>
  <c r="D13" i="66"/>
  <c r="C189" i="80" s="1"/>
  <c r="C13" i="66"/>
  <c r="B189" i="80" s="1"/>
  <c r="E12" i="66"/>
  <c r="D188" i="80" s="1"/>
  <c r="D12" i="66"/>
  <c r="C188" i="80" s="1"/>
  <c r="C12" i="66"/>
  <c r="B188" i="80" s="1"/>
  <c r="E11" i="66"/>
  <c r="D187" i="80" s="1"/>
  <c r="D11" i="66"/>
  <c r="C187" i="80" s="1"/>
  <c r="C11" i="66"/>
  <c r="B187" i="80" s="1"/>
  <c r="E10" i="66"/>
  <c r="D186" i="80" s="1"/>
  <c r="D10" i="66"/>
  <c r="C186" i="80" s="1"/>
  <c r="C10" i="66"/>
  <c r="B186" i="80" s="1"/>
  <c r="E9" i="66"/>
  <c r="D185" i="80" s="1"/>
  <c r="D9" i="66"/>
  <c r="C185" i="80" s="1"/>
  <c r="C9" i="66"/>
  <c r="B185" i="80" s="1"/>
  <c r="E31" i="35"/>
  <c r="D233" i="80" s="1"/>
  <c r="D31" i="35"/>
  <c r="C233" i="80" s="1"/>
  <c r="C31" i="35"/>
  <c r="B233" i="80" s="1"/>
  <c r="E30" i="35"/>
  <c r="D232" i="80" s="1"/>
  <c r="D30" i="35"/>
  <c r="C232" i="80" s="1"/>
  <c r="C30" i="35"/>
  <c r="B232" i="80" s="1"/>
  <c r="E29" i="35"/>
  <c r="D231" i="80" s="1"/>
  <c r="D29" i="35"/>
  <c r="C231" i="80" s="1"/>
  <c r="C29" i="35"/>
  <c r="B231" i="80" s="1"/>
  <c r="E28" i="35"/>
  <c r="D230" i="80" s="1"/>
  <c r="D28" i="35"/>
  <c r="C230" i="80" s="1"/>
  <c r="C28" i="35"/>
  <c r="B230" i="80" s="1"/>
  <c r="E27" i="35"/>
  <c r="D229" i="80" s="1"/>
  <c r="D27" i="35"/>
  <c r="C229" i="80" s="1"/>
  <c r="C27" i="35"/>
  <c r="B229" i="80" s="1"/>
  <c r="E26" i="35"/>
  <c r="D228" i="80" s="1"/>
  <c r="D26" i="35"/>
  <c r="C228" i="80" s="1"/>
  <c r="C26" i="35"/>
  <c r="B228" i="80" s="1"/>
  <c r="E22" i="35"/>
  <c r="D224" i="80" s="1"/>
  <c r="D22" i="35"/>
  <c r="C224" i="80" s="1"/>
  <c r="C22" i="35"/>
  <c r="B224" i="80" s="1"/>
  <c r="E21" i="35"/>
  <c r="D223" i="80" s="1"/>
  <c r="D21" i="35"/>
  <c r="C223" i="80" s="1"/>
  <c r="C21" i="35"/>
  <c r="B223" i="80" s="1"/>
  <c r="E20" i="35"/>
  <c r="D222" i="80" s="1"/>
  <c r="D20" i="35"/>
  <c r="C222" i="80" s="1"/>
  <c r="C20" i="35"/>
  <c r="B222" i="80" s="1"/>
  <c r="E19" i="35"/>
  <c r="D221" i="80" s="1"/>
  <c r="D19" i="35"/>
  <c r="C221" i="80" s="1"/>
  <c r="C19" i="35"/>
  <c r="B221" i="80" s="1"/>
  <c r="E18" i="35"/>
  <c r="D220" i="80" s="1"/>
  <c r="D18" i="35"/>
  <c r="C220" i="80" s="1"/>
  <c r="C18" i="35"/>
  <c r="B220" i="80" s="1"/>
  <c r="E17" i="35"/>
  <c r="D219" i="80" s="1"/>
  <c r="D17" i="35"/>
  <c r="C219" i="80" s="1"/>
  <c r="C17" i="35"/>
  <c r="B219" i="80" s="1"/>
  <c r="E16" i="35"/>
  <c r="D218" i="80" s="1"/>
  <c r="D16" i="35"/>
  <c r="C218" i="80" s="1"/>
  <c r="C16" i="35"/>
  <c r="B218" i="80" s="1"/>
  <c r="E15" i="35"/>
  <c r="D217" i="80" s="1"/>
  <c r="D15" i="35"/>
  <c r="C217" i="80" s="1"/>
  <c r="C15" i="35"/>
  <c r="B217" i="80" s="1"/>
  <c r="E14" i="35"/>
  <c r="D216" i="80" s="1"/>
  <c r="D14" i="35"/>
  <c r="C216" i="80" s="1"/>
  <c r="C14" i="35"/>
  <c r="B216" i="80" s="1"/>
  <c r="E13" i="35"/>
  <c r="D215" i="80" s="1"/>
  <c r="D13" i="35"/>
  <c r="C215" i="80" s="1"/>
  <c r="C13" i="35"/>
  <c r="B215" i="80" s="1"/>
  <c r="E12" i="35"/>
  <c r="D214" i="80" s="1"/>
  <c r="D12" i="35"/>
  <c r="C214" i="80" s="1"/>
  <c r="C12" i="35"/>
  <c r="B214" i="80" s="1"/>
  <c r="E11" i="35"/>
  <c r="D213" i="80" s="1"/>
  <c r="D11" i="35"/>
  <c r="C213" i="80" s="1"/>
  <c r="C11" i="35"/>
  <c r="B213" i="80" s="1"/>
  <c r="E10" i="35"/>
  <c r="D212" i="80" s="1"/>
  <c r="D10" i="35"/>
  <c r="C212" i="80" s="1"/>
  <c r="C10" i="35"/>
  <c r="B212" i="80" s="1"/>
  <c r="E9" i="35"/>
  <c r="D211" i="80" s="1"/>
  <c r="D9" i="35"/>
  <c r="C211" i="80" s="1"/>
  <c r="C9" i="35"/>
  <c r="B211" i="80" s="1"/>
  <c r="N211" i="80" l="1"/>
  <c r="R211" i="80"/>
  <c r="P211" i="80"/>
  <c r="U211" i="80"/>
  <c r="T211" i="80"/>
  <c r="J212" i="80"/>
  <c r="T212" i="80"/>
  <c r="R212" i="80"/>
  <c r="P212" i="80"/>
  <c r="N212" i="80"/>
  <c r="U212" i="80"/>
  <c r="P231" i="80"/>
  <c r="V228" i="80"/>
  <c r="J228" i="80"/>
  <c r="V229" i="80"/>
  <c r="T231" i="80"/>
  <c r="J229" i="80"/>
  <c r="U231" i="80"/>
  <c r="T232" i="80"/>
  <c r="R233" i="80"/>
  <c r="N228" i="80"/>
  <c r="V231" i="80"/>
  <c r="P228" i="80"/>
  <c r="N229" i="80"/>
  <c r="V232" i="80"/>
  <c r="U233" i="80"/>
  <c r="V216" i="80"/>
  <c r="J224" i="80"/>
  <c r="J216" i="80"/>
  <c r="V217" i="80"/>
  <c r="P223" i="80"/>
  <c r="N224" i="80"/>
  <c r="V211" i="80"/>
  <c r="R223" i="80"/>
  <c r="P224" i="80"/>
  <c r="N217" i="80"/>
  <c r="T223" i="80"/>
  <c r="R224" i="80"/>
  <c r="J217" i="80"/>
  <c r="V218" i="80"/>
  <c r="N216" i="80"/>
  <c r="J218" i="80"/>
  <c r="V219" i="80"/>
  <c r="J211" i="80"/>
  <c r="V212" i="80"/>
  <c r="P216" i="80"/>
  <c r="J219" i="80"/>
  <c r="V220" i="80"/>
  <c r="V213" i="80"/>
  <c r="T215" i="80"/>
  <c r="R216" i="80"/>
  <c r="P217" i="80"/>
  <c r="N218" i="80"/>
  <c r="J220" i="80"/>
  <c r="V221" i="80"/>
  <c r="U215" i="80"/>
  <c r="T216" i="80"/>
  <c r="R217" i="80"/>
  <c r="P218" i="80"/>
  <c r="N219" i="80"/>
  <c r="U223" i="80"/>
  <c r="T224" i="80"/>
  <c r="U224" i="80"/>
  <c r="U197" i="80"/>
  <c r="J197" i="80"/>
  <c r="N190" i="80"/>
  <c r="V204" i="80"/>
  <c r="R207" i="80"/>
  <c r="N207" i="80"/>
  <c r="P207" i="80"/>
  <c r="U207" i="80"/>
  <c r="V207" i="80"/>
  <c r="J207" i="80"/>
  <c r="N196" i="80"/>
  <c r="J196" i="80"/>
  <c r="P196" i="80"/>
  <c r="R196" i="80"/>
  <c r="T196" i="80"/>
  <c r="U196" i="80"/>
  <c r="V196" i="80"/>
  <c r="N188" i="80"/>
  <c r="P188" i="80"/>
  <c r="R188" i="80"/>
  <c r="T188" i="80"/>
  <c r="U188" i="80"/>
  <c r="V188" i="80"/>
  <c r="J188" i="80"/>
  <c r="J202" i="80"/>
  <c r="V202" i="80"/>
  <c r="T202" i="80"/>
  <c r="U202" i="80"/>
  <c r="U205" i="80"/>
  <c r="T205" i="80"/>
  <c r="J205" i="80"/>
  <c r="R205" i="80"/>
  <c r="N205" i="80"/>
  <c r="P205" i="80"/>
  <c r="V205" i="80"/>
  <c r="J194" i="80"/>
  <c r="V194" i="80"/>
  <c r="T194" i="80"/>
  <c r="U194" i="80"/>
  <c r="J186" i="80"/>
  <c r="R186" i="80"/>
  <c r="T186" i="80"/>
  <c r="U186" i="80"/>
  <c r="V186" i="80"/>
  <c r="P186" i="80"/>
  <c r="N186" i="80"/>
  <c r="U189" i="80"/>
  <c r="N189" i="80"/>
  <c r="P189" i="80"/>
  <c r="R189" i="80"/>
  <c r="T189" i="80"/>
  <c r="V189" i="80"/>
  <c r="J189" i="80"/>
  <c r="N192" i="80"/>
  <c r="J192" i="80"/>
  <c r="V192" i="80"/>
  <c r="T206" i="80"/>
  <c r="V206" i="80"/>
  <c r="N206" i="80"/>
  <c r="P206" i="80"/>
  <c r="R206" i="80"/>
  <c r="J193" i="80"/>
  <c r="V193" i="80"/>
  <c r="R191" i="80"/>
  <c r="U191" i="80"/>
  <c r="P191" i="80"/>
  <c r="V191" i="80"/>
  <c r="N191" i="80"/>
  <c r="J191" i="80"/>
  <c r="T191" i="80"/>
  <c r="J203" i="80"/>
  <c r="V203" i="80"/>
  <c r="U203" i="80"/>
  <c r="R203" i="80"/>
  <c r="T203" i="80"/>
  <c r="P187" i="80"/>
  <c r="R187" i="80"/>
  <c r="T187" i="80"/>
  <c r="N187" i="80"/>
  <c r="U187" i="80"/>
  <c r="V187" i="80"/>
  <c r="J187" i="80"/>
  <c r="U185" i="80"/>
  <c r="T204" i="80"/>
  <c r="R204" i="80"/>
  <c r="T197" i="80"/>
  <c r="V195" i="80"/>
  <c r="P204" i="80"/>
  <c r="V198" i="80"/>
  <c r="R197" i="80"/>
  <c r="U195" i="80"/>
  <c r="U204" i="80"/>
  <c r="N204" i="80"/>
  <c r="R198" i="80"/>
  <c r="P197" i="80"/>
  <c r="T195" i="80"/>
  <c r="P198" i="80"/>
  <c r="N197" i="80"/>
  <c r="R195" i="80"/>
  <c r="V190" i="80"/>
  <c r="V197" i="80"/>
  <c r="N198" i="80"/>
  <c r="N195" i="80"/>
  <c r="P190" i="80"/>
  <c r="J206" i="80"/>
  <c r="P203" i="80"/>
  <c r="R202" i="80"/>
  <c r="J198" i="80"/>
  <c r="P195" i="80"/>
  <c r="R194" i="80"/>
  <c r="T193" i="80"/>
  <c r="U192" i="80"/>
  <c r="J190" i="80"/>
  <c r="P194" i="80"/>
  <c r="R193" i="80"/>
  <c r="T192" i="80"/>
  <c r="U193" i="80"/>
  <c r="U190" i="80"/>
  <c r="N203" i="80"/>
  <c r="P202" i="80"/>
  <c r="T207" i="80"/>
  <c r="U206" i="80"/>
  <c r="N202" i="80"/>
  <c r="U198" i="80"/>
  <c r="N194" i="80"/>
  <c r="P193" i="80"/>
  <c r="R192" i="80"/>
  <c r="N193" i="80"/>
  <c r="P192" i="80"/>
  <c r="T190" i="80"/>
  <c r="J185" i="80"/>
  <c r="V185" i="80"/>
  <c r="P185" i="80"/>
  <c r="R185" i="80"/>
  <c r="N185" i="80"/>
  <c r="M173" i="27"/>
  <c r="M198" i="27"/>
  <c r="M183" i="27"/>
  <c r="M177" i="27"/>
  <c r="M185" i="27"/>
  <c r="M191" i="27"/>
  <c r="M194" i="27"/>
  <c r="M187" i="27"/>
  <c r="M182" i="27"/>
  <c r="M181" i="27"/>
  <c r="M190" i="27"/>
  <c r="M195" i="27"/>
  <c r="M197" i="27"/>
  <c r="M192" i="27"/>
  <c r="M196" i="27"/>
  <c r="M180" i="27"/>
  <c r="M189" i="27"/>
  <c r="M186" i="27"/>
  <c r="M188" i="27"/>
  <c r="M176" i="27"/>
  <c r="M175" i="27"/>
  <c r="M179" i="27"/>
  <c r="M174" i="27"/>
  <c r="M193" i="27"/>
  <c r="M178" i="27"/>
  <c r="A4" i="84" l="1"/>
  <c r="F4" i="84" l="1"/>
  <c r="E4" i="84"/>
  <c r="D4" i="84"/>
  <c r="B4" i="84"/>
  <c r="C4" i="84"/>
  <c r="R10" i="81"/>
  <c r="R9" i="81"/>
  <c r="R5" i="81"/>
  <c r="R4" i="81"/>
  <c r="A5" i="81"/>
  <c r="A260" i="80"/>
  <c r="E260" i="80"/>
  <c r="J260" i="80"/>
  <c r="K260" i="80"/>
  <c r="A261" i="80"/>
  <c r="E261" i="80"/>
  <c r="J261" i="80"/>
  <c r="K261" i="80"/>
  <c r="A262" i="80"/>
  <c r="E262" i="80"/>
  <c r="J262" i="80"/>
  <c r="K262" i="80"/>
  <c r="A263" i="80"/>
  <c r="E263" i="80"/>
  <c r="J263" i="80"/>
  <c r="K263" i="80"/>
  <c r="A264" i="80"/>
  <c r="E264" i="80"/>
  <c r="J264" i="80"/>
  <c r="K264" i="80"/>
  <c r="A265" i="80"/>
  <c r="E265" i="80"/>
  <c r="J265" i="80"/>
  <c r="K265" i="80"/>
  <c r="A266" i="80"/>
  <c r="E266" i="80"/>
  <c r="J266" i="80"/>
  <c r="K266" i="80"/>
  <c r="A267" i="80"/>
  <c r="E267" i="80"/>
  <c r="J267" i="80"/>
  <c r="K267" i="80"/>
  <c r="A268" i="80"/>
  <c r="E268" i="80"/>
  <c r="J268" i="80"/>
  <c r="K268" i="80"/>
  <c r="A269" i="80"/>
  <c r="E269" i="80"/>
  <c r="J269" i="80"/>
  <c r="K269" i="80"/>
  <c r="A270" i="80"/>
  <c r="E270" i="80"/>
  <c r="J270" i="80"/>
  <c r="K270" i="80"/>
  <c r="A271" i="80"/>
  <c r="E271" i="80"/>
  <c r="J271" i="80"/>
  <c r="K271" i="80"/>
  <c r="K259" i="80"/>
  <c r="J259" i="80"/>
  <c r="E259" i="80"/>
  <c r="A259" i="80"/>
  <c r="E24" i="69"/>
  <c r="D24" i="69"/>
  <c r="C24" i="69"/>
  <c r="E23" i="69"/>
  <c r="D23" i="69"/>
  <c r="C23" i="69"/>
  <c r="E22" i="69"/>
  <c r="D22" i="69"/>
  <c r="C22" i="69"/>
  <c r="E21" i="69"/>
  <c r="D271" i="80" s="1"/>
  <c r="D21" i="69"/>
  <c r="C271" i="80" s="1"/>
  <c r="C21" i="69"/>
  <c r="B271" i="80" s="1"/>
  <c r="E20" i="69"/>
  <c r="D270" i="80" s="1"/>
  <c r="D20" i="69"/>
  <c r="C270" i="80" s="1"/>
  <c r="C20" i="69"/>
  <c r="B270" i="80" s="1"/>
  <c r="E19" i="69"/>
  <c r="D269" i="80" s="1"/>
  <c r="D19" i="69"/>
  <c r="C269" i="80" s="1"/>
  <c r="C19" i="69"/>
  <c r="B269" i="80" s="1"/>
  <c r="E18" i="69"/>
  <c r="D268" i="80" s="1"/>
  <c r="D18" i="69"/>
  <c r="C268" i="80" s="1"/>
  <c r="C18" i="69"/>
  <c r="B268" i="80" s="1"/>
  <c r="E17" i="69"/>
  <c r="D267" i="80" s="1"/>
  <c r="D17" i="69"/>
  <c r="C267" i="80" s="1"/>
  <c r="C17" i="69"/>
  <c r="B267" i="80" s="1"/>
  <c r="E16" i="69"/>
  <c r="D266" i="80" s="1"/>
  <c r="D16" i="69"/>
  <c r="C266" i="80" s="1"/>
  <c r="C16" i="69"/>
  <c r="B266" i="80" s="1"/>
  <c r="E15" i="69"/>
  <c r="D265" i="80" s="1"/>
  <c r="D15" i="69"/>
  <c r="C265" i="80" s="1"/>
  <c r="C15" i="69"/>
  <c r="B265" i="80" s="1"/>
  <c r="E14" i="69"/>
  <c r="D264" i="80" s="1"/>
  <c r="D14" i="69"/>
  <c r="C264" i="80" s="1"/>
  <c r="C14" i="69"/>
  <c r="B264" i="80" s="1"/>
  <c r="E13" i="69"/>
  <c r="D263" i="80" s="1"/>
  <c r="D13" i="69"/>
  <c r="C263" i="80" s="1"/>
  <c r="C13" i="69"/>
  <c r="B263" i="80" s="1"/>
  <c r="E12" i="69"/>
  <c r="D262" i="80" s="1"/>
  <c r="D12" i="69"/>
  <c r="C262" i="80" s="1"/>
  <c r="C12" i="69"/>
  <c r="B262" i="80" s="1"/>
  <c r="E11" i="69"/>
  <c r="D261" i="80" s="1"/>
  <c r="D11" i="69"/>
  <c r="C261" i="80" s="1"/>
  <c r="C11" i="69"/>
  <c r="B261" i="80" s="1"/>
  <c r="E10" i="69"/>
  <c r="D260" i="80" s="1"/>
  <c r="D10" i="69"/>
  <c r="C260" i="80" s="1"/>
  <c r="C10" i="69"/>
  <c r="B260" i="80" s="1"/>
  <c r="E9" i="69"/>
  <c r="D259" i="80" s="1"/>
  <c r="D9" i="69"/>
  <c r="C259" i="80" s="1"/>
  <c r="C9" i="69"/>
  <c r="B259" i="80" s="1"/>
  <c r="C10" i="68"/>
  <c r="B241" i="80" s="1"/>
  <c r="D10" i="68"/>
  <c r="C241" i="80" s="1"/>
  <c r="E10" i="68"/>
  <c r="D241" i="80" s="1"/>
  <c r="C11" i="68"/>
  <c r="B242" i="80" s="1"/>
  <c r="D11" i="68"/>
  <c r="C242" i="80" s="1"/>
  <c r="E11" i="68"/>
  <c r="D242" i="80" s="1"/>
  <c r="C12" i="68"/>
  <c r="B243" i="80" s="1"/>
  <c r="D12" i="68"/>
  <c r="C243" i="80" s="1"/>
  <c r="E12" i="68"/>
  <c r="D243" i="80" s="1"/>
  <c r="C13" i="68"/>
  <c r="B244" i="80" s="1"/>
  <c r="D13" i="68"/>
  <c r="E13" i="68"/>
  <c r="D244" i="80" s="1"/>
  <c r="C14" i="68"/>
  <c r="B245" i="80" s="1"/>
  <c r="D14" i="68"/>
  <c r="C245" i="80" s="1"/>
  <c r="E14" i="68"/>
  <c r="D245" i="80" s="1"/>
  <c r="C15" i="68"/>
  <c r="B246" i="80" s="1"/>
  <c r="D15" i="68"/>
  <c r="C246" i="80" s="1"/>
  <c r="E15" i="68"/>
  <c r="D246" i="80" s="1"/>
  <c r="C16" i="68"/>
  <c r="B247" i="80" s="1"/>
  <c r="D16" i="68"/>
  <c r="C247" i="80" s="1"/>
  <c r="E16" i="68"/>
  <c r="D247" i="80" s="1"/>
  <c r="C17" i="68"/>
  <c r="B248" i="80" s="1"/>
  <c r="D17" i="68"/>
  <c r="C248" i="80" s="1"/>
  <c r="E17" i="68"/>
  <c r="D248" i="80" s="1"/>
  <c r="C18" i="68"/>
  <c r="B249" i="80" s="1"/>
  <c r="D18" i="68"/>
  <c r="C249" i="80" s="1"/>
  <c r="E18" i="68"/>
  <c r="D249" i="80" s="1"/>
  <c r="C19" i="68"/>
  <c r="B250" i="80" s="1"/>
  <c r="D19" i="68"/>
  <c r="C250" i="80" s="1"/>
  <c r="E19" i="68"/>
  <c r="D250" i="80" s="1"/>
  <c r="C20" i="68"/>
  <c r="B251" i="80" s="1"/>
  <c r="D20" i="68"/>
  <c r="C251" i="80" s="1"/>
  <c r="E20" i="68"/>
  <c r="D251" i="80" s="1"/>
  <c r="C21" i="68"/>
  <c r="B252" i="80" s="1"/>
  <c r="D21" i="68"/>
  <c r="C252" i="80" s="1"/>
  <c r="E21" i="68"/>
  <c r="D252" i="80" s="1"/>
  <c r="C22" i="68"/>
  <c r="B253" i="80" s="1"/>
  <c r="D22" i="68"/>
  <c r="C253" i="80" s="1"/>
  <c r="E22" i="68"/>
  <c r="D253" i="80" s="1"/>
  <c r="C23" i="68"/>
  <c r="B254" i="80" s="1"/>
  <c r="D23" i="68"/>
  <c r="C254" i="80" s="1"/>
  <c r="E23" i="68"/>
  <c r="D254" i="80" s="1"/>
  <c r="C24" i="68"/>
  <c r="D24" i="68"/>
  <c r="C255" i="80" s="1"/>
  <c r="E24" i="68"/>
  <c r="D255" i="80" s="1"/>
  <c r="E9" i="68"/>
  <c r="D240" i="80" s="1"/>
  <c r="D9" i="68"/>
  <c r="C240" i="80" s="1"/>
  <c r="C9" i="68"/>
  <c r="B240" i="80" s="1"/>
  <c r="K241" i="80"/>
  <c r="L241" i="80"/>
  <c r="K242" i="80"/>
  <c r="L242" i="80"/>
  <c r="K243" i="80"/>
  <c r="L243" i="80"/>
  <c r="K244" i="80"/>
  <c r="L244" i="80"/>
  <c r="K245" i="80"/>
  <c r="L245" i="80"/>
  <c r="K246" i="80"/>
  <c r="L246" i="80"/>
  <c r="K247" i="80"/>
  <c r="L247" i="80"/>
  <c r="K248" i="80"/>
  <c r="L248" i="80"/>
  <c r="K249" i="80"/>
  <c r="L249" i="80"/>
  <c r="K250" i="80"/>
  <c r="L250" i="80"/>
  <c r="K251" i="80"/>
  <c r="L251" i="80"/>
  <c r="K252" i="80"/>
  <c r="L252" i="80"/>
  <c r="K253" i="80"/>
  <c r="L253" i="80"/>
  <c r="K254" i="80"/>
  <c r="L254" i="80"/>
  <c r="K255" i="80"/>
  <c r="L255" i="80"/>
  <c r="K240" i="80"/>
  <c r="J241" i="80"/>
  <c r="J242" i="80"/>
  <c r="J243" i="80"/>
  <c r="J244" i="80"/>
  <c r="J245" i="80"/>
  <c r="J246" i="80"/>
  <c r="J247" i="80"/>
  <c r="J248" i="80"/>
  <c r="J249" i="80"/>
  <c r="J250" i="80"/>
  <c r="J251" i="80"/>
  <c r="J252" i="80"/>
  <c r="J253" i="80"/>
  <c r="J254" i="80"/>
  <c r="J255" i="80"/>
  <c r="L240" i="80"/>
  <c r="J240" i="80"/>
  <c r="A241" i="80"/>
  <c r="E241" i="80"/>
  <c r="A242" i="80"/>
  <c r="E242" i="80"/>
  <c r="A243" i="80"/>
  <c r="E243" i="80"/>
  <c r="A244" i="80"/>
  <c r="C244" i="80"/>
  <c r="E244" i="80"/>
  <c r="A245" i="80"/>
  <c r="E245" i="80"/>
  <c r="A246" i="80"/>
  <c r="E246" i="80"/>
  <c r="A247" i="80"/>
  <c r="E247" i="80"/>
  <c r="A248" i="80"/>
  <c r="E248" i="80"/>
  <c r="A249" i="80"/>
  <c r="E249" i="80"/>
  <c r="A250" i="80"/>
  <c r="E250" i="80"/>
  <c r="A251" i="80"/>
  <c r="E251" i="80"/>
  <c r="A252" i="80"/>
  <c r="E252" i="80"/>
  <c r="A253" i="80"/>
  <c r="E253" i="80"/>
  <c r="A254" i="80"/>
  <c r="E254" i="80"/>
  <c r="A255" i="80"/>
  <c r="B255" i="80"/>
  <c r="E255" i="80"/>
  <c r="E240" i="80"/>
  <c r="A240" i="80"/>
  <c r="A167" i="80"/>
  <c r="I167" i="80" s="1"/>
  <c r="E167" i="80"/>
  <c r="M167" i="80" s="1"/>
  <c r="G167" i="80"/>
  <c r="H167" i="80"/>
  <c r="A168" i="80"/>
  <c r="I168" i="80" s="1"/>
  <c r="E168" i="80"/>
  <c r="M168" i="80" s="1"/>
  <c r="G168" i="80"/>
  <c r="H168" i="80"/>
  <c r="A169" i="80"/>
  <c r="I169" i="80" s="1"/>
  <c r="E169" i="80"/>
  <c r="G169" i="80"/>
  <c r="H169" i="80"/>
  <c r="A170" i="80"/>
  <c r="I170" i="80" s="1"/>
  <c r="E170" i="80"/>
  <c r="M170" i="80" s="1"/>
  <c r="G170" i="80"/>
  <c r="H170" i="80"/>
  <c r="A171" i="80"/>
  <c r="I171" i="80" s="1"/>
  <c r="E171" i="80"/>
  <c r="M171" i="80" s="1"/>
  <c r="G171" i="80"/>
  <c r="H171" i="80"/>
  <c r="A172" i="80"/>
  <c r="I172" i="80" s="1"/>
  <c r="E172" i="80"/>
  <c r="M172" i="80" s="1"/>
  <c r="G172" i="80"/>
  <c r="H172" i="80"/>
  <c r="A173" i="80"/>
  <c r="I173" i="80" s="1"/>
  <c r="E173" i="80"/>
  <c r="M173" i="80" s="1"/>
  <c r="G173" i="80"/>
  <c r="H173" i="80"/>
  <c r="A174" i="80"/>
  <c r="I174" i="80" s="1"/>
  <c r="E174" i="80"/>
  <c r="M174" i="80" s="1"/>
  <c r="G174" i="80"/>
  <c r="H174" i="80"/>
  <c r="A175" i="80"/>
  <c r="I175" i="80" s="1"/>
  <c r="E175" i="80"/>
  <c r="M175" i="80" s="1"/>
  <c r="G175" i="80"/>
  <c r="H175" i="80"/>
  <c r="A176" i="80"/>
  <c r="I176" i="80" s="1"/>
  <c r="E176" i="80"/>
  <c r="M176" i="80" s="1"/>
  <c r="G176" i="80"/>
  <c r="H176" i="80"/>
  <c r="A177" i="80"/>
  <c r="I177" i="80" s="1"/>
  <c r="E177" i="80"/>
  <c r="M177" i="80" s="1"/>
  <c r="G177" i="80"/>
  <c r="H177" i="80"/>
  <c r="A178" i="80"/>
  <c r="I178" i="80" s="1"/>
  <c r="E178" i="80"/>
  <c r="M178" i="80" s="1"/>
  <c r="G178" i="80"/>
  <c r="H178" i="80"/>
  <c r="A179" i="80"/>
  <c r="I179" i="80" s="1"/>
  <c r="E179" i="80"/>
  <c r="G179" i="80"/>
  <c r="H179" i="80"/>
  <c r="A180" i="80"/>
  <c r="I180" i="80" s="1"/>
  <c r="E180" i="80"/>
  <c r="M180" i="80" s="1"/>
  <c r="G180" i="80"/>
  <c r="H180" i="80"/>
  <c r="A181" i="80"/>
  <c r="E181" i="80"/>
  <c r="M181" i="80" s="1"/>
  <c r="G181" i="80"/>
  <c r="H181" i="80"/>
  <c r="E166" i="80"/>
  <c r="G166" i="80"/>
  <c r="H166" i="80"/>
  <c r="A166" i="80"/>
  <c r="I166" i="80" s="1"/>
  <c r="I181" i="80"/>
  <c r="M179" i="80"/>
  <c r="M169" i="80"/>
  <c r="M166" i="80"/>
  <c r="A149" i="80"/>
  <c r="I149" i="80" s="1"/>
  <c r="E149" i="80"/>
  <c r="M149" i="80" s="1"/>
  <c r="G149" i="80"/>
  <c r="H149" i="80"/>
  <c r="A150" i="80"/>
  <c r="I150" i="80" s="1"/>
  <c r="E150" i="80"/>
  <c r="M150" i="80" s="1"/>
  <c r="G150" i="80"/>
  <c r="H150" i="80"/>
  <c r="A151" i="80"/>
  <c r="E151" i="80"/>
  <c r="M151" i="80" s="1"/>
  <c r="G151" i="80"/>
  <c r="H151" i="80"/>
  <c r="A152" i="80"/>
  <c r="I152" i="80" s="1"/>
  <c r="E152" i="80"/>
  <c r="G152" i="80"/>
  <c r="H152" i="80"/>
  <c r="A153" i="80"/>
  <c r="I153" i="80" s="1"/>
  <c r="E153" i="80"/>
  <c r="M153" i="80" s="1"/>
  <c r="G153" i="80"/>
  <c r="H153" i="80"/>
  <c r="A154" i="80"/>
  <c r="I154" i="80" s="1"/>
  <c r="E154" i="80"/>
  <c r="M154" i="80" s="1"/>
  <c r="G154" i="80"/>
  <c r="H154" i="80"/>
  <c r="A155" i="80"/>
  <c r="I155" i="80" s="1"/>
  <c r="E155" i="80"/>
  <c r="M155" i="80" s="1"/>
  <c r="G155" i="80"/>
  <c r="H155" i="80"/>
  <c r="A156" i="80"/>
  <c r="I156" i="80" s="1"/>
  <c r="E156" i="80"/>
  <c r="M156" i="80" s="1"/>
  <c r="G156" i="80"/>
  <c r="H156" i="80"/>
  <c r="A157" i="80"/>
  <c r="E157" i="80"/>
  <c r="M157" i="80" s="1"/>
  <c r="G157" i="80"/>
  <c r="H157" i="80"/>
  <c r="A158" i="80"/>
  <c r="I158" i="80" s="1"/>
  <c r="E158" i="80"/>
  <c r="M158" i="80" s="1"/>
  <c r="G158" i="80"/>
  <c r="H158" i="80"/>
  <c r="A159" i="80"/>
  <c r="I159" i="80" s="1"/>
  <c r="E159" i="80"/>
  <c r="M159" i="80" s="1"/>
  <c r="G159" i="80"/>
  <c r="H159" i="80"/>
  <c r="A160" i="80"/>
  <c r="I160" i="80" s="1"/>
  <c r="E160" i="80"/>
  <c r="M160" i="80" s="1"/>
  <c r="G160" i="80"/>
  <c r="H160" i="80"/>
  <c r="A161" i="80"/>
  <c r="I161" i="80" s="1"/>
  <c r="E161" i="80"/>
  <c r="M161" i="80" s="1"/>
  <c r="G161" i="80"/>
  <c r="H161" i="80"/>
  <c r="A162" i="80"/>
  <c r="I162" i="80" s="1"/>
  <c r="E162" i="80"/>
  <c r="M162" i="80" s="1"/>
  <c r="G162" i="80"/>
  <c r="H162" i="80"/>
  <c r="A163" i="80"/>
  <c r="E163" i="80"/>
  <c r="M163" i="80" s="1"/>
  <c r="G163" i="80"/>
  <c r="H163" i="80"/>
  <c r="E148" i="80"/>
  <c r="M148" i="80" s="1"/>
  <c r="G148" i="80"/>
  <c r="H148" i="80"/>
  <c r="A148" i="80"/>
  <c r="I148" i="80" s="1"/>
  <c r="I163" i="80"/>
  <c r="I157" i="80"/>
  <c r="M152" i="80"/>
  <c r="I151" i="80"/>
  <c r="A131" i="80"/>
  <c r="I131" i="80" s="1"/>
  <c r="E131" i="80"/>
  <c r="M131" i="80" s="1"/>
  <c r="G131" i="80"/>
  <c r="H131" i="80"/>
  <c r="A132" i="80"/>
  <c r="I132" i="80" s="1"/>
  <c r="E132" i="80"/>
  <c r="G132" i="80"/>
  <c r="H132" i="80"/>
  <c r="A133" i="80"/>
  <c r="I133" i="80" s="1"/>
  <c r="E133" i="80"/>
  <c r="M133" i="80" s="1"/>
  <c r="G133" i="80"/>
  <c r="H133" i="80"/>
  <c r="A134" i="80"/>
  <c r="I134" i="80" s="1"/>
  <c r="E134" i="80"/>
  <c r="M134" i="80" s="1"/>
  <c r="G134" i="80"/>
  <c r="H134" i="80"/>
  <c r="A135" i="80"/>
  <c r="E135" i="80"/>
  <c r="M135" i="80" s="1"/>
  <c r="G135" i="80"/>
  <c r="H135" i="80"/>
  <c r="A136" i="80"/>
  <c r="I136" i="80" s="1"/>
  <c r="E136" i="80"/>
  <c r="G136" i="80"/>
  <c r="H136" i="80"/>
  <c r="A137" i="80"/>
  <c r="I137" i="80" s="1"/>
  <c r="E137" i="80"/>
  <c r="M137" i="80" s="1"/>
  <c r="G137" i="80"/>
  <c r="H137" i="80"/>
  <c r="A138" i="80"/>
  <c r="I138" i="80" s="1"/>
  <c r="E138" i="80"/>
  <c r="M138" i="80" s="1"/>
  <c r="G138" i="80"/>
  <c r="H138" i="80"/>
  <c r="A139" i="80"/>
  <c r="I139" i="80" s="1"/>
  <c r="E139" i="80"/>
  <c r="M139" i="80" s="1"/>
  <c r="G139" i="80"/>
  <c r="H139" i="80"/>
  <c r="A140" i="80"/>
  <c r="I140" i="80" s="1"/>
  <c r="E140" i="80"/>
  <c r="G140" i="80"/>
  <c r="H140" i="80"/>
  <c r="A141" i="80"/>
  <c r="E141" i="80"/>
  <c r="M141" i="80" s="1"/>
  <c r="G141" i="80"/>
  <c r="H141" i="80"/>
  <c r="A142" i="80"/>
  <c r="I142" i="80" s="1"/>
  <c r="E142" i="80"/>
  <c r="M142" i="80" s="1"/>
  <c r="G142" i="80"/>
  <c r="H142" i="80"/>
  <c r="A143" i="80"/>
  <c r="I143" i="80" s="1"/>
  <c r="E143" i="80"/>
  <c r="M143" i="80" s="1"/>
  <c r="G143" i="80"/>
  <c r="H143" i="80"/>
  <c r="A144" i="80"/>
  <c r="I144" i="80" s="1"/>
  <c r="E144" i="80"/>
  <c r="M144" i="80" s="1"/>
  <c r="G144" i="80"/>
  <c r="H144" i="80"/>
  <c r="A145" i="80"/>
  <c r="E145" i="80"/>
  <c r="M145" i="80" s="1"/>
  <c r="G145" i="80"/>
  <c r="H145" i="80"/>
  <c r="E130" i="80"/>
  <c r="M130" i="80" s="1"/>
  <c r="G130" i="80"/>
  <c r="H130" i="80"/>
  <c r="A130" i="80"/>
  <c r="I130" i="80" s="1"/>
  <c r="I145" i="80"/>
  <c r="I141" i="80"/>
  <c r="M140" i="80"/>
  <c r="M136" i="80"/>
  <c r="I135" i="80"/>
  <c r="M132" i="80"/>
  <c r="A113" i="80"/>
  <c r="E113" i="80"/>
  <c r="M113" i="80" s="1"/>
  <c r="G113" i="80"/>
  <c r="H113" i="80"/>
  <c r="A114" i="80"/>
  <c r="I114" i="80" s="1"/>
  <c r="U114" i="80" s="1"/>
  <c r="E114" i="80"/>
  <c r="G114" i="80"/>
  <c r="H114" i="80"/>
  <c r="A115" i="80"/>
  <c r="E115" i="80"/>
  <c r="G115" i="80"/>
  <c r="H115" i="80"/>
  <c r="A116" i="80"/>
  <c r="I116" i="80" s="1"/>
  <c r="N116" i="80" s="1"/>
  <c r="E116" i="80"/>
  <c r="G116" i="80"/>
  <c r="H116" i="80"/>
  <c r="A117" i="80"/>
  <c r="E117" i="80"/>
  <c r="M117" i="80" s="1"/>
  <c r="G117" i="80"/>
  <c r="H117" i="80"/>
  <c r="A118" i="80"/>
  <c r="E118" i="80"/>
  <c r="G118" i="80"/>
  <c r="H118" i="80"/>
  <c r="A119" i="80"/>
  <c r="E119" i="80"/>
  <c r="G119" i="80"/>
  <c r="H119" i="80"/>
  <c r="A120" i="80"/>
  <c r="E120" i="80"/>
  <c r="G120" i="80"/>
  <c r="H120" i="80"/>
  <c r="A121" i="80"/>
  <c r="I121" i="80" s="1"/>
  <c r="E121" i="80"/>
  <c r="M121" i="80" s="1"/>
  <c r="G121" i="80"/>
  <c r="H121" i="80"/>
  <c r="A122" i="80"/>
  <c r="I122" i="80" s="1"/>
  <c r="E122" i="80"/>
  <c r="G122" i="80"/>
  <c r="H122" i="80"/>
  <c r="A123" i="80"/>
  <c r="I123" i="80" s="1"/>
  <c r="P123" i="80" s="1"/>
  <c r="E123" i="80"/>
  <c r="M123" i="80" s="1"/>
  <c r="G123" i="80"/>
  <c r="H123" i="80"/>
  <c r="A124" i="80"/>
  <c r="I124" i="80" s="1"/>
  <c r="E124" i="80"/>
  <c r="G124" i="80"/>
  <c r="H124" i="80"/>
  <c r="A125" i="80"/>
  <c r="I125" i="80" s="1"/>
  <c r="E125" i="80"/>
  <c r="M125" i="80" s="1"/>
  <c r="G125" i="80"/>
  <c r="H125" i="80"/>
  <c r="A126" i="80"/>
  <c r="I126" i="80" s="1"/>
  <c r="E126" i="80"/>
  <c r="G126" i="80"/>
  <c r="H126" i="80"/>
  <c r="A127" i="80"/>
  <c r="I127" i="80" s="1"/>
  <c r="V127" i="80" s="1"/>
  <c r="E127" i="80"/>
  <c r="M127" i="80" s="1"/>
  <c r="G127" i="80"/>
  <c r="H127" i="80"/>
  <c r="E112" i="80"/>
  <c r="M112" i="80" s="1"/>
  <c r="G112" i="80"/>
  <c r="H112" i="80"/>
  <c r="A112" i="80"/>
  <c r="A95" i="80"/>
  <c r="I95" i="80" s="1"/>
  <c r="V95" i="80" s="1"/>
  <c r="E95" i="80"/>
  <c r="M95" i="80" s="1"/>
  <c r="G95" i="80"/>
  <c r="H95" i="80"/>
  <c r="A96" i="80"/>
  <c r="E96" i="80"/>
  <c r="G96" i="80"/>
  <c r="H96" i="80"/>
  <c r="A97" i="80"/>
  <c r="I97" i="80" s="1"/>
  <c r="J97" i="80" s="1"/>
  <c r="E97" i="80"/>
  <c r="M97" i="80" s="1"/>
  <c r="G97" i="80"/>
  <c r="H97" i="80"/>
  <c r="A98" i="80"/>
  <c r="E98" i="80"/>
  <c r="G98" i="80"/>
  <c r="H98" i="80"/>
  <c r="A99" i="80"/>
  <c r="I99" i="80" s="1"/>
  <c r="P99" i="80" s="1"/>
  <c r="E99" i="80"/>
  <c r="M99" i="80" s="1"/>
  <c r="G99" i="80"/>
  <c r="H99" i="80"/>
  <c r="A100" i="80"/>
  <c r="E100" i="80"/>
  <c r="G100" i="80"/>
  <c r="H100" i="80"/>
  <c r="A101" i="80"/>
  <c r="I101" i="80" s="1"/>
  <c r="E101" i="80"/>
  <c r="M101" i="80" s="1"/>
  <c r="G101" i="80"/>
  <c r="H101" i="80"/>
  <c r="A102" i="80"/>
  <c r="I102" i="80" s="1"/>
  <c r="E102" i="80"/>
  <c r="G102" i="80"/>
  <c r="H102" i="80"/>
  <c r="A103" i="80"/>
  <c r="I103" i="80" s="1"/>
  <c r="E103" i="80"/>
  <c r="M103" i="80" s="1"/>
  <c r="G103" i="80"/>
  <c r="H103" i="80"/>
  <c r="A104" i="80"/>
  <c r="E104" i="80"/>
  <c r="G104" i="80"/>
  <c r="H104" i="80"/>
  <c r="A105" i="80"/>
  <c r="I105" i="80" s="1"/>
  <c r="E105" i="80"/>
  <c r="M105" i="80" s="1"/>
  <c r="G105" i="80"/>
  <c r="H105" i="80"/>
  <c r="A106" i="80"/>
  <c r="I106" i="80" s="1"/>
  <c r="E106" i="80"/>
  <c r="G106" i="80"/>
  <c r="H106" i="80"/>
  <c r="A107" i="80"/>
  <c r="I107" i="80" s="1"/>
  <c r="E107" i="80"/>
  <c r="M107" i="80" s="1"/>
  <c r="G107" i="80"/>
  <c r="H107" i="80"/>
  <c r="A108" i="80"/>
  <c r="I108" i="80" s="1"/>
  <c r="U108" i="80" s="1"/>
  <c r="E108" i="80"/>
  <c r="G108" i="80"/>
  <c r="H108" i="80"/>
  <c r="A109" i="80"/>
  <c r="I109" i="80" s="1"/>
  <c r="E109" i="80"/>
  <c r="M109" i="80" s="1"/>
  <c r="G109" i="80"/>
  <c r="H109" i="80"/>
  <c r="E94" i="80"/>
  <c r="G94" i="80"/>
  <c r="H94" i="80"/>
  <c r="A94" i="80"/>
  <c r="I94" i="80" s="1"/>
  <c r="A77" i="80"/>
  <c r="I77" i="80" s="1"/>
  <c r="V77" i="80" s="1"/>
  <c r="E77" i="80"/>
  <c r="G77" i="80"/>
  <c r="H77" i="80"/>
  <c r="A78" i="80"/>
  <c r="E78" i="80"/>
  <c r="G78" i="80"/>
  <c r="H78" i="80"/>
  <c r="A79" i="80"/>
  <c r="I79" i="80" s="1"/>
  <c r="N79" i="80" s="1"/>
  <c r="E79" i="80"/>
  <c r="M79" i="80" s="1"/>
  <c r="G79" i="80"/>
  <c r="H79" i="80"/>
  <c r="A80" i="80"/>
  <c r="I80" i="80" s="1"/>
  <c r="P80" i="80" s="1"/>
  <c r="E80" i="80"/>
  <c r="G80" i="80"/>
  <c r="H80" i="80"/>
  <c r="A81" i="80"/>
  <c r="I81" i="80" s="1"/>
  <c r="P81" i="80" s="1"/>
  <c r="E81" i="80"/>
  <c r="M81" i="80" s="1"/>
  <c r="G81" i="80"/>
  <c r="H81" i="80"/>
  <c r="A82" i="80"/>
  <c r="E82" i="80"/>
  <c r="G82" i="80"/>
  <c r="H82" i="80"/>
  <c r="A83" i="80"/>
  <c r="I83" i="80" s="1"/>
  <c r="U83" i="80" s="1"/>
  <c r="E83" i="80"/>
  <c r="M83" i="80" s="1"/>
  <c r="G83" i="80"/>
  <c r="H83" i="80"/>
  <c r="A84" i="80"/>
  <c r="I84" i="80" s="1"/>
  <c r="V84" i="80" s="1"/>
  <c r="E84" i="80"/>
  <c r="G84" i="80"/>
  <c r="H84" i="80"/>
  <c r="A85" i="80"/>
  <c r="I85" i="80" s="1"/>
  <c r="V85" i="80" s="1"/>
  <c r="E85" i="80"/>
  <c r="M85" i="80" s="1"/>
  <c r="G85" i="80"/>
  <c r="H85" i="80"/>
  <c r="A86" i="80"/>
  <c r="E86" i="80"/>
  <c r="M86" i="80" s="1"/>
  <c r="G86" i="80"/>
  <c r="H86" i="80"/>
  <c r="A87" i="80"/>
  <c r="I87" i="80" s="1"/>
  <c r="P87" i="80" s="1"/>
  <c r="E87" i="80"/>
  <c r="M87" i="80" s="1"/>
  <c r="G87" i="80"/>
  <c r="H87" i="80"/>
  <c r="A88" i="80"/>
  <c r="E88" i="80"/>
  <c r="G88" i="80"/>
  <c r="H88" i="80"/>
  <c r="A89" i="80"/>
  <c r="I89" i="80" s="1"/>
  <c r="E89" i="80"/>
  <c r="M89" i="80" s="1"/>
  <c r="G89" i="80"/>
  <c r="H89" i="80"/>
  <c r="A90" i="80"/>
  <c r="E90" i="80"/>
  <c r="M90" i="80" s="1"/>
  <c r="G90" i="80"/>
  <c r="H90" i="80"/>
  <c r="A91" i="80"/>
  <c r="I91" i="80" s="1"/>
  <c r="V91" i="80" s="1"/>
  <c r="E91" i="80"/>
  <c r="G91" i="80"/>
  <c r="H91" i="80"/>
  <c r="E76" i="80"/>
  <c r="G76" i="80"/>
  <c r="H76" i="80"/>
  <c r="A76" i="80"/>
  <c r="I76" i="80" s="1"/>
  <c r="A59" i="80"/>
  <c r="I59" i="80" s="1"/>
  <c r="V59" i="80" s="1"/>
  <c r="E59" i="80"/>
  <c r="M59" i="80" s="1"/>
  <c r="G59" i="80"/>
  <c r="H59" i="80"/>
  <c r="A60" i="80"/>
  <c r="I60" i="80" s="1"/>
  <c r="U60" i="80" s="1"/>
  <c r="E60" i="80"/>
  <c r="G60" i="80"/>
  <c r="H60" i="80"/>
  <c r="A61" i="80"/>
  <c r="I61" i="80" s="1"/>
  <c r="J61" i="80" s="1"/>
  <c r="E61" i="80"/>
  <c r="M61" i="80" s="1"/>
  <c r="G61" i="80"/>
  <c r="H61" i="80"/>
  <c r="A62" i="80"/>
  <c r="E62" i="80"/>
  <c r="M62" i="80" s="1"/>
  <c r="G62" i="80"/>
  <c r="H62" i="80"/>
  <c r="A63" i="80"/>
  <c r="I63" i="80" s="1"/>
  <c r="P63" i="80" s="1"/>
  <c r="E63" i="80"/>
  <c r="M63" i="80" s="1"/>
  <c r="G63" i="80"/>
  <c r="H63" i="80"/>
  <c r="A64" i="80"/>
  <c r="E64" i="80"/>
  <c r="G64" i="80"/>
  <c r="H64" i="80"/>
  <c r="A65" i="80"/>
  <c r="I65" i="80" s="1"/>
  <c r="U65" i="80" s="1"/>
  <c r="E65" i="80"/>
  <c r="M65" i="80" s="1"/>
  <c r="G65" i="80"/>
  <c r="H65" i="80"/>
  <c r="A66" i="80"/>
  <c r="I66" i="80" s="1"/>
  <c r="U66" i="80" s="1"/>
  <c r="E66" i="80"/>
  <c r="G66" i="80"/>
  <c r="H66" i="80"/>
  <c r="A67" i="80"/>
  <c r="I67" i="80" s="1"/>
  <c r="V67" i="80" s="1"/>
  <c r="E67" i="80"/>
  <c r="M67" i="80" s="1"/>
  <c r="G67" i="80"/>
  <c r="H67" i="80"/>
  <c r="A68" i="80"/>
  <c r="I68" i="80" s="1"/>
  <c r="E68" i="80"/>
  <c r="G68" i="80"/>
  <c r="H68" i="80"/>
  <c r="A69" i="80"/>
  <c r="I69" i="80" s="1"/>
  <c r="P69" i="80" s="1"/>
  <c r="E69" i="80"/>
  <c r="M69" i="80" s="1"/>
  <c r="G69" i="80"/>
  <c r="H69" i="80"/>
  <c r="A70" i="80"/>
  <c r="I70" i="80" s="1"/>
  <c r="E70" i="80"/>
  <c r="G70" i="80"/>
  <c r="H70" i="80"/>
  <c r="A71" i="80"/>
  <c r="I71" i="80" s="1"/>
  <c r="E71" i="80"/>
  <c r="M71" i="80" s="1"/>
  <c r="G71" i="80"/>
  <c r="H71" i="80"/>
  <c r="A72" i="80"/>
  <c r="I72" i="80" s="1"/>
  <c r="E72" i="80"/>
  <c r="G72" i="80"/>
  <c r="H72" i="80"/>
  <c r="A73" i="80"/>
  <c r="I73" i="80" s="1"/>
  <c r="V73" i="80" s="1"/>
  <c r="E73" i="80"/>
  <c r="M73" i="80" s="1"/>
  <c r="G73" i="80"/>
  <c r="H73" i="80"/>
  <c r="E58" i="80"/>
  <c r="G58" i="80"/>
  <c r="H58" i="80"/>
  <c r="A58" i="80"/>
  <c r="I58" i="80" s="1"/>
  <c r="J58" i="80" s="1"/>
  <c r="A41" i="80"/>
  <c r="I41" i="80" s="1"/>
  <c r="J41" i="80" s="1"/>
  <c r="E41" i="80"/>
  <c r="M41" i="80" s="1"/>
  <c r="G41" i="80"/>
  <c r="H41" i="80"/>
  <c r="A42" i="80"/>
  <c r="I42" i="80" s="1"/>
  <c r="N42" i="80" s="1"/>
  <c r="E42" i="80"/>
  <c r="G42" i="80"/>
  <c r="H42" i="80"/>
  <c r="A43" i="80"/>
  <c r="I43" i="80" s="1"/>
  <c r="P43" i="80" s="1"/>
  <c r="E43" i="80"/>
  <c r="M43" i="80" s="1"/>
  <c r="G43" i="80"/>
  <c r="H43" i="80"/>
  <c r="A44" i="80"/>
  <c r="E44" i="80"/>
  <c r="G44" i="80"/>
  <c r="H44" i="80"/>
  <c r="A45" i="80"/>
  <c r="I45" i="80" s="1"/>
  <c r="T45" i="80" s="1"/>
  <c r="E45" i="80"/>
  <c r="M45" i="80" s="1"/>
  <c r="G45" i="80"/>
  <c r="H45" i="80"/>
  <c r="A46" i="80"/>
  <c r="I46" i="80" s="1"/>
  <c r="U46" i="80" s="1"/>
  <c r="E46" i="80"/>
  <c r="G46" i="80"/>
  <c r="H46" i="80"/>
  <c r="A47" i="80"/>
  <c r="I47" i="80" s="1"/>
  <c r="V47" i="80" s="1"/>
  <c r="E47" i="80"/>
  <c r="M47" i="80" s="1"/>
  <c r="G47" i="80"/>
  <c r="H47" i="80"/>
  <c r="A48" i="80"/>
  <c r="E48" i="80"/>
  <c r="M48" i="80" s="1"/>
  <c r="G48" i="80"/>
  <c r="H48" i="80"/>
  <c r="A49" i="80"/>
  <c r="E49" i="80"/>
  <c r="M49" i="80" s="1"/>
  <c r="G49" i="80"/>
  <c r="H49" i="80"/>
  <c r="A50" i="80"/>
  <c r="E50" i="80"/>
  <c r="G50" i="80"/>
  <c r="H50" i="80"/>
  <c r="A51" i="80"/>
  <c r="I51" i="80" s="1"/>
  <c r="P51" i="80" s="1"/>
  <c r="E51" i="80"/>
  <c r="M51" i="80" s="1"/>
  <c r="G51" i="80"/>
  <c r="H51" i="80"/>
  <c r="A52" i="80"/>
  <c r="E52" i="80"/>
  <c r="G52" i="80"/>
  <c r="H52" i="80"/>
  <c r="A53" i="80"/>
  <c r="I53" i="80" s="1"/>
  <c r="T53" i="80" s="1"/>
  <c r="E53" i="80"/>
  <c r="M53" i="80" s="1"/>
  <c r="G53" i="80"/>
  <c r="H53" i="80"/>
  <c r="A54" i="80"/>
  <c r="I54" i="80" s="1"/>
  <c r="U54" i="80" s="1"/>
  <c r="E54" i="80"/>
  <c r="G54" i="80"/>
  <c r="H54" i="80"/>
  <c r="A55" i="80"/>
  <c r="E55" i="80"/>
  <c r="M55" i="80" s="1"/>
  <c r="G55" i="80"/>
  <c r="H55" i="80"/>
  <c r="E40" i="80"/>
  <c r="M40" i="80" s="1"/>
  <c r="G40" i="80"/>
  <c r="H40" i="80"/>
  <c r="A40" i="80"/>
  <c r="I40" i="80" s="1"/>
  <c r="A23" i="80"/>
  <c r="I23" i="80" s="1"/>
  <c r="J23" i="80" s="1"/>
  <c r="E23" i="80"/>
  <c r="G23" i="80"/>
  <c r="H23" i="80"/>
  <c r="A24" i="80"/>
  <c r="E24" i="80"/>
  <c r="M24" i="80" s="1"/>
  <c r="G24" i="80"/>
  <c r="H24" i="80"/>
  <c r="A25" i="80"/>
  <c r="E25" i="80"/>
  <c r="M25" i="80" s="1"/>
  <c r="G25" i="80"/>
  <c r="H25" i="80"/>
  <c r="A26" i="80"/>
  <c r="E26" i="80"/>
  <c r="G26" i="80"/>
  <c r="H26" i="80"/>
  <c r="A27" i="80"/>
  <c r="I27" i="80" s="1"/>
  <c r="T27" i="80" s="1"/>
  <c r="E27" i="80"/>
  <c r="M27" i="80" s="1"/>
  <c r="G27" i="80"/>
  <c r="H27" i="80"/>
  <c r="A28" i="80"/>
  <c r="E28" i="80"/>
  <c r="G28" i="80"/>
  <c r="H28" i="80"/>
  <c r="A29" i="80"/>
  <c r="I29" i="80" s="1"/>
  <c r="V29" i="80" s="1"/>
  <c r="E29" i="80"/>
  <c r="M29" i="80" s="1"/>
  <c r="G29" i="80"/>
  <c r="H29" i="80"/>
  <c r="A30" i="80"/>
  <c r="I30" i="80" s="1"/>
  <c r="U30" i="80" s="1"/>
  <c r="E30" i="80"/>
  <c r="G30" i="80"/>
  <c r="H30" i="80"/>
  <c r="A31" i="80"/>
  <c r="I31" i="80" s="1"/>
  <c r="J31" i="80" s="1"/>
  <c r="E31" i="80"/>
  <c r="G31" i="80"/>
  <c r="H31" i="80"/>
  <c r="A32" i="80"/>
  <c r="E32" i="80"/>
  <c r="M32" i="80" s="1"/>
  <c r="G32" i="80"/>
  <c r="H32" i="80"/>
  <c r="A33" i="80"/>
  <c r="I33" i="80" s="1"/>
  <c r="P33" i="80" s="1"/>
  <c r="E33" i="80"/>
  <c r="M33" i="80" s="1"/>
  <c r="G33" i="80"/>
  <c r="H33" i="80"/>
  <c r="A34" i="80"/>
  <c r="E34" i="80"/>
  <c r="G34" i="80"/>
  <c r="H34" i="80"/>
  <c r="A35" i="80"/>
  <c r="I35" i="80" s="1"/>
  <c r="T35" i="80" s="1"/>
  <c r="E35" i="80"/>
  <c r="M35" i="80" s="1"/>
  <c r="G35" i="80"/>
  <c r="H35" i="80"/>
  <c r="A36" i="80"/>
  <c r="E36" i="80"/>
  <c r="G36" i="80"/>
  <c r="H36" i="80"/>
  <c r="A37" i="80"/>
  <c r="I37" i="80" s="1"/>
  <c r="V37" i="80" s="1"/>
  <c r="E37" i="80"/>
  <c r="M37" i="80" s="1"/>
  <c r="G37" i="80"/>
  <c r="H37" i="80"/>
  <c r="E22" i="80"/>
  <c r="M22" i="80" s="1"/>
  <c r="G22" i="80"/>
  <c r="H22" i="80"/>
  <c r="A22" i="80"/>
  <c r="I22" i="80" s="1"/>
  <c r="A5" i="80"/>
  <c r="I5" i="80" s="1"/>
  <c r="U5" i="80" s="1"/>
  <c r="E5" i="80"/>
  <c r="M5" i="80" s="1"/>
  <c r="G5" i="80"/>
  <c r="A6" i="80"/>
  <c r="I6" i="80" s="1"/>
  <c r="J6" i="80" s="1"/>
  <c r="E6" i="80"/>
  <c r="G6" i="80"/>
  <c r="A7" i="80"/>
  <c r="E7" i="80"/>
  <c r="G7" i="80"/>
  <c r="A8" i="80"/>
  <c r="I8" i="80" s="1"/>
  <c r="J8" i="80" s="1"/>
  <c r="E8" i="80"/>
  <c r="M8" i="80" s="1"/>
  <c r="G8" i="80"/>
  <c r="A9" i="80"/>
  <c r="E9" i="80"/>
  <c r="G9" i="80"/>
  <c r="A10" i="80"/>
  <c r="E10" i="80"/>
  <c r="M10" i="80" s="1"/>
  <c r="G10" i="80"/>
  <c r="A11" i="80"/>
  <c r="E11" i="80"/>
  <c r="G11" i="80"/>
  <c r="A12" i="80"/>
  <c r="I12" i="80" s="1"/>
  <c r="E12" i="80"/>
  <c r="G12" i="80"/>
  <c r="A13" i="80"/>
  <c r="I13" i="80" s="1"/>
  <c r="U13" i="80" s="1"/>
  <c r="E13" i="80"/>
  <c r="M13" i="80" s="1"/>
  <c r="G13" i="80"/>
  <c r="A14" i="80"/>
  <c r="E14" i="80"/>
  <c r="G14" i="80"/>
  <c r="A15" i="80"/>
  <c r="E15" i="80"/>
  <c r="M15" i="80" s="1"/>
  <c r="G15" i="80"/>
  <c r="A16" i="80"/>
  <c r="E16" i="80"/>
  <c r="M16" i="80" s="1"/>
  <c r="G16" i="80"/>
  <c r="A17" i="80"/>
  <c r="I17" i="80" s="1"/>
  <c r="T17" i="80" s="1"/>
  <c r="E17" i="80"/>
  <c r="G17" i="80"/>
  <c r="A18" i="80"/>
  <c r="E18" i="80"/>
  <c r="M18" i="80" s="1"/>
  <c r="G18" i="80"/>
  <c r="A19" i="80"/>
  <c r="E19" i="80"/>
  <c r="G19" i="80"/>
  <c r="E4" i="80"/>
  <c r="G4" i="80"/>
  <c r="A4" i="80"/>
  <c r="I4" i="80" s="1"/>
  <c r="J4" i="80" s="1"/>
  <c r="T120" i="80"/>
  <c r="T118" i="80"/>
  <c r="M126" i="80"/>
  <c r="M124" i="80"/>
  <c r="M122" i="80"/>
  <c r="M120" i="80"/>
  <c r="I120" i="80"/>
  <c r="U120" i="80" s="1"/>
  <c r="M119" i="80"/>
  <c r="I119" i="80"/>
  <c r="V119" i="80" s="1"/>
  <c r="M118" i="80"/>
  <c r="I118" i="80"/>
  <c r="R118" i="80" s="1"/>
  <c r="I117" i="80"/>
  <c r="P117" i="80" s="1"/>
  <c r="M116" i="80"/>
  <c r="M115" i="80"/>
  <c r="I115" i="80"/>
  <c r="J115" i="80" s="1"/>
  <c r="M114" i="80"/>
  <c r="I113" i="80"/>
  <c r="V113" i="80" s="1"/>
  <c r="I112" i="80"/>
  <c r="J112" i="80" s="1"/>
  <c r="M108" i="80"/>
  <c r="M106" i="80"/>
  <c r="M104" i="80"/>
  <c r="I104" i="80"/>
  <c r="N104" i="80" s="1"/>
  <c r="M102" i="80"/>
  <c r="M100" i="80"/>
  <c r="I100" i="80"/>
  <c r="T100" i="80" s="1"/>
  <c r="M98" i="80"/>
  <c r="I98" i="80"/>
  <c r="N98" i="80" s="1"/>
  <c r="M96" i="80"/>
  <c r="I96" i="80"/>
  <c r="V96" i="80" s="1"/>
  <c r="M94" i="80"/>
  <c r="M91" i="80"/>
  <c r="I90" i="80"/>
  <c r="U90" i="80" s="1"/>
  <c r="M88" i="80"/>
  <c r="I88" i="80"/>
  <c r="R88" i="80" s="1"/>
  <c r="I86" i="80"/>
  <c r="N86" i="80" s="1"/>
  <c r="M84" i="80"/>
  <c r="M82" i="80"/>
  <c r="I82" i="80"/>
  <c r="T82" i="80" s="1"/>
  <c r="M80" i="80"/>
  <c r="M78" i="80"/>
  <c r="I78" i="80"/>
  <c r="J78" i="80" s="1"/>
  <c r="M77" i="80"/>
  <c r="M76" i="80"/>
  <c r="M72" i="80"/>
  <c r="M70" i="80"/>
  <c r="M68" i="80"/>
  <c r="M66" i="80"/>
  <c r="M64" i="80"/>
  <c r="I64" i="80"/>
  <c r="R64" i="80" s="1"/>
  <c r="I62" i="80"/>
  <c r="N62" i="80" s="1"/>
  <c r="M60" i="80"/>
  <c r="M58" i="80"/>
  <c r="I55" i="80"/>
  <c r="V55" i="80" s="1"/>
  <c r="M54" i="80"/>
  <c r="M52" i="80"/>
  <c r="I52" i="80"/>
  <c r="R52" i="80" s="1"/>
  <c r="M50" i="80"/>
  <c r="I50" i="80"/>
  <c r="N50" i="80" s="1"/>
  <c r="I49" i="80"/>
  <c r="J49" i="80" s="1"/>
  <c r="I48" i="80"/>
  <c r="U48" i="80" s="1"/>
  <c r="M46" i="80"/>
  <c r="M44" i="80"/>
  <c r="I44" i="80"/>
  <c r="R44" i="80" s="1"/>
  <c r="M42" i="80"/>
  <c r="M36" i="80"/>
  <c r="I36" i="80"/>
  <c r="U36" i="80" s="1"/>
  <c r="M34" i="80"/>
  <c r="I34" i="80"/>
  <c r="R34" i="80" s="1"/>
  <c r="I32" i="80"/>
  <c r="N32" i="80" s="1"/>
  <c r="M31" i="80"/>
  <c r="M30" i="80"/>
  <c r="M28" i="80"/>
  <c r="I28" i="80"/>
  <c r="U28" i="80" s="1"/>
  <c r="M26" i="80"/>
  <c r="I26" i="80"/>
  <c r="R26" i="80" s="1"/>
  <c r="I25" i="80"/>
  <c r="P25" i="80" s="1"/>
  <c r="I24" i="80"/>
  <c r="N24" i="80" s="1"/>
  <c r="M23" i="80"/>
  <c r="M19" i="80"/>
  <c r="I19" i="80"/>
  <c r="V19" i="80" s="1"/>
  <c r="I18" i="80"/>
  <c r="U18" i="80" s="1"/>
  <c r="M17" i="80"/>
  <c r="I16" i="80"/>
  <c r="J16" i="80" s="1"/>
  <c r="I15" i="80"/>
  <c r="V15" i="80" s="1"/>
  <c r="M14" i="80"/>
  <c r="I14" i="80"/>
  <c r="V14" i="80" s="1"/>
  <c r="M12" i="80"/>
  <c r="M11" i="80"/>
  <c r="I11" i="80"/>
  <c r="R11" i="80" s="1"/>
  <c r="I10" i="80"/>
  <c r="R10" i="80" s="1"/>
  <c r="M9" i="80"/>
  <c r="I9" i="80"/>
  <c r="N9" i="80" s="1"/>
  <c r="M7" i="80"/>
  <c r="I7" i="80"/>
  <c r="P7" i="80" s="1"/>
  <c r="M6" i="80"/>
  <c r="M4" i="80"/>
  <c r="E24" i="79"/>
  <c r="D181" i="80" s="1"/>
  <c r="D24" i="79"/>
  <c r="C181" i="80" s="1"/>
  <c r="C24" i="79"/>
  <c r="B181" i="80" s="1"/>
  <c r="E23" i="79"/>
  <c r="D180" i="80" s="1"/>
  <c r="D23" i="79"/>
  <c r="C180" i="80" s="1"/>
  <c r="C23" i="79"/>
  <c r="B180" i="80" s="1"/>
  <c r="E22" i="79"/>
  <c r="D179" i="80" s="1"/>
  <c r="D22" i="79"/>
  <c r="C179" i="80" s="1"/>
  <c r="C22" i="79"/>
  <c r="B179" i="80" s="1"/>
  <c r="E21" i="79"/>
  <c r="D178" i="80" s="1"/>
  <c r="D21" i="79"/>
  <c r="C178" i="80" s="1"/>
  <c r="C21" i="79"/>
  <c r="B178" i="80" s="1"/>
  <c r="E20" i="79"/>
  <c r="D177" i="80" s="1"/>
  <c r="D20" i="79"/>
  <c r="C177" i="80" s="1"/>
  <c r="C20" i="79"/>
  <c r="B177" i="80" s="1"/>
  <c r="E19" i="79"/>
  <c r="D176" i="80" s="1"/>
  <c r="D19" i="79"/>
  <c r="C176" i="80" s="1"/>
  <c r="C19" i="79"/>
  <c r="B176" i="80" s="1"/>
  <c r="E18" i="79"/>
  <c r="D175" i="80" s="1"/>
  <c r="D18" i="79"/>
  <c r="C175" i="80" s="1"/>
  <c r="C18" i="79"/>
  <c r="B175" i="80" s="1"/>
  <c r="E17" i="79"/>
  <c r="D174" i="80" s="1"/>
  <c r="D17" i="79"/>
  <c r="C174" i="80" s="1"/>
  <c r="C17" i="79"/>
  <c r="B174" i="80" s="1"/>
  <c r="E16" i="79"/>
  <c r="D173" i="80" s="1"/>
  <c r="D16" i="79"/>
  <c r="C173" i="80" s="1"/>
  <c r="C16" i="79"/>
  <c r="B173" i="80" s="1"/>
  <c r="E15" i="79"/>
  <c r="D172" i="80" s="1"/>
  <c r="D15" i="79"/>
  <c r="C172" i="80" s="1"/>
  <c r="C15" i="79"/>
  <c r="B172" i="80" s="1"/>
  <c r="E14" i="79"/>
  <c r="D171" i="80" s="1"/>
  <c r="D14" i="79"/>
  <c r="C171" i="80" s="1"/>
  <c r="C14" i="79"/>
  <c r="B171" i="80" s="1"/>
  <c r="E13" i="79"/>
  <c r="D170" i="80" s="1"/>
  <c r="D13" i="79"/>
  <c r="C170" i="80" s="1"/>
  <c r="C13" i="79"/>
  <c r="B170" i="80" s="1"/>
  <c r="E12" i="79"/>
  <c r="D169" i="80" s="1"/>
  <c r="D12" i="79"/>
  <c r="C169" i="80" s="1"/>
  <c r="C12" i="79"/>
  <c r="B169" i="80" s="1"/>
  <c r="E11" i="79"/>
  <c r="D168" i="80" s="1"/>
  <c r="D11" i="79"/>
  <c r="C168" i="80" s="1"/>
  <c r="C11" i="79"/>
  <c r="B168" i="80" s="1"/>
  <c r="E10" i="79"/>
  <c r="D167" i="80" s="1"/>
  <c r="D10" i="79"/>
  <c r="C167" i="80" s="1"/>
  <c r="C10" i="79"/>
  <c r="B167" i="80" s="1"/>
  <c r="E9" i="79"/>
  <c r="D166" i="80" s="1"/>
  <c r="D9" i="79"/>
  <c r="C166" i="80" s="1"/>
  <c r="C9" i="79"/>
  <c r="B166" i="80" s="1"/>
  <c r="E24" i="78"/>
  <c r="D163" i="80" s="1"/>
  <c r="D24" i="78"/>
  <c r="C163" i="80" s="1"/>
  <c r="C24" i="78"/>
  <c r="B163" i="80" s="1"/>
  <c r="E23" i="78"/>
  <c r="D162" i="80" s="1"/>
  <c r="D23" i="78"/>
  <c r="C162" i="80" s="1"/>
  <c r="C23" i="78"/>
  <c r="B162" i="80" s="1"/>
  <c r="E22" i="78"/>
  <c r="D161" i="80" s="1"/>
  <c r="D22" i="78"/>
  <c r="C161" i="80" s="1"/>
  <c r="C22" i="78"/>
  <c r="B161" i="80" s="1"/>
  <c r="E21" i="78"/>
  <c r="D160" i="80" s="1"/>
  <c r="D21" i="78"/>
  <c r="C160" i="80" s="1"/>
  <c r="C21" i="78"/>
  <c r="B160" i="80" s="1"/>
  <c r="E20" i="78"/>
  <c r="D159" i="80" s="1"/>
  <c r="D20" i="78"/>
  <c r="C159" i="80" s="1"/>
  <c r="C20" i="78"/>
  <c r="B159" i="80" s="1"/>
  <c r="E19" i="78"/>
  <c r="D158" i="80" s="1"/>
  <c r="D19" i="78"/>
  <c r="C158" i="80" s="1"/>
  <c r="C19" i="78"/>
  <c r="B158" i="80" s="1"/>
  <c r="E18" i="78"/>
  <c r="D157" i="80" s="1"/>
  <c r="D18" i="78"/>
  <c r="C157" i="80" s="1"/>
  <c r="C18" i="78"/>
  <c r="B157" i="80" s="1"/>
  <c r="E17" i="78"/>
  <c r="D156" i="80" s="1"/>
  <c r="D17" i="78"/>
  <c r="C156" i="80" s="1"/>
  <c r="C17" i="78"/>
  <c r="B156" i="80" s="1"/>
  <c r="E16" i="78"/>
  <c r="D155" i="80" s="1"/>
  <c r="D16" i="78"/>
  <c r="C155" i="80" s="1"/>
  <c r="C16" i="78"/>
  <c r="B155" i="80" s="1"/>
  <c r="E15" i="78"/>
  <c r="D154" i="80" s="1"/>
  <c r="D15" i="78"/>
  <c r="C154" i="80" s="1"/>
  <c r="C15" i="78"/>
  <c r="B154" i="80" s="1"/>
  <c r="E14" i="78"/>
  <c r="D153" i="80" s="1"/>
  <c r="D14" i="78"/>
  <c r="C153" i="80" s="1"/>
  <c r="C14" i="78"/>
  <c r="B153" i="80" s="1"/>
  <c r="E13" i="78"/>
  <c r="D152" i="80" s="1"/>
  <c r="D13" i="78"/>
  <c r="C152" i="80" s="1"/>
  <c r="C13" i="78"/>
  <c r="B152" i="80" s="1"/>
  <c r="E12" i="78"/>
  <c r="D151" i="80" s="1"/>
  <c r="D12" i="78"/>
  <c r="C151" i="80" s="1"/>
  <c r="C12" i="78"/>
  <c r="B151" i="80" s="1"/>
  <c r="E11" i="78"/>
  <c r="D150" i="80" s="1"/>
  <c r="D11" i="78"/>
  <c r="C150" i="80" s="1"/>
  <c r="C11" i="78"/>
  <c r="B150" i="80" s="1"/>
  <c r="E10" i="78"/>
  <c r="D149" i="80" s="1"/>
  <c r="D10" i="78"/>
  <c r="C149" i="80" s="1"/>
  <c r="C10" i="78"/>
  <c r="B149" i="80" s="1"/>
  <c r="E9" i="78"/>
  <c r="D148" i="80" s="1"/>
  <c r="D9" i="78"/>
  <c r="C148" i="80" s="1"/>
  <c r="C9" i="78"/>
  <c r="B148" i="80" s="1"/>
  <c r="E24" i="77"/>
  <c r="D145" i="80" s="1"/>
  <c r="D24" i="77"/>
  <c r="C145" i="80" s="1"/>
  <c r="C24" i="77"/>
  <c r="B145" i="80" s="1"/>
  <c r="E23" i="77"/>
  <c r="D144" i="80" s="1"/>
  <c r="D23" i="77"/>
  <c r="C144" i="80" s="1"/>
  <c r="C23" i="77"/>
  <c r="B144" i="80" s="1"/>
  <c r="E22" i="77"/>
  <c r="D143" i="80" s="1"/>
  <c r="D22" i="77"/>
  <c r="C143" i="80" s="1"/>
  <c r="C22" i="77"/>
  <c r="B143" i="80" s="1"/>
  <c r="E21" i="77"/>
  <c r="D142" i="80" s="1"/>
  <c r="D21" i="77"/>
  <c r="C142" i="80" s="1"/>
  <c r="C21" i="77"/>
  <c r="B142" i="80" s="1"/>
  <c r="E20" i="77"/>
  <c r="D141" i="80" s="1"/>
  <c r="D20" i="77"/>
  <c r="C141" i="80" s="1"/>
  <c r="C20" i="77"/>
  <c r="B141" i="80" s="1"/>
  <c r="E19" i="77"/>
  <c r="D140" i="80" s="1"/>
  <c r="D19" i="77"/>
  <c r="C140" i="80" s="1"/>
  <c r="C19" i="77"/>
  <c r="B140" i="80" s="1"/>
  <c r="E18" i="77"/>
  <c r="D139" i="80" s="1"/>
  <c r="D18" i="77"/>
  <c r="C139" i="80" s="1"/>
  <c r="C18" i="77"/>
  <c r="B139" i="80" s="1"/>
  <c r="E17" i="77"/>
  <c r="D138" i="80" s="1"/>
  <c r="D17" i="77"/>
  <c r="C138" i="80" s="1"/>
  <c r="C17" i="77"/>
  <c r="B138" i="80" s="1"/>
  <c r="E16" i="77"/>
  <c r="D137" i="80" s="1"/>
  <c r="D16" i="77"/>
  <c r="C137" i="80" s="1"/>
  <c r="C16" i="77"/>
  <c r="B137" i="80" s="1"/>
  <c r="E15" i="77"/>
  <c r="D136" i="80" s="1"/>
  <c r="D15" i="77"/>
  <c r="C136" i="80" s="1"/>
  <c r="C15" i="77"/>
  <c r="B136" i="80" s="1"/>
  <c r="E14" i="77"/>
  <c r="D135" i="80" s="1"/>
  <c r="D14" i="77"/>
  <c r="C135" i="80" s="1"/>
  <c r="C14" i="77"/>
  <c r="B135" i="80" s="1"/>
  <c r="E13" i="77"/>
  <c r="D134" i="80" s="1"/>
  <c r="D13" i="77"/>
  <c r="C134" i="80" s="1"/>
  <c r="C13" i="77"/>
  <c r="B134" i="80" s="1"/>
  <c r="E12" i="77"/>
  <c r="D133" i="80" s="1"/>
  <c r="D12" i="77"/>
  <c r="C133" i="80" s="1"/>
  <c r="C12" i="77"/>
  <c r="B133" i="80" s="1"/>
  <c r="E11" i="77"/>
  <c r="D132" i="80" s="1"/>
  <c r="D11" i="77"/>
  <c r="C132" i="80" s="1"/>
  <c r="C11" i="77"/>
  <c r="B132" i="80" s="1"/>
  <c r="E10" i="77"/>
  <c r="D131" i="80" s="1"/>
  <c r="D10" i="77"/>
  <c r="C131" i="80" s="1"/>
  <c r="C10" i="77"/>
  <c r="B131" i="80" s="1"/>
  <c r="E9" i="77"/>
  <c r="D130" i="80" s="1"/>
  <c r="D9" i="77"/>
  <c r="C130" i="80" s="1"/>
  <c r="C9" i="77"/>
  <c r="B130" i="80" s="1"/>
  <c r="E24" i="76"/>
  <c r="D127" i="80" s="1"/>
  <c r="D24" i="76"/>
  <c r="C127" i="80" s="1"/>
  <c r="C24" i="76"/>
  <c r="B127" i="80" s="1"/>
  <c r="E23" i="76"/>
  <c r="D126" i="80" s="1"/>
  <c r="D23" i="76"/>
  <c r="C126" i="80" s="1"/>
  <c r="C23" i="76"/>
  <c r="B126" i="80" s="1"/>
  <c r="E22" i="76"/>
  <c r="D125" i="80" s="1"/>
  <c r="D22" i="76"/>
  <c r="C125" i="80" s="1"/>
  <c r="C22" i="76"/>
  <c r="B125" i="80" s="1"/>
  <c r="E21" i="76"/>
  <c r="D124" i="80" s="1"/>
  <c r="D21" i="76"/>
  <c r="C124" i="80" s="1"/>
  <c r="C21" i="76"/>
  <c r="B124" i="80" s="1"/>
  <c r="E20" i="76"/>
  <c r="D123" i="80" s="1"/>
  <c r="D20" i="76"/>
  <c r="C123" i="80" s="1"/>
  <c r="C20" i="76"/>
  <c r="B123" i="80" s="1"/>
  <c r="E19" i="76"/>
  <c r="D122" i="80" s="1"/>
  <c r="D19" i="76"/>
  <c r="C122" i="80" s="1"/>
  <c r="C19" i="76"/>
  <c r="B122" i="80" s="1"/>
  <c r="E18" i="76"/>
  <c r="D121" i="80" s="1"/>
  <c r="D18" i="76"/>
  <c r="C121" i="80" s="1"/>
  <c r="C18" i="76"/>
  <c r="B121" i="80" s="1"/>
  <c r="E17" i="76"/>
  <c r="D120" i="80" s="1"/>
  <c r="D17" i="76"/>
  <c r="C120" i="80" s="1"/>
  <c r="C17" i="76"/>
  <c r="B120" i="80" s="1"/>
  <c r="E16" i="76"/>
  <c r="D119" i="80" s="1"/>
  <c r="D16" i="76"/>
  <c r="C119" i="80" s="1"/>
  <c r="C16" i="76"/>
  <c r="B119" i="80" s="1"/>
  <c r="E15" i="76"/>
  <c r="D118" i="80" s="1"/>
  <c r="D15" i="76"/>
  <c r="C118" i="80" s="1"/>
  <c r="C15" i="76"/>
  <c r="B118" i="80" s="1"/>
  <c r="E14" i="76"/>
  <c r="D117" i="80" s="1"/>
  <c r="D14" i="76"/>
  <c r="C117" i="80" s="1"/>
  <c r="C14" i="76"/>
  <c r="B117" i="80" s="1"/>
  <c r="E13" i="76"/>
  <c r="D116" i="80" s="1"/>
  <c r="D13" i="76"/>
  <c r="C116" i="80" s="1"/>
  <c r="C13" i="76"/>
  <c r="B116" i="80" s="1"/>
  <c r="E12" i="76"/>
  <c r="D115" i="80" s="1"/>
  <c r="D12" i="76"/>
  <c r="C115" i="80" s="1"/>
  <c r="C12" i="76"/>
  <c r="B115" i="80" s="1"/>
  <c r="E11" i="76"/>
  <c r="D114" i="80" s="1"/>
  <c r="D11" i="76"/>
  <c r="C114" i="80" s="1"/>
  <c r="C11" i="76"/>
  <c r="B114" i="80" s="1"/>
  <c r="E10" i="76"/>
  <c r="D113" i="80" s="1"/>
  <c r="D10" i="76"/>
  <c r="C113" i="80" s="1"/>
  <c r="C10" i="76"/>
  <c r="B113" i="80" s="1"/>
  <c r="E9" i="76"/>
  <c r="D112" i="80" s="1"/>
  <c r="D9" i="76"/>
  <c r="C112" i="80" s="1"/>
  <c r="C9" i="76"/>
  <c r="B112" i="80" s="1"/>
  <c r="E24" i="75"/>
  <c r="D109" i="80" s="1"/>
  <c r="D24" i="75"/>
  <c r="C109" i="80" s="1"/>
  <c r="C24" i="75"/>
  <c r="B109" i="80" s="1"/>
  <c r="E23" i="75"/>
  <c r="D108" i="80" s="1"/>
  <c r="D23" i="75"/>
  <c r="C108" i="80" s="1"/>
  <c r="C23" i="75"/>
  <c r="B108" i="80" s="1"/>
  <c r="E22" i="75"/>
  <c r="D107" i="80" s="1"/>
  <c r="D22" i="75"/>
  <c r="C107" i="80" s="1"/>
  <c r="C22" i="75"/>
  <c r="B107" i="80" s="1"/>
  <c r="E21" i="75"/>
  <c r="D106" i="80" s="1"/>
  <c r="D21" i="75"/>
  <c r="C106" i="80" s="1"/>
  <c r="C21" i="75"/>
  <c r="B106" i="80" s="1"/>
  <c r="E20" i="75"/>
  <c r="D105" i="80" s="1"/>
  <c r="D20" i="75"/>
  <c r="C105" i="80" s="1"/>
  <c r="C20" i="75"/>
  <c r="B105" i="80" s="1"/>
  <c r="E19" i="75"/>
  <c r="D104" i="80" s="1"/>
  <c r="D19" i="75"/>
  <c r="C104" i="80" s="1"/>
  <c r="C19" i="75"/>
  <c r="B104" i="80" s="1"/>
  <c r="E18" i="75"/>
  <c r="D103" i="80" s="1"/>
  <c r="D18" i="75"/>
  <c r="C103" i="80" s="1"/>
  <c r="C18" i="75"/>
  <c r="B103" i="80" s="1"/>
  <c r="E17" i="75"/>
  <c r="D102" i="80" s="1"/>
  <c r="D17" i="75"/>
  <c r="C102" i="80" s="1"/>
  <c r="C17" i="75"/>
  <c r="B102" i="80" s="1"/>
  <c r="E16" i="75"/>
  <c r="D101" i="80" s="1"/>
  <c r="D16" i="75"/>
  <c r="C101" i="80" s="1"/>
  <c r="C16" i="75"/>
  <c r="B101" i="80" s="1"/>
  <c r="E15" i="75"/>
  <c r="D100" i="80" s="1"/>
  <c r="D15" i="75"/>
  <c r="C100" i="80" s="1"/>
  <c r="C15" i="75"/>
  <c r="B100" i="80" s="1"/>
  <c r="E14" i="75"/>
  <c r="D99" i="80" s="1"/>
  <c r="D14" i="75"/>
  <c r="C99" i="80" s="1"/>
  <c r="C14" i="75"/>
  <c r="B99" i="80" s="1"/>
  <c r="E13" i="75"/>
  <c r="D98" i="80" s="1"/>
  <c r="D13" i="75"/>
  <c r="C98" i="80" s="1"/>
  <c r="C13" i="75"/>
  <c r="B98" i="80" s="1"/>
  <c r="E12" i="75"/>
  <c r="D97" i="80" s="1"/>
  <c r="D12" i="75"/>
  <c r="C97" i="80" s="1"/>
  <c r="C12" i="75"/>
  <c r="B97" i="80" s="1"/>
  <c r="E11" i="75"/>
  <c r="D96" i="80" s="1"/>
  <c r="D11" i="75"/>
  <c r="C96" i="80" s="1"/>
  <c r="C11" i="75"/>
  <c r="B96" i="80" s="1"/>
  <c r="E10" i="75"/>
  <c r="D95" i="80" s="1"/>
  <c r="D10" i="75"/>
  <c r="C95" i="80" s="1"/>
  <c r="C10" i="75"/>
  <c r="B95" i="80" s="1"/>
  <c r="E9" i="75"/>
  <c r="D94" i="80" s="1"/>
  <c r="D9" i="75"/>
  <c r="C94" i="80" s="1"/>
  <c r="C9" i="75"/>
  <c r="B94" i="80" s="1"/>
  <c r="E24" i="74"/>
  <c r="D91" i="80" s="1"/>
  <c r="D24" i="74"/>
  <c r="C91" i="80" s="1"/>
  <c r="C24" i="74"/>
  <c r="B91" i="80" s="1"/>
  <c r="E23" i="74"/>
  <c r="D90" i="80" s="1"/>
  <c r="D23" i="74"/>
  <c r="C90" i="80" s="1"/>
  <c r="C23" i="74"/>
  <c r="B90" i="80" s="1"/>
  <c r="E22" i="74"/>
  <c r="D89" i="80" s="1"/>
  <c r="D22" i="74"/>
  <c r="C89" i="80" s="1"/>
  <c r="C22" i="74"/>
  <c r="B89" i="80" s="1"/>
  <c r="E21" i="74"/>
  <c r="D88" i="80" s="1"/>
  <c r="D21" i="74"/>
  <c r="C88" i="80" s="1"/>
  <c r="C21" i="74"/>
  <c r="B88" i="80" s="1"/>
  <c r="E20" i="74"/>
  <c r="D87" i="80" s="1"/>
  <c r="D20" i="74"/>
  <c r="C87" i="80" s="1"/>
  <c r="C20" i="74"/>
  <c r="B87" i="80" s="1"/>
  <c r="E19" i="74"/>
  <c r="D86" i="80" s="1"/>
  <c r="D19" i="74"/>
  <c r="C86" i="80" s="1"/>
  <c r="C19" i="74"/>
  <c r="B86" i="80" s="1"/>
  <c r="E18" i="74"/>
  <c r="D85" i="80" s="1"/>
  <c r="D18" i="74"/>
  <c r="C85" i="80" s="1"/>
  <c r="C18" i="74"/>
  <c r="B85" i="80" s="1"/>
  <c r="E17" i="74"/>
  <c r="D84" i="80" s="1"/>
  <c r="D17" i="74"/>
  <c r="C84" i="80" s="1"/>
  <c r="C17" i="74"/>
  <c r="B84" i="80" s="1"/>
  <c r="E16" i="74"/>
  <c r="D83" i="80" s="1"/>
  <c r="D16" i="74"/>
  <c r="C83" i="80" s="1"/>
  <c r="C16" i="74"/>
  <c r="B83" i="80" s="1"/>
  <c r="E15" i="74"/>
  <c r="D82" i="80" s="1"/>
  <c r="D15" i="74"/>
  <c r="C82" i="80" s="1"/>
  <c r="C15" i="74"/>
  <c r="B82" i="80" s="1"/>
  <c r="E14" i="74"/>
  <c r="D81" i="80" s="1"/>
  <c r="D14" i="74"/>
  <c r="C81" i="80" s="1"/>
  <c r="C14" i="74"/>
  <c r="B81" i="80" s="1"/>
  <c r="E13" i="74"/>
  <c r="D80" i="80" s="1"/>
  <c r="D13" i="74"/>
  <c r="C80" i="80" s="1"/>
  <c r="C13" i="74"/>
  <c r="B80" i="80" s="1"/>
  <c r="E12" i="74"/>
  <c r="D79" i="80" s="1"/>
  <c r="D12" i="74"/>
  <c r="C79" i="80" s="1"/>
  <c r="C12" i="74"/>
  <c r="B79" i="80" s="1"/>
  <c r="E11" i="74"/>
  <c r="D78" i="80" s="1"/>
  <c r="D11" i="74"/>
  <c r="C78" i="80" s="1"/>
  <c r="C11" i="74"/>
  <c r="B78" i="80" s="1"/>
  <c r="E10" i="74"/>
  <c r="D77" i="80" s="1"/>
  <c r="D10" i="74"/>
  <c r="C77" i="80" s="1"/>
  <c r="C10" i="74"/>
  <c r="B77" i="80" s="1"/>
  <c r="E9" i="74"/>
  <c r="D76" i="80" s="1"/>
  <c r="D9" i="74"/>
  <c r="C76" i="80" s="1"/>
  <c r="C9" i="74"/>
  <c r="B76" i="80" s="1"/>
  <c r="E24" i="73"/>
  <c r="D73" i="80" s="1"/>
  <c r="D24" i="73"/>
  <c r="C73" i="80" s="1"/>
  <c r="C24" i="73"/>
  <c r="B73" i="80" s="1"/>
  <c r="E23" i="73"/>
  <c r="D72" i="80" s="1"/>
  <c r="D23" i="73"/>
  <c r="C72" i="80" s="1"/>
  <c r="C23" i="73"/>
  <c r="B72" i="80" s="1"/>
  <c r="E22" i="73"/>
  <c r="D71" i="80" s="1"/>
  <c r="D22" i="73"/>
  <c r="C71" i="80" s="1"/>
  <c r="C22" i="73"/>
  <c r="B71" i="80" s="1"/>
  <c r="E21" i="73"/>
  <c r="D70" i="80" s="1"/>
  <c r="D21" i="73"/>
  <c r="C70" i="80" s="1"/>
  <c r="C21" i="73"/>
  <c r="B70" i="80" s="1"/>
  <c r="E20" i="73"/>
  <c r="D69" i="80" s="1"/>
  <c r="D20" i="73"/>
  <c r="C69" i="80" s="1"/>
  <c r="C20" i="73"/>
  <c r="B69" i="80" s="1"/>
  <c r="E19" i="73"/>
  <c r="D68" i="80" s="1"/>
  <c r="D19" i="73"/>
  <c r="C68" i="80" s="1"/>
  <c r="C19" i="73"/>
  <c r="B68" i="80" s="1"/>
  <c r="E18" i="73"/>
  <c r="D67" i="80" s="1"/>
  <c r="D18" i="73"/>
  <c r="C67" i="80" s="1"/>
  <c r="C18" i="73"/>
  <c r="B67" i="80" s="1"/>
  <c r="E17" i="73"/>
  <c r="D66" i="80" s="1"/>
  <c r="D17" i="73"/>
  <c r="C66" i="80" s="1"/>
  <c r="C17" i="73"/>
  <c r="B66" i="80" s="1"/>
  <c r="E16" i="73"/>
  <c r="D65" i="80" s="1"/>
  <c r="D16" i="73"/>
  <c r="C65" i="80" s="1"/>
  <c r="C16" i="73"/>
  <c r="B65" i="80" s="1"/>
  <c r="E15" i="73"/>
  <c r="D64" i="80" s="1"/>
  <c r="D15" i="73"/>
  <c r="C64" i="80" s="1"/>
  <c r="C15" i="73"/>
  <c r="B64" i="80" s="1"/>
  <c r="E14" i="73"/>
  <c r="D63" i="80" s="1"/>
  <c r="D14" i="73"/>
  <c r="C63" i="80" s="1"/>
  <c r="C14" i="73"/>
  <c r="B63" i="80" s="1"/>
  <c r="E13" i="73"/>
  <c r="D62" i="80" s="1"/>
  <c r="D13" i="73"/>
  <c r="C62" i="80" s="1"/>
  <c r="C13" i="73"/>
  <c r="B62" i="80" s="1"/>
  <c r="E12" i="73"/>
  <c r="D61" i="80" s="1"/>
  <c r="D12" i="73"/>
  <c r="C61" i="80" s="1"/>
  <c r="C12" i="73"/>
  <c r="B61" i="80" s="1"/>
  <c r="E11" i="73"/>
  <c r="D60" i="80" s="1"/>
  <c r="D11" i="73"/>
  <c r="C60" i="80" s="1"/>
  <c r="C11" i="73"/>
  <c r="B60" i="80" s="1"/>
  <c r="E10" i="73"/>
  <c r="D59" i="80" s="1"/>
  <c r="D10" i="73"/>
  <c r="C59" i="80" s="1"/>
  <c r="C10" i="73"/>
  <c r="B59" i="80" s="1"/>
  <c r="E9" i="73"/>
  <c r="D58" i="80" s="1"/>
  <c r="D9" i="73"/>
  <c r="C58" i="80" s="1"/>
  <c r="C9" i="73"/>
  <c r="B58" i="80" s="1"/>
  <c r="E24" i="72"/>
  <c r="D55" i="80" s="1"/>
  <c r="D24" i="72"/>
  <c r="C55" i="80" s="1"/>
  <c r="C24" i="72"/>
  <c r="B55" i="80" s="1"/>
  <c r="E23" i="72"/>
  <c r="D54" i="80" s="1"/>
  <c r="D23" i="72"/>
  <c r="C54" i="80" s="1"/>
  <c r="C23" i="72"/>
  <c r="B54" i="80" s="1"/>
  <c r="E22" i="72"/>
  <c r="D53" i="80" s="1"/>
  <c r="D22" i="72"/>
  <c r="C53" i="80" s="1"/>
  <c r="C22" i="72"/>
  <c r="B53" i="80" s="1"/>
  <c r="E21" i="72"/>
  <c r="D52" i="80" s="1"/>
  <c r="D21" i="72"/>
  <c r="C52" i="80" s="1"/>
  <c r="C21" i="72"/>
  <c r="B52" i="80" s="1"/>
  <c r="E20" i="72"/>
  <c r="D51" i="80" s="1"/>
  <c r="D20" i="72"/>
  <c r="C51" i="80" s="1"/>
  <c r="C20" i="72"/>
  <c r="B51" i="80" s="1"/>
  <c r="E19" i="72"/>
  <c r="D50" i="80" s="1"/>
  <c r="D19" i="72"/>
  <c r="C50" i="80" s="1"/>
  <c r="C19" i="72"/>
  <c r="B50" i="80" s="1"/>
  <c r="E18" i="72"/>
  <c r="D49" i="80" s="1"/>
  <c r="D18" i="72"/>
  <c r="C49" i="80" s="1"/>
  <c r="C18" i="72"/>
  <c r="B49" i="80" s="1"/>
  <c r="E17" i="72"/>
  <c r="D48" i="80" s="1"/>
  <c r="D17" i="72"/>
  <c r="C48" i="80" s="1"/>
  <c r="C17" i="72"/>
  <c r="B48" i="80" s="1"/>
  <c r="E16" i="72"/>
  <c r="D47" i="80" s="1"/>
  <c r="D16" i="72"/>
  <c r="C47" i="80" s="1"/>
  <c r="C16" i="72"/>
  <c r="B47" i="80" s="1"/>
  <c r="E15" i="72"/>
  <c r="D46" i="80" s="1"/>
  <c r="D15" i="72"/>
  <c r="C46" i="80" s="1"/>
  <c r="C15" i="72"/>
  <c r="B46" i="80" s="1"/>
  <c r="E14" i="72"/>
  <c r="D45" i="80" s="1"/>
  <c r="D14" i="72"/>
  <c r="C45" i="80" s="1"/>
  <c r="C14" i="72"/>
  <c r="B45" i="80" s="1"/>
  <c r="E13" i="72"/>
  <c r="D44" i="80" s="1"/>
  <c r="D13" i="72"/>
  <c r="C44" i="80" s="1"/>
  <c r="C13" i="72"/>
  <c r="B44" i="80" s="1"/>
  <c r="E12" i="72"/>
  <c r="D43" i="80" s="1"/>
  <c r="D12" i="72"/>
  <c r="C43" i="80" s="1"/>
  <c r="C12" i="72"/>
  <c r="B43" i="80" s="1"/>
  <c r="E11" i="72"/>
  <c r="D42" i="80" s="1"/>
  <c r="D11" i="72"/>
  <c r="C42" i="80" s="1"/>
  <c r="C11" i="72"/>
  <c r="B42" i="80" s="1"/>
  <c r="E10" i="72"/>
  <c r="D41" i="80" s="1"/>
  <c r="D10" i="72"/>
  <c r="C41" i="80" s="1"/>
  <c r="C10" i="72"/>
  <c r="B41" i="80" s="1"/>
  <c r="E9" i="72"/>
  <c r="D40" i="80" s="1"/>
  <c r="D9" i="72"/>
  <c r="C40" i="80" s="1"/>
  <c r="C9" i="72"/>
  <c r="B40" i="80" s="1"/>
  <c r="E24" i="71"/>
  <c r="D37" i="80" s="1"/>
  <c r="D24" i="71"/>
  <c r="C37" i="80" s="1"/>
  <c r="C24" i="71"/>
  <c r="B37" i="80" s="1"/>
  <c r="E23" i="71"/>
  <c r="D36" i="80" s="1"/>
  <c r="D23" i="71"/>
  <c r="C36" i="80" s="1"/>
  <c r="C23" i="71"/>
  <c r="B36" i="80" s="1"/>
  <c r="E22" i="71"/>
  <c r="D35" i="80" s="1"/>
  <c r="D22" i="71"/>
  <c r="C35" i="80" s="1"/>
  <c r="C22" i="71"/>
  <c r="B35" i="80" s="1"/>
  <c r="E21" i="71"/>
  <c r="D34" i="80" s="1"/>
  <c r="D21" i="71"/>
  <c r="C34" i="80" s="1"/>
  <c r="C21" i="71"/>
  <c r="B34" i="80" s="1"/>
  <c r="E20" i="71"/>
  <c r="D33" i="80" s="1"/>
  <c r="D20" i="71"/>
  <c r="C33" i="80" s="1"/>
  <c r="C20" i="71"/>
  <c r="B33" i="80" s="1"/>
  <c r="E19" i="71"/>
  <c r="D32" i="80" s="1"/>
  <c r="D19" i="71"/>
  <c r="C32" i="80" s="1"/>
  <c r="C19" i="71"/>
  <c r="B32" i="80" s="1"/>
  <c r="E18" i="71"/>
  <c r="D31" i="80" s="1"/>
  <c r="D18" i="71"/>
  <c r="C31" i="80" s="1"/>
  <c r="C18" i="71"/>
  <c r="B31" i="80" s="1"/>
  <c r="E17" i="71"/>
  <c r="D30" i="80" s="1"/>
  <c r="D17" i="71"/>
  <c r="C30" i="80" s="1"/>
  <c r="C17" i="71"/>
  <c r="B30" i="80" s="1"/>
  <c r="E16" i="71"/>
  <c r="D29" i="80" s="1"/>
  <c r="D16" i="71"/>
  <c r="C29" i="80" s="1"/>
  <c r="C16" i="71"/>
  <c r="B29" i="80" s="1"/>
  <c r="E15" i="71"/>
  <c r="D28" i="80" s="1"/>
  <c r="D15" i="71"/>
  <c r="C28" i="80" s="1"/>
  <c r="C15" i="71"/>
  <c r="B28" i="80" s="1"/>
  <c r="E14" i="71"/>
  <c r="D27" i="80" s="1"/>
  <c r="D14" i="71"/>
  <c r="C27" i="80" s="1"/>
  <c r="C14" i="71"/>
  <c r="B27" i="80" s="1"/>
  <c r="E13" i="71"/>
  <c r="D26" i="80" s="1"/>
  <c r="D13" i="71"/>
  <c r="C26" i="80" s="1"/>
  <c r="C13" i="71"/>
  <c r="B26" i="80" s="1"/>
  <c r="E12" i="71"/>
  <c r="D25" i="80" s="1"/>
  <c r="D12" i="71"/>
  <c r="C25" i="80" s="1"/>
  <c r="C12" i="71"/>
  <c r="B25" i="80" s="1"/>
  <c r="E11" i="71"/>
  <c r="D24" i="80" s="1"/>
  <c r="D11" i="71"/>
  <c r="C24" i="80" s="1"/>
  <c r="C11" i="71"/>
  <c r="B24" i="80" s="1"/>
  <c r="E10" i="71"/>
  <c r="D23" i="80" s="1"/>
  <c r="D10" i="71"/>
  <c r="C23" i="80" s="1"/>
  <c r="C10" i="71"/>
  <c r="B23" i="80" s="1"/>
  <c r="E9" i="71"/>
  <c r="D22" i="80" s="1"/>
  <c r="D9" i="71"/>
  <c r="C22" i="80" s="1"/>
  <c r="C9" i="71"/>
  <c r="B22" i="80" s="1"/>
  <c r="E24" i="70"/>
  <c r="D19" i="80" s="1"/>
  <c r="D24" i="70"/>
  <c r="C19" i="80" s="1"/>
  <c r="C24" i="70"/>
  <c r="B19" i="80" s="1"/>
  <c r="E23" i="70"/>
  <c r="D18" i="80" s="1"/>
  <c r="D23" i="70"/>
  <c r="C18" i="80" s="1"/>
  <c r="C23" i="70"/>
  <c r="B18" i="80" s="1"/>
  <c r="E22" i="70"/>
  <c r="D17" i="80" s="1"/>
  <c r="D22" i="70"/>
  <c r="C17" i="80" s="1"/>
  <c r="C22" i="70"/>
  <c r="B17" i="80" s="1"/>
  <c r="E21" i="70"/>
  <c r="D16" i="80" s="1"/>
  <c r="D21" i="70"/>
  <c r="C16" i="80" s="1"/>
  <c r="C21" i="70"/>
  <c r="B16" i="80" s="1"/>
  <c r="E20" i="70"/>
  <c r="D15" i="80" s="1"/>
  <c r="D20" i="70"/>
  <c r="C15" i="80" s="1"/>
  <c r="C20" i="70"/>
  <c r="B15" i="80" s="1"/>
  <c r="E19" i="70"/>
  <c r="D14" i="80" s="1"/>
  <c r="D19" i="70"/>
  <c r="C14" i="80" s="1"/>
  <c r="C19" i="70"/>
  <c r="B14" i="80" s="1"/>
  <c r="E18" i="70"/>
  <c r="D13" i="80" s="1"/>
  <c r="D18" i="70"/>
  <c r="C13" i="80" s="1"/>
  <c r="C18" i="70"/>
  <c r="B13" i="80" s="1"/>
  <c r="E17" i="70"/>
  <c r="D12" i="80" s="1"/>
  <c r="D17" i="70"/>
  <c r="C12" i="80" s="1"/>
  <c r="C17" i="70"/>
  <c r="B12" i="80" s="1"/>
  <c r="E16" i="70"/>
  <c r="D11" i="80" s="1"/>
  <c r="D16" i="70"/>
  <c r="C11" i="80" s="1"/>
  <c r="C16" i="70"/>
  <c r="B11" i="80" s="1"/>
  <c r="E15" i="70"/>
  <c r="D10" i="80" s="1"/>
  <c r="D15" i="70"/>
  <c r="C10" i="80" s="1"/>
  <c r="C15" i="70"/>
  <c r="B10" i="80" s="1"/>
  <c r="E14" i="70"/>
  <c r="D9" i="80" s="1"/>
  <c r="D14" i="70"/>
  <c r="C9" i="80" s="1"/>
  <c r="C14" i="70"/>
  <c r="B9" i="80" s="1"/>
  <c r="E13" i="70"/>
  <c r="D8" i="80" s="1"/>
  <c r="D13" i="70"/>
  <c r="C8" i="80" s="1"/>
  <c r="C13" i="70"/>
  <c r="B8" i="80" s="1"/>
  <c r="E12" i="70"/>
  <c r="D7" i="80" s="1"/>
  <c r="D12" i="70"/>
  <c r="C7" i="80" s="1"/>
  <c r="C12" i="70"/>
  <c r="B7" i="80" s="1"/>
  <c r="E11" i="70"/>
  <c r="D6" i="80" s="1"/>
  <c r="D11" i="70"/>
  <c r="C6" i="80" s="1"/>
  <c r="C11" i="70"/>
  <c r="B6" i="80" s="1"/>
  <c r="E10" i="70"/>
  <c r="D5" i="80" s="1"/>
  <c r="D10" i="70"/>
  <c r="C5" i="80" s="1"/>
  <c r="C10" i="70"/>
  <c r="B5" i="80" s="1"/>
  <c r="E9" i="70"/>
  <c r="D4" i="80" s="1"/>
  <c r="D9" i="70"/>
  <c r="C4" i="80" s="1"/>
  <c r="C9" i="70"/>
  <c r="B4" i="80" s="1"/>
  <c r="F25" i="42"/>
  <c r="E25" i="42"/>
  <c r="D25" i="42"/>
  <c r="F24" i="42"/>
  <c r="E24" i="42"/>
  <c r="D24" i="42"/>
  <c r="F23" i="42"/>
  <c r="E23" i="42"/>
  <c r="D23" i="42"/>
  <c r="F22" i="42"/>
  <c r="E22" i="42"/>
  <c r="D22" i="42"/>
  <c r="F21" i="42"/>
  <c r="E21" i="42"/>
  <c r="D21" i="42"/>
  <c r="F20" i="42"/>
  <c r="E20" i="42"/>
  <c r="D20" i="42"/>
  <c r="A20" i="42"/>
  <c r="A21" i="42" s="1"/>
  <c r="A22" i="42" s="1"/>
  <c r="A23" i="42" s="1"/>
  <c r="A24" i="42" s="1"/>
  <c r="A25" i="42" s="1"/>
  <c r="F19" i="42"/>
  <c r="E19" i="42"/>
  <c r="D19" i="42"/>
  <c r="A19" i="42"/>
  <c r="B16" i="42"/>
  <c r="F15" i="42"/>
  <c r="E15" i="42"/>
  <c r="D15" i="42"/>
  <c r="F14" i="42"/>
  <c r="E14" i="42"/>
  <c r="D14" i="42"/>
  <c r="F13" i="42"/>
  <c r="E13" i="42"/>
  <c r="D13" i="42"/>
  <c r="F12" i="42"/>
  <c r="E12" i="42"/>
  <c r="D12" i="42"/>
  <c r="F11" i="42"/>
  <c r="E11" i="42"/>
  <c r="D11" i="42"/>
  <c r="F10" i="42"/>
  <c r="E10" i="42"/>
  <c r="D10" i="42"/>
  <c r="F9" i="42"/>
  <c r="E9" i="42"/>
  <c r="D9" i="42"/>
  <c r="A9" i="42"/>
  <c r="A10" i="42" s="1"/>
  <c r="A11" i="42" s="1"/>
  <c r="A12" i="42" s="1"/>
  <c r="A13" i="42" s="1"/>
  <c r="A14" i="42" s="1"/>
  <c r="A15" i="42" s="1"/>
  <c r="F25" i="67"/>
  <c r="E25" i="67"/>
  <c r="D25" i="67"/>
  <c r="F24" i="67"/>
  <c r="E24" i="67"/>
  <c r="D24" i="67"/>
  <c r="F23" i="67"/>
  <c r="E23" i="67"/>
  <c r="D23" i="67"/>
  <c r="F22" i="67"/>
  <c r="E22" i="67"/>
  <c r="D22" i="67"/>
  <c r="F21" i="67"/>
  <c r="E21" i="67"/>
  <c r="D21" i="67"/>
  <c r="F20" i="67"/>
  <c r="E20" i="67"/>
  <c r="D20" i="67"/>
  <c r="F19" i="67"/>
  <c r="E19" i="67"/>
  <c r="D19" i="67"/>
  <c r="F15" i="67"/>
  <c r="E15" i="67"/>
  <c r="D15" i="67"/>
  <c r="F14" i="67"/>
  <c r="E14" i="67"/>
  <c r="D14" i="67"/>
  <c r="D9" i="67"/>
  <c r="T101" i="80" l="1"/>
  <c r="R101" i="80"/>
  <c r="J52" i="80"/>
  <c r="P98" i="80"/>
  <c r="V120" i="80"/>
  <c r="J98" i="80"/>
  <c r="V98" i="80"/>
  <c r="P9" i="80"/>
  <c r="P44" i="80"/>
  <c r="T114" i="80"/>
  <c r="T44" i="80"/>
  <c r="V114" i="80"/>
  <c r="V48" i="80"/>
  <c r="P118" i="80"/>
  <c r="N15" i="80"/>
  <c r="V24" i="80"/>
  <c r="R29" i="80"/>
  <c r="J34" i="80"/>
  <c r="N41" i="80"/>
  <c r="R47" i="80"/>
  <c r="P50" i="80"/>
  <c r="R53" i="80"/>
  <c r="R59" i="80"/>
  <c r="P62" i="80"/>
  <c r="T64" i="80"/>
  <c r="J77" i="80"/>
  <c r="U85" i="80"/>
  <c r="R117" i="80"/>
  <c r="J5" i="80"/>
  <c r="R9" i="80"/>
  <c r="N16" i="80"/>
  <c r="N25" i="80"/>
  <c r="U29" i="80"/>
  <c r="P34" i="80"/>
  <c r="U41" i="80"/>
  <c r="U47" i="80"/>
  <c r="V50" i="80"/>
  <c r="U53" i="80"/>
  <c r="U59" i="80"/>
  <c r="R62" i="80"/>
  <c r="U64" i="80"/>
  <c r="R77" i="80"/>
  <c r="J95" i="80"/>
  <c r="U101" i="80"/>
  <c r="T117" i="80"/>
  <c r="V5" i="80"/>
  <c r="T9" i="80"/>
  <c r="P16" i="80"/>
  <c r="J26" i="80"/>
  <c r="T30" i="80"/>
  <c r="N35" i="80"/>
  <c r="J42" i="80"/>
  <c r="N45" i="80"/>
  <c r="J48" i="80"/>
  <c r="N51" i="80"/>
  <c r="P54" i="80"/>
  <c r="J60" i="80"/>
  <c r="V62" i="80"/>
  <c r="P66" i="80"/>
  <c r="U77" i="80"/>
  <c r="R95" i="80"/>
  <c r="R98" i="80"/>
  <c r="V101" i="80"/>
  <c r="N115" i="80"/>
  <c r="J118" i="80"/>
  <c r="J7" i="80"/>
  <c r="T11" i="80"/>
  <c r="R16" i="80"/>
  <c r="P26" i="80"/>
  <c r="V30" i="80"/>
  <c r="R35" i="80"/>
  <c r="P42" i="80"/>
  <c r="R45" i="80"/>
  <c r="T48" i="80"/>
  <c r="R51" i="80"/>
  <c r="T54" i="80"/>
  <c r="N60" i="80"/>
  <c r="N63" i="80"/>
  <c r="T66" i="80"/>
  <c r="N81" i="80"/>
  <c r="U95" i="80"/>
  <c r="J113" i="80"/>
  <c r="J116" i="80"/>
  <c r="N7" i="80"/>
  <c r="U11" i="80"/>
  <c r="P17" i="80"/>
  <c r="N27" i="80"/>
  <c r="U31" i="80"/>
  <c r="P36" i="80"/>
  <c r="V42" i="80"/>
  <c r="U45" i="80"/>
  <c r="V54" i="80"/>
  <c r="T60" i="80"/>
  <c r="R63" i="80"/>
  <c r="V66" i="80"/>
  <c r="R81" i="80"/>
  <c r="J96" i="80"/>
  <c r="N99" i="80"/>
  <c r="R113" i="80"/>
  <c r="P116" i="80"/>
  <c r="N8" i="80"/>
  <c r="J13" i="80"/>
  <c r="R17" i="80"/>
  <c r="R27" i="80"/>
  <c r="J32" i="80"/>
  <c r="T36" i="80"/>
  <c r="N43" i="80"/>
  <c r="P46" i="80"/>
  <c r="N49" i="80"/>
  <c r="P52" i="80"/>
  <c r="R55" i="80"/>
  <c r="V60" i="80"/>
  <c r="T63" i="80"/>
  <c r="J67" i="80"/>
  <c r="T81" i="80"/>
  <c r="N97" i="80"/>
  <c r="R99" i="80"/>
  <c r="U113" i="80"/>
  <c r="R116" i="80"/>
  <c r="U118" i="80"/>
  <c r="P8" i="80"/>
  <c r="V13" i="80"/>
  <c r="U23" i="80"/>
  <c r="P28" i="80"/>
  <c r="V32" i="80"/>
  <c r="R37" i="80"/>
  <c r="R43" i="80"/>
  <c r="T46" i="80"/>
  <c r="U49" i="80"/>
  <c r="T52" i="80"/>
  <c r="U55" i="80"/>
  <c r="N61" i="80"/>
  <c r="J64" i="80"/>
  <c r="R67" i="80"/>
  <c r="J85" i="80"/>
  <c r="P97" i="80"/>
  <c r="T99" i="80"/>
  <c r="J114" i="80"/>
  <c r="V116" i="80"/>
  <c r="P120" i="80"/>
  <c r="R8" i="80"/>
  <c r="J15" i="80"/>
  <c r="J24" i="80"/>
  <c r="T28" i="80"/>
  <c r="N33" i="80"/>
  <c r="U37" i="80"/>
  <c r="J44" i="80"/>
  <c r="V46" i="80"/>
  <c r="J50" i="80"/>
  <c r="N53" i="80"/>
  <c r="J59" i="80"/>
  <c r="J62" i="80"/>
  <c r="P64" i="80"/>
  <c r="U67" i="80"/>
  <c r="R85" i="80"/>
  <c r="U97" i="80"/>
  <c r="N101" i="80"/>
  <c r="N114" i="80"/>
  <c r="N117" i="80"/>
  <c r="R4" i="80"/>
  <c r="J22" i="80"/>
  <c r="R22" i="80"/>
  <c r="P58" i="80"/>
  <c r="J76" i="80"/>
  <c r="R76" i="80"/>
  <c r="J180" i="80"/>
  <c r="V180" i="80"/>
  <c r="U180" i="80"/>
  <c r="T180" i="80"/>
  <c r="R180" i="80"/>
  <c r="P180" i="80"/>
  <c r="N180" i="80"/>
  <c r="V181" i="80"/>
  <c r="U181" i="80"/>
  <c r="T181" i="80"/>
  <c r="R181" i="80"/>
  <c r="P181" i="80"/>
  <c r="N181" i="80"/>
  <c r="J181" i="80"/>
  <c r="U166" i="80"/>
  <c r="T166" i="80"/>
  <c r="R166" i="80"/>
  <c r="P166" i="80"/>
  <c r="N166" i="80"/>
  <c r="J166" i="80"/>
  <c r="V166" i="80"/>
  <c r="T167" i="80"/>
  <c r="R167" i="80"/>
  <c r="P167" i="80"/>
  <c r="N167" i="80"/>
  <c r="J167" i="80"/>
  <c r="V167" i="80"/>
  <c r="U167" i="80"/>
  <c r="R168" i="80"/>
  <c r="P168" i="80"/>
  <c r="N168" i="80"/>
  <c r="J168" i="80"/>
  <c r="V168" i="80"/>
  <c r="U168" i="80"/>
  <c r="T168" i="80"/>
  <c r="P169" i="80"/>
  <c r="N169" i="80"/>
  <c r="J169" i="80"/>
  <c r="V169" i="80"/>
  <c r="U169" i="80"/>
  <c r="T169" i="80"/>
  <c r="R169" i="80"/>
  <c r="N170" i="80"/>
  <c r="J170" i="80"/>
  <c r="V170" i="80"/>
  <c r="U170" i="80"/>
  <c r="T170" i="80"/>
  <c r="R170" i="80"/>
  <c r="P170" i="80"/>
  <c r="J171" i="80"/>
  <c r="V171" i="80"/>
  <c r="U171" i="80"/>
  <c r="T171" i="80"/>
  <c r="R171" i="80"/>
  <c r="P171" i="80"/>
  <c r="N171" i="80"/>
  <c r="J172" i="80"/>
  <c r="V172" i="80"/>
  <c r="U172" i="80"/>
  <c r="T172" i="80"/>
  <c r="R172" i="80"/>
  <c r="P172" i="80"/>
  <c r="N172" i="80"/>
  <c r="V173" i="80"/>
  <c r="U173" i="80"/>
  <c r="T173" i="80"/>
  <c r="R173" i="80"/>
  <c r="P173" i="80"/>
  <c r="N173" i="80"/>
  <c r="J173" i="80"/>
  <c r="U174" i="80"/>
  <c r="T174" i="80"/>
  <c r="R174" i="80"/>
  <c r="P174" i="80"/>
  <c r="N174" i="80"/>
  <c r="J174" i="80"/>
  <c r="V174" i="80"/>
  <c r="T175" i="80"/>
  <c r="R175" i="80"/>
  <c r="P175" i="80"/>
  <c r="N175" i="80"/>
  <c r="J175" i="80"/>
  <c r="V175" i="80"/>
  <c r="U175" i="80"/>
  <c r="R176" i="80"/>
  <c r="P176" i="80"/>
  <c r="N176" i="80"/>
  <c r="J176" i="80"/>
  <c r="V176" i="80"/>
  <c r="U176" i="80"/>
  <c r="T176" i="80"/>
  <c r="P177" i="80"/>
  <c r="N177" i="80"/>
  <c r="J177" i="80"/>
  <c r="V177" i="80"/>
  <c r="U177" i="80"/>
  <c r="T177" i="80"/>
  <c r="R177" i="80"/>
  <c r="N178" i="80"/>
  <c r="J178" i="80"/>
  <c r="V178" i="80"/>
  <c r="U178" i="80"/>
  <c r="T178" i="80"/>
  <c r="R178" i="80"/>
  <c r="P178" i="80"/>
  <c r="J179" i="80"/>
  <c r="V179" i="80"/>
  <c r="U179" i="80"/>
  <c r="T179" i="80"/>
  <c r="R179" i="80"/>
  <c r="P179" i="80"/>
  <c r="N179" i="80"/>
  <c r="N160" i="80"/>
  <c r="R160" i="80"/>
  <c r="J160" i="80"/>
  <c r="V160" i="80"/>
  <c r="U160" i="80"/>
  <c r="T160" i="80"/>
  <c r="P160" i="80"/>
  <c r="U148" i="80"/>
  <c r="T148" i="80"/>
  <c r="R148" i="80"/>
  <c r="P148" i="80"/>
  <c r="J148" i="80"/>
  <c r="N148" i="80"/>
  <c r="V148" i="80"/>
  <c r="T149" i="80"/>
  <c r="R149" i="80"/>
  <c r="P149" i="80"/>
  <c r="N149" i="80"/>
  <c r="J149" i="80"/>
  <c r="V149" i="80"/>
  <c r="U149" i="80"/>
  <c r="N152" i="80"/>
  <c r="R152" i="80"/>
  <c r="J152" i="80"/>
  <c r="V152" i="80"/>
  <c r="U152" i="80"/>
  <c r="T152" i="80"/>
  <c r="P152" i="80"/>
  <c r="R150" i="80"/>
  <c r="P150" i="80"/>
  <c r="U150" i="80"/>
  <c r="N150" i="80"/>
  <c r="J150" i="80"/>
  <c r="V150" i="80"/>
  <c r="T150" i="80"/>
  <c r="P151" i="80"/>
  <c r="N151" i="80"/>
  <c r="J151" i="80"/>
  <c r="T151" i="80"/>
  <c r="V151" i="80"/>
  <c r="U151" i="80"/>
  <c r="R151" i="80"/>
  <c r="J153" i="80"/>
  <c r="V153" i="80"/>
  <c r="P153" i="80"/>
  <c r="U153" i="80"/>
  <c r="T153" i="80"/>
  <c r="R153" i="80"/>
  <c r="N153" i="80"/>
  <c r="J154" i="80"/>
  <c r="N154" i="80"/>
  <c r="V154" i="80"/>
  <c r="U154" i="80"/>
  <c r="T154" i="80"/>
  <c r="R154" i="80"/>
  <c r="P154" i="80"/>
  <c r="V155" i="80"/>
  <c r="U155" i="80"/>
  <c r="T155" i="80"/>
  <c r="R155" i="80"/>
  <c r="P155" i="80"/>
  <c r="N155" i="80"/>
  <c r="J155" i="80"/>
  <c r="U156" i="80"/>
  <c r="T156" i="80"/>
  <c r="J156" i="80"/>
  <c r="R156" i="80"/>
  <c r="P156" i="80"/>
  <c r="N156" i="80"/>
  <c r="V156" i="80"/>
  <c r="T157" i="80"/>
  <c r="R157" i="80"/>
  <c r="P157" i="80"/>
  <c r="N157" i="80"/>
  <c r="V157" i="80"/>
  <c r="J157" i="80"/>
  <c r="U157" i="80"/>
  <c r="R158" i="80"/>
  <c r="P158" i="80"/>
  <c r="U158" i="80"/>
  <c r="N158" i="80"/>
  <c r="J158" i="80"/>
  <c r="V158" i="80"/>
  <c r="T158" i="80"/>
  <c r="P159" i="80"/>
  <c r="T159" i="80"/>
  <c r="N159" i="80"/>
  <c r="J159" i="80"/>
  <c r="V159" i="80"/>
  <c r="U159" i="80"/>
  <c r="R159" i="80"/>
  <c r="J161" i="80"/>
  <c r="V161" i="80"/>
  <c r="P161" i="80"/>
  <c r="U161" i="80"/>
  <c r="T161" i="80"/>
  <c r="R161" i="80"/>
  <c r="N161" i="80"/>
  <c r="J162" i="80"/>
  <c r="V162" i="80"/>
  <c r="U162" i="80"/>
  <c r="T162" i="80"/>
  <c r="N162" i="80"/>
  <c r="R162" i="80"/>
  <c r="P162" i="80"/>
  <c r="V163" i="80"/>
  <c r="U163" i="80"/>
  <c r="T163" i="80"/>
  <c r="R163" i="80"/>
  <c r="P163" i="80"/>
  <c r="N163" i="80"/>
  <c r="J163" i="80"/>
  <c r="V145" i="80"/>
  <c r="U145" i="80"/>
  <c r="T145" i="80"/>
  <c r="R145" i="80"/>
  <c r="P145" i="80"/>
  <c r="N145" i="80"/>
  <c r="J145" i="80"/>
  <c r="J144" i="80"/>
  <c r="V144" i="80"/>
  <c r="U144" i="80"/>
  <c r="T144" i="80"/>
  <c r="R144" i="80"/>
  <c r="P144" i="80"/>
  <c r="N144" i="80"/>
  <c r="U130" i="80"/>
  <c r="T130" i="80"/>
  <c r="R130" i="80"/>
  <c r="P130" i="80"/>
  <c r="N130" i="80"/>
  <c r="J130" i="80"/>
  <c r="V130" i="80"/>
  <c r="T131" i="80"/>
  <c r="R131" i="80"/>
  <c r="P131" i="80"/>
  <c r="N131" i="80"/>
  <c r="J131" i="80"/>
  <c r="V131" i="80"/>
  <c r="U131" i="80"/>
  <c r="R132" i="80"/>
  <c r="P132" i="80"/>
  <c r="N132" i="80"/>
  <c r="J132" i="80"/>
  <c r="V132" i="80"/>
  <c r="U132" i="80"/>
  <c r="T132" i="80"/>
  <c r="P133" i="80"/>
  <c r="N133" i="80"/>
  <c r="J133" i="80"/>
  <c r="V133" i="80"/>
  <c r="U133" i="80"/>
  <c r="T133" i="80"/>
  <c r="R133" i="80"/>
  <c r="N134" i="80"/>
  <c r="J134" i="80"/>
  <c r="V134" i="80"/>
  <c r="U134" i="80"/>
  <c r="T134" i="80"/>
  <c r="R134" i="80"/>
  <c r="P134" i="80"/>
  <c r="J135" i="80"/>
  <c r="V135" i="80"/>
  <c r="U135" i="80"/>
  <c r="T135" i="80"/>
  <c r="R135" i="80"/>
  <c r="P135" i="80"/>
  <c r="N135" i="80"/>
  <c r="J136" i="80"/>
  <c r="V136" i="80"/>
  <c r="U136" i="80"/>
  <c r="T136" i="80"/>
  <c r="R136" i="80"/>
  <c r="P136" i="80"/>
  <c r="N136" i="80"/>
  <c r="V137" i="80"/>
  <c r="U137" i="80"/>
  <c r="T137" i="80"/>
  <c r="R137" i="80"/>
  <c r="P137" i="80"/>
  <c r="N137" i="80"/>
  <c r="J137" i="80"/>
  <c r="U138" i="80"/>
  <c r="T138" i="80"/>
  <c r="R138" i="80"/>
  <c r="P138" i="80"/>
  <c r="N138" i="80"/>
  <c r="J138" i="80"/>
  <c r="V138" i="80"/>
  <c r="T139" i="80"/>
  <c r="R139" i="80"/>
  <c r="P139" i="80"/>
  <c r="N139" i="80"/>
  <c r="J139" i="80"/>
  <c r="V139" i="80"/>
  <c r="U139" i="80"/>
  <c r="R140" i="80"/>
  <c r="P140" i="80"/>
  <c r="N140" i="80"/>
  <c r="J140" i="80"/>
  <c r="V140" i="80"/>
  <c r="U140" i="80"/>
  <c r="T140" i="80"/>
  <c r="N142" i="80"/>
  <c r="J142" i="80"/>
  <c r="V142" i="80"/>
  <c r="U142" i="80"/>
  <c r="T142" i="80"/>
  <c r="R142" i="80"/>
  <c r="P142" i="80"/>
  <c r="P141" i="80"/>
  <c r="N141" i="80"/>
  <c r="J141" i="80"/>
  <c r="V141" i="80"/>
  <c r="U141" i="80"/>
  <c r="T141" i="80"/>
  <c r="R141" i="80"/>
  <c r="J143" i="80"/>
  <c r="V143" i="80"/>
  <c r="U143" i="80"/>
  <c r="T143" i="80"/>
  <c r="R143" i="80"/>
  <c r="P143" i="80"/>
  <c r="N143" i="80"/>
  <c r="U126" i="80"/>
  <c r="T126" i="80"/>
  <c r="R126" i="80"/>
  <c r="P126" i="80"/>
  <c r="N126" i="80"/>
  <c r="J126" i="80"/>
  <c r="V126" i="80"/>
  <c r="T125" i="80"/>
  <c r="R125" i="80"/>
  <c r="P125" i="80"/>
  <c r="N125" i="80"/>
  <c r="J125" i="80"/>
  <c r="V125" i="80"/>
  <c r="U125" i="80"/>
  <c r="R124" i="80"/>
  <c r="P124" i="80"/>
  <c r="N124" i="80"/>
  <c r="J124" i="80"/>
  <c r="V124" i="80"/>
  <c r="U124" i="80"/>
  <c r="T124" i="80"/>
  <c r="N122" i="80"/>
  <c r="J122" i="80"/>
  <c r="V122" i="80"/>
  <c r="U122" i="80"/>
  <c r="T122" i="80"/>
  <c r="R122" i="80"/>
  <c r="P122" i="80"/>
  <c r="J121" i="80"/>
  <c r="V121" i="80"/>
  <c r="U121" i="80"/>
  <c r="T121" i="80"/>
  <c r="R121" i="80"/>
  <c r="P121" i="80"/>
  <c r="N121" i="80"/>
  <c r="N113" i="80"/>
  <c r="P114" i="80"/>
  <c r="R115" i="80"/>
  <c r="T116" i="80"/>
  <c r="U117" i="80"/>
  <c r="V118" i="80"/>
  <c r="J120" i="80"/>
  <c r="R123" i="80"/>
  <c r="P115" i="80"/>
  <c r="P113" i="80"/>
  <c r="R114" i="80"/>
  <c r="T115" i="80"/>
  <c r="U116" i="80"/>
  <c r="V117" i="80"/>
  <c r="J119" i="80"/>
  <c r="N120" i="80"/>
  <c r="T123" i="80"/>
  <c r="J127" i="80"/>
  <c r="U115" i="80"/>
  <c r="U123" i="80"/>
  <c r="N127" i="80"/>
  <c r="N119" i="80"/>
  <c r="T113" i="80"/>
  <c r="V115" i="80"/>
  <c r="J117" i="80"/>
  <c r="N118" i="80"/>
  <c r="P119" i="80"/>
  <c r="R120" i="80"/>
  <c r="V123" i="80"/>
  <c r="P127" i="80"/>
  <c r="R127" i="80"/>
  <c r="R119" i="80"/>
  <c r="T119" i="80"/>
  <c r="J123" i="80"/>
  <c r="T127" i="80"/>
  <c r="U119" i="80"/>
  <c r="N123" i="80"/>
  <c r="U127" i="80"/>
  <c r="N112" i="80"/>
  <c r="P112" i="80"/>
  <c r="R112" i="80"/>
  <c r="T112" i="80"/>
  <c r="U112" i="80"/>
  <c r="V112" i="80"/>
  <c r="V109" i="80"/>
  <c r="U109" i="80"/>
  <c r="T109" i="80"/>
  <c r="R109" i="80"/>
  <c r="P109" i="80"/>
  <c r="N109" i="80"/>
  <c r="J109" i="80"/>
  <c r="T107" i="80"/>
  <c r="R107" i="80"/>
  <c r="P107" i="80"/>
  <c r="N107" i="80"/>
  <c r="J107" i="80"/>
  <c r="V107" i="80"/>
  <c r="U107" i="80"/>
  <c r="R106" i="80"/>
  <c r="P106" i="80"/>
  <c r="N106" i="80"/>
  <c r="J106" i="80"/>
  <c r="V106" i="80"/>
  <c r="U106" i="80"/>
  <c r="T106" i="80"/>
  <c r="P105" i="80"/>
  <c r="N105" i="80"/>
  <c r="J105" i="80"/>
  <c r="V105" i="80"/>
  <c r="U105" i="80"/>
  <c r="T105" i="80"/>
  <c r="R105" i="80"/>
  <c r="J103" i="80"/>
  <c r="V103" i="80"/>
  <c r="U103" i="80"/>
  <c r="T103" i="80"/>
  <c r="R103" i="80"/>
  <c r="P103" i="80"/>
  <c r="N103" i="80"/>
  <c r="V102" i="80"/>
  <c r="U102" i="80"/>
  <c r="T102" i="80"/>
  <c r="R102" i="80"/>
  <c r="P102" i="80"/>
  <c r="N102" i="80"/>
  <c r="J102" i="80"/>
  <c r="U100" i="80"/>
  <c r="N95" i="80"/>
  <c r="P96" i="80"/>
  <c r="R97" i="80"/>
  <c r="T98" i="80"/>
  <c r="U99" i="80"/>
  <c r="V100" i="80"/>
  <c r="P104" i="80"/>
  <c r="V108" i="80"/>
  <c r="N96" i="80"/>
  <c r="P95" i="80"/>
  <c r="R96" i="80"/>
  <c r="T97" i="80"/>
  <c r="U98" i="80"/>
  <c r="V99" i="80"/>
  <c r="J101" i="80"/>
  <c r="R104" i="80"/>
  <c r="T104" i="80"/>
  <c r="J108" i="80"/>
  <c r="T96" i="80"/>
  <c r="J100" i="80"/>
  <c r="T95" i="80"/>
  <c r="U96" i="80"/>
  <c r="V97" i="80"/>
  <c r="J99" i="80"/>
  <c r="N100" i="80"/>
  <c r="P101" i="80"/>
  <c r="U104" i="80"/>
  <c r="N108" i="80"/>
  <c r="V104" i="80"/>
  <c r="P108" i="80"/>
  <c r="P100" i="80"/>
  <c r="R100" i="80"/>
  <c r="R108" i="80"/>
  <c r="J104" i="80"/>
  <c r="T108" i="80"/>
  <c r="J94" i="80"/>
  <c r="P94" i="80"/>
  <c r="V94" i="80"/>
  <c r="U94" i="80"/>
  <c r="T94" i="80"/>
  <c r="R94" i="80"/>
  <c r="N94" i="80"/>
  <c r="T89" i="80"/>
  <c r="R89" i="80"/>
  <c r="P89" i="80"/>
  <c r="N89" i="80"/>
  <c r="J89" i="80"/>
  <c r="V89" i="80"/>
  <c r="U89" i="80"/>
  <c r="N78" i="80"/>
  <c r="P79" i="80"/>
  <c r="R80" i="80"/>
  <c r="V83" i="80"/>
  <c r="N77" i="80"/>
  <c r="P78" i="80"/>
  <c r="R79" i="80"/>
  <c r="T80" i="80"/>
  <c r="U81" i="80"/>
  <c r="V82" i="80"/>
  <c r="J84" i="80"/>
  <c r="N85" i="80"/>
  <c r="P86" i="80"/>
  <c r="R87" i="80"/>
  <c r="T88" i="80"/>
  <c r="V90" i="80"/>
  <c r="U82" i="80"/>
  <c r="P77" i="80"/>
  <c r="R78" i="80"/>
  <c r="T79" i="80"/>
  <c r="U80" i="80"/>
  <c r="V81" i="80"/>
  <c r="J83" i="80"/>
  <c r="N84" i="80"/>
  <c r="P85" i="80"/>
  <c r="R86" i="80"/>
  <c r="T87" i="80"/>
  <c r="U88" i="80"/>
  <c r="J91" i="80"/>
  <c r="T86" i="80"/>
  <c r="U87" i="80"/>
  <c r="V88" i="80"/>
  <c r="J90" i="80"/>
  <c r="N91" i="80"/>
  <c r="T78" i="80"/>
  <c r="U79" i="80"/>
  <c r="V80" i="80"/>
  <c r="J82" i="80"/>
  <c r="N83" i="80"/>
  <c r="P84" i="80"/>
  <c r="T77" i="80"/>
  <c r="U78" i="80"/>
  <c r="V79" i="80"/>
  <c r="J81" i="80"/>
  <c r="N82" i="80"/>
  <c r="P83" i="80"/>
  <c r="R84" i="80"/>
  <c r="T85" i="80"/>
  <c r="U86" i="80"/>
  <c r="V87" i="80"/>
  <c r="N90" i="80"/>
  <c r="P91" i="80"/>
  <c r="V78" i="80"/>
  <c r="V86" i="80"/>
  <c r="P90" i="80"/>
  <c r="R91" i="80"/>
  <c r="J80" i="80"/>
  <c r="P82" i="80"/>
  <c r="R83" i="80"/>
  <c r="T84" i="80"/>
  <c r="J88" i="80"/>
  <c r="J79" i="80"/>
  <c r="N80" i="80"/>
  <c r="R82" i="80"/>
  <c r="T83" i="80"/>
  <c r="U84" i="80"/>
  <c r="J87" i="80"/>
  <c r="N88" i="80"/>
  <c r="R90" i="80"/>
  <c r="T91" i="80"/>
  <c r="J86" i="80"/>
  <c r="N87" i="80"/>
  <c r="P88" i="80"/>
  <c r="T90" i="80"/>
  <c r="U91" i="80"/>
  <c r="N76" i="80"/>
  <c r="P76" i="80"/>
  <c r="T76" i="80"/>
  <c r="U76" i="80"/>
  <c r="V76" i="80"/>
  <c r="U72" i="80"/>
  <c r="T72" i="80"/>
  <c r="R72" i="80"/>
  <c r="P72" i="80"/>
  <c r="N72" i="80"/>
  <c r="J72" i="80"/>
  <c r="V72" i="80"/>
  <c r="T71" i="80"/>
  <c r="R71" i="80"/>
  <c r="P71" i="80"/>
  <c r="N71" i="80"/>
  <c r="J71" i="80"/>
  <c r="V71" i="80"/>
  <c r="U71" i="80"/>
  <c r="R70" i="80"/>
  <c r="P70" i="80"/>
  <c r="N70" i="80"/>
  <c r="J70" i="80"/>
  <c r="V70" i="80"/>
  <c r="U70" i="80"/>
  <c r="T70" i="80"/>
  <c r="N68" i="80"/>
  <c r="J68" i="80"/>
  <c r="V68" i="80"/>
  <c r="U68" i="80"/>
  <c r="T68" i="80"/>
  <c r="R68" i="80"/>
  <c r="P68" i="80"/>
  <c r="V65" i="80"/>
  <c r="N59" i="80"/>
  <c r="P60" i="80"/>
  <c r="R61" i="80"/>
  <c r="T62" i="80"/>
  <c r="U63" i="80"/>
  <c r="V64" i="80"/>
  <c r="J66" i="80"/>
  <c r="N67" i="80"/>
  <c r="R69" i="80"/>
  <c r="P61" i="80"/>
  <c r="P59" i="80"/>
  <c r="R60" i="80"/>
  <c r="T61" i="80"/>
  <c r="U62" i="80"/>
  <c r="V63" i="80"/>
  <c r="J65" i="80"/>
  <c r="N66" i="80"/>
  <c r="P67" i="80"/>
  <c r="T69" i="80"/>
  <c r="J73" i="80"/>
  <c r="U61" i="80"/>
  <c r="U69" i="80"/>
  <c r="N73" i="80"/>
  <c r="N65" i="80"/>
  <c r="T59" i="80"/>
  <c r="V61" i="80"/>
  <c r="J63" i="80"/>
  <c r="N64" i="80"/>
  <c r="P65" i="80"/>
  <c r="R66" i="80"/>
  <c r="T67" i="80"/>
  <c r="V69" i="80"/>
  <c r="P73" i="80"/>
  <c r="R73" i="80"/>
  <c r="R65" i="80"/>
  <c r="T65" i="80"/>
  <c r="J69" i="80"/>
  <c r="T73" i="80"/>
  <c r="N69" i="80"/>
  <c r="U73" i="80"/>
  <c r="N58" i="80"/>
  <c r="R58" i="80"/>
  <c r="T58" i="80"/>
  <c r="U58" i="80"/>
  <c r="V58" i="80"/>
  <c r="P41" i="80"/>
  <c r="R42" i="80"/>
  <c r="T43" i="80"/>
  <c r="U44" i="80"/>
  <c r="V45" i="80"/>
  <c r="J47" i="80"/>
  <c r="N48" i="80"/>
  <c r="P49" i="80"/>
  <c r="R50" i="80"/>
  <c r="T51" i="80"/>
  <c r="U52" i="80"/>
  <c r="V53" i="80"/>
  <c r="J55" i="80"/>
  <c r="R41" i="80"/>
  <c r="T42" i="80"/>
  <c r="U43" i="80"/>
  <c r="V44" i="80"/>
  <c r="J46" i="80"/>
  <c r="N47" i="80"/>
  <c r="P48" i="80"/>
  <c r="R49" i="80"/>
  <c r="T50" i="80"/>
  <c r="U51" i="80"/>
  <c r="V52" i="80"/>
  <c r="J54" i="80"/>
  <c r="N55" i="80"/>
  <c r="T41" i="80"/>
  <c r="U42" i="80"/>
  <c r="V43" i="80"/>
  <c r="J45" i="80"/>
  <c r="N46" i="80"/>
  <c r="P47" i="80"/>
  <c r="R48" i="80"/>
  <c r="T49" i="80"/>
  <c r="U50" i="80"/>
  <c r="V51" i="80"/>
  <c r="J53" i="80"/>
  <c r="N54" i="80"/>
  <c r="P55" i="80"/>
  <c r="V41" i="80"/>
  <c r="J43" i="80"/>
  <c r="N44" i="80"/>
  <c r="P45" i="80"/>
  <c r="R46" i="80"/>
  <c r="T47" i="80"/>
  <c r="V49" i="80"/>
  <c r="J51" i="80"/>
  <c r="N52" i="80"/>
  <c r="P53" i="80"/>
  <c r="R54" i="80"/>
  <c r="T55" i="80"/>
  <c r="J40" i="80"/>
  <c r="V40" i="80"/>
  <c r="U40" i="80"/>
  <c r="T40" i="80"/>
  <c r="R40" i="80"/>
  <c r="P40" i="80"/>
  <c r="N40" i="80"/>
  <c r="N23" i="80"/>
  <c r="P24" i="80"/>
  <c r="R25" i="80"/>
  <c r="T26" i="80"/>
  <c r="U27" i="80"/>
  <c r="V28" i="80"/>
  <c r="J30" i="80"/>
  <c r="N31" i="80"/>
  <c r="P32" i="80"/>
  <c r="R33" i="80"/>
  <c r="T34" i="80"/>
  <c r="U35" i="80"/>
  <c r="V36" i="80"/>
  <c r="P23" i="80"/>
  <c r="R24" i="80"/>
  <c r="T25" i="80"/>
  <c r="U26" i="80"/>
  <c r="V27" i="80"/>
  <c r="J29" i="80"/>
  <c r="N30" i="80"/>
  <c r="P31" i="80"/>
  <c r="R32" i="80"/>
  <c r="T33" i="80"/>
  <c r="U34" i="80"/>
  <c r="V35" i="80"/>
  <c r="J37" i="80"/>
  <c r="R23" i="80"/>
  <c r="T24" i="80"/>
  <c r="U25" i="80"/>
  <c r="V26" i="80"/>
  <c r="J28" i="80"/>
  <c r="N29" i="80"/>
  <c r="P30" i="80"/>
  <c r="R31" i="80"/>
  <c r="T32" i="80"/>
  <c r="U33" i="80"/>
  <c r="V34" i="80"/>
  <c r="J36" i="80"/>
  <c r="N37" i="80"/>
  <c r="T23" i="80"/>
  <c r="U24" i="80"/>
  <c r="V25" i="80"/>
  <c r="J27" i="80"/>
  <c r="N28" i="80"/>
  <c r="P29" i="80"/>
  <c r="R30" i="80"/>
  <c r="T31" i="80"/>
  <c r="U32" i="80"/>
  <c r="V33" i="80"/>
  <c r="J35" i="80"/>
  <c r="N36" i="80"/>
  <c r="P37" i="80"/>
  <c r="V23" i="80"/>
  <c r="J25" i="80"/>
  <c r="N26" i="80"/>
  <c r="P27" i="80"/>
  <c r="R28" i="80"/>
  <c r="T29" i="80"/>
  <c r="V31" i="80"/>
  <c r="J33" i="80"/>
  <c r="N34" i="80"/>
  <c r="P35" i="80"/>
  <c r="R36" i="80"/>
  <c r="T37" i="80"/>
  <c r="N22" i="80"/>
  <c r="P22" i="80"/>
  <c r="T22" i="80"/>
  <c r="U22" i="80"/>
  <c r="V22" i="80"/>
  <c r="U12" i="80"/>
  <c r="T12" i="80"/>
  <c r="R12" i="80"/>
  <c r="V12" i="80"/>
  <c r="P12" i="80"/>
  <c r="N12" i="80"/>
  <c r="J12" i="80"/>
  <c r="T10" i="80"/>
  <c r="U10" i="80"/>
  <c r="V11" i="80"/>
  <c r="P15" i="80"/>
  <c r="N5" i="80"/>
  <c r="P6" i="80"/>
  <c r="R7" i="80"/>
  <c r="T8" i="80"/>
  <c r="U9" i="80"/>
  <c r="V10" i="80"/>
  <c r="N13" i="80"/>
  <c r="P14" i="80"/>
  <c r="R15" i="80"/>
  <c r="T16" i="80"/>
  <c r="U17" i="80"/>
  <c r="V18" i="80"/>
  <c r="N14" i="80"/>
  <c r="P5" i="80"/>
  <c r="R6" i="80"/>
  <c r="T7" i="80"/>
  <c r="U8" i="80"/>
  <c r="V9" i="80"/>
  <c r="J11" i="80"/>
  <c r="P13" i="80"/>
  <c r="R14" i="80"/>
  <c r="T15" i="80"/>
  <c r="U16" i="80"/>
  <c r="V17" i="80"/>
  <c r="J19" i="80"/>
  <c r="R5" i="80"/>
  <c r="T6" i="80"/>
  <c r="U7" i="80"/>
  <c r="V8" i="80"/>
  <c r="J10" i="80"/>
  <c r="N11" i="80"/>
  <c r="R13" i="80"/>
  <c r="T14" i="80"/>
  <c r="U15" i="80"/>
  <c r="V16" i="80"/>
  <c r="J18" i="80"/>
  <c r="N19" i="80"/>
  <c r="J14" i="80"/>
  <c r="N6" i="80"/>
  <c r="T5" i="80"/>
  <c r="U6" i="80"/>
  <c r="V7" i="80"/>
  <c r="J9" i="80"/>
  <c r="N10" i="80"/>
  <c r="P11" i="80"/>
  <c r="T13" i="80"/>
  <c r="U14" i="80"/>
  <c r="J17" i="80"/>
  <c r="N18" i="80"/>
  <c r="P19" i="80"/>
  <c r="V6" i="80"/>
  <c r="P10" i="80"/>
  <c r="N17" i="80"/>
  <c r="P18" i="80"/>
  <c r="R19" i="80"/>
  <c r="R18" i="80"/>
  <c r="T19" i="80"/>
  <c r="T18" i="80"/>
  <c r="U19" i="80"/>
  <c r="N4" i="80"/>
  <c r="P4" i="80"/>
  <c r="T4" i="80"/>
  <c r="U4" i="80"/>
  <c r="V4" i="80"/>
  <c r="F11" i="67" l="1"/>
  <c r="E11" i="67"/>
  <c r="D11" i="67"/>
  <c r="F10" i="67"/>
  <c r="E10" i="67"/>
  <c r="D10" i="67"/>
  <c r="F9" i="67"/>
  <c r="E9" i="67"/>
  <c r="M149" i="27"/>
  <c r="M70" i="27"/>
  <c r="M69" i="27"/>
  <c r="M68" i="27"/>
  <c r="M67" i="27"/>
  <c r="M148" i="27"/>
  <c r="M138" i="27"/>
  <c r="M5325" i="27"/>
  <c r="M5324" i="27"/>
  <c r="M5323" i="27"/>
  <c r="M5322" i="27"/>
  <c r="M5321" i="27"/>
  <c r="M5320" i="27"/>
  <c r="M5319" i="27"/>
  <c r="M5318" i="27"/>
  <c r="M5317" i="27"/>
  <c r="M5316" i="27"/>
  <c r="M5315" i="27"/>
  <c r="M5314" i="27"/>
  <c r="M5313" i="27"/>
  <c r="M5312" i="27"/>
  <c r="M5311" i="27"/>
  <c r="M5310" i="27"/>
  <c r="M5309" i="27"/>
  <c r="M5308" i="27"/>
  <c r="M5307" i="27"/>
  <c r="M5306" i="27"/>
  <c r="M5305" i="27"/>
  <c r="M5304" i="27"/>
  <c r="M5303" i="27"/>
  <c r="M5302" i="27"/>
  <c r="M5301" i="27"/>
  <c r="M5300" i="27"/>
  <c r="M5299" i="27"/>
  <c r="M5298" i="27"/>
  <c r="M5297" i="27"/>
  <c r="M5296" i="27"/>
  <c r="M5295" i="27"/>
  <c r="M66" i="27"/>
  <c r="M5294" i="27"/>
  <c r="M5293" i="27"/>
  <c r="M5292" i="27"/>
  <c r="M5291" i="27"/>
  <c r="M5290" i="27"/>
  <c r="M5289" i="27"/>
  <c r="M5288" i="27"/>
  <c r="M5287" i="27"/>
  <c r="M5286" i="27"/>
  <c r="M5285" i="27"/>
  <c r="M5284" i="27"/>
  <c r="M5283" i="27"/>
  <c r="M5282" i="27"/>
  <c r="M5281" i="27"/>
  <c r="M5280" i="27"/>
  <c r="M5279" i="27"/>
  <c r="M5278" i="27"/>
  <c r="M5277" i="27"/>
  <c r="M5276" i="27"/>
  <c r="M5275" i="27"/>
  <c r="M5274" i="27"/>
  <c r="M5273" i="27"/>
  <c r="M5272" i="27"/>
  <c r="M5271" i="27"/>
  <c r="M5270" i="27"/>
  <c r="M5269" i="27"/>
  <c r="M5268" i="27"/>
  <c r="M161" i="27"/>
  <c r="M5267" i="27"/>
  <c r="M5266" i="27"/>
  <c r="M5265" i="27"/>
  <c r="M5264" i="27"/>
  <c r="M5263" i="27"/>
  <c r="M5262" i="27"/>
  <c r="M5261" i="27"/>
  <c r="M5260" i="27"/>
  <c r="M5259" i="27"/>
  <c r="M5258" i="27"/>
  <c r="M5257" i="27"/>
  <c r="M5256" i="27"/>
  <c r="M5255" i="27"/>
  <c r="M5254" i="27"/>
  <c r="M5253" i="27"/>
  <c r="M5252" i="27"/>
  <c r="M5251" i="27"/>
  <c r="M5250" i="27"/>
  <c r="M5249" i="27"/>
  <c r="M5248" i="27"/>
  <c r="M5247" i="27"/>
  <c r="M5246" i="27"/>
  <c r="M5245" i="27"/>
  <c r="M5244" i="27"/>
  <c r="M5243" i="27"/>
  <c r="M5242" i="27"/>
  <c r="M5241" i="27"/>
  <c r="M5240" i="27"/>
  <c r="M5239" i="27"/>
  <c r="M5238" i="27"/>
  <c r="M5237" i="27"/>
  <c r="M5236" i="27"/>
  <c r="M5235" i="27"/>
  <c r="M121" i="27"/>
  <c r="M5234" i="27"/>
  <c r="M5233" i="27"/>
  <c r="M5232" i="27"/>
  <c r="M5231" i="27"/>
  <c r="M5230" i="27"/>
  <c r="M5229" i="27"/>
  <c r="M5228" i="27"/>
  <c r="M5227" i="27"/>
  <c r="M5226" i="27"/>
  <c r="M5225" i="27"/>
  <c r="M5224" i="27"/>
  <c r="M5223" i="27"/>
  <c r="M5222" i="27"/>
  <c r="M5221" i="27"/>
  <c r="M5220" i="27"/>
  <c r="M5219" i="27"/>
  <c r="M5218" i="27"/>
  <c r="M5217" i="27"/>
  <c r="M5216" i="27"/>
  <c r="M5215" i="27"/>
  <c r="M5214" i="27"/>
  <c r="M5213" i="27"/>
  <c r="M5212" i="27"/>
  <c r="M5211" i="27"/>
  <c r="M5210" i="27"/>
  <c r="M5209" i="27"/>
  <c r="M5208" i="27"/>
  <c r="M5207" i="27"/>
  <c r="M5206" i="27"/>
  <c r="M5205" i="27"/>
  <c r="M5204" i="27"/>
  <c r="M5203" i="27"/>
  <c r="M5202" i="27"/>
  <c r="M5201" i="27"/>
  <c r="M5200" i="27"/>
  <c r="M5199" i="27"/>
  <c r="M5198" i="27"/>
  <c r="M5197" i="27"/>
  <c r="M5196" i="27"/>
  <c r="M5195" i="27"/>
  <c r="M5194" i="27"/>
  <c r="M5193" i="27"/>
  <c r="M5192" i="27"/>
  <c r="M5191" i="27"/>
  <c r="M5190" i="27"/>
  <c r="M5189" i="27"/>
  <c r="M5188" i="27"/>
  <c r="M5187" i="27"/>
  <c r="M5186" i="27"/>
  <c r="M5185" i="27"/>
  <c r="M5184" i="27"/>
  <c r="M5183" i="27"/>
  <c r="M5182" i="27"/>
  <c r="M5181" i="27"/>
  <c r="M5180" i="27"/>
  <c r="M5179" i="27"/>
  <c r="M5178" i="27"/>
  <c r="M5177" i="27"/>
  <c r="M5176" i="27"/>
  <c r="M5175" i="27"/>
  <c r="M5174" i="27"/>
  <c r="M5173" i="27"/>
  <c r="M5172" i="27"/>
  <c r="M5171" i="27"/>
  <c r="M5170" i="27"/>
  <c r="M5169" i="27"/>
  <c r="M5168" i="27"/>
  <c r="M5167" i="27"/>
  <c r="M5166" i="27"/>
  <c r="M5165" i="27"/>
  <c r="M5164" i="27"/>
  <c r="M5163" i="27"/>
  <c r="M5162" i="27"/>
  <c r="M5161" i="27"/>
  <c r="M5160" i="27"/>
  <c r="M5159" i="27"/>
  <c r="M5158" i="27"/>
  <c r="M5157" i="27"/>
  <c r="M5156" i="27"/>
  <c r="M5155" i="27"/>
  <c r="M5154" i="27"/>
  <c r="M5153" i="27"/>
  <c r="M5152" i="27"/>
  <c r="M5151" i="27"/>
  <c r="M5150" i="27"/>
  <c r="M5149" i="27"/>
  <c r="M5148" i="27"/>
  <c r="M5147" i="27"/>
  <c r="M5146" i="27"/>
  <c r="M5145" i="27"/>
  <c r="M5144" i="27"/>
  <c r="M5143" i="27"/>
  <c r="M5142" i="27"/>
  <c r="M5141" i="27"/>
  <c r="M5140" i="27"/>
  <c r="M5139" i="27"/>
  <c r="M5138" i="27"/>
  <c r="M5137" i="27"/>
  <c r="M5136" i="27"/>
  <c r="M5135" i="27"/>
  <c r="M5134" i="27"/>
  <c r="M5133" i="27"/>
  <c r="M5132" i="27"/>
  <c r="M5131" i="27"/>
  <c r="M5130" i="27"/>
  <c r="M5129" i="27"/>
  <c r="M5128" i="27"/>
  <c r="M5127" i="27"/>
  <c r="M5126" i="27"/>
  <c r="M5125" i="27"/>
  <c r="M5124" i="27"/>
  <c r="M5123" i="27"/>
  <c r="M5122" i="27"/>
  <c r="M5121" i="27"/>
  <c r="M5120" i="27"/>
  <c r="M5119" i="27"/>
  <c r="M5118" i="27"/>
  <c r="M5117" i="27"/>
  <c r="M5116" i="27"/>
  <c r="M5115" i="27"/>
  <c r="M5114" i="27"/>
  <c r="M5113" i="27"/>
  <c r="M5112" i="27"/>
  <c r="M5111" i="27"/>
  <c r="M5110" i="27"/>
  <c r="M5109" i="27"/>
  <c r="M5108" i="27"/>
  <c r="M5107" i="27"/>
  <c r="M5106" i="27"/>
  <c r="M5105" i="27"/>
  <c r="M5104" i="27"/>
  <c r="M5103" i="27"/>
  <c r="M96" i="27"/>
  <c r="M5102" i="27"/>
  <c r="M5101" i="27"/>
  <c r="M5100" i="27"/>
  <c r="M5099" i="27"/>
  <c r="M5098" i="27"/>
  <c r="M5097" i="27"/>
  <c r="M5096" i="27"/>
  <c r="M5095" i="27"/>
  <c r="M5094" i="27"/>
  <c r="M5093" i="27"/>
  <c r="M5092" i="27"/>
  <c r="M5091" i="27"/>
  <c r="M5090" i="27"/>
  <c r="M5089" i="27"/>
  <c r="M5088" i="27"/>
  <c r="M5087" i="27"/>
  <c r="M5086" i="27"/>
  <c r="M5085" i="27"/>
  <c r="M5084" i="27"/>
  <c r="M5083" i="27"/>
  <c r="M5082" i="27"/>
  <c r="M5081" i="27"/>
  <c r="M5080" i="27"/>
  <c r="M5079" i="27"/>
  <c r="M5078" i="27"/>
  <c r="M5077" i="27"/>
  <c r="M5076" i="27"/>
  <c r="M5075" i="27"/>
  <c r="M5074" i="27"/>
  <c r="M5073" i="27"/>
  <c r="M5072" i="27"/>
  <c r="M5071" i="27"/>
  <c r="M5070" i="27"/>
  <c r="M5069" i="27"/>
  <c r="M5068" i="27"/>
  <c r="M5067" i="27"/>
  <c r="M5066" i="27"/>
  <c r="M5065" i="27"/>
  <c r="M5064" i="27"/>
  <c r="M5063" i="27"/>
  <c r="M5062" i="27"/>
  <c r="M5061" i="27"/>
  <c r="M5060" i="27"/>
  <c r="M5059" i="27"/>
  <c r="M5058" i="27"/>
  <c r="M5057" i="27"/>
  <c r="M5056" i="27"/>
  <c r="M5055" i="27"/>
  <c r="M5054" i="27"/>
  <c r="M5053" i="27"/>
  <c r="M5052" i="27"/>
  <c r="M5051" i="27"/>
  <c r="M5050" i="27"/>
  <c r="M5049" i="27"/>
  <c r="M5048" i="27"/>
  <c r="M5047" i="27"/>
  <c r="M5046" i="27"/>
  <c r="M5045" i="27"/>
  <c r="M5044" i="27"/>
  <c r="M5043" i="27"/>
  <c r="M5042" i="27"/>
  <c r="M5041" i="27"/>
  <c r="M5040" i="27"/>
  <c r="M5039" i="27"/>
  <c r="M5038" i="27"/>
  <c r="M5037" i="27"/>
  <c r="M5036" i="27"/>
  <c r="M5035" i="27"/>
  <c r="M5034" i="27"/>
  <c r="M5033" i="27"/>
  <c r="M5032" i="27"/>
  <c r="M5031" i="27"/>
  <c r="M5030" i="27"/>
  <c r="M5029" i="27"/>
  <c r="M5028" i="27"/>
  <c r="M5027" i="27"/>
  <c r="M5026" i="27"/>
  <c r="M5025" i="27"/>
  <c r="M5024" i="27"/>
  <c r="M5023" i="27"/>
  <c r="M5022" i="27"/>
  <c r="M5021" i="27"/>
  <c r="M5020" i="27"/>
  <c r="M5019" i="27"/>
  <c r="M5018" i="27"/>
  <c r="M5017" i="27"/>
  <c r="M65" i="27"/>
  <c r="M5016" i="27"/>
  <c r="M5015" i="27"/>
  <c r="M5014" i="27"/>
  <c r="M5013" i="27"/>
  <c r="M5012" i="27"/>
  <c r="M5011" i="27"/>
  <c r="M5010" i="27"/>
  <c r="M5009" i="27"/>
  <c r="M5008" i="27"/>
  <c r="M5007" i="27"/>
  <c r="M5006" i="27"/>
  <c r="M5005" i="27"/>
  <c r="M5004" i="27"/>
  <c r="M5003" i="27"/>
  <c r="M5002" i="27"/>
  <c r="M5001" i="27"/>
  <c r="M5000" i="27"/>
  <c r="M4999" i="27"/>
  <c r="M4998" i="27"/>
  <c r="M4997" i="27"/>
  <c r="M4996" i="27"/>
  <c r="M4995" i="27"/>
  <c r="M4994" i="27"/>
  <c r="M4993" i="27"/>
  <c r="M4992" i="27"/>
  <c r="M4991" i="27"/>
  <c r="M4990" i="27"/>
  <c r="M4989" i="27"/>
  <c r="M4988" i="27"/>
  <c r="M4987" i="27"/>
  <c r="M4986" i="27"/>
  <c r="M4985" i="27"/>
  <c r="M4984" i="27"/>
  <c r="M4983" i="27"/>
  <c r="M4982" i="27"/>
  <c r="M4981" i="27"/>
  <c r="M4980" i="27"/>
  <c r="M4979" i="27"/>
  <c r="M4978" i="27"/>
  <c r="M4977" i="27"/>
  <c r="M4976" i="27"/>
  <c r="M4975" i="27"/>
  <c r="M4974" i="27"/>
  <c r="M4973" i="27"/>
  <c r="M4972" i="27"/>
  <c r="M4971" i="27"/>
  <c r="M4970" i="27"/>
  <c r="M4969" i="27"/>
  <c r="M4968" i="27"/>
  <c r="M4967" i="27"/>
  <c r="M4966" i="27"/>
  <c r="M4965" i="27"/>
  <c r="M4964" i="27"/>
  <c r="M4963" i="27"/>
  <c r="M4962" i="27"/>
  <c r="M4961" i="27"/>
  <c r="M4960" i="27"/>
  <c r="M4959" i="27"/>
  <c r="M4958" i="27"/>
  <c r="M4957" i="27"/>
  <c r="M4956" i="27"/>
  <c r="M4955" i="27"/>
  <c r="M4954" i="27"/>
  <c r="M4953" i="27"/>
  <c r="M4952" i="27"/>
  <c r="M4951" i="27"/>
  <c r="M4950" i="27"/>
  <c r="M4949" i="27"/>
  <c r="M4948" i="27"/>
  <c r="M4947" i="27"/>
  <c r="M4946" i="27"/>
  <c r="M4945" i="27"/>
  <c r="M4944" i="27"/>
  <c r="M4943" i="27"/>
  <c r="M81" i="27"/>
  <c r="M4942" i="27"/>
  <c r="M4941" i="27"/>
  <c r="M4940" i="27"/>
  <c r="M4939" i="27"/>
  <c r="M4938" i="27"/>
  <c r="M4937" i="27"/>
  <c r="M4936" i="27"/>
  <c r="M4935" i="27"/>
  <c r="M4934" i="27"/>
  <c r="M4933" i="27"/>
  <c r="M4932" i="27"/>
  <c r="M4931" i="27"/>
  <c r="M4930" i="27"/>
  <c r="M4929" i="27"/>
  <c r="M4928" i="27"/>
  <c r="M4927" i="27"/>
  <c r="M4926" i="27"/>
  <c r="M4925" i="27"/>
  <c r="M4924" i="27"/>
  <c r="M4923" i="27"/>
  <c r="M4922" i="27"/>
  <c r="M4921" i="27"/>
  <c r="M4920" i="27"/>
  <c r="M4919" i="27"/>
  <c r="M4918" i="27"/>
  <c r="M4917" i="27"/>
  <c r="M4916" i="27"/>
  <c r="M4915" i="27"/>
  <c r="M4914" i="27"/>
  <c r="M4913" i="27"/>
  <c r="M4912" i="27"/>
  <c r="M4911" i="27"/>
  <c r="M4910" i="27"/>
  <c r="M4909" i="27"/>
  <c r="M4908" i="27"/>
  <c r="M4907" i="27"/>
  <c r="M4906" i="27"/>
  <c r="M4905" i="27"/>
  <c r="M137" i="27"/>
  <c r="M4904" i="27"/>
  <c r="M4903" i="27"/>
  <c r="M4902" i="27"/>
  <c r="M4901" i="27"/>
  <c r="M4900" i="27"/>
  <c r="M4899" i="27"/>
  <c r="M4898" i="27"/>
  <c r="M4897" i="27"/>
  <c r="M4896" i="27"/>
  <c r="M4895" i="27"/>
  <c r="M4894" i="27"/>
  <c r="M4893" i="27"/>
  <c r="M4892" i="27"/>
  <c r="M4891" i="27"/>
  <c r="M4890" i="27"/>
  <c r="M4889" i="27"/>
  <c r="M4888" i="27"/>
  <c r="M4887" i="27"/>
  <c r="M4886" i="27"/>
  <c r="M4885" i="27"/>
  <c r="M4884" i="27"/>
  <c r="M4883" i="27"/>
  <c r="M4882" i="27"/>
  <c r="M4881" i="27"/>
  <c r="M4880" i="27"/>
  <c r="M4879" i="27"/>
  <c r="M4878" i="27"/>
  <c r="M4877" i="27"/>
  <c r="M4876" i="27"/>
  <c r="M4875" i="27"/>
  <c r="M4874" i="27"/>
  <c r="M160" i="27"/>
  <c r="M4873" i="27"/>
  <c r="M4872" i="27"/>
  <c r="M4871" i="27"/>
  <c r="M4870" i="27"/>
  <c r="M4869" i="27"/>
  <c r="M4868" i="27"/>
  <c r="M4867" i="27"/>
  <c r="M4866" i="27"/>
  <c r="M4865" i="27"/>
  <c r="M4864" i="27"/>
  <c r="M4863" i="27"/>
  <c r="M4862" i="27"/>
  <c r="M4861" i="27"/>
  <c r="M4860" i="27"/>
  <c r="M4859" i="27"/>
  <c r="M4858" i="27"/>
  <c r="M4857" i="27"/>
  <c r="M4856" i="27"/>
  <c r="M4855" i="27"/>
  <c r="M4854" i="27"/>
  <c r="M4853" i="27"/>
  <c r="M4852" i="27"/>
  <c r="M4851" i="27"/>
  <c r="M4850" i="27"/>
  <c r="M4849" i="27"/>
  <c r="M4848" i="27"/>
  <c r="M4847" i="27"/>
  <c r="M4846" i="27"/>
  <c r="M4845" i="27"/>
  <c r="M4844" i="27"/>
  <c r="M4843" i="27"/>
  <c r="M4842" i="27"/>
  <c r="M4841" i="27"/>
  <c r="M4840" i="27"/>
  <c r="M4839" i="27"/>
  <c r="M4838" i="27"/>
  <c r="M4837" i="27"/>
  <c r="M4836" i="27"/>
  <c r="M4835" i="27"/>
  <c r="M4834" i="27"/>
  <c r="M4833" i="27"/>
  <c r="M4832" i="27"/>
  <c r="M4831" i="27"/>
  <c r="M4830" i="27"/>
  <c r="M4829" i="27"/>
  <c r="M4828" i="27"/>
  <c r="M4827" i="27"/>
  <c r="M4826" i="27"/>
  <c r="M4825" i="27"/>
  <c r="M4824" i="27"/>
  <c r="M4823" i="27"/>
  <c r="M4822" i="27"/>
  <c r="M4821" i="27"/>
  <c r="M4820" i="27"/>
  <c r="M4819" i="27"/>
  <c r="M4818" i="27"/>
  <c r="M4817" i="27"/>
  <c r="M4816" i="27"/>
  <c r="M4815" i="27"/>
  <c r="M4814" i="27"/>
  <c r="M4813" i="27"/>
  <c r="M4812" i="27"/>
  <c r="M4811" i="27"/>
  <c r="M4810" i="27"/>
  <c r="M4809" i="27"/>
  <c r="M4808" i="27"/>
  <c r="M4807" i="27"/>
  <c r="M4806" i="27"/>
  <c r="M4805" i="27"/>
  <c r="M4804" i="27"/>
  <c r="M4803" i="27"/>
  <c r="M4802" i="27"/>
  <c r="M4801" i="27"/>
  <c r="M4800" i="27"/>
  <c r="M4799" i="27"/>
  <c r="M4798" i="27"/>
  <c r="M4797" i="27"/>
  <c r="M4796" i="27"/>
  <c r="M4795" i="27"/>
  <c r="M4794" i="27"/>
  <c r="M4793" i="27"/>
  <c r="M4792" i="27"/>
  <c r="M4791" i="27"/>
  <c r="M4790" i="27"/>
  <c r="M4789" i="27"/>
  <c r="M4788" i="27"/>
  <c r="M4787" i="27"/>
  <c r="M4786" i="27"/>
  <c r="M4785" i="27"/>
  <c r="M4784" i="27"/>
  <c r="M4783" i="27"/>
  <c r="M4782" i="27"/>
  <c r="M147" i="27"/>
  <c r="M4781" i="27"/>
  <c r="M4780" i="27"/>
  <c r="M4779" i="27"/>
  <c r="M4778" i="27"/>
  <c r="M4777" i="27"/>
  <c r="M4776" i="27"/>
  <c r="M4775" i="27"/>
  <c r="M4774" i="27"/>
  <c r="M4773" i="27"/>
  <c r="M4772" i="27"/>
  <c r="M4771" i="27"/>
  <c r="M4770" i="27"/>
  <c r="M4769" i="27"/>
  <c r="M4768" i="27"/>
  <c r="M4767" i="27"/>
  <c r="M4766" i="27"/>
  <c r="M4765" i="27"/>
  <c r="M4764" i="27"/>
  <c r="M4763" i="27"/>
  <c r="M4762" i="27"/>
  <c r="M4761" i="27"/>
  <c r="M4760" i="27"/>
  <c r="M4759" i="27"/>
  <c r="M4758" i="27"/>
  <c r="M95" i="27"/>
  <c r="M4757" i="27"/>
  <c r="M4756" i="27"/>
  <c r="M4755" i="27"/>
  <c r="M4754" i="27"/>
  <c r="M64" i="27"/>
  <c r="M4753" i="27"/>
  <c r="M4752" i="27"/>
  <c r="M4751" i="27"/>
  <c r="M4750" i="27"/>
  <c r="M4749" i="27"/>
  <c r="M4748" i="27"/>
  <c r="M4747" i="27"/>
  <c r="M4746" i="27"/>
  <c r="M4745" i="27"/>
  <c r="M4744" i="27"/>
  <c r="M4743" i="27"/>
  <c r="M4742" i="27"/>
  <c r="M4741" i="27"/>
  <c r="M4740" i="27"/>
  <c r="M4739" i="27"/>
  <c r="M4738" i="27"/>
  <c r="M4737" i="27"/>
  <c r="M4736" i="27"/>
  <c r="M4735" i="27"/>
  <c r="M4734" i="27"/>
  <c r="M4733" i="27"/>
  <c r="M4732" i="27"/>
  <c r="M4731" i="27"/>
  <c r="M4730" i="27"/>
  <c r="M4729" i="27"/>
  <c r="M4728" i="27"/>
  <c r="M4727" i="27"/>
  <c r="M4726" i="27"/>
  <c r="M4725" i="27"/>
  <c r="M4724" i="27"/>
  <c r="M4723" i="27"/>
  <c r="M4722" i="27"/>
  <c r="M4721" i="27"/>
  <c r="M4720" i="27"/>
  <c r="M4719" i="27"/>
  <c r="M4718" i="27"/>
  <c r="M4717" i="27"/>
  <c r="M4716" i="27"/>
  <c r="M4715" i="27"/>
  <c r="M4714" i="27"/>
  <c r="M4713" i="27"/>
  <c r="M4712" i="27"/>
  <c r="M4711" i="27"/>
  <c r="M4710" i="27"/>
  <c r="M4709" i="27"/>
  <c r="M4708" i="27"/>
  <c r="M4707" i="27"/>
  <c r="M4706" i="27"/>
  <c r="M4705" i="27"/>
  <c r="M4704" i="27"/>
  <c r="M4703" i="27"/>
  <c r="M4702" i="27"/>
  <c r="M4701" i="27"/>
  <c r="M4700" i="27"/>
  <c r="M4699" i="27"/>
  <c r="M4698" i="27"/>
  <c r="M4697" i="27"/>
  <c r="M4696" i="27"/>
  <c r="M4695" i="27"/>
  <c r="M63" i="27"/>
  <c r="M4694" i="27"/>
  <c r="M4693" i="27"/>
  <c r="M4692" i="27"/>
  <c r="M4691" i="27"/>
  <c r="M4690" i="27"/>
  <c r="M4689" i="27"/>
  <c r="M4688" i="27"/>
  <c r="M4687" i="27"/>
  <c r="M4686" i="27"/>
  <c r="M4685" i="27"/>
  <c r="M4684" i="27"/>
  <c r="M4683" i="27"/>
  <c r="M4682" i="27"/>
  <c r="M4681" i="27"/>
  <c r="M4680" i="27"/>
  <c r="M4679" i="27"/>
  <c r="M4678" i="27"/>
  <c r="M4677" i="27"/>
  <c r="M4676" i="27"/>
  <c r="M4675" i="27"/>
  <c r="M4674" i="27"/>
  <c r="M4673" i="27"/>
  <c r="M4672" i="27"/>
  <c r="M4671" i="27"/>
  <c r="M4670" i="27"/>
  <c r="M4669" i="27"/>
  <c r="M4668" i="27"/>
  <c r="M4667" i="27"/>
  <c r="M4666" i="27"/>
  <c r="M4665" i="27"/>
  <c r="M4664" i="27"/>
  <c r="M4663" i="27"/>
  <c r="M4662" i="27"/>
  <c r="M4661" i="27"/>
  <c r="M4660" i="27"/>
  <c r="M4659" i="27"/>
  <c r="M4658" i="27"/>
  <c r="M4657" i="27"/>
  <c r="M4656" i="27"/>
  <c r="M4655" i="27"/>
  <c r="M4654" i="27"/>
  <c r="M4653" i="27"/>
  <c r="M4652" i="27"/>
  <c r="M4651" i="27"/>
  <c r="M4650" i="27"/>
  <c r="M4649" i="27"/>
  <c r="M4648" i="27"/>
  <c r="M4647" i="27"/>
  <c r="M4646" i="27"/>
  <c r="M4645" i="27"/>
  <c r="M4644" i="27"/>
  <c r="M4643" i="27"/>
  <c r="M4642" i="27"/>
  <c r="M4641" i="27"/>
  <c r="M4640" i="27"/>
  <c r="M4639" i="27"/>
  <c r="M4638" i="27"/>
  <c r="M4637" i="27"/>
  <c r="M4636" i="27"/>
  <c r="M4635" i="27"/>
  <c r="M4634" i="27"/>
  <c r="M4633" i="27"/>
  <c r="M4632" i="27"/>
  <c r="M4631" i="27"/>
  <c r="M4630" i="27"/>
  <c r="M4629" i="27"/>
  <c r="M4628" i="27"/>
  <c r="M4627" i="27"/>
  <c r="M4626" i="27"/>
  <c r="M4625" i="27"/>
  <c r="M4624" i="27"/>
  <c r="M4623" i="27"/>
  <c r="M4622" i="27"/>
  <c r="M4621" i="27"/>
  <c r="M4620" i="27"/>
  <c r="M4619" i="27"/>
  <c r="M4618" i="27"/>
  <c r="M4617" i="27"/>
  <c r="M4616" i="27"/>
  <c r="M4615" i="27"/>
  <c r="M4614" i="27"/>
  <c r="M4613" i="27"/>
  <c r="M4612" i="27"/>
  <c r="M4611" i="27"/>
  <c r="M4610" i="27"/>
  <c r="M4609" i="27"/>
  <c r="M4608" i="27"/>
  <c r="M4607" i="27"/>
  <c r="M4606" i="27"/>
  <c r="M4605" i="27"/>
  <c r="M4604" i="27"/>
  <c r="M4603" i="27"/>
  <c r="M4602" i="27"/>
  <c r="M62" i="27"/>
  <c r="M4601" i="27"/>
  <c r="M4600" i="27"/>
  <c r="M4599" i="27"/>
  <c r="M4598" i="27"/>
  <c r="M4597" i="27"/>
  <c r="M4596" i="27"/>
  <c r="M4595" i="27"/>
  <c r="M4594" i="27"/>
  <c r="M4593" i="27"/>
  <c r="M4592" i="27"/>
  <c r="M4591" i="27"/>
  <c r="M4590" i="27"/>
  <c r="M4589" i="27"/>
  <c r="M4588" i="27"/>
  <c r="M4587" i="27"/>
  <c r="M4586" i="27"/>
  <c r="M4585" i="27"/>
  <c r="M4584" i="27"/>
  <c r="M4583" i="27"/>
  <c r="M4582" i="27"/>
  <c r="M4581" i="27"/>
  <c r="M4580" i="27"/>
  <c r="M4579" i="27"/>
  <c r="M4578" i="27"/>
  <c r="M4577" i="27"/>
  <c r="M4576" i="27"/>
  <c r="M4575" i="27"/>
  <c r="M4574" i="27"/>
  <c r="M4573" i="27"/>
  <c r="M4572" i="27"/>
  <c r="M4571" i="27"/>
  <c r="M4570" i="27"/>
  <c r="M4569" i="27"/>
  <c r="M4568" i="27"/>
  <c r="M4567" i="27"/>
  <c r="M4566" i="27"/>
  <c r="M4565" i="27"/>
  <c r="M4564" i="27"/>
  <c r="M4563" i="27"/>
  <c r="M4562" i="27"/>
  <c r="M4561" i="27"/>
  <c r="M4560" i="27"/>
  <c r="M4559" i="27"/>
  <c r="M4558" i="27"/>
  <c r="M4557" i="27"/>
  <c r="M4556" i="27"/>
  <c r="M4555" i="27"/>
  <c r="M4554" i="27"/>
  <c r="M4553" i="27"/>
  <c r="M4552" i="27"/>
  <c r="M4551" i="27"/>
  <c r="M4550" i="27"/>
  <c r="M146" i="27"/>
  <c r="M4549" i="27"/>
  <c r="M4548" i="27"/>
  <c r="M4547" i="27"/>
  <c r="M4546" i="27"/>
  <c r="M4545" i="27"/>
  <c r="M4544" i="27"/>
  <c r="M4543" i="27"/>
  <c r="M4542" i="27"/>
  <c r="M4541" i="27"/>
  <c r="M4540" i="27"/>
  <c r="M4539" i="27"/>
  <c r="M4538" i="27"/>
  <c r="M4537" i="27"/>
  <c r="M4536" i="27"/>
  <c r="M4535" i="27"/>
  <c r="M4534" i="27"/>
  <c r="M61" i="27"/>
  <c r="M4533" i="27"/>
  <c r="M4532" i="27"/>
  <c r="M4531" i="27"/>
  <c r="M4530" i="27"/>
  <c r="M4529" i="27"/>
  <c r="M4528" i="27"/>
  <c r="M4527" i="27"/>
  <c r="M4526" i="27"/>
  <c r="M4525" i="27"/>
  <c r="M4524" i="27"/>
  <c r="M4523" i="27"/>
  <c r="M4522" i="27"/>
  <c r="M4521" i="27"/>
  <c r="M4520" i="27"/>
  <c r="M4519" i="27"/>
  <c r="M4518" i="27"/>
  <c r="M4517" i="27"/>
  <c r="M4516" i="27"/>
  <c r="M4515" i="27"/>
  <c r="M4514" i="27"/>
  <c r="M4513" i="27"/>
  <c r="M60" i="27"/>
  <c r="M136" i="27"/>
  <c r="M4512" i="27"/>
  <c r="M4511" i="27"/>
  <c r="M4510" i="27"/>
  <c r="M4509" i="27"/>
  <c r="M4508" i="27"/>
  <c r="M4507" i="27"/>
  <c r="M4506" i="27"/>
  <c r="M4505" i="27"/>
  <c r="M4504" i="27"/>
  <c r="M4503" i="27"/>
  <c r="M4502" i="27"/>
  <c r="M4501" i="27"/>
  <c r="M4500" i="27"/>
  <c r="M4499" i="27"/>
  <c r="M4498" i="27"/>
  <c r="M4497" i="27"/>
  <c r="M4496" i="27"/>
  <c r="M4495" i="27"/>
  <c r="M4494" i="27"/>
  <c r="M4493" i="27"/>
  <c r="M4492" i="27"/>
  <c r="M4491" i="27"/>
  <c r="M4490" i="27"/>
  <c r="M4489" i="27"/>
  <c r="M145" i="27"/>
  <c r="M4488" i="27"/>
  <c r="M4487" i="27"/>
  <c r="M4486" i="27"/>
  <c r="M4485" i="27"/>
  <c r="M4484" i="27"/>
  <c r="M4483" i="27"/>
  <c r="M4482" i="27"/>
  <c r="M59" i="27"/>
  <c r="M4481" i="27"/>
  <c r="M4480" i="27"/>
  <c r="M4479" i="27"/>
  <c r="M4478" i="27"/>
  <c r="M4477" i="27"/>
  <c r="M4476" i="27"/>
  <c r="M4475" i="27"/>
  <c r="M4474" i="27"/>
  <c r="M4473" i="27"/>
  <c r="M4472" i="27"/>
  <c r="M4471" i="27"/>
  <c r="M4470" i="27"/>
  <c r="M4469" i="27"/>
  <c r="M4468" i="27"/>
  <c r="M4467" i="27"/>
  <c r="M4466" i="27"/>
  <c r="M4465" i="27"/>
  <c r="M4464" i="27"/>
  <c r="M4463" i="27"/>
  <c r="M4462" i="27"/>
  <c r="M4461" i="27"/>
  <c r="M4460" i="27"/>
  <c r="M4459" i="27"/>
  <c r="M4458" i="27"/>
  <c r="M4457" i="27"/>
  <c r="M4456" i="27"/>
  <c r="M4455" i="27"/>
  <c r="M4454" i="27"/>
  <c r="M4453" i="27"/>
  <c r="M4452" i="27"/>
  <c r="M4451" i="27"/>
  <c r="M4450" i="27"/>
  <c r="M4449" i="27"/>
  <c r="M4448" i="27"/>
  <c r="M4447" i="27"/>
  <c r="M4446" i="27"/>
  <c r="M4445" i="27"/>
  <c r="M4444" i="27"/>
  <c r="M4443" i="27"/>
  <c r="M4442" i="27"/>
  <c r="M4441" i="27"/>
  <c r="M4440" i="27"/>
  <c r="M4439" i="27"/>
  <c r="M4438" i="27"/>
  <c r="M4437" i="27"/>
  <c r="M4436" i="27"/>
  <c r="M4435" i="27"/>
  <c r="M4434" i="27"/>
  <c r="M4433" i="27"/>
  <c r="M4432" i="27"/>
  <c r="M4431" i="27"/>
  <c r="M4430" i="27"/>
  <c r="M4429" i="27"/>
  <c r="M4428" i="27"/>
  <c r="M4427" i="27"/>
  <c r="M4426" i="27"/>
  <c r="M4425" i="27"/>
  <c r="M4424" i="27"/>
  <c r="M4423" i="27"/>
  <c r="M4422" i="27"/>
  <c r="M4421" i="27"/>
  <c r="M4420" i="27"/>
  <c r="M4419" i="27"/>
  <c r="M4418" i="27"/>
  <c r="M4417" i="27"/>
  <c r="M4416" i="27"/>
  <c r="M4415" i="27"/>
  <c r="M4414" i="27"/>
  <c r="M58" i="27"/>
  <c r="M4413" i="27"/>
  <c r="M4412" i="27"/>
  <c r="M57" i="27"/>
  <c r="M4411" i="27"/>
  <c r="M4410" i="27"/>
  <c r="M4409" i="27"/>
  <c r="M4408" i="27"/>
  <c r="M4407" i="27"/>
  <c r="M4406" i="27"/>
  <c r="M4405" i="27"/>
  <c r="M144" i="27"/>
  <c r="M4404" i="27"/>
  <c r="M4403" i="27"/>
  <c r="M56" i="27"/>
  <c r="M4402" i="27"/>
  <c r="M4401" i="27"/>
  <c r="M4400" i="27"/>
  <c r="M4399" i="27"/>
  <c r="M4398" i="27"/>
  <c r="M135" i="27"/>
  <c r="M4397" i="27"/>
  <c r="M4396" i="27"/>
  <c r="M4395" i="27"/>
  <c r="M4394" i="27"/>
  <c r="M4393" i="27"/>
  <c r="M4392" i="27"/>
  <c r="M4391" i="27"/>
  <c r="M4390" i="27"/>
  <c r="M4389" i="27"/>
  <c r="M4388" i="27"/>
  <c r="M4387" i="27"/>
  <c r="M4386" i="27"/>
  <c r="M4385" i="27"/>
  <c r="M4384" i="27"/>
  <c r="M4383" i="27"/>
  <c r="M4382" i="27"/>
  <c r="M4381" i="27"/>
  <c r="M4380" i="27"/>
  <c r="M4379" i="27"/>
  <c r="M4378" i="27"/>
  <c r="M4377" i="27"/>
  <c r="M4376" i="27"/>
  <c r="M4375" i="27"/>
  <c r="M4374" i="27"/>
  <c r="M4373" i="27"/>
  <c r="M4372" i="27"/>
  <c r="M4371" i="27"/>
  <c r="M4370" i="27"/>
  <c r="M4369" i="27"/>
  <c r="M4368" i="27"/>
  <c r="M4367" i="27"/>
  <c r="M4366" i="27"/>
  <c r="M4365" i="27"/>
  <c r="M4364" i="27"/>
  <c r="M4363" i="27"/>
  <c r="M4362" i="27"/>
  <c r="M4361" i="27"/>
  <c r="M4360" i="27"/>
  <c r="M4359" i="27"/>
  <c r="M4358" i="27"/>
  <c r="M4357" i="27"/>
  <c r="M4356" i="27"/>
  <c r="M4355" i="27"/>
  <c r="M4354" i="27"/>
  <c r="M4353" i="27"/>
  <c r="M4352" i="27"/>
  <c r="M4351" i="27"/>
  <c r="M4350" i="27"/>
  <c r="M4349" i="27"/>
  <c r="M4348" i="27"/>
  <c r="M4347" i="27"/>
  <c r="M4346" i="27"/>
  <c r="M4345" i="27"/>
  <c r="M4344" i="27"/>
  <c r="M4343" i="27"/>
  <c r="M4342" i="27"/>
  <c r="M4341" i="27"/>
  <c r="M4340" i="27"/>
  <c r="M4339" i="27"/>
  <c r="M4338" i="27"/>
  <c r="M4337" i="27"/>
  <c r="M4336" i="27"/>
  <c r="M4335" i="27"/>
  <c r="M4334" i="27"/>
  <c r="M4333" i="27"/>
  <c r="M4332" i="27"/>
  <c r="M4331" i="27"/>
  <c r="M4330" i="27"/>
  <c r="M4329" i="27"/>
  <c r="M4328" i="27"/>
  <c r="M4327" i="27"/>
  <c r="M4326" i="27"/>
  <c r="M4325" i="27"/>
  <c r="M4324" i="27"/>
  <c r="M4323" i="27"/>
  <c r="M4322" i="27"/>
  <c r="M4321" i="27"/>
  <c r="M4320" i="27"/>
  <c r="M4319" i="27"/>
  <c r="M4318" i="27"/>
  <c r="M4317" i="27"/>
  <c r="M4316" i="27"/>
  <c r="M4315" i="27"/>
  <c r="M4314" i="27"/>
  <c r="M4313" i="27"/>
  <c r="M4312" i="27"/>
  <c r="M4311" i="27"/>
  <c r="M4310" i="27"/>
  <c r="M4309" i="27"/>
  <c r="M4308" i="27"/>
  <c r="M4307" i="27"/>
  <c r="M4306" i="27"/>
  <c r="M4305" i="27"/>
  <c r="M4304" i="27"/>
  <c r="M4303" i="27"/>
  <c r="M4302" i="27"/>
  <c r="M4301" i="27"/>
  <c r="M4300" i="27"/>
  <c r="M4299" i="27"/>
  <c r="M4298" i="27"/>
  <c r="M4297" i="27"/>
  <c r="M4296" i="27"/>
  <c r="M4295" i="27"/>
  <c r="M4294" i="27"/>
  <c r="M4293" i="27"/>
  <c r="M4292" i="27"/>
  <c r="M4291" i="27"/>
  <c r="M4290" i="27"/>
  <c r="M4289" i="27"/>
  <c r="M4288" i="27"/>
  <c r="M4287" i="27"/>
  <c r="M4286" i="27"/>
  <c r="M4285" i="27"/>
  <c r="M4284" i="27"/>
  <c r="M55" i="27"/>
  <c r="M4283" i="27"/>
  <c r="M4282" i="27"/>
  <c r="M4281" i="27"/>
  <c r="M4280" i="27"/>
  <c r="M4279" i="27"/>
  <c r="M4278" i="27"/>
  <c r="M4277" i="27"/>
  <c r="M4276" i="27"/>
  <c r="M4275" i="27"/>
  <c r="M4274" i="27"/>
  <c r="M4273" i="27"/>
  <c r="M4272" i="27"/>
  <c r="M4271" i="27"/>
  <c r="M4270" i="27"/>
  <c r="M4269" i="27"/>
  <c r="M4268" i="27"/>
  <c r="M4267" i="27"/>
  <c r="M159" i="27"/>
  <c r="M4266" i="27"/>
  <c r="M4265" i="27"/>
  <c r="M4264" i="27"/>
  <c r="M4263" i="27"/>
  <c r="M4262" i="27"/>
  <c r="M4261" i="27"/>
  <c r="M4260" i="27"/>
  <c r="M4259" i="27"/>
  <c r="M4258" i="27"/>
  <c r="M4257" i="27"/>
  <c r="M4256" i="27"/>
  <c r="M4255" i="27"/>
  <c r="M4254" i="27"/>
  <c r="M4253" i="27"/>
  <c r="M4252" i="27"/>
  <c r="M4251" i="27"/>
  <c r="M4250" i="27"/>
  <c r="M4249" i="27"/>
  <c r="M4248" i="27"/>
  <c r="M4247" i="27"/>
  <c r="M4246" i="27"/>
  <c r="M4245" i="27"/>
  <c r="M4244" i="27"/>
  <c r="M4243" i="27"/>
  <c r="M4242" i="27"/>
  <c r="M4241" i="27"/>
  <c r="M4240" i="27"/>
  <c r="M4239" i="27"/>
  <c r="M4238" i="27"/>
  <c r="M4237" i="27"/>
  <c r="M4236" i="27"/>
  <c r="M4235" i="27"/>
  <c r="M4234" i="27"/>
  <c r="M4233" i="27"/>
  <c r="M4232" i="27"/>
  <c r="M158" i="27"/>
  <c r="M4231" i="27"/>
  <c r="M4230" i="27"/>
  <c r="M4229" i="27"/>
  <c r="M4228" i="27"/>
  <c r="M4227" i="27"/>
  <c r="M4226" i="27"/>
  <c r="M4225" i="27"/>
  <c r="M4224" i="27"/>
  <c r="M4223" i="27"/>
  <c r="M4222" i="27"/>
  <c r="M4221" i="27"/>
  <c r="M4220" i="27"/>
  <c r="M4219" i="27"/>
  <c r="M4218" i="27"/>
  <c r="M4217" i="27"/>
  <c r="M4216" i="27"/>
  <c r="M4215" i="27"/>
  <c r="M4214" i="27"/>
  <c r="M4213" i="27"/>
  <c r="M4212" i="27"/>
  <c r="M4211" i="27"/>
  <c r="M4210" i="27"/>
  <c r="M4209" i="27"/>
  <c r="M4208" i="27"/>
  <c r="M4207" i="27"/>
  <c r="M4206" i="27"/>
  <c r="M4205" i="27"/>
  <c r="M4204" i="27"/>
  <c r="M4203" i="27"/>
  <c r="M4202" i="27"/>
  <c r="M4201" i="27"/>
  <c r="M4200" i="27"/>
  <c r="M105" i="27"/>
  <c r="M4199" i="27"/>
  <c r="M4198" i="27"/>
  <c r="M4197" i="27"/>
  <c r="M4196" i="27"/>
  <c r="M4195" i="27"/>
  <c r="M4194" i="27"/>
  <c r="M4193" i="27"/>
  <c r="M4192" i="27"/>
  <c r="M4191" i="27"/>
  <c r="M4190" i="27"/>
  <c r="M4189" i="27"/>
  <c r="M4188" i="27"/>
  <c r="M4187" i="27"/>
  <c r="M4186" i="27"/>
  <c r="M4185" i="27"/>
  <c r="M4184" i="27"/>
  <c r="M4183" i="27"/>
  <c r="M4182" i="27"/>
  <c r="M4181" i="27"/>
  <c r="M4180" i="27"/>
  <c r="M4179" i="27"/>
  <c r="M4178" i="27"/>
  <c r="M4177" i="27"/>
  <c r="M4176" i="27"/>
  <c r="M4175" i="27"/>
  <c r="M4174" i="27"/>
  <c r="M4173" i="27"/>
  <c r="M4172" i="27"/>
  <c r="M4171" i="27"/>
  <c r="M4170" i="27"/>
  <c r="M4169" i="27"/>
  <c r="M4168" i="27"/>
  <c r="M4167" i="27"/>
  <c r="M4166" i="27"/>
  <c r="M4165" i="27"/>
  <c r="M4164" i="27"/>
  <c r="M4163" i="27"/>
  <c r="M4162" i="27"/>
  <c r="M4161" i="27"/>
  <c r="M4160" i="27"/>
  <c r="M4159" i="27"/>
  <c r="M4158" i="27"/>
  <c r="M4157" i="27"/>
  <c r="M4156" i="27"/>
  <c r="M4155" i="27"/>
  <c r="M172" i="27"/>
  <c r="M4154" i="27"/>
  <c r="M4153" i="27"/>
  <c r="M4152" i="27"/>
  <c r="M4151" i="27"/>
  <c r="M4150" i="27"/>
  <c r="M4149" i="27"/>
  <c r="M4148" i="27"/>
  <c r="M4147" i="27"/>
  <c r="M120" i="27"/>
  <c r="M4146" i="27"/>
  <c r="M4145" i="27"/>
  <c r="M4144" i="27"/>
  <c r="M4143" i="27"/>
  <c r="M4142" i="27"/>
  <c r="M4141" i="27"/>
  <c r="M4140" i="27"/>
  <c r="M4139" i="27"/>
  <c r="M4138" i="27"/>
  <c r="M4137" i="27"/>
  <c r="M4136" i="27"/>
  <c r="M4135" i="27"/>
  <c r="M4134" i="27"/>
  <c r="M4133" i="27"/>
  <c r="M4132" i="27"/>
  <c r="M4131" i="27"/>
  <c r="M4130" i="27"/>
  <c r="M4129" i="27"/>
  <c r="M4128" i="27"/>
  <c r="M4127" i="27"/>
  <c r="M4126" i="27"/>
  <c r="M4125" i="27"/>
  <c r="M4124" i="27"/>
  <c r="M4123" i="27"/>
  <c r="M4122" i="27"/>
  <c r="M4121" i="27"/>
  <c r="M4120" i="27"/>
  <c r="M4119" i="27"/>
  <c r="M4118" i="27"/>
  <c r="M4117" i="27"/>
  <c r="M157" i="27"/>
  <c r="M4116" i="27"/>
  <c r="M4115" i="27"/>
  <c r="M4114" i="27"/>
  <c r="M4113" i="27"/>
  <c r="M4112" i="27"/>
  <c r="M4111" i="27"/>
  <c r="M4110" i="27"/>
  <c r="M4109" i="27"/>
  <c r="M4108" i="27"/>
  <c r="M4107" i="27"/>
  <c r="M4106" i="27"/>
  <c r="M4105" i="27"/>
  <c r="M4104" i="27"/>
  <c r="M4103" i="27"/>
  <c r="M4102" i="27"/>
  <c r="M4101" i="27"/>
  <c r="M4100" i="27"/>
  <c r="M4099" i="27"/>
  <c r="M4098" i="27"/>
  <c r="M4097" i="27"/>
  <c r="M4096" i="27"/>
  <c r="M4095" i="27"/>
  <c r="M4094" i="27"/>
  <c r="M4093" i="27"/>
  <c r="M4092" i="27"/>
  <c r="M4091" i="27"/>
  <c r="M4090" i="27"/>
  <c r="M4089" i="27"/>
  <c r="M4088" i="27"/>
  <c r="M4087" i="27"/>
  <c r="M4086" i="27"/>
  <c r="M4085" i="27"/>
  <c r="M4084" i="27"/>
  <c r="M4083" i="27"/>
  <c r="M4082" i="27"/>
  <c r="M4081" i="27"/>
  <c r="M4080" i="27"/>
  <c r="M4079" i="27"/>
  <c r="M4078" i="27"/>
  <c r="M4077" i="27"/>
  <c r="M4076" i="27"/>
  <c r="M4075" i="27"/>
  <c r="M4074" i="27"/>
  <c r="M4073" i="27"/>
  <c r="M4072" i="27"/>
  <c r="M4071" i="27"/>
  <c r="M4070" i="27"/>
  <c r="M4069" i="27"/>
  <c r="M4068" i="27"/>
  <c r="M4067" i="27"/>
  <c r="M4066" i="27"/>
  <c r="M4065" i="27"/>
  <c r="M4064" i="27"/>
  <c r="M4063" i="27"/>
  <c r="M4062" i="27"/>
  <c r="M4061" i="27"/>
  <c r="M4060" i="27"/>
  <c r="M4059" i="27"/>
  <c r="M4058" i="27"/>
  <c r="M4057" i="27"/>
  <c r="M4056" i="27"/>
  <c r="M4055" i="27"/>
  <c r="M4054" i="27"/>
  <c r="M4053" i="27"/>
  <c r="M4052" i="27"/>
  <c r="M4051" i="27"/>
  <c r="M4050" i="27"/>
  <c r="M4049" i="27"/>
  <c r="M4048" i="27"/>
  <c r="M4047" i="27"/>
  <c r="M4046" i="27"/>
  <c r="M4045" i="27"/>
  <c r="M4044" i="27"/>
  <c r="M4043" i="27"/>
  <c r="M4042" i="27"/>
  <c r="M4041" i="27"/>
  <c r="M4040" i="27"/>
  <c r="M4039" i="27"/>
  <c r="M4038" i="27"/>
  <c r="M4037" i="27"/>
  <c r="M4036" i="27"/>
  <c r="M4035" i="27"/>
  <c r="M4034" i="27"/>
  <c r="M4033" i="27"/>
  <c r="M4032" i="27"/>
  <c r="M4031" i="27"/>
  <c r="M4030" i="27"/>
  <c r="M4029" i="27"/>
  <c r="M4028" i="27"/>
  <c r="M4027" i="27"/>
  <c r="M4026" i="27"/>
  <c r="M4025" i="27"/>
  <c r="M4024" i="27"/>
  <c r="M4023" i="27"/>
  <c r="M4022" i="27"/>
  <c r="M4021" i="27"/>
  <c r="M4020" i="27"/>
  <c r="M4019" i="27"/>
  <c r="M4018" i="27"/>
  <c r="M4017" i="27"/>
  <c r="M4016" i="27"/>
  <c r="M4015" i="27"/>
  <c r="M4014" i="27"/>
  <c r="M4013" i="27"/>
  <c r="M4012" i="27"/>
  <c r="M4011" i="27"/>
  <c r="M4010" i="27"/>
  <c r="M4009" i="27"/>
  <c r="M4008" i="27"/>
  <c r="M4007" i="27"/>
  <c r="M4006" i="27"/>
  <c r="M4005" i="27"/>
  <c r="M4004" i="27"/>
  <c r="M4003" i="27"/>
  <c r="M4002" i="27"/>
  <c r="M4001" i="27"/>
  <c r="M4000" i="27"/>
  <c r="M3999" i="27"/>
  <c r="M3998" i="27"/>
  <c r="M3997" i="27"/>
  <c r="M3996" i="27"/>
  <c r="M3995" i="27"/>
  <c r="M3994" i="27"/>
  <c r="M3993" i="27"/>
  <c r="M3992" i="27"/>
  <c r="M3991" i="27"/>
  <c r="M3990" i="27"/>
  <c r="M3989" i="27"/>
  <c r="M3988" i="27"/>
  <c r="M3987" i="27"/>
  <c r="M3986" i="27"/>
  <c r="M3985" i="27"/>
  <c r="M3984" i="27"/>
  <c r="M3983" i="27"/>
  <c r="M3982" i="27"/>
  <c r="M3981" i="27"/>
  <c r="M3980" i="27"/>
  <c r="M3979" i="27"/>
  <c r="M3978" i="27"/>
  <c r="M3977" i="27"/>
  <c r="M3976" i="27"/>
  <c r="M3975" i="27"/>
  <c r="M3974" i="27"/>
  <c r="M3973" i="27"/>
  <c r="M3972" i="27"/>
  <c r="M3971" i="27"/>
  <c r="M3970" i="27"/>
  <c r="M3969" i="27"/>
  <c r="M3968" i="27"/>
  <c r="M3967" i="27"/>
  <c r="M3966" i="27"/>
  <c r="M3965" i="27"/>
  <c r="M3964" i="27"/>
  <c r="M3963" i="27"/>
  <c r="M3962" i="27"/>
  <c r="M3961" i="27"/>
  <c r="M3960" i="27"/>
  <c r="M3959" i="27"/>
  <c r="M3958" i="27"/>
  <c r="M3957" i="27"/>
  <c r="M3956" i="27"/>
  <c r="M3955" i="27"/>
  <c r="M3954" i="27"/>
  <c r="M3953" i="27"/>
  <c r="M3952" i="27"/>
  <c r="M3951" i="27"/>
  <c r="M3950" i="27"/>
  <c r="M3949" i="27"/>
  <c r="M3948" i="27"/>
  <c r="M3947" i="27"/>
  <c r="M3946" i="27"/>
  <c r="M3945" i="27"/>
  <c r="M3944" i="27"/>
  <c r="M3943" i="27"/>
  <c r="M3942" i="27"/>
  <c r="M3941" i="27"/>
  <c r="M3940" i="27"/>
  <c r="M3939" i="27"/>
  <c r="M3938" i="27"/>
  <c r="M3937" i="27"/>
  <c r="M3936" i="27"/>
  <c r="M3935" i="27"/>
  <c r="M3934" i="27"/>
  <c r="M3933" i="27"/>
  <c r="M3932" i="27"/>
  <c r="M3931" i="27"/>
  <c r="M3930" i="27"/>
  <c r="M3929" i="27"/>
  <c r="M3928" i="27"/>
  <c r="M3927" i="27"/>
  <c r="M88" i="27"/>
  <c r="M3926" i="27"/>
  <c r="M3925" i="27"/>
  <c r="M3924" i="27"/>
  <c r="M3923" i="27"/>
  <c r="M3922" i="27"/>
  <c r="M3921" i="27"/>
  <c r="M3920" i="27"/>
  <c r="M3919" i="27"/>
  <c r="M3918" i="27"/>
  <c r="M3917" i="27"/>
  <c r="M3916" i="27"/>
  <c r="M3915" i="27"/>
  <c r="M3914" i="27"/>
  <c r="M3913" i="27"/>
  <c r="M3912" i="27"/>
  <c r="M3911" i="27"/>
  <c r="M3910" i="27"/>
  <c r="M3909" i="27"/>
  <c r="M3908" i="27"/>
  <c r="M3907" i="27"/>
  <c r="M3906" i="27"/>
  <c r="M3905" i="27"/>
  <c r="M3904" i="27"/>
  <c r="M3903" i="27"/>
  <c r="M3902" i="27"/>
  <c r="M3901" i="27"/>
  <c r="M3900" i="27"/>
  <c r="M3899" i="27"/>
  <c r="M3898" i="27"/>
  <c r="M3897" i="27"/>
  <c r="M3896" i="27"/>
  <c r="M3895" i="27"/>
  <c r="M3894" i="27"/>
  <c r="M3893" i="27"/>
  <c r="M3892" i="27"/>
  <c r="M3891" i="27"/>
  <c r="M3890" i="27"/>
  <c r="M3889" i="27"/>
  <c r="M3888" i="27"/>
  <c r="M3887" i="27"/>
  <c r="M3886" i="27"/>
  <c r="M3885" i="27"/>
  <c r="M3884" i="27"/>
  <c r="M3883" i="27"/>
  <c r="M3882" i="27"/>
  <c r="M3881" i="27"/>
  <c r="M3880" i="27"/>
  <c r="M3879" i="27"/>
  <c r="M104" i="27"/>
  <c r="M3878" i="27"/>
  <c r="M3877" i="27"/>
  <c r="M3876" i="27"/>
  <c r="M3875" i="27"/>
  <c r="M3874" i="27"/>
  <c r="M3873" i="27"/>
  <c r="M3872" i="27"/>
  <c r="M3871" i="27"/>
  <c r="M3870" i="27"/>
  <c r="M3869" i="27"/>
  <c r="M3868" i="27"/>
  <c r="M3867" i="27"/>
  <c r="M3866" i="27"/>
  <c r="M3865" i="27"/>
  <c r="M3864" i="27"/>
  <c r="M3863" i="27"/>
  <c r="M3862" i="27"/>
  <c r="M3861" i="27"/>
  <c r="M3860" i="27"/>
  <c r="M3859" i="27"/>
  <c r="M3858" i="27"/>
  <c r="M3857" i="27"/>
  <c r="M3856" i="27"/>
  <c r="M3855" i="27"/>
  <c r="M3854" i="27"/>
  <c r="M3853" i="27"/>
  <c r="M3852" i="27"/>
  <c r="M3851" i="27"/>
  <c r="M3850" i="27"/>
  <c r="M3849" i="27"/>
  <c r="M3848" i="27"/>
  <c r="M3847" i="27"/>
  <c r="M3846" i="27"/>
  <c r="M3845" i="27"/>
  <c r="M3844" i="27"/>
  <c r="M3843" i="27"/>
  <c r="M3842" i="27"/>
  <c r="M3841" i="27"/>
  <c r="M3840" i="27"/>
  <c r="M3839" i="27"/>
  <c r="M3838" i="27"/>
  <c r="M3837" i="27"/>
  <c r="M3836" i="27"/>
  <c r="M3835" i="27"/>
  <c r="M3834" i="27"/>
  <c r="M3833" i="27"/>
  <c r="M3832" i="27"/>
  <c r="M3831" i="27"/>
  <c r="M3830" i="27"/>
  <c r="M3829" i="27"/>
  <c r="M3828" i="27"/>
  <c r="M3827" i="27"/>
  <c r="M3826" i="27"/>
  <c r="M3825" i="27"/>
  <c r="M3824" i="27"/>
  <c r="M3823" i="27"/>
  <c r="M3822" i="27"/>
  <c r="M3821" i="27"/>
  <c r="M3820" i="27"/>
  <c r="M3819" i="27"/>
  <c r="M3818" i="27"/>
  <c r="M3817" i="27"/>
  <c r="M3816" i="27"/>
  <c r="M3815" i="27"/>
  <c r="M3814" i="27"/>
  <c r="M3813" i="27"/>
  <c r="M3812" i="27"/>
  <c r="M3811" i="27"/>
  <c r="M3810" i="27"/>
  <c r="M3809" i="27"/>
  <c r="M3808" i="27"/>
  <c r="M3807" i="27"/>
  <c r="M3806" i="27"/>
  <c r="M3805" i="27"/>
  <c r="M3804" i="27"/>
  <c r="M3803" i="27"/>
  <c r="M3802" i="27"/>
  <c r="M3801" i="27"/>
  <c r="M3800" i="27"/>
  <c r="M3799" i="27"/>
  <c r="M3798" i="27"/>
  <c r="M3797" i="27"/>
  <c r="M3796" i="27"/>
  <c r="M3795" i="27"/>
  <c r="M3794" i="27"/>
  <c r="M3793" i="27"/>
  <c r="M3792" i="27"/>
  <c r="M3791" i="27"/>
  <c r="M3790" i="27"/>
  <c r="M3789" i="27"/>
  <c r="M3788" i="27"/>
  <c r="M3787" i="27"/>
  <c r="M3786" i="27"/>
  <c r="M3785" i="27"/>
  <c r="M3784" i="27"/>
  <c r="M3783" i="27"/>
  <c r="M3782" i="27"/>
  <c r="M3781" i="27"/>
  <c r="M3780" i="27"/>
  <c r="M3779" i="27"/>
  <c r="M3778" i="27"/>
  <c r="M3777" i="27"/>
  <c r="M3776" i="27"/>
  <c r="M3775" i="27"/>
  <c r="M3774" i="27"/>
  <c r="M3773" i="27"/>
  <c r="M3772" i="27"/>
  <c r="M3771" i="27"/>
  <c r="M3770" i="27"/>
  <c r="M3769" i="27"/>
  <c r="M3768" i="27"/>
  <c r="M3767" i="27"/>
  <c r="M3766" i="27"/>
  <c r="M3765" i="27"/>
  <c r="M3764" i="27"/>
  <c r="M3763" i="27"/>
  <c r="M3762" i="27"/>
  <c r="M3761" i="27"/>
  <c r="M3760" i="27"/>
  <c r="M3759" i="27"/>
  <c r="M3758" i="27"/>
  <c r="M3757" i="27"/>
  <c r="M3756" i="27"/>
  <c r="M3755" i="27"/>
  <c r="M3754" i="27"/>
  <c r="M3753" i="27"/>
  <c r="M3752" i="27"/>
  <c r="M94" i="27"/>
  <c r="M3751" i="27"/>
  <c r="M3750" i="27"/>
  <c r="M3749" i="27"/>
  <c r="M3748" i="27"/>
  <c r="M3747" i="27"/>
  <c r="M3746" i="27"/>
  <c r="M3745" i="27"/>
  <c r="M3744" i="27"/>
  <c r="M3743" i="27"/>
  <c r="M3742" i="27"/>
  <c r="M3741" i="27"/>
  <c r="M3740" i="27"/>
  <c r="M3739" i="27"/>
  <c r="M3738" i="27"/>
  <c r="M3737" i="27"/>
  <c r="M3736" i="27"/>
  <c r="M3735" i="27"/>
  <c r="M3734" i="27"/>
  <c r="M3733" i="27"/>
  <c r="M3732" i="27"/>
  <c r="M3731" i="27"/>
  <c r="M3730" i="27"/>
  <c r="M3729" i="27"/>
  <c r="M3728" i="27"/>
  <c r="M3727" i="27"/>
  <c r="M3726" i="27"/>
  <c r="M3725" i="27"/>
  <c r="M3724" i="27"/>
  <c r="M3723" i="27"/>
  <c r="M3722" i="27"/>
  <c r="M3721" i="27"/>
  <c r="M3720" i="27"/>
  <c r="M3719" i="27"/>
  <c r="M3718" i="27"/>
  <c r="M3717" i="27"/>
  <c r="M3716" i="27"/>
  <c r="M3715" i="27"/>
  <c r="M3714" i="27"/>
  <c r="M3713" i="27"/>
  <c r="M3712" i="27"/>
  <c r="M3711" i="27"/>
  <c r="M3710" i="27"/>
  <c r="M3709" i="27"/>
  <c r="M3708" i="27"/>
  <c r="M3707" i="27"/>
  <c r="M3706" i="27"/>
  <c r="M3705" i="27"/>
  <c r="M3704" i="27"/>
  <c r="M3703" i="27"/>
  <c r="M3702" i="27"/>
  <c r="M3701" i="27"/>
  <c r="M3700" i="27"/>
  <c r="M3699" i="27"/>
  <c r="M3698" i="27"/>
  <c r="M3697" i="27"/>
  <c r="M3696" i="27"/>
  <c r="M3695" i="27"/>
  <c r="M3694" i="27"/>
  <c r="M3693" i="27"/>
  <c r="M3692" i="27"/>
  <c r="M3691" i="27"/>
  <c r="M3690" i="27"/>
  <c r="M3689" i="27"/>
  <c r="M3688" i="27"/>
  <c r="M3687" i="27"/>
  <c r="M3686" i="27"/>
  <c r="M171" i="27"/>
  <c r="M3685" i="27"/>
  <c r="M3684" i="27"/>
  <c r="M3683" i="27"/>
  <c r="M3682" i="27"/>
  <c r="M3681" i="27"/>
  <c r="M3680" i="27"/>
  <c r="M3679" i="27"/>
  <c r="M3678" i="27"/>
  <c r="M3677" i="27"/>
  <c r="M3676" i="27"/>
  <c r="M3675" i="27"/>
  <c r="M3674" i="27"/>
  <c r="M3673" i="27"/>
  <c r="M3672" i="27"/>
  <c r="M80" i="27"/>
  <c r="M3671" i="27"/>
  <c r="M3670" i="27"/>
  <c r="M3669" i="27"/>
  <c r="M3668" i="27"/>
  <c r="M3667" i="27"/>
  <c r="M3666" i="27"/>
  <c r="M3665" i="27"/>
  <c r="M3664" i="27"/>
  <c r="M3663" i="27"/>
  <c r="M3662" i="27"/>
  <c r="M3661" i="27"/>
  <c r="M3660" i="27"/>
  <c r="M3659" i="27"/>
  <c r="M3658" i="27"/>
  <c r="M3657" i="27"/>
  <c r="M3656" i="27"/>
  <c r="M3655" i="27"/>
  <c r="M3654" i="27"/>
  <c r="M3653" i="27"/>
  <c r="M3652" i="27"/>
  <c r="M3651" i="27"/>
  <c r="M3650" i="27"/>
  <c r="M3649" i="27"/>
  <c r="M3648" i="27"/>
  <c r="M3647" i="27"/>
  <c r="M3646" i="27"/>
  <c r="M3645" i="27"/>
  <c r="M3644" i="27"/>
  <c r="M3643" i="27"/>
  <c r="M3642" i="27"/>
  <c r="M3641" i="27"/>
  <c r="M3640" i="27"/>
  <c r="M3639" i="27"/>
  <c r="M3638" i="27"/>
  <c r="M3637" i="27"/>
  <c r="M3636" i="27"/>
  <c r="M3635" i="27"/>
  <c r="M3634" i="27"/>
  <c r="M3633" i="27"/>
  <c r="M3632" i="27"/>
  <c r="M3631" i="27"/>
  <c r="M3630" i="27"/>
  <c r="M3629" i="27"/>
  <c r="M3628" i="27"/>
  <c r="M3627" i="27"/>
  <c r="M3626" i="27"/>
  <c r="M3625" i="27"/>
  <c r="M3624" i="27"/>
  <c r="M3623" i="27"/>
  <c r="M3622" i="27"/>
  <c r="M3621" i="27"/>
  <c r="M3620" i="27"/>
  <c r="M3619" i="27"/>
  <c r="M3618" i="27"/>
  <c r="M3617" i="27"/>
  <c r="M3616" i="27"/>
  <c r="M3615" i="27"/>
  <c r="M3614" i="27"/>
  <c r="M3613" i="27"/>
  <c r="M3612" i="27"/>
  <c r="M3611" i="27"/>
  <c r="M3610" i="27"/>
  <c r="M3609" i="27"/>
  <c r="M3608" i="27"/>
  <c r="M3607" i="27"/>
  <c r="M3606" i="27"/>
  <c r="M3605" i="27"/>
  <c r="M3604" i="27"/>
  <c r="M3603" i="27"/>
  <c r="M3602" i="27"/>
  <c r="M3601" i="27"/>
  <c r="M3600" i="27"/>
  <c r="M3599" i="27"/>
  <c r="M3598" i="27"/>
  <c r="M3597" i="27"/>
  <c r="M3596" i="27"/>
  <c r="M3595" i="27"/>
  <c r="M3594" i="27"/>
  <c r="M3593" i="27"/>
  <c r="M3592" i="27"/>
  <c r="M3591" i="27"/>
  <c r="M3590" i="27"/>
  <c r="M3589" i="27"/>
  <c r="M3588" i="27"/>
  <c r="M3587" i="27"/>
  <c r="M3586" i="27"/>
  <c r="M3585" i="27"/>
  <c r="M3584" i="27"/>
  <c r="M3583" i="27"/>
  <c r="M3582" i="27"/>
  <c r="M3581" i="27"/>
  <c r="M3580" i="27"/>
  <c r="M3579" i="27"/>
  <c r="M3578" i="27"/>
  <c r="M3577" i="27"/>
  <c r="M3576" i="27"/>
  <c r="M3575" i="27"/>
  <c r="M3574" i="27"/>
  <c r="M3573" i="27"/>
  <c r="M3572" i="27"/>
  <c r="M3571" i="27"/>
  <c r="M3570" i="27"/>
  <c r="M3569" i="27"/>
  <c r="M3568" i="27"/>
  <c r="M3567" i="27"/>
  <c r="M3566" i="27"/>
  <c r="M3565" i="27"/>
  <c r="M3564" i="27"/>
  <c r="M3563" i="27"/>
  <c r="M3562" i="27"/>
  <c r="M3561" i="27"/>
  <c r="M3560" i="27"/>
  <c r="M3559" i="27"/>
  <c r="M3558" i="27"/>
  <c r="M3557" i="27"/>
  <c r="M3556" i="27"/>
  <c r="M3555" i="27"/>
  <c r="M3554" i="27"/>
  <c r="M3553" i="27"/>
  <c r="M3552" i="27"/>
  <c r="M3551" i="27"/>
  <c r="M3550" i="27"/>
  <c r="M3549" i="27"/>
  <c r="M3548" i="27"/>
  <c r="M3547" i="27"/>
  <c r="M3546" i="27"/>
  <c r="M3545" i="27"/>
  <c r="M3544" i="27"/>
  <c r="M143" i="27"/>
  <c r="M54" i="27"/>
  <c r="M3543" i="27"/>
  <c r="M3542" i="27"/>
  <c r="M3541" i="27"/>
  <c r="M3540" i="27"/>
  <c r="M3539" i="27"/>
  <c r="M3538" i="27"/>
  <c r="M3537" i="27"/>
  <c r="M3536" i="27"/>
  <c r="M3535" i="27"/>
  <c r="M3534" i="27"/>
  <c r="M3533" i="27"/>
  <c r="M3532" i="27"/>
  <c r="M3531" i="27"/>
  <c r="M3530" i="27"/>
  <c r="M3529" i="27"/>
  <c r="M3528" i="27"/>
  <c r="M3527" i="27"/>
  <c r="M3526" i="27"/>
  <c r="M3525" i="27"/>
  <c r="M3524" i="27"/>
  <c r="M3523" i="27"/>
  <c r="M3522" i="27"/>
  <c r="M3521" i="27"/>
  <c r="M3520" i="27"/>
  <c r="M3519" i="27"/>
  <c r="M3518" i="27"/>
  <c r="M3517" i="27"/>
  <c r="M3516" i="27"/>
  <c r="M3515" i="27"/>
  <c r="M3514" i="27"/>
  <c r="M79" i="27"/>
  <c r="M3513" i="27"/>
  <c r="M3512" i="27"/>
  <c r="M3511" i="27"/>
  <c r="M3510" i="27"/>
  <c r="M3509" i="27"/>
  <c r="M3508" i="27"/>
  <c r="M3507" i="27"/>
  <c r="M3506" i="27"/>
  <c r="M3505" i="27"/>
  <c r="M3504" i="27"/>
  <c r="M3503" i="27"/>
  <c r="M3502" i="27"/>
  <c r="M3501" i="27"/>
  <c r="M3500" i="27"/>
  <c r="M3499" i="27"/>
  <c r="M3498" i="27"/>
  <c r="M3497" i="27"/>
  <c r="M3496" i="27"/>
  <c r="M3495" i="27"/>
  <c r="M3494" i="27"/>
  <c r="M3493" i="27"/>
  <c r="M3492" i="27"/>
  <c r="M3491" i="27"/>
  <c r="M3490" i="27"/>
  <c r="M3489" i="27"/>
  <c r="M3488" i="27"/>
  <c r="M3487" i="27"/>
  <c r="M3486" i="27"/>
  <c r="M3485" i="27"/>
  <c r="M3484" i="27"/>
  <c r="M3483" i="27"/>
  <c r="M3482" i="27"/>
  <c r="M3481" i="27"/>
  <c r="M3480" i="27"/>
  <c r="M3479" i="27"/>
  <c r="M3478" i="27"/>
  <c r="M3477" i="27"/>
  <c r="M3476" i="27"/>
  <c r="M3475" i="27"/>
  <c r="M3474" i="27"/>
  <c r="M3473" i="27"/>
  <c r="M3472" i="27"/>
  <c r="M3471" i="27"/>
  <c r="M3470" i="27"/>
  <c r="M3469" i="27"/>
  <c r="M3468" i="27"/>
  <c r="M3467" i="27"/>
  <c r="M3466" i="27"/>
  <c r="M3465" i="27"/>
  <c r="M3464" i="27"/>
  <c r="M3463" i="27"/>
  <c r="M3462" i="27"/>
  <c r="M3461" i="27"/>
  <c r="M3460" i="27"/>
  <c r="M3459" i="27"/>
  <c r="M3458" i="27"/>
  <c r="M3457" i="27"/>
  <c r="M3456" i="27"/>
  <c r="M3455" i="27"/>
  <c r="M3454" i="27"/>
  <c r="M3453" i="27"/>
  <c r="M3452" i="27"/>
  <c r="M3451" i="27"/>
  <c r="M3450" i="27"/>
  <c r="M3449" i="27"/>
  <c r="M3448" i="27"/>
  <c r="M3447" i="27"/>
  <c r="M3446" i="27"/>
  <c r="M53" i="27"/>
  <c r="M3445" i="27"/>
  <c r="M3444" i="27"/>
  <c r="M3443" i="27"/>
  <c r="M3442" i="27"/>
  <c r="M3441" i="27"/>
  <c r="M3440" i="27"/>
  <c r="M3439" i="27"/>
  <c r="M3438" i="27"/>
  <c r="M3437" i="27"/>
  <c r="M3436" i="27"/>
  <c r="M3435" i="27"/>
  <c r="M3434" i="27"/>
  <c r="M3433" i="27"/>
  <c r="M3432" i="27"/>
  <c r="M3431" i="27"/>
  <c r="M3430" i="27"/>
  <c r="M3429" i="27"/>
  <c r="M3428" i="27"/>
  <c r="M3427" i="27"/>
  <c r="M3426" i="27"/>
  <c r="M3425" i="27"/>
  <c r="M3424" i="27"/>
  <c r="M3423" i="27"/>
  <c r="M3422" i="27"/>
  <c r="M3421" i="27"/>
  <c r="M3420" i="27"/>
  <c r="M3419" i="27"/>
  <c r="M3418" i="27"/>
  <c r="M3417" i="27"/>
  <c r="M3416" i="27"/>
  <c r="M3415" i="27"/>
  <c r="M3414" i="27"/>
  <c r="M3413" i="27"/>
  <c r="M3412" i="27"/>
  <c r="M3411" i="27"/>
  <c r="M3410" i="27"/>
  <c r="M3409" i="27"/>
  <c r="M3408" i="27"/>
  <c r="M3407" i="27"/>
  <c r="M3406" i="27"/>
  <c r="M3405" i="27"/>
  <c r="M3404" i="27"/>
  <c r="M3403" i="27"/>
  <c r="M3402" i="27"/>
  <c r="M3401" i="27"/>
  <c r="M3400" i="27"/>
  <c r="M3399" i="27"/>
  <c r="M3398" i="27"/>
  <c r="M3397" i="27"/>
  <c r="M3396" i="27"/>
  <c r="M3395" i="27"/>
  <c r="M3394" i="27"/>
  <c r="M3393" i="27"/>
  <c r="M3392" i="27"/>
  <c r="M3391" i="27"/>
  <c r="M3390" i="27"/>
  <c r="M3389" i="27"/>
  <c r="M3388" i="27"/>
  <c r="M3387" i="27"/>
  <c r="M3386" i="27"/>
  <c r="M3385" i="27"/>
  <c r="M52" i="27"/>
  <c r="M3384" i="27"/>
  <c r="M3383" i="27"/>
  <c r="M3382" i="27"/>
  <c r="M3381" i="27"/>
  <c r="M3380" i="27"/>
  <c r="M3379" i="27"/>
  <c r="M3378" i="27"/>
  <c r="M3377" i="27"/>
  <c r="M3376" i="27"/>
  <c r="M3375" i="27"/>
  <c r="M3374" i="27"/>
  <c r="M3373" i="27"/>
  <c r="M3372" i="27"/>
  <c r="M3371" i="27"/>
  <c r="M3370" i="27"/>
  <c r="M3369" i="27"/>
  <c r="M3368" i="27"/>
  <c r="M3367" i="27"/>
  <c r="M3366" i="27"/>
  <c r="M3365" i="27"/>
  <c r="M3364" i="27"/>
  <c r="M3363" i="27"/>
  <c r="M3362" i="27"/>
  <c r="M3361" i="27"/>
  <c r="M3360" i="27"/>
  <c r="M3359" i="27"/>
  <c r="M3358" i="27"/>
  <c r="M3357" i="27"/>
  <c r="M3356" i="27"/>
  <c r="M3355" i="27"/>
  <c r="M3354" i="27"/>
  <c r="M3353" i="27"/>
  <c r="M3352" i="27"/>
  <c r="M3351" i="27"/>
  <c r="M3350" i="27"/>
  <c r="M3349" i="27"/>
  <c r="M3348" i="27"/>
  <c r="M3347" i="27"/>
  <c r="M3346" i="27"/>
  <c r="M3345" i="27"/>
  <c r="M3344" i="27"/>
  <c r="M3343" i="27"/>
  <c r="M3342" i="27"/>
  <c r="M3341" i="27"/>
  <c r="M3340" i="27"/>
  <c r="M3339" i="27"/>
  <c r="M3338" i="27"/>
  <c r="M3337" i="27"/>
  <c r="M3336" i="27"/>
  <c r="M3335" i="27"/>
  <c r="M3334" i="27"/>
  <c r="M3333" i="27"/>
  <c r="M3332" i="27"/>
  <c r="M3331" i="27"/>
  <c r="M3330" i="27"/>
  <c r="M3329" i="27"/>
  <c r="M3328" i="27"/>
  <c r="M3327" i="27"/>
  <c r="M3326" i="27"/>
  <c r="M3325" i="27"/>
  <c r="M3324" i="27"/>
  <c r="M3323" i="27"/>
  <c r="M3322" i="27"/>
  <c r="M3321" i="27"/>
  <c r="M3320" i="27"/>
  <c r="M3319" i="27"/>
  <c r="M3318" i="27"/>
  <c r="M3317" i="27"/>
  <c r="M3316" i="27"/>
  <c r="M3315" i="27"/>
  <c r="M3314" i="27"/>
  <c r="M3313" i="27"/>
  <c r="M3312" i="27"/>
  <c r="M3311" i="27"/>
  <c r="M3310" i="27"/>
  <c r="M3309" i="27"/>
  <c r="M3308" i="27"/>
  <c r="M3307" i="27"/>
  <c r="M3306" i="27"/>
  <c r="M3305" i="27"/>
  <c r="M3304" i="27"/>
  <c r="M3303" i="27"/>
  <c r="M3302" i="27"/>
  <c r="M3301" i="27"/>
  <c r="M3300" i="27"/>
  <c r="M3299" i="27"/>
  <c r="M3298" i="27"/>
  <c r="M3297" i="27"/>
  <c r="M3296" i="27"/>
  <c r="M3295" i="27"/>
  <c r="M3294" i="27"/>
  <c r="M3293" i="27"/>
  <c r="M3292" i="27"/>
  <c r="M3291" i="27"/>
  <c r="M3290" i="27"/>
  <c r="M3289" i="27"/>
  <c r="M3288" i="27"/>
  <c r="M3287" i="27"/>
  <c r="M3286" i="27"/>
  <c r="M3285" i="27"/>
  <c r="M3284" i="27"/>
  <c r="M3283" i="27"/>
  <c r="M3282" i="27"/>
  <c r="M3281" i="27"/>
  <c r="M3280" i="27"/>
  <c r="M3279" i="27"/>
  <c r="M3278" i="27"/>
  <c r="M3277" i="27"/>
  <c r="M3276" i="27"/>
  <c r="M3275" i="27"/>
  <c r="M3274" i="27"/>
  <c r="M3273" i="27"/>
  <c r="M3272" i="27"/>
  <c r="M3271" i="27"/>
  <c r="M3270" i="27"/>
  <c r="M3269" i="27"/>
  <c r="M3268" i="27"/>
  <c r="M3267" i="27"/>
  <c r="M3266" i="27"/>
  <c r="M3265" i="27"/>
  <c r="M3264" i="27"/>
  <c r="M3263" i="27"/>
  <c r="M3262" i="27"/>
  <c r="M3261" i="27"/>
  <c r="M3260" i="27"/>
  <c r="M3259" i="27"/>
  <c r="M3258" i="27"/>
  <c r="M3257" i="27"/>
  <c r="M3256" i="27"/>
  <c r="M3255" i="27"/>
  <c r="M3254" i="27"/>
  <c r="M3253" i="27"/>
  <c r="M3252" i="27"/>
  <c r="M3251" i="27"/>
  <c r="M3250" i="27"/>
  <c r="M3249" i="27"/>
  <c r="M3248" i="27"/>
  <c r="M3247" i="27"/>
  <c r="M3246" i="27"/>
  <c r="M3245" i="27"/>
  <c r="M3244" i="27"/>
  <c r="M3243" i="27"/>
  <c r="M3242" i="27"/>
  <c r="M3241" i="27"/>
  <c r="M3240" i="27"/>
  <c r="M3239" i="27"/>
  <c r="M3238" i="27"/>
  <c r="M3237" i="27"/>
  <c r="M3236" i="27"/>
  <c r="M3235" i="27"/>
  <c r="M3234" i="27"/>
  <c r="M3233" i="27"/>
  <c r="M3232" i="27"/>
  <c r="M3231" i="27"/>
  <c r="M3230" i="27"/>
  <c r="M3229" i="27"/>
  <c r="M3228" i="27"/>
  <c r="M3227" i="27"/>
  <c r="M3226" i="27"/>
  <c r="M3225" i="27"/>
  <c r="M3224" i="27"/>
  <c r="M3223" i="27"/>
  <c r="M3222" i="27"/>
  <c r="M3221" i="27"/>
  <c r="M3220" i="27"/>
  <c r="M3219" i="27"/>
  <c r="M3218" i="27"/>
  <c r="M3217" i="27"/>
  <c r="M3216" i="27"/>
  <c r="M3215" i="27"/>
  <c r="M3214" i="27"/>
  <c r="M3213" i="27"/>
  <c r="M3212" i="27"/>
  <c r="M3211" i="27"/>
  <c r="M3210" i="27"/>
  <c r="M3209" i="27"/>
  <c r="M3208" i="27"/>
  <c r="M3207" i="27"/>
  <c r="M3206" i="27"/>
  <c r="M3205" i="27"/>
  <c r="M3204" i="27"/>
  <c r="M3203" i="27"/>
  <c r="M3202" i="27"/>
  <c r="M3201" i="27"/>
  <c r="M3200" i="27"/>
  <c r="M3199" i="27"/>
  <c r="M3198" i="27"/>
  <c r="M3197" i="27"/>
  <c r="M3196" i="27"/>
  <c r="M3195" i="27"/>
  <c r="M3194" i="27"/>
  <c r="M3193" i="27"/>
  <c r="M3192" i="27"/>
  <c r="M3191" i="27"/>
  <c r="M3190" i="27"/>
  <c r="M3189" i="27"/>
  <c r="M3188" i="27"/>
  <c r="M3187" i="27"/>
  <c r="M3186" i="27"/>
  <c r="M3185" i="27"/>
  <c r="M3184" i="27"/>
  <c r="M3183" i="27"/>
  <c r="M3182" i="27"/>
  <c r="M3181" i="27"/>
  <c r="M3180" i="27"/>
  <c r="M3179" i="27"/>
  <c r="M3178" i="27"/>
  <c r="M3177" i="27"/>
  <c r="M3176" i="27"/>
  <c r="M3175" i="27"/>
  <c r="M3174" i="27"/>
  <c r="M3173" i="27"/>
  <c r="M3172" i="27"/>
  <c r="M3171" i="27"/>
  <c r="M3170" i="27"/>
  <c r="M3169" i="27"/>
  <c r="M3168" i="27"/>
  <c r="M3167" i="27"/>
  <c r="M3166" i="27"/>
  <c r="M3165" i="27"/>
  <c r="M3164" i="27"/>
  <c r="M3163" i="27"/>
  <c r="M3162" i="27"/>
  <c r="M3161" i="27"/>
  <c r="M3160" i="27"/>
  <c r="M3159" i="27"/>
  <c r="M3158" i="27"/>
  <c r="M3157" i="27"/>
  <c r="M3156" i="27"/>
  <c r="M3155" i="27"/>
  <c r="M3154" i="27"/>
  <c r="M3153" i="27"/>
  <c r="M3152" i="27"/>
  <c r="M3151" i="27"/>
  <c r="M3150" i="27"/>
  <c r="M134" i="27"/>
  <c r="M3149" i="27"/>
  <c r="M3148" i="27"/>
  <c r="M3147" i="27"/>
  <c r="M3146" i="27"/>
  <c r="M3145" i="27"/>
  <c r="M3144" i="27"/>
  <c r="M3143" i="27"/>
  <c r="M3142" i="27"/>
  <c r="M3141" i="27"/>
  <c r="M3140" i="27"/>
  <c r="M3139" i="27"/>
  <c r="M3138" i="27"/>
  <c r="M3137" i="27"/>
  <c r="M3136" i="27"/>
  <c r="M3135" i="27"/>
  <c r="M3134" i="27"/>
  <c r="M3133" i="27"/>
  <c r="M3132" i="27"/>
  <c r="M3131" i="27"/>
  <c r="M3130" i="27"/>
  <c r="M3129" i="27"/>
  <c r="M3128" i="27"/>
  <c r="M3127" i="27"/>
  <c r="M3126" i="27"/>
  <c r="M3125" i="27"/>
  <c r="M3124" i="27"/>
  <c r="M3123" i="27"/>
  <c r="M3122" i="27"/>
  <c r="M3121" i="27"/>
  <c r="M3120" i="27"/>
  <c r="M3119" i="27"/>
  <c r="M3118" i="27"/>
  <c r="M3117" i="27"/>
  <c r="M3116" i="27"/>
  <c r="M3115" i="27"/>
  <c r="M3114" i="27"/>
  <c r="M3113" i="27"/>
  <c r="M3112" i="27"/>
  <c r="M3111" i="27"/>
  <c r="M3110" i="27"/>
  <c r="M3109" i="27"/>
  <c r="M3108" i="27"/>
  <c r="M3107" i="27"/>
  <c r="M3106" i="27"/>
  <c r="M3105" i="27"/>
  <c r="M3104" i="27"/>
  <c r="M3103" i="27"/>
  <c r="M3102" i="27"/>
  <c r="M3101" i="27"/>
  <c r="M3100" i="27"/>
  <c r="M3099" i="27"/>
  <c r="M3098" i="27"/>
  <c r="M3097" i="27"/>
  <c r="M3096" i="27"/>
  <c r="M3095" i="27"/>
  <c r="M3094" i="27"/>
  <c r="M78" i="27"/>
  <c r="M87" i="27"/>
  <c r="M93" i="27"/>
  <c r="M86" i="27"/>
  <c r="M98" i="27"/>
  <c r="M170" i="27"/>
  <c r="M3093" i="27"/>
  <c r="M3092" i="27"/>
  <c r="M156" i="27"/>
  <c r="M3091" i="27"/>
  <c r="M3090" i="27"/>
  <c r="M3089" i="27"/>
  <c r="M3088" i="27"/>
  <c r="M3087" i="27"/>
  <c r="M77" i="27"/>
  <c r="M3086" i="27"/>
  <c r="M3085" i="27"/>
  <c r="M3084" i="27"/>
  <c r="M3083" i="27"/>
  <c r="M3082" i="27"/>
  <c r="M3081" i="27"/>
  <c r="M3080" i="27"/>
  <c r="M3079" i="27"/>
  <c r="M3078" i="27"/>
  <c r="M3077" i="27"/>
  <c r="M3076" i="27"/>
  <c r="M3075" i="27"/>
  <c r="M3074" i="27"/>
  <c r="M3073" i="27"/>
  <c r="M3072" i="27"/>
  <c r="M3071" i="27"/>
  <c r="M3070" i="27"/>
  <c r="M3069" i="27"/>
  <c r="M3068" i="27"/>
  <c r="M51" i="27"/>
  <c r="M3067" i="27"/>
  <c r="M3066" i="27"/>
  <c r="M3065" i="27"/>
  <c r="M3064" i="27"/>
  <c r="M3063" i="27"/>
  <c r="M3062" i="27"/>
  <c r="M3061" i="27"/>
  <c r="M3060" i="27"/>
  <c r="M3059" i="27"/>
  <c r="M3058" i="27"/>
  <c r="M3057" i="27"/>
  <c r="M3056" i="27"/>
  <c r="M3055" i="27"/>
  <c r="M3054" i="27"/>
  <c r="M3053" i="27"/>
  <c r="M3052" i="27"/>
  <c r="M3051" i="27"/>
  <c r="M3050" i="27"/>
  <c r="M3049" i="27"/>
  <c r="M3048" i="27"/>
  <c r="M3047" i="27"/>
  <c r="M3046" i="27"/>
  <c r="M3045" i="27"/>
  <c r="M3044" i="27"/>
  <c r="M3043" i="27"/>
  <c r="M3042" i="27"/>
  <c r="M3041" i="27"/>
  <c r="M3040" i="27"/>
  <c r="M3039" i="27"/>
  <c r="M3038" i="27"/>
  <c r="M3037" i="27"/>
  <c r="M3036" i="27"/>
  <c r="M3035" i="27"/>
  <c r="M3034" i="27"/>
  <c r="M3033" i="27"/>
  <c r="M3032" i="27"/>
  <c r="M3031" i="27"/>
  <c r="M3030" i="27"/>
  <c r="M3029" i="27"/>
  <c r="M3028" i="27"/>
  <c r="M3027" i="27"/>
  <c r="M3026" i="27"/>
  <c r="M3025" i="27"/>
  <c r="M3024" i="27"/>
  <c r="M3023" i="27"/>
  <c r="M119" i="27"/>
  <c r="M3022" i="27"/>
  <c r="M3021" i="27"/>
  <c r="M3020" i="27"/>
  <c r="M3019" i="27"/>
  <c r="M3018" i="27"/>
  <c r="M3017" i="27"/>
  <c r="M3016" i="27"/>
  <c r="M3015" i="27"/>
  <c r="M3014" i="27"/>
  <c r="M3013" i="27"/>
  <c r="M3012" i="27"/>
  <c r="M3011" i="27"/>
  <c r="M3010" i="27"/>
  <c r="M3009" i="27"/>
  <c r="M3008" i="27"/>
  <c r="M3007" i="27"/>
  <c r="M3006" i="27"/>
  <c r="M3005" i="27"/>
  <c r="M3004" i="27"/>
  <c r="M3003" i="27"/>
  <c r="M3002" i="27"/>
  <c r="M3001" i="27"/>
  <c r="M3000" i="27"/>
  <c r="M2999" i="27"/>
  <c r="M2998" i="27"/>
  <c r="M2997" i="27"/>
  <c r="M2996" i="27"/>
  <c r="M2995" i="27"/>
  <c r="M2994" i="27"/>
  <c r="M2993" i="27"/>
  <c r="M2992" i="27"/>
  <c r="M2991" i="27"/>
  <c r="M2990" i="27"/>
  <c r="M2989" i="27"/>
  <c r="M2988" i="27"/>
  <c r="M2987" i="27"/>
  <c r="M2986" i="27"/>
  <c r="M2985" i="27"/>
  <c r="M2984" i="27"/>
  <c r="M2983" i="27"/>
  <c r="M2982" i="27"/>
  <c r="M2981" i="27"/>
  <c r="M2980" i="27"/>
  <c r="M2979" i="27"/>
  <c r="M2978" i="27"/>
  <c r="M2977" i="27"/>
  <c r="M2976" i="27"/>
  <c r="M2975" i="27"/>
  <c r="M2974" i="27"/>
  <c r="M2973" i="27"/>
  <c r="M2972" i="27"/>
  <c r="M2971" i="27"/>
  <c r="M2970" i="27"/>
  <c r="M2969" i="27"/>
  <c r="M2968" i="27"/>
  <c r="M2967" i="27"/>
  <c r="M2966" i="27"/>
  <c r="M2965" i="27"/>
  <c r="M2964" i="27"/>
  <c r="M2963" i="27"/>
  <c r="M2962" i="27"/>
  <c r="M2961" i="27"/>
  <c r="M2960" i="27"/>
  <c r="M2959" i="27"/>
  <c r="M2958" i="27"/>
  <c r="M2957" i="27"/>
  <c r="M2956" i="27"/>
  <c r="M2955" i="27"/>
  <c r="M2954" i="27"/>
  <c r="M2953" i="27"/>
  <c r="M2952" i="27"/>
  <c r="M2951" i="27"/>
  <c r="M2950" i="27"/>
  <c r="M2949" i="27"/>
  <c r="M2948" i="27"/>
  <c r="M2947" i="27"/>
  <c r="M133" i="27"/>
  <c r="M118" i="27"/>
  <c r="M132" i="27"/>
  <c r="M2946" i="27"/>
  <c r="M85" i="27"/>
  <c r="M2945" i="27"/>
  <c r="M2944" i="27"/>
  <c r="M2943" i="27"/>
  <c r="M117" i="27"/>
  <c r="M2942" i="27"/>
  <c r="M2941" i="27"/>
  <c r="M2940" i="27"/>
  <c r="M2939" i="27"/>
  <c r="M2938" i="27"/>
  <c r="M2937" i="27"/>
  <c r="M2936" i="27"/>
  <c r="M2935" i="27"/>
  <c r="M2934" i="27"/>
  <c r="M2933" i="27"/>
  <c r="M2932" i="27"/>
  <c r="M2931" i="27"/>
  <c r="M2930" i="27"/>
  <c r="M2929" i="27"/>
  <c r="M2928" i="27"/>
  <c r="M2927" i="27"/>
  <c r="M2926" i="27"/>
  <c r="M2925" i="27"/>
  <c r="M2924" i="27"/>
  <c r="M2923" i="27"/>
  <c r="M2922" i="27"/>
  <c r="M2921" i="27"/>
  <c r="M2920" i="27"/>
  <c r="M2919" i="27"/>
  <c r="M2918" i="27"/>
  <c r="M2917" i="27"/>
  <c r="M2916" i="27"/>
  <c r="M2915" i="27"/>
  <c r="M2914" i="27"/>
  <c r="M2913" i="27"/>
  <c r="M2912" i="27"/>
  <c r="M2911" i="27"/>
  <c r="M2910" i="27"/>
  <c r="M2909" i="27"/>
  <c r="M2908" i="27"/>
  <c r="M2907" i="27"/>
  <c r="M2906" i="27"/>
  <c r="M2905" i="27"/>
  <c r="M2904" i="27"/>
  <c r="M116" i="27"/>
  <c r="M2903" i="27"/>
  <c r="M2902" i="27"/>
  <c r="M2901" i="27"/>
  <c r="M2900" i="27"/>
  <c r="M2899" i="27"/>
  <c r="M2898" i="27"/>
  <c r="M2897" i="27"/>
  <c r="M2896" i="27"/>
  <c r="M2895" i="27"/>
  <c r="M2894" i="27"/>
  <c r="M2893" i="27"/>
  <c r="M2892" i="27"/>
  <c r="M2891" i="27"/>
  <c r="M2890" i="27"/>
  <c r="M2889" i="27"/>
  <c r="M2888" i="27"/>
  <c r="M2887" i="27"/>
  <c r="M2886" i="27"/>
  <c r="M2885" i="27"/>
  <c r="M2884" i="27"/>
  <c r="M2883" i="27"/>
  <c r="M2882" i="27"/>
  <c r="M2881" i="27"/>
  <c r="M2880" i="27"/>
  <c r="M2879" i="27"/>
  <c r="M2878" i="27"/>
  <c r="M2877" i="27"/>
  <c r="M2876" i="27"/>
  <c r="M2875" i="27"/>
  <c r="M2874" i="27"/>
  <c r="M2873" i="27"/>
  <c r="M2872" i="27"/>
  <c r="M2871" i="27"/>
  <c r="M2870" i="27"/>
  <c r="M2869" i="27"/>
  <c r="M2868" i="27"/>
  <c r="M2867" i="27"/>
  <c r="M2866" i="27"/>
  <c r="M2865" i="27"/>
  <c r="M2864" i="27"/>
  <c r="M2863" i="27"/>
  <c r="M2862" i="27"/>
  <c r="M2861" i="27"/>
  <c r="M2860" i="27"/>
  <c r="M2859" i="27"/>
  <c r="M2858" i="27"/>
  <c r="M2857" i="27"/>
  <c r="M2856" i="27"/>
  <c r="M84" i="27"/>
  <c r="M2855" i="27"/>
  <c r="M2854" i="27"/>
  <c r="M2853" i="27"/>
  <c r="M2852" i="27"/>
  <c r="M2851" i="27"/>
  <c r="M2850" i="27"/>
  <c r="M2849" i="27"/>
  <c r="M2848" i="27"/>
  <c r="M2847" i="27"/>
  <c r="M2846" i="27"/>
  <c r="M2845" i="27"/>
  <c r="M2844" i="27"/>
  <c r="M2843" i="27"/>
  <c r="M2842" i="27"/>
  <c r="M2841" i="27"/>
  <c r="M115" i="27"/>
  <c r="M2840" i="27"/>
  <c r="M2839" i="27"/>
  <c r="M2838" i="27"/>
  <c r="M114" i="27"/>
  <c r="M2837" i="27"/>
  <c r="M2836" i="27"/>
  <c r="M2835" i="27"/>
  <c r="M2834" i="27"/>
  <c r="M2833" i="27"/>
  <c r="M2832" i="27"/>
  <c r="M2831" i="27"/>
  <c r="M2830" i="27"/>
  <c r="M2829" i="27"/>
  <c r="M2828" i="27"/>
  <c r="M2827" i="27"/>
  <c r="M2826" i="27"/>
  <c r="M2825" i="27"/>
  <c r="M2824" i="27"/>
  <c r="M2823" i="27"/>
  <c r="M2822" i="27"/>
  <c r="M2821" i="27"/>
  <c r="M2820" i="27"/>
  <c r="M2819" i="27"/>
  <c r="M2818" i="27"/>
  <c r="M2817" i="27"/>
  <c r="M2816" i="27"/>
  <c r="M2815" i="27"/>
  <c r="M2814" i="27"/>
  <c r="M2813" i="27"/>
  <c r="M2812" i="27"/>
  <c r="M2811" i="27"/>
  <c r="M2810" i="27"/>
  <c r="M2809" i="27"/>
  <c r="M2808" i="27"/>
  <c r="M2807" i="27"/>
  <c r="M2806" i="27"/>
  <c r="M2805" i="27"/>
  <c r="M2804" i="27"/>
  <c r="M2803" i="27"/>
  <c r="M2802" i="27"/>
  <c r="M2801" i="27"/>
  <c r="M2800" i="27"/>
  <c r="M2799" i="27"/>
  <c r="M2798" i="27"/>
  <c r="M2797" i="27"/>
  <c r="M2796" i="27"/>
  <c r="M2795" i="27"/>
  <c r="M2794" i="27"/>
  <c r="M2793" i="27"/>
  <c r="M2792" i="27"/>
  <c r="M2791" i="27"/>
  <c r="M2790" i="27"/>
  <c r="M2789" i="27"/>
  <c r="M131" i="27"/>
  <c r="M2788" i="27"/>
  <c r="M2787" i="27"/>
  <c r="M2786" i="27"/>
  <c r="M2785" i="27"/>
  <c r="M2784" i="27"/>
  <c r="M130" i="27"/>
  <c r="M2783" i="27"/>
  <c r="M2782" i="27"/>
  <c r="M2781" i="27"/>
  <c r="M2780" i="27"/>
  <c r="M2779" i="27"/>
  <c r="M2778" i="27"/>
  <c r="M2777" i="27"/>
  <c r="M2776" i="27"/>
  <c r="M2775" i="27"/>
  <c r="M2774" i="27"/>
  <c r="M2773" i="27"/>
  <c r="M2772" i="27"/>
  <c r="M2771" i="27"/>
  <c r="M2770" i="27"/>
  <c r="M2769" i="27"/>
  <c r="M2768" i="27"/>
  <c r="M2767" i="27"/>
  <c r="M2766" i="27"/>
  <c r="M2765" i="27"/>
  <c r="M2764" i="27"/>
  <c r="M2763" i="27"/>
  <c r="M2762" i="27"/>
  <c r="M2761" i="27"/>
  <c r="M2760" i="27"/>
  <c r="M2759" i="27"/>
  <c r="M2758" i="27"/>
  <c r="M2757" i="27"/>
  <c r="M50" i="27"/>
  <c r="M2756" i="27"/>
  <c r="M155" i="27"/>
  <c r="M2755" i="27"/>
  <c r="M2754" i="27"/>
  <c r="M2753" i="27"/>
  <c r="M2752" i="27"/>
  <c r="M2751" i="27"/>
  <c r="M113" i="27"/>
  <c r="M2750" i="27"/>
  <c r="M2749" i="27"/>
  <c r="M2748" i="27"/>
  <c r="M2747" i="27"/>
  <c r="M103" i="27"/>
  <c r="M2746" i="27"/>
  <c r="M2745" i="27"/>
  <c r="M2744" i="27"/>
  <c r="M2743" i="27"/>
  <c r="M2742" i="27"/>
  <c r="M2741" i="27"/>
  <c r="M2740" i="27"/>
  <c r="M2739" i="27"/>
  <c r="M2738" i="27"/>
  <c r="M2737" i="27"/>
  <c r="M2736" i="27"/>
  <c r="M2735" i="27"/>
  <c r="M2734" i="27"/>
  <c r="M2733" i="27"/>
  <c r="M2732" i="27"/>
  <c r="M2731" i="27"/>
  <c r="M2730" i="27"/>
  <c r="M2729" i="27"/>
  <c r="M2728" i="27"/>
  <c r="M2727" i="27"/>
  <c r="M2726" i="27"/>
  <c r="M2725" i="27"/>
  <c r="M2724" i="27"/>
  <c r="M2723" i="27"/>
  <c r="M2722" i="27"/>
  <c r="M2721" i="27"/>
  <c r="M2720" i="27"/>
  <c r="M2719" i="27"/>
  <c r="M2718" i="27"/>
  <c r="M2717" i="27"/>
  <c r="M2716" i="27"/>
  <c r="M2715" i="27"/>
  <c r="M2714" i="27"/>
  <c r="M2713" i="27"/>
  <c r="M2712" i="27"/>
  <c r="M2711" i="27"/>
  <c r="M2710" i="27"/>
  <c r="M2709" i="27"/>
  <c r="M2708" i="27"/>
  <c r="M2707" i="27"/>
  <c r="M2706" i="27"/>
  <c r="M2705" i="27"/>
  <c r="M2704" i="27"/>
  <c r="M2703" i="27"/>
  <c r="M2702" i="27"/>
  <c r="M2701" i="27"/>
  <c r="M2700" i="27"/>
  <c r="M2699" i="27"/>
  <c r="M2698" i="27"/>
  <c r="M2697" i="27"/>
  <c r="M2696" i="27"/>
  <c r="M2695" i="27"/>
  <c r="M2694" i="27"/>
  <c r="M2693" i="27"/>
  <c r="M2692" i="27"/>
  <c r="M2691" i="27"/>
  <c r="M2690" i="27"/>
  <c r="M2689" i="27"/>
  <c r="M2688" i="27"/>
  <c r="M2687" i="27"/>
  <c r="M2686" i="27"/>
  <c r="M2685" i="27"/>
  <c r="M2684" i="27"/>
  <c r="M2683" i="27"/>
  <c r="M2682" i="27"/>
  <c r="M2681" i="27"/>
  <c r="M2680" i="27"/>
  <c r="M2679" i="27"/>
  <c r="M2678" i="27"/>
  <c r="M2677" i="27"/>
  <c r="M2676" i="27"/>
  <c r="M2675" i="27"/>
  <c r="M2674" i="27"/>
  <c r="M2673" i="27"/>
  <c r="M2672" i="27"/>
  <c r="M2671" i="27"/>
  <c r="M2670" i="27"/>
  <c r="M2669" i="27"/>
  <c r="M2668" i="27"/>
  <c r="M2667" i="27"/>
  <c r="M2666" i="27"/>
  <c r="M2665" i="27"/>
  <c r="M2664" i="27"/>
  <c r="M2663" i="27"/>
  <c r="M2662" i="27"/>
  <c r="M2661" i="27"/>
  <c r="M2660" i="27"/>
  <c r="M2659" i="27"/>
  <c r="M49" i="27"/>
  <c r="M2658" i="27"/>
  <c r="M2657" i="27"/>
  <c r="M2656" i="27"/>
  <c r="M2655" i="27"/>
  <c r="M2654" i="27"/>
  <c r="M2653" i="27"/>
  <c r="M2652" i="27"/>
  <c r="M2651" i="27"/>
  <c r="M2650" i="27"/>
  <c r="M2649" i="27"/>
  <c r="M2648" i="27"/>
  <c r="M2647" i="27"/>
  <c r="M2646" i="27"/>
  <c r="M2645" i="27"/>
  <c r="M2644" i="27"/>
  <c r="M2643" i="27"/>
  <c r="M2642" i="27"/>
  <c r="M2641" i="27"/>
  <c r="M129" i="27"/>
  <c r="M2640" i="27"/>
  <c r="M2639" i="27"/>
  <c r="M2638" i="27"/>
  <c r="M2637" i="27"/>
  <c r="M2636" i="27"/>
  <c r="M2635" i="27"/>
  <c r="M2634" i="27"/>
  <c r="M2633" i="27"/>
  <c r="M2632" i="27"/>
  <c r="M2631" i="27"/>
  <c r="M2630" i="27"/>
  <c r="M2629" i="27"/>
  <c r="M2628" i="27"/>
  <c r="M2627" i="27"/>
  <c r="M2626" i="27"/>
  <c r="M2625" i="27"/>
  <c r="M2624" i="27"/>
  <c r="M2623" i="27"/>
  <c r="M2622" i="27"/>
  <c r="M2621" i="27"/>
  <c r="M2620" i="27"/>
  <c r="M2619" i="27"/>
  <c r="M2618" i="27"/>
  <c r="M2617" i="27"/>
  <c r="M2616" i="27"/>
  <c r="M2615" i="27"/>
  <c r="M2614" i="27"/>
  <c r="M2613" i="27"/>
  <c r="M2612" i="27"/>
  <c r="M2611" i="27"/>
  <c r="M2610" i="27"/>
  <c r="M2609" i="27"/>
  <c r="M2608" i="27"/>
  <c r="M2607" i="27"/>
  <c r="M102" i="27"/>
  <c r="M2606" i="27"/>
  <c r="M2605" i="27"/>
  <c r="M2604" i="27"/>
  <c r="M2603" i="27"/>
  <c r="M169" i="27"/>
  <c r="M2602" i="27"/>
  <c r="M48" i="27"/>
  <c r="M2601" i="27"/>
  <c r="M2600" i="27"/>
  <c r="M2599" i="27"/>
  <c r="M2598" i="27"/>
  <c r="M2597" i="27"/>
  <c r="M2596" i="27"/>
  <c r="M2595" i="27"/>
  <c r="M2594" i="27"/>
  <c r="M2593" i="27"/>
  <c r="M2592" i="27"/>
  <c r="M112" i="27"/>
  <c r="M2591" i="27"/>
  <c r="M2590" i="27"/>
  <c r="M2589" i="27"/>
  <c r="M2588" i="27"/>
  <c r="M2587" i="27"/>
  <c r="M101" i="27"/>
  <c r="M2586" i="27"/>
  <c r="M2585" i="27"/>
  <c r="M76" i="27"/>
  <c r="M47" i="27"/>
  <c r="M2584" i="27"/>
  <c r="M2583" i="27"/>
  <c r="M2582" i="27"/>
  <c r="M2581" i="27"/>
  <c r="M2580" i="27"/>
  <c r="M2579" i="27"/>
  <c r="M2578" i="27"/>
  <c r="M2577" i="27"/>
  <c r="M2576" i="27"/>
  <c r="M2575" i="27"/>
  <c r="M2574" i="27"/>
  <c r="M2573" i="27"/>
  <c r="M2572" i="27"/>
  <c r="M2571" i="27"/>
  <c r="M2570" i="27"/>
  <c r="M2569" i="27"/>
  <c r="M2568" i="27"/>
  <c r="M2567" i="27"/>
  <c r="M2566" i="27"/>
  <c r="M2565" i="27"/>
  <c r="M2564" i="27"/>
  <c r="M2563" i="27"/>
  <c r="M2562" i="27"/>
  <c r="M2561" i="27"/>
  <c r="M2560" i="27"/>
  <c r="M2559" i="27"/>
  <c r="M2558" i="27"/>
  <c r="M2557" i="27"/>
  <c r="M154" i="27"/>
  <c r="M2556" i="27"/>
  <c r="M2555" i="27"/>
  <c r="M2554" i="27"/>
  <c r="M83" i="27"/>
  <c r="M2553" i="27"/>
  <c r="M2552" i="27"/>
  <c r="M2551" i="27"/>
  <c r="M2550" i="27"/>
  <c r="M2549" i="27"/>
  <c r="M2548" i="27"/>
  <c r="M2547" i="27"/>
  <c r="M2546" i="27"/>
  <c r="M2545" i="27"/>
  <c r="M2544" i="27"/>
  <c r="M2543" i="27"/>
  <c r="M2542" i="27"/>
  <c r="M2541" i="27"/>
  <c r="M2540" i="27"/>
  <c r="M2539" i="27"/>
  <c r="M2538" i="27"/>
  <c r="M2537" i="27"/>
  <c r="M2536" i="27"/>
  <c r="M92" i="27"/>
  <c r="M2535" i="27"/>
  <c r="M2534" i="27"/>
  <c r="M2533" i="27"/>
  <c r="M2532" i="27"/>
  <c r="M2531" i="27"/>
  <c r="M2530" i="27"/>
  <c r="M2529" i="27"/>
  <c r="M2528" i="27"/>
  <c r="M2527" i="27"/>
  <c r="M2526" i="27"/>
  <c r="M2525" i="27"/>
  <c r="M2524" i="27"/>
  <c r="M2523" i="27"/>
  <c r="M2522" i="27"/>
  <c r="M2521" i="27"/>
  <c r="M2520" i="27"/>
  <c r="M2519" i="27"/>
  <c r="M2518" i="27"/>
  <c r="M2517" i="27"/>
  <c r="M2516" i="27"/>
  <c r="M2515" i="27"/>
  <c r="M2514" i="27"/>
  <c r="M2513" i="27"/>
  <c r="M2512" i="27"/>
  <c r="M2511" i="27"/>
  <c r="M2510" i="27"/>
  <c r="M2509" i="27"/>
  <c r="M2508" i="27"/>
  <c r="M2507" i="27"/>
  <c r="M2506" i="27"/>
  <c r="M2505" i="27"/>
  <c r="M2504" i="27"/>
  <c r="M2503" i="27"/>
  <c r="M2502" i="27"/>
  <c r="M111" i="27"/>
  <c r="M168" i="27"/>
  <c r="M128" i="27"/>
  <c r="M2501" i="27"/>
  <c r="M2500" i="27"/>
  <c r="M2499" i="27"/>
  <c r="M2498" i="27"/>
  <c r="M2497" i="27"/>
  <c r="M2496" i="27"/>
  <c r="M2495" i="27"/>
  <c r="M2494" i="27"/>
  <c r="M2493" i="27"/>
  <c r="M2492" i="27"/>
  <c r="M2491" i="27"/>
  <c r="M2490" i="27"/>
  <c r="M2489" i="27"/>
  <c r="M142" i="27"/>
  <c r="M2488" i="27"/>
  <c r="M2487" i="27"/>
  <c r="M2486" i="27"/>
  <c r="M2485" i="27"/>
  <c r="M2484" i="27"/>
  <c r="M2483" i="27"/>
  <c r="M2482" i="27"/>
  <c r="M2481" i="27"/>
  <c r="M2480" i="27"/>
  <c r="M2479" i="27"/>
  <c r="M2478" i="27"/>
  <c r="M2477" i="27"/>
  <c r="M2476" i="27"/>
  <c r="M2475" i="27"/>
  <c r="M2474" i="27"/>
  <c r="M2473" i="27"/>
  <c r="M2472" i="27"/>
  <c r="M46" i="27"/>
  <c r="M2471" i="27"/>
  <c r="M2470" i="27"/>
  <c r="M2469" i="27"/>
  <c r="M2468" i="27"/>
  <c r="M2467" i="27"/>
  <c r="M2466" i="27"/>
  <c r="M2465" i="27"/>
  <c r="M2464" i="27"/>
  <c r="M2463" i="27"/>
  <c r="M2462" i="27"/>
  <c r="M2461" i="27"/>
  <c r="M2460" i="27"/>
  <c r="M2459" i="27"/>
  <c r="M2458" i="27"/>
  <c r="M2457" i="27"/>
  <c r="M2456" i="27"/>
  <c r="M2455" i="27"/>
  <c r="M2454" i="27"/>
  <c r="M2453" i="27"/>
  <c r="M2452" i="27"/>
  <c r="M2451" i="27"/>
  <c r="M2450" i="27"/>
  <c r="M2449" i="27"/>
  <c r="M2448" i="27"/>
  <c r="M2447" i="27"/>
  <c r="M2446" i="27"/>
  <c r="M2445" i="27"/>
  <c r="M2444" i="27"/>
  <c r="M2443" i="27"/>
  <c r="M2442" i="27"/>
  <c r="M2441" i="27"/>
  <c r="M2440" i="27"/>
  <c r="M2439" i="27"/>
  <c r="M2438" i="27"/>
  <c r="M2437" i="27"/>
  <c r="M2436" i="27"/>
  <c r="M2435" i="27"/>
  <c r="M2434" i="27"/>
  <c r="M2433" i="27"/>
  <c r="M2432" i="27"/>
  <c r="M2431" i="27"/>
  <c r="M2430" i="27"/>
  <c r="M2429" i="27"/>
  <c r="M2428" i="27"/>
  <c r="M2427" i="27"/>
  <c r="M2426" i="27"/>
  <c r="M2425" i="27"/>
  <c r="M2424" i="27"/>
  <c r="M2423" i="27"/>
  <c r="M2422" i="27"/>
  <c r="M2421" i="27"/>
  <c r="M2420" i="27"/>
  <c r="M2419" i="27"/>
  <c r="M2418" i="27"/>
  <c r="M2417" i="27"/>
  <c r="M2416" i="27"/>
  <c r="M2415" i="27"/>
  <c r="M2414" i="27"/>
  <c r="M2413" i="27"/>
  <c r="M2412" i="27"/>
  <c r="M2411" i="27"/>
  <c r="M2410" i="27"/>
  <c r="M2409" i="27"/>
  <c r="M2408" i="27"/>
  <c r="M2407" i="27"/>
  <c r="M167" i="27"/>
  <c r="M2406" i="27"/>
  <c r="M2405" i="27"/>
  <c r="M2404" i="27"/>
  <c r="M2403" i="27"/>
  <c r="M2402" i="27"/>
  <c r="M2401" i="27"/>
  <c r="M2400" i="27"/>
  <c r="M2399" i="27"/>
  <c r="M2398" i="27"/>
  <c r="M2397" i="27"/>
  <c r="M2396" i="27"/>
  <c r="M2395" i="27"/>
  <c r="M2394" i="27"/>
  <c r="M2393" i="27"/>
  <c r="M2392" i="27"/>
  <c r="M2391" i="27"/>
  <c r="M2390" i="27"/>
  <c r="M2389" i="27"/>
  <c r="M2388" i="27"/>
  <c r="M2387" i="27"/>
  <c r="M2386" i="27"/>
  <c r="M2385" i="27"/>
  <c r="M110" i="27"/>
  <c r="M2384" i="27"/>
  <c r="M2383" i="27"/>
  <c r="M2382" i="27"/>
  <c r="M2381" i="27"/>
  <c r="M2380" i="27"/>
  <c r="M2379" i="27"/>
  <c r="M2378" i="27"/>
  <c r="M2377" i="27"/>
  <c r="M2376" i="27"/>
  <c r="M2375" i="27"/>
  <c r="M2374" i="27"/>
  <c r="M2373" i="27"/>
  <c r="M2372" i="27"/>
  <c r="M2371" i="27"/>
  <c r="M2370" i="27"/>
  <c r="M2369" i="27"/>
  <c r="M2368" i="27"/>
  <c r="M2367" i="27"/>
  <c r="M2366" i="27"/>
  <c r="M2365" i="27"/>
  <c r="M2364" i="27"/>
  <c r="M2363" i="27"/>
  <c r="M2362" i="27"/>
  <c r="M2361" i="27"/>
  <c r="M2360" i="27"/>
  <c r="M2359" i="27"/>
  <c r="M2358" i="27"/>
  <c r="M2357" i="27"/>
  <c r="M2356" i="27"/>
  <c r="M2355" i="27"/>
  <c r="M2354" i="27"/>
  <c r="M2353" i="27"/>
  <c r="M2352" i="27"/>
  <c r="M2351" i="27"/>
  <c r="M2350" i="27"/>
  <c r="M2349" i="27"/>
  <c r="M2348" i="27"/>
  <c r="M2347" i="27"/>
  <c r="M2346" i="27"/>
  <c r="M2345" i="27"/>
  <c r="M2344" i="27"/>
  <c r="M2343" i="27"/>
  <c r="M2342" i="27"/>
  <c r="M2341" i="27"/>
  <c r="M2340" i="27"/>
  <c r="M2339" i="27"/>
  <c r="M2338" i="27"/>
  <c r="M2337" i="27"/>
  <c r="M2336" i="27"/>
  <c r="M2335" i="27"/>
  <c r="M2334" i="27"/>
  <c r="M2333" i="27"/>
  <c r="M2332" i="27"/>
  <c r="M2331" i="27"/>
  <c r="M2330" i="27"/>
  <c r="M2329" i="27"/>
  <c r="M2328" i="27"/>
  <c r="M2327" i="27"/>
  <c r="M2326" i="27"/>
  <c r="M2325" i="27"/>
  <c r="M2324" i="27"/>
  <c r="M2323" i="27"/>
  <c r="M2322" i="27"/>
  <c r="M2321" i="27"/>
  <c r="M2320" i="27"/>
  <c r="M2319" i="27"/>
  <c r="M2318" i="27"/>
  <c r="M2317" i="27"/>
  <c r="M153" i="27"/>
  <c r="M2316" i="27"/>
  <c r="M2315" i="27"/>
  <c r="M2314" i="27"/>
  <c r="M2313" i="27"/>
  <c r="M2312" i="27"/>
  <c r="M2311" i="27"/>
  <c r="M2310" i="27"/>
  <c r="M2309" i="27"/>
  <c r="M2308" i="27"/>
  <c r="M2307" i="27"/>
  <c r="M2306" i="27"/>
  <c r="M2305" i="27"/>
  <c r="M2304" i="27"/>
  <c r="M2303" i="27"/>
  <c r="M2302" i="27"/>
  <c r="M2301" i="27"/>
  <c r="M2300" i="27"/>
  <c r="M2299" i="27"/>
  <c r="M2298" i="27"/>
  <c r="M2297" i="27"/>
  <c r="M2296" i="27"/>
  <c r="M2295" i="27"/>
  <c r="M2294" i="27"/>
  <c r="M2293" i="27"/>
  <c r="M2292" i="27"/>
  <c r="M2291" i="27"/>
  <c r="M2290" i="27"/>
  <c r="M2289" i="27"/>
  <c r="M2288" i="27"/>
  <c r="M2287" i="27"/>
  <c r="M45" i="27"/>
  <c r="M2286" i="27"/>
  <c r="M2285" i="27"/>
  <c r="M2284" i="27"/>
  <c r="M2283" i="27"/>
  <c r="M2282" i="27"/>
  <c r="M2281" i="27"/>
  <c r="M2280" i="27"/>
  <c r="M2279" i="27"/>
  <c r="M2278" i="27"/>
  <c r="M2277" i="27"/>
  <c r="M2276" i="27"/>
  <c r="M2275" i="27"/>
  <c r="M2274" i="27"/>
  <c r="M2273" i="27"/>
  <c r="M2272" i="27"/>
  <c r="M2271" i="27"/>
  <c r="M2270" i="27"/>
  <c r="M2269" i="27"/>
  <c r="M2268" i="27"/>
  <c r="M2267" i="27"/>
  <c r="M2266" i="27"/>
  <c r="M2265" i="27"/>
  <c r="M2264" i="27"/>
  <c r="M2263" i="27"/>
  <c r="M2262" i="27"/>
  <c r="M2261" i="27"/>
  <c r="M2260" i="27"/>
  <c r="M2259" i="27"/>
  <c r="M2258" i="27"/>
  <c r="M2257" i="27"/>
  <c r="M2256" i="27"/>
  <c r="M2255" i="27"/>
  <c r="M2254" i="27"/>
  <c r="M2253" i="27"/>
  <c r="M2252" i="27"/>
  <c r="M2251" i="27"/>
  <c r="M2250" i="27"/>
  <c r="M2249" i="27"/>
  <c r="M2248" i="27"/>
  <c r="M2247" i="27"/>
  <c r="M2246" i="27"/>
  <c r="M2245" i="27"/>
  <c r="M2244" i="27"/>
  <c r="M2243" i="27"/>
  <c r="M2242" i="27"/>
  <c r="M44" i="27"/>
  <c r="M2241" i="27"/>
  <c r="M2240" i="27"/>
  <c r="M2239" i="27"/>
  <c r="M2238" i="27"/>
  <c r="M2237" i="27"/>
  <c r="M2236" i="27"/>
  <c r="M2235" i="27"/>
  <c r="M2234" i="27"/>
  <c r="M2233" i="27"/>
  <c r="M2232" i="27"/>
  <c r="M2231" i="27"/>
  <c r="M2230" i="27"/>
  <c r="M2229" i="27"/>
  <c r="M2228" i="27"/>
  <c r="M2227" i="27"/>
  <c r="M2226" i="27"/>
  <c r="M2225" i="27"/>
  <c r="M2224" i="27"/>
  <c r="M2223" i="27"/>
  <c r="M2222" i="27"/>
  <c r="M2221" i="27"/>
  <c r="M2220" i="27"/>
  <c r="M2219" i="27"/>
  <c r="M2218" i="27"/>
  <c r="M2217" i="27"/>
  <c r="M2216" i="27"/>
  <c r="M2215" i="27"/>
  <c r="M2214" i="27"/>
  <c r="M2213" i="27"/>
  <c r="M2212" i="27"/>
  <c r="M2211" i="27"/>
  <c r="M2210" i="27"/>
  <c r="M2209" i="27"/>
  <c r="M2208" i="27"/>
  <c r="M2207" i="27"/>
  <c r="M2206" i="27"/>
  <c r="M2205" i="27"/>
  <c r="M2204" i="27"/>
  <c r="M2203" i="27"/>
  <c r="M2202" i="27"/>
  <c r="M2201" i="27"/>
  <c r="M2200" i="27"/>
  <c r="M2199" i="27"/>
  <c r="M2198" i="27"/>
  <c r="M2197" i="27"/>
  <c r="M2196" i="27"/>
  <c r="M2195" i="27"/>
  <c r="M2194" i="27"/>
  <c r="M2193" i="27"/>
  <c r="M2192" i="27"/>
  <c r="M2191" i="27"/>
  <c r="M141" i="27"/>
  <c r="M2190" i="27"/>
  <c r="M2189" i="27"/>
  <c r="M2188" i="27"/>
  <c r="M2187" i="27"/>
  <c r="M2186" i="27"/>
  <c r="M2185" i="27"/>
  <c r="M2184" i="27"/>
  <c r="M2183" i="27"/>
  <c r="M127" i="27"/>
  <c r="M2182" i="27"/>
  <c r="M2181" i="27"/>
  <c r="M2180" i="27"/>
  <c r="M2179" i="27"/>
  <c r="M2178" i="27"/>
  <c r="M2177" i="27"/>
  <c r="M2176" i="27"/>
  <c r="M2175" i="27"/>
  <c r="M2174" i="27"/>
  <c r="M2173" i="27"/>
  <c r="M2172" i="27"/>
  <c r="M2171" i="27"/>
  <c r="M2170" i="27"/>
  <c r="M2169" i="27"/>
  <c r="M2168" i="27"/>
  <c r="M2167" i="27"/>
  <c r="M2166" i="27"/>
  <c r="M2165" i="27"/>
  <c r="M2164" i="27"/>
  <c r="M2163" i="27"/>
  <c r="M2162" i="27"/>
  <c r="M2161" i="27"/>
  <c r="M2160" i="27"/>
  <c r="M2159" i="27"/>
  <c r="M2158" i="27"/>
  <c r="M2157" i="27"/>
  <c r="M2156" i="27"/>
  <c r="M2155" i="27"/>
  <c r="M2154" i="27"/>
  <c r="M2153" i="27"/>
  <c r="M2152" i="27"/>
  <c r="M2151" i="27"/>
  <c r="M2150" i="27"/>
  <c r="M2149" i="27"/>
  <c r="M2148" i="27"/>
  <c r="M2147" i="27"/>
  <c r="M2146" i="27"/>
  <c r="M2145" i="27"/>
  <c r="M2144" i="27"/>
  <c r="M2143" i="27"/>
  <c r="M2142" i="27"/>
  <c r="M2141" i="27"/>
  <c r="M2140" i="27"/>
  <c r="M2139" i="27"/>
  <c r="M2138" i="27"/>
  <c r="M2137" i="27"/>
  <c r="M2136" i="27"/>
  <c r="M2135" i="27"/>
  <c r="M2134" i="27"/>
  <c r="M2133" i="27"/>
  <c r="M2132" i="27"/>
  <c r="M2131" i="27"/>
  <c r="M2130" i="27"/>
  <c r="M2129" i="27"/>
  <c r="M2128" i="27"/>
  <c r="M152" i="27"/>
  <c r="M2127" i="27"/>
  <c r="M2126" i="27"/>
  <c r="M2125" i="27"/>
  <c r="M2124" i="27"/>
  <c r="M2123" i="27"/>
  <c r="M2122" i="27"/>
  <c r="M2121" i="27"/>
  <c r="M2120" i="27"/>
  <c r="M2119" i="27"/>
  <c r="M2118" i="27"/>
  <c r="M2117" i="27"/>
  <c r="M2116" i="27"/>
  <c r="M2115" i="27"/>
  <c r="M2114" i="27"/>
  <c r="M2113" i="27"/>
  <c r="M2112" i="27"/>
  <c r="M2111" i="27"/>
  <c r="M2110" i="27"/>
  <c r="M2109" i="27"/>
  <c r="M2108" i="27"/>
  <c r="M2107" i="27"/>
  <c r="M2106" i="27"/>
  <c r="M2105" i="27"/>
  <c r="M2104" i="27"/>
  <c r="M2103" i="27"/>
  <c r="M2102" i="27"/>
  <c r="M2101" i="27"/>
  <c r="M2100" i="27"/>
  <c r="M2099" i="27"/>
  <c r="M2098" i="27"/>
  <c r="M2097" i="27"/>
  <c r="M2096" i="27"/>
  <c r="M2095" i="27"/>
  <c r="M2094" i="27"/>
  <c r="M109" i="27"/>
  <c r="M2093" i="27"/>
  <c r="M2092" i="27"/>
  <c r="M2091" i="27"/>
  <c r="M2090" i="27"/>
  <c r="M2089" i="27"/>
  <c r="M43" i="27"/>
  <c r="M2088" i="27"/>
  <c r="M2087" i="27"/>
  <c r="M2086" i="27"/>
  <c r="M2085" i="27"/>
  <c r="M2084" i="27"/>
  <c r="M2083" i="27"/>
  <c r="M2082" i="27"/>
  <c r="M2081" i="27"/>
  <c r="M2080" i="27"/>
  <c r="M2079" i="27"/>
  <c r="M2078" i="27"/>
  <c r="M2077" i="27"/>
  <c r="M2076" i="27"/>
  <c r="M2075" i="27"/>
  <c r="M2074" i="27"/>
  <c r="M2073" i="27"/>
  <c r="M2072" i="27"/>
  <c r="M2071" i="27"/>
  <c r="M2070" i="27"/>
  <c r="M2069" i="27"/>
  <c r="M2068" i="27"/>
  <c r="M2067" i="27"/>
  <c r="M2066" i="27"/>
  <c r="M2065" i="27"/>
  <c r="M2064" i="27"/>
  <c r="M2063" i="27"/>
  <c r="M2062" i="27"/>
  <c r="M2061" i="27"/>
  <c r="M2060" i="27"/>
  <c r="M2059" i="27"/>
  <c r="M2058" i="27"/>
  <c r="M2057" i="27"/>
  <c r="M2056" i="27"/>
  <c r="M2055" i="27"/>
  <c r="M2054" i="27"/>
  <c r="M2053" i="27"/>
  <c r="M2052" i="27"/>
  <c r="M2051" i="27"/>
  <c r="M2050" i="27"/>
  <c r="M2049" i="27"/>
  <c r="M2048" i="27"/>
  <c r="M2047" i="27"/>
  <c r="M2046" i="27"/>
  <c r="M2045" i="27"/>
  <c r="M2044" i="27"/>
  <c r="M2043" i="27"/>
  <c r="M2042" i="27"/>
  <c r="M2041" i="27"/>
  <c r="M2040" i="27"/>
  <c r="M2039" i="27"/>
  <c r="M2038" i="27"/>
  <c r="M2037" i="27"/>
  <c r="M2036" i="27"/>
  <c r="M2035" i="27"/>
  <c r="M2034" i="27"/>
  <c r="M2033" i="27"/>
  <c r="M2032" i="27"/>
  <c r="M2031" i="27"/>
  <c r="M42" i="27"/>
  <c r="M2030" i="27"/>
  <c r="M2029" i="27"/>
  <c r="M2028" i="27"/>
  <c r="M2027" i="27"/>
  <c r="M2026" i="27"/>
  <c r="M2025" i="27"/>
  <c r="M2024" i="27"/>
  <c r="M2023" i="27"/>
  <c r="M41" i="27"/>
  <c r="M2022" i="27"/>
  <c r="M2021" i="27"/>
  <c r="M2020" i="27"/>
  <c r="M2019" i="27"/>
  <c r="M2018" i="27"/>
  <c r="M2017" i="27"/>
  <c r="M2016" i="27"/>
  <c r="M2015" i="27"/>
  <c r="M2014" i="27"/>
  <c r="M2013" i="27"/>
  <c r="M2012" i="27"/>
  <c r="M2011" i="27"/>
  <c r="M2010" i="27"/>
  <c r="M40" i="27"/>
  <c r="M2009" i="27"/>
  <c r="M2008" i="27"/>
  <c r="M2007" i="27"/>
  <c r="M2006" i="27"/>
  <c r="M2005" i="27"/>
  <c r="M2004" i="27"/>
  <c r="M2003" i="27"/>
  <c r="M2002" i="27"/>
  <c r="M2001" i="27"/>
  <c r="M2000" i="27"/>
  <c r="M39" i="27"/>
  <c r="M1999" i="27"/>
  <c r="M1998" i="27"/>
  <c r="M1997" i="27"/>
  <c r="M1996" i="27"/>
  <c r="M1995" i="27"/>
  <c r="M1994" i="27"/>
  <c r="M1993" i="27"/>
  <c r="M1992" i="27"/>
  <c r="M1991" i="27"/>
  <c r="M1990" i="27"/>
  <c r="M1989" i="27"/>
  <c r="M1988" i="27"/>
  <c r="M1987" i="27"/>
  <c r="M1986" i="27"/>
  <c r="M1985" i="27"/>
  <c r="M1984" i="27"/>
  <c r="M1983" i="27"/>
  <c r="M1982" i="27"/>
  <c r="M1981" i="27"/>
  <c r="M1980" i="27"/>
  <c r="M1979" i="27"/>
  <c r="M1978" i="27"/>
  <c r="M1977" i="27"/>
  <c r="M1976" i="27"/>
  <c r="M1975" i="27"/>
  <c r="M38" i="27"/>
  <c r="M1974" i="27"/>
  <c r="M1973" i="27"/>
  <c r="M1972" i="27"/>
  <c r="M1971" i="27"/>
  <c r="M1970" i="27"/>
  <c r="M1969" i="27"/>
  <c r="M1968" i="27"/>
  <c r="M1967" i="27"/>
  <c r="M1966" i="27"/>
  <c r="M1965" i="27"/>
  <c r="M1964" i="27"/>
  <c r="M1963" i="27"/>
  <c r="M1962" i="27"/>
  <c r="M1961" i="27"/>
  <c r="M1960" i="27"/>
  <c r="M1959" i="27"/>
  <c r="M1958" i="27"/>
  <c r="M1957" i="27"/>
  <c r="M1956" i="27"/>
  <c r="M1955" i="27"/>
  <c r="M1954" i="27"/>
  <c r="M126" i="27"/>
  <c r="M1953" i="27"/>
  <c r="M1952" i="27"/>
  <c r="M1951" i="27"/>
  <c r="M1950" i="27"/>
  <c r="M1949" i="27"/>
  <c r="M1948" i="27"/>
  <c r="M1947" i="27"/>
  <c r="M1946" i="27"/>
  <c r="M1945" i="27"/>
  <c r="M1944" i="27"/>
  <c r="M1943" i="27"/>
  <c r="M1942" i="27"/>
  <c r="M1941" i="27"/>
  <c r="M1940" i="27"/>
  <c r="M1939" i="27"/>
  <c r="M1938" i="27"/>
  <c r="M1937" i="27"/>
  <c r="M1936" i="27"/>
  <c r="M1935" i="27"/>
  <c r="M1934" i="27"/>
  <c r="M1933" i="27"/>
  <c r="M1932" i="27"/>
  <c r="M1931" i="27"/>
  <c r="M1930" i="27"/>
  <c r="M1929" i="27"/>
  <c r="M1928" i="27"/>
  <c r="M1927" i="27"/>
  <c r="M1926" i="27"/>
  <c r="M1925" i="27"/>
  <c r="M1924" i="27"/>
  <c r="M1923" i="27"/>
  <c r="M1922" i="27"/>
  <c r="M1921" i="27"/>
  <c r="M1920" i="27"/>
  <c r="M1919" i="27"/>
  <c r="M1918" i="27"/>
  <c r="M166" i="27"/>
  <c r="M1917" i="27"/>
  <c r="M1916" i="27"/>
  <c r="M1915" i="27"/>
  <c r="M1914" i="27"/>
  <c r="M1913" i="27"/>
  <c r="M1912" i="27"/>
  <c r="M1911" i="27"/>
  <c r="M1910" i="27"/>
  <c r="M1909" i="27"/>
  <c r="M1908" i="27"/>
  <c r="M1907" i="27"/>
  <c r="M1906" i="27"/>
  <c r="M1905" i="27"/>
  <c r="M1904" i="27"/>
  <c r="M1903" i="27"/>
  <c r="M1902" i="27"/>
  <c r="M1901" i="27"/>
  <c r="M1900" i="27"/>
  <c r="M1899" i="27"/>
  <c r="M1898" i="27"/>
  <c r="M1897" i="27"/>
  <c r="M1896" i="27"/>
  <c r="M1895" i="27"/>
  <c r="M1894" i="27"/>
  <c r="M1893" i="27"/>
  <c r="M37" i="27"/>
  <c r="M1892" i="27"/>
  <c r="M1891" i="27"/>
  <c r="M1890" i="27"/>
  <c r="M1889" i="27"/>
  <c r="M1888" i="27"/>
  <c r="M1887" i="27"/>
  <c r="M1886" i="27"/>
  <c r="M1885" i="27"/>
  <c r="M1884" i="27"/>
  <c r="M1883" i="27"/>
  <c r="M1882" i="27"/>
  <c r="M1881" i="27"/>
  <c r="M1880" i="27"/>
  <c r="M1879" i="27"/>
  <c r="M1878" i="27"/>
  <c r="M1877" i="27"/>
  <c r="M1876" i="27"/>
  <c r="M1875" i="27"/>
  <c r="M1874" i="27"/>
  <c r="M1873" i="27"/>
  <c r="M1872" i="27"/>
  <c r="M1871" i="27"/>
  <c r="M165" i="27"/>
  <c r="M1870" i="27"/>
  <c r="M1869" i="27"/>
  <c r="M1868" i="27"/>
  <c r="M1867" i="27"/>
  <c r="M1866" i="27"/>
  <c r="M1865" i="27"/>
  <c r="M1864" i="27"/>
  <c r="M1863" i="27"/>
  <c r="M1862" i="27"/>
  <c r="M1861" i="27"/>
  <c r="M1860" i="27"/>
  <c r="M1859" i="27"/>
  <c r="M1858" i="27"/>
  <c r="M1857" i="27"/>
  <c r="M1856" i="27"/>
  <c r="M1855" i="27"/>
  <c r="M36" i="27"/>
  <c r="M1854" i="27"/>
  <c r="M1853" i="27"/>
  <c r="M1852" i="27"/>
  <c r="M1851" i="27"/>
  <c r="M1850" i="27"/>
  <c r="M1849" i="27"/>
  <c r="M1848" i="27"/>
  <c r="M1847" i="27"/>
  <c r="M1846" i="27"/>
  <c r="M1845" i="27"/>
  <c r="M1844" i="27"/>
  <c r="M1843" i="27"/>
  <c r="M1842" i="27"/>
  <c r="M125" i="27"/>
  <c r="M1841" i="27"/>
  <c r="M1840" i="27"/>
  <c r="M1839" i="27"/>
  <c r="M1838" i="27"/>
  <c r="M1837" i="27"/>
  <c r="M1836" i="27"/>
  <c r="M1835" i="27"/>
  <c r="M1834" i="27"/>
  <c r="M1833" i="27"/>
  <c r="M91" i="27"/>
  <c r="M1832" i="27"/>
  <c r="M1831" i="27"/>
  <c r="M1830" i="27"/>
  <c r="M1829" i="27"/>
  <c r="M90" i="27"/>
  <c r="M1828" i="27"/>
  <c r="M1827" i="27"/>
  <c r="M1826" i="27"/>
  <c r="M1825" i="27"/>
  <c r="M1824" i="27"/>
  <c r="M1823" i="27"/>
  <c r="M1822" i="27"/>
  <c r="M1821" i="27"/>
  <c r="M1820" i="27"/>
  <c r="M164" i="27"/>
  <c r="M1819" i="27"/>
  <c r="M1818" i="27"/>
  <c r="M1817" i="27"/>
  <c r="M1816" i="27"/>
  <c r="M1815" i="27"/>
  <c r="M1814" i="27"/>
  <c r="M1813" i="27"/>
  <c r="M1812" i="27"/>
  <c r="M1811" i="27"/>
  <c r="M1810" i="27"/>
  <c r="M1809" i="27"/>
  <c r="M1808" i="27"/>
  <c r="M1807" i="27"/>
  <c r="M1806" i="27"/>
  <c r="M1805" i="27"/>
  <c r="M1804" i="27"/>
  <c r="M1803" i="27"/>
  <c r="M1802" i="27"/>
  <c r="M35" i="27"/>
  <c r="M34" i="27"/>
  <c r="M1801" i="27"/>
  <c r="M1800" i="27"/>
  <c r="M1799" i="27"/>
  <c r="M1798" i="27"/>
  <c r="M1797" i="27"/>
  <c r="M1796" i="27"/>
  <c r="M1795" i="27"/>
  <c r="M1794" i="27"/>
  <c r="M1793" i="27"/>
  <c r="M1792" i="27"/>
  <c r="M1791" i="27"/>
  <c r="M1790" i="27"/>
  <c r="M1789" i="27"/>
  <c r="M1788" i="27"/>
  <c r="M1787" i="27"/>
  <c r="M1786" i="27"/>
  <c r="M1785" i="27"/>
  <c r="M1784" i="27"/>
  <c r="M1783" i="27"/>
  <c r="M1782" i="27"/>
  <c r="M1781" i="27"/>
  <c r="M1780" i="27"/>
  <c r="M1779" i="27"/>
  <c r="M1778" i="27"/>
  <c r="M1777" i="27"/>
  <c r="M1776" i="27"/>
  <c r="M1775" i="27"/>
  <c r="M1774" i="27"/>
  <c r="M1773" i="27"/>
  <c r="M1772" i="27"/>
  <c r="M1771" i="27"/>
  <c r="M1770" i="27"/>
  <c r="M1769" i="27"/>
  <c r="M1768" i="27"/>
  <c r="M1767" i="27"/>
  <c r="M1766" i="27"/>
  <c r="M1765" i="27"/>
  <c r="M1764" i="27"/>
  <c r="M1763" i="27"/>
  <c r="M1762" i="27"/>
  <c r="M1761" i="27"/>
  <c r="M1760" i="27"/>
  <c r="M1759" i="27"/>
  <c r="M1758" i="27"/>
  <c r="M1757" i="27"/>
  <c r="M1756" i="27"/>
  <c r="M1755" i="27"/>
  <c r="M1754" i="27"/>
  <c r="M1753" i="27"/>
  <c r="M1752" i="27"/>
  <c r="M1751" i="27"/>
  <c r="M1750" i="27"/>
  <c r="M1749" i="27"/>
  <c r="M1748" i="27"/>
  <c r="M1747" i="27"/>
  <c r="M1746" i="27"/>
  <c r="M1745" i="27"/>
  <c r="M1744" i="27"/>
  <c r="M1743" i="27"/>
  <c r="M1742" i="27"/>
  <c r="M1741" i="27"/>
  <c r="M1740" i="27"/>
  <c r="M1739" i="27"/>
  <c r="M1738" i="27"/>
  <c r="M1737" i="27"/>
  <c r="M1736" i="27"/>
  <c r="M1735" i="27"/>
  <c r="M1734" i="27"/>
  <c r="M1733" i="27"/>
  <c r="M1732" i="27"/>
  <c r="M1731" i="27"/>
  <c r="M1730" i="27"/>
  <c r="M1729" i="27"/>
  <c r="M1728" i="27"/>
  <c r="M1727" i="27"/>
  <c r="M1726" i="27"/>
  <c r="M1725" i="27"/>
  <c r="M1724" i="27"/>
  <c r="M1723" i="27"/>
  <c r="M1722" i="27"/>
  <c r="M1721" i="27"/>
  <c r="M1720" i="27"/>
  <c r="M1719" i="27"/>
  <c r="M1718" i="27"/>
  <c r="M1717" i="27"/>
  <c r="M1716" i="27"/>
  <c r="M1715" i="27"/>
  <c r="M1714" i="27"/>
  <c r="M1713" i="27"/>
  <c r="M1712" i="27"/>
  <c r="M1711" i="27"/>
  <c r="M1710" i="27"/>
  <c r="M1709" i="27"/>
  <c r="M1708" i="27"/>
  <c r="M1707" i="27"/>
  <c r="M1706" i="27"/>
  <c r="M1705" i="27"/>
  <c r="M1704" i="27"/>
  <c r="M1703" i="27"/>
  <c r="M1702" i="27"/>
  <c r="M1701" i="27"/>
  <c r="M1700" i="27"/>
  <c r="M1699" i="27"/>
  <c r="M1698" i="27"/>
  <c r="M1697" i="27"/>
  <c r="M1696" i="27"/>
  <c r="M1695" i="27"/>
  <c r="M1694" i="27"/>
  <c r="M1693" i="27"/>
  <c r="M1692" i="27"/>
  <c r="M1691" i="27"/>
  <c r="M1690" i="27"/>
  <c r="M1689" i="27"/>
  <c r="M1688" i="27"/>
  <c r="M108" i="27"/>
  <c r="M1687" i="27"/>
  <c r="M1686" i="27"/>
  <c r="M1685" i="27"/>
  <c r="M1684" i="27"/>
  <c r="M1683" i="27"/>
  <c r="M1682" i="27"/>
  <c r="M1681" i="27"/>
  <c r="M1680" i="27"/>
  <c r="M1679" i="27"/>
  <c r="M1678" i="27"/>
  <c r="M1677" i="27"/>
  <c r="M1676" i="27"/>
  <c r="M1675" i="27"/>
  <c r="M1674" i="27"/>
  <c r="M1673" i="27"/>
  <c r="M1672" i="27"/>
  <c r="M1671" i="27"/>
  <c r="M1670" i="27"/>
  <c r="M1669" i="27"/>
  <c r="M1668" i="27"/>
  <c r="M1667" i="27"/>
  <c r="M1666" i="27"/>
  <c r="M1665" i="27"/>
  <c r="M1664" i="27"/>
  <c r="M1663" i="27"/>
  <c r="M1662" i="27"/>
  <c r="M1661" i="27"/>
  <c r="M33" i="27"/>
  <c r="M1660" i="27"/>
  <c r="M1659" i="27"/>
  <c r="M1658" i="27"/>
  <c r="M1657" i="27"/>
  <c r="M1656" i="27"/>
  <c r="M1655" i="27"/>
  <c r="M1654" i="27"/>
  <c r="M1653" i="27"/>
  <c r="M1652" i="27"/>
  <c r="M1651" i="27"/>
  <c r="M1650" i="27"/>
  <c r="M1649" i="27"/>
  <c r="M1648" i="27"/>
  <c r="M32" i="27"/>
  <c r="M1647" i="27"/>
  <c r="M1646" i="27"/>
  <c r="M1645" i="27"/>
  <c r="M1644" i="27"/>
  <c r="M1643" i="27"/>
  <c r="M1642" i="27"/>
  <c r="M1641" i="27"/>
  <c r="M1640" i="27"/>
  <c r="M1639" i="27"/>
  <c r="M1638" i="27"/>
  <c r="M1637" i="27"/>
  <c r="M1636" i="27"/>
  <c r="M1635" i="27"/>
  <c r="M1634" i="27"/>
  <c r="M1633" i="27"/>
  <c r="M1632" i="27"/>
  <c r="M1631" i="27"/>
  <c r="M1630" i="27"/>
  <c r="M1629" i="27"/>
  <c r="M1628" i="27"/>
  <c r="M1627" i="27"/>
  <c r="M1626" i="27"/>
  <c r="M1625" i="27"/>
  <c r="M1624" i="27"/>
  <c r="M1623" i="27"/>
  <c r="M1622" i="27"/>
  <c r="M1621" i="27"/>
  <c r="M1620" i="27"/>
  <c r="M1619" i="27"/>
  <c r="M1618" i="27"/>
  <c r="M1617" i="27"/>
  <c r="M1616" i="27"/>
  <c r="M1615" i="27"/>
  <c r="M1614" i="27"/>
  <c r="M1613" i="27"/>
  <c r="M1612" i="27"/>
  <c r="M1611" i="27"/>
  <c r="M1610" i="27"/>
  <c r="M1609" i="27"/>
  <c r="M1608" i="27"/>
  <c r="M1607" i="27"/>
  <c r="M1606" i="27"/>
  <c r="M1605" i="27"/>
  <c r="M1604" i="27"/>
  <c r="M1603" i="27"/>
  <c r="M1602" i="27"/>
  <c r="M1601" i="27"/>
  <c r="M1600" i="27"/>
  <c r="M1599" i="27"/>
  <c r="M100" i="27"/>
  <c r="M1598" i="27"/>
  <c r="M1597" i="27"/>
  <c r="M124" i="27"/>
  <c r="M1596" i="27"/>
  <c r="M1595" i="27"/>
  <c r="M1594" i="27"/>
  <c r="M1593" i="27"/>
  <c r="M123" i="27"/>
  <c r="M1592" i="27"/>
  <c r="M1591" i="27"/>
  <c r="M1590" i="27"/>
  <c r="M1589" i="27"/>
  <c r="M1588" i="27"/>
  <c r="M1587" i="27"/>
  <c r="M1586" i="27"/>
  <c r="M1585" i="27"/>
  <c r="M31" i="27"/>
  <c r="M1584" i="27"/>
  <c r="M1583" i="27"/>
  <c r="M1582" i="27"/>
  <c r="M1581" i="27"/>
  <c r="M1580" i="27"/>
  <c r="M1579" i="27"/>
  <c r="M1578" i="27"/>
  <c r="M1577" i="27"/>
  <c r="M1576" i="27"/>
  <c r="M1575" i="27"/>
  <c r="M1574" i="27"/>
  <c r="M1573" i="27"/>
  <c r="M1572" i="27"/>
  <c r="M1571" i="27"/>
  <c r="M1570" i="27"/>
  <c r="M1569" i="27"/>
  <c r="M1568" i="27"/>
  <c r="M1567" i="27"/>
  <c r="M1566" i="27"/>
  <c r="M1565" i="27"/>
  <c r="M1564" i="27"/>
  <c r="M1563" i="27"/>
  <c r="M1562" i="27"/>
  <c r="M1561" i="27"/>
  <c r="M1560" i="27"/>
  <c r="M1559" i="27"/>
  <c r="M1558" i="27"/>
  <c r="M1557" i="27"/>
  <c r="M1556" i="27"/>
  <c r="M1555" i="27"/>
  <c r="M1554" i="27"/>
  <c r="M1553" i="27"/>
  <c r="M1552" i="27"/>
  <c r="M1551" i="27"/>
  <c r="M1550" i="27"/>
  <c r="M1549" i="27"/>
  <c r="M1548" i="27"/>
  <c r="M1547" i="27"/>
  <c r="M1546" i="27"/>
  <c r="M1545" i="27"/>
  <c r="M1544" i="27"/>
  <c r="M1543" i="27"/>
  <c r="M1542" i="27"/>
  <c r="M1541" i="27"/>
  <c r="M1540" i="27"/>
  <c r="M75" i="27"/>
  <c r="M1539" i="27"/>
  <c r="M1538" i="27"/>
  <c r="M1537" i="27"/>
  <c r="M1536" i="27"/>
  <c r="M1535" i="27"/>
  <c r="M1534" i="27"/>
  <c r="M1533" i="27"/>
  <c r="M1532" i="27"/>
  <c r="M1531" i="27"/>
  <c r="M1530" i="27"/>
  <c r="M1529" i="27"/>
  <c r="M1528" i="27"/>
  <c r="M1527" i="27"/>
  <c r="M1526" i="27"/>
  <c r="M1525" i="27"/>
  <c r="M1524" i="27"/>
  <c r="M1523" i="27"/>
  <c r="M30" i="27"/>
  <c r="M1522" i="27"/>
  <c r="M1521" i="27"/>
  <c r="M1520" i="27"/>
  <c r="M1519" i="27"/>
  <c r="M1518" i="27"/>
  <c r="M1517" i="27"/>
  <c r="M1516" i="27"/>
  <c r="M1515" i="27"/>
  <c r="M1514" i="27"/>
  <c r="M1513" i="27"/>
  <c r="M29" i="27"/>
  <c r="M1512" i="27"/>
  <c r="M1511" i="27"/>
  <c r="M74" i="27"/>
  <c r="M1510" i="27"/>
  <c r="M1509" i="27"/>
  <c r="M73" i="27"/>
  <c r="M1508" i="27"/>
  <c r="M1507" i="27"/>
  <c r="M1506" i="27"/>
  <c r="M1505" i="27"/>
  <c r="M1504" i="27"/>
  <c r="M163" i="27"/>
  <c r="M1503" i="27"/>
  <c r="M1502" i="27"/>
  <c r="M1501" i="27"/>
  <c r="M1500" i="27"/>
  <c r="M1499" i="27"/>
  <c r="M1498" i="27"/>
  <c r="M1497" i="27"/>
  <c r="M1496" i="27"/>
  <c r="M151" i="27"/>
  <c r="M1495" i="27"/>
  <c r="M1494" i="27"/>
  <c r="M1493" i="27"/>
  <c r="M1492" i="27"/>
  <c r="M1491" i="27"/>
  <c r="M1490" i="27"/>
  <c r="M1489" i="27"/>
  <c r="M1488" i="27"/>
  <c r="M1487" i="27"/>
  <c r="M1486" i="27"/>
  <c r="M1485" i="27"/>
  <c r="M1484" i="27"/>
  <c r="M1483" i="27"/>
  <c r="M1482" i="27"/>
  <c r="M1481" i="27"/>
  <c r="M1480" i="27"/>
  <c r="M1479" i="27"/>
  <c r="M1478" i="27"/>
  <c r="M1477" i="27"/>
  <c r="M1476" i="27"/>
  <c r="M1475" i="27"/>
  <c r="M1474" i="27"/>
  <c r="M1473" i="27"/>
  <c r="M1472" i="27"/>
  <c r="M1471" i="27"/>
  <c r="M1470" i="27"/>
  <c r="M1469" i="27"/>
  <c r="M1468" i="27"/>
  <c r="M1467" i="27"/>
  <c r="M1466" i="27"/>
  <c r="M1465" i="27"/>
  <c r="M1464" i="27"/>
  <c r="M1463" i="27"/>
  <c r="M1462" i="27"/>
  <c r="M1461" i="27"/>
  <c r="M1460" i="27"/>
  <c r="M1459" i="27"/>
  <c r="M1458" i="27"/>
  <c r="M1457" i="27"/>
  <c r="M1456" i="27"/>
  <c r="M1455" i="27"/>
  <c r="M1454" i="27"/>
  <c r="M1453" i="27"/>
  <c r="M1452" i="27"/>
  <c r="M1451" i="27"/>
  <c r="M1450" i="27"/>
  <c r="M1449" i="27"/>
  <c r="M1448" i="27"/>
  <c r="M1447" i="27"/>
  <c r="M1446" i="27"/>
  <c r="M162" i="27"/>
  <c r="M1445" i="27"/>
  <c r="M1444" i="27"/>
  <c r="M1443" i="27"/>
  <c r="M1442" i="27"/>
  <c r="M1441" i="27"/>
  <c r="M1440" i="27"/>
  <c r="M1439" i="27"/>
  <c r="M1438" i="27"/>
  <c r="M1437" i="27"/>
  <c r="M1436" i="27"/>
  <c r="M1435" i="27"/>
  <c r="M1434" i="27"/>
  <c r="M1433" i="27"/>
  <c r="M1432" i="27"/>
  <c r="M1431" i="27"/>
  <c r="M1430" i="27"/>
  <c r="M1429" i="27"/>
  <c r="M1428" i="27"/>
  <c r="M1427" i="27"/>
  <c r="M1426" i="27"/>
  <c r="M1425" i="27"/>
  <c r="M1424" i="27"/>
  <c r="M1423" i="27"/>
  <c r="M1422" i="27"/>
  <c r="M1421" i="27"/>
  <c r="M1420" i="27"/>
  <c r="M1419" i="27"/>
  <c r="M1418" i="27"/>
  <c r="M1417" i="27"/>
  <c r="M1416" i="27"/>
  <c r="M1415" i="27"/>
  <c r="M1414" i="27"/>
  <c r="M1413" i="27"/>
  <c r="M1412" i="27"/>
  <c r="M1411" i="27"/>
  <c r="M1410" i="27"/>
  <c r="M28" i="27"/>
  <c r="M27" i="27"/>
  <c r="M1409" i="27"/>
  <c r="M1408" i="27"/>
  <c r="M1407" i="27"/>
  <c r="M1406" i="27"/>
  <c r="M1405" i="27"/>
  <c r="M1404" i="27"/>
  <c r="M1403" i="27"/>
  <c r="M1402" i="27"/>
  <c r="M1401" i="27"/>
  <c r="M1400" i="27"/>
  <c r="M1399" i="27"/>
  <c r="M1398" i="27"/>
  <c r="M1397" i="27"/>
  <c r="M1396" i="27"/>
  <c r="M1395" i="27"/>
  <c r="M1394" i="27"/>
  <c r="M1393" i="27"/>
  <c r="M1392" i="27"/>
  <c r="M1391" i="27"/>
  <c r="M1390" i="27"/>
  <c r="M1389" i="27"/>
  <c r="M1388" i="27"/>
  <c r="M1387" i="27"/>
  <c r="M1386" i="27"/>
  <c r="M1385" i="27"/>
  <c r="M1384" i="27"/>
  <c r="M1383" i="27"/>
  <c r="M1382" i="27"/>
  <c r="M1381" i="27"/>
  <c r="M1380" i="27"/>
  <c r="M1379" i="27"/>
  <c r="M1378" i="27"/>
  <c r="M26" i="27"/>
  <c r="M1377" i="27"/>
  <c r="M1376" i="27"/>
  <c r="M1375" i="27"/>
  <c r="M1374" i="27"/>
  <c r="M1373" i="27"/>
  <c r="M1372" i="27"/>
  <c r="M1371" i="27"/>
  <c r="M1370" i="27"/>
  <c r="M1369" i="27"/>
  <c r="M1368" i="27"/>
  <c r="M1367" i="27"/>
  <c r="M1366" i="27"/>
  <c r="M1365" i="27"/>
  <c r="M1364" i="27"/>
  <c r="M1363" i="27"/>
  <c r="M1362" i="27"/>
  <c r="M1361" i="27"/>
  <c r="M1360" i="27"/>
  <c r="M1359" i="27"/>
  <c r="M1358" i="27"/>
  <c r="M25" i="27"/>
  <c r="M1357" i="27"/>
  <c r="M1356" i="27"/>
  <c r="M1355" i="27"/>
  <c r="M1354" i="27"/>
  <c r="M1353" i="27"/>
  <c r="M1352" i="27"/>
  <c r="M1351" i="27"/>
  <c r="M1350" i="27"/>
  <c r="M1349" i="27"/>
  <c r="M1348" i="27"/>
  <c r="M1347" i="27"/>
  <c r="M1346" i="27"/>
  <c r="M1345" i="27"/>
  <c r="M1344" i="27"/>
  <c r="M1343" i="27"/>
  <c r="M1342" i="27"/>
  <c r="M1341" i="27"/>
  <c r="M1340" i="27"/>
  <c r="M1339" i="27"/>
  <c r="M1338" i="27"/>
  <c r="M1337" i="27"/>
  <c r="M1336" i="27"/>
  <c r="M1335" i="27"/>
  <c r="M1334" i="27"/>
  <c r="M1333" i="27"/>
  <c r="M1332" i="27"/>
  <c r="M1331" i="27"/>
  <c r="M1330" i="27"/>
  <c r="M72" i="27"/>
  <c r="M1329" i="27"/>
  <c r="M1328" i="27"/>
  <c r="M1327" i="27"/>
  <c r="M1326" i="27"/>
  <c r="M1325" i="27"/>
  <c r="M1324" i="27"/>
  <c r="M1323" i="27"/>
  <c r="M1322" i="27"/>
  <c r="M1321" i="27"/>
  <c r="M1320" i="27"/>
  <c r="M1319" i="27"/>
  <c r="M1318" i="27"/>
  <c r="M1317" i="27"/>
  <c r="M1316" i="27"/>
  <c r="M1315" i="27"/>
  <c r="M1314" i="27"/>
  <c r="M1313" i="27"/>
  <c r="M1312" i="27"/>
  <c r="M1311" i="27"/>
  <c r="M1310" i="27"/>
  <c r="M1309" i="27"/>
  <c r="M1308" i="27"/>
  <c r="M1307" i="27"/>
  <c r="M1306" i="27"/>
  <c r="M1305" i="27"/>
  <c r="M1304" i="27"/>
  <c r="M1303" i="27"/>
  <c r="M1302" i="27"/>
  <c r="M1301" i="27"/>
  <c r="M1300" i="27"/>
  <c r="M1299" i="27"/>
  <c r="M1298" i="27"/>
  <c r="M1297" i="27"/>
  <c r="M1296" i="27"/>
  <c r="M1295" i="27"/>
  <c r="M1294" i="27"/>
  <c r="M1293" i="27"/>
  <c r="M1292" i="27"/>
  <c r="M1291" i="27"/>
  <c r="M1290" i="27"/>
  <c r="M1289" i="27"/>
  <c r="M1288" i="27"/>
  <c r="M1287" i="27"/>
  <c r="M1286" i="27"/>
  <c r="M1285" i="27"/>
  <c r="M1284" i="27"/>
  <c r="M1283" i="27"/>
  <c r="M1282" i="27"/>
  <c r="M1281" i="27"/>
  <c r="M1280" i="27"/>
  <c r="M1279" i="27"/>
  <c r="M1278" i="27"/>
  <c r="M1277" i="27"/>
  <c r="M1276" i="27"/>
  <c r="M1275" i="27"/>
  <c r="M1274" i="27"/>
  <c r="M1273" i="27"/>
  <c r="M1272" i="27"/>
  <c r="M1271" i="27"/>
  <c r="M1270" i="27"/>
  <c r="M1269" i="27"/>
  <c r="M1268" i="27"/>
  <c r="M1267" i="27"/>
  <c r="M1266" i="27"/>
  <c r="M1265" i="27"/>
  <c r="M1264" i="27"/>
  <c r="M1263" i="27"/>
  <c r="M1262" i="27"/>
  <c r="M1261" i="27"/>
  <c r="M1260" i="27"/>
  <c r="M1259" i="27"/>
  <c r="M1258" i="27"/>
  <c r="M1257" i="27"/>
  <c r="M1256" i="27"/>
  <c r="M1255" i="27"/>
  <c r="M1254" i="27"/>
  <c r="M1253" i="27"/>
  <c r="M1252" i="27"/>
  <c r="M1251" i="27"/>
  <c r="M1250" i="27"/>
  <c r="M1249" i="27"/>
  <c r="M1248" i="27"/>
  <c r="M24" i="27"/>
  <c r="M1247" i="27"/>
  <c r="M150" i="27"/>
  <c r="M1246" i="27"/>
  <c r="M1245" i="27"/>
  <c r="M1244" i="27"/>
  <c r="M140" i="27"/>
  <c r="M1243" i="27"/>
  <c r="M1242" i="27"/>
  <c r="M1241" i="27"/>
  <c r="M1240" i="27"/>
  <c r="M1239" i="27"/>
  <c r="M1238" i="27"/>
  <c r="M1237" i="27"/>
  <c r="M1236" i="27"/>
  <c r="M1235" i="27"/>
  <c r="M1234" i="27"/>
  <c r="M1233" i="27"/>
  <c r="M1232" i="27"/>
  <c r="M1231" i="27"/>
  <c r="M1230" i="27"/>
  <c r="M1229" i="27"/>
  <c r="M1228" i="27"/>
  <c r="M1227" i="27"/>
  <c r="M1226" i="27"/>
  <c r="M1225" i="27"/>
  <c r="M1224" i="27"/>
  <c r="M1223" i="27"/>
  <c r="M1222" i="27"/>
  <c r="M1221" i="27"/>
  <c r="M1220" i="27"/>
  <c r="M1219" i="27"/>
  <c r="M1218" i="27"/>
  <c r="M1217" i="27"/>
  <c r="M1216" i="27"/>
  <c r="M1215" i="27"/>
  <c r="M1214" i="27"/>
  <c r="M1213" i="27"/>
  <c r="M1212" i="27"/>
  <c r="M1211" i="27"/>
  <c r="M1210" i="27"/>
  <c r="M1209" i="27"/>
  <c r="M1208" i="27"/>
  <c r="M1207" i="27"/>
  <c r="M1206" i="27"/>
  <c r="M1205" i="27"/>
  <c r="M1204" i="27"/>
  <c r="M1203" i="27"/>
  <c r="M1202" i="27"/>
  <c r="M1201" i="27"/>
  <c r="M1200" i="27"/>
  <c r="M1199" i="27"/>
  <c r="M1198" i="27"/>
  <c r="M1197" i="27"/>
  <c r="M1196" i="27"/>
  <c r="M1195" i="27"/>
  <c r="M1194" i="27"/>
  <c r="M1193" i="27"/>
  <c r="M1192" i="27"/>
  <c r="M1191" i="27"/>
  <c r="M1190" i="27"/>
  <c r="M1189" i="27"/>
  <c r="M1188" i="27"/>
  <c r="M1187" i="27"/>
  <c r="M1186" i="27"/>
  <c r="M1185" i="27"/>
  <c r="M1184" i="27"/>
  <c r="M1183" i="27"/>
  <c r="M1182" i="27"/>
  <c r="M1181" i="27"/>
  <c r="M23" i="27"/>
  <c r="M1180" i="27"/>
  <c r="M1179" i="27"/>
  <c r="M1178" i="27"/>
  <c r="M1177" i="27"/>
  <c r="M1176" i="27"/>
  <c r="M1175" i="27"/>
  <c r="M1174" i="27"/>
  <c r="M1173" i="27"/>
  <c r="M1172" i="27"/>
  <c r="M1171" i="27"/>
  <c r="M1170" i="27"/>
  <c r="M1169" i="27"/>
  <c r="M1168" i="27"/>
  <c r="M1167" i="27"/>
  <c r="M1166" i="27"/>
  <c r="M1165" i="27"/>
  <c r="M1164" i="27"/>
  <c r="M1163" i="27"/>
  <c r="M1162" i="27"/>
  <c r="M1161" i="27"/>
  <c r="M1160" i="27"/>
  <c r="M1159" i="27"/>
  <c r="M1158" i="27"/>
  <c r="M1157" i="27"/>
  <c r="M1156" i="27"/>
  <c r="M1155" i="27"/>
  <c r="M1154" i="27"/>
  <c r="M1153" i="27"/>
  <c r="M1152" i="27"/>
  <c r="M1151" i="27"/>
  <c r="M1150" i="27"/>
  <c r="M1149" i="27"/>
  <c r="M1148" i="27"/>
  <c r="M1147" i="27"/>
  <c r="M1146" i="27"/>
  <c r="M1145" i="27"/>
  <c r="M1144" i="27"/>
  <c r="M1143" i="27"/>
  <c r="M1142" i="27"/>
  <c r="M1141" i="27"/>
  <c r="M1140" i="27"/>
  <c r="M1139" i="27"/>
  <c r="M1138" i="27"/>
  <c r="M1137" i="27"/>
  <c r="M1136" i="27"/>
  <c r="M1135" i="27"/>
  <c r="M1134" i="27"/>
  <c r="M139" i="27"/>
  <c r="M1133" i="27"/>
  <c r="M1132" i="27"/>
  <c r="M1131" i="27"/>
  <c r="M1130" i="27"/>
  <c r="M1129" i="27"/>
  <c r="M1128" i="27"/>
  <c r="M1127" i="27"/>
  <c r="M1126" i="27"/>
  <c r="M1125" i="27"/>
  <c r="M1124" i="27"/>
  <c r="M1123" i="27"/>
  <c r="M1122" i="27"/>
  <c r="M1121" i="27"/>
  <c r="M1120" i="27"/>
  <c r="M1119" i="27"/>
  <c r="M1118" i="27"/>
  <c r="M1117" i="27"/>
  <c r="M1116" i="27"/>
  <c r="M1115" i="27"/>
  <c r="M1114" i="27"/>
  <c r="M1113" i="27"/>
  <c r="M1112" i="27"/>
  <c r="M1111" i="27"/>
  <c r="M1110" i="27"/>
  <c r="M1109" i="27"/>
  <c r="M1108" i="27"/>
  <c r="M1107" i="27"/>
  <c r="M1106" i="27"/>
  <c r="M1105" i="27"/>
  <c r="M1104" i="27"/>
  <c r="M1103" i="27"/>
  <c r="M1102" i="27"/>
  <c r="M1101" i="27"/>
  <c r="M1100" i="27"/>
  <c r="M1099" i="27"/>
  <c r="M22" i="27"/>
  <c r="M122" i="27"/>
  <c r="M1098" i="27"/>
  <c r="M1097" i="27"/>
  <c r="M1096" i="27"/>
  <c r="M1095" i="27"/>
  <c r="M1094" i="27"/>
  <c r="M1093" i="27"/>
  <c r="M1092" i="27"/>
  <c r="M1091" i="27"/>
  <c r="M1090" i="27"/>
  <c r="M1089" i="27"/>
  <c r="M1088" i="27"/>
  <c r="M1087" i="27"/>
  <c r="M1086" i="27"/>
  <c r="M1085" i="27"/>
  <c r="M1084" i="27"/>
  <c r="M1083" i="27"/>
  <c r="M1082" i="27"/>
  <c r="M1081" i="27"/>
  <c r="M1080" i="27"/>
  <c r="M21" i="27"/>
  <c r="M1079" i="27"/>
  <c r="M1078" i="27"/>
  <c r="M1077" i="27"/>
  <c r="M1076" i="27"/>
  <c r="M1075" i="27"/>
  <c r="M1074" i="27"/>
  <c r="M1073" i="27"/>
  <c r="M1072" i="27"/>
  <c r="M1071" i="27"/>
  <c r="M1070" i="27"/>
  <c r="M1069" i="27"/>
  <c r="M1068" i="27"/>
  <c r="M1067" i="27"/>
  <c r="M1066" i="27"/>
  <c r="M1065" i="27"/>
  <c r="M1064" i="27"/>
  <c r="M1063" i="27"/>
  <c r="M1062" i="27"/>
  <c r="M1061" i="27"/>
  <c r="M1060" i="27"/>
  <c r="M1059" i="27"/>
  <c r="M1058" i="27"/>
  <c r="M1057" i="27"/>
  <c r="M1056" i="27"/>
  <c r="M1055" i="27"/>
  <c r="M1054" i="27"/>
  <c r="M1053" i="27"/>
  <c r="M1052" i="27"/>
  <c r="M1051" i="27"/>
  <c r="M1050" i="27"/>
  <c r="M1049" i="27"/>
  <c r="M1048" i="27"/>
  <c r="M1047" i="27"/>
  <c r="M1046" i="27"/>
  <c r="M1045" i="27"/>
  <c r="M1044" i="27"/>
  <c r="M1043" i="27"/>
  <c r="M1042" i="27"/>
  <c r="M1041" i="27"/>
  <c r="M1040" i="27"/>
  <c r="M1039" i="27"/>
  <c r="M1038" i="27"/>
  <c r="M1037" i="27"/>
  <c r="M1036" i="27"/>
  <c r="M1035" i="27"/>
  <c r="M1034" i="27"/>
  <c r="M89" i="27"/>
  <c r="M1033" i="27"/>
  <c r="M1032" i="27"/>
  <c r="M1031" i="27"/>
  <c r="M1030" i="27"/>
  <c r="M1029" i="27"/>
  <c r="M1028" i="27"/>
  <c r="M82" i="27"/>
  <c r="M20" i="27"/>
  <c r="M1027" i="27"/>
  <c r="M1026" i="27"/>
  <c r="M1025" i="27"/>
  <c r="M1024" i="27"/>
  <c r="M1023" i="27"/>
  <c r="M1022" i="27"/>
  <c r="M1021" i="27"/>
  <c r="M1020" i="27"/>
  <c r="M1019" i="27"/>
  <c r="M1018" i="27"/>
  <c r="M1017" i="27"/>
  <c r="M19" i="27"/>
  <c r="M1016" i="27"/>
  <c r="M1015" i="27"/>
  <c r="M18" i="27"/>
  <c r="M17" i="27"/>
  <c r="M1014" i="27"/>
  <c r="M1013" i="27"/>
  <c r="M1012" i="27"/>
  <c r="M1011" i="27"/>
  <c r="M1010" i="27"/>
  <c r="M1009" i="27"/>
  <c r="M1008" i="27"/>
  <c r="M1007" i="27"/>
  <c r="M16" i="27"/>
  <c r="M1006" i="27"/>
  <c r="M1005" i="27"/>
  <c r="M1004" i="27"/>
  <c r="M1003" i="27"/>
  <c r="M15" i="27"/>
  <c r="M1002" i="27"/>
  <c r="M1001" i="27"/>
  <c r="M1000" i="27"/>
  <c r="M999" i="27"/>
  <c r="M998" i="27"/>
  <c r="M997" i="27"/>
  <c r="M996" i="27"/>
  <c r="M995" i="27"/>
  <c r="M994" i="27"/>
  <c r="M993" i="27"/>
  <c r="M992" i="27"/>
  <c r="M991" i="27"/>
  <c r="M990" i="27"/>
  <c r="M989" i="27"/>
  <c r="M988" i="27"/>
  <c r="M987" i="27"/>
  <c r="M986" i="27"/>
  <c r="M985" i="27"/>
  <c r="M984" i="27"/>
  <c r="M983" i="27"/>
  <c r="M982" i="27"/>
  <c r="M981" i="27"/>
  <c r="M980" i="27"/>
  <c r="M979" i="27"/>
  <c r="M978" i="27"/>
  <c r="M977" i="27"/>
  <c r="M976" i="27"/>
  <c r="M975" i="27"/>
  <c r="M974" i="27"/>
  <c r="M973" i="27"/>
  <c r="M972" i="27"/>
  <c r="M971" i="27"/>
  <c r="M970" i="27"/>
  <c r="M969" i="27"/>
  <c r="M968" i="27"/>
  <c r="M967" i="27"/>
  <c r="M966" i="27"/>
  <c r="M965" i="27"/>
  <c r="M964" i="27"/>
  <c r="M963" i="27"/>
  <c r="M962" i="27"/>
  <c r="M961" i="27"/>
  <c r="M960" i="27"/>
  <c r="M959" i="27"/>
  <c r="M958" i="27"/>
  <c r="M957" i="27"/>
  <c r="M956" i="27"/>
  <c r="M955" i="27"/>
  <c r="M954" i="27"/>
  <c r="M953" i="27"/>
  <c r="M952" i="27"/>
  <c r="M951" i="27"/>
  <c r="M950" i="27"/>
  <c r="M949" i="27"/>
  <c r="M948" i="27"/>
  <c r="M947" i="27"/>
  <c r="M946" i="27"/>
  <c r="M945" i="27"/>
  <c r="M944" i="27"/>
  <c r="M943" i="27"/>
  <c r="M942" i="27"/>
  <c r="M941" i="27"/>
  <c r="M940" i="27"/>
  <c r="M939" i="27"/>
  <c r="M938" i="27"/>
  <c r="M937" i="27"/>
  <c r="M936" i="27"/>
  <c r="M935" i="27"/>
  <c r="M14" i="27"/>
  <c r="M934" i="27"/>
  <c r="M933" i="27"/>
  <c r="M932" i="27"/>
  <c r="M71" i="27"/>
  <c r="M931" i="27"/>
  <c r="M930" i="27"/>
  <c r="M929" i="27"/>
  <c r="M928" i="27"/>
  <c r="M13" i="27"/>
  <c r="M12" i="27"/>
  <c r="M927" i="27"/>
  <c r="M926" i="27"/>
  <c r="M925" i="27"/>
  <c r="M924" i="27"/>
  <c r="M11" i="27"/>
  <c r="M923" i="27"/>
  <c r="M922" i="27"/>
  <c r="M921" i="27"/>
  <c r="M920" i="27"/>
  <c r="M919" i="27"/>
  <c r="M918" i="27"/>
  <c r="M917" i="27"/>
  <c r="M916" i="27"/>
  <c r="M915" i="27"/>
  <c r="M914" i="27"/>
  <c r="M913" i="27"/>
  <c r="M912" i="27"/>
  <c r="M911" i="27"/>
  <c r="M910" i="27"/>
  <c r="M909" i="27"/>
  <c r="M908" i="27"/>
  <c r="M907" i="27"/>
  <c r="M906" i="27"/>
  <c r="M905" i="27"/>
  <c r="M904" i="27"/>
  <c r="M903" i="27"/>
  <c r="M902" i="27"/>
  <c r="M901" i="27"/>
  <c r="M900" i="27"/>
  <c r="M899" i="27"/>
  <c r="M898" i="27"/>
  <c r="M897" i="27"/>
  <c r="M896" i="27"/>
  <c r="M10" i="27"/>
  <c r="M895" i="27"/>
  <c r="M894" i="27"/>
  <c r="M893" i="27"/>
  <c r="M892" i="27"/>
  <c r="M891" i="27"/>
  <c r="M890" i="27"/>
  <c r="M889" i="27"/>
  <c r="M888" i="27"/>
  <c r="M887" i="27"/>
  <c r="M886" i="27"/>
  <c r="M885" i="27"/>
  <c r="M884" i="27"/>
  <c r="M883" i="27"/>
  <c r="M882" i="27"/>
  <c r="M881" i="27"/>
  <c r="M880" i="27"/>
  <c r="M879" i="27"/>
  <c r="M878" i="27"/>
  <c r="M877" i="27"/>
  <c r="M876" i="27"/>
  <c r="M875" i="27"/>
  <c r="M874" i="27"/>
  <c r="M873" i="27"/>
  <c r="M872" i="27"/>
  <c r="M871" i="27"/>
  <c r="M870" i="27"/>
  <c r="M869" i="27"/>
  <c r="M868" i="27"/>
  <c r="M867" i="27"/>
  <c r="M866" i="27"/>
  <c r="M865" i="27"/>
  <c r="M864" i="27"/>
  <c r="M863" i="27"/>
  <c r="M862" i="27"/>
  <c r="M861" i="27"/>
  <c r="M860" i="27"/>
  <c r="M859" i="27"/>
  <c r="M858" i="27"/>
  <c r="M857" i="27"/>
  <c r="M856" i="27"/>
  <c r="M855" i="27"/>
  <c r="M854" i="27"/>
  <c r="M853" i="27"/>
  <c r="M852" i="27"/>
  <c r="M851" i="27"/>
  <c r="M850" i="27"/>
  <c r="M849" i="27"/>
  <c r="M848" i="27"/>
  <c r="M847" i="27"/>
  <c r="M846" i="27"/>
  <c r="M845" i="27"/>
  <c r="M844" i="27"/>
  <c r="M843" i="27"/>
  <c r="M842" i="27"/>
  <c r="M841" i="27"/>
  <c r="M840" i="27"/>
  <c r="M839" i="27"/>
  <c r="M838" i="27"/>
  <c r="M837" i="27"/>
  <c r="M836" i="27"/>
  <c r="M835" i="27"/>
  <c r="M834" i="27"/>
  <c r="M833" i="27"/>
  <c r="M832" i="27"/>
  <c r="M831" i="27"/>
  <c r="M830" i="27"/>
  <c r="M829" i="27"/>
  <c r="M828" i="27"/>
  <c r="M827" i="27"/>
  <c r="M826" i="27"/>
  <c r="M825" i="27"/>
  <c r="M824" i="27"/>
  <c r="M823" i="27"/>
  <c r="M822" i="27"/>
  <c r="M821" i="27"/>
  <c r="M820" i="27"/>
  <c r="M819" i="27"/>
  <c r="M818" i="27"/>
  <c r="M817" i="27"/>
  <c r="M816" i="27"/>
  <c r="M815" i="27"/>
  <c r="M814" i="27"/>
  <c r="M813" i="27"/>
  <c r="M812" i="27"/>
  <c r="M811" i="27"/>
  <c r="M810" i="27"/>
  <c r="M809" i="27"/>
  <c r="M808" i="27"/>
  <c r="M9" i="27"/>
  <c r="M807" i="27"/>
  <c r="M806" i="27"/>
  <c r="M805" i="27"/>
  <c r="M804" i="27"/>
  <c r="M803" i="27"/>
  <c r="M802" i="27"/>
  <c r="M801" i="27"/>
  <c r="M800" i="27"/>
  <c r="M799" i="27"/>
  <c r="M798" i="27"/>
  <c r="M797" i="27"/>
  <c r="M796" i="27"/>
  <c r="M795" i="27"/>
  <c r="M794" i="27"/>
  <c r="M793" i="27"/>
  <c r="M792" i="27"/>
  <c r="M791" i="27"/>
  <c r="M790" i="27"/>
  <c r="M789" i="27"/>
  <c r="M788" i="27"/>
  <c r="M8" i="27"/>
  <c r="M787" i="27"/>
  <c r="M786" i="27"/>
  <c r="M785" i="27"/>
  <c r="M784" i="27"/>
  <c r="M783" i="27"/>
  <c r="M782" i="27"/>
  <c r="M781" i="27"/>
  <c r="M780" i="27"/>
  <c r="M779" i="27"/>
  <c r="M778" i="27"/>
  <c r="M777" i="27"/>
  <c r="M776" i="27"/>
  <c r="M775" i="27"/>
  <c r="M774" i="27"/>
  <c r="M773" i="27"/>
  <c r="M772" i="27"/>
  <c r="M771" i="27"/>
  <c r="M770" i="27"/>
  <c r="M769" i="27"/>
  <c r="M768" i="27"/>
  <c r="M767" i="27"/>
  <c r="M766" i="27"/>
  <c r="M765" i="27"/>
  <c r="M764" i="27"/>
  <c r="M99" i="27"/>
  <c r="M763" i="27"/>
  <c r="M762" i="27"/>
  <c r="M761" i="27"/>
  <c r="M760" i="27"/>
  <c r="M759" i="27"/>
  <c r="M758" i="27"/>
  <c r="M757" i="27"/>
  <c r="M756" i="27"/>
  <c r="M755" i="27"/>
  <c r="M754" i="27"/>
  <c r="M753" i="27"/>
  <c r="M752" i="27"/>
  <c r="M751" i="27"/>
  <c r="M750" i="27"/>
  <c r="M749" i="27"/>
  <c r="M748" i="27"/>
  <c r="M747" i="27"/>
  <c r="M746" i="27"/>
  <c r="M745" i="27"/>
  <c r="M744" i="27"/>
  <c r="M743" i="27"/>
  <c r="M742" i="27"/>
  <c r="M741" i="27"/>
  <c r="M740" i="27"/>
  <c r="M739" i="27"/>
  <c r="M738" i="27"/>
  <c r="M737" i="27"/>
  <c r="M736" i="27"/>
  <c r="M735" i="27"/>
  <c r="M734" i="27"/>
  <c r="M733" i="27"/>
  <c r="M732" i="27"/>
  <c r="M731" i="27"/>
  <c r="M730" i="27"/>
  <c r="M729" i="27"/>
  <c r="M728" i="27"/>
  <c r="M727" i="27"/>
  <c r="M726" i="27"/>
  <c r="M725" i="27"/>
  <c r="M724" i="27"/>
  <c r="M723" i="27"/>
  <c r="M722" i="27"/>
  <c r="M721" i="27"/>
  <c r="M720" i="27"/>
  <c r="M719" i="27"/>
  <c r="M718" i="27"/>
  <c r="M7" i="27"/>
  <c r="M717" i="27"/>
  <c r="M716" i="27"/>
  <c r="M715" i="27"/>
  <c r="M714" i="27"/>
  <c r="M713" i="27"/>
  <c r="M712" i="27"/>
  <c r="M711" i="27"/>
  <c r="M710" i="27"/>
  <c r="M709" i="27"/>
  <c r="M708" i="27"/>
  <c r="M707" i="27"/>
  <c r="M706" i="27"/>
  <c r="M705" i="27"/>
  <c r="M704" i="27"/>
  <c r="M703" i="27"/>
  <c r="M702" i="27"/>
  <c r="M6" i="27"/>
  <c r="M701" i="27"/>
  <c r="M700" i="27"/>
  <c r="M699" i="27"/>
  <c r="M698" i="27"/>
  <c r="M697" i="27"/>
  <c r="M696" i="27"/>
  <c r="M695" i="27"/>
  <c r="M694" i="27"/>
  <c r="M693" i="27"/>
  <c r="M692" i="27"/>
  <c r="M691" i="27"/>
  <c r="M690" i="27"/>
  <c r="M689" i="27"/>
  <c r="M688" i="27"/>
  <c r="M687" i="27"/>
  <c r="M686" i="27"/>
  <c r="M685" i="27"/>
  <c r="M684" i="27"/>
  <c r="M683" i="27"/>
  <c r="M682" i="27"/>
  <c r="M681" i="27"/>
  <c r="M680" i="27"/>
  <c r="M679" i="27"/>
  <c r="M678" i="27"/>
  <c r="M677" i="27"/>
  <c r="M676" i="27"/>
  <c r="M675" i="27"/>
  <c r="M674" i="27"/>
  <c r="M673" i="27"/>
  <c r="M672" i="27"/>
  <c r="M671" i="27"/>
  <c r="M670" i="27"/>
  <c r="M669" i="27"/>
  <c r="M668" i="27"/>
  <c r="M667" i="27"/>
  <c r="M666" i="27"/>
  <c r="M665" i="27"/>
  <c r="M664" i="27"/>
  <c r="M663" i="27"/>
  <c r="M662" i="27"/>
  <c r="M661" i="27"/>
  <c r="M660" i="27"/>
  <c r="M659" i="27"/>
  <c r="M658" i="27"/>
  <c r="M97" i="27"/>
  <c r="M107" i="27"/>
  <c r="M657" i="27"/>
  <c r="M656" i="27"/>
  <c r="M655" i="27"/>
  <c r="M5" i="27"/>
  <c r="M654" i="27"/>
  <c r="M653" i="27"/>
  <c r="M652" i="27"/>
  <c r="M651" i="27"/>
  <c r="M650" i="27"/>
  <c r="M649" i="27"/>
  <c r="M648" i="27"/>
  <c r="M647" i="27"/>
  <c r="M106" i="27"/>
  <c r="M646" i="27"/>
  <c r="M645" i="27"/>
  <c r="M644" i="27"/>
  <c r="M643" i="27"/>
  <c r="M642" i="27"/>
  <c r="M641" i="27"/>
  <c r="M640" i="27"/>
  <c r="M639" i="27"/>
  <c r="M638" i="27"/>
  <c r="M637" i="27"/>
  <c r="M636" i="27"/>
  <c r="M635" i="27"/>
  <c r="M634" i="27"/>
  <c r="M633" i="27"/>
  <c r="M632" i="27"/>
  <c r="M631" i="27"/>
  <c r="M630" i="27"/>
  <c r="M629" i="27"/>
  <c r="M628" i="27"/>
  <c r="M627" i="27"/>
  <c r="M626" i="27"/>
  <c r="M625" i="27"/>
  <c r="M624" i="27"/>
  <c r="M623" i="27"/>
  <c r="M622" i="27"/>
  <c r="M621" i="27"/>
  <c r="M620" i="27"/>
  <c r="M619" i="27"/>
  <c r="M618" i="27"/>
  <c r="M617" i="27"/>
  <c r="M616" i="27"/>
  <c r="M615" i="27"/>
  <c r="M614" i="27"/>
  <c r="M613" i="27"/>
  <c r="M612" i="27"/>
  <c r="M611" i="27"/>
  <c r="M610" i="27"/>
  <c r="M609" i="27"/>
  <c r="M608" i="27"/>
  <c r="M607" i="27"/>
  <c r="M606" i="27"/>
  <c r="M605" i="27"/>
  <c r="M604" i="27"/>
  <c r="M603" i="27"/>
  <c r="M602" i="27"/>
  <c r="M601" i="27"/>
  <c r="M600" i="27"/>
  <c r="M599" i="27"/>
  <c r="M598" i="27"/>
  <c r="M597" i="27"/>
  <c r="M596" i="27"/>
  <c r="M595" i="27"/>
  <c r="M594" i="27"/>
  <c r="M593" i="27"/>
  <c r="M592" i="27"/>
  <c r="M591" i="27"/>
  <c r="M590" i="27"/>
  <c r="M589" i="27"/>
  <c r="M588" i="27"/>
  <c r="M587" i="27"/>
  <c r="M586" i="27"/>
  <c r="M585" i="27"/>
  <c r="M584" i="27"/>
  <c r="M583" i="27"/>
  <c r="M582" i="27"/>
  <c r="M581" i="27"/>
  <c r="M580" i="27"/>
  <c r="M579" i="27"/>
  <c r="M578" i="27"/>
  <c r="M577" i="27"/>
  <c r="M576" i="27"/>
  <c r="M575" i="27"/>
  <c r="M574" i="27"/>
  <c r="M573" i="27"/>
  <c r="M572" i="27"/>
  <c r="M571" i="27"/>
  <c r="M570" i="27"/>
  <c r="M569" i="27"/>
  <c r="M568" i="27"/>
  <c r="M567" i="27"/>
  <c r="M566" i="27"/>
  <c r="M565" i="27"/>
  <c r="M564" i="27"/>
  <c r="M563" i="27"/>
  <c r="M562" i="27"/>
  <c r="M561" i="27"/>
  <c r="M560" i="27"/>
  <c r="M559" i="27"/>
  <c r="M558" i="27"/>
  <c r="M557" i="27"/>
  <c r="M556" i="27"/>
  <c r="M555" i="27"/>
  <c r="M554" i="27"/>
  <c r="M553" i="27"/>
  <c r="M552" i="27"/>
  <c r="M551" i="27"/>
  <c r="M550" i="27"/>
  <c r="M549" i="27"/>
  <c r="M548" i="27"/>
  <c r="M547" i="27"/>
  <c r="M546" i="27"/>
  <c r="M545" i="27"/>
  <c r="M544" i="27"/>
  <c r="M543" i="27"/>
  <c r="M542" i="27"/>
  <c r="M541" i="27"/>
  <c r="M540" i="27"/>
  <c r="M539" i="27"/>
  <c r="M538" i="27"/>
  <c r="M537" i="27"/>
  <c r="M536" i="27"/>
  <c r="M535" i="27"/>
  <c r="M534" i="27"/>
  <c r="M533" i="27"/>
  <c r="M532" i="27"/>
  <c r="M531" i="27"/>
  <c r="M530" i="27"/>
  <c r="M529" i="27"/>
  <c r="M528" i="27"/>
  <c r="M527" i="27"/>
  <c r="M526" i="27"/>
  <c r="M525" i="27"/>
  <c r="M524" i="27"/>
  <c r="M523" i="27"/>
  <c r="M522" i="27"/>
  <c r="M521" i="27"/>
  <c r="M520" i="27"/>
  <c r="M519" i="27"/>
  <c r="M518" i="27"/>
  <c r="M517" i="27"/>
  <c r="M516" i="27"/>
  <c r="M515" i="27"/>
  <c r="M514" i="27"/>
  <c r="M513" i="27"/>
  <c r="M512" i="27"/>
  <c r="M511" i="27"/>
  <c r="M510" i="27"/>
  <c r="M509" i="27"/>
  <c r="M508" i="27"/>
  <c r="M507" i="27"/>
  <c r="M506" i="27"/>
  <c r="M505" i="27"/>
  <c r="M504" i="27"/>
  <c r="M503" i="27"/>
  <c r="M502" i="27"/>
  <c r="M501" i="27"/>
  <c r="M500" i="27"/>
  <c r="M499" i="27"/>
  <c r="M498" i="27"/>
  <c r="M497" i="27"/>
  <c r="M496" i="27"/>
  <c r="M495" i="27"/>
  <c r="M494" i="27"/>
  <c r="M493" i="27"/>
  <c r="M492" i="27"/>
  <c r="M491" i="27"/>
  <c r="M490" i="27"/>
  <c r="M489" i="27"/>
  <c r="M488" i="27"/>
  <c r="M487" i="27"/>
  <c r="M486" i="27"/>
  <c r="M485" i="27"/>
  <c r="M484" i="27"/>
  <c r="M4" i="27"/>
  <c r="M483" i="27"/>
  <c r="M482" i="27"/>
  <c r="M481" i="27"/>
  <c r="M480" i="27"/>
  <c r="M479" i="27"/>
  <c r="M478" i="27"/>
  <c r="M477" i="27"/>
  <c r="M476" i="27"/>
  <c r="M475" i="27"/>
  <c r="M474" i="27"/>
  <c r="M473" i="27"/>
  <c r="M472" i="27"/>
  <c r="M471" i="27"/>
  <c r="M470" i="27"/>
  <c r="M469" i="27"/>
  <c r="M468" i="27"/>
  <c r="M467" i="27"/>
  <c r="M466" i="27"/>
  <c r="M465" i="27"/>
  <c r="M464" i="27"/>
  <c r="M463" i="27"/>
  <c r="M462" i="27"/>
  <c r="M461" i="27"/>
  <c r="M460" i="27"/>
  <c r="M459" i="27"/>
  <c r="M458" i="27"/>
  <c r="M457" i="27"/>
  <c r="M456" i="27"/>
  <c r="M455" i="27"/>
  <c r="M454" i="27"/>
  <c r="M453" i="27"/>
  <c r="M452" i="27"/>
  <c r="M451" i="27"/>
  <c r="M450" i="27"/>
  <c r="M449" i="27"/>
  <c r="M448" i="27"/>
  <c r="M447" i="27"/>
  <c r="M446" i="27"/>
  <c r="M445" i="27"/>
  <c r="M444" i="27"/>
  <c r="M443" i="27"/>
  <c r="M442" i="27"/>
  <c r="M441" i="27"/>
  <c r="M440" i="27"/>
  <c r="M439" i="27"/>
  <c r="M438" i="27"/>
  <c r="M437" i="27"/>
  <c r="M436" i="27"/>
  <c r="M435" i="27"/>
  <c r="M434" i="27"/>
  <c r="M433" i="27"/>
  <c r="M432" i="27"/>
  <c r="M431" i="27"/>
  <c r="M430" i="27"/>
  <c r="M429" i="27"/>
  <c r="M428" i="27"/>
  <c r="M427" i="27"/>
  <c r="M426" i="27"/>
  <c r="M425" i="27"/>
  <c r="M424" i="27"/>
  <c r="M423" i="27"/>
  <c r="M422" i="27"/>
  <c r="M421" i="27"/>
  <c r="M420" i="27"/>
  <c r="M419" i="27"/>
  <c r="M418" i="27"/>
  <c r="M417" i="27"/>
  <c r="M416" i="27"/>
  <c r="M415" i="27"/>
  <c r="M414" i="27"/>
  <c r="M413" i="27"/>
  <c r="M412" i="27"/>
  <c r="M411" i="27"/>
  <c r="M410" i="27"/>
  <c r="M409" i="27"/>
  <c r="M408" i="27"/>
  <c r="M407" i="27"/>
  <c r="M406" i="27"/>
  <c r="M405" i="27"/>
  <c r="M404" i="27"/>
  <c r="M403" i="27"/>
  <c r="M402" i="27"/>
  <c r="M401" i="27"/>
  <c r="M400" i="27"/>
  <c r="M399" i="27"/>
  <c r="M398" i="27"/>
  <c r="M397" i="27"/>
  <c r="M396" i="27"/>
  <c r="M395" i="27"/>
  <c r="M394" i="27"/>
  <c r="M3" i="27"/>
  <c r="M393" i="27"/>
  <c r="M392" i="27"/>
  <c r="M391" i="27"/>
  <c r="M390" i="27"/>
  <c r="M389" i="27"/>
  <c r="M388" i="27"/>
  <c r="M387" i="27"/>
  <c r="M386" i="27"/>
  <c r="M385" i="27"/>
  <c r="M384" i="27"/>
  <c r="M383" i="27"/>
  <c r="M382" i="27"/>
  <c r="M381" i="27"/>
  <c r="M380" i="27"/>
  <c r="M379" i="27"/>
  <c r="M378" i="27"/>
  <c r="M2" i="27"/>
  <c r="M377" i="27"/>
  <c r="M376" i="27"/>
  <c r="M375" i="27"/>
  <c r="M374" i="27"/>
  <c r="M373" i="27"/>
  <c r="M372" i="27"/>
  <c r="M371" i="27"/>
  <c r="M370" i="27"/>
  <c r="M369" i="27"/>
  <c r="M368" i="27"/>
  <c r="M367" i="27"/>
  <c r="M366" i="27"/>
  <c r="M365" i="27"/>
  <c r="M364" i="27"/>
  <c r="M363" i="27"/>
  <c r="M362" i="27"/>
  <c r="M361" i="27"/>
  <c r="M360" i="27"/>
  <c r="M359" i="27"/>
  <c r="M358" i="27"/>
  <c r="M357" i="27"/>
  <c r="M356" i="27"/>
  <c r="M355" i="27"/>
  <c r="M354" i="27"/>
  <c r="M353" i="27"/>
  <c r="M352" i="27"/>
  <c r="M351" i="27"/>
  <c r="M350" i="27"/>
  <c r="M349" i="27"/>
  <c r="M348" i="27"/>
  <c r="M347" i="27"/>
  <c r="M346" i="27"/>
  <c r="M345" i="27"/>
  <c r="M344" i="27"/>
  <c r="M343" i="27"/>
  <c r="M342" i="27"/>
  <c r="M341" i="27"/>
  <c r="M340" i="27"/>
  <c r="M339" i="27"/>
  <c r="M338" i="27"/>
  <c r="M337" i="27"/>
  <c r="M336" i="27"/>
  <c r="M335" i="27"/>
  <c r="M334" i="27"/>
  <c r="M333" i="27"/>
  <c r="M332" i="27"/>
  <c r="M331" i="27"/>
  <c r="M330" i="27"/>
  <c r="M329" i="27"/>
  <c r="M328" i="27"/>
  <c r="M327" i="27"/>
  <c r="M326" i="27"/>
  <c r="M325" i="27"/>
  <c r="M324" i="27"/>
  <c r="M323" i="27"/>
  <c r="M322" i="27"/>
  <c r="M321" i="27"/>
  <c r="M320" i="27"/>
  <c r="M319" i="27"/>
  <c r="M318" i="27"/>
  <c r="M317" i="27"/>
  <c r="M316" i="27"/>
  <c r="M315" i="27"/>
  <c r="M314" i="27"/>
  <c r="M313" i="27"/>
  <c r="M312" i="27"/>
  <c r="M311" i="27"/>
  <c r="M310" i="27"/>
  <c r="M309" i="27"/>
  <c r="M308" i="27"/>
  <c r="M1" i="27"/>
  <c r="M307" i="27"/>
  <c r="M306" i="27"/>
  <c r="M305" i="27"/>
  <c r="M304" i="27"/>
  <c r="M303" i="27"/>
  <c r="M302" i="27"/>
  <c r="M301" i="27"/>
  <c r="M300" i="27"/>
  <c r="M299" i="27"/>
  <c r="M298" i="27"/>
  <c r="M297" i="27"/>
  <c r="M296" i="27"/>
  <c r="M295" i="27"/>
  <c r="M294" i="27"/>
  <c r="M293" i="27"/>
  <c r="M292" i="27"/>
  <c r="M291" i="27"/>
  <c r="M290" i="27"/>
  <c r="M289" i="27"/>
  <c r="M288" i="27"/>
  <c r="M287" i="27"/>
  <c r="M286" i="27"/>
  <c r="M285" i="27"/>
  <c r="M284" i="27"/>
  <c r="M283" i="27"/>
  <c r="M282" i="27"/>
  <c r="M281" i="27"/>
  <c r="M280" i="27"/>
  <c r="M279" i="27"/>
  <c r="M278" i="27"/>
  <c r="M277" i="27"/>
  <c r="M276" i="27"/>
  <c r="M275" i="27"/>
  <c r="M274" i="27"/>
  <c r="M273" i="27"/>
  <c r="M272" i="27"/>
  <c r="M271" i="27"/>
  <c r="M270" i="27"/>
  <c r="M269" i="27"/>
  <c r="M268" i="27"/>
  <c r="M267" i="27"/>
  <c r="M266" i="27"/>
  <c r="M265" i="27"/>
  <c r="M264" i="27"/>
  <c r="M263" i="27"/>
  <c r="M262" i="27"/>
  <c r="M261" i="27"/>
  <c r="M260" i="27"/>
  <c r="M259" i="27"/>
  <c r="M258" i="27"/>
  <c r="M257" i="27"/>
  <c r="M256" i="27"/>
  <c r="M255" i="27"/>
  <c r="M254" i="27"/>
  <c r="M253" i="27"/>
  <c r="M252" i="27"/>
  <c r="M251" i="27"/>
  <c r="M250" i="27"/>
  <c r="M249" i="27"/>
  <c r="M248" i="27"/>
  <c r="M247" i="27"/>
  <c r="M246" i="27"/>
  <c r="M245" i="27"/>
  <c r="M244" i="27"/>
  <c r="M243" i="27"/>
  <c r="M242" i="27"/>
  <c r="M241" i="27"/>
  <c r="M240" i="27"/>
  <c r="M239" i="27"/>
  <c r="M238" i="27"/>
  <c r="M237" i="27"/>
  <c r="M236" i="27"/>
  <c r="M235" i="27"/>
  <c r="M234" i="27"/>
  <c r="M233" i="27"/>
  <c r="M232" i="27"/>
  <c r="M231" i="27"/>
  <c r="M230" i="27"/>
  <c r="M229" i="27"/>
  <c r="M228" i="27"/>
  <c r="M227" i="27"/>
  <c r="M226" i="27"/>
  <c r="M225" i="27"/>
  <c r="M224" i="27"/>
  <c r="M223" i="27"/>
  <c r="M222" i="27"/>
  <c r="M221" i="27"/>
  <c r="M220" i="27"/>
  <c r="M219" i="27"/>
  <c r="M218" i="27"/>
  <c r="M217" i="27"/>
  <c r="M216" i="27"/>
  <c r="M215" i="27"/>
  <c r="M214" i="27"/>
  <c r="M213" i="27"/>
  <c r="M212" i="27"/>
  <c r="M211" i="27"/>
  <c r="M210" i="27"/>
  <c r="M209" i="27"/>
  <c r="M208" i="27"/>
  <c r="M207" i="27"/>
  <c r="M206" i="27"/>
  <c r="M205" i="27"/>
  <c r="M204" i="27"/>
  <c r="M203" i="27"/>
  <c r="M202" i="27"/>
  <c r="M201" i="27"/>
  <c r="M200" i="27"/>
  <c r="M199" i="27"/>
  <c r="A2" i="42"/>
  <c r="F13" i="67" l="1"/>
  <c r="E13" i="67"/>
  <c r="D13" i="67"/>
  <c r="F12" i="67"/>
  <c r="E12" i="67"/>
  <c r="D12" i="67"/>
  <c r="A9" i="79" l="1"/>
  <c r="G9" i="68"/>
  <c r="F9" i="68"/>
  <c r="A9" i="68"/>
  <c r="A2" i="69"/>
  <c r="A2" i="68"/>
  <c r="A2" i="79"/>
  <c r="A2" i="78"/>
  <c r="A2" i="77"/>
  <c r="A2" i="76"/>
  <c r="A2" i="75"/>
  <c r="A2" i="74"/>
  <c r="A2" i="73"/>
  <c r="A2" i="72"/>
  <c r="A2" i="71"/>
  <c r="A2" i="70"/>
  <c r="A13" i="29" l="1"/>
  <c r="A4" i="4" l="1"/>
  <c r="L1" i="4"/>
  <c r="O10" i="81"/>
  <c r="L10" i="81"/>
  <c r="J10" i="81"/>
  <c r="H10" i="81"/>
  <c r="F10" i="81"/>
  <c r="D10" i="81"/>
  <c r="B10" i="81"/>
  <c r="A10" i="81"/>
  <c r="O9" i="81"/>
  <c r="Q9" i="81" s="1"/>
  <c r="L9" i="81"/>
  <c r="N9" i="81" s="1"/>
  <c r="J9" i="81"/>
  <c r="H9" i="81"/>
  <c r="F9" i="81"/>
  <c r="U9" i="81" s="1"/>
  <c r="D9" i="81"/>
  <c r="T9" i="81" s="1"/>
  <c r="B9" i="81"/>
  <c r="O5" i="81"/>
  <c r="L5" i="81"/>
  <c r="J5" i="81"/>
  <c r="H5" i="81"/>
  <c r="F5" i="81"/>
  <c r="D5" i="81"/>
  <c r="B5" i="81"/>
  <c r="O4" i="81"/>
  <c r="L4" i="81"/>
  <c r="J4" i="81"/>
  <c r="H4" i="81"/>
  <c r="F4" i="81"/>
  <c r="U4" i="81" s="1"/>
  <c r="D4" i="81"/>
  <c r="T4" i="81" s="1"/>
  <c r="B4" i="81"/>
  <c r="S9" i="81" l="1"/>
  <c r="S4" i="81"/>
  <c r="A4" i="78"/>
  <c r="G24" i="79"/>
  <c r="F181" i="80" s="1"/>
  <c r="F24" i="79"/>
  <c r="A24" i="79"/>
  <c r="G23" i="79"/>
  <c r="F180" i="80" s="1"/>
  <c r="F23" i="79"/>
  <c r="A23" i="79"/>
  <c r="G22" i="79"/>
  <c r="F179" i="80" s="1"/>
  <c r="F22" i="79"/>
  <c r="A22" i="79"/>
  <c r="G21" i="79"/>
  <c r="F178" i="80" s="1"/>
  <c r="F21" i="79"/>
  <c r="A21" i="79"/>
  <c r="G20" i="79"/>
  <c r="F177" i="80" s="1"/>
  <c r="F20" i="79"/>
  <c r="A20" i="79"/>
  <c r="G19" i="79"/>
  <c r="F176" i="80" s="1"/>
  <c r="F19" i="79"/>
  <c r="A19" i="79"/>
  <c r="G18" i="79"/>
  <c r="F175" i="80" s="1"/>
  <c r="F18" i="79"/>
  <c r="A18" i="79"/>
  <c r="G17" i="79"/>
  <c r="F174" i="80" s="1"/>
  <c r="F17" i="79"/>
  <c r="A17" i="79"/>
  <c r="G16" i="79"/>
  <c r="F173" i="80" s="1"/>
  <c r="F16" i="79"/>
  <c r="A16" i="79"/>
  <c r="G15" i="79"/>
  <c r="F172" i="80" s="1"/>
  <c r="F15" i="79"/>
  <c r="A15" i="79"/>
  <c r="G14" i="79"/>
  <c r="F171" i="80" s="1"/>
  <c r="F14" i="79"/>
  <c r="A14" i="79"/>
  <c r="G13" i="79"/>
  <c r="F170" i="80" s="1"/>
  <c r="F13" i="79"/>
  <c r="A13" i="79"/>
  <c r="G12" i="79"/>
  <c r="F169" i="80" s="1"/>
  <c r="F12" i="79"/>
  <c r="A12" i="79"/>
  <c r="G11" i="79"/>
  <c r="F168" i="80" s="1"/>
  <c r="F11" i="79"/>
  <c r="A11" i="79"/>
  <c r="G10" i="79"/>
  <c r="F167" i="80" s="1"/>
  <c r="F10" i="79"/>
  <c r="A10" i="79"/>
  <c r="G9" i="79"/>
  <c r="F166" i="80" s="1"/>
  <c r="F9" i="79"/>
  <c r="G24" i="78"/>
  <c r="F163" i="80" s="1"/>
  <c r="F24" i="78"/>
  <c r="A24" i="78"/>
  <c r="G23" i="78"/>
  <c r="F162" i="80" s="1"/>
  <c r="F23" i="78"/>
  <c r="A23" i="78"/>
  <c r="G22" i="78"/>
  <c r="F161" i="80" s="1"/>
  <c r="F22" i="78"/>
  <c r="A22" i="78"/>
  <c r="G21" i="78"/>
  <c r="F160" i="80" s="1"/>
  <c r="F21" i="78"/>
  <c r="A21" i="78"/>
  <c r="G20" i="78"/>
  <c r="F159" i="80" s="1"/>
  <c r="F20" i="78"/>
  <c r="A20" i="78"/>
  <c r="G19" i="78"/>
  <c r="F158" i="80" s="1"/>
  <c r="F19" i="78"/>
  <c r="A19" i="78"/>
  <c r="G18" i="78"/>
  <c r="F157" i="80" s="1"/>
  <c r="F18" i="78"/>
  <c r="A18" i="78"/>
  <c r="G17" i="78"/>
  <c r="F156" i="80" s="1"/>
  <c r="F17" i="78"/>
  <c r="A17" i="78"/>
  <c r="G16" i="78"/>
  <c r="F155" i="80" s="1"/>
  <c r="F16" i="78"/>
  <c r="A16" i="78"/>
  <c r="G15" i="78"/>
  <c r="F154" i="80" s="1"/>
  <c r="F15" i="78"/>
  <c r="A15" i="78"/>
  <c r="G14" i="78"/>
  <c r="F153" i="80" s="1"/>
  <c r="F14" i="78"/>
  <c r="A14" i="78"/>
  <c r="G13" i="78"/>
  <c r="F152" i="80" s="1"/>
  <c r="F13" i="78"/>
  <c r="A13" i="78"/>
  <c r="G12" i="78"/>
  <c r="F151" i="80" s="1"/>
  <c r="F12" i="78"/>
  <c r="A12" i="78"/>
  <c r="G11" i="78"/>
  <c r="F150" i="80" s="1"/>
  <c r="F11" i="78"/>
  <c r="A11" i="78"/>
  <c r="G10" i="78"/>
  <c r="F149" i="80" s="1"/>
  <c r="F10" i="78"/>
  <c r="A10" i="78"/>
  <c r="G9" i="78"/>
  <c r="F148" i="80" s="1"/>
  <c r="F9" i="78"/>
  <c r="A9" i="78"/>
  <c r="G24" i="77"/>
  <c r="F145" i="80" s="1"/>
  <c r="F24" i="77"/>
  <c r="A24" i="77"/>
  <c r="G23" i="77"/>
  <c r="F144" i="80" s="1"/>
  <c r="F23" i="77"/>
  <c r="A23" i="77"/>
  <c r="G22" i="77"/>
  <c r="F143" i="80" s="1"/>
  <c r="F22" i="77"/>
  <c r="A22" i="77"/>
  <c r="G21" i="77"/>
  <c r="F142" i="80" s="1"/>
  <c r="F21" i="77"/>
  <c r="A21" i="77"/>
  <c r="G20" i="77"/>
  <c r="F141" i="80" s="1"/>
  <c r="F20" i="77"/>
  <c r="A20" i="77"/>
  <c r="G19" i="77"/>
  <c r="F140" i="80" s="1"/>
  <c r="F19" i="77"/>
  <c r="A19" i="77"/>
  <c r="G18" i="77"/>
  <c r="F139" i="80" s="1"/>
  <c r="F18" i="77"/>
  <c r="A18" i="77"/>
  <c r="G17" i="77"/>
  <c r="F138" i="80" s="1"/>
  <c r="F17" i="77"/>
  <c r="A17" i="77"/>
  <c r="G16" i="77"/>
  <c r="F137" i="80" s="1"/>
  <c r="F16" i="77"/>
  <c r="A16" i="77"/>
  <c r="G15" i="77"/>
  <c r="F136" i="80" s="1"/>
  <c r="F15" i="77"/>
  <c r="A15" i="77"/>
  <c r="G14" i="77"/>
  <c r="F135" i="80" s="1"/>
  <c r="F14" i="77"/>
  <c r="A14" i="77"/>
  <c r="G13" i="77"/>
  <c r="F134" i="80" s="1"/>
  <c r="F13" i="77"/>
  <c r="A13" i="77"/>
  <c r="G12" i="77"/>
  <c r="F133" i="80" s="1"/>
  <c r="F12" i="77"/>
  <c r="A12" i="77"/>
  <c r="G11" i="77"/>
  <c r="F132" i="80" s="1"/>
  <c r="F11" i="77"/>
  <c r="A11" i="77"/>
  <c r="G10" i="77"/>
  <c r="F131" i="80" s="1"/>
  <c r="F10" i="77"/>
  <c r="A10" i="77"/>
  <c r="G9" i="77"/>
  <c r="F130" i="80" s="1"/>
  <c r="F9" i="77"/>
  <c r="A9" i="77"/>
  <c r="G24" i="76"/>
  <c r="F127" i="80" s="1"/>
  <c r="F24" i="76"/>
  <c r="A24" i="76"/>
  <c r="G23" i="76"/>
  <c r="F126" i="80" s="1"/>
  <c r="F23" i="76"/>
  <c r="A23" i="76"/>
  <c r="G22" i="76"/>
  <c r="F125" i="80" s="1"/>
  <c r="F22" i="76"/>
  <c r="A22" i="76"/>
  <c r="G21" i="76"/>
  <c r="F124" i="80" s="1"/>
  <c r="F21" i="76"/>
  <c r="A21" i="76"/>
  <c r="G20" i="76"/>
  <c r="F123" i="80" s="1"/>
  <c r="F20" i="76"/>
  <c r="A20" i="76"/>
  <c r="G19" i="76"/>
  <c r="F122" i="80" s="1"/>
  <c r="F19" i="76"/>
  <c r="A19" i="76"/>
  <c r="G18" i="76"/>
  <c r="F121" i="80" s="1"/>
  <c r="F18" i="76"/>
  <c r="A18" i="76"/>
  <c r="G17" i="76"/>
  <c r="F120" i="80" s="1"/>
  <c r="F17" i="76"/>
  <c r="A17" i="76"/>
  <c r="G16" i="76"/>
  <c r="F119" i="80" s="1"/>
  <c r="F16" i="76"/>
  <c r="A16" i="76"/>
  <c r="G15" i="76"/>
  <c r="F118" i="80" s="1"/>
  <c r="F15" i="76"/>
  <c r="A15" i="76"/>
  <c r="G14" i="76"/>
  <c r="F117" i="80" s="1"/>
  <c r="F14" i="76"/>
  <c r="A14" i="76"/>
  <c r="G13" i="76"/>
  <c r="F116" i="80" s="1"/>
  <c r="F13" i="76"/>
  <c r="A13" i="76"/>
  <c r="G12" i="76"/>
  <c r="F115" i="80" s="1"/>
  <c r="F12" i="76"/>
  <c r="A12" i="76"/>
  <c r="G11" i="76"/>
  <c r="F114" i="80" s="1"/>
  <c r="F11" i="76"/>
  <c r="A11" i="76"/>
  <c r="G10" i="76"/>
  <c r="F113" i="80" s="1"/>
  <c r="F10" i="76"/>
  <c r="A10" i="76"/>
  <c r="G9" i="76"/>
  <c r="F112" i="80" s="1"/>
  <c r="F9" i="76"/>
  <c r="A9" i="76"/>
  <c r="G24" i="75"/>
  <c r="F109" i="80" s="1"/>
  <c r="F24" i="75"/>
  <c r="A24" i="75"/>
  <c r="G23" i="75"/>
  <c r="F108" i="80" s="1"/>
  <c r="F23" i="75"/>
  <c r="A23" i="75"/>
  <c r="G22" i="75"/>
  <c r="F107" i="80" s="1"/>
  <c r="F22" i="75"/>
  <c r="A22" i="75"/>
  <c r="G21" i="75"/>
  <c r="F106" i="80" s="1"/>
  <c r="F21" i="75"/>
  <c r="A21" i="75"/>
  <c r="G20" i="75"/>
  <c r="F105" i="80" s="1"/>
  <c r="F20" i="75"/>
  <c r="A20" i="75"/>
  <c r="G19" i="75"/>
  <c r="F104" i="80" s="1"/>
  <c r="F19" i="75"/>
  <c r="A19" i="75"/>
  <c r="G18" i="75"/>
  <c r="F103" i="80" s="1"/>
  <c r="F18" i="75"/>
  <c r="A18" i="75"/>
  <c r="G17" i="75"/>
  <c r="F102" i="80" s="1"/>
  <c r="F17" i="75"/>
  <c r="A17" i="75"/>
  <c r="G16" i="75"/>
  <c r="F101" i="80" s="1"/>
  <c r="F16" i="75"/>
  <c r="A16" i="75"/>
  <c r="G15" i="75"/>
  <c r="F100" i="80" s="1"/>
  <c r="F15" i="75"/>
  <c r="A15" i="75"/>
  <c r="G14" i="75"/>
  <c r="F99" i="80" s="1"/>
  <c r="F14" i="75"/>
  <c r="A14" i="75"/>
  <c r="G13" i="75"/>
  <c r="F98" i="80" s="1"/>
  <c r="F13" i="75"/>
  <c r="A13" i="75"/>
  <c r="G12" i="75"/>
  <c r="F97" i="80" s="1"/>
  <c r="F12" i="75"/>
  <c r="A12" i="75"/>
  <c r="G11" i="75"/>
  <c r="F96" i="80" s="1"/>
  <c r="F11" i="75"/>
  <c r="A11" i="75"/>
  <c r="G10" i="75"/>
  <c r="F95" i="80" s="1"/>
  <c r="F10" i="75"/>
  <c r="A10" i="75"/>
  <c r="G9" i="75"/>
  <c r="F94" i="80" s="1"/>
  <c r="F9" i="75"/>
  <c r="A9" i="75"/>
  <c r="G24" i="74"/>
  <c r="F91" i="80" s="1"/>
  <c r="F24" i="74"/>
  <c r="A24" i="74"/>
  <c r="G23" i="74"/>
  <c r="F90" i="80" s="1"/>
  <c r="F23" i="74"/>
  <c r="A23" i="74"/>
  <c r="G22" i="74"/>
  <c r="F89" i="80" s="1"/>
  <c r="F22" i="74"/>
  <c r="A22" i="74"/>
  <c r="G21" i="74"/>
  <c r="F88" i="80" s="1"/>
  <c r="F21" i="74"/>
  <c r="A21" i="74"/>
  <c r="G20" i="74"/>
  <c r="F87" i="80" s="1"/>
  <c r="F20" i="74"/>
  <c r="A20" i="74"/>
  <c r="G19" i="74"/>
  <c r="F86" i="80" s="1"/>
  <c r="F19" i="74"/>
  <c r="A19" i="74"/>
  <c r="G18" i="74"/>
  <c r="F85" i="80" s="1"/>
  <c r="F18" i="74"/>
  <c r="A18" i="74"/>
  <c r="G17" i="74"/>
  <c r="F84" i="80" s="1"/>
  <c r="F17" i="74"/>
  <c r="A17" i="74"/>
  <c r="G16" i="74"/>
  <c r="F83" i="80" s="1"/>
  <c r="F16" i="74"/>
  <c r="A16" i="74"/>
  <c r="G15" i="74"/>
  <c r="F82" i="80" s="1"/>
  <c r="F15" i="74"/>
  <c r="A15" i="74"/>
  <c r="G14" i="74"/>
  <c r="F81" i="80" s="1"/>
  <c r="F14" i="74"/>
  <c r="A14" i="74"/>
  <c r="G13" i="74"/>
  <c r="F80" i="80" s="1"/>
  <c r="F13" i="74"/>
  <c r="A13" i="74"/>
  <c r="G12" i="74"/>
  <c r="F79" i="80" s="1"/>
  <c r="F12" i="74"/>
  <c r="A12" i="74"/>
  <c r="G11" i="74"/>
  <c r="F78" i="80" s="1"/>
  <c r="F11" i="74"/>
  <c r="A11" i="74"/>
  <c r="G10" i="74"/>
  <c r="F77" i="80" s="1"/>
  <c r="F10" i="74"/>
  <c r="A10" i="74"/>
  <c r="G9" i="74"/>
  <c r="F76" i="80" s="1"/>
  <c r="F9" i="74"/>
  <c r="A9" i="74"/>
  <c r="G24" i="73"/>
  <c r="F73" i="80" s="1"/>
  <c r="F24" i="73"/>
  <c r="A24" i="73"/>
  <c r="G23" i="73"/>
  <c r="F72" i="80" s="1"/>
  <c r="F23" i="73"/>
  <c r="A23" i="73"/>
  <c r="G22" i="73"/>
  <c r="F71" i="80" s="1"/>
  <c r="F22" i="73"/>
  <c r="A22" i="73"/>
  <c r="G21" i="73"/>
  <c r="F70" i="80" s="1"/>
  <c r="F21" i="73"/>
  <c r="A21" i="73"/>
  <c r="G20" i="73"/>
  <c r="F69" i="80" s="1"/>
  <c r="F20" i="73"/>
  <c r="A20" i="73"/>
  <c r="G19" i="73"/>
  <c r="F68" i="80" s="1"/>
  <c r="F19" i="73"/>
  <c r="A19" i="73"/>
  <c r="G18" i="73"/>
  <c r="F67" i="80" s="1"/>
  <c r="F18" i="73"/>
  <c r="A18" i="73"/>
  <c r="G17" i="73"/>
  <c r="F66" i="80" s="1"/>
  <c r="F17" i="73"/>
  <c r="A17" i="73"/>
  <c r="G16" i="73"/>
  <c r="F65" i="80" s="1"/>
  <c r="F16" i="73"/>
  <c r="A16" i="73"/>
  <c r="G15" i="73"/>
  <c r="F64" i="80" s="1"/>
  <c r="F15" i="73"/>
  <c r="A15" i="73"/>
  <c r="G14" i="73"/>
  <c r="F63" i="80" s="1"/>
  <c r="F14" i="73"/>
  <c r="A14" i="73"/>
  <c r="G13" i="73"/>
  <c r="F62" i="80" s="1"/>
  <c r="F13" i="73"/>
  <c r="A13" i="73"/>
  <c r="G12" i="73"/>
  <c r="F61" i="80" s="1"/>
  <c r="F12" i="73"/>
  <c r="A12" i="73"/>
  <c r="G11" i="73"/>
  <c r="F60" i="80" s="1"/>
  <c r="F11" i="73"/>
  <c r="A11" i="73"/>
  <c r="G10" i="73"/>
  <c r="F59" i="80" s="1"/>
  <c r="F10" i="73"/>
  <c r="A10" i="73"/>
  <c r="G9" i="73"/>
  <c r="F58" i="80" s="1"/>
  <c r="F9" i="73"/>
  <c r="A9" i="73"/>
  <c r="G24" i="72"/>
  <c r="F55" i="80" s="1"/>
  <c r="F24" i="72"/>
  <c r="A24" i="72"/>
  <c r="G23" i="72"/>
  <c r="F54" i="80" s="1"/>
  <c r="F23" i="72"/>
  <c r="A23" i="72"/>
  <c r="G22" i="72"/>
  <c r="F53" i="80" s="1"/>
  <c r="F22" i="72"/>
  <c r="A22" i="72"/>
  <c r="G21" i="72"/>
  <c r="F52" i="80" s="1"/>
  <c r="F21" i="72"/>
  <c r="A21" i="72"/>
  <c r="G20" i="72"/>
  <c r="F51" i="80" s="1"/>
  <c r="F20" i="72"/>
  <c r="A20" i="72"/>
  <c r="G19" i="72"/>
  <c r="F50" i="80" s="1"/>
  <c r="F19" i="72"/>
  <c r="A19" i="72"/>
  <c r="G18" i="72"/>
  <c r="F49" i="80" s="1"/>
  <c r="F18" i="72"/>
  <c r="A18" i="72"/>
  <c r="G17" i="72"/>
  <c r="F48" i="80" s="1"/>
  <c r="F17" i="72"/>
  <c r="A17" i="72"/>
  <c r="G16" i="72"/>
  <c r="F47" i="80" s="1"/>
  <c r="F16" i="72"/>
  <c r="A16" i="72"/>
  <c r="G15" i="72"/>
  <c r="F46" i="80" s="1"/>
  <c r="F15" i="72"/>
  <c r="A15" i="72"/>
  <c r="G14" i="72"/>
  <c r="F45" i="80" s="1"/>
  <c r="F14" i="72"/>
  <c r="A14" i="72"/>
  <c r="G13" i="72"/>
  <c r="F44" i="80" s="1"/>
  <c r="F13" i="72"/>
  <c r="A13" i="72"/>
  <c r="G12" i="72"/>
  <c r="F43" i="80" s="1"/>
  <c r="F12" i="72"/>
  <c r="A12" i="72"/>
  <c r="G11" i="72"/>
  <c r="F42" i="80" s="1"/>
  <c r="F11" i="72"/>
  <c r="A11" i="72"/>
  <c r="G10" i="72"/>
  <c r="F41" i="80" s="1"/>
  <c r="F10" i="72"/>
  <c r="A10" i="72"/>
  <c r="G9" i="72"/>
  <c r="F40" i="80" s="1"/>
  <c r="F9" i="72"/>
  <c r="A9" i="72"/>
  <c r="G24" i="71"/>
  <c r="F37" i="80" s="1"/>
  <c r="F24" i="71"/>
  <c r="A24" i="71"/>
  <c r="G23" i="71"/>
  <c r="F36" i="80" s="1"/>
  <c r="F23" i="71"/>
  <c r="A23" i="71"/>
  <c r="G22" i="71"/>
  <c r="F35" i="80" s="1"/>
  <c r="F22" i="71"/>
  <c r="A22" i="71"/>
  <c r="G21" i="71"/>
  <c r="F34" i="80" s="1"/>
  <c r="F21" i="71"/>
  <c r="A21" i="71"/>
  <c r="G20" i="71"/>
  <c r="F33" i="80" s="1"/>
  <c r="F20" i="71"/>
  <c r="A20" i="71"/>
  <c r="G19" i="71"/>
  <c r="F32" i="80" s="1"/>
  <c r="F19" i="71"/>
  <c r="A19" i="71"/>
  <c r="G18" i="71"/>
  <c r="F31" i="80" s="1"/>
  <c r="F18" i="71"/>
  <c r="A18" i="71"/>
  <c r="G17" i="71"/>
  <c r="F30" i="80" s="1"/>
  <c r="F17" i="71"/>
  <c r="A17" i="71"/>
  <c r="G16" i="71"/>
  <c r="F29" i="80" s="1"/>
  <c r="F16" i="71"/>
  <c r="A16" i="71"/>
  <c r="G15" i="71"/>
  <c r="F28" i="80" s="1"/>
  <c r="F15" i="71"/>
  <c r="A15" i="71"/>
  <c r="G14" i="71"/>
  <c r="F27" i="80" s="1"/>
  <c r="F14" i="71"/>
  <c r="A14" i="71"/>
  <c r="G13" i="71"/>
  <c r="F26" i="80" s="1"/>
  <c r="F13" i="71"/>
  <c r="A13" i="71"/>
  <c r="G12" i="71"/>
  <c r="F25" i="80" s="1"/>
  <c r="F12" i="71"/>
  <c r="A12" i="71"/>
  <c r="G11" i="71"/>
  <c r="F24" i="80" s="1"/>
  <c r="F11" i="71"/>
  <c r="A11" i="71"/>
  <c r="G10" i="71"/>
  <c r="F23" i="80" s="1"/>
  <c r="F10" i="71"/>
  <c r="A10" i="71"/>
  <c r="G9" i="71"/>
  <c r="F22" i="80" s="1"/>
  <c r="F9" i="71"/>
  <c r="A9" i="71"/>
  <c r="G24" i="70"/>
  <c r="F19" i="80" s="1"/>
  <c r="F24" i="70"/>
  <c r="A24" i="70"/>
  <c r="G23" i="70"/>
  <c r="F18" i="80" s="1"/>
  <c r="F23" i="70"/>
  <c r="A23" i="70"/>
  <c r="G22" i="70"/>
  <c r="F17" i="80" s="1"/>
  <c r="F22" i="70"/>
  <c r="A22" i="70"/>
  <c r="G21" i="70"/>
  <c r="F16" i="80" s="1"/>
  <c r="F21" i="70"/>
  <c r="A21" i="70"/>
  <c r="G20" i="70"/>
  <c r="F15" i="80" s="1"/>
  <c r="F20" i="70"/>
  <c r="A20" i="70"/>
  <c r="G19" i="70"/>
  <c r="F14" i="80" s="1"/>
  <c r="F19" i="70"/>
  <c r="A19" i="70"/>
  <c r="G18" i="70"/>
  <c r="F13" i="80" s="1"/>
  <c r="F18" i="70"/>
  <c r="A18" i="70"/>
  <c r="G17" i="70"/>
  <c r="F12" i="80" s="1"/>
  <c r="F17" i="70"/>
  <c r="A17" i="70"/>
  <c r="G16" i="70"/>
  <c r="F11" i="80" s="1"/>
  <c r="F16" i="70"/>
  <c r="A16" i="70"/>
  <c r="G15" i="70"/>
  <c r="F10" i="80" s="1"/>
  <c r="F15" i="70"/>
  <c r="A15" i="70"/>
  <c r="G14" i="70"/>
  <c r="F9" i="80" s="1"/>
  <c r="F14" i="70"/>
  <c r="A14" i="70"/>
  <c r="G13" i="70"/>
  <c r="F8" i="80" s="1"/>
  <c r="F13" i="70"/>
  <c r="A13" i="70"/>
  <c r="G12" i="70"/>
  <c r="F7" i="80" s="1"/>
  <c r="F12" i="70"/>
  <c r="A12" i="70"/>
  <c r="G11" i="70"/>
  <c r="F6" i="80" s="1"/>
  <c r="F11" i="70"/>
  <c r="A11" i="70"/>
  <c r="G10" i="70"/>
  <c r="F5" i="80" s="1"/>
  <c r="F10" i="70"/>
  <c r="A10" i="70"/>
  <c r="G9" i="70"/>
  <c r="F4" i="80" s="1"/>
  <c r="F9" i="70"/>
  <c r="A9" i="70"/>
  <c r="G24" i="69"/>
  <c r="F24" i="69"/>
  <c r="A24" i="69"/>
  <c r="G23" i="69"/>
  <c r="F23" i="69"/>
  <c r="A23" i="69"/>
  <c r="G22" i="69"/>
  <c r="F22" i="69"/>
  <c r="A22" i="69"/>
  <c r="G21" i="69"/>
  <c r="F21" i="69"/>
  <c r="A21" i="69"/>
  <c r="G20" i="69"/>
  <c r="F20" i="69"/>
  <c r="A20" i="69"/>
  <c r="G19" i="69"/>
  <c r="F19" i="69"/>
  <c r="A19" i="69"/>
  <c r="G18" i="69"/>
  <c r="F18" i="69"/>
  <c r="A18" i="69"/>
  <c r="G17" i="69"/>
  <c r="F17" i="69"/>
  <c r="A17" i="69"/>
  <c r="G16" i="69"/>
  <c r="F16" i="69"/>
  <c r="A16" i="69"/>
  <c r="G15" i="69"/>
  <c r="F15" i="69"/>
  <c r="A15" i="69"/>
  <c r="G14" i="69"/>
  <c r="F14" i="69"/>
  <c r="A14" i="69"/>
  <c r="G13" i="69"/>
  <c r="F13" i="69"/>
  <c r="A13" i="69"/>
  <c r="G12" i="69"/>
  <c r="F12" i="69"/>
  <c r="A12" i="69"/>
  <c r="G11" i="69"/>
  <c r="F11" i="69"/>
  <c r="A11" i="69"/>
  <c r="G10" i="69"/>
  <c r="F10" i="69"/>
  <c r="A10" i="69"/>
  <c r="G9" i="69"/>
  <c r="F9" i="69"/>
  <c r="A9" i="69"/>
  <c r="G24" i="68"/>
  <c r="F24" i="68"/>
  <c r="A24" i="68"/>
  <c r="G23" i="68"/>
  <c r="F23" i="68"/>
  <c r="A23" i="68"/>
  <c r="G22" i="68"/>
  <c r="F22" i="68"/>
  <c r="A22" i="68"/>
  <c r="G21" i="68"/>
  <c r="F21" i="68"/>
  <c r="A21" i="68"/>
  <c r="G20" i="68"/>
  <c r="F20" i="68"/>
  <c r="A20" i="68"/>
  <c r="G19" i="68"/>
  <c r="F19" i="68"/>
  <c r="A19" i="68"/>
  <c r="G18" i="68"/>
  <c r="F18" i="68"/>
  <c r="A18" i="68"/>
  <c r="G17" i="68"/>
  <c r="F17" i="68"/>
  <c r="A17" i="68"/>
  <c r="G16" i="68"/>
  <c r="F16" i="68"/>
  <c r="A16" i="68"/>
  <c r="G15" i="68"/>
  <c r="F15" i="68"/>
  <c r="A15" i="68"/>
  <c r="G14" i="68"/>
  <c r="F14" i="68"/>
  <c r="A14" i="68"/>
  <c r="G13" i="68"/>
  <c r="F13" i="68"/>
  <c r="A13" i="68"/>
  <c r="G12" i="68"/>
  <c r="F12" i="68"/>
  <c r="A12" i="68"/>
  <c r="G11" i="68"/>
  <c r="F11" i="68"/>
  <c r="A11" i="68"/>
  <c r="G10" i="68"/>
  <c r="F10" i="68"/>
  <c r="A10" i="68"/>
  <c r="H25" i="67"/>
  <c r="G25" i="67"/>
  <c r="P10" i="81"/>
  <c r="H24" i="67"/>
  <c r="G24" i="67"/>
  <c r="H23" i="67"/>
  <c r="G23" i="67"/>
  <c r="H22" i="67"/>
  <c r="G22" i="67"/>
  <c r="I10" i="81"/>
  <c r="H21" i="67"/>
  <c r="G21" i="67"/>
  <c r="G10" i="81"/>
  <c r="H20" i="67"/>
  <c r="G20" i="67"/>
  <c r="H19" i="67"/>
  <c r="G19" i="67"/>
  <c r="A19" i="67"/>
  <c r="A20" i="67" s="1"/>
  <c r="A21" i="67" s="1"/>
  <c r="A22" i="67" s="1"/>
  <c r="A23" i="67" s="1"/>
  <c r="A24" i="67" s="1"/>
  <c r="A25" i="67" s="1"/>
  <c r="H18" i="67"/>
  <c r="G18" i="67"/>
  <c r="H17" i="67"/>
  <c r="G17" i="67"/>
  <c r="H16" i="67"/>
  <c r="G16" i="67"/>
  <c r="H15" i="67"/>
  <c r="G15" i="67"/>
  <c r="H14" i="67"/>
  <c r="G14" i="67"/>
  <c r="M9" i="81"/>
  <c r="H13" i="67"/>
  <c r="G13" i="67"/>
  <c r="K9" i="81"/>
  <c r="H12" i="67"/>
  <c r="G12" i="67"/>
  <c r="H11" i="67"/>
  <c r="G11" i="67"/>
  <c r="H10" i="67"/>
  <c r="G10" i="67"/>
  <c r="E9" i="81"/>
  <c r="H9" i="67"/>
  <c r="G9" i="67"/>
  <c r="C9" i="81"/>
  <c r="A9" i="67"/>
  <c r="G31" i="66"/>
  <c r="F31" i="66"/>
  <c r="A31" i="66"/>
  <c r="G30" i="66"/>
  <c r="F30" i="66"/>
  <c r="A30" i="66"/>
  <c r="G29" i="66"/>
  <c r="F29" i="66"/>
  <c r="A29" i="66"/>
  <c r="G28" i="66"/>
  <c r="F28" i="66"/>
  <c r="A28" i="66"/>
  <c r="G27" i="66"/>
  <c r="F27" i="66"/>
  <c r="A27" i="66"/>
  <c r="G26" i="66"/>
  <c r="F26" i="66"/>
  <c r="A26" i="66"/>
  <c r="G25" i="66"/>
  <c r="F25" i="66"/>
  <c r="G24" i="66"/>
  <c r="F24" i="66"/>
  <c r="G23" i="66"/>
  <c r="F23" i="66"/>
  <c r="G22" i="66"/>
  <c r="F22" i="66"/>
  <c r="A22" i="66"/>
  <c r="G21" i="66"/>
  <c r="F21" i="66"/>
  <c r="A21" i="66"/>
  <c r="G20" i="66"/>
  <c r="F20" i="66"/>
  <c r="A20" i="66"/>
  <c r="G19" i="66"/>
  <c r="F19" i="66"/>
  <c r="A19" i="66"/>
  <c r="G18" i="66"/>
  <c r="F18" i="66"/>
  <c r="A18" i="66"/>
  <c r="G17" i="66"/>
  <c r="F17" i="66"/>
  <c r="A17" i="66"/>
  <c r="G16" i="66"/>
  <c r="F16" i="66"/>
  <c r="A16" i="66"/>
  <c r="G15" i="66"/>
  <c r="F15" i="66"/>
  <c r="A15" i="66"/>
  <c r="G14" i="66"/>
  <c r="F14" i="66"/>
  <c r="A14" i="66"/>
  <c r="G13" i="66"/>
  <c r="F13" i="66"/>
  <c r="A13" i="66"/>
  <c r="G12" i="66"/>
  <c r="F12" i="66"/>
  <c r="A12" i="66"/>
  <c r="G11" i="66"/>
  <c r="F11" i="66"/>
  <c r="A11" i="66"/>
  <c r="G10" i="66"/>
  <c r="F10" i="66"/>
  <c r="G9" i="66"/>
  <c r="F9" i="66"/>
  <c r="A9" i="66"/>
  <c r="A10" i="66" s="1"/>
  <c r="A30" i="35"/>
  <c r="A31" i="35"/>
  <c r="A28" i="35"/>
  <c r="A27" i="35"/>
  <c r="A26" i="35"/>
  <c r="A29" i="35"/>
  <c r="A15" i="35"/>
  <c r="A13" i="35"/>
  <c r="A14" i="35"/>
  <c r="A16" i="35"/>
  <c r="A17" i="35"/>
  <c r="A18" i="35"/>
  <c r="A19" i="35"/>
  <c r="A20" i="35"/>
  <c r="A21" i="35"/>
  <c r="A22" i="35"/>
  <c r="A11" i="35"/>
  <c r="A12" i="35"/>
  <c r="H25" i="42"/>
  <c r="G25" i="42"/>
  <c r="P5" i="81"/>
  <c r="H24" i="42"/>
  <c r="G24" i="42"/>
  <c r="M5" i="81"/>
  <c r="H23" i="42"/>
  <c r="G23" i="42"/>
  <c r="H22" i="42"/>
  <c r="G22" i="42"/>
  <c r="H21" i="42"/>
  <c r="G21" i="42"/>
  <c r="G5" i="81"/>
  <c r="H20" i="42"/>
  <c r="G20" i="42"/>
  <c r="E5" i="81"/>
  <c r="H19" i="42"/>
  <c r="G19" i="42"/>
  <c r="H18" i="42"/>
  <c r="G18" i="42"/>
  <c r="H17" i="42"/>
  <c r="G17" i="42"/>
  <c r="H16" i="42"/>
  <c r="G16" i="42"/>
  <c r="H15" i="42"/>
  <c r="G15" i="42"/>
  <c r="H14" i="42"/>
  <c r="G14" i="42"/>
  <c r="H13" i="42"/>
  <c r="G13" i="42"/>
  <c r="H12" i="42"/>
  <c r="G12" i="42"/>
  <c r="I4" i="81"/>
  <c r="H11" i="42"/>
  <c r="G11" i="42"/>
  <c r="H10" i="42"/>
  <c r="G10" i="42"/>
  <c r="H9" i="42"/>
  <c r="G9" i="42"/>
  <c r="C4" i="81"/>
  <c r="G31" i="35"/>
  <c r="F31" i="35"/>
  <c r="G30" i="35"/>
  <c r="F30" i="35"/>
  <c r="G29" i="35"/>
  <c r="F29" i="35"/>
  <c r="G28" i="35"/>
  <c r="F28" i="35"/>
  <c r="G27" i="35"/>
  <c r="F27" i="35"/>
  <c r="G26" i="35"/>
  <c r="F26" i="35"/>
  <c r="G25" i="35"/>
  <c r="F25" i="35"/>
  <c r="G24" i="35"/>
  <c r="F24" i="35"/>
  <c r="G23" i="35"/>
  <c r="F23" i="35"/>
  <c r="G22" i="35"/>
  <c r="F22" i="35"/>
  <c r="G21" i="35"/>
  <c r="F21" i="35"/>
  <c r="G20" i="35"/>
  <c r="F20" i="35"/>
  <c r="G19" i="35"/>
  <c r="F19" i="35"/>
  <c r="G18" i="35"/>
  <c r="F18" i="35"/>
  <c r="G17" i="35"/>
  <c r="F17" i="35"/>
  <c r="G16" i="35"/>
  <c r="F16" i="35"/>
  <c r="G15" i="35"/>
  <c r="F15" i="35"/>
  <c r="G14" i="35"/>
  <c r="F14" i="35"/>
  <c r="G13" i="35"/>
  <c r="F13" i="35"/>
  <c r="G12" i="35"/>
  <c r="F12" i="35"/>
  <c r="G11" i="35"/>
  <c r="F11" i="35"/>
  <c r="G10" i="35"/>
  <c r="F10" i="35"/>
  <c r="G9" i="35"/>
  <c r="F9" i="35"/>
  <c r="A9" i="35"/>
  <c r="A10" i="35" s="1"/>
  <c r="B5" i="67" l="1"/>
  <c r="AA9" i="68"/>
  <c r="D24" i="4" s="1"/>
  <c r="AA9" i="69"/>
  <c r="D23" i="4" s="1"/>
  <c r="G23" i="4" s="1"/>
  <c r="J9" i="74"/>
  <c r="D17" i="4" s="1"/>
  <c r="G17" i="4" s="1"/>
  <c r="B16" i="67"/>
  <c r="K4" i="81"/>
  <c r="J9" i="73"/>
  <c r="D16" i="4" s="1"/>
  <c r="G16" i="4" s="1"/>
  <c r="J9" i="75"/>
  <c r="D18" i="4" s="1"/>
  <c r="G18" i="4" s="1"/>
  <c r="J9" i="76"/>
  <c r="D19" i="4" s="1"/>
  <c r="G19" i="4" s="1"/>
  <c r="J9" i="72"/>
  <c r="D15" i="4" s="1"/>
  <c r="G15" i="4" s="1"/>
  <c r="J9" i="71"/>
  <c r="D14" i="4" s="1"/>
  <c r="G14" i="4" s="1"/>
  <c r="M4" i="81"/>
  <c r="I5" i="81"/>
  <c r="G9" i="81"/>
  <c r="C10" i="81"/>
  <c r="G4" i="81"/>
  <c r="C5" i="81"/>
  <c r="M10" i="81"/>
  <c r="E4" i="81"/>
  <c r="P9" i="81"/>
  <c r="K10" i="81"/>
  <c r="P4" i="81"/>
  <c r="K5" i="81"/>
  <c r="I9" i="81"/>
  <c r="E10" i="81"/>
  <c r="J9" i="70"/>
  <c r="D13" i="4" s="1"/>
  <c r="G13" i="4" s="1"/>
  <c r="J9" i="69"/>
  <c r="J9" i="79"/>
  <c r="D22" i="4" s="1"/>
  <c r="G22" i="4" s="1"/>
  <c r="J9" i="35"/>
  <c r="D9" i="4" s="1"/>
  <c r="G9" i="4" s="1"/>
  <c r="J9" i="77"/>
  <c r="D20" i="4" s="1"/>
  <c r="G20" i="4" s="1"/>
  <c r="J9" i="78"/>
  <c r="D21" i="4" s="1"/>
  <c r="G21" i="4" s="1"/>
  <c r="J9" i="66"/>
  <c r="D11" i="4" s="1"/>
  <c r="G11" i="4" s="1"/>
  <c r="A4" i="77"/>
  <c r="A4" i="73"/>
  <c r="A4" i="70"/>
  <c r="A4" i="74"/>
  <c r="A4" i="35"/>
  <c r="A4" i="66"/>
  <c r="A4" i="79"/>
  <c r="A4" i="72"/>
  <c r="A4" i="69"/>
  <c r="A4" i="71"/>
  <c r="A4" i="68"/>
  <c r="A4" i="42"/>
  <c r="A3" i="81" s="1"/>
  <c r="A4" i="67"/>
  <c r="A4" i="76"/>
  <c r="A4" i="75"/>
  <c r="H11" i="4"/>
  <c r="H9" i="4"/>
  <c r="B5" i="42"/>
  <c r="A10" i="67"/>
  <c r="A11" i="67" s="1"/>
  <c r="A12" i="67" s="1"/>
  <c r="A13" i="67" s="1"/>
  <c r="A14" i="67" s="1"/>
  <c r="A15" i="67" s="1"/>
  <c r="J9" i="67" s="1"/>
  <c r="D12" i="4" s="1"/>
  <c r="G12" i="4" s="1"/>
  <c r="H4" i="84" l="1"/>
  <c r="G4" i="84"/>
  <c r="A9" i="81"/>
  <c r="A8" i="81"/>
  <c r="J9" i="42"/>
  <c r="D10" i="4" s="1"/>
  <c r="G10" i="4" s="1"/>
  <c r="G25" i="4" s="1"/>
  <c r="I4" i="84" l="1"/>
  <c r="J4" i="84" s="1"/>
</calcChain>
</file>

<file path=xl/comments1.xml><?xml version="1.0" encoding="utf-8"?>
<comments xmlns="http://schemas.openxmlformats.org/spreadsheetml/2006/main">
  <authors>
    <author xml:space="preserve"> </author>
  </authors>
  <commentList>
    <comment ref="D9" authorId="0">
      <text>
        <r>
          <rPr>
            <b/>
            <sz val="8"/>
            <color indexed="81"/>
            <rFont val="Tahoma"/>
            <family val="2"/>
          </rPr>
          <t xml:space="preserve"> Escriba aquí el número de su club.</t>
        </r>
      </text>
    </comment>
  </commentList>
</comments>
</file>

<file path=xl/comments2.xml><?xml version="1.0" encoding="utf-8"?>
<comments xmlns="http://schemas.openxmlformats.org/spreadsheetml/2006/main">
  <authors>
    <author xml:space="preserve"> </author>
  </authors>
  <commentList>
    <comment ref="D9" authorId="0">
      <text>
        <r>
          <rPr>
            <b/>
            <sz val="8"/>
            <color indexed="81"/>
            <rFont val="Tahoma"/>
            <family val="2"/>
          </rPr>
          <t xml:space="preserve"> Este campo se rellena sólo.</t>
        </r>
      </text>
    </comment>
    <comment ref="D10" authorId="0">
      <text>
        <r>
          <rPr>
            <b/>
            <sz val="8"/>
            <color indexed="81"/>
            <rFont val="Tahoma"/>
            <family val="2"/>
          </rPr>
          <t xml:space="preserve"> Este campo se rellena sólo.</t>
        </r>
      </text>
    </comment>
    <comment ref="D11" authorId="0">
      <text>
        <r>
          <rPr>
            <b/>
            <sz val="8"/>
            <color indexed="81"/>
            <rFont val="Tahoma"/>
            <family val="2"/>
          </rPr>
          <t xml:space="preserve"> Este campo se rellena sólo.</t>
        </r>
      </text>
    </comment>
    <comment ref="D12" authorId="0">
      <text>
        <r>
          <rPr>
            <b/>
            <sz val="8"/>
            <color indexed="81"/>
            <rFont val="Tahoma"/>
            <family val="2"/>
          </rPr>
          <t xml:space="preserve"> Este campo se rellena sólo.</t>
        </r>
      </text>
    </comment>
    <comment ref="D13" authorId="0">
      <text>
        <r>
          <rPr>
            <b/>
            <sz val="8"/>
            <color indexed="81"/>
            <rFont val="Tahoma"/>
            <family val="2"/>
          </rPr>
          <t xml:space="preserve"> Este campo se rellena sólo.</t>
        </r>
      </text>
    </comment>
    <comment ref="D14" authorId="0">
      <text>
        <r>
          <rPr>
            <b/>
            <sz val="8"/>
            <color indexed="81"/>
            <rFont val="Tahoma"/>
            <family val="2"/>
          </rPr>
          <t xml:space="preserve"> Este campo se rellena sólo.</t>
        </r>
      </text>
    </comment>
    <comment ref="D15" authorId="0">
      <text>
        <r>
          <rPr>
            <b/>
            <sz val="8"/>
            <color indexed="81"/>
            <rFont val="Tahoma"/>
            <family val="2"/>
          </rPr>
          <t xml:space="preserve"> Este campo se rellena sólo.</t>
        </r>
      </text>
    </comment>
    <comment ref="D16" authorId="0">
      <text>
        <r>
          <rPr>
            <b/>
            <sz val="8"/>
            <color indexed="81"/>
            <rFont val="Tahoma"/>
            <family val="2"/>
          </rPr>
          <t xml:space="preserve"> Este campo se rellena sólo.</t>
        </r>
      </text>
    </comment>
    <comment ref="D17" authorId="0">
      <text>
        <r>
          <rPr>
            <b/>
            <sz val="8"/>
            <color indexed="81"/>
            <rFont val="Tahoma"/>
            <family val="2"/>
          </rPr>
          <t xml:space="preserve"> Este campo se rellena sólo.</t>
        </r>
      </text>
    </comment>
    <comment ref="D18" authorId="0">
      <text>
        <r>
          <rPr>
            <b/>
            <sz val="8"/>
            <color indexed="81"/>
            <rFont val="Tahoma"/>
            <family val="2"/>
          </rPr>
          <t xml:space="preserve"> Este campo se rellena sólo.</t>
        </r>
      </text>
    </comment>
    <comment ref="D19" authorId="0">
      <text>
        <r>
          <rPr>
            <b/>
            <sz val="8"/>
            <color indexed="81"/>
            <rFont val="Tahoma"/>
            <family val="2"/>
          </rPr>
          <t xml:space="preserve"> Este campo se rellena sólo.</t>
        </r>
      </text>
    </comment>
    <comment ref="D20" authorId="0">
      <text>
        <r>
          <rPr>
            <b/>
            <sz val="8"/>
            <color indexed="81"/>
            <rFont val="Tahoma"/>
            <family val="2"/>
          </rPr>
          <t xml:space="preserve"> Este campo se rellena sólo.</t>
        </r>
      </text>
    </comment>
    <comment ref="D21" authorId="0">
      <text>
        <r>
          <rPr>
            <b/>
            <sz val="8"/>
            <color indexed="81"/>
            <rFont val="Tahoma"/>
            <family val="2"/>
          </rPr>
          <t xml:space="preserve"> Este campo se rellena sólo.</t>
        </r>
      </text>
    </comment>
    <comment ref="D22" authorId="0">
      <text>
        <r>
          <rPr>
            <b/>
            <sz val="8"/>
            <color indexed="81"/>
            <rFont val="Tahoma"/>
            <family val="2"/>
          </rPr>
          <t xml:space="preserve"> Este campo se rellena sólo.</t>
        </r>
      </text>
    </comment>
    <comment ref="D23" authorId="0">
      <text>
        <r>
          <rPr>
            <b/>
            <sz val="8"/>
            <color indexed="81"/>
            <rFont val="Tahoma"/>
            <family val="2"/>
          </rPr>
          <t xml:space="preserve"> Este campo se rellena sólo.</t>
        </r>
      </text>
    </comment>
    <comment ref="D24" authorId="0">
      <text>
        <r>
          <rPr>
            <b/>
            <sz val="8"/>
            <color indexed="81"/>
            <rFont val="Tahoma"/>
            <family val="2"/>
          </rPr>
          <t xml:space="preserve"> Este campo se rellena sólo.</t>
        </r>
      </text>
    </comment>
  </commentList>
</comments>
</file>

<file path=xl/sharedStrings.xml><?xml version="1.0" encoding="utf-8"?>
<sst xmlns="http://schemas.openxmlformats.org/spreadsheetml/2006/main" count="66451" uniqueCount="19822">
  <si>
    <t>Nombre</t>
  </si>
  <si>
    <t>Apellido 1</t>
  </si>
  <si>
    <t>Apellido 2</t>
  </si>
  <si>
    <t>Lic. Nº</t>
  </si>
  <si>
    <t>CATEGORÍA</t>
  </si>
  <si>
    <t>NÚM</t>
  </si>
  <si>
    <t>PRECIO</t>
  </si>
  <si>
    <t>TOTAL</t>
  </si>
  <si>
    <t>MANUAL DE USO</t>
  </si>
  <si>
    <t>JUG.1</t>
  </si>
  <si>
    <t>JUG.2</t>
  </si>
  <si>
    <t>JUG.3</t>
  </si>
  <si>
    <t>JUG.4</t>
  </si>
  <si>
    <t>JUG.5</t>
  </si>
  <si>
    <t>Cat.</t>
  </si>
  <si>
    <t>ENT.</t>
  </si>
  <si>
    <t>DEL.</t>
  </si>
  <si>
    <t>NOMBRE :</t>
  </si>
  <si>
    <t>ENRIQUE</t>
  </si>
  <si>
    <t>RUIZ</t>
  </si>
  <si>
    <t>ADRIAN</t>
  </si>
  <si>
    <t>GARCIA</t>
  </si>
  <si>
    <t>FERNANDEZ</t>
  </si>
  <si>
    <t>MANUEL</t>
  </si>
  <si>
    <t>DANIEL</t>
  </si>
  <si>
    <t>MARTINEZ</t>
  </si>
  <si>
    <t>GOMEZ</t>
  </si>
  <si>
    <t>SERRA</t>
  </si>
  <si>
    <t>JIMENEZ</t>
  </si>
  <si>
    <t>SANCHEZ</t>
  </si>
  <si>
    <t>RICARD</t>
  </si>
  <si>
    <t>LOPEZ</t>
  </si>
  <si>
    <t>SANTIAGO</t>
  </si>
  <si>
    <t>ANDREU</t>
  </si>
  <si>
    <t>ALEJANDRO</t>
  </si>
  <si>
    <t>GRANADOS</t>
  </si>
  <si>
    <t>ROMERO</t>
  </si>
  <si>
    <t>MORENO</t>
  </si>
  <si>
    <t>ANDRES</t>
  </si>
  <si>
    <t>BELTRAN</t>
  </si>
  <si>
    <t>CARLES</t>
  </si>
  <si>
    <t>DAVID</t>
  </si>
  <si>
    <t>AITOR</t>
  </si>
  <si>
    <t>ANTONIO</t>
  </si>
  <si>
    <t>FRANCESC</t>
  </si>
  <si>
    <t>JOSE</t>
  </si>
  <si>
    <t>RODRIGUEZ</t>
  </si>
  <si>
    <t>MATEO</t>
  </si>
  <si>
    <t>JAVIER</t>
  </si>
  <si>
    <t>LAZARO</t>
  </si>
  <si>
    <t>JOAQUIN</t>
  </si>
  <si>
    <t>DIAZ</t>
  </si>
  <si>
    <t>JOSE ANTONIO</t>
  </si>
  <si>
    <t>GIL</t>
  </si>
  <si>
    <t>CARLOS</t>
  </si>
  <si>
    <t>GARRIDO</t>
  </si>
  <si>
    <t>TORRES</t>
  </si>
  <si>
    <t>FERNANDO</t>
  </si>
  <si>
    <t>ANGEL</t>
  </si>
  <si>
    <t>BARRIO</t>
  </si>
  <si>
    <t>DOMINGUEZ</t>
  </si>
  <si>
    <t>TOMAS</t>
  </si>
  <si>
    <t>CARBONELL</t>
  </si>
  <si>
    <t>JESUS</t>
  </si>
  <si>
    <t>FRANCISCO</t>
  </si>
  <si>
    <t>VAL</t>
  </si>
  <si>
    <t>MARTIN</t>
  </si>
  <si>
    <t>SAYAGO</t>
  </si>
  <si>
    <t>CALVO</t>
  </si>
  <si>
    <t>PEREZ</t>
  </si>
  <si>
    <t>HIDALGO</t>
  </si>
  <si>
    <t>RUBIO</t>
  </si>
  <si>
    <t>RAFAEL</t>
  </si>
  <si>
    <t>BERMEJO</t>
  </si>
  <si>
    <t>SANZ</t>
  </si>
  <si>
    <t>JORGE</t>
  </si>
  <si>
    <t>JOSE MANUEL</t>
  </si>
  <si>
    <t>ALBERTO</t>
  </si>
  <si>
    <t>GUAL</t>
  </si>
  <si>
    <t>MIGUEL</t>
  </si>
  <si>
    <t>ROVIRA</t>
  </si>
  <si>
    <t>SASTRE</t>
  </si>
  <si>
    <t>VARGAS</t>
  </si>
  <si>
    <t>NIETO</t>
  </si>
  <si>
    <t>GONZALEZ</t>
  </si>
  <si>
    <t>DIEGO</t>
  </si>
  <si>
    <t>RAMIREZ</t>
  </si>
  <si>
    <t>BLANCO</t>
  </si>
  <si>
    <t>AZCON</t>
  </si>
  <si>
    <t>BIETO</t>
  </si>
  <si>
    <t>ZAPATA</t>
  </si>
  <si>
    <t>ALVAREZ</t>
  </si>
  <si>
    <t>MENDEZ</t>
  </si>
  <si>
    <t>CORTES</t>
  </si>
  <si>
    <t>EDUARDO</t>
  </si>
  <si>
    <t>FERMIN</t>
  </si>
  <si>
    <t>DURAN</t>
  </si>
  <si>
    <t>ROBLES</t>
  </si>
  <si>
    <t>ANTONIO JOSE</t>
  </si>
  <si>
    <t>ALCANTARA</t>
  </si>
  <si>
    <t>LOZANO</t>
  </si>
  <si>
    <t>VIDAL</t>
  </si>
  <si>
    <t>HERNANDEZ</t>
  </si>
  <si>
    <t>PEREIRA</t>
  </si>
  <si>
    <t>CAMACHO</t>
  </si>
  <si>
    <t>FRANCISCO JAVIER</t>
  </si>
  <si>
    <t>CASAS</t>
  </si>
  <si>
    <t>IVAN</t>
  </si>
  <si>
    <t>SERGIO</t>
  </si>
  <si>
    <t>JUAN CARLOS</t>
  </si>
  <si>
    <t>ALVARO</t>
  </si>
  <si>
    <t>REY</t>
  </si>
  <si>
    <t>SOBRINO</t>
  </si>
  <si>
    <t>MARQUEZ</t>
  </si>
  <si>
    <t>ALFONSO</t>
  </si>
  <si>
    <t>CASTRO</t>
  </si>
  <si>
    <t>IZQUIERDO</t>
  </si>
  <si>
    <t>JUAN LUIS</t>
  </si>
  <si>
    <t>REDONDO</t>
  </si>
  <si>
    <t>RUBEN</t>
  </si>
  <si>
    <t>EDGAR</t>
  </si>
  <si>
    <t>CUESTA</t>
  </si>
  <si>
    <t>BARBA</t>
  </si>
  <si>
    <t>REYES</t>
  </si>
  <si>
    <t>IKER</t>
  </si>
  <si>
    <t>TOLEDO</t>
  </si>
  <si>
    <t>PABLO</t>
  </si>
  <si>
    <t>PI</t>
  </si>
  <si>
    <t>AMAT</t>
  </si>
  <si>
    <t>LUIS MANUEL</t>
  </si>
  <si>
    <t>GUILLERMO</t>
  </si>
  <si>
    <t>RODRIGO</t>
  </si>
  <si>
    <t>JUAN JOSE</t>
  </si>
  <si>
    <t>CARRASCO</t>
  </si>
  <si>
    <t>ESCRIBANO</t>
  </si>
  <si>
    <t>RICO</t>
  </si>
  <si>
    <t>JOSE MARIA</t>
  </si>
  <si>
    <t>VALERA</t>
  </si>
  <si>
    <t>DELGADO</t>
  </si>
  <si>
    <t>PALACIOS</t>
  </si>
  <si>
    <t>VALERO</t>
  </si>
  <si>
    <t>PALOMARES</t>
  </si>
  <si>
    <t>ADAN</t>
  </si>
  <si>
    <t>ASIER</t>
  </si>
  <si>
    <t>PRIETO</t>
  </si>
  <si>
    <t>JUAN FRANCISCO</t>
  </si>
  <si>
    <t>BALTASAR</t>
  </si>
  <si>
    <t>GONZALO</t>
  </si>
  <si>
    <t>JESUS MARIA</t>
  </si>
  <si>
    <t>CARDONA</t>
  </si>
  <si>
    <t>CABELLO</t>
  </si>
  <si>
    <t>VALLEJO</t>
  </si>
  <si>
    <t>ROPERO</t>
  </si>
  <si>
    <t>RAQUEL</t>
  </si>
  <si>
    <t>SOUTO</t>
  </si>
  <si>
    <t>VARELA</t>
  </si>
  <si>
    <t>ROJO</t>
  </si>
  <si>
    <t>MONZON</t>
  </si>
  <si>
    <t>CHAVES</t>
  </si>
  <si>
    <t>TIRADO</t>
  </si>
  <si>
    <t>NUÑEZ</t>
  </si>
  <si>
    <t>MUÑOZ</t>
  </si>
  <si>
    <t>QUEVEDO</t>
  </si>
  <si>
    <t>ANGULO</t>
  </si>
  <si>
    <t>MADRAZO</t>
  </si>
  <si>
    <t>JOSÉ</t>
  </si>
  <si>
    <t>BERRENDO</t>
  </si>
  <si>
    <t>HENCHE</t>
  </si>
  <si>
    <t>PÉREZ</t>
  </si>
  <si>
    <t>SÁNCHEZ</t>
  </si>
  <si>
    <t>MACHIN</t>
  </si>
  <si>
    <t>MUÑOZ-VARGAS</t>
  </si>
  <si>
    <t>LLAVE</t>
  </si>
  <si>
    <t>MOLINERO</t>
  </si>
  <si>
    <t>PORRAS</t>
  </si>
  <si>
    <t>CABRERIZO</t>
  </si>
  <si>
    <t>AMANDA</t>
  </si>
  <si>
    <t>ANDER</t>
  </si>
  <si>
    <t>ELADIO</t>
  </si>
  <si>
    <t>ALAIN</t>
  </si>
  <si>
    <t>PARREÑO</t>
  </si>
  <si>
    <t>JOSU</t>
  </si>
  <si>
    <t>MIGUEL ÁNGEL</t>
  </si>
  <si>
    <t>CANEDA</t>
  </si>
  <si>
    <t>BAL</t>
  </si>
  <si>
    <t>MUR</t>
  </si>
  <si>
    <t>BRANDARIZ</t>
  </si>
  <si>
    <t>SANCHEZ-VALLEJO</t>
  </si>
  <si>
    <t>MANGAS</t>
  </si>
  <si>
    <t>LASCURAIN</t>
  </si>
  <si>
    <t>JOSÉ LUIS</t>
  </si>
  <si>
    <t>CHENOLL</t>
  </si>
  <si>
    <t>REAL CIRCULO DE LABRADORES</t>
  </si>
  <si>
    <t>CIRCULO MERCANTIL E INDUSTRIAL</t>
  </si>
  <si>
    <t>CLUB TENIS DE MESA PORTUENSE</t>
  </si>
  <si>
    <t>CLUB TENIS DE MESA BAHIA DE CADIZ</t>
  </si>
  <si>
    <t>CLUB MEDICINA TENIS DE MESA</t>
  </si>
  <si>
    <t>C.D. CIRCULO RECREATIVO MOTRIL</t>
  </si>
  <si>
    <t>CLUB TENIS DE MESA SAN JOSE</t>
  </si>
  <si>
    <t>CLUB TENIS DE MESA ALMENDRALEJO</t>
  </si>
  <si>
    <t>CLUB NARON TENIS DE MESA</t>
  </si>
  <si>
    <t>CLUB DEPORTIVO MURCIA TENIS DE MESA</t>
  </si>
  <si>
    <t>CAMBADOS TENIS DE MESA</t>
  </si>
  <si>
    <t>CLUB TENIS MESA GETAFE</t>
  </si>
  <si>
    <t>CLUB TENIS DE MESA UNASYR ALICANTE</t>
  </si>
  <si>
    <t>CLUB TENIS DE MESA ALCOY</t>
  </si>
  <si>
    <t>AVILES TENIS DE MESA</t>
  </si>
  <si>
    <t>AGRUPACION DEPORTIVA DON BENITO</t>
  </si>
  <si>
    <t>INCA TENNIS TAULA CLUB</t>
  </si>
  <si>
    <t>CLUB PALMA TENNIS DE TAULA</t>
  </si>
  <si>
    <t>VIC TENNIS DE TAULA</t>
  </si>
  <si>
    <t>CLUB TENNIS DE TAULA C.E.R. L'ESCALA</t>
  </si>
  <si>
    <t>CLUB LEKA ENEA TENIS DE MESA</t>
  </si>
  <si>
    <t>CLUB TENIS DE MESA CORUÑA</t>
  </si>
  <si>
    <t>CLUB TENIS DE MESA COSLADA</t>
  </si>
  <si>
    <t>CLUB ESCUELA TENIS DE MESA GETAFE</t>
  </si>
  <si>
    <t>CLUB TENIS DE MESA SAN S. DE LOS REYES</t>
  </si>
  <si>
    <t>CLUB TENIS DE MESA MORATALAZ</t>
  </si>
  <si>
    <t>CLUB DEPORTIVO OBERENA</t>
  </si>
  <si>
    <t>CLUB DEPORTIVO ARTXANDAKO MAHAI TENIS</t>
  </si>
  <si>
    <t>A.D. SCHOOL ZARAGOZA TENIS DE MESA</t>
  </si>
  <si>
    <t>A.D.G. SANTIAGO TENIS DE MESA</t>
  </si>
  <si>
    <t>CENTRO NATACION HELIOS</t>
  </si>
  <si>
    <t>CLUB TENIS DE MESA DAMA DE ELCHE</t>
  </si>
  <si>
    <t>CLUB TENIS DE MESA MOSTOLES</t>
  </si>
  <si>
    <t>TENIS DE MESA VILLAFRANCA</t>
  </si>
  <si>
    <t>SOCIEDAD LICEO DE NOIA</t>
  </si>
  <si>
    <t>CASA DE ASTURIAS</t>
  </si>
  <si>
    <t>TENIS DE MESA ALMARAZ</t>
  </si>
  <si>
    <t>CLUB TENNIS DE TAULA BORGES</t>
  </si>
  <si>
    <t>CLUB TENNIS DE TAULA VILANOVA</t>
  </si>
  <si>
    <t>TENIS DE MESA DEFENSE LA PALMA</t>
  </si>
  <si>
    <t>UNIVERSITARIOS AGUERE TENERIFE</t>
  </si>
  <si>
    <t>CIRCULO AMISTAD XII DE ENERO</t>
  </si>
  <si>
    <t>CLUB TENIS DE MESA PUNTAGORDA</t>
  </si>
  <si>
    <t>CLUB TENIS DE MESA VEGUELLINA DE ORBIGO</t>
  </si>
  <si>
    <t>CLUB DEPORTIVO MAZARRON</t>
  </si>
  <si>
    <t>CLUB FERROL TENIS DE MESA</t>
  </si>
  <si>
    <t>CLUB DEPORTIVO AMIGOS DEL TENIS MESA</t>
  </si>
  <si>
    <t>CLUB BURGOS TENIS DE MESA</t>
  </si>
  <si>
    <t>CLUB TENIS DE MESA MONTILLA</t>
  </si>
  <si>
    <t>CLUB TENIS DE MESA ANDUJAR</t>
  </si>
  <si>
    <t>ARTEAL TENIS DE MESA</t>
  </si>
  <si>
    <t>CLUB VALLADOLID TENIS DE MESA</t>
  </si>
  <si>
    <t>CLUB PRIEGO TENIS DE MESA</t>
  </si>
  <si>
    <t>TENIS DE TAULA MANACOR</t>
  </si>
  <si>
    <t>ASOCIACION DEPORTIVA LOS TRES BALCONES</t>
  </si>
  <si>
    <t>CLUB TENIS DE MESA ESPEDREGADA</t>
  </si>
  <si>
    <t>AGRUPACION DEPORTIVA DUBRATAMBRE</t>
  </si>
  <si>
    <t>ASOCIACION TENIS DE MESA LA NAVE</t>
  </si>
  <si>
    <t>CLUB TENIS DE MESA CIDADE DE NARON</t>
  </si>
  <si>
    <t>CIRCULO MERCANTIL DE VIGO</t>
  </si>
  <si>
    <t>SOCIEDAD CORAL RECREATIVA EL CIERVO</t>
  </si>
  <si>
    <t>CLUB TENNIS DE TAULA RIPOLLET</t>
  </si>
  <si>
    <t>CLUB TENNIS DE TAULA CALELLA</t>
  </si>
  <si>
    <t>CLUB TENNIS TAULA OLOT</t>
  </si>
  <si>
    <t>CLUB TENNIS TAULA OLESA</t>
  </si>
  <si>
    <t>CLUB TENNIS BARCINO</t>
  </si>
  <si>
    <t>CLUB TENNIS DE TAULA SALLENT</t>
  </si>
  <si>
    <t>CLUB TENNIS DE TAULA XARXA MALGRAT</t>
  </si>
  <si>
    <t>CLUB PING PONG IGUALADA</t>
  </si>
  <si>
    <t>CLUB TENNIS DE TAULA L'HOSPITALET</t>
  </si>
  <si>
    <t>COLEGIO PUBLICO SEVERO OCHOA</t>
  </si>
  <si>
    <t>AGRUPACION DEPORTIVA TENIS MESA LEGANES</t>
  </si>
  <si>
    <t>CLUB ALBACETE TENIS DE MESA</t>
  </si>
  <si>
    <t>CENTRE CATOLIC DE SANTS</t>
  </si>
  <si>
    <t>GURE TALDE MAHAI TENIS</t>
  </si>
  <si>
    <t>CLUB TENIS DE MESA PATERNA</t>
  </si>
  <si>
    <t>CENTRE NATACIO MATARO</t>
  </si>
  <si>
    <t>CASTRILLON TENIS DE MESA</t>
  </si>
  <si>
    <t>AGRUPACION DEPORTIVA GASTEIZ</t>
  </si>
  <si>
    <t>CLUB NATACION PAMPLONA</t>
  </si>
  <si>
    <t>LLUISOS DE GRACIA</t>
  </si>
  <si>
    <t>CLUB TENNIS TAULA ATENEU 1882</t>
  </si>
  <si>
    <t>TENNIS DE TAULA PARETS</t>
  </si>
  <si>
    <t>CLUB GIMNASTIC DE TARRAGONA</t>
  </si>
  <si>
    <t>CLUB NATACIO TARRACO</t>
  </si>
  <si>
    <t>AGRUPACIO CONGRES</t>
  </si>
  <si>
    <t>TENNIS DE TAULA XATIVA CLUB</t>
  </si>
  <si>
    <t>CLUB TENIS DE MESA JAEN</t>
  </si>
  <si>
    <t>CLUB DEPORTIVO TENIS DE MESA RIVAS</t>
  </si>
  <si>
    <t>CLUB TENIS DE MESA LINARES</t>
  </si>
  <si>
    <t>ALUCHE TENIS DE MESA</t>
  </si>
  <si>
    <t>CLUB SA POBLA TENNIS DE TAULA</t>
  </si>
  <si>
    <t>AGRUPACION DEPORTIVA PATIÑO</t>
  </si>
  <si>
    <t>CLUB TENIS DE MESA JEREZ</t>
  </si>
  <si>
    <t>CLUB MALAGA TENIS DE MESA</t>
  </si>
  <si>
    <t>ASOCIACION DEPORTIVA TENIS MESA CACERES</t>
  </si>
  <si>
    <t>CLUB TENIS DE MESA TECNIK '87</t>
  </si>
  <si>
    <t>CENTRO ASTURIANO DE OVIEDO</t>
  </si>
  <si>
    <t>ATLETICO SAN SEBASTIAN</t>
  </si>
  <si>
    <t>CLUB TENNIS DE TAULA LA VILA JOIOSA</t>
  </si>
  <si>
    <t>TENNIS DE TAULA BURJASSOT VALENCIA</t>
  </si>
  <si>
    <t>CAMBRE TENIS DE MESA</t>
  </si>
  <si>
    <t>TENIS DE MESA EL CACHON</t>
  </si>
  <si>
    <t>CLUB TENIS DE MESA CHICLANA</t>
  </si>
  <si>
    <t>CLUB TENIS DE MESA ADELANTADOS-LAGUNA</t>
  </si>
  <si>
    <t>JUVENTUD TENIS DE MESA</t>
  </si>
  <si>
    <t>ESCUELA TENIS MESA TORRELAVEGA</t>
  </si>
  <si>
    <t>CLUB SOLLER TENNIS DE TAULA</t>
  </si>
  <si>
    <t>CLUB TENIS DE MESA BASAURI</t>
  </si>
  <si>
    <t>CLUB CIRCULO CULTURAL EL PALMAR</t>
  </si>
  <si>
    <t>A.D. TENIS DE MESA SANTIAGO PROMESAS</t>
  </si>
  <si>
    <t>CLUB TENNIS TAULA ELS 8 LA GARRIGA</t>
  </si>
  <si>
    <t>UNIO ESPORTIVA SANT CUGAT</t>
  </si>
  <si>
    <t>CLUB TENIS DE MESA ROTA</t>
  </si>
  <si>
    <t>CLUB TENIS MESA GRAN CANARIA</t>
  </si>
  <si>
    <t>CLUB TENNIS DE TAULA VILAFRANCA</t>
  </si>
  <si>
    <t>CLUB TENNIS DE TAULA LA BISBAL</t>
  </si>
  <si>
    <t>ALCOBENDAS TENIS DE MESA</t>
  </si>
  <si>
    <t>S.C.D.R HELIOS-BEMBRIVE</t>
  </si>
  <si>
    <t>CONXO TENIS DE MESA</t>
  </si>
  <si>
    <t>T.M. DAGANZO</t>
  </si>
  <si>
    <t>CLUB FUENLABRADA EL TRIGAL T.M.</t>
  </si>
  <si>
    <t>CLUB INFANTIL Y JUVENIL BELLVITGE</t>
  </si>
  <si>
    <t>AGRUPACION DEPORTIVA VINCIOS</t>
  </si>
  <si>
    <t>CLUB CORIA TENIS DE MESA</t>
  </si>
  <si>
    <t>CLUB TENIS DE MESA ALBOLOTE</t>
  </si>
  <si>
    <t>CLUB TENIS DE MESA CIUTADELLA</t>
  </si>
  <si>
    <t>ACADEMIA SAN MAMED OURENSE TENIS MESA</t>
  </si>
  <si>
    <t>C.D.E. TENIS DE MESA MIGUELTURRA</t>
  </si>
  <si>
    <t>CLUB DEPORTIVO ELEMENTAL ANTONIO MENDOZA</t>
  </si>
  <si>
    <t>CLUB TENNIS TAULA CALAF</t>
  </si>
  <si>
    <t>CLUB TENNIS TAULA BASCARA</t>
  </si>
  <si>
    <t>CLUB TENIS DE MESA ZAMORA</t>
  </si>
  <si>
    <t>I.E.S. PADRE ISLA</t>
  </si>
  <si>
    <t>CLUB DEL MAR DE SAN AMARO</t>
  </si>
  <si>
    <t>TEMESPIN</t>
  </si>
  <si>
    <t>A.D. CLUB ARGON - 73</t>
  </si>
  <si>
    <t>C.D.E. TENIS DE MESA MANZANARES</t>
  </si>
  <si>
    <t>CLUB SAN XOAN TENIS DE MESA</t>
  </si>
  <si>
    <t>CLUB TENIS DE MESA EL ALAMO</t>
  </si>
  <si>
    <t>CLUB TENNIS TAULA LLEIDA</t>
  </si>
  <si>
    <t>CLUB MONTE PORREIRO</t>
  </si>
  <si>
    <t>CLUB TENIS DE MESA LALIN</t>
  </si>
  <si>
    <t>ASOCIACION DEPORTIVA ELIOCROCA</t>
  </si>
  <si>
    <t>CLUB TENNIS TAULA TRAMUNTANA FIGUERES</t>
  </si>
  <si>
    <t>SALESIANOS PIZARRALES</t>
  </si>
  <si>
    <t>CLUB TENIS DE MESA TOLEDO</t>
  </si>
  <si>
    <t>CLUB DEPORTIVO YACAL</t>
  </si>
  <si>
    <t>S.C.D. ETXADI K.K.E.</t>
  </si>
  <si>
    <t>CLUB TENIS DE MESA ASPE</t>
  </si>
  <si>
    <t>CLUB TENIS DE MESA ARANJUEZ</t>
  </si>
  <si>
    <t>BRUNETE SIGLO XXI</t>
  </si>
  <si>
    <t>CLUB TENNIS TAULA SANTA EULARIA</t>
  </si>
  <si>
    <t>CLUB TENIS DE MESA BREOGAN - OLEIROS</t>
  </si>
  <si>
    <t>CLUB TENIS DE MESA CELADA</t>
  </si>
  <si>
    <t>CLUB ASTURIAS TENIS DE MESA</t>
  </si>
  <si>
    <t>CLUB TENIS DE MESA OCAÑA</t>
  </si>
  <si>
    <t>CLUB TENIS DE MESA TALAVERA</t>
  </si>
  <si>
    <t>CLUB DEPORTIVO CARTAMA TENIS DE MESA</t>
  </si>
  <si>
    <t>CLUB TENNIS TAULA BALAGUER</t>
  </si>
  <si>
    <t>CLUB TENIS TAULA CAMBRILS-OLEASTRUM</t>
  </si>
  <si>
    <t>C.D. POBLA DE FARNALS</t>
  </si>
  <si>
    <t>EL CENTRE</t>
  </si>
  <si>
    <t>CLUB TENIS DE MESA VILLA DE VALDEMORO</t>
  </si>
  <si>
    <t>CLUB TENNIS TAULA ES VIVER</t>
  </si>
  <si>
    <t>CLUB BEJARANO TENIS DE MESA</t>
  </si>
  <si>
    <t>CLUB TENIS DE MESA LOS BARRIOS</t>
  </si>
  <si>
    <t>C.M.D. SAN JUAN</t>
  </si>
  <si>
    <t>CLUB TENIS DE MESA AYAMONTE</t>
  </si>
  <si>
    <t>CLUB TENNIS TAULA D'ALCUDIA</t>
  </si>
  <si>
    <t>TT LA LIRA VENDRELLENCA</t>
  </si>
  <si>
    <t>CLUB TENIS DE MESA TABOR AÑAVINGO</t>
  </si>
  <si>
    <t>C.T.M. AGACHE EL ESCOBONAL</t>
  </si>
  <si>
    <t>C.D. PRAKAN DEL NORTE DE TENERIFE</t>
  </si>
  <si>
    <t>CLUB B. NURYANA LAGUNA</t>
  </si>
  <si>
    <t>CINANIA TENIS DE MESA</t>
  </si>
  <si>
    <t>S.M.D. CALAMONTE</t>
  </si>
  <si>
    <t>CLUB TENIS DE MESA ESTEPONA</t>
  </si>
  <si>
    <t>ANORTHOSIS VIMIANZO</t>
  </si>
  <si>
    <t>C.D. TENIS DE MESA RIVAS PROMESAS</t>
  </si>
  <si>
    <t>C.T.M. GOSSIMA L. BELTRAN 2001</t>
  </si>
  <si>
    <t>CLUB GRATEME T.M.</t>
  </si>
  <si>
    <t>REUS DEPORTIU</t>
  </si>
  <si>
    <t>CLUB TENNIS TAULA ALAIOR</t>
  </si>
  <si>
    <t>A.D. COLLADO MEDIANO</t>
  </si>
  <si>
    <t>SON CLADERA TTC</t>
  </si>
  <si>
    <t>A.D.T.M. 150 AÑOS CIUDAD DON BENITO</t>
  </si>
  <si>
    <t>CLUB OROSO TM</t>
  </si>
  <si>
    <t>CLUB TENIS DE MESA ALMUÑECAR</t>
  </si>
  <si>
    <t>CTT TORROELLA DE MONTGRI</t>
  </si>
  <si>
    <t>RIBADUMIA TENIS DE MESA</t>
  </si>
  <si>
    <t>CLUB TENIS DE MESA VE-VA</t>
  </si>
  <si>
    <t>CLUB TENIS DE MESA MONTIJO</t>
  </si>
  <si>
    <t>CLUB DEPORTIVO TENIS DE MESA CHINATO</t>
  </si>
  <si>
    <t>TENIS DE MESA FUENTE DE CANTOS</t>
  </si>
  <si>
    <t>CLUB DEPORTIVO TERRAS DA CHAIRA</t>
  </si>
  <si>
    <t>CLUBE DEPORTIVO DEZPORTAS LUGO T.M.</t>
  </si>
  <si>
    <t>DEDALOS TENIS DE MESA</t>
  </si>
  <si>
    <t>CLUB ESPORTIU TT RIPOLL</t>
  </si>
  <si>
    <t>CLUB PEÑARANDA DE BRACAMONTE</t>
  </si>
  <si>
    <t>CLUB TENIS MESA GARRUCHA</t>
  </si>
  <si>
    <t>CLUB TENIS DE MESA CALASPARRA</t>
  </si>
  <si>
    <t>C.D. TENIS DE MESA TEMEGUESTE</t>
  </si>
  <si>
    <t>CTT ALMOSTER</t>
  </si>
  <si>
    <t>C.D.E. TENIS DE MESA EBORA</t>
  </si>
  <si>
    <t>NAVALCAN TENIS DE MESA</t>
  </si>
  <si>
    <t>CLUB DEPORTIVO VALENTI</t>
  </si>
  <si>
    <t>CLUB NATACIO SABADELL</t>
  </si>
  <si>
    <t>CLUB DEPORTIVO GINES</t>
  </si>
  <si>
    <t>CLUB TENIS MESA ROQUETAS</t>
  </si>
  <si>
    <t>BENIGANIM</t>
  </si>
  <si>
    <t>CLUB DEPORTIVO TENIS MESA PEÑASCAL</t>
  </si>
  <si>
    <t>CLUB TENIS DE MESA ACOROMA</t>
  </si>
  <si>
    <t>CLUB DEPORTIVO PISUERGA</t>
  </si>
  <si>
    <t>CLUB DEPORTIVO ELEMENTAL PEDREZUELA</t>
  </si>
  <si>
    <t>TENIS MESA SONSECA</t>
  </si>
  <si>
    <t>CLUB TOTANA TENIS MESA</t>
  </si>
  <si>
    <t>C.D. FORTUNA K.E.</t>
  </si>
  <si>
    <t>CLUB TENIS MESA FAYCANES</t>
  </si>
  <si>
    <t>CLUB DEPORTIVO DE TENIS DE MESA CORDOBA-81</t>
  </si>
  <si>
    <t>CLUB TENIS MESA IZNAJAR</t>
  </si>
  <si>
    <t>CLUB ALHAURÍN EL GRANDE</t>
  </si>
  <si>
    <t>UNIVERSIDAD DE BURGOS</t>
  </si>
  <si>
    <t>TT CAN FATJO</t>
  </si>
  <si>
    <t>TENIS DE MESA POLANCO</t>
  </si>
  <si>
    <t>CLUB TENIS TAULA PORTMANY</t>
  </si>
  <si>
    <t>IRUN BIDEGORRI</t>
  </si>
  <si>
    <t>CLUB DEPORTIVO HUETOR VEGA TENIS DE MESA</t>
  </si>
  <si>
    <t>CLUB TENIS TAULA SANT LLUIS</t>
  </si>
  <si>
    <t>U.D. BARRIAL</t>
  </si>
  <si>
    <t>CLUB TENIS DE MESA FUENGIROLA</t>
  </si>
  <si>
    <t>CLUB TENIS DE MESA SIERRA DE GUADARRAMA</t>
  </si>
  <si>
    <t>CLUB DEPORTIVO RIO DUERO</t>
  </si>
  <si>
    <t>INSCRIPCIONES</t>
  </si>
  <si>
    <t>Poner Número Club:</t>
  </si>
  <si>
    <t>DOBLES MASCULINOS CON SÓLO UN JUGADOR DE SU CLUB. PAGA MITAD INSCRIPCIÓN</t>
  </si>
  <si>
    <t>1º) Poner su número de club en la hoja de pagos, sólo número saldra automático el nombre.</t>
  </si>
  <si>
    <t>I</t>
  </si>
  <si>
    <t>E</t>
  </si>
  <si>
    <t>Individual</t>
  </si>
  <si>
    <t>Equipo</t>
  </si>
  <si>
    <t>Primera letra prueba.</t>
  </si>
  <si>
    <t>Ejemplo</t>
  </si>
  <si>
    <t>Hoja de individual</t>
  </si>
  <si>
    <t>Sólo debe rellenar el número de licencia de los jugadores que quiera inscribir</t>
  </si>
  <si>
    <t>Hoja de equipos</t>
  </si>
  <si>
    <t>Debe rellenar también el nombre del delegado y entrenador.</t>
  </si>
  <si>
    <t>6º) Debe enviar por mail este documento, a inscripciones@rfetm.com</t>
  </si>
  <si>
    <t>Número 980</t>
  </si>
  <si>
    <t xml:space="preserve">Debería renombrarse como </t>
  </si>
  <si>
    <t>No debe rellenar nada, sale automático.</t>
  </si>
  <si>
    <t>Sólo debe escribir en las casillas grises, en el resto se debe escribir.</t>
  </si>
  <si>
    <t>4º) En la hoja pagos le saldrá automáticamente el importe total a pagar.</t>
  </si>
  <si>
    <t>2º) Ir a la hoja en la que se quieran apuntar. Los codigos son:</t>
  </si>
  <si>
    <t>5º) Cambie el nombre de este archivo y renombrelo.</t>
  </si>
  <si>
    <t>CLUB TENNIS TAULA BADALONA</t>
  </si>
  <si>
    <t>BERCIANO TORALENSE</t>
  </si>
  <si>
    <t>CTM TENEGUIA</t>
  </si>
  <si>
    <t>CLUB DEPORTIVO DE TENIS DE MESA TRANSILCANARIA</t>
  </si>
  <si>
    <t>SPORTING ALBOLOTE</t>
  </si>
  <si>
    <t>CASINO DE LA LAGUNA</t>
  </si>
  <si>
    <t>CLUB ESCUELA TENIS DE MESA VILLA DE MORALZARZAL</t>
  </si>
  <si>
    <t>ARAGON 95</t>
  </si>
  <si>
    <t>TDM VILALBA</t>
  </si>
  <si>
    <t>CTM GUADAIRA</t>
  </si>
  <si>
    <t>CLUB TENIS DE MESA BAILEN</t>
  </si>
  <si>
    <t>CLUB TENIS DE MESA SALUD Y DEPORTE</t>
  </si>
  <si>
    <t>CD FEKOOR</t>
  </si>
  <si>
    <t>CARMONA TENIS DE MESA</t>
  </si>
  <si>
    <t>CMD SEVILLA NODO</t>
  </si>
  <si>
    <t>uNION DEPORTIVA BREÑA BAJA</t>
  </si>
  <si>
    <t>C.D.E PINTO TENIS DE MESA</t>
  </si>
  <si>
    <t>MOTA</t>
  </si>
  <si>
    <t>PONER AQUÍ EL NOMBRE COMERCIAL CON EL QUE FIGURARÁ EN EL CAMPEONATO</t>
  </si>
  <si>
    <t>SE DEBE APUNTAR A LOS DOS JUGADRES, SI NO LA INSCRIPCIÓN NO SERÁ VÁLIDA</t>
  </si>
  <si>
    <t>01</t>
  </si>
  <si>
    <t>02</t>
  </si>
  <si>
    <t>03</t>
  </si>
  <si>
    <t>Clase 1</t>
  </si>
  <si>
    <t>Clase 2</t>
  </si>
  <si>
    <t>Clase 3</t>
  </si>
  <si>
    <t>I01</t>
  </si>
  <si>
    <t>Individual Clase 1</t>
  </si>
  <si>
    <t>Dos siguientes clase o modalidad</t>
  </si>
  <si>
    <t>SI</t>
  </si>
  <si>
    <t>SILLA</t>
  </si>
  <si>
    <t>PIE</t>
  </si>
  <si>
    <t>EPI</t>
  </si>
  <si>
    <t>Equipos Pie</t>
  </si>
  <si>
    <t>Debe rellenar el número de licencia de los jugadores que quiera inscribir</t>
  </si>
  <si>
    <t>Debe rellenar el nombre comercial del equipo.</t>
  </si>
  <si>
    <t>DOBLES PIE</t>
  </si>
  <si>
    <t>EQUIPOS PIE</t>
  </si>
  <si>
    <t>DPI</t>
  </si>
  <si>
    <t>DOBLES SILLA</t>
  </si>
  <si>
    <t>EQUIPOS SILLA</t>
  </si>
  <si>
    <t>Si necesita clasificación inscribase en la hoja de clasificación.</t>
  </si>
  <si>
    <t>LISTADO DE JUGADORES PARA CLASIFICACION</t>
  </si>
  <si>
    <t>CLAS</t>
  </si>
  <si>
    <t>LISTADO DE JUGADORAS</t>
  </si>
  <si>
    <t>FEM</t>
  </si>
  <si>
    <t>DSI</t>
  </si>
  <si>
    <t>ESI</t>
  </si>
  <si>
    <t>INDIVIDUAL CLASE 1</t>
  </si>
  <si>
    <t>INDIVIDUAL CLASE 5</t>
  </si>
  <si>
    <t>I05</t>
  </si>
  <si>
    <t>INDIVIDUAL CLASE 4</t>
  </si>
  <si>
    <t>I04</t>
  </si>
  <si>
    <t>I03</t>
  </si>
  <si>
    <t>INDIVIDUAL CLASE 3</t>
  </si>
  <si>
    <t>INDIVIDUAL CLASE 2</t>
  </si>
  <si>
    <t>I02</t>
  </si>
  <si>
    <t>I06</t>
  </si>
  <si>
    <t>INDIVIDUAL CLASE 6</t>
  </si>
  <si>
    <t>I07</t>
  </si>
  <si>
    <t>INDIVIDUAL CLASE 7</t>
  </si>
  <si>
    <t>I08</t>
  </si>
  <si>
    <t>INDIVIDUAL CLASE 8</t>
  </si>
  <si>
    <t>I09</t>
  </si>
  <si>
    <t>INDIVIDUAL CLASE 9</t>
  </si>
  <si>
    <t>I10</t>
  </si>
  <si>
    <t>INDIVIDUAL CLASE 10</t>
  </si>
  <si>
    <t>CATEGORÍA FEMENINA</t>
  </si>
  <si>
    <t>CLASIFICACIONES SOLICITADAS</t>
  </si>
  <si>
    <t>Debe poner DF, luego número de su club y luego nombre de su club.</t>
  </si>
  <si>
    <t>3º) Rellene la hoja correspondiente, sólo el número de licencia RFETM, el nombre debe salir sólo.</t>
  </si>
  <si>
    <t>Si no tiene licencia RFETM o es reciente , debe escribir nombre apellido y nº de licencia FEDDF ó RFETM</t>
  </si>
  <si>
    <t>Si los jugadores son de distintos clubes, los DOS jugadores deben incribirse a partir de la casilla 26</t>
  </si>
  <si>
    <t>GAL</t>
  </si>
  <si>
    <t>GAIZKA</t>
  </si>
  <si>
    <t>PEDRO ALBERTO</t>
  </si>
  <si>
    <t>MATARO</t>
  </si>
  <si>
    <t>CARDENAL</t>
  </si>
  <si>
    <t>SABIO</t>
  </si>
  <si>
    <t>S.AD. FUNDACION DEL LESIONADO MEDULAR</t>
  </si>
  <si>
    <t>CLUB PEDRO VELARDE TENIS MESA</t>
  </si>
  <si>
    <t>TENIS DE MESA MARBELLI</t>
  </si>
  <si>
    <t>FOMENT MARTINENC</t>
  </si>
  <si>
    <t>CTM CIUDAD DE GRANADA 2012</t>
  </si>
  <si>
    <t>S.D.C. ATLETICO SAN ANTONIO</t>
  </si>
  <si>
    <t>CTM HUERCAL DE ALMERIA</t>
  </si>
  <si>
    <t>T.M. CIZAÑA - C.D. TALARRUBIAS</t>
  </si>
  <si>
    <t>C.D.E. MIAMPI GUADALAJARA T.M.</t>
  </si>
  <si>
    <t>CLUB TENIS DE MESA VIGO</t>
  </si>
  <si>
    <t>CLUB TENNIS TAULA DELS HORTS 2000</t>
  </si>
  <si>
    <t>CLUB TENNIS TAULA AVAP</t>
  </si>
  <si>
    <t>MIANPI CLUB TENIS DE MESA ILLESCAS</t>
  </si>
  <si>
    <t>CLUB TENIS DE MESA CORVERASTUR</t>
  </si>
  <si>
    <t>CLUB TENIS DE MESA VICENTE ESPINEL</t>
  </si>
  <si>
    <t>CLUB DEPORTIVO ELEMENTAL TENIS DE MESA PARLA</t>
  </si>
  <si>
    <t>IBILI KIROLAK</t>
  </si>
  <si>
    <t>LUARCA TENIS DE MESA</t>
  </si>
  <si>
    <t>CLUB BOLA DE PARTIDO LA ZUBIA</t>
  </si>
  <si>
    <t>CLUB UNIVERSIDAD CATOLICA SAN ANTONIO</t>
  </si>
  <si>
    <t>CLUB TENIS DE MESA VEGAS DEL GENIL</t>
  </si>
  <si>
    <t>CLUB ES PLA I LLEVANT TENNIS TAULA</t>
  </si>
  <si>
    <t>CLUB DEPORTIVO FIRGONG</t>
  </si>
  <si>
    <t>CLUB TENNIS TAULA ALTEA</t>
  </si>
  <si>
    <t>SCDR ANAITASUNA</t>
  </si>
  <si>
    <t>CLUB DEPORTIVO VETERANOS TENIS DE MESA ALMUÑECAR</t>
  </si>
  <si>
    <t>CLUB TENNIS TAULA SANTISIMO SALVADOR</t>
  </si>
  <si>
    <t>CLUB TENNIS TAULA EL PONT DE SUERT</t>
  </si>
  <si>
    <t>CLUB ATLETICO SAN JAVIER DE TENIS DE MESA</t>
  </si>
  <si>
    <t>CLUB TENNIS TAULA RODA DE TER</t>
  </si>
  <si>
    <t>CLUB TENIS DE MESA NAUTICO DE VIVEIRO</t>
  </si>
  <si>
    <t>ADRIAN ANDRES</t>
  </si>
  <si>
    <t>PENALVA</t>
  </si>
  <si>
    <t>LIBERAL</t>
  </si>
  <si>
    <t>CLUB TENIS DE MESA ALCAZAR</t>
  </si>
  <si>
    <t>CLUB DEPORTIVO HIDRA</t>
  </si>
  <si>
    <t>CLUB DEPORTIVO ELEMENTAL FUENLABRADA TEAM TM</t>
  </si>
  <si>
    <t>CLUB DEPORTIVO CULTURAL TUSSAM</t>
  </si>
  <si>
    <t>TENIS DE MESA CUENCA</t>
  </si>
  <si>
    <t>ANDRATX TENNIS TAULA</t>
  </si>
  <si>
    <t>CLUB DEPORTIVO ESCUTEME AWARA DE BREÑA BAJA</t>
  </si>
  <si>
    <t>CLUB DEPORTIVO ELEMENTAL ALCORCON TENIS DE MESA</t>
  </si>
  <si>
    <t>CLUB TENIS DE MESA VELEZ-MALAGA</t>
  </si>
  <si>
    <t>CLUB NATACION METROPOLE</t>
  </si>
  <si>
    <t>CLUB TENIS DE MESA UNIVERSIDAD ALCALA DE HENARES</t>
  </si>
  <si>
    <t>CLUB DEPORTIVO COYANZA</t>
  </si>
  <si>
    <t>TENIS DE MESA REOCIN</t>
  </si>
  <si>
    <t>CLUB TENIS DE MESA CAÑIZO VSPORT</t>
  </si>
  <si>
    <t>CLUB DEPORTIVO TENIS MESA MALAGA PUERTO DELA TORRE</t>
  </si>
  <si>
    <t>CTT CASTELLNOU DE SEANA</t>
  </si>
  <si>
    <t>CTT VINAROS</t>
  </si>
  <si>
    <t>TENNIS TAULA GANXETS DE REUS</t>
  </si>
  <si>
    <t>CTT INSTITUT SANT FELIU GUIXOLS</t>
  </si>
  <si>
    <t>CTT TORTOSA</t>
  </si>
  <si>
    <t>CLUB TENNIS TAULA ENCAMP</t>
  </si>
  <si>
    <t>INSCRIPCIONES EN LOS CTOS. DE ESPAÑA 2016</t>
  </si>
  <si>
    <t>ARA</t>
  </si>
  <si>
    <t>MAD</t>
  </si>
  <si>
    <t>A.D. TENIS DE MESA ZARAGOZA</t>
  </si>
  <si>
    <t>CVA</t>
  </si>
  <si>
    <t>EXT</t>
  </si>
  <si>
    <t>CAT</t>
  </si>
  <si>
    <t>PVS</t>
  </si>
  <si>
    <t>AGRUPACION DEPORTIVA XUVENIL MILAGROSA</t>
  </si>
  <si>
    <t>AMIGOS DEL TENIS DE MESA LEBRIJA</t>
  </si>
  <si>
    <t>AND</t>
  </si>
  <si>
    <t>AMIGOS TENIS DE MESA</t>
  </si>
  <si>
    <t>CNR</t>
  </si>
  <si>
    <t>ASSOC. ESPORT. INST. EDUC. SEC. M. AURÈLIA CAPMANY</t>
  </si>
  <si>
    <t>ASSOCIACIO TENNIS TAULA SANT QUIRZE DE BESORA</t>
  </si>
  <si>
    <t>ASSOCIACIÓ ESPORTIVA AMICS DEL TENNIS TAULA CASTEL</t>
  </si>
  <si>
    <t>AVENC CENTRE CULTURAL I RECREATIU</t>
  </si>
  <si>
    <t>AST</t>
  </si>
  <si>
    <t>CYL</t>
  </si>
  <si>
    <t>BLANES PING-PONG CLUB TENIS TAULA</t>
  </si>
  <si>
    <t>BOADILLA TENIS MESA TERESA BERGANZA</t>
  </si>
  <si>
    <t>CLM</t>
  </si>
  <si>
    <t>C.D.E. TENIS DE MESA VILLA DE CABEZON DE LA SAL</t>
  </si>
  <si>
    <t>CTB</t>
  </si>
  <si>
    <t>CD CASTAÑARES TENIS MESA</t>
  </si>
  <si>
    <t>CD IES LA TORRETA ELDA</t>
  </si>
  <si>
    <t>CD TENIS MESA EBRO</t>
  </si>
  <si>
    <t>CD VIRIATO TENIS MESA</t>
  </si>
  <si>
    <t>CDE TENIS DE MESA TARANCON</t>
  </si>
  <si>
    <t>CDETM EL MOLAR</t>
  </si>
  <si>
    <t>CENTRE JEMA</t>
  </si>
  <si>
    <t>CIUTAT D´INCA TENNIS TAULA CLUB</t>
  </si>
  <si>
    <t>CLU DEPORTIVO ELEMENTAL T.M. SOTO</t>
  </si>
  <si>
    <t>CLUB ALIANÇA LLIÇA</t>
  </si>
  <si>
    <t>CLUB AMICS TENNIS TAULA SANT CELONI (C.A.T.T.S.C.)</t>
  </si>
  <si>
    <t>CLUB DE TENIS DE MESA TRES CANTOS</t>
  </si>
  <si>
    <t>CLUB DE TENIS DE MESA VILANOVA DEL CAMI</t>
  </si>
  <si>
    <t>CLUB DEPORTIVO ARETE</t>
  </si>
  <si>
    <t>CLUB DEPORTIVO BASICO DE TENIS DE MESA CIUDAD REAL</t>
  </si>
  <si>
    <t>CLUB DEPORTIVO BASICO GREDOS SAN DIEGO</t>
  </si>
  <si>
    <t>CLUB DEPORTIVO ELEMENTAL ARCANGEL RAFAEL</t>
  </si>
  <si>
    <t>CLUB DEPORTIVO ELEMENTAL TENIS DE MESA VEGASAN</t>
  </si>
  <si>
    <t>CLUB DEPORTIVO ELEMENTAL TM VILLA DE ARANJUEZ</t>
  </si>
  <si>
    <t>CLUB DEPORTIVO HERMISPIN - HERMIGUA</t>
  </si>
  <si>
    <t>CLUB DEPORTIVO HISPANIDAD</t>
  </si>
  <si>
    <t>CLUB DEPORTIVO LAUTARO</t>
  </si>
  <si>
    <t>NAV</t>
  </si>
  <si>
    <t>CLUB DEPORTIVO PALMIPEDOS</t>
  </si>
  <si>
    <t>CLUB DEPORTIVO SEGHOS</t>
  </si>
  <si>
    <t>CLUB ELEMENTAL DE TENIS DE MESA VALLECAS TM</t>
  </si>
  <si>
    <t>CLUB ESCOLA TENNIS TAULA ELS METS</t>
  </si>
  <si>
    <t>CLUB ESPORTIU TENNIS DE TAULA DE ESPARRAGUERA</t>
  </si>
  <si>
    <t>CLUB ESPORTIU TENNIS TAULA VILASSAR DE DALT</t>
  </si>
  <si>
    <t>CLUB JOVENTUT ULLDECONA</t>
  </si>
  <si>
    <t>CLUB SHERRY TM</t>
  </si>
  <si>
    <t>CLUB TENIS DE MESA ALCARREÑO</t>
  </si>
  <si>
    <t>CLUB TENIS DE MESA ALFACAR</t>
  </si>
  <si>
    <t>CLUB TENIS DE MESA COSTA AZAHAR</t>
  </si>
  <si>
    <t>CLUB TENIS DE MESA EL PALO</t>
  </si>
  <si>
    <t>CLUB TENIS DE MESA MIERES</t>
  </si>
  <si>
    <t>CLUB TENIS DE MESA NAVIA</t>
  </si>
  <si>
    <t>CLUB TENIS DE MESA VICAR</t>
  </si>
  <si>
    <t>CLUB TENIS MESA ELDA</t>
  </si>
  <si>
    <t>CLUB TENIS MESA GAILAK</t>
  </si>
  <si>
    <t>CLUB TENIS MORA D'EBRE</t>
  </si>
  <si>
    <t>CLUB TENNIS CENTELLES</t>
  </si>
  <si>
    <t>CLUB TENNIS DE TAULA TONA</t>
  </si>
  <si>
    <t>CLUB TENNIS TAULA AGRAMUNT</t>
  </si>
  <si>
    <t>CLUB TENNIS TAULA ALBERA</t>
  </si>
  <si>
    <t>CLUB TENNIS TAULA ALCARRAS</t>
  </si>
  <si>
    <t>CLUB TENNIS TAULA AMPOSTA</t>
  </si>
  <si>
    <t>CLUB TENNIS TAULA CANET DE MAR</t>
  </si>
  <si>
    <t>CLUB TENNIS TAULA CASTELLDEFELS</t>
  </si>
  <si>
    <t>CLUB TENNIS TAULA CORNUDELLA DE MONTSANT</t>
  </si>
  <si>
    <t>CLUB TENNIS TAULA ELS AMICS TERRASSA</t>
  </si>
  <si>
    <t>CLUB TENNIS TAULA JOSEP Mª PALES</t>
  </si>
  <si>
    <t>CLUB TENNIS TAULA LA POBLA DE LILLET</t>
  </si>
  <si>
    <t>CLUB TENNIS TAULA MOLLERUSSA</t>
  </si>
  <si>
    <t>CLUB TENNIS TAULA MONTBUI</t>
  </si>
  <si>
    <t>CLUB TENNIS TAULA PALAFRUGELL</t>
  </si>
  <si>
    <t>CLUB TENNIS TAULA SALOU</t>
  </si>
  <si>
    <t>CLUB TENNIS TAULA SANT FELIU DE CODINES</t>
  </si>
  <si>
    <t>CLUB TENNIS TAULA TREMP</t>
  </si>
  <si>
    <t>CLUB TENNIS TAULA VILABLAREIX</t>
  </si>
  <si>
    <t>CPE TARADELL</t>
  </si>
  <si>
    <t>CTM BENALMADENA</t>
  </si>
  <si>
    <t>CTM LA SOLANA</t>
  </si>
  <si>
    <t>CTM SALDUBA</t>
  </si>
  <si>
    <t>CTM VILLAVICIOSA DE ODON</t>
  </si>
  <si>
    <t>CTT CARLET</t>
  </si>
  <si>
    <t>CTT PORTELL</t>
  </si>
  <si>
    <t>EJEA OJE TENIS DE MESA</t>
  </si>
  <si>
    <t>FUENCARRAL - EL PARDO TM</t>
  </si>
  <si>
    <t>GRUMICO SOCIEDAD DEPORTIVA</t>
  </si>
  <si>
    <t>LA ATALAYA GIJON TENIS DE MESA</t>
  </si>
  <si>
    <t>LICEO CASINO DE TUY</t>
  </si>
  <si>
    <t>OARGI MENDI ELKARTEA</t>
  </si>
  <si>
    <t>TENNIS TAULA CASSA</t>
  </si>
  <si>
    <t>TENNIS TAULA ES CASTELL</t>
  </si>
  <si>
    <t>TENNIS TAULA PRAT</t>
  </si>
  <si>
    <t>UTEBO TENIS DE MESA</t>
  </si>
  <si>
    <t>CERNADAS</t>
  </si>
  <si>
    <t>CEPAS</t>
  </si>
  <si>
    <t>ZAPICO</t>
  </si>
  <si>
    <t>CONSUEGRA</t>
  </si>
  <si>
    <t>MARLON</t>
  </si>
  <si>
    <t>LUPON</t>
  </si>
  <si>
    <t>Si un equipo tuviera jugadores de distintos clubes, sólo uno de ellos debe inscribirlo.</t>
  </si>
  <si>
    <t>AGRUPACION DEPORTIVA CP ZAS</t>
  </si>
  <si>
    <t>CLUB TENNIS TAULA SABADELL 2016</t>
  </si>
  <si>
    <t>TENIS DE MESA NOEZ</t>
  </si>
  <si>
    <t>ESCUELA TIERRA DE BARROS TENIS DE MESA</t>
  </si>
  <si>
    <t>RECREO CULTURAL DE A ESTRADA</t>
  </si>
  <si>
    <t>AGRUPACION DEPORTIVA ESCOLAR CALDERON DE LA BARCA</t>
  </si>
  <si>
    <t>PATRONATO MUNICIPAL DE DEPORTES DE GIBRALEON</t>
  </si>
  <si>
    <t>UNION DEPORTIVA SAN NICOLAS</t>
  </si>
  <si>
    <t>CDE TENIS DE MESA SAN LORENZO DE EL ESCORIAL</t>
  </si>
  <si>
    <t>CTM TRONCOS DE LA SALUD SAN GERARDO</t>
  </si>
  <si>
    <t>ASOCIACION TENIS MESA EL REGUERON</t>
  </si>
  <si>
    <t>CLUB TENIS DE MESA DE TORREMOLINOS</t>
  </si>
  <si>
    <t>UNIVERSIDAD DE NAVARRA</t>
  </si>
  <si>
    <t>SOCIEDADE DEPORTIVA A BAÑA</t>
  </si>
  <si>
    <t>OSSORIO</t>
  </si>
  <si>
    <t>BACHILLER</t>
  </si>
  <si>
    <t>JORGE JOSE</t>
  </si>
  <si>
    <t>BENAVENTE</t>
  </si>
  <si>
    <t>ROBERTO EDER</t>
  </si>
  <si>
    <t>GURIDI</t>
  </si>
  <si>
    <t>JACOB</t>
  </si>
  <si>
    <t>GARZON</t>
  </si>
  <si>
    <t>ORDEJON</t>
  </si>
  <si>
    <t>ORIENTE</t>
  </si>
  <si>
    <t>LOMAS</t>
  </si>
  <si>
    <t>PINILLA</t>
  </si>
  <si>
    <t>LARRAZABAL</t>
  </si>
  <si>
    <t>EGUSKIZA</t>
  </si>
  <si>
    <t>CARBAJAL</t>
  </si>
  <si>
    <t>PANADES</t>
  </si>
  <si>
    <t>CAMAÑO</t>
  </si>
  <si>
    <t>MENOCAL</t>
  </si>
  <si>
    <t>CRISTIAN TOMAS</t>
  </si>
  <si>
    <t>BAZAN</t>
  </si>
  <si>
    <t>INFESTA</t>
  </si>
  <si>
    <t>MONSALVE</t>
  </si>
  <si>
    <t>HUETE</t>
  </si>
  <si>
    <t>Como son muchas hojas no todas se ven desplacese y podrá ver todas.</t>
  </si>
  <si>
    <t>Por e-mail  d.actividades@rfetm.com</t>
  </si>
  <si>
    <t>JUG 1</t>
  </si>
  <si>
    <t>JUG 2</t>
  </si>
  <si>
    <t>JUG 3</t>
  </si>
  <si>
    <t>JUG 4</t>
  </si>
  <si>
    <t>JUG 5</t>
  </si>
  <si>
    <t>ID CLUB</t>
  </si>
  <si>
    <t>CLUB</t>
  </si>
  <si>
    <t>FFTT</t>
  </si>
  <si>
    <t>A.D. DELTALUZ</t>
  </si>
  <si>
    <t>A.P. LA CAIXA</t>
  </si>
  <si>
    <t>ACLE GUISSONA</t>
  </si>
  <si>
    <t>AE VALL D'ARAN</t>
  </si>
  <si>
    <t>AGRUPACION DEPORTIVA CASTUERA</t>
  </si>
  <si>
    <t>AGRUPACION TENIS DE MESA REQUENA</t>
  </si>
  <si>
    <t>ALARO TENNIS TAULA CLUB</t>
  </si>
  <si>
    <t>ASOC DEPORTIVA CLUB DE FUTBOL CASAR DE CACERES</t>
  </si>
  <si>
    <t>ASOCIACION DEPORTIVA BADAJOZ TENIS MESA</t>
  </si>
  <si>
    <t>ASSOC. EXC. CAT. DE REUS</t>
  </si>
  <si>
    <t>ATLETICO DE BURGOS TENIS DE MESA</t>
  </si>
  <si>
    <t>ATT CASTELLAR</t>
  </si>
  <si>
    <t>C.D. LOS CORUJOS ERRANTES</t>
  </si>
  <si>
    <t>C.D.E. SIETE PICOS CERCEDILLA</t>
  </si>
  <si>
    <t>C.D.E. TTM</t>
  </si>
  <si>
    <t>CASAL CATOLIC DE SANT ANDREU</t>
  </si>
  <si>
    <t>CASTROSPIN</t>
  </si>
  <si>
    <t>CD TENIS DE MESA PORTILLO DE TOLEDO</t>
  </si>
  <si>
    <t>CD TORRIJOS SPIN TM</t>
  </si>
  <si>
    <t>CDE TENIS DE MESA DISTRITO 20 SAN BLAS CANILLEJAS</t>
  </si>
  <si>
    <t>CDTM HUJASE JAEN</t>
  </si>
  <si>
    <t>CENTRE D'ESPORTS LLORENCA</t>
  </si>
  <si>
    <t>CLUB A. COLEGIO MARPE</t>
  </si>
  <si>
    <t>CLUB AMIGOS ANDRESITO</t>
  </si>
  <si>
    <t>CLUB ARIEL</t>
  </si>
  <si>
    <t>CLUB ATLETICO LEON</t>
  </si>
  <si>
    <t>CLUB DE TENIS DE MESA ILICITANO</t>
  </si>
  <si>
    <t>CLUB DE TENIS DE MESA SORIANO</t>
  </si>
  <si>
    <t>CLUB DE TENNIS TAULA COLLBATO</t>
  </si>
  <si>
    <t>CLUB DEPORTIVO DE TENIS DE MESA DE CARTAGENA</t>
  </si>
  <si>
    <t>CLUB DEPORTIVO ELEMENTAL MADRID CIUDAD TM</t>
  </si>
  <si>
    <t>CLUB DEPORTIVO INTERNACIONAL INTXAURRONDO</t>
  </si>
  <si>
    <t>CLUB DEPORTIVO MARPEX BERAUN-ERRENTERIA TENIS DE M</t>
  </si>
  <si>
    <t>CLUB DEPORTIVO MONTE FERREIROS TENIS MESA</t>
  </si>
  <si>
    <t>CLUB DEPORTIVO TENIS MESA REBOTE</t>
  </si>
  <si>
    <t>CLUB EIVISSA TENNIS TAULA</t>
  </si>
  <si>
    <t>CLUB ESPORTIU ALHEÑA</t>
  </si>
  <si>
    <t>CLUB RABADE TENIS DE MESA</t>
  </si>
  <si>
    <t>CLUB TENIS DE MESA CULLAR VEGA</t>
  </si>
  <si>
    <t>CLUB TENIS DE MESA ESTRELLA D'ELHUYAR LOGROÑO</t>
  </si>
  <si>
    <t>RIO</t>
  </si>
  <si>
    <t>CLUB TENIS DE MESA GÜEVEJAR</t>
  </si>
  <si>
    <t>CLUB TENIS DE MESA NOVELDA</t>
  </si>
  <si>
    <t>CLUB TENIS DE MESA RINCON DE LA VICTORIA</t>
  </si>
  <si>
    <t>CLUB TENIS DE MESA SAN CIPRIAN</t>
  </si>
  <si>
    <t>CLUB TENIS TAULA ATC MOLINS DE REI</t>
  </si>
  <si>
    <t>CLUB TENIS TAULA CARDEDEU</t>
  </si>
  <si>
    <t>CLUB TENIS TAULA CASTELLGALI</t>
  </si>
  <si>
    <t>CLUB TENNIS DE TAULA CAMPLLONG</t>
  </si>
  <si>
    <t>CLUB TENNIS TAULA ALGEMESI</t>
  </si>
  <si>
    <t>CLUB TENNIS TAULA BARCELONA</t>
  </si>
  <si>
    <t>CLUB TENNIS TAULA CAMPRODON</t>
  </si>
  <si>
    <t>CLUB TENNIS TAULA DE LA POBLA DE VALLBONA</t>
  </si>
  <si>
    <t>CLUB TENNIS TAULA LA TORRE DE CLARAMUNT</t>
  </si>
  <si>
    <t>CLUB TENNIS TAULA LA UNIO</t>
  </si>
  <si>
    <t>CLUB TENNIS TAULA L'ESPLUGA DE FRANCOLI</t>
  </si>
  <si>
    <t>CLUB TENNIS TAULA MACIA ABELA CREVILLENT</t>
  </si>
  <si>
    <t>CLUB TENNIS TAULA SANT JORDI</t>
  </si>
  <si>
    <t>CLUB TENNIS TAULA SANT QUIRZE DEL VALLES</t>
  </si>
  <si>
    <t>CLUB VIVE TOMELLOSO</t>
  </si>
  <si>
    <t>COLLA ESPORTIVA CORRIOL</t>
  </si>
  <si>
    <t>CTM AZARQUIEL</t>
  </si>
  <si>
    <t>CTM BEIRAS DO MIÑO</t>
  </si>
  <si>
    <t>CTM GAM</t>
  </si>
  <si>
    <t>CTM LOS AMIGOS DE LA TABLE T</t>
  </si>
  <si>
    <t>CTT ANDORRA</t>
  </si>
  <si>
    <t>CTT ARBUCIES</t>
  </si>
  <si>
    <t>CTT CELRA</t>
  </si>
  <si>
    <t>CTT ES MERCADAL</t>
  </si>
  <si>
    <t>CTT IVORRA</t>
  </si>
  <si>
    <t>CTT SAN QUINTI - EL JARDI</t>
  </si>
  <si>
    <t>CTT SANT QUIRZE SAFAJA</t>
  </si>
  <si>
    <t>FALCONS SABADELL ASSOCIACIO ESPORTIVA</t>
  </si>
  <si>
    <t>FINISTERRE TENIS DE MESA</t>
  </si>
  <si>
    <t>ILLAS CIES TENIS DE MESA</t>
  </si>
  <si>
    <t>IMPULS TENIS TAULA</t>
  </si>
  <si>
    <t>RFETM</t>
  </si>
  <si>
    <t>MASQUEFA TTC</t>
  </si>
  <si>
    <t>O PILAR FOZ</t>
  </si>
  <si>
    <t>R.E. MADRE DE LA LUZ</t>
  </si>
  <si>
    <t>SECCIO ESPORTIVA DEL CERCLE CATOLIC DE GRACIA</t>
  </si>
  <si>
    <t>SOCIEDAD CULTURAL DEPORTIVA PARDAVILA</t>
  </si>
  <si>
    <t>SOCIEDAD DEPORTIVA RIBADEO TENIS DE MESA</t>
  </si>
  <si>
    <t>T.M. CRC PORRIÑO</t>
  </si>
  <si>
    <t>TENIS DE MESA MONZON</t>
  </si>
  <si>
    <t>TENIS DE MESA QUIMERA</t>
  </si>
  <si>
    <t>TENIS TAULA LA SELVA</t>
  </si>
  <si>
    <t>TENNIS TAULA GIRONA CIUTAT</t>
  </si>
  <si>
    <t>TM MUSKIZ</t>
  </si>
  <si>
    <t>VALLS DEL NORD</t>
  </si>
  <si>
    <t xml:space="preserve"> </t>
  </si>
  <si>
    <t>_</t>
  </si>
  <si>
    <t>Correo electrónico</t>
  </si>
  <si>
    <t>ID</t>
  </si>
  <si>
    <t>A.D. VALENCIA TENIS DE MESA</t>
  </si>
  <si>
    <t>AD CRUZ DEL POLEO CD SAUCILLO</t>
  </si>
  <si>
    <t>AGRUPACION DEPORTIVA XOGANDO</t>
  </si>
  <si>
    <t>ASOC. PERS. DISCAP. COCEMFE MAESTRAT</t>
  </si>
  <si>
    <t>ASSOCIACIO TENNIS DE TAULA PREMIA DE MAR</t>
  </si>
  <si>
    <t>CD BETI PREST MTK</t>
  </si>
  <si>
    <t>CD OLIAS DEL REY TENIS DE MESA</t>
  </si>
  <si>
    <t>CD PRIEGO MUJER Y PROGRESO TENIS DE MESA</t>
  </si>
  <si>
    <t>CD SARDINA</t>
  </si>
  <si>
    <t>CLUB 81 TENIS DE MESA</t>
  </si>
  <si>
    <t>CLUB BASQUET VALL D'UXO</t>
  </si>
  <si>
    <t>CLUB BE ONE OURENSE</t>
  </si>
  <si>
    <t>CLUB DEPORTIVO ASEM HISPANIDAD TENIS DE MESA</t>
  </si>
  <si>
    <t>CLUB DEPORTIVO COSA NUESA</t>
  </si>
  <si>
    <t>CLUB DEPORTIVO DE AJEDREZ HENAR Y SUS DRAGONES</t>
  </si>
  <si>
    <t>CLUB DEPORTIVO DE TENIS DE MESA TOP SPIN</t>
  </si>
  <si>
    <t>CLUB DEPORTIVO ELEMENTAL QUEBRANTADA</t>
  </si>
  <si>
    <t>CLUB DEPORTIVO ELEMENTAL TM PROGRESO MOSTOLES</t>
  </si>
  <si>
    <t>CLUB DEPORTIVO MERIDA TENIS DE MESA</t>
  </si>
  <si>
    <t>CLUB DEPORTIVO SEVERO OCHOA</t>
  </si>
  <si>
    <t>CLUB DEPORTIVO TEAM WARRIORS</t>
  </si>
  <si>
    <t>CLUB DEPORTIVO TENIS DE MESA FEMINAS CARTAGENA</t>
  </si>
  <si>
    <t>CLUB DEPORTIVO TENIS DE MESA PALATRON</t>
  </si>
  <si>
    <t>CLUB DEPORTIVO TENIS DE MESA PALENCIA</t>
  </si>
  <si>
    <t>CLUB ESPORTIU ESPORT VIU ONDARA</t>
  </si>
  <si>
    <t>CLUB NOROESTE - LAS ROZAS TENIS DE MESA</t>
  </si>
  <si>
    <t>CLUB PING PONG VIGO</t>
  </si>
  <si>
    <t>CLUB PLA D´URGELL VILANOVENC</t>
  </si>
  <si>
    <t>CLUB TENIS DE MESA ALCALA 2000</t>
  </si>
  <si>
    <t>CLUB TENIS DE MESA CALVARIO</t>
  </si>
  <si>
    <t>CLUB TENIS DE MESA LEPE</t>
  </si>
  <si>
    <t>CLUB TENIS DE MESA MOS</t>
  </si>
  <si>
    <t>CLUB TENIS DE MESA RIBA-ROJA</t>
  </si>
  <si>
    <t>CLUB TENNIS TAULA BENISSA</t>
  </si>
  <si>
    <t>CLUB TENNIS TAULA SENTMENAT</t>
  </si>
  <si>
    <t>CLUB TM ALCALA-VILLALBILLA</t>
  </si>
  <si>
    <t>CREANDO REDES</t>
  </si>
  <si>
    <t>CTM ALTIPLANO</t>
  </si>
  <si>
    <t>CTM CAMPO REAL</t>
  </si>
  <si>
    <t>CTM SAN JUAN</t>
  </si>
  <si>
    <t>CTM TEMEBARGRAN</t>
  </si>
  <si>
    <t>CTT VALLS DE TORROELLA</t>
  </si>
  <si>
    <t>EXODUS TM</t>
  </si>
  <si>
    <t>HORTALEZA TM</t>
  </si>
  <si>
    <t>INDEPENDIENTE - ANDALUCIA</t>
  </si>
  <si>
    <t>INDEPENDIENTE - ARAGON</t>
  </si>
  <si>
    <t>INDEPENDIENTE - BALEARES</t>
  </si>
  <si>
    <t>INDEPENDIENTE - CANARIAS</t>
  </si>
  <si>
    <t>INDEPENDIENTE - CANTABRIA</t>
  </si>
  <si>
    <t>INDEPENDIENTE - CASTILLA LA MANCHA</t>
  </si>
  <si>
    <t>INDEPENDIENTE - CATALUÑA</t>
  </si>
  <si>
    <t>INDEPENDIENTE - CEUTA</t>
  </si>
  <si>
    <t>INDEPENDIENTE - COMUNIDAD VALENCIANA</t>
  </si>
  <si>
    <t>INDEPENDIENTE - EXTREMADURA</t>
  </si>
  <si>
    <t>INDEPENDIENTE - GALICIA</t>
  </si>
  <si>
    <t>INDEPENDIENTE - MADRID</t>
  </si>
  <si>
    <t>INDEPENDIENTE - NAVARRA</t>
  </si>
  <si>
    <t>INDEPENDIENTE - PAIS VASCO</t>
  </si>
  <si>
    <t>INDEPENDIENTE - PRINCIPADO DE ASTURIAS</t>
  </si>
  <si>
    <t>INDEPENDIENTE - REGIÓN DE MURCIA</t>
  </si>
  <si>
    <t>LAS ANORIAS TENIS DE MESA</t>
  </si>
  <si>
    <t>LLUISOS D'HORTA</t>
  </si>
  <si>
    <t>NOVACARTAMA TM</t>
  </si>
  <si>
    <t>RAQUETA-RABEMDE-CAJA GRANADA-MONACHIL</t>
  </si>
  <si>
    <t>REAL ZARAGOZA CLUB DE TENIS</t>
  </si>
  <si>
    <t>SD TENIS DE MESA DE LA ACR BINEFAR 77</t>
  </si>
  <si>
    <t>TEAM LA RIOJA TENIS DE MESA</t>
  </si>
  <si>
    <t>TENNIS DE TAULA TORELLO</t>
  </si>
  <si>
    <t>UPPM CALAMONTE DEPORTES</t>
  </si>
  <si>
    <t xml:space="preserve">IMPORTANTE: Cualquier cambio o nueva inscripción de un entrenador o delegado para su acreditación, tendrá un coste de 10 euros si se realiza una vez finalizado el plazo de inscripción. Esta solicitud debe realizarse dirigiendo un mail a inscripciones@rfetm.com, solicitando el cambio y aportando el justificante del pago de la tasa de cambio. También puede hacerse el cambio en el propio campeonato en la zona de secretaria de la competición, abonando en metálico la cantidad requerida. </t>
  </si>
  <si>
    <t>Club Soria</t>
  </si>
  <si>
    <t>980_Club Soria.xls</t>
  </si>
  <si>
    <t>Clase</t>
  </si>
  <si>
    <t>Silla</t>
  </si>
  <si>
    <t>Pie</t>
  </si>
  <si>
    <t>NOMBRE</t>
  </si>
  <si>
    <t>SEXO</t>
  </si>
  <si>
    <t>CLASE</t>
  </si>
  <si>
    <t>SAN JOSE</t>
  </si>
  <si>
    <t>B</t>
  </si>
  <si>
    <t>NAC</t>
  </si>
  <si>
    <t>JUAN BAUTISTA</t>
  </si>
  <si>
    <t>ALMENDRALEJO</t>
  </si>
  <si>
    <t>A.2</t>
  </si>
  <si>
    <t>MOLINA</t>
  </si>
  <si>
    <t>MURCIA</t>
  </si>
  <si>
    <t>MATEU</t>
  </si>
  <si>
    <t>PASTOR</t>
  </si>
  <si>
    <t>MEDITERRANEO</t>
  </si>
  <si>
    <t>ALICANTE TM</t>
  </si>
  <si>
    <t>A.1</t>
  </si>
  <si>
    <t>SAN SEBASTIAN REYES</t>
  </si>
  <si>
    <t>DE VICENTE</t>
  </si>
  <si>
    <t>SARAH</t>
  </si>
  <si>
    <t>ALONSO</t>
  </si>
  <si>
    <t>ECHEVARRIA</t>
  </si>
  <si>
    <t>ARTXANDAKO</t>
  </si>
  <si>
    <t>MOYA</t>
  </si>
  <si>
    <t>DAMA DE ELCHE</t>
  </si>
  <si>
    <t>ATALAYA GIJON TM</t>
  </si>
  <si>
    <t>DEFENSE</t>
  </si>
  <si>
    <t>ALEX</t>
  </si>
  <si>
    <t>BURGOS TM</t>
  </si>
  <si>
    <t>VALLADOLID</t>
  </si>
  <si>
    <t>LOS TRES BALCONES</t>
  </si>
  <si>
    <t>CIDADE NARON TM</t>
  </si>
  <si>
    <t>AGUSTI</t>
  </si>
  <si>
    <t>CTT CALELLA</t>
  </si>
  <si>
    <t>VILANOVA</t>
  </si>
  <si>
    <t>OLESA</t>
  </si>
  <si>
    <t>L´HOSPITALET</t>
  </si>
  <si>
    <t>CETT ESPARRAGUERA</t>
  </si>
  <si>
    <t>MORALES</t>
  </si>
  <si>
    <t>JORDI</t>
  </si>
  <si>
    <t>LEGANES</t>
  </si>
  <si>
    <t>HEREDIA</t>
  </si>
  <si>
    <t>PREMIA DE MAR</t>
  </si>
  <si>
    <t>GURE TALDE</t>
  </si>
  <si>
    <t>GASTEIZ</t>
  </si>
  <si>
    <t>GIMNASTIC TARRAGONA</t>
  </si>
  <si>
    <t>PILAR</t>
  </si>
  <si>
    <t>RIVAS</t>
  </si>
  <si>
    <t>LINARES</t>
  </si>
  <si>
    <t>ALUCHE</t>
  </si>
  <si>
    <t>JEREZ</t>
  </si>
  <si>
    <t>ATL SAN SEBASTIAN</t>
  </si>
  <si>
    <t>OLAIA</t>
  </si>
  <si>
    <t>MARCOS</t>
  </si>
  <si>
    <t>TORRELAVEGA</t>
  </si>
  <si>
    <t>BASAURI</t>
  </si>
  <si>
    <t>ROIG</t>
  </si>
  <si>
    <t>VILAFRANCA</t>
  </si>
  <si>
    <t>BROSSA</t>
  </si>
  <si>
    <t>RAMON</t>
  </si>
  <si>
    <t>SEOANE</t>
  </si>
  <si>
    <t>ALCARAZ</t>
  </si>
  <si>
    <t>CLUB DEL MAR</t>
  </si>
  <si>
    <t>INDEPENDIENTE-RFETM</t>
  </si>
  <si>
    <t>VILLAFRANCA</t>
  </si>
  <si>
    <t>PONCE</t>
  </si>
  <si>
    <t>OSCAR</t>
  </si>
  <si>
    <t>CDE TENIS MESA PARLA</t>
  </si>
  <si>
    <t>BUIXÓ</t>
  </si>
  <si>
    <t>TALAVERA</t>
  </si>
  <si>
    <t>TRAMUNTANA</t>
  </si>
  <si>
    <t>YACAL</t>
  </si>
  <si>
    <t>ORSOLON</t>
  </si>
  <si>
    <t>ALESSANDRO</t>
  </si>
  <si>
    <t>RICHARD</t>
  </si>
  <si>
    <t>TABOR</t>
  </si>
  <si>
    <t>PIÑEIRO</t>
  </si>
  <si>
    <t>CINANIA TM</t>
  </si>
  <si>
    <t>JUNCAL</t>
  </si>
  <si>
    <t>PIñEIRO</t>
  </si>
  <si>
    <t>CHAVERO</t>
  </si>
  <si>
    <t>COLLADO</t>
  </si>
  <si>
    <t>C. PEÑARANDA DE BRACAMONTE</t>
  </si>
  <si>
    <t>GRUMICO S.D.</t>
  </si>
  <si>
    <t>ARDEVOL</t>
  </si>
  <si>
    <t>ARIADNA</t>
  </si>
  <si>
    <t>CN SABADELL</t>
  </si>
  <si>
    <t>DINARES</t>
  </si>
  <si>
    <t>LLADO</t>
  </si>
  <si>
    <t>ACOROMA</t>
  </si>
  <si>
    <t>ARROCHA</t>
  </si>
  <si>
    <t>GONZÁLEZ</t>
  </si>
  <si>
    <t>POVEDA</t>
  </si>
  <si>
    <t>CD PISUERGA</t>
  </si>
  <si>
    <t>MARIN</t>
  </si>
  <si>
    <t>CORROCHANO</t>
  </si>
  <si>
    <t>CDETM PROGRESO</t>
  </si>
  <si>
    <t>CD HUETOR VEGA TM</t>
  </si>
  <si>
    <t>GUADARRAMA</t>
  </si>
  <si>
    <t>DE LAS HERAS</t>
  </si>
  <si>
    <t>LYDIA</t>
  </si>
  <si>
    <t>CTT CARDEDEU</t>
  </si>
  <si>
    <t>ARMENTIA</t>
  </si>
  <si>
    <t>ACEDO</t>
  </si>
  <si>
    <t>OARGI</t>
  </si>
  <si>
    <t>CTM CIUDAD DE GRANADA</t>
  </si>
  <si>
    <t>BURGUEÑO</t>
  </si>
  <si>
    <t>BENITEZ</t>
  </si>
  <si>
    <t>RUBEN MARIANO</t>
  </si>
  <si>
    <t>ADRIA</t>
  </si>
  <si>
    <t>CTT SANTISIMO SALVADOR</t>
  </si>
  <si>
    <t>FUENLABRADA TEAM</t>
  </si>
  <si>
    <t>IGNACIO JAVIER</t>
  </si>
  <si>
    <t>MARTIINEZ</t>
  </si>
  <si>
    <t>CONTRERAS</t>
  </si>
  <si>
    <t>SLAVI</t>
  </si>
  <si>
    <t>CD COYANZA</t>
  </si>
  <si>
    <t>CTM GAILAK</t>
  </si>
  <si>
    <t>ZAMORANO</t>
  </si>
  <si>
    <t>PEINADO</t>
  </si>
  <si>
    <t>ETXEBESTE</t>
  </si>
  <si>
    <t>GORRITI</t>
  </si>
  <si>
    <t>MAIALEN</t>
  </si>
  <si>
    <t>FERNANDEZ DE ORTEGA</t>
  </si>
  <si>
    <t>CORONA</t>
  </si>
  <si>
    <t>JUAN ANTONIO</t>
  </si>
  <si>
    <t>GAZTELUMENDI</t>
  </si>
  <si>
    <t>ANDONI</t>
  </si>
  <si>
    <t>CTM COSTA AZAHAR</t>
  </si>
  <si>
    <t>NATALIA</t>
  </si>
  <si>
    <t>TIERRA DE BARROS TM</t>
  </si>
  <si>
    <t>ALERT</t>
  </si>
  <si>
    <t>SUADES</t>
  </si>
  <si>
    <t>VLADIMIR</t>
  </si>
  <si>
    <t>CTT CASTELLGALI</t>
  </si>
  <si>
    <t>MARQUES</t>
  </si>
  <si>
    <t>CARREÑO</t>
  </si>
  <si>
    <t>FIGUEROA</t>
  </si>
  <si>
    <t>CD TEAM WARRIORS</t>
  </si>
  <si>
    <t>HERRERO</t>
  </si>
  <si>
    <t>CRISTINA</t>
  </si>
  <si>
    <t>TORREGLOSA</t>
  </si>
  <si>
    <t>POMBO</t>
  </si>
  <si>
    <t>CTM MOS</t>
  </si>
  <si>
    <t>CDE QUEBRANTADA</t>
  </si>
  <si>
    <t>BURJASSOT</t>
  </si>
  <si>
    <t>AURREKOETXEA</t>
  </si>
  <si>
    <t>MURGUIONDO</t>
  </si>
  <si>
    <t>UNAI</t>
  </si>
  <si>
    <t>FEKOOR</t>
  </si>
  <si>
    <t>BARRIUSO</t>
  </si>
  <si>
    <t>ATL BURGOS</t>
  </si>
  <si>
    <t>CAVIA</t>
  </si>
  <si>
    <t>PEREDO</t>
  </si>
  <si>
    <t>PEDRO VELARDE TM</t>
  </si>
  <si>
    <t>GUTIERREZ</t>
  </si>
  <si>
    <t>NOROESTE - LAS ROZAS</t>
  </si>
  <si>
    <t>COUSO</t>
  </si>
  <si>
    <t>NAVEIRA</t>
  </si>
  <si>
    <t>CDA HENAR Y SUS DRAGONES</t>
  </si>
  <si>
    <t>CTT SANT JORDI</t>
  </si>
  <si>
    <t>CTT PORTMANY</t>
  </si>
  <si>
    <t>CTM TOLEDO</t>
  </si>
  <si>
    <t>ESPADAS</t>
  </si>
  <si>
    <t>BALLESTERO</t>
  </si>
  <si>
    <t>BINEFAR 77</t>
  </si>
  <si>
    <t>FARIÑA</t>
  </si>
  <si>
    <t>FREIRIA</t>
  </si>
  <si>
    <t>UCHA</t>
  </si>
  <si>
    <t>SOFIA</t>
  </si>
  <si>
    <t>BEN</t>
  </si>
  <si>
    <t>PORTUENSE</t>
  </si>
  <si>
    <t>GONZALVO</t>
  </si>
  <si>
    <t>NURIA</t>
  </si>
  <si>
    <t>JIMENO</t>
  </si>
  <si>
    <t>HUGO</t>
  </si>
  <si>
    <t>XATIVA</t>
  </si>
  <si>
    <t>FUENTES</t>
  </si>
  <si>
    <t>BORJA</t>
  </si>
  <si>
    <t>MARCO</t>
  </si>
  <si>
    <t>MARIA</t>
  </si>
  <si>
    <t>SERRANO</t>
  </si>
  <si>
    <t>FRANCISCO JOSE</t>
  </si>
  <si>
    <t>CTM ELDA</t>
  </si>
  <si>
    <t>LAURA</t>
  </si>
  <si>
    <t>CTT ALGEMESI</t>
  </si>
  <si>
    <t>MONTES</t>
  </si>
  <si>
    <t>MADRID CTM</t>
  </si>
  <si>
    <t>MANZANO</t>
  </si>
  <si>
    <t>CTM EL ALAMO</t>
  </si>
  <si>
    <t>PADRON</t>
  </si>
  <si>
    <t>FRANCISCO YENEDEY</t>
  </si>
  <si>
    <t>CD FIRGONG</t>
  </si>
  <si>
    <t>CASTELLO</t>
  </si>
  <si>
    <t>PAZ</t>
  </si>
  <si>
    <t>PORTELA</t>
  </si>
  <si>
    <t>C.T.T.  CAMBRILS-OLEASTRUM</t>
  </si>
  <si>
    <t>GONZáLEZ</t>
  </si>
  <si>
    <t>RIPOLLES</t>
  </si>
  <si>
    <t>BRUNO</t>
  </si>
  <si>
    <t>SAAVEDRA</t>
  </si>
  <si>
    <t>TM CRC PORRIÑO</t>
  </si>
  <si>
    <t>CTT BARCELONA</t>
  </si>
  <si>
    <t>HECTOR</t>
  </si>
  <si>
    <t>BARRETO</t>
  </si>
  <si>
    <t>C.T.M.  CELADA</t>
  </si>
  <si>
    <t>VALVERDE</t>
  </si>
  <si>
    <t>TABOADA</t>
  </si>
  <si>
    <t>CTM VIGO</t>
  </si>
  <si>
    <r>
      <t xml:space="preserve">RESUMEN INSCRIPCIONES </t>
    </r>
    <r>
      <rPr>
        <b/>
        <sz val="13"/>
        <color rgb="FFFF0000"/>
        <rFont val="Arial"/>
        <family val="2"/>
      </rPr>
      <t>(se calcula automático)</t>
    </r>
  </si>
  <si>
    <t>TIPO</t>
  </si>
  <si>
    <t>DE</t>
  </si>
  <si>
    <t>EL CACHON</t>
  </si>
  <si>
    <t>EL CIERVO</t>
  </si>
  <si>
    <t>AMIGOS TM LEBRIJA</t>
  </si>
  <si>
    <t>MONTE PORREIRO</t>
  </si>
  <si>
    <t>FUENLABRADA EL TRIGAL</t>
  </si>
  <si>
    <t>R. S. D. HIPICA DE LA CORUÑA</t>
  </si>
  <si>
    <t>TT GIRONA CIUTAT</t>
  </si>
  <si>
    <t>OBERENA</t>
  </si>
  <si>
    <t>ARTEAL TM</t>
  </si>
  <si>
    <t>AMISTAD XII DE ENERO</t>
  </si>
  <si>
    <t>CTT BORGES</t>
  </si>
  <si>
    <t>CORUÑA</t>
  </si>
  <si>
    <t>CONGRES</t>
  </si>
  <si>
    <t>PRIEGO MUJER Y PROGRESO TM</t>
  </si>
  <si>
    <t>PALMA TT</t>
  </si>
  <si>
    <t>ALBACETE</t>
  </si>
  <si>
    <t>CTM AYAMONTE</t>
  </si>
  <si>
    <t>CAMBADOS</t>
  </si>
  <si>
    <t>CHICLANA</t>
  </si>
  <si>
    <t>LABRADORES</t>
  </si>
  <si>
    <t>ATENEU 1.882</t>
  </si>
  <si>
    <t>TORELLO</t>
  </si>
  <si>
    <t>BARCINO</t>
  </si>
  <si>
    <t>AVILES</t>
  </si>
  <si>
    <t>VILAGARCIA TM</t>
  </si>
  <si>
    <t>GOSSIMA</t>
  </si>
  <si>
    <t>TENEGUIA</t>
  </si>
  <si>
    <t>COSLADA</t>
  </si>
  <si>
    <t>CTM ALCOY</t>
  </si>
  <si>
    <t>CORDOBA-81</t>
  </si>
  <si>
    <t>MERCANTIL VIGO</t>
  </si>
  <si>
    <t>NATACION PAMPLONA</t>
  </si>
  <si>
    <t>JUVENTUD</t>
  </si>
  <si>
    <t>SCHOOL ZARAGOZA</t>
  </si>
  <si>
    <t>ALCOBENDAS</t>
  </si>
  <si>
    <t>C.N. HELIOS</t>
  </si>
  <si>
    <t>LEKA ENEA IRUN</t>
  </si>
  <si>
    <t>CONXO TM</t>
  </si>
  <si>
    <t>SALLENT</t>
  </si>
  <si>
    <t>LA NAVE</t>
  </si>
  <si>
    <t>ANTONIO MENDOZA</t>
  </si>
  <si>
    <t>LALIN</t>
  </si>
  <si>
    <t>C.T.T.  VILABLAREIX</t>
  </si>
  <si>
    <t>IGUALADA</t>
  </si>
  <si>
    <t>NATACIO MATARO</t>
  </si>
  <si>
    <t>LUARCA TM</t>
  </si>
  <si>
    <t>CTM TECNIK ´87</t>
  </si>
  <si>
    <t>L´ESCALA</t>
  </si>
  <si>
    <t>ELS AMICS TERRASA</t>
  </si>
  <si>
    <t>CTM. ILICITANO</t>
  </si>
  <si>
    <t>ESPEDREGADA</t>
  </si>
  <si>
    <t>OROSO TM</t>
  </si>
  <si>
    <t>BALAGUER</t>
  </si>
  <si>
    <t>150 AÑOS - DON BENITO</t>
  </si>
  <si>
    <t>SANT CUGAT</t>
  </si>
  <si>
    <t>VIC T.T.</t>
  </si>
  <si>
    <t>TEMEGUESTE</t>
  </si>
  <si>
    <t>UCAM TM CARTAGENA</t>
  </si>
  <si>
    <t>CTT ALTEA</t>
  </si>
  <si>
    <t>SANTA EULARIA</t>
  </si>
  <si>
    <t>VEGAS DEL GENIL</t>
  </si>
  <si>
    <t>CDTM CARTAGENA</t>
  </si>
  <si>
    <t>VIVE TOMELLOSO</t>
  </si>
  <si>
    <t>CD SEGHOS</t>
  </si>
  <si>
    <t>BASCARA</t>
  </si>
  <si>
    <t>CTT BADALONA</t>
  </si>
  <si>
    <t>TT CASSA</t>
  </si>
  <si>
    <t>VALDEMORO</t>
  </si>
  <si>
    <t>AD VINCIOS</t>
  </si>
  <si>
    <t>FUENGIROLA</t>
  </si>
  <si>
    <t>PATERNA</t>
  </si>
  <si>
    <t>CTT RIPOLLET</t>
  </si>
  <si>
    <t>OLOT</t>
  </si>
  <si>
    <t>CLUB TOTANA TM</t>
  </si>
  <si>
    <t>PRAKAN</t>
  </si>
  <si>
    <t>DAGANZO</t>
  </si>
  <si>
    <t>GRATEME</t>
  </si>
  <si>
    <t>TT PARETS</t>
  </si>
  <si>
    <t>ADCP ZAS</t>
  </si>
  <si>
    <t>BEMBRIVE</t>
  </si>
  <si>
    <t>LICEO CASINO DE TUI</t>
  </si>
  <si>
    <t>CTM JAEN</t>
  </si>
  <si>
    <t>BREOGAN - OLEIROS</t>
  </si>
  <si>
    <t>ADX MILAGROSA</t>
  </si>
  <si>
    <t>ATL. SAN JAVIER TM</t>
  </si>
  <si>
    <t>CTT MOLLERUSSA</t>
  </si>
  <si>
    <t>ZAMORA</t>
  </si>
  <si>
    <t>IES LA TORRETA ELDA</t>
  </si>
  <si>
    <t>CTT TONA</t>
  </si>
  <si>
    <t>TT PRAT</t>
  </si>
  <si>
    <t>TT GANXETS</t>
  </si>
  <si>
    <t>DEDALOS TM</t>
  </si>
  <si>
    <t>SAN MAMED</t>
  </si>
  <si>
    <t>BAHIA DE CADIZ</t>
  </si>
  <si>
    <t>C.T.T. ALZIRA</t>
  </si>
  <si>
    <t>SD RIBADEO</t>
  </si>
  <si>
    <t>CTM SALUD Y DEPORTE</t>
  </si>
  <si>
    <t>CTT ATENEU POBLENOU</t>
  </si>
  <si>
    <t>MERCANTIL SEVILLA</t>
  </si>
  <si>
    <t>CDB TM CIUDAD REAL</t>
  </si>
  <si>
    <t>TM ROQUETAS</t>
  </si>
  <si>
    <t>BOLA P LA ZUBIA</t>
  </si>
  <si>
    <t>CTM ALCALA 2000</t>
  </si>
  <si>
    <t>TM CIZAÑA</t>
  </si>
  <si>
    <t>CD FORTUNA KE</t>
  </si>
  <si>
    <t>MIAMPI GUADALAJARA</t>
  </si>
  <si>
    <t>ALCALA-VILLALBILLA</t>
  </si>
  <si>
    <t>UNIVERSITARIOS AGUERE</t>
  </si>
  <si>
    <t>TAORO ARAUCARIA</t>
  </si>
  <si>
    <t>ELIOCROCA</t>
  </si>
  <si>
    <t>CTM ALCAZAR</t>
  </si>
  <si>
    <t>CTM CULLAR VEGA</t>
  </si>
  <si>
    <t>INCA</t>
  </si>
  <si>
    <t>ELS 8 LA GARRIGA</t>
  </si>
  <si>
    <t>FUENTE DE CANTOS</t>
  </si>
  <si>
    <t>CD LAUTARO</t>
  </si>
  <si>
    <t>ILLAS CIES TM</t>
  </si>
  <si>
    <t>C.E DEPORTIVO DEZPORTAS LUGO T.M.</t>
  </si>
  <si>
    <t>DF</t>
  </si>
  <si>
    <t>CTT CASTELLDEFELS</t>
  </si>
  <si>
    <t>TORTOSA</t>
  </si>
  <si>
    <t>FALCONS SABADELL A.E.</t>
  </si>
  <si>
    <t>CDTM FEMINAS CARTAGENA</t>
  </si>
  <si>
    <t>CB VALL D'UXO</t>
  </si>
  <si>
    <t>EIVISSA TT</t>
  </si>
  <si>
    <t>CTM CORVERASTUR</t>
  </si>
  <si>
    <t>CD HIDRA</t>
  </si>
  <si>
    <t>FINISTERRE TM</t>
  </si>
  <si>
    <t>CARMONA TM</t>
  </si>
  <si>
    <t>CTM HUERCAL</t>
  </si>
  <si>
    <t>ABADIÑO</t>
  </si>
  <si>
    <t>C. ESPORTIU TT RIPOLL</t>
  </si>
  <si>
    <t>ADELANTADOS-LA LAGUNA</t>
  </si>
  <si>
    <t>CTM BOADILLA</t>
  </si>
  <si>
    <t>ATL. LEON</t>
  </si>
  <si>
    <t>E.3</t>
  </si>
  <si>
    <t>E.2</t>
  </si>
  <si>
    <t>E.1</t>
  </si>
  <si>
    <t>INDEPENDIENTE-CAT</t>
  </si>
  <si>
    <t>CTT ES VIVER</t>
  </si>
  <si>
    <t>TM REOCIN</t>
  </si>
  <si>
    <t>INDEPENDIENTE-MAD</t>
  </si>
  <si>
    <t>CD POBLA DE FARNALS</t>
  </si>
  <si>
    <t>CD VIRIATO TM</t>
  </si>
  <si>
    <t>UTEBO TM</t>
  </si>
  <si>
    <t>SIERRA</t>
  </si>
  <si>
    <t>PUZO</t>
  </si>
  <si>
    <t>COLMENERO</t>
  </si>
  <si>
    <t>CUMBRADOS</t>
  </si>
  <si>
    <t>PRETEL</t>
  </si>
  <si>
    <t>GIRALT</t>
  </si>
  <si>
    <t>CARDENAS</t>
  </si>
  <si>
    <t>PUIG</t>
  </si>
  <si>
    <t>CABILLAS</t>
  </si>
  <si>
    <t>VILARIÑO</t>
  </si>
  <si>
    <t>LUIS</t>
  </si>
  <si>
    <t>AVILA</t>
  </si>
  <si>
    <t>ROMO</t>
  </si>
  <si>
    <t>MONROY</t>
  </si>
  <si>
    <t>MEONIZ</t>
  </si>
  <si>
    <t>COLOMA</t>
  </si>
  <si>
    <t>LARRION</t>
  </si>
  <si>
    <t>BAÑOS</t>
  </si>
  <si>
    <t>ALBORES</t>
  </si>
  <si>
    <t>SANFRUTOS</t>
  </si>
  <si>
    <t>VALL</t>
  </si>
  <si>
    <t>DALMAU</t>
  </si>
  <si>
    <t>VAZQUEZ</t>
  </si>
  <si>
    <t>CONCEPCION</t>
  </si>
  <si>
    <t>COCHRAN</t>
  </si>
  <si>
    <t>MAYNOU</t>
  </si>
  <si>
    <t>RUESCAS</t>
  </si>
  <si>
    <t>GIMON</t>
  </si>
  <si>
    <t>GATO</t>
  </si>
  <si>
    <t>SILIO</t>
  </si>
  <si>
    <t>HAMBRONA</t>
  </si>
  <si>
    <t>COMPANY</t>
  </si>
  <si>
    <t>ZARAGOZA</t>
  </si>
  <si>
    <t>BARREIRO</t>
  </si>
  <si>
    <t>COGOLLUDO</t>
  </si>
  <si>
    <t>VICENTE</t>
  </si>
  <si>
    <t>NAVARRETE</t>
  </si>
  <si>
    <t>GUERRERO</t>
  </si>
  <si>
    <t>VIGUERA</t>
  </si>
  <si>
    <t>CORONEL</t>
  </si>
  <si>
    <t>PLA</t>
  </si>
  <si>
    <t>ODUNLAMI</t>
  </si>
  <si>
    <t>OMOTARA</t>
  </si>
  <si>
    <t>DOT</t>
  </si>
  <si>
    <t>TRAVESET</t>
  </si>
  <si>
    <t>BARRAGAN</t>
  </si>
  <si>
    <t>CAUDET</t>
  </si>
  <si>
    <t>TELLONS</t>
  </si>
  <si>
    <t>ROMAN</t>
  </si>
  <si>
    <t>CORDO</t>
  </si>
  <si>
    <t>MARI</t>
  </si>
  <si>
    <t>RECUNA</t>
  </si>
  <si>
    <t>CUIÑA</t>
  </si>
  <si>
    <t>ALCANTARILLA</t>
  </si>
  <si>
    <t>ROLDAN</t>
  </si>
  <si>
    <t>CRUZ</t>
  </si>
  <si>
    <t>GISBERT</t>
  </si>
  <si>
    <t>IBORRA</t>
  </si>
  <si>
    <t>OÑA</t>
  </si>
  <si>
    <t>ARAGON</t>
  </si>
  <si>
    <t>CORA</t>
  </si>
  <si>
    <t>GUELBENZU</t>
  </si>
  <si>
    <t>CASTAÑO</t>
  </si>
  <si>
    <t>PESTANO</t>
  </si>
  <si>
    <t>GAMBRA</t>
  </si>
  <si>
    <t>SAID</t>
  </si>
  <si>
    <t>MINGUEZ</t>
  </si>
  <si>
    <t>GUERRA</t>
  </si>
  <si>
    <t>MAZA</t>
  </si>
  <si>
    <t>GRACIA</t>
  </si>
  <si>
    <t>OLAZABAL</t>
  </si>
  <si>
    <t>PATIÑO</t>
  </si>
  <si>
    <t>VIÑA</t>
  </si>
  <si>
    <t>CARBALLO</t>
  </si>
  <si>
    <t>MONTENEGRO</t>
  </si>
  <si>
    <t>AMAYA</t>
  </si>
  <si>
    <t>OTERO</t>
  </si>
  <si>
    <t>NOGAREDA</t>
  </si>
  <si>
    <t>ADODO</t>
  </si>
  <si>
    <t>ZUAZUA</t>
  </si>
  <si>
    <t>BERNAL</t>
  </si>
  <si>
    <t>VILA</t>
  </si>
  <si>
    <t>BIOSCA</t>
  </si>
  <si>
    <t>OCHOA</t>
  </si>
  <si>
    <t>VIDAUR</t>
  </si>
  <si>
    <t>SACASAS</t>
  </si>
  <si>
    <t>ARISSA</t>
  </si>
  <si>
    <t>PERALTO</t>
  </si>
  <si>
    <t>SAMPEDRO</t>
  </si>
  <si>
    <t>ZUBIZARRETA</t>
  </si>
  <si>
    <t>RENTERO</t>
  </si>
  <si>
    <t>MATEOS</t>
  </si>
  <si>
    <t>MAYOROV</t>
  </si>
  <si>
    <t>ARRAZOLA</t>
  </si>
  <si>
    <t>MACHADO</t>
  </si>
  <si>
    <t>SOBRADOS</t>
  </si>
  <si>
    <t>BENITO</t>
  </si>
  <si>
    <t>LOIS</t>
  </si>
  <si>
    <t>SUÑE</t>
  </si>
  <si>
    <t>SANTAMARTA</t>
  </si>
  <si>
    <t>ESCUDERO</t>
  </si>
  <si>
    <t>LUCO</t>
  </si>
  <si>
    <t>MANUBENS</t>
  </si>
  <si>
    <t>FARRE</t>
  </si>
  <si>
    <t>GALINDO</t>
  </si>
  <si>
    <t>ALBA</t>
  </si>
  <si>
    <t>PACAREU</t>
  </si>
  <si>
    <t>FLOTATS</t>
  </si>
  <si>
    <t>BEAMONTE</t>
  </si>
  <si>
    <t>BENEDICTO</t>
  </si>
  <si>
    <t>SAVU</t>
  </si>
  <si>
    <t>VINTINA</t>
  </si>
  <si>
    <t>ARJONA</t>
  </si>
  <si>
    <t>CABACO</t>
  </si>
  <si>
    <t>BERMUDEZ</t>
  </si>
  <si>
    <t>RAMOS</t>
  </si>
  <si>
    <t>HILARIO</t>
  </si>
  <si>
    <t>ARMAS</t>
  </si>
  <si>
    <t>LORENZO</t>
  </si>
  <si>
    <t>CAO</t>
  </si>
  <si>
    <t>COLL</t>
  </si>
  <si>
    <t>PAGES</t>
  </si>
  <si>
    <t>SERRES</t>
  </si>
  <si>
    <t>MARIMON</t>
  </si>
  <si>
    <t>MALOV</t>
  </si>
  <si>
    <t>IGLESIAS</t>
  </si>
  <si>
    <t>CABRERA</t>
  </si>
  <si>
    <t>ROCHA</t>
  </si>
  <si>
    <t>ACOSTA</t>
  </si>
  <si>
    <t>CARNEROS</t>
  </si>
  <si>
    <t>BEAMUD</t>
  </si>
  <si>
    <t>GALAN</t>
  </si>
  <si>
    <t>GALLEGO</t>
  </si>
  <si>
    <t>SANTANA</t>
  </si>
  <si>
    <t>MEDINA</t>
  </si>
  <si>
    <t>BISCARRI</t>
  </si>
  <si>
    <t>SAURET</t>
  </si>
  <si>
    <t>MOREL</t>
  </si>
  <si>
    <t>.</t>
  </si>
  <si>
    <t>MOMBLONA</t>
  </si>
  <si>
    <t>ARCE</t>
  </si>
  <si>
    <t>GOMEZ-VALADES</t>
  </si>
  <si>
    <t>BOSCH</t>
  </si>
  <si>
    <t>ANTON</t>
  </si>
  <si>
    <t>VELAZQUEZ</t>
  </si>
  <si>
    <t>TORREJON</t>
  </si>
  <si>
    <t>MENENDEZ</t>
  </si>
  <si>
    <t>MEDIAVILLA</t>
  </si>
  <si>
    <t>MONTERO</t>
  </si>
  <si>
    <t>BELLAS</t>
  </si>
  <si>
    <t>VALENCIA</t>
  </si>
  <si>
    <t>ALMEIDA</t>
  </si>
  <si>
    <t>SALINAS</t>
  </si>
  <si>
    <t>PUJANTE</t>
  </si>
  <si>
    <t>FERNÁNDEZ</t>
  </si>
  <si>
    <t>RUANO</t>
  </si>
  <si>
    <t>MARRERO</t>
  </si>
  <si>
    <t>POZUELO</t>
  </si>
  <si>
    <t>FONTANET</t>
  </si>
  <si>
    <t>CANTERO</t>
  </si>
  <si>
    <t>MULERO</t>
  </si>
  <si>
    <t>LEGARRA</t>
  </si>
  <si>
    <t>ACERO</t>
  </si>
  <si>
    <t>ARCOS</t>
  </si>
  <si>
    <t>ASENCIO</t>
  </si>
  <si>
    <t>ALBERT</t>
  </si>
  <si>
    <t>RONDA</t>
  </si>
  <si>
    <t>LLORET</t>
  </si>
  <si>
    <t>MICHELENA</t>
  </si>
  <si>
    <t>BACALLADO</t>
  </si>
  <si>
    <t>LAPRESTA</t>
  </si>
  <si>
    <t>MONTALBAN</t>
  </si>
  <si>
    <t>MALDONADO</t>
  </si>
  <si>
    <t>TOJAL</t>
  </si>
  <si>
    <t>BETETA</t>
  </si>
  <si>
    <t>BELMAR</t>
  </si>
  <si>
    <t>LEON</t>
  </si>
  <si>
    <t>DIEZ</t>
  </si>
  <si>
    <t>ALADRO</t>
  </si>
  <si>
    <t>BUENO</t>
  </si>
  <si>
    <t>ABELLAN</t>
  </si>
  <si>
    <t>AUSIN</t>
  </si>
  <si>
    <t>BRIONGOS</t>
  </si>
  <si>
    <t>HURTOS</t>
  </si>
  <si>
    <t>COLOMER</t>
  </si>
  <si>
    <t>PRADOS</t>
  </si>
  <si>
    <t>CABESTANY</t>
  </si>
  <si>
    <t>VILASECA</t>
  </si>
  <si>
    <t>CARRION</t>
  </si>
  <si>
    <t>AMOROS</t>
  </si>
  <si>
    <t>MAÑE</t>
  </si>
  <si>
    <t>BORRULL</t>
  </si>
  <si>
    <t>ROSELLO</t>
  </si>
  <si>
    <t>BADOSA</t>
  </si>
  <si>
    <t>REPISO</t>
  </si>
  <si>
    <t>BUITRAGO</t>
  </si>
  <si>
    <t>PINTOS</t>
  </si>
  <si>
    <t>DOBLAS</t>
  </si>
  <si>
    <t>GUILLEM</t>
  </si>
  <si>
    <t>PALACIO</t>
  </si>
  <si>
    <t>MUÑIZ</t>
  </si>
  <si>
    <t>MONCHO</t>
  </si>
  <si>
    <t>RAYNAUD</t>
  </si>
  <si>
    <t>PORTA</t>
  </si>
  <si>
    <t>BRETON</t>
  </si>
  <si>
    <t>PAJARES</t>
  </si>
  <si>
    <t>PEDROS</t>
  </si>
  <si>
    <t>ANTUNEZ</t>
  </si>
  <si>
    <t>CEA</t>
  </si>
  <si>
    <t>FONTENLA</t>
  </si>
  <si>
    <t>ARGENTÉ</t>
  </si>
  <si>
    <t>BELLAVISTA</t>
  </si>
  <si>
    <t>COSTA</t>
  </si>
  <si>
    <t>SOLER</t>
  </si>
  <si>
    <t>HOMS</t>
  </si>
  <si>
    <t>LLAGOSTERA</t>
  </si>
  <si>
    <t>CANO</t>
  </si>
  <si>
    <t>ROYO</t>
  </si>
  <si>
    <t>CERÓN</t>
  </si>
  <si>
    <t>MÉNDEZ</t>
  </si>
  <si>
    <t>TARDIO</t>
  </si>
  <si>
    <t>OCAÑA</t>
  </si>
  <si>
    <t>REGUEIRO</t>
  </si>
  <si>
    <t>NORES</t>
  </si>
  <si>
    <t>HIGUERA</t>
  </si>
  <si>
    <t>FOMBUENA</t>
  </si>
  <si>
    <t>AGUADO</t>
  </si>
  <si>
    <t>OLIVERA</t>
  </si>
  <si>
    <t>FELIPE</t>
  </si>
  <si>
    <t>GIBERT</t>
  </si>
  <si>
    <t>BADIA</t>
  </si>
  <si>
    <t>DEHESA</t>
  </si>
  <si>
    <t>LEMA</t>
  </si>
  <si>
    <t>CHAO</t>
  </si>
  <si>
    <t>ESTEVEZ</t>
  </si>
  <si>
    <t>MOSCOSO</t>
  </si>
  <si>
    <t>LORENTE</t>
  </si>
  <si>
    <t>URBANO</t>
  </si>
  <si>
    <t>CORRAL</t>
  </si>
  <si>
    <t>PINO</t>
  </si>
  <si>
    <t>SORIANO</t>
  </si>
  <si>
    <t>VALIÑO</t>
  </si>
  <si>
    <t>ARANEDA</t>
  </si>
  <si>
    <t>IVANOV</t>
  </si>
  <si>
    <t>ILIEV</t>
  </si>
  <si>
    <t>ABELAIRAS</t>
  </si>
  <si>
    <t>LAVANDEIRA</t>
  </si>
  <si>
    <t>DARMANIN</t>
  </si>
  <si>
    <t>MANTIÑAN</t>
  </si>
  <si>
    <t>OTEO</t>
  </si>
  <si>
    <t>DOMENECH</t>
  </si>
  <si>
    <t>BAGUR</t>
  </si>
  <si>
    <t>MUNTADA</t>
  </si>
  <si>
    <t>GINER</t>
  </si>
  <si>
    <t>BONANY</t>
  </si>
  <si>
    <t>RISPAU</t>
  </si>
  <si>
    <t>MONTALVO</t>
  </si>
  <si>
    <t>AVALOS</t>
  </si>
  <si>
    <t>VITORES</t>
  </si>
  <si>
    <t>ROJAS</t>
  </si>
  <si>
    <t>BUSQUIER</t>
  </si>
  <si>
    <t>GUARINOS</t>
  </si>
  <si>
    <t>EXPOSITO</t>
  </si>
  <si>
    <t>CASTILLO</t>
  </si>
  <si>
    <t>SANJUAN</t>
  </si>
  <si>
    <t>IVORRA</t>
  </si>
  <si>
    <t>BARRANCO</t>
  </si>
  <si>
    <t>SORIA</t>
  </si>
  <si>
    <t>GARCÍA</t>
  </si>
  <si>
    <t>JOFRE</t>
  </si>
  <si>
    <t>ESPEJO</t>
  </si>
  <si>
    <t>CONDE</t>
  </si>
  <si>
    <t>MONTAGUT</t>
  </si>
  <si>
    <t>VIRGILI</t>
  </si>
  <si>
    <t>FONT</t>
  </si>
  <si>
    <t>WEISZ</t>
  </si>
  <si>
    <t>OCAMPO</t>
  </si>
  <si>
    <t>ÁLVAREZ</t>
  </si>
  <si>
    <t>MATAMOROS</t>
  </si>
  <si>
    <t>RABADAN</t>
  </si>
  <si>
    <t>VEGA</t>
  </si>
  <si>
    <t>GROSSO</t>
  </si>
  <si>
    <t>ARIAS</t>
  </si>
  <si>
    <t>CAMEROS</t>
  </si>
  <si>
    <t>BURGOS</t>
  </si>
  <si>
    <t>MIRO</t>
  </si>
  <si>
    <t>PONS</t>
  </si>
  <si>
    <t>SELLAS</t>
  </si>
  <si>
    <t>GÜELL</t>
  </si>
  <si>
    <t>MOLONS</t>
  </si>
  <si>
    <t>FRADERA</t>
  </si>
  <si>
    <t>TORRENTS</t>
  </si>
  <si>
    <t>PAÑELLA</t>
  </si>
  <si>
    <t>FULLANA</t>
  </si>
  <si>
    <t>URRUTIA</t>
  </si>
  <si>
    <t>FANDIÑO</t>
  </si>
  <si>
    <t>GARRAN</t>
  </si>
  <si>
    <t>PARRA</t>
  </si>
  <si>
    <t>BUSTILLO</t>
  </si>
  <si>
    <t>ERVITI</t>
  </si>
  <si>
    <t>RÍPODAS</t>
  </si>
  <si>
    <t>TECLA</t>
  </si>
  <si>
    <t>GHEMES</t>
  </si>
  <si>
    <t>RAMA</t>
  </si>
  <si>
    <t>CANAY</t>
  </si>
  <si>
    <t>CHAPARRO</t>
  </si>
  <si>
    <t>OZALLA</t>
  </si>
  <si>
    <t>RIMBAU</t>
  </si>
  <si>
    <t>PLANAS</t>
  </si>
  <si>
    <t>CERVERA</t>
  </si>
  <si>
    <t>GARI</t>
  </si>
  <si>
    <t>POZO</t>
  </si>
  <si>
    <t>BREVA</t>
  </si>
  <si>
    <t>AFONSO</t>
  </si>
  <si>
    <t>BETHENCOURT</t>
  </si>
  <si>
    <t>ALDACO</t>
  </si>
  <si>
    <t>NAVARRO</t>
  </si>
  <si>
    <t>PUERTO</t>
  </si>
  <si>
    <t>ARANGUREN</t>
  </si>
  <si>
    <t>FRIAS</t>
  </si>
  <si>
    <t>ABELLÁN</t>
  </si>
  <si>
    <t>MARTÍNEZ</t>
  </si>
  <si>
    <t>ARMIÑANA</t>
  </si>
  <si>
    <t>CARRANZA</t>
  </si>
  <si>
    <t>ROMÁN</t>
  </si>
  <si>
    <t>RINCÓN</t>
  </si>
  <si>
    <t>YUSTE</t>
  </si>
  <si>
    <t>CUBERO</t>
  </si>
  <si>
    <t>CARRILLO</t>
  </si>
  <si>
    <t>MAGAÑA</t>
  </si>
  <si>
    <t>LEGARRETA</t>
  </si>
  <si>
    <t>CORREAS</t>
  </si>
  <si>
    <t>PARRALEJO</t>
  </si>
  <si>
    <t>CATALAN</t>
  </si>
  <si>
    <t>PALOMERO</t>
  </si>
  <si>
    <t>LOPE</t>
  </si>
  <si>
    <t>PIN</t>
  </si>
  <si>
    <t>ORAN</t>
  </si>
  <si>
    <t>TRUJILLO</t>
  </si>
  <si>
    <t>CASTRESANA</t>
  </si>
  <si>
    <t>LÓPEZ</t>
  </si>
  <si>
    <t>REVERTE</t>
  </si>
  <si>
    <t>PRADANOS</t>
  </si>
  <si>
    <t>MEMENDI</t>
  </si>
  <si>
    <t>JIMÉNEZ</t>
  </si>
  <si>
    <t>DÍAZ-MIGUEL</t>
  </si>
  <si>
    <t>MADRID</t>
  </si>
  <si>
    <t>ROSA</t>
  </si>
  <si>
    <t>ALMAGRO</t>
  </si>
  <si>
    <t>LUÑO</t>
  </si>
  <si>
    <t>IRANZO</t>
  </si>
  <si>
    <t>REIG</t>
  </si>
  <si>
    <t>REYNES</t>
  </si>
  <si>
    <t>GRIMALT</t>
  </si>
  <si>
    <t>GAVIN</t>
  </si>
  <si>
    <t>PIAZUELO</t>
  </si>
  <si>
    <t>ALCALA</t>
  </si>
  <si>
    <t>PEÑA</t>
  </si>
  <si>
    <t>GIRALDO</t>
  </si>
  <si>
    <t>ALCUTEN</t>
  </si>
  <si>
    <t>IZKUE</t>
  </si>
  <si>
    <t>GÓMEZ</t>
  </si>
  <si>
    <t>PAVON</t>
  </si>
  <si>
    <t>BARRENO</t>
  </si>
  <si>
    <t>HERRERA</t>
  </si>
  <si>
    <t>BARROSO</t>
  </si>
  <si>
    <t>CRUSET</t>
  </si>
  <si>
    <t>OLIVE</t>
  </si>
  <si>
    <t>ACIEN</t>
  </si>
  <si>
    <t>ZABARTE</t>
  </si>
  <si>
    <t>VILCHEZ</t>
  </si>
  <si>
    <t>BERNARDEZ</t>
  </si>
  <si>
    <t>ARAUJO</t>
  </si>
  <si>
    <t>LAGUNA</t>
  </si>
  <si>
    <t>CHACON</t>
  </si>
  <si>
    <t>TOME</t>
  </si>
  <si>
    <t>BARCENAS</t>
  </si>
  <si>
    <t>SILVA</t>
  </si>
  <si>
    <t>GODOS</t>
  </si>
  <si>
    <t>CANAL</t>
  </si>
  <si>
    <t>PAREDES</t>
  </si>
  <si>
    <t>NARVAEZ</t>
  </si>
  <si>
    <t>ESTRADA</t>
  </si>
  <si>
    <t>VERDEJO</t>
  </si>
  <si>
    <t>RABASSO</t>
  </si>
  <si>
    <t>PUIGMOLE</t>
  </si>
  <si>
    <t>TORRENTO</t>
  </si>
  <si>
    <t>AGUAYO</t>
  </si>
  <si>
    <t>LLURBA</t>
  </si>
  <si>
    <t>SOLSONA</t>
  </si>
  <si>
    <t>PONT</t>
  </si>
  <si>
    <t>DAVILA</t>
  </si>
  <si>
    <t>DONOSO</t>
  </si>
  <si>
    <t>GERVAS</t>
  </si>
  <si>
    <t>PABON</t>
  </si>
  <si>
    <t>RIVERO</t>
  </si>
  <si>
    <t>ALEJO</t>
  </si>
  <si>
    <t>MAS</t>
  </si>
  <si>
    <t>MONTSERRAT</t>
  </si>
  <si>
    <t>CABALLERO</t>
  </si>
  <si>
    <t>PRIMO</t>
  </si>
  <si>
    <t>CELEIRO</t>
  </si>
  <si>
    <t>GRAMATGE</t>
  </si>
  <si>
    <t>MATAS</t>
  </si>
  <si>
    <t>GALVEZ</t>
  </si>
  <si>
    <t>GOMEZ-VAZQUEZ</t>
  </si>
  <si>
    <t>BRES</t>
  </si>
  <si>
    <t>MORA</t>
  </si>
  <si>
    <t>SOLA</t>
  </si>
  <si>
    <t>CABANAS</t>
  </si>
  <si>
    <t>ARROYO</t>
  </si>
  <si>
    <t>ERMAKOVA</t>
  </si>
  <si>
    <t>PANTOJA</t>
  </si>
  <si>
    <t>ORDOÑO</t>
  </si>
  <si>
    <t>TOLOSA</t>
  </si>
  <si>
    <t>LILLO</t>
  </si>
  <si>
    <t>MENDOZA</t>
  </si>
  <si>
    <t>BORREGUERO</t>
  </si>
  <si>
    <t>CHICHULINA</t>
  </si>
  <si>
    <t>VALENZUELA</t>
  </si>
  <si>
    <t>BLAZQUEZ</t>
  </si>
  <si>
    <t>ORTEGA</t>
  </si>
  <si>
    <t>BARBERA</t>
  </si>
  <si>
    <t>PETIT</t>
  </si>
  <si>
    <t>BRAVO</t>
  </si>
  <si>
    <t>SABUGAL</t>
  </si>
  <si>
    <t>VELA</t>
  </si>
  <si>
    <t>RODILLA</t>
  </si>
  <si>
    <t>HERRANZ</t>
  </si>
  <si>
    <t>CASANOVAS</t>
  </si>
  <si>
    <t>SANS</t>
  </si>
  <si>
    <t>MONICO</t>
  </si>
  <si>
    <t>GASOL</t>
  </si>
  <si>
    <t>BELVER</t>
  </si>
  <si>
    <t>RIESGO</t>
  </si>
  <si>
    <t>FERRER</t>
  </si>
  <si>
    <t>LARGO</t>
  </si>
  <si>
    <t>PULIDO</t>
  </si>
  <si>
    <t>BEHUNOVA</t>
  </si>
  <si>
    <t>PEÑARANDO</t>
  </si>
  <si>
    <t>MOREA</t>
  </si>
  <si>
    <t>CASTEJON</t>
  </si>
  <si>
    <t>CAYUELA</t>
  </si>
  <si>
    <t>COUCE</t>
  </si>
  <si>
    <t>HERMIDA</t>
  </si>
  <si>
    <t>CASTELLANOS</t>
  </si>
  <si>
    <t>CANTARERO</t>
  </si>
  <si>
    <t>BORLAF</t>
  </si>
  <si>
    <t>RODRíGUEZ</t>
  </si>
  <si>
    <t>CAPDEVILA</t>
  </si>
  <si>
    <t>MILENKOVIC</t>
  </si>
  <si>
    <t>ASENSIO</t>
  </si>
  <si>
    <t>VALLS</t>
  </si>
  <si>
    <t>ZABALLOS</t>
  </si>
  <si>
    <t>LEVIN</t>
  </si>
  <si>
    <t>BORRA</t>
  </si>
  <si>
    <t>ROCA</t>
  </si>
  <si>
    <t>AYUSO</t>
  </si>
  <si>
    <t>MORAN</t>
  </si>
  <si>
    <t>VILLANUEVA</t>
  </si>
  <si>
    <t>MARTíNEZ</t>
  </si>
  <si>
    <t>CAñIBANO</t>
  </si>
  <si>
    <t>QUINTANILLA</t>
  </si>
  <si>
    <t>SUAREZ</t>
  </si>
  <si>
    <t>ESPINOSA</t>
  </si>
  <si>
    <t>POPOVICS</t>
  </si>
  <si>
    <t>POLO</t>
  </si>
  <si>
    <t>BALLESTEROS</t>
  </si>
  <si>
    <t>DARIAS</t>
  </si>
  <si>
    <t>MURIEL</t>
  </si>
  <si>
    <t>MATA</t>
  </si>
  <si>
    <t>CHEN</t>
  </si>
  <si>
    <t>SHAN</t>
  </si>
  <si>
    <t>ECHEVERRIA</t>
  </si>
  <si>
    <t>URRETA</t>
  </si>
  <si>
    <t>LASEN</t>
  </si>
  <si>
    <t>ARNAU</t>
  </si>
  <si>
    <t>CANALIAS</t>
  </si>
  <si>
    <t>GARCES</t>
  </si>
  <si>
    <t>ABADIAS</t>
  </si>
  <si>
    <t>CASTELLS</t>
  </si>
  <si>
    <t>TARRAGO</t>
  </si>
  <si>
    <t>CASTANY</t>
  </si>
  <si>
    <t>CHOUBINE</t>
  </si>
  <si>
    <t>TURIEL</t>
  </si>
  <si>
    <t>BALADRON</t>
  </si>
  <si>
    <t>GES</t>
  </si>
  <si>
    <t>PARES</t>
  </si>
  <si>
    <t>OHARRIZ</t>
  </si>
  <si>
    <t>ECHENIQUE</t>
  </si>
  <si>
    <t>REBORDINOS</t>
  </si>
  <si>
    <t>MIRAMON</t>
  </si>
  <si>
    <t>CAMPOY</t>
  </si>
  <si>
    <t>SIMON</t>
  </si>
  <si>
    <t>ARRAIZA</t>
  </si>
  <si>
    <t>BOLAÑOS</t>
  </si>
  <si>
    <t>PASTRANA</t>
  </si>
  <si>
    <t>JANO</t>
  </si>
  <si>
    <t>ZHAO</t>
  </si>
  <si>
    <t>PALES</t>
  </si>
  <si>
    <t>PON</t>
  </si>
  <si>
    <t>CIBANTOS</t>
  </si>
  <si>
    <t>SALAS</t>
  </si>
  <si>
    <t>CONESA</t>
  </si>
  <si>
    <t>QUINTO</t>
  </si>
  <si>
    <t>BARROS</t>
  </si>
  <si>
    <t>MENDIRICHAGA</t>
  </si>
  <si>
    <t>PITA</t>
  </si>
  <si>
    <t>MOURE</t>
  </si>
  <si>
    <t>SICILIA</t>
  </si>
  <si>
    <t>CASAÑAS</t>
  </si>
  <si>
    <t>LLOPART</t>
  </si>
  <si>
    <t>MARRUGAT</t>
  </si>
  <si>
    <t>CIFUENTES</t>
  </si>
  <si>
    <t>LLUCH</t>
  </si>
  <si>
    <t>LEONARDO</t>
  </si>
  <si>
    <t>BURILLO</t>
  </si>
  <si>
    <t>PADIN</t>
  </si>
  <si>
    <t>MONTANS</t>
  </si>
  <si>
    <t>VELASCO</t>
  </si>
  <si>
    <t>KHASANOVA</t>
  </si>
  <si>
    <t>BOSCA</t>
  </si>
  <si>
    <t>ARENAS</t>
  </si>
  <si>
    <t>REGINCOS</t>
  </si>
  <si>
    <t>ISERN</t>
  </si>
  <si>
    <t>GUINEA</t>
  </si>
  <si>
    <t>MONTANYA</t>
  </si>
  <si>
    <t>CAMPOS</t>
  </si>
  <si>
    <t>CARVAJAL</t>
  </si>
  <si>
    <t>AGUILAR</t>
  </si>
  <si>
    <t>BECERRA</t>
  </si>
  <si>
    <t>MELO</t>
  </si>
  <si>
    <t>BERZOSA</t>
  </si>
  <si>
    <t>REVILLA</t>
  </si>
  <si>
    <t>EMELIANOV</t>
  </si>
  <si>
    <t>MIJAILOVICH</t>
  </si>
  <si>
    <t>ARROM</t>
  </si>
  <si>
    <t>MERIDA</t>
  </si>
  <si>
    <t>BAKHTINA</t>
  </si>
  <si>
    <t>GAIDUKOVA</t>
  </si>
  <si>
    <t>LEAL</t>
  </si>
  <si>
    <t>SHI</t>
  </si>
  <si>
    <t>PLASENCIA</t>
  </si>
  <si>
    <t>ANDRADE</t>
  </si>
  <si>
    <t>PAGEO</t>
  </si>
  <si>
    <t>PARAMA</t>
  </si>
  <si>
    <t>BONFILL</t>
  </si>
  <si>
    <t>ASCANIO</t>
  </si>
  <si>
    <t>TUINENBURG</t>
  </si>
  <si>
    <t>SOLANO</t>
  </si>
  <si>
    <t>CLOTET</t>
  </si>
  <si>
    <t>CARRERAS</t>
  </si>
  <si>
    <t>QUESADA</t>
  </si>
  <si>
    <t>MAMPEL</t>
  </si>
  <si>
    <t>CABALEIRO</t>
  </si>
  <si>
    <t>VALDIVIELSO</t>
  </si>
  <si>
    <t>RUEDA</t>
  </si>
  <si>
    <t>ARTACHO</t>
  </si>
  <si>
    <t>SEGURA</t>
  </si>
  <si>
    <t>PUJOL</t>
  </si>
  <si>
    <t>MOLINS</t>
  </si>
  <si>
    <t>BOIX</t>
  </si>
  <si>
    <t>CLIVILLE</t>
  </si>
  <si>
    <t>BERDUN</t>
  </si>
  <si>
    <t>CARA</t>
  </si>
  <si>
    <t>ALCARRIA</t>
  </si>
  <si>
    <t>POSTIGO</t>
  </si>
  <si>
    <t>NIGERUK</t>
  </si>
  <si>
    <t>SAIZ</t>
  </si>
  <si>
    <t>RUA</t>
  </si>
  <si>
    <t>SANCHEZ-FORTUN</t>
  </si>
  <si>
    <t>MILLAN</t>
  </si>
  <si>
    <t>DURILLO</t>
  </si>
  <si>
    <t>COLOM</t>
  </si>
  <si>
    <t>GARRE</t>
  </si>
  <si>
    <t>CHICO</t>
  </si>
  <si>
    <t>VILAS</t>
  </si>
  <si>
    <t>ALGUACIL</t>
  </si>
  <si>
    <t>CARRIZOSA</t>
  </si>
  <si>
    <t>OBELLEIRO</t>
  </si>
  <si>
    <t>RIVEIRO</t>
  </si>
  <si>
    <t>COLINAS</t>
  </si>
  <si>
    <t>CASTELLA</t>
  </si>
  <si>
    <t>PORCEL</t>
  </si>
  <si>
    <t>BAEZ</t>
  </si>
  <si>
    <t>GALA</t>
  </si>
  <si>
    <t>AMARELLE</t>
  </si>
  <si>
    <t>VIVANCOS</t>
  </si>
  <si>
    <t>CANINO</t>
  </si>
  <si>
    <t>NOGUERAS</t>
  </si>
  <si>
    <t>LLOBREGAT</t>
  </si>
  <si>
    <t>OÑATE</t>
  </si>
  <si>
    <t>ANTIMIR</t>
  </si>
  <si>
    <t>VERA</t>
  </si>
  <si>
    <t>REINA</t>
  </si>
  <si>
    <t>MEROÑO</t>
  </si>
  <si>
    <t>REGALADO</t>
  </si>
  <si>
    <t>BEJARANO</t>
  </si>
  <si>
    <t>MACAYA</t>
  </si>
  <si>
    <t>SOTO</t>
  </si>
  <si>
    <t>NIKOLOV</t>
  </si>
  <si>
    <t>MELINS</t>
  </si>
  <si>
    <t>COBA</t>
  </si>
  <si>
    <t>MOLIST</t>
  </si>
  <si>
    <t>PALOMERA</t>
  </si>
  <si>
    <t>PEIX</t>
  </si>
  <si>
    <t>CABANES</t>
  </si>
  <si>
    <t>ECHANOVE</t>
  </si>
  <si>
    <t>VIERA</t>
  </si>
  <si>
    <t>BALLESTER</t>
  </si>
  <si>
    <t>LECINA</t>
  </si>
  <si>
    <t>LOBATO</t>
  </si>
  <si>
    <t>CELIS</t>
  </si>
  <si>
    <t>GALONJA</t>
  </si>
  <si>
    <t>LAO</t>
  </si>
  <si>
    <t>BARBON</t>
  </si>
  <si>
    <t>PERACAULA</t>
  </si>
  <si>
    <t>GALLARDO</t>
  </si>
  <si>
    <t>FLOR</t>
  </si>
  <si>
    <t>BOCANEGRA</t>
  </si>
  <si>
    <t>GALVAN</t>
  </si>
  <si>
    <t>MENDES</t>
  </si>
  <si>
    <t>BARCELO</t>
  </si>
  <si>
    <t>DORTA</t>
  </si>
  <si>
    <t>MIRANDA</t>
  </si>
  <si>
    <t>QUINTANA</t>
  </si>
  <si>
    <t>MÍGUEZ</t>
  </si>
  <si>
    <t>SOSA</t>
  </si>
  <si>
    <t>PACHECO</t>
  </si>
  <si>
    <t>ILLAN</t>
  </si>
  <si>
    <t>RECHE</t>
  </si>
  <si>
    <t>TELLO</t>
  </si>
  <si>
    <t>CASADEVALL</t>
  </si>
  <si>
    <t>CARRILERO</t>
  </si>
  <si>
    <t>PARAMÁ</t>
  </si>
  <si>
    <t>BOBO</t>
  </si>
  <si>
    <t>MARCHANTE</t>
  </si>
  <si>
    <t>AMANCEI</t>
  </si>
  <si>
    <t>MIHAI</t>
  </si>
  <si>
    <t>CODRUTA</t>
  </si>
  <si>
    <t>BELENGUER</t>
  </si>
  <si>
    <t>LLOPIS</t>
  </si>
  <si>
    <t>ALVEDRO</t>
  </si>
  <si>
    <t>CARREIRA</t>
  </si>
  <si>
    <t>FONSECA</t>
  </si>
  <si>
    <t>OLIVA</t>
  </si>
  <si>
    <t>ROS</t>
  </si>
  <si>
    <t>CARRERA</t>
  </si>
  <si>
    <t>SKOBKINA</t>
  </si>
  <si>
    <t>GUILLOT</t>
  </si>
  <si>
    <t>ESTELLES</t>
  </si>
  <si>
    <t>GODES</t>
  </si>
  <si>
    <t>HOSPITAL</t>
  </si>
  <si>
    <t>CHICA</t>
  </si>
  <si>
    <t>ADBELHAMID</t>
  </si>
  <si>
    <t>ELSEMARY</t>
  </si>
  <si>
    <t>TRADORI</t>
  </si>
  <si>
    <t>ASTUDILLO</t>
  </si>
  <si>
    <t>BERRIOS</t>
  </si>
  <si>
    <t>v2.0</t>
  </si>
  <si>
    <t>Si es jugadora además de inscribirse en la clase, deben inscrbirse en la hoja cat femenina.</t>
  </si>
  <si>
    <t>7º) Debe enviar por mail este documento, a inscripciones@rfetm.com</t>
  </si>
  <si>
    <t>El pago deberá realizarse una vez esté cerrado el plazo y se publiquen las inscripciones definitivas. El departamento contable enviará las facturas a cada club para que se haga efectivo el importe. NO ES NECESARIO REALIZAR EL PAGO ANTES DE PUBLICAR EL LISTADO DEFINITIVO.</t>
  </si>
  <si>
    <t>Para cualquier duda teléfono 674 793 042 Gemma Sayol.</t>
  </si>
  <si>
    <t>VOLVER</t>
  </si>
  <si>
    <t>A.D.A. GUADIX TENIS DE MESA</t>
  </si>
  <si>
    <t>AMIGOS TENIS DE MESA JOSE M. DE ESPAÑA</t>
  </si>
  <si>
    <t>AVV CRISTO DE LA VICTORIA</t>
  </si>
  <si>
    <t>BURGOS FÉMINAS TENIS DE MESA</t>
  </si>
  <si>
    <t>CD NERVION TENIS DE MESA CITY</t>
  </si>
  <si>
    <t>CD PEÑA DE LA AMISTAD</t>
  </si>
  <si>
    <t>CD TENIS DE MESA GALAGAGUI</t>
  </si>
  <si>
    <t>CDE CUBES NORTE TT</t>
  </si>
  <si>
    <t>CDE MADRID CAPITAL DEL TENIS DE MESA</t>
  </si>
  <si>
    <t>CLUB DEPORTIVO STADIUM CASABLANCA</t>
  </si>
  <si>
    <t>CLUB DEPORTIVO TAORO TENIS DE MESA ARAUCARIA</t>
  </si>
  <si>
    <t>CLUB DEPORTIVO Y DEPORTE ADAPTADO HISPANIDAD</t>
  </si>
  <si>
    <t>CLUB TENIS DE MESA APRENDICES PUERTO SAGUNTO</t>
  </si>
  <si>
    <t>CLUB TENIS DE MESA DOS HERMANAS</t>
  </si>
  <si>
    <t>CLUB TENIS TAULA BENICARLO</t>
  </si>
  <si>
    <t>CLUB VILLENA TENIS DE MESA</t>
  </si>
  <si>
    <t>COLEGIO ARBITROS RFETM</t>
  </si>
  <si>
    <t>CTM LOS CHOPOS DE GETXO MTK</t>
  </si>
  <si>
    <t>MAJADAHONDA TENIS DE MESA</t>
  </si>
  <si>
    <t>TENIS DE MESA USERA</t>
  </si>
  <si>
    <t>TENNIS TAULA MONTSACOPA</t>
  </si>
  <si>
    <t>-</t>
  </si>
  <si>
    <t>En caso de no conocer el número de club pinche aquí</t>
  </si>
  <si>
    <t>Ver listado clubes</t>
  </si>
  <si>
    <t>INSCRIPCIONES EN EL CAMPEONATO DE ESPAÑA 2022</t>
  </si>
  <si>
    <t>LIC</t>
  </si>
  <si>
    <t>APELLIDO 1</t>
  </si>
  <si>
    <t>APELLIDO 2</t>
  </si>
  <si>
    <t>FECHA NAC.</t>
  </si>
  <si>
    <t>FH ALTA</t>
  </si>
  <si>
    <t>NAC.</t>
  </si>
  <si>
    <t>clase</t>
  </si>
  <si>
    <t>estatus</t>
  </si>
  <si>
    <t>SOLANS</t>
  </si>
  <si>
    <t>MONTESINOS</t>
  </si>
  <si>
    <t>MARC</t>
  </si>
  <si>
    <t>2008-06-19</t>
  </si>
  <si>
    <t>ESPAÑOLA</t>
  </si>
  <si>
    <t>ASENSI</t>
  </si>
  <si>
    <t>2006-01-15</t>
  </si>
  <si>
    <t>CAMILLO</t>
  </si>
  <si>
    <t>ROBERTI</t>
  </si>
  <si>
    <t>2012-10-14</t>
  </si>
  <si>
    <t>SUIZA</t>
  </si>
  <si>
    <t>LANSAC</t>
  </si>
  <si>
    <t>MARTíN</t>
  </si>
  <si>
    <t>CéSAR</t>
  </si>
  <si>
    <t>2011-11-09</t>
  </si>
  <si>
    <t>SAEZ</t>
  </si>
  <si>
    <t>ANGELA</t>
  </si>
  <si>
    <t>2007-11-10</t>
  </si>
  <si>
    <t>2009-06-15</t>
  </si>
  <si>
    <t>FILIPINA</t>
  </si>
  <si>
    <t>JI</t>
  </si>
  <si>
    <t>YUJIA</t>
  </si>
  <si>
    <t>1997-08-06</t>
  </si>
  <si>
    <t>CHINA</t>
  </si>
  <si>
    <t>CAPARROS</t>
  </si>
  <si>
    <t>2011-05-04</t>
  </si>
  <si>
    <t>VALLE</t>
  </si>
  <si>
    <t>ESCRIG</t>
  </si>
  <si>
    <t>MANUELA</t>
  </si>
  <si>
    <t>2013-03-13</t>
  </si>
  <si>
    <t>PIMENTEL</t>
  </si>
  <si>
    <t>2009-03-16</t>
  </si>
  <si>
    <t>RIEMBAU</t>
  </si>
  <si>
    <t>1961-03-18</t>
  </si>
  <si>
    <t>CTT LA BISBAL</t>
  </si>
  <si>
    <t>PADROSA</t>
  </si>
  <si>
    <t>ALEIX</t>
  </si>
  <si>
    <t>2010-10-10</t>
  </si>
  <si>
    <t>OLLER</t>
  </si>
  <si>
    <t>MIR</t>
  </si>
  <si>
    <t>CASTELLà</t>
  </si>
  <si>
    <t>FORT</t>
  </si>
  <si>
    <t>MIQUEL</t>
  </si>
  <si>
    <t>1961-06-06</t>
  </si>
  <si>
    <t>PASCUAL</t>
  </si>
  <si>
    <t>JAN</t>
  </si>
  <si>
    <t>2009-10-02</t>
  </si>
  <si>
    <t>GóMEZ</t>
  </si>
  <si>
    <t>JUAN DAVID</t>
  </si>
  <si>
    <t>2011-11-29</t>
  </si>
  <si>
    <t>PIZARRO</t>
  </si>
  <si>
    <t>1999-08-04</t>
  </si>
  <si>
    <t>CHILENA</t>
  </si>
  <si>
    <t>SINGH</t>
  </si>
  <si>
    <t>2003-12-26</t>
  </si>
  <si>
    <t>OTRO PAIS EXT.</t>
  </si>
  <si>
    <t>MARGARITA</t>
  </si>
  <si>
    <t>CIBRAN</t>
  </si>
  <si>
    <t>2012-05-08</t>
  </si>
  <si>
    <t>MARTOS</t>
  </si>
  <si>
    <t>IVÁN</t>
  </si>
  <si>
    <t>2008-10-25</t>
  </si>
  <si>
    <t>RAÚL</t>
  </si>
  <si>
    <t>2008-02-01</t>
  </si>
  <si>
    <t>2008-04-04</t>
  </si>
  <si>
    <t>ALEJANDRA</t>
  </si>
  <si>
    <t>ARAQUE</t>
  </si>
  <si>
    <t>AINA</t>
  </si>
  <si>
    <t>2011-04-01</t>
  </si>
  <si>
    <t>VILLAVERDE</t>
  </si>
  <si>
    <t>2012-01-13</t>
  </si>
  <si>
    <t>PEDRO</t>
  </si>
  <si>
    <t>CLUB VIMIANZO TM</t>
  </si>
  <si>
    <t>ANIOL</t>
  </si>
  <si>
    <t>JARILLO</t>
  </si>
  <si>
    <t>VICTOR</t>
  </si>
  <si>
    <t>2010-04-24</t>
  </si>
  <si>
    <t>CAMPS</t>
  </si>
  <si>
    <t>PAU</t>
  </si>
  <si>
    <t>2013-01-16</t>
  </si>
  <si>
    <t>2011-03-22</t>
  </si>
  <si>
    <t>JUAN</t>
  </si>
  <si>
    <t>2008-08-05</t>
  </si>
  <si>
    <t>LARA</t>
  </si>
  <si>
    <t>BARBER</t>
  </si>
  <si>
    <t>JOSEP LLUIS</t>
  </si>
  <si>
    <t>1994-09-10</t>
  </si>
  <si>
    <t>C.T.T.  ALAIOR</t>
  </si>
  <si>
    <t>IRENE</t>
  </si>
  <si>
    <t>2009-07-31</t>
  </si>
  <si>
    <t>PUBLIMAX CAI SANTIAGO T.M.</t>
  </si>
  <si>
    <t>BOMPREZZI</t>
  </si>
  <si>
    <t>DE TORO</t>
  </si>
  <si>
    <t>IñIGO</t>
  </si>
  <si>
    <t>2010-06-11</t>
  </si>
  <si>
    <t>OLIVER</t>
  </si>
  <si>
    <t>ISIDRO JESúS</t>
  </si>
  <si>
    <t>1979-08-07</t>
  </si>
  <si>
    <t>2004-05-26</t>
  </si>
  <si>
    <t>PUERTORIQUEÑA</t>
  </si>
  <si>
    <t>ZHANG</t>
  </si>
  <si>
    <t>XIAO</t>
  </si>
  <si>
    <t>1999-01-27</t>
  </si>
  <si>
    <t>OLMEDO</t>
  </si>
  <si>
    <t>ORTIZ</t>
  </si>
  <si>
    <t>CELIA</t>
  </si>
  <si>
    <t>2008-12-11</t>
  </si>
  <si>
    <t>LóPEZ</t>
  </si>
  <si>
    <t>LUCIA</t>
  </si>
  <si>
    <t>2014-05-27</t>
  </si>
  <si>
    <t>SEBASTIAN</t>
  </si>
  <si>
    <t>2003-03-20</t>
  </si>
  <si>
    <t>COLOMBIANA</t>
  </si>
  <si>
    <t>MORIO</t>
  </si>
  <si>
    <t>FLORIAN MARTIN</t>
  </si>
  <si>
    <t>1991-01-14</t>
  </si>
  <si>
    <t>CLAPA</t>
  </si>
  <si>
    <t>ANDREEA TEODORA</t>
  </si>
  <si>
    <t>1998-09-19</t>
  </si>
  <si>
    <t>BURGOS FÉMINAS TM</t>
  </si>
  <si>
    <t>RUMANA</t>
  </si>
  <si>
    <t>LINDMAE</t>
  </si>
  <si>
    <t>ERIK</t>
  </si>
  <si>
    <t>1991-11-12</t>
  </si>
  <si>
    <t>COMUNITARIO</t>
  </si>
  <si>
    <t>ACEVES</t>
  </si>
  <si>
    <t>MARBELLA  NAZARET</t>
  </si>
  <si>
    <t>2003-01-09</t>
  </si>
  <si>
    <t>MEJICANA</t>
  </si>
  <si>
    <t>JAPONES</t>
  </si>
  <si>
    <t>MONNÉ</t>
  </si>
  <si>
    <t>ANNA</t>
  </si>
  <si>
    <t>2010-08-23</t>
  </si>
  <si>
    <t>FARRÉ</t>
  </si>
  <si>
    <t>ÈLIA</t>
  </si>
  <si>
    <t>2007-09-07</t>
  </si>
  <si>
    <t>HAUTH</t>
  </si>
  <si>
    <t>LARS</t>
  </si>
  <si>
    <t>1960-12-01</t>
  </si>
  <si>
    <t>MALAGA</t>
  </si>
  <si>
    <t>EXTRANJERO</t>
  </si>
  <si>
    <t>SAFIULLIN</t>
  </si>
  <si>
    <t>TIMUR</t>
  </si>
  <si>
    <t>1988-02-10</t>
  </si>
  <si>
    <t>RUSA</t>
  </si>
  <si>
    <t>GASTELUM</t>
  </si>
  <si>
    <t>PABLO OCTAVIO</t>
  </si>
  <si>
    <t>2000-05-12</t>
  </si>
  <si>
    <t>2002-03-20</t>
  </si>
  <si>
    <t>KIKUCHI</t>
  </si>
  <si>
    <t>MAKOTO</t>
  </si>
  <si>
    <t>2001-08-25</t>
  </si>
  <si>
    <t>MARIANA</t>
  </si>
  <si>
    <t>2007-09-11</t>
  </si>
  <si>
    <t>PORTUGUESA</t>
  </si>
  <si>
    <t>SáNCHEZ</t>
  </si>
  <si>
    <t>2004-10-27</t>
  </si>
  <si>
    <t>CUBES NORTE</t>
  </si>
  <si>
    <t>SALVADOREÑA</t>
  </si>
  <si>
    <t>ISMAILI</t>
  </si>
  <si>
    <t>RIDOUANE</t>
  </si>
  <si>
    <t>1971-08-29</t>
  </si>
  <si>
    <t>BELGA</t>
  </si>
  <si>
    <t>VENEZOLANA</t>
  </si>
  <si>
    <t>TRAN</t>
  </si>
  <si>
    <t>ANTHONY</t>
  </si>
  <si>
    <t>1993-09-05</t>
  </si>
  <si>
    <t>SUECA</t>
  </si>
  <si>
    <t>AUEAWIRIYAYOTHIN</t>
  </si>
  <si>
    <t>WANWISA</t>
  </si>
  <si>
    <t>2004-09-14</t>
  </si>
  <si>
    <t>DYLAN</t>
  </si>
  <si>
    <t>FRANCESA</t>
  </si>
  <si>
    <t>VAN DOMSELAAR</t>
  </si>
  <si>
    <t>JULIA</t>
  </si>
  <si>
    <t>2009-05-12</t>
  </si>
  <si>
    <t>BEDOYA</t>
  </si>
  <si>
    <t>URQUIJO</t>
  </si>
  <si>
    <t>2008-01-11</t>
  </si>
  <si>
    <t>JUAN JESUS</t>
  </si>
  <si>
    <t>DARIO</t>
  </si>
  <si>
    <t>TORO</t>
  </si>
  <si>
    <t>ESPINAL</t>
  </si>
  <si>
    <t>DANIELA</t>
  </si>
  <si>
    <t>1996-12-16</t>
  </si>
  <si>
    <t>VECINO</t>
  </si>
  <si>
    <t>BILBAO</t>
  </si>
  <si>
    <t>1979-11-27</t>
  </si>
  <si>
    <t>BUSTAMANTE</t>
  </si>
  <si>
    <t>2006-03-25</t>
  </si>
  <si>
    <t>2008-07-19</t>
  </si>
  <si>
    <t>ERIC</t>
  </si>
  <si>
    <t>JOAN</t>
  </si>
  <si>
    <t>PIGUAVE</t>
  </si>
  <si>
    <t>BALDEON</t>
  </si>
  <si>
    <t>DIEGO BENJAMIN</t>
  </si>
  <si>
    <t>2005-01-25</t>
  </si>
  <si>
    <t>ECUATORIANA</t>
  </si>
  <si>
    <t>GRELA</t>
  </si>
  <si>
    <t>ARTUR TOMASZ</t>
  </si>
  <si>
    <t>2000-06-21</t>
  </si>
  <si>
    <t>POLACA</t>
  </si>
  <si>
    <t>EVA</t>
  </si>
  <si>
    <t>JEVTOVIC</t>
  </si>
  <si>
    <t>MARKO</t>
  </si>
  <si>
    <t>1987-01-05</t>
  </si>
  <si>
    <t>SERBIA</t>
  </si>
  <si>
    <t>JOSE FRANCISCO</t>
  </si>
  <si>
    <t>1965-05-13</t>
  </si>
  <si>
    <t>CáMARA</t>
  </si>
  <si>
    <t>2009-09-18</t>
  </si>
  <si>
    <t>NOMURA</t>
  </si>
  <si>
    <t>ISEEI</t>
  </si>
  <si>
    <t>1991-10-30</t>
  </si>
  <si>
    <t>BARTOLOME</t>
  </si>
  <si>
    <t>2010-10-14</t>
  </si>
  <si>
    <t>2002-02-14</t>
  </si>
  <si>
    <t>ARGENTINA</t>
  </si>
  <si>
    <t>2010-04-07</t>
  </si>
  <si>
    <t>ABAD</t>
  </si>
  <si>
    <t>SOLIS</t>
  </si>
  <si>
    <t>2006-12-23</t>
  </si>
  <si>
    <t>VEGAS</t>
  </si>
  <si>
    <t>MURILLO</t>
  </si>
  <si>
    <t>2008-12-22</t>
  </si>
  <si>
    <t>JULIAN</t>
  </si>
  <si>
    <t>2007-01-11</t>
  </si>
  <si>
    <t>2003-07-11</t>
  </si>
  <si>
    <t>1992-11-19</t>
  </si>
  <si>
    <t>PAROLA</t>
  </si>
  <si>
    <t>VALENTINA MAITE</t>
  </si>
  <si>
    <t>2002-01-21</t>
  </si>
  <si>
    <t>2010-07-20</t>
  </si>
  <si>
    <t>SAN ANTONIO</t>
  </si>
  <si>
    <t>DAVID NICOLAS</t>
  </si>
  <si>
    <t>2009-05-25</t>
  </si>
  <si>
    <t>ALZATE</t>
  </si>
  <si>
    <t>MONTEALEGRE</t>
  </si>
  <si>
    <t>CDE ALCORCON TM</t>
  </si>
  <si>
    <t>INGLESA</t>
  </si>
  <si>
    <t>ESPINOZA</t>
  </si>
  <si>
    <t>HUNGARA</t>
  </si>
  <si>
    <t>CASTAÑEDA</t>
  </si>
  <si>
    <t>2003-05-15</t>
  </si>
  <si>
    <t>ALLER</t>
  </si>
  <si>
    <t>CARRO</t>
  </si>
  <si>
    <t>ANA</t>
  </si>
  <si>
    <t>NONÓ</t>
  </si>
  <si>
    <t>RIUS</t>
  </si>
  <si>
    <t>GEMMA</t>
  </si>
  <si>
    <t>1968-10-30</t>
  </si>
  <si>
    <t>2012-09-25</t>
  </si>
  <si>
    <t>CARDOZO</t>
  </si>
  <si>
    <t>PéREZ</t>
  </si>
  <si>
    <t>NELSON IVAN</t>
  </si>
  <si>
    <t>1995-07-11</t>
  </si>
  <si>
    <t>PADILLA</t>
  </si>
  <si>
    <t>ORTA</t>
  </si>
  <si>
    <t>FRANCISCO JESúS</t>
  </si>
  <si>
    <t>1996-09-10</t>
  </si>
  <si>
    <t>CDDA HISPANIDAD</t>
  </si>
  <si>
    <t>CONEJERO</t>
  </si>
  <si>
    <t>2010-10-29</t>
  </si>
  <si>
    <t>TEAM LA RIOJA TM</t>
  </si>
  <si>
    <t>2009-02-05</t>
  </si>
  <si>
    <t>2012-02-01</t>
  </si>
  <si>
    <t>ARACIL</t>
  </si>
  <si>
    <t>1974-07-05</t>
  </si>
  <si>
    <t>BENAVENT</t>
  </si>
  <si>
    <t>VALLES</t>
  </si>
  <si>
    <t>NIL</t>
  </si>
  <si>
    <t>2007-07-19</t>
  </si>
  <si>
    <t>2006-02-19</t>
  </si>
  <si>
    <t>MAYNE</t>
  </si>
  <si>
    <t>CORCOLL</t>
  </si>
  <si>
    <t>ONA</t>
  </si>
  <si>
    <t>2010-04-17</t>
  </si>
  <si>
    <t>TALIMOV</t>
  </si>
  <si>
    <t>JURIJ</t>
  </si>
  <si>
    <t>1994-05-18</t>
  </si>
  <si>
    <t>LITUANA</t>
  </si>
  <si>
    <t>2002-08-29</t>
  </si>
  <si>
    <t>RETANA</t>
  </si>
  <si>
    <t>ALFREDO</t>
  </si>
  <si>
    <t>2003-06-18</t>
  </si>
  <si>
    <t>COSTARRICENSE</t>
  </si>
  <si>
    <t>KAZAJISTANA</t>
  </si>
  <si>
    <t>CAÑETE</t>
  </si>
  <si>
    <t>MARA</t>
  </si>
  <si>
    <t>LÁZARO</t>
  </si>
  <si>
    <t>2009-11-05</t>
  </si>
  <si>
    <t>MORRISON</t>
  </si>
  <si>
    <t>CALUM</t>
  </si>
  <si>
    <t>2000-02-18</t>
  </si>
  <si>
    <t>ESCOCESA</t>
  </si>
  <si>
    <t>INDIA</t>
  </si>
  <si>
    <t>ZIQIANG</t>
  </si>
  <si>
    <t>HONG</t>
  </si>
  <si>
    <t>2007-11-24</t>
  </si>
  <si>
    <t>CD NERVION TM CITY</t>
  </si>
  <si>
    <t>VARVARA</t>
  </si>
  <si>
    <t>ALEMANY</t>
  </si>
  <si>
    <t>PERE</t>
  </si>
  <si>
    <t>2007-11-15</t>
  </si>
  <si>
    <t>2011-12-11</t>
  </si>
  <si>
    <t>LI</t>
  </si>
  <si>
    <t>VERGES</t>
  </si>
  <si>
    <t>2011-12-29</t>
  </si>
  <si>
    <t>DÍAZ</t>
  </si>
  <si>
    <t>CARMEN</t>
  </si>
  <si>
    <t>2006-12-17</t>
  </si>
  <si>
    <t>ADRIANA</t>
  </si>
  <si>
    <t>2008-06-15</t>
  </si>
  <si>
    <t>CUEVAS</t>
  </si>
  <si>
    <t>JOSE ANGEL</t>
  </si>
  <si>
    <t>2011-02-27</t>
  </si>
  <si>
    <t>QUILEZ</t>
  </si>
  <si>
    <t>2008-05-02</t>
  </si>
  <si>
    <t>FERNáNDEZ</t>
  </si>
  <si>
    <t>MARIO</t>
  </si>
  <si>
    <t>2011-11-27</t>
  </si>
  <si>
    <t>LLORENS</t>
  </si>
  <si>
    <t>BERRUEZO</t>
  </si>
  <si>
    <t>TEO</t>
  </si>
  <si>
    <t>2009-09-11</t>
  </si>
  <si>
    <t>POL</t>
  </si>
  <si>
    <t>2012-10-26</t>
  </si>
  <si>
    <t>AIGNER</t>
  </si>
  <si>
    <t>LAGUNAS</t>
  </si>
  <si>
    <t>MAX</t>
  </si>
  <si>
    <t>2009-06-23</t>
  </si>
  <si>
    <t>BOLOIX</t>
  </si>
  <si>
    <t>SAUCA</t>
  </si>
  <si>
    <t>CESC</t>
  </si>
  <si>
    <t>2009-07-14</t>
  </si>
  <si>
    <t>CADENAS</t>
  </si>
  <si>
    <t>2008-03-06</t>
  </si>
  <si>
    <t>BERENGUER</t>
  </si>
  <si>
    <t>RIBAS</t>
  </si>
  <si>
    <t>2008-10-22</t>
  </si>
  <si>
    <t>2010-06-14</t>
  </si>
  <si>
    <t>SOLDADO</t>
  </si>
  <si>
    <t>EVAN</t>
  </si>
  <si>
    <t>2012-04-20</t>
  </si>
  <si>
    <t>SITJÀ</t>
  </si>
  <si>
    <t>IU</t>
  </si>
  <si>
    <t>2012-06-25</t>
  </si>
  <si>
    <t>CHENG</t>
  </si>
  <si>
    <t>XINYU</t>
  </si>
  <si>
    <t>1996-06-26</t>
  </si>
  <si>
    <t>OCTAVI</t>
  </si>
  <si>
    <t>2007-11-30</t>
  </si>
  <si>
    <t>CERDA</t>
  </si>
  <si>
    <t>FELIX</t>
  </si>
  <si>
    <t>2004-06-01</t>
  </si>
  <si>
    <t>IMAZ</t>
  </si>
  <si>
    <t>URRUTIKOETXEA</t>
  </si>
  <si>
    <t>IñAKI</t>
  </si>
  <si>
    <t>1965-01-22</t>
  </si>
  <si>
    <t>MUKHERJEE</t>
  </si>
  <si>
    <t>UBEDA</t>
  </si>
  <si>
    <t>JUAN MANUEL</t>
  </si>
  <si>
    <t>2007-02-10</t>
  </si>
  <si>
    <t>LLABRéS</t>
  </si>
  <si>
    <t>2004-11-23</t>
  </si>
  <si>
    <t>OJEDA</t>
  </si>
  <si>
    <t>2012-06-20</t>
  </si>
  <si>
    <t>EL MOUHMOUH</t>
  </si>
  <si>
    <t>OUMNIA</t>
  </si>
  <si>
    <t>2012-05-01</t>
  </si>
  <si>
    <t>JOSE DAVID</t>
  </si>
  <si>
    <t>TUBIO</t>
  </si>
  <si>
    <t>MARIA LUISA</t>
  </si>
  <si>
    <t>2011-12-31</t>
  </si>
  <si>
    <t>CRESPO</t>
  </si>
  <si>
    <t>RIAL</t>
  </si>
  <si>
    <t>MARTA</t>
  </si>
  <si>
    <t>2012-12-23</t>
  </si>
  <si>
    <t>PAEZ</t>
  </si>
  <si>
    <t>GANFORNINA</t>
  </si>
  <si>
    <t>TERESA</t>
  </si>
  <si>
    <t>2011-07-14</t>
  </si>
  <si>
    <t>2011-12-28</t>
  </si>
  <si>
    <t>2002-03-19</t>
  </si>
  <si>
    <t>OTRO PAIS ETTU</t>
  </si>
  <si>
    <t>GHOSH</t>
  </si>
  <si>
    <t>SWASTIKA</t>
  </si>
  <si>
    <t>2003-06-07</t>
  </si>
  <si>
    <t>2007-06-19</t>
  </si>
  <si>
    <t>RIVERA</t>
  </si>
  <si>
    <t>ELOY</t>
  </si>
  <si>
    <t>2011-03-30</t>
  </si>
  <si>
    <t>HERNáNDEZ</t>
  </si>
  <si>
    <t>2005-12-13</t>
  </si>
  <si>
    <t>VENEGAS</t>
  </si>
  <si>
    <t>VíCTOR</t>
  </si>
  <si>
    <t>2005-06-17</t>
  </si>
  <si>
    <t>2001-04-03</t>
  </si>
  <si>
    <t>UCRANIANA</t>
  </si>
  <si>
    <t>2001-02-03</t>
  </si>
  <si>
    <t>IAÑEZ</t>
  </si>
  <si>
    <t>2011-04-11</t>
  </si>
  <si>
    <t>PARDO</t>
  </si>
  <si>
    <t>ESCOBAR</t>
  </si>
  <si>
    <t>LUCAS</t>
  </si>
  <si>
    <t>2013-12-10</t>
  </si>
  <si>
    <t>2010-12-28</t>
  </si>
  <si>
    <t>MADARASZ</t>
  </si>
  <si>
    <t>DORA</t>
  </si>
  <si>
    <t>1993-09-03</t>
  </si>
  <si>
    <t>ZILOTIN</t>
  </si>
  <si>
    <t>YORDANOVA</t>
  </si>
  <si>
    <t>JOANNA</t>
  </si>
  <si>
    <t>1982-09-27</t>
  </si>
  <si>
    <t>ANGELATS</t>
  </si>
  <si>
    <t>QUERALT</t>
  </si>
  <si>
    <t>2013-06-04</t>
  </si>
  <si>
    <t>LLINÀS</t>
  </si>
  <si>
    <t>BUDDEN</t>
  </si>
  <si>
    <t>GEORGINA</t>
  </si>
  <si>
    <t>2011-12-08</t>
  </si>
  <si>
    <t>SERRET</t>
  </si>
  <si>
    <t>MASSÓ</t>
  </si>
  <si>
    <t>EMMA</t>
  </si>
  <si>
    <t>2011-08-29</t>
  </si>
  <si>
    <t>CASIMIRO</t>
  </si>
  <si>
    <t>ROBERTO</t>
  </si>
  <si>
    <t>2006-10-02</t>
  </si>
  <si>
    <t>DENIS</t>
  </si>
  <si>
    <t>2002-06-19</t>
  </si>
  <si>
    <t>EXPóSITO</t>
  </si>
  <si>
    <t>2008-10-02</t>
  </si>
  <si>
    <t>BENET</t>
  </si>
  <si>
    <t>ADRIÀ</t>
  </si>
  <si>
    <t>2010-11-15</t>
  </si>
  <si>
    <t>SANDE</t>
  </si>
  <si>
    <t>MARTINS</t>
  </si>
  <si>
    <t>MARTINA</t>
  </si>
  <si>
    <t>2008-06-02</t>
  </si>
  <si>
    <t>MARRTINEZ</t>
  </si>
  <si>
    <t>1965-07-01</t>
  </si>
  <si>
    <t>TRIGO</t>
  </si>
  <si>
    <t>2013-05-13</t>
  </si>
  <si>
    <t>PEDRAZA</t>
  </si>
  <si>
    <t>LOLA</t>
  </si>
  <si>
    <t>2002-08-02</t>
  </si>
  <si>
    <t>TELLERIA</t>
  </si>
  <si>
    <t>1977-09-07</t>
  </si>
  <si>
    <t>1969-02-01</t>
  </si>
  <si>
    <t>GORKA</t>
  </si>
  <si>
    <t>2010-05-18</t>
  </si>
  <si>
    <t>RUDNEVA</t>
  </si>
  <si>
    <t>ALIAKSANDRA</t>
  </si>
  <si>
    <t>2002-05-22</t>
  </si>
  <si>
    <t>OTEGUI</t>
  </si>
  <si>
    <t>1971-03-25</t>
  </si>
  <si>
    <t>XABI</t>
  </si>
  <si>
    <t>2008-07-23</t>
  </si>
  <si>
    <t>MENDIZABAL</t>
  </si>
  <si>
    <t>JON</t>
  </si>
  <si>
    <t>2005-10-31</t>
  </si>
  <si>
    <t>GARIKOITZ</t>
  </si>
  <si>
    <t>1973-11-16</t>
  </si>
  <si>
    <t>AKASH</t>
  </si>
  <si>
    <t>ARITZ</t>
  </si>
  <si>
    <t>2008-11-13</t>
  </si>
  <si>
    <t>IRIGOIEN</t>
  </si>
  <si>
    <t>OIER</t>
  </si>
  <si>
    <t>2010-11-04</t>
  </si>
  <si>
    <t>AZANZA</t>
  </si>
  <si>
    <t>DABID</t>
  </si>
  <si>
    <t>2009-09-15</t>
  </si>
  <si>
    <t>2010-03-03</t>
  </si>
  <si>
    <t>EUDALD</t>
  </si>
  <si>
    <t>CERCADILLO</t>
  </si>
  <si>
    <t>BERNABEU</t>
  </si>
  <si>
    <t>2010-09-26</t>
  </si>
  <si>
    <t>2002-01-31</t>
  </si>
  <si>
    <t>2010-06-03</t>
  </si>
  <si>
    <t>HO</t>
  </si>
  <si>
    <t>TIN-TIN</t>
  </si>
  <si>
    <t>1998-09-03</t>
  </si>
  <si>
    <t>ABELLA</t>
  </si>
  <si>
    <t>MARTí</t>
  </si>
  <si>
    <t>2007-11-09</t>
  </si>
  <si>
    <t>ROURA</t>
  </si>
  <si>
    <t>ADRIà</t>
  </si>
  <si>
    <t>2006-05-24</t>
  </si>
  <si>
    <t>REGUEIRA</t>
  </si>
  <si>
    <t>BAENA</t>
  </si>
  <si>
    <t>2008-03-09</t>
  </si>
  <si>
    <t>RODRÍGUEZ</t>
  </si>
  <si>
    <t>ZULAICA</t>
  </si>
  <si>
    <t>LAROCHETTE</t>
  </si>
  <si>
    <t>CHRISTIAN MARIA</t>
  </si>
  <si>
    <t>1971-09-04</t>
  </si>
  <si>
    <t>2004-02-14</t>
  </si>
  <si>
    <t>ERREA</t>
  </si>
  <si>
    <t>2013-02-06</t>
  </si>
  <si>
    <t>POCH</t>
  </si>
  <si>
    <t>JOEL</t>
  </si>
  <si>
    <t>1972-06-26</t>
  </si>
  <si>
    <t>1972-08-10</t>
  </si>
  <si>
    <t>EXPÓSITO</t>
  </si>
  <si>
    <t>LOMBARDO</t>
  </si>
  <si>
    <t>JAIME</t>
  </si>
  <si>
    <t>2004-06-18</t>
  </si>
  <si>
    <t>DE SAINTILAN</t>
  </si>
  <si>
    <t>MATHIEU JULIEN NICOL</t>
  </si>
  <si>
    <t>1993-05-31</t>
  </si>
  <si>
    <t>BAS</t>
  </si>
  <si>
    <t>PALENCIA</t>
  </si>
  <si>
    <t>2012-12-17</t>
  </si>
  <si>
    <t>2006-01-14</t>
  </si>
  <si>
    <t>2009-02-26</t>
  </si>
  <si>
    <t>HERNÁNDEZ</t>
  </si>
  <si>
    <t>AKIYAMA</t>
  </si>
  <si>
    <t>SATOKO AKIYAMA</t>
  </si>
  <si>
    <t>1972-11-03</t>
  </si>
  <si>
    <t>CTT POBLA DE VALLBONA</t>
  </si>
  <si>
    <t>2008-12-03</t>
  </si>
  <si>
    <t>SUESCUN</t>
  </si>
  <si>
    <t>IRURZUN</t>
  </si>
  <si>
    <t>JOSÉ MIGUEL</t>
  </si>
  <si>
    <t>1973-06-09</t>
  </si>
  <si>
    <t>2012-06-29</t>
  </si>
  <si>
    <t>TUDELA</t>
  </si>
  <si>
    <t>JORDÁN</t>
  </si>
  <si>
    <t>2011-07-21</t>
  </si>
  <si>
    <t>MITITICA</t>
  </si>
  <si>
    <t>ALEXANDRU</t>
  </si>
  <si>
    <t>1982-04-24</t>
  </si>
  <si>
    <t>JULIáN ANDRéS</t>
  </si>
  <si>
    <t>1998-06-11</t>
  </si>
  <si>
    <t>OIHAN</t>
  </si>
  <si>
    <t>2008-08-03</t>
  </si>
  <si>
    <t>IRURIETA BERAUN</t>
  </si>
  <si>
    <t>RAGUIN</t>
  </si>
  <si>
    <t>GUILLAUME</t>
  </si>
  <si>
    <t>1986-11-11</t>
  </si>
  <si>
    <t>PALOMO</t>
  </si>
  <si>
    <t>BIZCOCHO</t>
  </si>
  <si>
    <t>2010-05-08</t>
  </si>
  <si>
    <t>CUENCA</t>
  </si>
  <si>
    <t>OLGA</t>
  </si>
  <si>
    <t>1959-12-07</t>
  </si>
  <si>
    <t>CLOQUELL</t>
  </si>
  <si>
    <t>2009-01-14</t>
  </si>
  <si>
    <t>BOTELLA</t>
  </si>
  <si>
    <t>CASAMPVA</t>
  </si>
  <si>
    <t>2008-01-03</t>
  </si>
  <si>
    <t>ZHOU</t>
  </si>
  <si>
    <t>YU</t>
  </si>
  <si>
    <t>2012-03-18</t>
  </si>
  <si>
    <t>LEO</t>
  </si>
  <si>
    <t>CHRISTIAN</t>
  </si>
  <si>
    <t>1997-10-01</t>
  </si>
  <si>
    <t>1995-10-04</t>
  </si>
  <si>
    <t>VILLA</t>
  </si>
  <si>
    <t>C.R. MOTRIL</t>
  </si>
  <si>
    <t>RICHARDS</t>
  </si>
  <si>
    <t>WILLIAM</t>
  </si>
  <si>
    <t>2011-04-27</t>
  </si>
  <si>
    <t>2008-09-02</t>
  </si>
  <si>
    <t>2008-05-21</t>
  </si>
  <si>
    <t>DONALDSON</t>
  </si>
  <si>
    <t>LLEBARIA</t>
  </si>
  <si>
    <t>MIKE</t>
  </si>
  <si>
    <t>2007-10-30</t>
  </si>
  <si>
    <t>CODINA</t>
  </si>
  <si>
    <t>OT</t>
  </si>
  <si>
    <t>2007-09-17</t>
  </si>
  <si>
    <t>IZAN</t>
  </si>
  <si>
    <t>2008-05-12</t>
  </si>
  <si>
    <t>CAÑO</t>
  </si>
  <si>
    <t>2010-03-28</t>
  </si>
  <si>
    <t>2005-06-13</t>
  </si>
  <si>
    <t>BALJEET</t>
  </si>
  <si>
    <t>1970-08-16</t>
  </si>
  <si>
    <t>VALDEPEREZ</t>
  </si>
  <si>
    <t>1990-10-12</t>
  </si>
  <si>
    <t>ALEMANA</t>
  </si>
  <si>
    <t>MANZULLI</t>
  </si>
  <si>
    <t>AINARA</t>
  </si>
  <si>
    <t>2010-05-28</t>
  </si>
  <si>
    <t>IRLANDESA</t>
  </si>
  <si>
    <t>IRINA</t>
  </si>
  <si>
    <t>COROMINAS</t>
  </si>
  <si>
    <t>2008-01-12</t>
  </si>
  <si>
    <t>BAUTISTA</t>
  </si>
  <si>
    <t>CD TM PEÑASKAL</t>
  </si>
  <si>
    <t>GABRIEL</t>
  </si>
  <si>
    <t>2008-08-20</t>
  </si>
  <si>
    <t>GARMENDIA</t>
  </si>
  <si>
    <t>EKHIOTZ</t>
  </si>
  <si>
    <t>2008-09-08</t>
  </si>
  <si>
    <t>HEPPNER</t>
  </si>
  <si>
    <t>2007-05-25</t>
  </si>
  <si>
    <t>BENISSA</t>
  </si>
  <si>
    <t>KUZNETSOVA</t>
  </si>
  <si>
    <t>MARIIA</t>
  </si>
  <si>
    <t>2008-06-09</t>
  </si>
  <si>
    <t>COFIÑO</t>
  </si>
  <si>
    <t>LLUIS</t>
  </si>
  <si>
    <t>2009-02-20</t>
  </si>
  <si>
    <t>BAQUEDANO</t>
  </si>
  <si>
    <t>2009-09-26</t>
  </si>
  <si>
    <t>2009-09-25</t>
  </si>
  <si>
    <t>LAIA</t>
  </si>
  <si>
    <t>GOMES</t>
  </si>
  <si>
    <t>JOAO PEDRO</t>
  </si>
  <si>
    <t>2003-12-02</t>
  </si>
  <si>
    <t>DUQUE</t>
  </si>
  <si>
    <t>CARO</t>
  </si>
  <si>
    <t>ROMEO</t>
  </si>
  <si>
    <t>2005-08-05</t>
  </si>
  <si>
    <t>ALVES</t>
  </si>
  <si>
    <t>2009-09-16</t>
  </si>
  <si>
    <t>OLAVE</t>
  </si>
  <si>
    <t>QUINTEROS</t>
  </si>
  <si>
    <t>ALFONSO ANDRES</t>
  </si>
  <si>
    <t>1995-05-30</t>
  </si>
  <si>
    <t>KAIZOJI</t>
  </si>
  <si>
    <t>CAMILA AILEN</t>
  </si>
  <si>
    <t>2000-02-09</t>
  </si>
  <si>
    <t>JIANG</t>
  </si>
  <si>
    <t>CAMPDEPADRóS</t>
  </si>
  <si>
    <t>2012-12-11</t>
  </si>
  <si>
    <t>LLOVET</t>
  </si>
  <si>
    <t>AGNèS</t>
  </si>
  <si>
    <t>2012-05-04</t>
  </si>
  <si>
    <t>2010-06-10</t>
  </si>
  <si>
    <t>CALLEJóN</t>
  </si>
  <si>
    <t>PIERA</t>
  </si>
  <si>
    <t>2009-07-10</t>
  </si>
  <si>
    <t>CAMPDEPADROS</t>
  </si>
  <si>
    <t>2008-05-17</t>
  </si>
  <si>
    <t>ARUJO</t>
  </si>
  <si>
    <t>GASPAR</t>
  </si>
  <si>
    <t>ISMAEL</t>
  </si>
  <si>
    <t>2007-09-21</t>
  </si>
  <si>
    <t>FRANCO</t>
  </si>
  <si>
    <t>JACOBO</t>
  </si>
  <si>
    <t>2010-01-10</t>
  </si>
  <si>
    <t>QUERALTO</t>
  </si>
  <si>
    <t>2010-12-12</t>
  </si>
  <si>
    <t>HERMOSA</t>
  </si>
  <si>
    <t>2014-08-29</t>
  </si>
  <si>
    <t>SARTORI</t>
  </si>
  <si>
    <t>1999-10-22</t>
  </si>
  <si>
    <t>L</t>
  </si>
  <si>
    <t>MARINA</t>
  </si>
  <si>
    <t>2008-06-06</t>
  </si>
  <si>
    <t>CESTER</t>
  </si>
  <si>
    <t>2013-04-25</t>
  </si>
  <si>
    <t>NOGUERA</t>
  </si>
  <si>
    <t>VALERIA</t>
  </si>
  <si>
    <t>2011-01-16</t>
  </si>
  <si>
    <t>1999-10-11</t>
  </si>
  <si>
    <t>CUBANA</t>
  </si>
  <si>
    <t>2011-06-01</t>
  </si>
  <si>
    <t>2009-03-21</t>
  </si>
  <si>
    <t>2000-04-18</t>
  </si>
  <si>
    <t>CASTELLANO</t>
  </si>
  <si>
    <t>DíAZ</t>
  </si>
  <si>
    <t>YAMIL ASIER</t>
  </si>
  <si>
    <t>2004-12-28</t>
  </si>
  <si>
    <t>GARAY</t>
  </si>
  <si>
    <t>2008-10-31</t>
  </si>
  <si>
    <t>DUPLAY</t>
  </si>
  <si>
    <t>GAËL</t>
  </si>
  <si>
    <t>2011-08-02</t>
  </si>
  <si>
    <t>QUIñONERO</t>
  </si>
  <si>
    <t>1972-03-22</t>
  </si>
  <si>
    <t>1995-10-18</t>
  </si>
  <si>
    <t>CROATA</t>
  </si>
  <si>
    <t>SUSANA</t>
  </si>
  <si>
    <t>MILOSEVIC</t>
  </si>
  <si>
    <t>BOJAN</t>
  </si>
  <si>
    <t>1983-01-18</t>
  </si>
  <si>
    <t>RULL</t>
  </si>
  <si>
    <t>BORONAT</t>
  </si>
  <si>
    <t>1994-04-05</t>
  </si>
  <si>
    <t>1973-09-17</t>
  </si>
  <si>
    <t>IMRE</t>
  </si>
  <si>
    <t>1997-03-24</t>
  </si>
  <si>
    <t>MARTORELL</t>
  </si>
  <si>
    <t>2003-01-17</t>
  </si>
  <si>
    <t>KHETKHUAN</t>
  </si>
  <si>
    <t>MISS TAMOLWAN</t>
  </si>
  <si>
    <t>1997-06-09</t>
  </si>
  <si>
    <t>MARKOV</t>
  </si>
  <si>
    <t>ANDREI</t>
  </si>
  <si>
    <t>2010-05-03</t>
  </si>
  <si>
    <t>GARCíA</t>
  </si>
  <si>
    <t>1994-02-02</t>
  </si>
  <si>
    <t>2008-08-16</t>
  </si>
  <si>
    <t>2008-03-11</t>
  </si>
  <si>
    <t>SVETLANA</t>
  </si>
  <si>
    <t>LIU</t>
  </si>
  <si>
    <t>ETHAN</t>
  </si>
  <si>
    <t>2006-08-24</t>
  </si>
  <si>
    <t>PRADO</t>
  </si>
  <si>
    <t>NOELIA</t>
  </si>
  <si>
    <t>2010-05-11</t>
  </si>
  <si>
    <t>IVO</t>
  </si>
  <si>
    <t>2007-10-28</t>
  </si>
  <si>
    <t>YANG</t>
  </si>
  <si>
    <t>KAREN</t>
  </si>
  <si>
    <t>2015-06-06</t>
  </si>
  <si>
    <t>AGUILERA</t>
  </si>
  <si>
    <t>2012-07-25</t>
  </si>
  <si>
    <t>FAZEKAS</t>
  </si>
  <si>
    <t>PETER</t>
  </si>
  <si>
    <t>1981-07-28</t>
  </si>
  <si>
    <t>LAM</t>
  </si>
  <si>
    <t>CARME</t>
  </si>
  <si>
    <t>ALSINA</t>
  </si>
  <si>
    <t>RAFEL</t>
  </si>
  <si>
    <t>2010-02-24</t>
  </si>
  <si>
    <t>2009-05-29</t>
  </si>
  <si>
    <t>2007-10-18</t>
  </si>
  <si>
    <t>REAL CLUB PRIEGO TM</t>
  </si>
  <si>
    <t>1995-09-15</t>
  </si>
  <si>
    <t>1974-09-13</t>
  </si>
  <si>
    <t>NIGERIANA</t>
  </si>
  <si>
    <t>HAPONOVA</t>
  </si>
  <si>
    <t>HANNA</t>
  </si>
  <si>
    <t>1985-10-28</t>
  </si>
  <si>
    <t>DUVOS</t>
  </si>
  <si>
    <t>1975-12-04</t>
  </si>
  <si>
    <t>CLAUDIA</t>
  </si>
  <si>
    <t>2004-07-17</t>
  </si>
  <si>
    <t>PEGOLO</t>
  </si>
  <si>
    <t>AYLEN NAIARA</t>
  </si>
  <si>
    <t>2000-10-18</t>
  </si>
  <si>
    <t>BEATRIZ</t>
  </si>
  <si>
    <t>1971-01-16</t>
  </si>
  <si>
    <t>COELLO</t>
  </si>
  <si>
    <t>RICARDO</t>
  </si>
  <si>
    <t>PAGALDAI</t>
  </si>
  <si>
    <t>LUR</t>
  </si>
  <si>
    <t>ALEXANDRU NICHOLAS</t>
  </si>
  <si>
    <t>2009-01-21</t>
  </si>
  <si>
    <t>SUN</t>
  </si>
  <si>
    <t>COMMISSO</t>
  </si>
  <si>
    <t>ALICE</t>
  </si>
  <si>
    <t>2005-03-15</t>
  </si>
  <si>
    <t>ITALIANA</t>
  </si>
  <si>
    <t>OLIVEIRA</t>
  </si>
  <si>
    <t>TATIANE</t>
  </si>
  <si>
    <t>1981-06-16</t>
  </si>
  <si>
    <t>BRASILEÑA</t>
  </si>
  <si>
    <t>RIUMBAU</t>
  </si>
  <si>
    <t>1978-03-09</t>
  </si>
  <si>
    <t>2011-01-04</t>
  </si>
  <si>
    <t>MUñOZ</t>
  </si>
  <si>
    <t>ZABALETA</t>
  </si>
  <si>
    <t>2010-10-27</t>
  </si>
  <si>
    <t>IMMELN</t>
  </si>
  <si>
    <t>LEIRE</t>
  </si>
  <si>
    <t>2010-08-12</t>
  </si>
  <si>
    <t>TOQUERO</t>
  </si>
  <si>
    <t>SAGARZAZU</t>
  </si>
  <si>
    <t>2011-06-25</t>
  </si>
  <si>
    <t>GOIKOECHEA</t>
  </si>
  <si>
    <t>JULEN</t>
  </si>
  <si>
    <t>2012-08-21</t>
  </si>
  <si>
    <t>SINHA ROY</t>
  </si>
  <si>
    <t>KRITTWIKA</t>
  </si>
  <si>
    <t>1994-02-27</t>
  </si>
  <si>
    <t>DARIA</t>
  </si>
  <si>
    <t>MARTÍ</t>
  </si>
  <si>
    <t>1970-06-01</t>
  </si>
  <si>
    <t>BROATIC</t>
  </si>
  <si>
    <t>CORINA</t>
  </si>
  <si>
    <t>1973-07-22</t>
  </si>
  <si>
    <t>GUO</t>
  </si>
  <si>
    <t>MANRESA</t>
  </si>
  <si>
    <t>JANA</t>
  </si>
  <si>
    <t>2011-04-28</t>
  </si>
  <si>
    <t>NICOLE</t>
  </si>
  <si>
    <t>PROUS</t>
  </si>
  <si>
    <t>BONET</t>
  </si>
  <si>
    <t>GERARD</t>
  </si>
  <si>
    <t>2009-05-22</t>
  </si>
  <si>
    <t>2011-03-28</t>
  </si>
  <si>
    <t>LLANO</t>
  </si>
  <si>
    <t>JOSE FELIX</t>
  </si>
  <si>
    <t>1974-05-24</t>
  </si>
  <si>
    <t>INCHAUSTI</t>
  </si>
  <si>
    <t>NAIA</t>
  </si>
  <si>
    <t>2011-09-21</t>
  </si>
  <si>
    <t>DUVóS</t>
  </si>
  <si>
    <t>ZARRA</t>
  </si>
  <si>
    <t>2014-01-15</t>
  </si>
  <si>
    <t>ENEKO</t>
  </si>
  <si>
    <t>2011-12-19</t>
  </si>
  <si>
    <t>AYALA</t>
  </si>
  <si>
    <t>GIMENO</t>
  </si>
  <si>
    <t>RANDEZ</t>
  </si>
  <si>
    <t>1971-07-21</t>
  </si>
  <si>
    <t>PRECIADO</t>
  </si>
  <si>
    <t>2010-02-07</t>
  </si>
  <si>
    <t>TOLIOU</t>
  </si>
  <si>
    <t>AIKATERINI</t>
  </si>
  <si>
    <t>1995-08-21</t>
  </si>
  <si>
    <t>GUTIéRREZ</t>
  </si>
  <si>
    <t>BLáZQUEZ</t>
  </si>
  <si>
    <t>2009-05-04</t>
  </si>
  <si>
    <t>EL-DAWLATLY</t>
  </si>
  <si>
    <t>NADEEN AHMED ALI</t>
  </si>
  <si>
    <t>1993-06-22</t>
  </si>
  <si>
    <t>EGIPCIA</t>
  </si>
  <si>
    <t>SAPAROVA</t>
  </si>
  <si>
    <t>ALSU</t>
  </si>
  <si>
    <t>2002-06-06</t>
  </si>
  <si>
    <t>LUCIANO</t>
  </si>
  <si>
    <t>JAVIER EMILIO</t>
  </si>
  <si>
    <t>2007-06-01</t>
  </si>
  <si>
    <t>FOSSATI</t>
  </si>
  <si>
    <t>1970-08-20</t>
  </si>
  <si>
    <t>ALONDRA SOFIA</t>
  </si>
  <si>
    <t>2004-07-20</t>
  </si>
  <si>
    <t>ELIAS</t>
  </si>
  <si>
    <t>2010-12-08</t>
  </si>
  <si>
    <t>JULIO</t>
  </si>
  <si>
    <t>PARDILLOS</t>
  </si>
  <si>
    <t>2007-11-22</t>
  </si>
  <si>
    <t>TROITIÑO</t>
  </si>
  <si>
    <t>GALIANO</t>
  </si>
  <si>
    <t>QUERCUS NICOLAS</t>
  </si>
  <si>
    <t>2007-12-28</t>
  </si>
  <si>
    <t>BARCENA</t>
  </si>
  <si>
    <t>INGELMO</t>
  </si>
  <si>
    <t>1973-12-23</t>
  </si>
  <si>
    <t>FRAGA</t>
  </si>
  <si>
    <t>IGNACIO</t>
  </si>
  <si>
    <t>SERGI</t>
  </si>
  <si>
    <t>GIRONES</t>
  </si>
  <si>
    <t>BIEL</t>
  </si>
  <si>
    <t>2010-10-04</t>
  </si>
  <si>
    <t>DEL VISO</t>
  </si>
  <si>
    <t>2013-11-17</t>
  </si>
  <si>
    <t>CORBELLA</t>
  </si>
  <si>
    <t>GIRO</t>
  </si>
  <si>
    <t>BERNAT BENIGNE</t>
  </si>
  <si>
    <t>2011-02-24</t>
  </si>
  <si>
    <t>DE ANDRES</t>
  </si>
  <si>
    <t>2009-09-24</t>
  </si>
  <si>
    <t>SMITH</t>
  </si>
  <si>
    <t>LOUVEIN</t>
  </si>
  <si>
    <t>1944-02-26</t>
  </si>
  <si>
    <t>1967-01-29</t>
  </si>
  <si>
    <t>NESTOR</t>
  </si>
  <si>
    <t>2005-05-13</t>
  </si>
  <si>
    <t>DÍAZ-VILLABELLA</t>
  </si>
  <si>
    <t>SONIA MARÍA</t>
  </si>
  <si>
    <t>1971-03-02</t>
  </si>
  <si>
    <t>TORRALBO</t>
  </si>
  <si>
    <t>1963-04-23</t>
  </si>
  <si>
    <t>LAMPRE</t>
  </si>
  <si>
    <t>2013-05-18</t>
  </si>
  <si>
    <t>CODES</t>
  </si>
  <si>
    <t>ORELOGIO</t>
  </si>
  <si>
    <t>LUCA</t>
  </si>
  <si>
    <t>SAMUEL</t>
  </si>
  <si>
    <t>VILLAR</t>
  </si>
  <si>
    <t>VICTOR MANUEL</t>
  </si>
  <si>
    <t>2011-08-12</t>
  </si>
  <si>
    <t>FIGUERAS</t>
  </si>
  <si>
    <t>ROGER</t>
  </si>
  <si>
    <t>2010-12-03</t>
  </si>
  <si>
    <t>DE RUS</t>
  </si>
  <si>
    <t>BLANCA</t>
  </si>
  <si>
    <t>2010-10-20</t>
  </si>
  <si>
    <t>2012-06-06</t>
  </si>
  <si>
    <t>HU</t>
  </si>
  <si>
    <t>2012-08-04</t>
  </si>
  <si>
    <t>2012-07-20</t>
  </si>
  <si>
    <t>SOLÉ</t>
  </si>
  <si>
    <t>ACUCUNEI</t>
  </si>
  <si>
    <t>2009-04-04</t>
  </si>
  <si>
    <t>GRANADO</t>
  </si>
  <si>
    <t>2013-05-16</t>
  </si>
  <si>
    <t>CARO-ACCINO</t>
  </si>
  <si>
    <t>DIANA</t>
  </si>
  <si>
    <t>2010-06-05</t>
  </si>
  <si>
    <t>AURORA</t>
  </si>
  <si>
    <t>2010-04-30</t>
  </si>
  <si>
    <t>2006-03-26</t>
  </si>
  <si>
    <t>2010-09-09</t>
  </si>
  <si>
    <t>NADAL</t>
  </si>
  <si>
    <t>MEDINYA</t>
  </si>
  <si>
    <t>MET</t>
  </si>
  <si>
    <t>2010-07-07</t>
  </si>
  <si>
    <t>OTALVARO</t>
  </si>
  <si>
    <t>EMANUEL</t>
  </si>
  <si>
    <t>2010-07-14</t>
  </si>
  <si>
    <t>2012-07-10</t>
  </si>
  <si>
    <t>KHELIFI</t>
  </si>
  <si>
    <t>DUNIA</t>
  </si>
  <si>
    <t>2010-02-15</t>
  </si>
  <si>
    <t>2012-05-27</t>
  </si>
  <si>
    <t>2014-07-12</t>
  </si>
  <si>
    <t>2006-04-12</t>
  </si>
  <si>
    <t>CáCERES</t>
  </si>
  <si>
    <t>RICARDO MANUEL</t>
  </si>
  <si>
    <t>1991-06-03</t>
  </si>
  <si>
    <t>BANDERA</t>
  </si>
  <si>
    <t>NICOLAS</t>
  </si>
  <si>
    <t>2010-02-08</t>
  </si>
  <si>
    <t>MASDEU</t>
  </si>
  <si>
    <t>SAN IGNACIO</t>
  </si>
  <si>
    <t>SALVADOR</t>
  </si>
  <si>
    <t>1986-03-06</t>
  </si>
  <si>
    <t>CAÑA</t>
  </si>
  <si>
    <t>1960-03-17</t>
  </si>
  <si>
    <t>2007-09-03</t>
  </si>
  <si>
    <t>BERIAIN</t>
  </si>
  <si>
    <t>IRIARTE</t>
  </si>
  <si>
    <t>2007-01-07</t>
  </si>
  <si>
    <t>MARTINEAU</t>
  </si>
  <si>
    <t>IZIA</t>
  </si>
  <si>
    <t>2013-05-15</t>
  </si>
  <si>
    <t>2009-04-28</t>
  </si>
  <si>
    <t>CAYETANO</t>
  </si>
  <si>
    <t>2011-08-19</t>
  </si>
  <si>
    <t>VALPUESTA</t>
  </si>
  <si>
    <t>2012-01-11</t>
  </si>
  <si>
    <t>2012-07-12</t>
  </si>
  <si>
    <t>2011-05-11</t>
  </si>
  <si>
    <t>EUGENIA</t>
  </si>
  <si>
    <t>YERGA</t>
  </si>
  <si>
    <t>BAñOS</t>
  </si>
  <si>
    <t>JOSé MARíA</t>
  </si>
  <si>
    <t>PEP</t>
  </si>
  <si>
    <t>CARACUEL</t>
  </si>
  <si>
    <t>BAHM</t>
  </si>
  <si>
    <t>2011-10-13</t>
  </si>
  <si>
    <t>CALDUEñO</t>
  </si>
  <si>
    <t>BRISEIDA</t>
  </si>
  <si>
    <t>2012-01-31</t>
  </si>
  <si>
    <t>2009-12-07</t>
  </si>
  <si>
    <t>AHMED</t>
  </si>
  <si>
    <t>2000-02-17</t>
  </si>
  <si>
    <t>2007-11-04</t>
  </si>
  <si>
    <t>JUDITH</t>
  </si>
  <si>
    <t>2013-06-05</t>
  </si>
  <si>
    <t>POLIN</t>
  </si>
  <si>
    <t>2013-04-14</t>
  </si>
  <si>
    <t>QUIROS</t>
  </si>
  <si>
    <t>SOFíA</t>
  </si>
  <si>
    <t>IAN</t>
  </si>
  <si>
    <t>MONTALBáN</t>
  </si>
  <si>
    <t>MYRIAM</t>
  </si>
  <si>
    <t>2003-06-08</t>
  </si>
  <si>
    <t>WIRTH</t>
  </si>
  <si>
    <t>MANFRED</t>
  </si>
  <si>
    <t>1957-09-14</t>
  </si>
  <si>
    <t>SHUOHAN</t>
  </si>
  <si>
    <t>MEN</t>
  </si>
  <si>
    <t>2000-02-28</t>
  </si>
  <si>
    <t>2012-10-03</t>
  </si>
  <si>
    <t>GUERRICABEITIA</t>
  </si>
  <si>
    <t>JON ANDER</t>
  </si>
  <si>
    <t>2000-05-10</t>
  </si>
  <si>
    <t>BARRIOS</t>
  </si>
  <si>
    <t>LIAM</t>
  </si>
  <si>
    <t>LIA</t>
  </si>
  <si>
    <t>2013-12-27</t>
  </si>
  <si>
    <t>JORDA</t>
  </si>
  <si>
    <t>2005-12-05</t>
  </si>
  <si>
    <t>CORRIOL</t>
  </si>
  <si>
    <t>ANDREA</t>
  </si>
  <si>
    <t>2005-01-29</t>
  </si>
  <si>
    <t>PEÓN</t>
  </si>
  <si>
    <t>ANDRÉS</t>
  </si>
  <si>
    <t>2001-11-30</t>
  </si>
  <si>
    <t>2009-05-06</t>
  </si>
  <si>
    <t>TORRIJOS SPIN</t>
  </si>
  <si>
    <t>CACERES</t>
  </si>
  <si>
    <t>AMANTIA</t>
  </si>
  <si>
    <t>2011-06-21</t>
  </si>
  <si>
    <t>TORRENTE</t>
  </si>
  <si>
    <t>PUEYO</t>
  </si>
  <si>
    <t>2012-05-09</t>
  </si>
  <si>
    <t>BODE</t>
  </si>
  <si>
    <t>BENJAMIN</t>
  </si>
  <si>
    <t>1990-12-27</t>
  </si>
  <si>
    <t>2010-12-18</t>
  </si>
  <si>
    <t>2008-01-24</t>
  </si>
  <si>
    <t>MICHAEL</t>
  </si>
  <si>
    <t>2007-10-16</t>
  </si>
  <si>
    <t>2010-04-15</t>
  </si>
  <si>
    <t>2007-10-20</t>
  </si>
  <si>
    <t>1998-02-13</t>
  </si>
  <si>
    <t>JUSTE</t>
  </si>
  <si>
    <t>DOLSET</t>
  </si>
  <si>
    <t>1973-01-14</t>
  </si>
  <si>
    <t>AINHOA</t>
  </si>
  <si>
    <t>MUELA</t>
  </si>
  <si>
    <t>2008-03-14</t>
  </si>
  <si>
    <t>CELADA</t>
  </si>
  <si>
    <t>LOPEZ DE ANDUJAR</t>
  </si>
  <si>
    <t>2006-07-25</t>
  </si>
  <si>
    <t>OLTRA</t>
  </si>
  <si>
    <t>2011-11-17</t>
  </si>
  <si>
    <t>2010-01-15</t>
  </si>
  <si>
    <t>1973-11-24</t>
  </si>
  <si>
    <t>CABEZAS</t>
  </si>
  <si>
    <t>CARPINTERO</t>
  </si>
  <si>
    <t>1976-10-02</t>
  </si>
  <si>
    <t>ANDRéS</t>
  </si>
  <si>
    <t>INéS</t>
  </si>
  <si>
    <t>2001-11-01</t>
  </si>
  <si>
    <t>MAYEUX</t>
  </si>
  <si>
    <t>FREDERIC</t>
  </si>
  <si>
    <t>1976-06-08</t>
  </si>
  <si>
    <t>DEL CASTILLO</t>
  </si>
  <si>
    <t>2013-12-21</t>
  </si>
  <si>
    <t>1989-02-18</t>
  </si>
  <si>
    <t>MAÑARICUA</t>
  </si>
  <si>
    <t>RIERA</t>
  </si>
  <si>
    <t>BERTRAN</t>
  </si>
  <si>
    <t>2008-07-15</t>
  </si>
  <si>
    <t>BAUSACH</t>
  </si>
  <si>
    <t>2010-12-13</t>
  </si>
  <si>
    <t>MARTINO</t>
  </si>
  <si>
    <t>MATÍAS</t>
  </si>
  <si>
    <t>2006-12-18</t>
  </si>
  <si>
    <t>2009-07-19</t>
  </si>
  <si>
    <t>BRODD</t>
  </si>
  <si>
    <t>VIKTOR SVEN ERIK</t>
  </si>
  <si>
    <t>1990-07-11</t>
  </si>
  <si>
    <t>BULGARA</t>
  </si>
  <si>
    <t>PETRAGUE</t>
  </si>
  <si>
    <t>ALAIN ANDRE</t>
  </si>
  <si>
    <t>1977-05-28</t>
  </si>
  <si>
    <t>RUBIñOS</t>
  </si>
  <si>
    <t>CASTILLEJO</t>
  </si>
  <si>
    <t>ADRIAN VICENTE</t>
  </si>
  <si>
    <t>2004-08-05</t>
  </si>
  <si>
    <t>PERUANA</t>
  </si>
  <si>
    <t>TOST</t>
  </si>
  <si>
    <t>JOSEP</t>
  </si>
  <si>
    <t>2012-11-29</t>
  </si>
  <si>
    <t>ANTHONY ARPUTHARAJ</t>
  </si>
  <si>
    <t>AMALRAJ</t>
  </si>
  <si>
    <t>1986-01-24</t>
  </si>
  <si>
    <t>MATIAS</t>
  </si>
  <si>
    <t>CISTERNA</t>
  </si>
  <si>
    <t>1981-03-24</t>
  </si>
  <si>
    <t>FRANCISCO JOSÉ</t>
  </si>
  <si>
    <t>1973-05-11</t>
  </si>
  <si>
    <t>ROGELIO</t>
  </si>
  <si>
    <t>2005-01-17</t>
  </si>
  <si>
    <t>NOELIA CLAUDIA</t>
  </si>
  <si>
    <t>2012-08-31</t>
  </si>
  <si>
    <t>MONTCUSÍ</t>
  </si>
  <si>
    <t>2008-09-14</t>
  </si>
  <si>
    <t>APARICIO</t>
  </si>
  <si>
    <t>DUVAL</t>
  </si>
  <si>
    <t>RAUL</t>
  </si>
  <si>
    <t>1973-01-12</t>
  </si>
  <si>
    <t>CICRES</t>
  </si>
  <si>
    <t>PARRO</t>
  </si>
  <si>
    <t>ELENA</t>
  </si>
  <si>
    <t>1970-09-07</t>
  </si>
  <si>
    <t>JUAN IGNACIO</t>
  </si>
  <si>
    <t>1991-11-15</t>
  </si>
  <si>
    <t>LADIMIR</t>
  </si>
  <si>
    <t>2013-07-20</t>
  </si>
  <si>
    <t>1996-08-16</t>
  </si>
  <si>
    <t>PAULA</t>
  </si>
  <si>
    <t>2010-11-05</t>
  </si>
  <si>
    <t>OLENZKA-DZIENIEL</t>
  </si>
  <si>
    <t>ANETA JUSTYNA</t>
  </si>
  <si>
    <t>1988-05-27</t>
  </si>
  <si>
    <t>MARCOS ANDRES</t>
  </si>
  <si>
    <t>1995-12-20</t>
  </si>
  <si>
    <t>SLAMTI</t>
  </si>
  <si>
    <t>NOUR</t>
  </si>
  <si>
    <t>2013-08-23</t>
  </si>
  <si>
    <t>KACHOUA</t>
  </si>
  <si>
    <t>RANIA</t>
  </si>
  <si>
    <t>2007-10-26</t>
  </si>
  <si>
    <t>RIFAI</t>
  </si>
  <si>
    <t>ADIL</t>
  </si>
  <si>
    <t>1978-03-23</t>
  </si>
  <si>
    <t>HERNANDO</t>
  </si>
  <si>
    <t>2007-09-10</t>
  </si>
  <si>
    <t>NUNES</t>
  </si>
  <si>
    <t>CAVALHEIRO</t>
  </si>
  <si>
    <t>DAVID MANUEL</t>
  </si>
  <si>
    <t>1987-05-21</t>
  </si>
  <si>
    <t>BERNABE</t>
  </si>
  <si>
    <t>MIRALLES</t>
  </si>
  <si>
    <t>ARON</t>
  </si>
  <si>
    <t>2010-11-16</t>
  </si>
  <si>
    <t>GUADALUPE</t>
  </si>
  <si>
    <t>MATIAS EZEQUIEL</t>
  </si>
  <si>
    <t>2002-11-26</t>
  </si>
  <si>
    <t>DOPAZO</t>
  </si>
  <si>
    <t>2006-05-09</t>
  </si>
  <si>
    <t>SALCEDO</t>
  </si>
  <si>
    <t>FRANCISCO JOSé</t>
  </si>
  <si>
    <t>2001-07-11</t>
  </si>
  <si>
    <t>CDETM TARANCON</t>
  </si>
  <si>
    <t>SALAZAR</t>
  </si>
  <si>
    <t>VIVANCO</t>
  </si>
  <si>
    <t>VICTORIA VALENTINA</t>
  </si>
  <si>
    <t>2006-02-12</t>
  </si>
  <si>
    <t>DIAGO</t>
  </si>
  <si>
    <t>BAREA</t>
  </si>
  <si>
    <t>FERREIRA</t>
  </si>
  <si>
    <t>DE LIMA</t>
  </si>
  <si>
    <t>RUI MIGUEL</t>
  </si>
  <si>
    <t>1981-12-12</t>
  </si>
  <si>
    <t>1987-10-10</t>
  </si>
  <si>
    <t>GREGORIO</t>
  </si>
  <si>
    <t>2009-07-12</t>
  </si>
  <si>
    <t>YAMADA</t>
  </si>
  <si>
    <t>JESSICA</t>
  </si>
  <si>
    <t>1989-10-13</t>
  </si>
  <si>
    <t>DOMINGO</t>
  </si>
  <si>
    <t>2008-09-09</t>
  </si>
  <si>
    <t>2008-04-28</t>
  </si>
  <si>
    <t>CARMONA</t>
  </si>
  <si>
    <t>BASAñEZ</t>
  </si>
  <si>
    <t>1997-10-30</t>
  </si>
  <si>
    <t>BRITO</t>
  </si>
  <si>
    <t>EVA MICHELLE</t>
  </si>
  <si>
    <t>1995-09-14</t>
  </si>
  <si>
    <t>ALPRESA</t>
  </si>
  <si>
    <t>DE LA ROSA</t>
  </si>
  <si>
    <t>ROCíO</t>
  </si>
  <si>
    <t>2013-02-20</t>
  </si>
  <si>
    <t>2013-09-12</t>
  </si>
  <si>
    <t>BONILLA</t>
  </si>
  <si>
    <t>AGUSTIN</t>
  </si>
  <si>
    <t>VILELLA</t>
  </si>
  <si>
    <t>ARBOS</t>
  </si>
  <si>
    <t>MARTI</t>
  </si>
  <si>
    <t>2009-05-26</t>
  </si>
  <si>
    <t>CORDEIRO</t>
  </si>
  <si>
    <t>KEVIN</t>
  </si>
  <si>
    <t>PLANCHETTE</t>
  </si>
  <si>
    <t>XAVIER</t>
  </si>
  <si>
    <t>1997-05-21</t>
  </si>
  <si>
    <t>2004-09-15</t>
  </si>
  <si>
    <t>TRONCOSO</t>
  </si>
  <si>
    <t>ACETE</t>
  </si>
  <si>
    <t>1983-01-27</t>
  </si>
  <si>
    <t>BORIA</t>
  </si>
  <si>
    <t>BARREIRA</t>
  </si>
  <si>
    <t>2009-08-21</t>
  </si>
  <si>
    <t>GONZAGA</t>
  </si>
  <si>
    <t>COGOLLO</t>
  </si>
  <si>
    <t>2008-08-02</t>
  </si>
  <si>
    <t>NAVALCAN T.M.</t>
  </si>
  <si>
    <t>PENALONGA</t>
  </si>
  <si>
    <t>2010-12-27</t>
  </si>
  <si>
    <t>IBARRA</t>
  </si>
  <si>
    <t>2004-07-23</t>
  </si>
  <si>
    <t>MARTÍN-MORA</t>
  </si>
  <si>
    <t>1985-07-25</t>
  </si>
  <si>
    <t>CAMPO</t>
  </si>
  <si>
    <t>GABRIELA</t>
  </si>
  <si>
    <t>2011-09-19</t>
  </si>
  <si>
    <t>2013-01-30</t>
  </si>
  <si>
    <t>JIMéNEZ DE LA COCA</t>
  </si>
  <si>
    <t>SáNCHEZ-MATEOS</t>
  </si>
  <si>
    <t>2009-03-23</t>
  </si>
  <si>
    <t>LOMBA</t>
  </si>
  <si>
    <t>JORQUERA</t>
  </si>
  <si>
    <t>NOA</t>
  </si>
  <si>
    <t>2013-05-03</t>
  </si>
  <si>
    <t>MAIA</t>
  </si>
  <si>
    <t>2011-02-06</t>
  </si>
  <si>
    <t>CARLA</t>
  </si>
  <si>
    <t>2012-04-14</t>
  </si>
  <si>
    <t>CASILLA</t>
  </si>
  <si>
    <t>MACEIRA</t>
  </si>
  <si>
    <t>2011-08-27</t>
  </si>
  <si>
    <t>AMOEDO</t>
  </si>
  <si>
    <t>AARóN</t>
  </si>
  <si>
    <t>2011-04-20</t>
  </si>
  <si>
    <t>ANCIANO</t>
  </si>
  <si>
    <t>2012-04-09</t>
  </si>
  <si>
    <t>TEJERO</t>
  </si>
  <si>
    <t>OCTAVIO</t>
  </si>
  <si>
    <t>2009-12-10</t>
  </si>
  <si>
    <t>2015-03-31</t>
  </si>
  <si>
    <t>LUCAS-TORRES</t>
  </si>
  <si>
    <t>ALBERCA</t>
  </si>
  <si>
    <t>2013-05-26</t>
  </si>
  <si>
    <t>2012-01-09</t>
  </si>
  <si>
    <t>CANOVAS</t>
  </si>
  <si>
    <t>1966-11-07</t>
  </si>
  <si>
    <t>REBECA</t>
  </si>
  <si>
    <t>2008-07-21</t>
  </si>
  <si>
    <t>IBERNóN</t>
  </si>
  <si>
    <t>CáNOVAS</t>
  </si>
  <si>
    <t>ALTEMIR</t>
  </si>
  <si>
    <t>LUZIA</t>
  </si>
  <si>
    <t>2010-08-08</t>
  </si>
  <si>
    <t>MÁXIMO</t>
  </si>
  <si>
    <t>2012-06-24</t>
  </si>
  <si>
    <t>BABAN</t>
  </si>
  <si>
    <t>DEMIAN</t>
  </si>
  <si>
    <t>NIKO LUIS</t>
  </si>
  <si>
    <t>2007-08-11</t>
  </si>
  <si>
    <t>DE QUINTA</t>
  </si>
  <si>
    <t>2011-05-30</t>
  </si>
  <si>
    <t>BOMATTER</t>
  </si>
  <si>
    <t>JUAN PEDRO</t>
  </si>
  <si>
    <t>2006-10-06</t>
  </si>
  <si>
    <t>GARCIA-ROMEU</t>
  </si>
  <si>
    <t>MANUEL ALFREDO</t>
  </si>
  <si>
    <t>1974-03-14</t>
  </si>
  <si>
    <t>MANUEL JOSE</t>
  </si>
  <si>
    <t>2010-03-29</t>
  </si>
  <si>
    <t>COMINERO</t>
  </si>
  <si>
    <t>2009-08-10</t>
  </si>
  <si>
    <t>LEHMANN</t>
  </si>
  <si>
    <t>FLORIAN</t>
  </si>
  <si>
    <t>DÁVILA</t>
  </si>
  <si>
    <t>COZAR</t>
  </si>
  <si>
    <t>1984-01-22</t>
  </si>
  <si>
    <t>PATRICIA</t>
  </si>
  <si>
    <t>2006-09-06</t>
  </si>
  <si>
    <t>LORENA</t>
  </si>
  <si>
    <t>CALDERON</t>
  </si>
  <si>
    <t>2009-05-28</t>
  </si>
  <si>
    <t>2008-11-26</t>
  </si>
  <si>
    <t>SAGRERA</t>
  </si>
  <si>
    <t>FORNELLS</t>
  </si>
  <si>
    <t>MAIKA</t>
  </si>
  <si>
    <t>MIARIONS</t>
  </si>
  <si>
    <t>HELENA</t>
  </si>
  <si>
    <t>2006-05-06</t>
  </si>
  <si>
    <t>CARBALLIDO</t>
  </si>
  <si>
    <t>NAIARA</t>
  </si>
  <si>
    <t>2009-11-03</t>
  </si>
  <si>
    <t>DAMIÁN</t>
  </si>
  <si>
    <t>2010-03-11</t>
  </si>
  <si>
    <t>JOSE RAMON</t>
  </si>
  <si>
    <t>2007-10-24</t>
  </si>
  <si>
    <t>PUERTOLLANO</t>
  </si>
  <si>
    <t>JOSE LUIS</t>
  </si>
  <si>
    <t>1999-11-11</t>
  </si>
  <si>
    <t>MEDEROS</t>
  </si>
  <si>
    <t>SANTAMARIA</t>
  </si>
  <si>
    <t>2007-05-12</t>
  </si>
  <si>
    <t>2009-07-28</t>
  </si>
  <si>
    <t>CELORIO</t>
  </si>
  <si>
    <t>MERODIO</t>
  </si>
  <si>
    <t>1953-02-16</t>
  </si>
  <si>
    <t>VERDUGO</t>
  </si>
  <si>
    <t>2010-01-13</t>
  </si>
  <si>
    <t>ZAKHAROVA</t>
  </si>
  <si>
    <t>DARIIA</t>
  </si>
  <si>
    <t>1994-10-21</t>
  </si>
  <si>
    <t>2010-06-23</t>
  </si>
  <si>
    <t>JULíAN</t>
  </si>
  <si>
    <t>1976-10-16</t>
  </si>
  <si>
    <t>YAMILET</t>
  </si>
  <si>
    <t>2015-07-09</t>
  </si>
  <si>
    <t>2014-11-12</t>
  </si>
  <si>
    <t>VIELMA</t>
  </si>
  <si>
    <t>ODIN</t>
  </si>
  <si>
    <t>1988-06-03</t>
  </si>
  <si>
    <t>2005-08-21</t>
  </si>
  <si>
    <t>RESPALDO</t>
  </si>
  <si>
    <t>2004-02-03</t>
  </si>
  <si>
    <t>ORDIALES</t>
  </si>
  <si>
    <t>SENDON</t>
  </si>
  <si>
    <t>ANDRE</t>
  </si>
  <si>
    <t>2008-04-21</t>
  </si>
  <si>
    <t>POZA</t>
  </si>
  <si>
    <t>2011-03-14</t>
  </si>
  <si>
    <t>BARANDALLA</t>
  </si>
  <si>
    <t>AZKUETA</t>
  </si>
  <si>
    <t>JOSE JAVIER</t>
  </si>
  <si>
    <t>1963-04-24</t>
  </si>
  <si>
    <t>YAñEZ</t>
  </si>
  <si>
    <t>MARIA JESUS</t>
  </si>
  <si>
    <t>1971-05-27</t>
  </si>
  <si>
    <t>2004-10-08</t>
  </si>
  <si>
    <t>CLAUDIO</t>
  </si>
  <si>
    <t>2008-04-09</t>
  </si>
  <si>
    <t>GARCIA DE PEREDA</t>
  </si>
  <si>
    <t>2012-01-25</t>
  </si>
  <si>
    <t>ARKARAZO</t>
  </si>
  <si>
    <t>OLIBARES</t>
  </si>
  <si>
    <t>LIER</t>
  </si>
  <si>
    <t>2005-09-21</t>
  </si>
  <si>
    <t>ARGUL</t>
  </si>
  <si>
    <t>MARKEL</t>
  </si>
  <si>
    <t>2008-01-15</t>
  </si>
  <si>
    <t>2005-10-12</t>
  </si>
  <si>
    <t>MORERA</t>
  </si>
  <si>
    <t>2008-12-28</t>
  </si>
  <si>
    <t>2009-04-01</t>
  </si>
  <si>
    <t>CTM SORIANO</t>
  </si>
  <si>
    <t>MUNDUATE</t>
  </si>
  <si>
    <t>UNANUE</t>
  </si>
  <si>
    <t>URKO</t>
  </si>
  <si>
    <t>2009-12-02</t>
  </si>
  <si>
    <t>BARRENA</t>
  </si>
  <si>
    <t>2007-04-10</t>
  </si>
  <si>
    <t>RIBERA</t>
  </si>
  <si>
    <t>2008-12-25</t>
  </si>
  <si>
    <t>PRADAS</t>
  </si>
  <si>
    <t>2008-06-13</t>
  </si>
  <si>
    <t>CARRANCHO</t>
  </si>
  <si>
    <t>2006-07-23</t>
  </si>
  <si>
    <t>DUEÑAS</t>
  </si>
  <si>
    <t>MIKEL ANATOLI</t>
  </si>
  <si>
    <t>2006-03-30</t>
  </si>
  <si>
    <t>KUO</t>
  </si>
  <si>
    <t>TSAI</t>
  </si>
  <si>
    <t>TZU HUI</t>
  </si>
  <si>
    <t>1980-09-23</t>
  </si>
  <si>
    <t>CONTÍN</t>
  </si>
  <si>
    <t>ILARDUYA</t>
  </si>
  <si>
    <t>IZCUE</t>
  </si>
  <si>
    <t>2008-12-01</t>
  </si>
  <si>
    <t>GHASEMI</t>
  </si>
  <si>
    <t>SOHEIL</t>
  </si>
  <si>
    <t>2007-08-23</t>
  </si>
  <si>
    <t>DANEL</t>
  </si>
  <si>
    <t>2009-08-12</t>
  </si>
  <si>
    <t>FRANCES</t>
  </si>
  <si>
    <t>ALDAY</t>
  </si>
  <si>
    <t>2007-03-05</t>
  </si>
  <si>
    <t>NAIRA</t>
  </si>
  <si>
    <t>1995-11-07</t>
  </si>
  <si>
    <t>LETONIA</t>
  </si>
  <si>
    <t>2008-05-06</t>
  </si>
  <si>
    <t>FLORA</t>
  </si>
  <si>
    <t>1988-06-24</t>
  </si>
  <si>
    <t>POLLINO</t>
  </si>
  <si>
    <t>2009-05-20</t>
  </si>
  <si>
    <t>PIRIZ</t>
  </si>
  <si>
    <t>SENDIN</t>
  </si>
  <si>
    <t>GRíFOL</t>
  </si>
  <si>
    <t>2012-11-04</t>
  </si>
  <si>
    <t>TUBERT</t>
  </si>
  <si>
    <t>ARMENGOL</t>
  </si>
  <si>
    <t>CORTADA</t>
  </si>
  <si>
    <t>2011-06-07</t>
  </si>
  <si>
    <t>2007-12-25</t>
  </si>
  <si>
    <t>1998-05-14</t>
  </si>
  <si>
    <t>COEJO</t>
  </si>
  <si>
    <t>2009-11-17</t>
  </si>
  <si>
    <t>2006-09-17</t>
  </si>
  <si>
    <t>2007-07-18</t>
  </si>
  <si>
    <t>ESTRELLA</t>
  </si>
  <si>
    <t>2009-03-01</t>
  </si>
  <si>
    <t>RIOS</t>
  </si>
  <si>
    <t>JESUS LEVI</t>
  </si>
  <si>
    <t>1974-03-10</t>
  </si>
  <si>
    <t>ZURIAGA</t>
  </si>
  <si>
    <t>2012-01-05</t>
  </si>
  <si>
    <t>CUÑAT</t>
  </si>
  <si>
    <t>TORREGROSA</t>
  </si>
  <si>
    <t>2012-02-08</t>
  </si>
  <si>
    <t>ROC</t>
  </si>
  <si>
    <t>2006-11-05</t>
  </si>
  <si>
    <t>ZAMACOLA</t>
  </si>
  <si>
    <t>CESTAFE</t>
  </si>
  <si>
    <t>ABIAN MANUEL</t>
  </si>
  <si>
    <t>2013-01-26</t>
  </si>
  <si>
    <t>2008-01-20</t>
  </si>
  <si>
    <t>GáLVEZ</t>
  </si>
  <si>
    <t>2004-04-22</t>
  </si>
  <si>
    <t>2004-01-30</t>
  </si>
  <si>
    <t>LATORRE</t>
  </si>
  <si>
    <t>2010-02-16</t>
  </si>
  <si>
    <t>CARAGEA</t>
  </si>
  <si>
    <t>CLAUDIA STEFANIA</t>
  </si>
  <si>
    <t>2003-11-02</t>
  </si>
  <si>
    <t>2009-08-17</t>
  </si>
  <si>
    <t>COLOMINAS</t>
  </si>
  <si>
    <t>VILLARET</t>
  </si>
  <si>
    <t>IVET</t>
  </si>
  <si>
    <t>2008-11-30</t>
  </si>
  <si>
    <t>2002-10-31</t>
  </si>
  <si>
    <t>LOMBARTE</t>
  </si>
  <si>
    <t>ESTUPIÑA</t>
  </si>
  <si>
    <t>1970-04-18</t>
  </si>
  <si>
    <t>POCURULL</t>
  </si>
  <si>
    <t>2004-02-17</t>
  </si>
  <si>
    <t>ESPLIEGO</t>
  </si>
  <si>
    <t>2010-03-23</t>
  </si>
  <si>
    <t>JUANES</t>
  </si>
  <si>
    <t>GERARDO</t>
  </si>
  <si>
    <t>1951-07-25</t>
  </si>
  <si>
    <t>1972-05-25</t>
  </si>
  <si>
    <t>2010-01-19</t>
  </si>
  <si>
    <t>1968-06-18</t>
  </si>
  <si>
    <t>1981-05-20</t>
  </si>
  <si>
    <t>MIGUEZ</t>
  </si>
  <si>
    <t>IAGO</t>
  </si>
  <si>
    <t>2007-11-29</t>
  </si>
  <si>
    <t>ERA</t>
  </si>
  <si>
    <t>JOSE DANIEL</t>
  </si>
  <si>
    <t>1990-12-06</t>
  </si>
  <si>
    <t>1976-08-22</t>
  </si>
  <si>
    <t>DEVESA</t>
  </si>
  <si>
    <t>AZNAR</t>
  </si>
  <si>
    <t>2010-06-02</t>
  </si>
  <si>
    <t>2007-10-08</t>
  </si>
  <si>
    <t>NGUYEN</t>
  </si>
  <si>
    <t>2006-03-23</t>
  </si>
  <si>
    <t>2010-05-14</t>
  </si>
  <si>
    <t>1970-01-30</t>
  </si>
  <si>
    <t>2006-02-16</t>
  </si>
  <si>
    <t>PEREZ DE ALBENIZ</t>
  </si>
  <si>
    <t>MORAS</t>
  </si>
  <si>
    <t>1960-06-17</t>
  </si>
  <si>
    <t>BERROJO</t>
  </si>
  <si>
    <t>TABERNERO</t>
  </si>
  <si>
    <t>2008-05-29</t>
  </si>
  <si>
    <t>ARAMBERRI</t>
  </si>
  <si>
    <t>2009-07-16</t>
  </si>
  <si>
    <t>1996-03-14</t>
  </si>
  <si>
    <t>2010-03-02</t>
  </si>
  <si>
    <t>MORATA</t>
  </si>
  <si>
    <t>2003-12-06</t>
  </si>
  <si>
    <t>MELENDEZ</t>
  </si>
  <si>
    <t>DAYMAR</t>
  </si>
  <si>
    <t>2005-04-05</t>
  </si>
  <si>
    <t>CARLOS ARTURO</t>
  </si>
  <si>
    <t>1994-06-19</t>
  </si>
  <si>
    <t>1998-07-31</t>
  </si>
  <si>
    <t>ALBORNOZ</t>
  </si>
  <si>
    <t>MATIAS SEBASTIAN</t>
  </si>
  <si>
    <t>1996-06-07</t>
  </si>
  <si>
    <t>FABIAN EDUARDO</t>
  </si>
  <si>
    <t>1999-07-19</t>
  </si>
  <si>
    <t>ATRIO</t>
  </si>
  <si>
    <t>LETY LEYDIS</t>
  </si>
  <si>
    <t>2003-03-15</t>
  </si>
  <si>
    <t>YULITZA</t>
  </si>
  <si>
    <t>2008-09-23</t>
  </si>
  <si>
    <t>2001-12-21</t>
  </si>
  <si>
    <t>1977-06-06</t>
  </si>
  <si>
    <t>BALIN</t>
  </si>
  <si>
    <t>DAMASO</t>
  </si>
  <si>
    <t>1974-07-18</t>
  </si>
  <si>
    <t>2004-10-22</t>
  </si>
  <si>
    <t>FUNCIA</t>
  </si>
  <si>
    <t>JUANGO</t>
  </si>
  <si>
    <t>REDIN</t>
  </si>
  <si>
    <t>ORDOÑEZ</t>
  </si>
  <si>
    <t>MIKEL</t>
  </si>
  <si>
    <t>OJEA</t>
  </si>
  <si>
    <t>OLAYA</t>
  </si>
  <si>
    <t>PING PONG VIGO</t>
  </si>
  <si>
    <t>ZABIEROWSKI</t>
  </si>
  <si>
    <t>ANTONI</t>
  </si>
  <si>
    <t>2009-03-17</t>
  </si>
  <si>
    <t>REQUENA</t>
  </si>
  <si>
    <t>ALEX FEDERICO</t>
  </si>
  <si>
    <t>2005-04-03</t>
  </si>
  <si>
    <t>BANCES</t>
  </si>
  <si>
    <t>XABIER</t>
  </si>
  <si>
    <t>DESIRE</t>
  </si>
  <si>
    <t>1987-01-29</t>
  </si>
  <si>
    <t>LAHADAR</t>
  </si>
  <si>
    <t>ALBY BADIR</t>
  </si>
  <si>
    <t>1985-02-22</t>
  </si>
  <si>
    <t>MARIA BEGOÑA</t>
  </si>
  <si>
    <t>1974-11-25</t>
  </si>
  <si>
    <t>SOLAR</t>
  </si>
  <si>
    <t>REBOLLEDO</t>
  </si>
  <si>
    <t>2011-01-13</t>
  </si>
  <si>
    <t>CARDA</t>
  </si>
  <si>
    <t>2010-06-28</t>
  </si>
  <si>
    <t>CAPA</t>
  </si>
  <si>
    <t>2009-02-06</t>
  </si>
  <si>
    <t>FEO</t>
  </si>
  <si>
    <t>2007-06-14</t>
  </si>
  <si>
    <t>2009-08-13</t>
  </si>
  <si>
    <t>BARRERAS</t>
  </si>
  <si>
    <t>1961-07-06</t>
  </si>
  <si>
    <t>DE SMET</t>
  </si>
  <si>
    <t>JEAN PAUL</t>
  </si>
  <si>
    <t>1952-08-09</t>
  </si>
  <si>
    <t>CTM GARRUCHA</t>
  </si>
  <si>
    <t>CUTILLAS</t>
  </si>
  <si>
    <t>2007-03-07</t>
  </si>
  <si>
    <t>BORREGO</t>
  </si>
  <si>
    <t>SERAFIN</t>
  </si>
  <si>
    <t>2009-05-27</t>
  </si>
  <si>
    <t>ARACAMA</t>
  </si>
  <si>
    <t>2009-04-22</t>
  </si>
  <si>
    <t>MARIA DEL PILAR</t>
  </si>
  <si>
    <t>VICTORIO</t>
  </si>
  <si>
    <t>2008-05-11</t>
  </si>
  <si>
    <t>QUINTERO</t>
  </si>
  <si>
    <t>BETHANY LYN</t>
  </si>
  <si>
    <t>2003-01-11</t>
  </si>
  <si>
    <t>2011-03-24</t>
  </si>
  <si>
    <t>2009-05-15</t>
  </si>
  <si>
    <t>VILLUENDAS</t>
  </si>
  <si>
    <t>2012-03-05</t>
  </si>
  <si>
    <t>2007-12-17</t>
  </si>
  <si>
    <t>DOBATO</t>
  </si>
  <si>
    <t>EMILIO JOSE</t>
  </si>
  <si>
    <t>1968-11-21</t>
  </si>
  <si>
    <t>ELIO</t>
  </si>
  <si>
    <t>1998-09-12</t>
  </si>
  <si>
    <t>ANTONIO MARIA</t>
  </si>
  <si>
    <t>PERALES</t>
  </si>
  <si>
    <t>2009-04-30</t>
  </si>
  <si>
    <t>2011-05-22</t>
  </si>
  <si>
    <t>HOUGHTON</t>
  </si>
  <si>
    <t>2011-03-04</t>
  </si>
  <si>
    <t>SARA</t>
  </si>
  <si>
    <t>MIREIA</t>
  </si>
  <si>
    <t>2010-03-09</t>
  </si>
  <si>
    <t>JOAQUIM</t>
  </si>
  <si>
    <t>ESTORS</t>
  </si>
  <si>
    <t>JOSE VICENTE</t>
  </si>
  <si>
    <t>1962-09-06</t>
  </si>
  <si>
    <t>MERINO</t>
  </si>
  <si>
    <t>1976-08-18</t>
  </si>
  <si>
    <t>GAJLUNAS</t>
  </si>
  <si>
    <t>ERIN</t>
  </si>
  <si>
    <t>2012-12-05</t>
  </si>
  <si>
    <t>HERNAN</t>
  </si>
  <si>
    <t>GONZALEZ DE LENA</t>
  </si>
  <si>
    <t>ZOE</t>
  </si>
  <si>
    <t>2011-02-18</t>
  </si>
  <si>
    <t>DE LA TORRE</t>
  </si>
  <si>
    <t>MORATIEL</t>
  </si>
  <si>
    <t>2007-12-23</t>
  </si>
  <si>
    <t>MIGUEL ANGEL JESUS</t>
  </si>
  <si>
    <t>1993-05-19</t>
  </si>
  <si>
    <t>1971-07-31</t>
  </si>
  <si>
    <t>2003-04-29</t>
  </si>
  <si>
    <t>BELMONTE</t>
  </si>
  <si>
    <t>2006-10-13</t>
  </si>
  <si>
    <t>2004-07-24</t>
  </si>
  <si>
    <t>EDELMIRO</t>
  </si>
  <si>
    <t>1972-05-07</t>
  </si>
  <si>
    <t>2010-01-04</t>
  </si>
  <si>
    <t>2008-09-04</t>
  </si>
  <si>
    <t>SOLEDAD</t>
  </si>
  <si>
    <t>2011-07-31</t>
  </si>
  <si>
    <t>SERNA</t>
  </si>
  <si>
    <t>GABALDON</t>
  </si>
  <si>
    <t>TOVAR</t>
  </si>
  <si>
    <t>2011-10-28</t>
  </si>
  <si>
    <t>COWLEY</t>
  </si>
  <si>
    <t>STEPHEN MICHAEL</t>
  </si>
  <si>
    <t>1959-12-11</t>
  </si>
  <si>
    <t>2007-06-27</t>
  </si>
  <si>
    <t>MANJON</t>
  </si>
  <si>
    <t>LEIZA</t>
  </si>
  <si>
    <t>1980-04-04</t>
  </si>
  <si>
    <t>1986-10-18</t>
  </si>
  <si>
    <t>2012-10-07</t>
  </si>
  <si>
    <t>CORONADO</t>
  </si>
  <si>
    <t>ISIDRO</t>
  </si>
  <si>
    <t>2009-01-16</t>
  </si>
  <si>
    <t>FEN</t>
  </si>
  <si>
    <t>1974-08-24</t>
  </si>
  <si>
    <t>JUZGADO</t>
  </si>
  <si>
    <t>1965-12-19</t>
  </si>
  <si>
    <t>VIEITO</t>
  </si>
  <si>
    <t>2011-12-18</t>
  </si>
  <si>
    <t>1968-02-28</t>
  </si>
  <si>
    <t>LIDIA</t>
  </si>
  <si>
    <t>BARUQUE</t>
  </si>
  <si>
    <t>NICO</t>
  </si>
  <si>
    <t>2012-04-15</t>
  </si>
  <si>
    <t>CHAVARRI</t>
  </si>
  <si>
    <t>2012-07-13</t>
  </si>
  <si>
    <t>AREVALO</t>
  </si>
  <si>
    <t>2008-10-30</t>
  </si>
  <si>
    <t>2005-10-03</t>
  </si>
  <si>
    <t>1984-01-07</t>
  </si>
  <si>
    <t>LAZINIER</t>
  </si>
  <si>
    <t>2010-03-30</t>
  </si>
  <si>
    <t>PUERTA</t>
  </si>
  <si>
    <t>PERELLO</t>
  </si>
  <si>
    <t>2009-12-13</t>
  </si>
  <si>
    <t>1971-10-03</t>
  </si>
  <si>
    <t>LEANDRO NAHUEL</t>
  </si>
  <si>
    <t>2000-07-15</t>
  </si>
  <si>
    <t>NEVADO</t>
  </si>
  <si>
    <t>ALARCON</t>
  </si>
  <si>
    <t>SEGOVIA</t>
  </si>
  <si>
    <t>2011-10-30</t>
  </si>
  <si>
    <t>XUJIAEN</t>
  </si>
  <si>
    <t>2006-06-24</t>
  </si>
  <si>
    <t>MARTINAS</t>
  </si>
  <si>
    <t>IACOB</t>
  </si>
  <si>
    <t>2006-08-09</t>
  </si>
  <si>
    <t>RAMIL</t>
  </si>
  <si>
    <t>AGHAJANYAN</t>
  </si>
  <si>
    <t>EDDY NORIK</t>
  </si>
  <si>
    <t>2007-09-20</t>
  </si>
  <si>
    <t>2012-08-22</t>
  </si>
  <si>
    <t>LANDA</t>
  </si>
  <si>
    <t>BASTARDO</t>
  </si>
  <si>
    <t>RAISHEL</t>
  </si>
  <si>
    <t>2001-04-25</t>
  </si>
  <si>
    <t>QUIROGA</t>
  </si>
  <si>
    <t>2012-04-03</t>
  </si>
  <si>
    <t>GALEANO</t>
  </si>
  <si>
    <t>ALVARADO</t>
  </si>
  <si>
    <t>JAIME FRANCISCO</t>
  </si>
  <si>
    <t>1999-10-30</t>
  </si>
  <si>
    <t>2008-05-15</t>
  </si>
  <si>
    <t>FUNES</t>
  </si>
  <si>
    <t>GARCIA LOYGORRI</t>
  </si>
  <si>
    <t>IÑIGO</t>
  </si>
  <si>
    <t>2008-10-20</t>
  </si>
  <si>
    <t>2006-07-26</t>
  </si>
  <si>
    <t>2005-07-21</t>
  </si>
  <si>
    <t>2008-12-27</t>
  </si>
  <si>
    <t>YARZABAL</t>
  </si>
  <si>
    <t>IRATI</t>
  </si>
  <si>
    <t>2007-02-23</t>
  </si>
  <si>
    <t>MAZARIEGOS</t>
  </si>
  <si>
    <t>HIDALYNN ALEXA</t>
  </si>
  <si>
    <t>2001-10-22</t>
  </si>
  <si>
    <t>GUATEMALTECA</t>
  </si>
  <si>
    <t>BARR</t>
  </si>
  <si>
    <t>2005-01-26</t>
  </si>
  <si>
    <t>DE GRACIA</t>
  </si>
  <si>
    <t>2010-03-12</t>
  </si>
  <si>
    <t>YAGO</t>
  </si>
  <si>
    <t>2007-06-08</t>
  </si>
  <si>
    <t>2007-11-06</t>
  </si>
  <si>
    <t>ELSAYED</t>
  </si>
  <si>
    <t>ELBEIALY</t>
  </si>
  <si>
    <t>MOHAMED AHMED</t>
  </si>
  <si>
    <t>1988-07-02</t>
  </si>
  <si>
    <t>UXUE</t>
  </si>
  <si>
    <t>2007-12-14</t>
  </si>
  <si>
    <t>MARTIN MORA</t>
  </si>
  <si>
    <t>MORCILLO</t>
  </si>
  <si>
    <t>1967-12-22</t>
  </si>
  <si>
    <t>1988-07-24</t>
  </si>
  <si>
    <t>MAKOVSKII</t>
  </si>
  <si>
    <t>2009-10-28</t>
  </si>
  <si>
    <t>AROA</t>
  </si>
  <si>
    <t>DELTELL</t>
  </si>
  <si>
    <t>2008-10-19</t>
  </si>
  <si>
    <t>1977-03-25</t>
  </si>
  <si>
    <t>MAUDO</t>
  </si>
  <si>
    <t>2007-03-22</t>
  </si>
  <si>
    <t>CARLOS ANDRES</t>
  </si>
  <si>
    <t>1997-05-09</t>
  </si>
  <si>
    <t>BORDAS</t>
  </si>
  <si>
    <t>2009-06-08</t>
  </si>
  <si>
    <t>VELEZ</t>
  </si>
  <si>
    <t>FERREZ</t>
  </si>
  <si>
    <t>RAFAEL JESUS</t>
  </si>
  <si>
    <t>GONZALEZ DE DURANA</t>
  </si>
  <si>
    <t>2005-01-11</t>
  </si>
  <si>
    <t>MIARONS</t>
  </si>
  <si>
    <t>PINHO</t>
  </si>
  <si>
    <t>DIOGO DOS SANTOS</t>
  </si>
  <si>
    <t>1991-09-16</t>
  </si>
  <si>
    <t>2011-03-13</t>
  </si>
  <si>
    <t>VIOQUE</t>
  </si>
  <si>
    <t>2007-12-04</t>
  </si>
  <si>
    <t>2003-08-23</t>
  </si>
  <si>
    <t>LUQUE</t>
  </si>
  <si>
    <t>1973-09-03</t>
  </si>
  <si>
    <t>LOPEZ DE ANTON BUENO</t>
  </si>
  <si>
    <t>PARRADO</t>
  </si>
  <si>
    <t>2005-05-12</t>
  </si>
  <si>
    <t>MANZANARES</t>
  </si>
  <si>
    <t>2006-08-29</t>
  </si>
  <si>
    <t>2008-12-07</t>
  </si>
  <si>
    <t>SUELA</t>
  </si>
  <si>
    <t>1968-06-03</t>
  </si>
  <si>
    <t>CHAMORRO</t>
  </si>
  <si>
    <t>VIRGINIA</t>
  </si>
  <si>
    <t>2009-09-08</t>
  </si>
  <si>
    <t>LETICIA</t>
  </si>
  <si>
    <t>2009-02-15</t>
  </si>
  <si>
    <t>HORMIGON</t>
  </si>
  <si>
    <t>GUITART</t>
  </si>
  <si>
    <t>2012-10-16</t>
  </si>
  <si>
    <t>ORENCEL</t>
  </si>
  <si>
    <t>MELNICK</t>
  </si>
  <si>
    <t>ALEXIS DAMIAN</t>
  </si>
  <si>
    <t>2000-03-28</t>
  </si>
  <si>
    <t>1977-12-20</t>
  </si>
  <si>
    <t>ROBLEDO</t>
  </si>
  <si>
    <t>BARBERO</t>
  </si>
  <si>
    <t>2009-01-09</t>
  </si>
  <si>
    <t>RIOSERAS</t>
  </si>
  <si>
    <t>2010-08-21</t>
  </si>
  <si>
    <t>HERNAN-GOMEZ</t>
  </si>
  <si>
    <t>2009-12-03</t>
  </si>
  <si>
    <t>FUSTER</t>
  </si>
  <si>
    <t>LABARRERA</t>
  </si>
  <si>
    <t>2007-06-06</t>
  </si>
  <si>
    <t>TEJADA</t>
  </si>
  <si>
    <t>2009-09-05</t>
  </si>
  <si>
    <t>ALTAR</t>
  </si>
  <si>
    <t>NUÑEZ DE ARENAS</t>
  </si>
  <si>
    <t>YEH</t>
  </si>
  <si>
    <t>CHIH-WEI</t>
  </si>
  <si>
    <t>1990-02-08</t>
  </si>
  <si>
    <t>YEE LOK</t>
  </si>
  <si>
    <t>1996-05-23</t>
  </si>
  <si>
    <t>PAULA MARIA</t>
  </si>
  <si>
    <t>2008-09-28</t>
  </si>
  <si>
    <t>GARCIA DE SORIA</t>
  </si>
  <si>
    <t>MIRAPEIX</t>
  </si>
  <si>
    <t>2009-08-29</t>
  </si>
  <si>
    <t>2002-10-23</t>
  </si>
  <si>
    <t>1978-04-19</t>
  </si>
  <si>
    <t>EZZELDIN</t>
  </si>
  <si>
    <t>1967-09-17</t>
  </si>
  <si>
    <t>FERRE</t>
  </si>
  <si>
    <t>MARCEL</t>
  </si>
  <si>
    <t>2007-12-06</t>
  </si>
  <si>
    <t>DELFOT</t>
  </si>
  <si>
    <t>2010-10-22</t>
  </si>
  <si>
    <t>1961-04-19</t>
  </si>
  <si>
    <t>1976-05-07</t>
  </si>
  <si>
    <t>LAJAS</t>
  </si>
  <si>
    <t>ADRIA MARCOS</t>
  </si>
  <si>
    <t>1998-10-21</t>
  </si>
  <si>
    <t>1997-05-31</t>
  </si>
  <si>
    <t>RAMIRO FRANCISCO</t>
  </si>
  <si>
    <t>1991-08-27</t>
  </si>
  <si>
    <t>KISHCHUK</t>
  </si>
  <si>
    <t>NAZARII</t>
  </si>
  <si>
    <t>1985-12-25</t>
  </si>
  <si>
    <t>LIN</t>
  </si>
  <si>
    <t>DA ROSA ACORDI MANHANI</t>
  </si>
  <si>
    <t>GERUSA</t>
  </si>
  <si>
    <t>1991-04-11</t>
  </si>
  <si>
    <t>2010-12-19</t>
  </si>
  <si>
    <t>2006-10-04</t>
  </si>
  <si>
    <t>2008-01-21</t>
  </si>
  <si>
    <t>SANTOS</t>
  </si>
  <si>
    <t>INSUA</t>
  </si>
  <si>
    <t>MAGRO</t>
  </si>
  <si>
    <t>BUSELA</t>
  </si>
  <si>
    <t>2006-09-26</t>
  </si>
  <si>
    <t>MAYORDOMO</t>
  </si>
  <si>
    <t>AARON</t>
  </si>
  <si>
    <t>2007-09-01</t>
  </si>
  <si>
    <t>URIBE</t>
  </si>
  <si>
    <t>JULIAN DAVID</t>
  </si>
  <si>
    <t>NOGUEIRA</t>
  </si>
  <si>
    <t>2005-12-30</t>
  </si>
  <si>
    <t>ALEXANDRE</t>
  </si>
  <si>
    <t>2008-04-14</t>
  </si>
  <si>
    <t>2008-05-25</t>
  </si>
  <si>
    <t>CAMARERO</t>
  </si>
  <si>
    <t>2007-08-26</t>
  </si>
  <si>
    <t>JANINA SOFIA</t>
  </si>
  <si>
    <t>1998-05-06</t>
  </si>
  <si>
    <t>2012-02-25</t>
  </si>
  <si>
    <t>2007-08-21</t>
  </si>
  <si>
    <t>MURGIONDO</t>
  </si>
  <si>
    <t>AXIER</t>
  </si>
  <si>
    <t>2007-09-06</t>
  </si>
  <si>
    <t>GROSU</t>
  </si>
  <si>
    <t>ROBERT</t>
  </si>
  <si>
    <t>1969-12-31</t>
  </si>
  <si>
    <t>CELSO</t>
  </si>
  <si>
    <t>1976-11-06</t>
  </si>
  <si>
    <t>2001-01-10</t>
  </si>
  <si>
    <t>LEVASHEVA</t>
  </si>
  <si>
    <t>2011-03-15</t>
  </si>
  <si>
    <t>LOUREIRO</t>
  </si>
  <si>
    <t>2008-02-22</t>
  </si>
  <si>
    <t>JUSTO</t>
  </si>
  <si>
    <t>1972-08-11</t>
  </si>
  <si>
    <t>KARPOVA</t>
  </si>
  <si>
    <t>2012-01-10</t>
  </si>
  <si>
    <t>SANMARTIN</t>
  </si>
  <si>
    <t>BIELVA</t>
  </si>
  <si>
    <t>ZAIDA</t>
  </si>
  <si>
    <t>2010-09-03</t>
  </si>
  <si>
    <t>HAIYANG</t>
  </si>
  <si>
    <t>2007-05-01</t>
  </si>
  <si>
    <t>VISCARRET</t>
  </si>
  <si>
    <t>CERECEDA</t>
  </si>
  <si>
    <t>LANDER</t>
  </si>
  <si>
    <t>2007-11-02</t>
  </si>
  <si>
    <t>PALOMAR</t>
  </si>
  <si>
    <t>2008-05-16</t>
  </si>
  <si>
    <t>2008-10-26</t>
  </si>
  <si>
    <t>GUILLEN</t>
  </si>
  <si>
    <t>AGANEYE</t>
  </si>
  <si>
    <t>2008-07-10</t>
  </si>
  <si>
    <t>2008-12-18</t>
  </si>
  <si>
    <t>PRINCIPAL</t>
  </si>
  <si>
    <t>MARIA NAROA</t>
  </si>
  <si>
    <t>2011-03-27</t>
  </si>
  <si>
    <t>2010-04-01</t>
  </si>
  <si>
    <t>2003-06-16</t>
  </si>
  <si>
    <t>ESMERALDA</t>
  </si>
  <si>
    <t>ZOU</t>
  </si>
  <si>
    <t>TIANXIANG</t>
  </si>
  <si>
    <t>2010-09-25</t>
  </si>
  <si>
    <t>TIANQI</t>
  </si>
  <si>
    <t>OLIVERAS</t>
  </si>
  <si>
    <t>GAVIRA</t>
  </si>
  <si>
    <t>DA SILVA</t>
  </si>
  <si>
    <t>RAPHAEL NOAH</t>
  </si>
  <si>
    <t>2008-04-24</t>
  </si>
  <si>
    <t>GALLEGOS</t>
  </si>
  <si>
    <t>ISAAC</t>
  </si>
  <si>
    <t>SANCHEZ-MATEOS</t>
  </si>
  <si>
    <t>MANZANEQUE</t>
  </si>
  <si>
    <t>2010-02-01</t>
  </si>
  <si>
    <t>1971-12-11</t>
  </si>
  <si>
    <t>BATET</t>
  </si>
  <si>
    <t>2006-04-24</t>
  </si>
  <si>
    <t>WHITTECAR</t>
  </si>
  <si>
    <t>NATHANIEL</t>
  </si>
  <si>
    <t>2007-12-08</t>
  </si>
  <si>
    <t>NARANJO</t>
  </si>
  <si>
    <t>2005-09-01</t>
  </si>
  <si>
    <t>MARTIN-ALBO</t>
  </si>
  <si>
    <t>IZARBE</t>
  </si>
  <si>
    <t>TRIANA</t>
  </si>
  <si>
    <t>2012-02-27</t>
  </si>
  <si>
    <t>2006-01-12</t>
  </si>
  <si>
    <t>2008-08-11</t>
  </si>
  <si>
    <t>2005-08-03</t>
  </si>
  <si>
    <t>COROMINA</t>
  </si>
  <si>
    <t>CHIVA</t>
  </si>
  <si>
    <t>2009-04-24</t>
  </si>
  <si>
    <t>BEJAR</t>
  </si>
  <si>
    <t>CHLOE</t>
  </si>
  <si>
    <t>BACELO</t>
  </si>
  <si>
    <t>VIÑAS</t>
  </si>
  <si>
    <t>CANDELA</t>
  </si>
  <si>
    <t>LARREGOLA</t>
  </si>
  <si>
    <t>2006-03-06</t>
  </si>
  <si>
    <t>2009-09-07</t>
  </si>
  <si>
    <t>IBAÑEZ</t>
  </si>
  <si>
    <t>2010-12-04</t>
  </si>
  <si>
    <t>HASEK</t>
  </si>
  <si>
    <t>ESTHER</t>
  </si>
  <si>
    <t>2011-08-11</t>
  </si>
  <si>
    <t>2007-02-09</t>
  </si>
  <si>
    <t>2010-12-06</t>
  </si>
  <si>
    <t>MESA</t>
  </si>
  <si>
    <t>1974-07-06</t>
  </si>
  <si>
    <t>GERMAN</t>
  </si>
  <si>
    <t>RINCON</t>
  </si>
  <si>
    <t>2010-09-14</t>
  </si>
  <si>
    <t>PELAYO</t>
  </si>
  <si>
    <t>2008-01-30</t>
  </si>
  <si>
    <t>ESPRIU</t>
  </si>
  <si>
    <t>BENJAMIN EDUARDO</t>
  </si>
  <si>
    <t>1971-10-21</t>
  </si>
  <si>
    <t>2010-08-16</t>
  </si>
  <si>
    <t>LUIS ANTONIO</t>
  </si>
  <si>
    <t>1962-04-01</t>
  </si>
  <si>
    <t>SHYPSHA</t>
  </si>
  <si>
    <t>RENATA</t>
  </si>
  <si>
    <t>2010-07-16</t>
  </si>
  <si>
    <t>BARRAU</t>
  </si>
  <si>
    <t>OSTARIZ</t>
  </si>
  <si>
    <t>JOAQUIN BELTRAN</t>
  </si>
  <si>
    <t>2008-05-14</t>
  </si>
  <si>
    <t>PORTERO</t>
  </si>
  <si>
    <t>2004-11-12</t>
  </si>
  <si>
    <t>2007-04-17</t>
  </si>
  <si>
    <t>2002-08-03</t>
  </si>
  <si>
    <t>GUINART</t>
  </si>
  <si>
    <t>CATALÁN</t>
  </si>
  <si>
    <t>2009-03-22</t>
  </si>
  <si>
    <t>FÍGOLS</t>
  </si>
  <si>
    <t>2010-12-25</t>
  </si>
  <si>
    <t>2011-09-22</t>
  </si>
  <si>
    <t>BLAI</t>
  </si>
  <si>
    <t>CASTELLÓ</t>
  </si>
  <si>
    <t>CARRASQUER</t>
  </si>
  <si>
    <t>ROSSELL</t>
  </si>
  <si>
    <t>2007-07-12</t>
  </si>
  <si>
    <t>PINAZO</t>
  </si>
  <si>
    <t>BOUCHERIE</t>
  </si>
  <si>
    <t>ENOC</t>
  </si>
  <si>
    <t>ROMA</t>
  </si>
  <si>
    <t>LACASA</t>
  </si>
  <si>
    <t>1970-10-15</t>
  </si>
  <si>
    <t>NAVACERRADA</t>
  </si>
  <si>
    <t>ESTEL</t>
  </si>
  <si>
    <t>2009-10-09</t>
  </si>
  <si>
    <t>MONTSE</t>
  </si>
  <si>
    <t>1971-12-21</t>
  </si>
  <si>
    <t>PAGÈS</t>
  </si>
  <si>
    <t>XÈNIA</t>
  </si>
  <si>
    <t>NEUS</t>
  </si>
  <si>
    <t>2010-05-26</t>
  </si>
  <si>
    <t>PELEGRIN</t>
  </si>
  <si>
    <t>1986-07-29</t>
  </si>
  <si>
    <t>AMORÓS</t>
  </si>
  <si>
    <t>ELOI</t>
  </si>
  <si>
    <t>2008-05-27</t>
  </si>
  <si>
    <t>1985-05-21</t>
  </si>
  <si>
    <t>MATARÓ</t>
  </si>
  <si>
    <t>2010-03-26</t>
  </si>
  <si>
    <t>2003-11-12</t>
  </si>
  <si>
    <t>BETRAN</t>
  </si>
  <si>
    <t>2002-07-18</t>
  </si>
  <si>
    <t>1999-01-26</t>
  </si>
  <si>
    <t>ANAYA</t>
  </si>
  <si>
    <t>GIULIA DIPOLLINA</t>
  </si>
  <si>
    <t>2007-04-16</t>
  </si>
  <si>
    <t>PIJUAN</t>
  </si>
  <si>
    <t>1999-02-02</t>
  </si>
  <si>
    <t>CERDAN</t>
  </si>
  <si>
    <t>ÀLEX</t>
  </si>
  <si>
    <t>2002-07-23</t>
  </si>
  <si>
    <t>ESTIVILL</t>
  </si>
  <si>
    <t>FACI</t>
  </si>
  <si>
    <t>2009-12-11</t>
  </si>
  <si>
    <t>2010-03-18</t>
  </si>
  <si>
    <t>SANCHÍS</t>
  </si>
  <si>
    <t>CAMA</t>
  </si>
  <si>
    <t>2008-04-06</t>
  </si>
  <si>
    <t>2008-08-01</t>
  </si>
  <si>
    <t>ARIN</t>
  </si>
  <si>
    <t>1983-07-25</t>
  </si>
  <si>
    <t>2007-03-10</t>
  </si>
  <si>
    <t>LUNAIS</t>
  </si>
  <si>
    <t>1986-08-28</t>
  </si>
  <si>
    <t>SDOBNOVA</t>
  </si>
  <si>
    <t>1977-05-04</t>
  </si>
  <si>
    <t>2011-02-23</t>
  </si>
  <si>
    <t>2006-06-12</t>
  </si>
  <si>
    <t>CENTENO</t>
  </si>
  <si>
    <t>ROSE</t>
  </si>
  <si>
    <t>JESSICA MARIE</t>
  </si>
  <si>
    <t>1999-10-20</t>
  </si>
  <si>
    <t>MIGUENS</t>
  </si>
  <si>
    <t>BRAIS</t>
  </si>
  <si>
    <t>2006-01-05</t>
  </si>
  <si>
    <t>VIKTORIIA</t>
  </si>
  <si>
    <t>BENTANCOR</t>
  </si>
  <si>
    <t>MARTIN SEBASTIAN</t>
  </si>
  <si>
    <t>2000-06-02</t>
  </si>
  <si>
    <t>VILLALBA</t>
  </si>
  <si>
    <t>ORLANDO</t>
  </si>
  <si>
    <t>2006-01-19</t>
  </si>
  <si>
    <t>2006-03-21</t>
  </si>
  <si>
    <t>DE PEDRO</t>
  </si>
  <si>
    <t>2006-07-21</t>
  </si>
  <si>
    <t>2008-10-08</t>
  </si>
  <si>
    <t>ANTONAYA</t>
  </si>
  <si>
    <t>2009-08-03</t>
  </si>
  <si>
    <t>CARTAS</t>
  </si>
  <si>
    <t>2008-01-25</t>
  </si>
  <si>
    <t>2008-02-26</t>
  </si>
  <si>
    <t>FUMERO</t>
  </si>
  <si>
    <t>JARAMILLO</t>
  </si>
  <si>
    <t>REINALDO JOSE</t>
  </si>
  <si>
    <t>2010-09-29</t>
  </si>
  <si>
    <t>MENGUAL</t>
  </si>
  <si>
    <t>SABORIDO</t>
  </si>
  <si>
    <t>2011-08-09</t>
  </si>
  <si>
    <t>LORA</t>
  </si>
  <si>
    <t>VIRGILIO</t>
  </si>
  <si>
    <t>2011-03-01</t>
  </si>
  <si>
    <t>CORIA</t>
  </si>
  <si>
    <t>SHEILA</t>
  </si>
  <si>
    <t>2008-03-12</t>
  </si>
  <si>
    <t>MURO</t>
  </si>
  <si>
    <t>GARGALLO</t>
  </si>
  <si>
    <t>PILAR ALYONA</t>
  </si>
  <si>
    <t>2008-10-10</t>
  </si>
  <si>
    <t>2011-09-01</t>
  </si>
  <si>
    <t>MEZQUITA</t>
  </si>
  <si>
    <t>2010-07-02</t>
  </si>
  <si>
    <t>SAURA</t>
  </si>
  <si>
    <t>LAGARES</t>
  </si>
  <si>
    <t>OROZ</t>
  </si>
  <si>
    <t>1968-10-21</t>
  </si>
  <si>
    <t>2006-11-20</t>
  </si>
  <si>
    <t>2012-04-23</t>
  </si>
  <si>
    <t>URBONAVICIUS</t>
  </si>
  <si>
    <t>1992-05-11</t>
  </si>
  <si>
    <t>PATRICK</t>
  </si>
  <si>
    <t>MIRA DE ORDUÑA</t>
  </si>
  <si>
    <t>RAMIRO GUILLERMO</t>
  </si>
  <si>
    <t>1963-10-27</t>
  </si>
  <si>
    <t>C SAN XOAN TM</t>
  </si>
  <si>
    <t>CASANOVA</t>
  </si>
  <si>
    <t>PETRA</t>
  </si>
  <si>
    <t>YOUNG</t>
  </si>
  <si>
    <t>TIRVIO</t>
  </si>
  <si>
    <t>LLUC</t>
  </si>
  <si>
    <t>2005-12-08</t>
  </si>
  <si>
    <t>BARREDA</t>
  </si>
  <si>
    <t>ELOISA</t>
  </si>
  <si>
    <t>2011-11-15</t>
  </si>
  <si>
    <t>CAAVEIRO</t>
  </si>
  <si>
    <t>2013-02-23</t>
  </si>
  <si>
    <t>1998-05-23</t>
  </si>
  <si>
    <t>ARETXAGA</t>
  </si>
  <si>
    <t>2002-03-03</t>
  </si>
  <si>
    <t>CALERO</t>
  </si>
  <si>
    <t>MIGUEL ANTONIO</t>
  </si>
  <si>
    <t>1974-03-20</t>
  </si>
  <si>
    <t>2007-01-23</t>
  </si>
  <si>
    <t>ULLOA</t>
  </si>
  <si>
    <t>FERRAN</t>
  </si>
  <si>
    <t>ORIOL</t>
  </si>
  <si>
    <t>2012-03-27</t>
  </si>
  <si>
    <t>MEANA</t>
  </si>
  <si>
    <t>2004-09-05</t>
  </si>
  <si>
    <t>PEQUERUL</t>
  </si>
  <si>
    <t>2005-02-26</t>
  </si>
  <si>
    <t>MAGALLANES</t>
  </si>
  <si>
    <t>2013-09-19</t>
  </si>
  <si>
    <t>CEBALLOS</t>
  </si>
  <si>
    <t>PRIEGO</t>
  </si>
  <si>
    <t>HRISTO</t>
  </si>
  <si>
    <t>2008-02-28</t>
  </si>
  <si>
    <t>CUMPLIDO</t>
  </si>
  <si>
    <t>1978-12-22</t>
  </si>
  <si>
    <t>NUÑEZ DE PRADO</t>
  </si>
  <si>
    <t>ESCARRA</t>
  </si>
  <si>
    <t>1973-08-19</t>
  </si>
  <si>
    <t>2007-08-31</t>
  </si>
  <si>
    <t>1969-01-28</t>
  </si>
  <si>
    <t>ARROSAGARAY</t>
  </si>
  <si>
    <t>2008-06-16</t>
  </si>
  <si>
    <t>2006-03-07</t>
  </si>
  <si>
    <t>BACARDIT</t>
  </si>
  <si>
    <t>ELSA</t>
  </si>
  <si>
    <t>2012-08-28</t>
  </si>
  <si>
    <t>PALLAS</t>
  </si>
  <si>
    <t>1997-11-01</t>
  </si>
  <si>
    <t>RECIO</t>
  </si>
  <si>
    <t>VIQUEIRA</t>
  </si>
  <si>
    <t>2012-03-06</t>
  </si>
  <si>
    <t>ENCINAS</t>
  </si>
  <si>
    <t>LORBER</t>
  </si>
  <si>
    <t>EZEQUIEL</t>
  </si>
  <si>
    <t>2009-01-08</t>
  </si>
  <si>
    <t>2005-04-12</t>
  </si>
  <si>
    <t>ESCODA</t>
  </si>
  <si>
    <t>ABRIL</t>
  </si>
  <si>
    <t>MANEL</t>
  </si>
  <si>
    <t>ROMAGOSA</t>
  </si>
  <si>
    <t>MALAGARRIGA</t>
  </si>
  <si>
    <t>JULI</t>
  </si>
  <si>
    <t>2008-03-01</t>
  </si>
  <si>
    <t>SERENA</t>
  </si>
  <si>
    <t>JANOSKE</t>
  </si>
  <si>
    <t>PERE GUSTAV</t>
  </si>
  <si>
    <t>2006-09-10</t>
  </si>
  <si>
    <t>2007-01-06</t>
  </si>
  <si>
    <t>SAGARDIA</t>
  </si>
  <si>
    <t>UNAX</t>
  </si>
  <si>
    <t>2007-09-13</t>
  </si>
  <si>
    <t>PLAZA</t>
  </si>
  <si>
    <t>AMUTXASTEGI</t>
  </si>
  <si>
    <t>2007-12-19</t>
  </si>
  <si>
    <t>2008-05-24</t>
  </si>
  <si>
    <t>2010-08-19</t>
  </si>
  <si>
    <t>2008-05-09</t>
  </si>
  <si>
    <t>MESTRE</t>
  </si>
  <si>
    <t>MONTANER</t>
  </si>
  <si>
    <t>2007-05-07</t>
  </si>
  <si>
    <t>LIN CHEN</t>
  </si>
  <si>
    <t>HONG HUI</t>
  </si>
  <si>
    <t>2008-02-02</t>
  </si>
  <si>
    <t>CALEB</t>
  </si>
  <si>
    <t>2010-07-23</t>
  </si>
  <si>
    <t>REDUELLO</t>
  </si>
  <si>
    <t>SORNI</t>
  </si>
  <si>
    <t>FAUST</t>
  </si>
  <si>
    <t>TONI</t>
  </si>
  <si>
    <t>2010-02-17</t>
  </si>
  <si>
    <t>MARIA VICTORIA</t>
  </si>
  <si>
    <t>1968-08-09</t>
  </si>
  <si>
    <t>ESPUÑA</t>
  </si>
  <si>
    <t>1977-12-30</t>
  </si>
  <si>
    <t>2008-10-13</t>
  </si>
  <si>
    <t>JUDIT</t>
  </si>
  <si>
    <t>2005-06-16</t>
  </si>
  <si>
    <t>SANSANO</t>
  </si>
  <si>
    <t>2010-05-22</t>
  </si>
  <si>
    <t>GINES</t>
  </si>
  <si>
    <t>1954-09-16</t>
  </si>
  <si>
    <t>2004-02-13</t>
  </si>
  <si>
    <t>2006-03-16</t>
  </si>
  <si>
    <t>OGALLA</t>
  </si>
  <si>
    <t>2011-05-14</t>
  </si>
  <si>
    <t>COMAS</t>
  </si>
  <si>
    <t>CLADELLAS</t>
  </si>
  <si>
    <t>ALBURQUERQUE</t>
  </si>
  <si>
    <t>2004-06-22</t>
  </si>
  <si>
    <t>EGEA</t>
  </si>
  <si>
    <t>CARAMILLO</t>
  </si>
  <si>
    <t>1962-12-04</t>
  </si>
  <si>
    <t>2005-10-27</t>
  </si>
  <si>
    <t>2007-02-01</t>
  </si>
  <si>
    <t>2007-03-12</t>
  </si>
  <si>
    <t>RASA</t>
  </si>
  <si>
    <t>1973-10-27</t>
  </si>
  <si>
    <t>HIDISAN</t>
  </si>
  <si>
    <t>RAZVAM</t>
  </si>
  <si>
    <t>LUCIAN</t>
  </si>
  <si>
    <t>1997-03-20</t>
  </si>
  <si>
    <t>1995-11-28</t>
  </si>
  <si>
    <t>1973-03-11</t>
  </si>
  <si>
    <t>ABEL</t>
  </si>
  <si>
    <t>2012-11-20</t>
  </si>
  <si>
    <t>ALBERTOS</t>
  </si>
  <si>
    <t>YERAI</t>
  </si>
  <si>
    <t>2010-09-07</t>
  </si>
  <si>
    <t>1982-11-21</t>
  </si>
  <si>
    <t>1970-02-26</t>
  </si>
  <si>
    <t>MARANTE</t>
  </si>
  <si>
    <t>1972-11-16</t>
  </si>
  <si>
    <t>PAREJO</t>
  </si>
  <si>
    <t>2004-09-04</t>
  </si>
  <si>
    <t>RENUNCIO</t>
  </si>
  <si>
    <t>2005-06-26</t>
  </si>
  <si>
    <t>2005-04-14</t>
  </si>
  <si>
    <t>VIÑUELA</t>
  </si>
  <si>
    <t>2007-04-19</t>
  </si>
  <si>
    <t>2004-08-15</t>
  </si>
  <si>
    <t>2006-01-26</t>
  </si>
  <si>
    <t>ARTEMISA</t>
  </si>
  <si>
    <t>1973-01-23</t>
  </si>
  <si>
    <t>2006-10-31</t>
  </si>
  <si>
    <t>CESAR</t>
  </si>
  <si>
    <t>2005-07-15</t>
  </si>
  <si>
    <t>2012-01-22</t>
  </si>
  <si>
    <t>AMAGO</t>
  </si>
  <si>
    <t>DE LA PEÑA</t>
  </si>
  <si>
    <t>FILHO</t>
  </si>
  <si>
    <t>PEDRO ALDO</t>
  </si>
  <si>
    <t>1982-05-10</t>
  </si>
  <si>
    <t>ESTEBAN</t>
  </si>
  <si>
    <t>DUTEIL</t>
  </si>
  <si>
    <t>LAURENT</t>
  </si>
  <si>
    <t>LIMERES</t>
  </si>
  <si>
    <t>2006-04-19</t>
  </si>
  <si>
    <t>BUISAN</t>
  </si>
  <si>
    <t>2005-03-08</t>
  </si>
  <si>
    <t>1968-07-31</t>
  </si>
  <si>
    <t>LAGO</t>
  </si>
  <si>
    <t>2005-08-09</t>
  </si>
  <si>
    <t>2004-06-08</t>
  </si>
  <si>
    <t>1974-02-16</t>
  </si>
  <si>
    <t>2003-07-15</t>
  </si>
  <si>
    <t>FLORES</t>
  </si>
  <si>
    <t>1970-11-17</t>
  </si>
  <si>
    <t>C. DEPORTIVO TERRAS DA CHAIRA</t>
  </si>
  <si>
    <t>MIHOV</t>
  </si>
  <si>
    <t>MIHAIL  YANKOV</t>
  </si>
  <si>
    <t>1971-07-25</t>
  </si>
  <si>
    <t>CALLEJA</t>
  </si>
  <si>
    <t>PARANANG</t>
  </si>
  <si>
    <t>ORAWAN</t>
  </si>
  <si>
    <t>1997-09-07</t>
  </si>
  <si>
    <t>BOYERO</t>
  </si>
  <si>
    <t>2010-12-22</t>
  </si>
  <si>
    <t>PERNA</t>
  </si>
  <si>
    <t>CARLOS IGNACIO</t>
  </si>
  <si>
    <t>1982-08-31</t>
  </si>
  <si>
    <t>GIMENEZ</t>
  </si>
  <si>
    <t>2006-09-21</t>
  </si>
  <si>
    <t>OFFIONG</t>
  </si>
  <si>
    <t>EDEM</t>
  </si>
  <si>
    <t>1986-12-31</t>
  </si>
  <si>
    <t>PAULA ANDREA</t>
  </si>
  <si>
    <t>1989-04-12</t>
  </si>
  <si>
    <t>BERNARDO</t>
  </si>
  <si>
    <t>ISABEL</t>
  </si>
  <si>
    <t>2005-12-25</t>
  </si>
  <si>
    <t>RETAMERO</t>
  </si>
  <si>
    <t>TOSCANO</t>
  </si>
  <si>
    <t>2003-12-30</t>
  </si>
  <si>
    <t>RAUL ERNESTO</t>
  </si>
  <si>
    <t>1988-11-30</t>
  </si>
  <si>
    <t>DACHS</t>
  </si>
  <si>
    <t>2007-12-07</t>
  </si>
  <si>
    <t>ASIS DE SOUZA</t>
  </si>
  <si>
    <t>ERDELJI</t>
  </si>
  <si>
    <t>SILVIA</t>
  </si>
  <si>
    <t>1979-05-28</t>
  </si>
  <si>
    <t>VIÑALS</t>
  </si>
  <si>
    <t>1993-08-31</t>
  </si>
  <si>
    <t>EDUARD</t>
  </si>
  <si>
    <t>2009-04-23</t>
  </si>
  <si>
    <t>ARBUSA</t>
  </si>
  <si>
    <t>ANGLADA</t>
  </si>
  <si>
    <t>2007-07-31</t>
  </si>
  <si>
    <t>2006-04-22</t>
  </si>
  <si>
    <t>CRISTIAN</t>
  </si>
  <si>
    <t>2002-10-10</t>
  </si>
  <si>
    <t>FEIJOO</t>
  </si>
  <si>
    <t>DOLORES</t>
  </si>
  <si>
    <t>1954-01-10</t>
  </si>
  <si>
    <t>SCHEUER</t>
  </si>
  <si>
    <t>EUGENE</t>
  </si>
  <si>
    <t>1953-11-17</t>
  </si>
  <si>
    <t>2006-02-20</t>
  </si>
  <si>
    <t>MAURO</t>
  </si>
  <si>
    <t>2003-07-24</t>
  </si>
  <si>
    <t>VANACLOCHA</t>
  </si>
  <si>
    <t>ESPONA</t>
  </si>
  <si>
    <t>SANTI</t>
  </si>
  <si>
    <t>2005-07-22</t>
  </si>
  <si>
    <t>OLIVARES</t>
  </si>
  <si>
    <t>VIACHESLAV</t>
  </si>
  <si>
    <t>2006-03-20</t>
  </si>
  <si>
    <t>DE LA CRUZ</t>
  </si>
  <si>
    <t>2009-12-17</t>
  </si>
  <si>
    <t>VALENTIN</t>
  </si>
  <si>
    <t>2006-11-17</t>
  </si>
  <si>
    <t>DEL CAMPO</t>
  </si>
  <si>
    <t>1957-03-26</t>
  </si>
  <si>
    <t>POLEY</t>
  </si>
  <si>
    <t>IZEL</t>
  </si>
  <si>
    <t>2007-01-09</t>
  </si>
  <si>
    <t>MONICA</t>
  </si>
  <si>
    <t>1974-05-22</t>
  </si>
  <si>
    <t>ESCUDEIRO</t>
  </si>
  <si>
    <t>MARIA SANDRA</t>
  </si>
  <si>
    <t>1978-01-10</t>
  </si>
  <si>
    <t>MADUEÑO</t>
  </si>
  <si>
    <t>2005-07-05</t>
  </si>
  <si>
    <t>MAYOL</t>
  </si>
  <si>
    <t>2008-05-26</t>
  </si>
  <si>
    <t>BALLESTA</t>
  </si>
  <si>
    <t>2010-10-02</t>
  </si>
  <si>
    <t>RUSCALLEDA</t>
  </si>
  <si>
    <t>MA</t>
  </si>
  <si>
    <t>2011-01-23</t>
  </si>
  <si>
    <t>IÑAKI</t>
  </si>
  <si>
    <t>1990-04-25</t>
  </si>
  <si>
    <t>2003-06-25</t>
  </si>
  <si>
    <t>ASURMENDI</t>
  </si>
  <si>
    <t>CABERO</t>
  </si>
  <si>
    <t>OIÑATZ</t>
  </si>
  <si>
    <t>2005-01-15</t>
  </si>
  <si>
    <t>ENDIKA</t>
  </si>
  <si>
    <t>2007-05-23</t>
  </si>
  <si>
    <t>ARIZTI</t>
  </si>
  <si>
    <t>SAENZ DE VITERI</t>
  </si>
  <si>
    <t>2004-01-01</t>
  </si>
  <si>
    <t>TEIXEIRA</t>
  </si>
  <si>
    <t>OBED</t>
  </si>
  <si>
    <t>2005-09-26</t>
  </si>
  <si>
    <t>CIDE</t>
  </si>
  <si>
    <t>CARMEN MARIA</t>
  </si>
  <si>
    <t>1958-05-24</t>
  </si>
  <si>
    <t>NEREA</t>
  </si>
  <si>
    <t>1986-01-22</t>
  </si>
  <si>
    <t>LEI</t>
  </si>
  <si>
    <t>2007-05-09</t>
  </si>
  <si>
    <t>INES</t>
  </si>
  <si>
    <t>2005-11-16</t>
  </si>
  <si>
    <t>ADAM</t>
  </si>
  <si>
    <t>2005-02-14</t>
  </si>
  <si>
    <t>ZVEKIC</t>
  </si>
  <si>
    <t>VLAJIC</t>
  </si>
  <si>
    <t>ZELJKO</t>
  </si>
  <si>
    <t>1961-09-05</t>
  </si>
  <si>
    <t>CTM CAÑIZO VSPORT</t>
  </si>
  <si>
    <t>2008-09-16</t>
  </si>
  <si>
    <t>MANZANERA</t>
  </si>
  <si>
    <t>2000-01-07</t>
  </si>
  <si>
    <t>LUIS MIGUEL</t>
  </si>
  <si>
    <t>TELLEZ</t>
  </si>
  <si>
    <t>MEJIA</t>
  </si>
  <si>
    <t>1987-02-02</t>
  </si>
  <si>
    <t>ALMUDENA</t>
  </si>
  <si>
    <t>SAUMELL</t>
  </si>
  <si>
    <t>2011-10-26</t>
  </si>
  <si>
    <t>MARCAL</t>
  </si>
  <si>
    <t>2006-06-09</t>
  </si>
  <si>
    <t>MULLER</t>
  </si>
  <si>
    <t>PRUNA</t>
  </si>
  <si>
    <t>LUCA PAU</t>
  </si>
  <si>
    <t>2002-10-18</t>
  </si>
  <si>
    <t>2000-06-23</t>
  </si>
  <si>
    <t>ARCONES</t>
  </si>
  <si>
    <t>MIGUEL ANGEL</t>
  </si>
  <si>
    <t>1977-11-02</t>
  </si>
  <si>
    <t>1999-08-03</t>
  </si>
  <si>
    <t>MANHANI JUNIOR</t>
  </si>
  <si>
    <t>HUMBERTO</t>
  </si>
  <si>
    <t>1989-08-03</t>
  </si>
  <si>
    <t>GARNOVA</t>
  </si>
  <si>
    <t>TATIANA</t>
  </si>
  <si>
    <t>1996-01-23</t>
  </si>
  <si>
    <t>MASSARD</t>
  </si>
  <si>
    <t>FRANCK JACQUES</t>
  </si>
  <si>
    <t>1971-11-22</t>
  </si>
  <si>
    <t>1970-08-22</t>
  </si>
  <si>
    <t>MONTIA</t>
  </si>
  <si>
    <t>2007-10-01</t>
  </si>
  <si>
    <t>VALLADARES</t>
  </si>
  <si>
    <t>CARVALLO</t>
  </si>
  <si>
    <t>ESPALTER</t>
  </si>
  <si>
    <t>1995-06-28</t>
  </si>
  <si>
    <t>URUGUAYA</t>
  </si>
  <si>
    <t>OWEN</t>
  </si>
  <si>
    <t>MENARGUEZ</t>
  </si>
  <si>
    <t>2009-06-29</t>
  </si>
  <si>
    <t>QUIM</t>
  </si>
  <si>
    <t>2011-04-08</t>
  </si>
  <si>
    <t>2009-09-27</t>
  </si>
  <si>
    <t>2002-01-19</t>
  </si>
  <si>
    <t>RODRIGUEZ DE ARCE</t>
  </si>
  <si>
    <t>CARRASCOSA</t>
  </si>
  <si>
    <t>2008-11-05</t>
  </si>
  <si>
    <t>ROCIO</t>
  </si>
  <si>
    <t>XU</t>
  </si>
  <si>
    <t>RU ZHAN</t>
  </si>
  <si>
    <t>1970-10-04</t>
  </si>
  <si>
    <t>UGARTE</t>
  </si>
  <si>
    <t>MONASTERIO</t>
  </si>
  <si>
    <t>1967-02-02</t>
  </si>
  <si>
    <t>2011-11-02</t>
  </si>
  <si>
    <t>1971-09-30</t>
  </si>
  <si>
    <t>BLASCO</t>
  </si>
  <si>
    <t>ANDIA</t>
  </si>
  <si>
    <t>2008-07-04</t>
  </si>
  <si>
    <t>2009-01-11</t>
  </si>
  <si>
    <t>TORRALVO</t>
  </si>
  <si>
    <t>1965-06-29</t>
  </si>
  <si>
    <t>ALBERTO JOSE</t>
  </si>
  <si>
    <t>1968-04-20</t>
  </si>
  <si>
    <t>2007-11-19</t>
  </si>
  <si>
    <t>TORRICO</t>
  </si>
  <si>
    <t>2008-09-17</t>
  </si>
  <si>
    <t>2007-08-08</t>
  </si>
  <si>
    <t>2004-09-24</t>
  </si>
  <si>
    <t>PEDRO ANTONIO</t>
  </si>
  <si>
    <t>1971-11-04</t>
  </si>
  <si>
    <t>2009-05-05</t>
  </si>
  <si>
    <t>LITE</t>
  </si>
  <si>
    <t>1973-02-19</t>
  </si>
  <si>
    <t>1951-06-25</t>
  </si>
  <si>
    <t>2009-04-16</t>
  </si>
  <si>
    <t>2007-12-13</t>
  </si>
  <si>
    <t>ALEDO</t>
  </si>
  <si>
    <t>2006-07-10</t>
  </si>
  <si>
    <t>MONFORT</t>
  </si>
  <si>
    <t>2008-04-23</t>
  </si>
  <si>
    <t>GETAFE</t>
  </si>
  <si>
    <t>2006-09-28</t>
  </si>
  <si>
    <t>2006-02-24</t>
  </si>
  <si>
    <t>FERRATE</t>
  </si>
  <si>
    <t>2006-12-29</t>
  </si>
  <si>
    <t>VENANCIO</t>
  </si>
  <si>
    <t>2010-11-11</t>
  </si>
  <si>
    <t>2005-02-03</t>
  </si>
  <si>
    <t>LERMA</t>
  </si>
  <si>
    <t>2009-06-14</t>
  </si>
  <si>
    <t>EKAIN</t>
  </si>
  <si>
    <t>2010-07-11</t>
  </si>
  <si>
    <t>IREI</t>
  </si>
  <si>
    <t>2012-05-28</t>
  </si>
  <si>
    <t>PARRAGA</t>
  </si>
  <si>
    <t>2003-01-16</t>
  </si>
  <si>
    <t>EVANGELIO</t>
  </si>
  <si>
    <t>2007-05-16</t>
  </si>
  <si>
    <t>AUGUSTO</t>
  </si>
  <si>
    <t>2006-02-28</t>
  </si>
  <si>
    <t>1971-05-05</t>
  </si>
  <si>
    <t>FLEITAS</t>
  </si>
  <si>
    <t>AIRAM</t>
  </si>
  <si>
    <t>2005-08-16</t>
  </si>
  <si>
    <t>URBANEJA</t>
  </si>
  <si>
    <t>MECERREYES</t>
  </si>
  <si>
    <t>HIPOLITO</t>
  </si>
  <si>
    <t>1973-05-18</t>
  </si>
  <si>
    <t>MELGOSA</t>
  </si>
  <si>
    <t>1985-12-08</t>
  </si>
  <si>
    <t>YARTU</t>
  </si>
  <si>
    <t>SAN MILLAN</t>
  </si>
  <si>
    <t>1964-02-23</t>
  </si>
  <si>
    <t>CHIA-CHIH</t>
  </si>
  <si>
    <t>1991-05-27</t>
  </si>
  <si>
    <t>2011-04-04</t>
  </si>
  <si>
    <t>2012-10-06</t>
  </si>
  <si>
    <t>URIA</t>
  </si>
  <si>
    <t>2006-03-31</t>
  </si>
  <si>
    <t>BORDALLO</t>
  </si>
  <si>
    <t>AZORIN</t>
  </si>
  <si>
    <t>2006-07-04</t>
  </si>
  <si>
    <t>JUAN ARTURO</t>
  </si>
  <si>
    <t>1967-10-17</t>
  </si>
  <si>
    <t>LAORDEN</t>
  </si>
  <si>
    <t>LLORENTE</t>
  </si>
  <si>
    <t>2001-09-18</t>
  </si>
  <si>
    <t>1976-07-07</t>
  </si>
  <si>
    <t>PANCORBO</t>
  </si>
  <si>
    <t>2000-06-13</t>
  </si>
  <si>
    <t>DAVID JERMAN</t>
  </si>
  <si>
    <t>1998-05-09</t>
  </si>
  <si>
    <t>CDE MADRID CAPITAL DEL TM</t>
  </si>
  <si>
    <t>CASADO</t>
  </si>
  <si>
    <t>1968-10-27</t>
  </si>
  <si>
    <t>2006-09-08</t>
  </si>
  <si>
    <t>MINGUET</t>
  </si>
  <si>
    <t>2009-11-16</t>
  </si>
  <si>
    <t>ORTIZ DE ZARATE</t>
  </si>
  <si>
    <t>2005-05-03</t>
  </si>
  <si>
    <t>LLABRES</t>
  </si>
  <si>
    <t>2007-05-03</t>
  </si>
  <si>
    <t>2010-05-31</t>
  </si>
  <si>
    <t>TEJEDOR</t>
  </si>
  <si>
    <t>2010-04-12</t>
  </si>
  <si>
    <t>CONG</t>
  </si>
  <si>
    <t>1973-01-06</t>
  </si>
  <si>
    <t>ORNA</t>
  </si>
  <si>
    <t>2009-10-14</t>
  </si>
  <si>
    <t>CURIEL</t>
  </si>
  <si>
    <t>2007-01-30</t>
  </si>
  <si>
    <t>CAMAÑES</t>
  </si>
  <si>
    <t>2004-11-14</t>
  </si>
  <si>
    <t>SOUSA CANDIDO</t>
  </si>
  <si>
    <t>2011-06-18</t>
  </si>
  <si>
    <t>GOMZALEZ</t>
  </si>
  <si>
    <t>2006-05-11</t>
  </si>
  <si>
    <t>ARRISCADO</t>
  </si>
  <si>
    <t>GUZMAN</t>
  </si>
  <si>
    <t>2007-09-08</t>
  </si>
  <si>
    <t>2006-10-18</t>
  </si>
  <si>
    <t>RAMIRO</t>
  </si>
  <si>
    <t>SELAS</t>
  </si>
  <si>
    <t>2007-06-20</t>
  </si>
  <si>
    <t>MACARRON</t>
  </si>
  <si>
    <t>ALICIA</t>
  </si>
  <si>
    <t>PESQUEIRA</t>
  </si>
  <si>
    <t>CASARIEGO</t>
  </si>
  <si>
    <t>1996-06-23</t>
  </si>
  <si>
    <t>2002-04-08</t>
  </si>
  <si>
    <t>1973-07-20</t>
  </si>
  <si>
    <t>CIMADEVILLA</t>
  </si>
  <si>
    <t>ACEREDA</t>
  </si>
  <si>
    <t>NEGREDO</t>
  </si>
  <si>
    <t>ESTAJE</t>
  </si>
  <si>
    <t>CAMENFORTE</t>
  </si>
  <si>
    <t>1960-10-28</t>
  </si>
  <si>
    <t>2005-04-22</t>
  </si>
  <si>
    <t>ARANA</t>
  </si>
  <si>
    <t>2009-02-02</t>
  </si>
  <si>
    <t>HOLGUIN</t>
  </si>
  <si>
    <t>MERIDEÑO</t>
  </si>
  <si>
    <t>2010-09-30</t>
  </si>
  <si>
    <t>2008-02-09</t>
  </si>
  <si>
    <t>EJEA OJE TM</t>
  </si>
  <si>
    <t>RAMON JOSE</t>
  </si>
  <si>
    <t>1972-10-19</t>
  </si>
  <si>
    <t>JONATHAN</t>
  </si>
  <si>
    <t>KOZHUKLOVA</t>
  </si>
  <si>
    <t>IRIS</t>
  </si>
  <si>
    <t>2008-02-05</t>
  </si>
  <si>
    <t>FULLEA</t>
  </si>
  <si>
    <t>PAGAN</t>
  </si>
  <si>
    <t>2009-12-27</t>
  </si>
  <si>
    <t>ARNAS</t>
  </si>
  <si>
    <t>2006-03-13</t>
  </si>
  <si>
    <t>FELIU</t>
  </si>
  <si>
    <t>MOREDA</t>
  </si>
  <si>
    <t>ELISA</t>
  </si>
  <si>
    <t>2006-09-18</t>
  </si>
  <si>
    <t>ARISTIZABAL</t>
  </si>
  <si>
    <t>MAITANE</t>
  </si>
  <si>
    <t>2007-07-03</t>
  </si>
  <si>
    <t>PARIS</t>
  </si>
  <si>
    <t>2009-01-07</t>
  </si>
  <si>
    <t>ERRO</t>
  </si>
  <si>
    <t>2002-12-20</t>
  </si>
  <si>
    <t>ARANDA</t>
  </si>
  <si>
    <t>2007-01-25</t>
  </si>
  <si>
    <t>TITOS</t>
  </si>
  <si>
    <t>2008-01-22</t>
  </si>
  <si>
    <t>2007-08-12</t>
  </si>
  <si>
    <t>2006-10-08</t>
  </si>
  <si>
    <t>2007-03-27</t>
  </si>
  <si>
    <t>OTAMENDI</t>
  </si>
  <si>
    <t>MAIZ</t>
  </si>
  <si>
    <t>2005-04-27</t>
  </si>
  <si>
    <t>2000-09-11</t>
  </si>
  <si>
    <t>MAESO</t>
  </si>
  <si>
    <t>TEJERINA</t>
  </si>
  <si>
    <t>1969-03-15</t>
  </si>
  <si>
    <t>AMADOZ</t>
  </si>
  <si>
    <t>2001-08-03</t>
  </si>
  <si>
    <t>2009-01-18</t>
  </si>
  <si>
    <t>2007-12-03</t>
  </si>
  <si>
    <t>BOTRAN</t>
  </si>
  <si>
    <t>2007-01-22</t>
  </si>
  <si>
    <t>1967-08-22</t>
  </si>
  <si>
    <t>ESCOLANO</t>
  </si>
  <si>
    <t>1974-03-30</t>
  </si>
  <si>
    <t>1977-09-10</t>
  </si>
  <si>
    <t>1967-07-23</t>
  </si>
  <si>
    <t>ROSICH</t>
  </si>
  <si>
    <t>MAYOR</t>
  </si>
  <si>
    <t>2003-08-10</t>
  </si>
  <si>
    <t>OROZCO</t>
  </si>
  <si>
    <t>JAVIER IGNACIO</t>
  </si>
  <si>
    <t>1979-03-02</t>
  </si>
  <si>
    <t>2006-04-06</t>
  </si>
  <si>
    <t>GODOY</t>
  </si>
  <si>
    <t>MALVAR</t>
  </si>
  <si>
    <t>EGERIQUE</t>
  </si>
  <si>
    <t>1962-08-17</t>
  </si>
  <si>
    <t>1993-06-12</t>
  </si>
  <si>
    <t>YANCOV</t>
  </si>
  <si>
    <t>PANCHUGOV</t>
  </si>
  <si>
    <t>MINCHO</t>
  </si>
  <si>
    <t>1972-02-21</t>
  </si>
  <si>
    <t>GAMA</t>
  </si>
  <si>
    <t>RENAN</t>
  </si>
  <si>
    <t>1998-11-21</t>
  </si>
  <si>
    <t>2005-07-19</t>
  </si>
  <si>
    <t>2008-11-19</t>
  </si>
  <si>
    <t>1979-11-11</t>
  </si>
  <si>
    <t>ZIMARIN</t>
  </si>
  <si>
    <t>ARTEM</t>
  </si>
  <si>
    <t>1998-04-30</t>
  </si>
  <si>
    <t>BARRIENTOS</t>
  </si>
  <si>
    <t>2002-06-04</t>
  </si>
  <si>
    <t>GUEVARA</t>
  </si>
  <si>
    <t>DENISSE MARY</t>
  </si>
  <si>
    <t>2005-01-30</t>
  </si>
  <si>
    <t>AMILL</t>
  </si>
  <si>
    <t>2007-04-25</t>
  </si>
  <si>
    <t>IBAI</t>
  </si>
  <si>
    <t>2002-09-04</t>
  </si>
  <si>
    <t>GUILLAMON</t>
  </si>
  <si>
    <t>2004-09-23</t>
  </si>
  <si>
    <t>MARIA DOLORES</t>
  </si>
  <si>
    <t>1963-01-09</t>
  </si>
  <si>
    <t>GUIRAO</t>
  </si>
  <si>
    <t>2007-12-15</t>
  </si>
  <si>
    <t>MONTEJANO</t>
  </si>
  <si>
    <t>ALVAREZ-REMENTERIA</t>
  </si>
  <si>
    <t>1966-05-17</t>
  </si>
  <si>
    <t>TORRE</t>
  </si>
  <si>
    <t>2000-11-21</t>
  </si>
  <si>
    <t>GRANEL</t>
  </si>
  <si>
    <t>2002-11-19</t>
  </si>
  <si>
    <t>VIVES</t>
  </si>
  <si>
    <t>VICENTE JUAN</t>
  </si>
  <si>
    <t>1966-04-13</t>
  </si>
  <si>
    <t>POLES</t>
  </si>
  <si>
    <t>YOLANDA</t>
  </si>
  <si>
    <t>1969-02-10</t>
  </si>
  <si>
    <t>PERDICES</t>
  </si>
  <si>
    <t>2008-03-07</t>
  </si>
  <si>
    <t>BOUZA</t>
  </si>
  <si>
    <t>ARAN</t>
  </si>
  <si>
    <t>2008-11-11</t>
  </si>
  <si>
    <t>TEMPRANO</t>
  </si>
  <si>
    <t>SEVILLA</t>
  </si>
  <si>
    <t>2003-07-10</t>
  </si>
  <si>
    <t>MATHEUS</t>
  </si>
  <si>
    <t>1967-01-24</t>
  </si>
  <si>
    <t>SANJURJO</t>
  </si>
  <si>
    <t>2006-01-03</t>
  </si>
  <si>
    <t>1975-10-10</t>
  </si>
  <si>
    <t>1959-03-30</t>
  </si>
  <si>
    <t>2010-04-02</t>
  </si>
  <si>
    <t>WEIJUN</t>
  </si>
  <si>
    <t>2005-05-01</t>
  </si>
  <si>
    <t>CARNERO</t>
  </si>
  <si>
    <t>2005-02-08</t>
  </si>
  <si>
    <t>2006-05-20</t>
  </si>
  <si>
    <t>1953-10-11</t>
  </si>
  <si>
    <t>VALIN</t>
  </si>
  <si>
    <t>1965-06-22</t>
  </si>
  <si>
    <t>CAAMAÑO</t>
  </si>
  <si>
    <t>FIGUEIRAS</t>
  </si>
  <si>
    <t>VELO</t>
  </si>
  <si>
    <t>2006-10-21</t>
  </si>
  <si>
    <t>JOSE JULIO</t>
  </si>
  <si>
    <t>1969-10-05</t>
  </si>
  <si>
    <t>CAZACU</t>
  </si>
  <si>
    <t>ALEXANDRU CRISTIAN</t>
  </si>
  <si>
    <t>1988-10-06</t>
  </si>
  <si>
    <t>MACARIO</t>
  </si>
  <si>
    <t>1992-09-07</t>
  </si>
  <si>
    <t>ALVAR</t>
  </si>
  <si>
    <t>2005-06-02</t>
  </si>
  <si>
    <t>VIADAS</t>
  </si>
  <si>
    <t>AIZPURUA</t>
  </si>
  <si>
    <t>1973-04-28</t>
  </si>
  <si>
    <t>TAMUREJO</t>
  </si>
  <si>
    <t>2006-11-30</t>
  </si>
  <si>
    <t>MELERO</t>
  </si>
  <si>
    <t>LACARCEL</t>
  </si>
  <si>
    <t>2001-03-14</t>
  </si>
  <si>
    <t>SAYAS</t>
  </si>
  <si>
    <t>2002-04-19</t>
  </si>
  <si>
    <t>GINTO</t>
  </si>
  <si>
    <t>2003-07-08</t>
  </si>
  <si>
    <t>RAVENTOS</t>
  </si>
  <si>
    <t>2006-10-11</t>
  </si>
  <si>
    <t>DRYAEV</t>
  </si>
  <si>
    <t>TENGIZ</t>
  </si>
  <si>
    <t>1969-05-23</t>
  </si>
  <si>
    <t>CHAVARRIA</t>
  </si>
  <si>
    <t>2002-02-05</t>
  </si>
  <si>
    <t>ALFARO</t>
  </si>
  <si>
    <t>AVENDAÑO</t>
  </si>
  <si>
    <t>2008-07-31</t>
  </si>
  <si>
    <t>2008-11-03</t>
  </si>
  <si>
    <t>1982-04-29</t>
  </si>
  <si>
    <t>2007-05-11</t>
  </si>
  <si>
    <t>1977-08-21</t>
  </si>
  <si>
    <t>2003-06-02</t>
  </si>
  <si>
    <t>NAGORE</t>
  </si>
  <si>
    <t>2004-06-06</t>
  </si>
  <si>
    <t>2009-08-19</t>
  </si>
  <si>
    <t>PIEDRAS</t>
  </si>
  <si>
    <t>SANTOME</t>
  </si>
  <si>
    <t>UTRILLA</t>
  </si>
  <si>
    <t>SCARAVAGGI</t>
  </si>
  <si>
    <t>MATTEO</t>
  </si>
  <si>
    <t>1989-05-18</t>
  </si>
  <si>
    <t>DEL POZO</t>
  </si>
  <si>
    <t>CARLOS ALFONSO</t>
  </si>
  <si>
    <t>1961-04-08</t>
  </si>
  <si>
    <t>CDE TTM</t>
  </si>
  <si>
    <t>RAYES</t>
  </si>
  <si>
    <t>YASBEC</t>
  </si>
  <si>
    <t>MUNIR</t>
  </si>
  <si>
    <t>1961-01-13</t>
  </si>
  <si>
    <t>2001-11-17</t>
  </si>
  <si>
    <t>KLIMCHENKO</t>
  </si>
  <si>
    <t>1995-02-09</t>
  </si>
  <si>
    <t>YOHAN RINOL</t>
  </si>
  <si>
    <t>1987-07-17</t>
  </si>
  <si>
    <t>CERVANTES</t>
  </si>
  <si>
    <t>1996-08-21</t>
  </si>
  <si>
    <t>1969-02-23</t>
  </si>
  <si>
    <t>MUTILVA</t>
  </si>
  <si>
    <t>2006-12-12</t>
  </si>
  <si>
    <t>1967-10-23</t>
  </si>
  <si>
    <t>2006-10-10</t>
  </si>
  <si>
    <t>1978-12-30</t>
  </si>
  <si>
    <t>1980-06-14</t>
  </si>
  <si>
    <t>MORAGA</t>
  </si>
  <si>
    <t>RENE</t>
  </si>
  <si>
    <t>1983-02-28</t>
  </si>
  <si>
    <t>APESTEGUI</t>
  </si>
  <si>
    <t>2008-11-29</t>
  </si>
  <si>
    <t>GRAMCKO</t>
  </si>
  <si>
    <t>PEDRO DAVID</t>
  </si>
  <si>
    <t>2000-01-06</t>
  </si>
  <si>
    <t>CURRAS</t>
  </si>
  <si>
    <t>2009-06-16</t>
  </si>
  <si>
    <t>ACUÑA</t>
  </si>
  <si>
    <t>2007-01-26</t>
  </si>
  <si>
    <t>2009-10-13</t>
  </si>
  <si>
    <t>OUBIÑA</t>
  </si>
  <si>
    <t>2007-03-13</t>
  </si>
  <si>
    <t>2011-11-30</t>
  </si>
  <si>
    <t>AZEVEDO</t>
  </si>
  <si>
    <t>LUIS CARLOS</t>
  </si>
  <si>
    <t>1987-07-13</t>
  </si>
  <si>
    <t>2010-10-13</t>
  </si>
  <si>
    <t>2009-05-16</t>
  </si>
  <si>
    <t>AMALIA</t>
  </si>
  <si>
    <t>2008-07-03</t>
  </si>
  <si>
    <t>BATISTA</t>
  </si>
  <si>
    <t>2008-09-29</t>
  </si>
  <si>
    <t>2004-08-02</t>
  </si>
  <si>
    <t>2001-01-31</t>
  </si>
  <si>
    <t>C.T.M. CALASPARRA</t>
  </si>
  <si>
    <t>GATICA</t>
  </si>
  <si>
    <t>REINALDO</t>
  </si>
  <si>
    <t>2007-06-22</t>
  </si>
  <si>
    <t>CARLOS ALONSO</t>
  </si>
  <si>
    <t>2004-01-06</t>
  </si>
  <si>
    <t>2009-02-18</t>
  </si>
  <si>
    <t>FIGOLS</t>
  </si>
  <si>
    <t>ENRIC</t>
  </si>
  <si>
    <t>2006-11-29</t>
  </si>
  <si>
    <t>REUS</t>
  </si>
  <si>
    <t>2008-12-30</t>
  </si>
  <si>
    <t>2004-10-23</t>
  </si>
  <si>
    <t>MIRIAN</t>
  </si>
  <si>
    <t>2010-12-10</t>
  </si>
  <si>
    <t>MERCEDES</t>
  </si>
  <si>
    <t>2006-08-30</t>
  </si>
  <si>
    <t>RIPOLL</t>
  </si>
  <si>
    <t>2007-03-24</t>
  </si>
  <si>
    <t>NOVO</t>
  </si>
  <si>
    <t>2006-10-29</t>
  </si>
  <si>
    <t>LEDO</t>
  </si>
  <si>
    <t>ROI</t>
  </si>
  <si>
    <t>2007-02-05</t>
  </si>
  <si>
    <t>2005-11-22</t>
  </si>
  <si>
    <t>TM MONZON</t>
  </si>
  <si>
    <t>2010-11-09</t>
  </si>
  <si>
    <t>1964-08-29</t>
  </si>
  <si>
    <t>SISTERNES</t>
  </si>
  <si>
    <t>1977-05-30</t>
  </si>
  <si>
    <t>CHAFER</t>
  </si>
  <si>
    <t>MERI</t>
  </si>
  <si>
    <t>1958-03-10</t>
  </si>
  <si>
    <t>1957-01-05</t>
  </si>
  <si>
    <t>JERONIMO</t>
  </si>
  <si>
    <t>2010-01-30</t>
  </si>
  <si>
    <t>2003-12-31</t>
  </si>
  <si>
    <t>MARCO FRANCISCO</t>
  </si>
  <si>
    <t>2006-09-09</t>
  </si>
  <si>
    <t>VOLODYMYR</t>
  </si>
  <si>
    <t>HERRAEZ</t>
  </si>
  <si>
    <t>2004-10-26</t>
  </si>
  <si>
    <t>2005-01-07</t>
  </si>
  <si>
    <t>BAIDWAN</t>
  </si>
  <si>
    <t>ARASHBIR</t>
  </si>
  <si>
    <t>CARLOS JAVIER</t>
  </si>
  <si>
    <t>1969-07-23</t>
  </si>
  <si>
    <t>PALAZON</t>
  </si>
  <si>
    <t>2003-06-05</t>
  </si>
  <si>
    <t>2009-08-16</t>
  </si>
  <si>
    <t>PAYO</t>
  </si>
  <si>
    <t>C.D.E. PEDREZUELA</t>
  </si>
  <si>
    <t>BAU</t>
  </si>
  <si>
    <t>2004-08-22</t>
  </si>
  <si>
    <t>VIZCARRI</t>
  </si>
  <si>
    <t>BRULL</t>
  </si>
  <si>
    <t>ASSOC.EXCURSIONISTA CATALUNYA DE REUS</t>
  </si>
  <si>
    <t>2005-12-27</t>
  </si>
  <si>
    <t>2004-09-22</t>
  </si>
  <si>
    <t>2003-04-27</t>
  </si>
  <si>
    <t>BERTO</t>
  </si>
  <si>
    <t>2009-02-10</t>
  </si>
  <si>
    <t>CASAÑ</t>
  </si>
  <si>
    <t>1960-07-16</t>
  </si>
  <si>
    <t>1953-08-21</t>
  </si>
  <si>
    <t>1972-01-21</t>
  </si>
  <si>
    <t>1967-01-30</t>
  </si>
  <si>
    <t>BLANCAFORT</t>
  </si>
  <si>
    <t>ASTURIANO</t>
  </si>
  <si>
    <t>2007-02-08</t>
  </si>
  <si>
    <t>CALIZ</t>
  </si>
  <si>
    <t>1954-04-30</t>
  </si>
  <si>
    <t>2003-09-11</t>
  </si>
  <si>
    <t>SOLILLEVAS</t>
  </si>
  <si>
    <t>2001-12-14</t>
  </si>
  <si>
    <t>RIESTRA</t>
  </si>
  <si>
    <t>POCIÑO</t>
  </si>
  <si>
    <t>ABEAL</t>
  </si>
  <si>
    <t>2009-03-26</t>
  </si>
  <si>
    <t>FORTE</t>
  </si>
  <si>
    <t>LEYENDA</t>
  </si>
  <si>
    <t>2007-02-22</t>
  </si>
  <si>
    <t>SILVERIO</t>
  </si>
  <si>
    <t>DE LA FUENTE</t>
  </si>
  <si>
    <t>2005-08-26</t>
  </si>
  <si>
    <t>2002-12-02</t>
  </si>
  <si>
    <t>CAÑADILLAS</t>
  </si>
  <si>
    <t>JOSE SERGIO</t>
  </si>
  <si>
    <t>1955-06-06</t>
  </si>
  <si>
    <t>BILIA</t>
  </si>
  <si>
    <t>MIRUNA-LUISA</t>
  </si>
  <si>
    <t>2008-07-08</t>
  </si>
  <si>
    <t>KHIANI</t>
  </si>
  <si>
    <t>MOHINANI</t>
  </si>
  <si>
    <t>SAMEER ANAND</t>
  </si>
  <si>
    <t>2006-12-01</t>
  </si>
  <si>
    <t>1960-09-27</t>
  </si>
  <si>
    <t>1958-11-11</t>
  </si>
  <si>
    <t>1980-02-21</t>
  </si>
  <si>
    <t>ARBOLEDAS</t>
  </si>
  <si>
    <t>2007-11-03</t>
  </si>
  <si>
    <t>1990-09-29</t>
  </si>
  <si>
    <t>1989-10-05</t>
  </si>
  <si>
    <t>BERTA</t>
  </si>
  <si>
    <t>2007-01-17</t>
  </si>
  <si>
    <t>MUJICA</t>
  </si>
  <si>
    <t>2003-04-18</t>
  </si>
  <si>
    <t>ZABALZA</t>
  </si>
  <si>
    <t>2005-01-12</t>
  </si>
  <si>
    <t>2010-08-18</t>
  </si>
  <si>
    <t>ACEBES</t>
  </si>
  <si>
    <t>VEGUELLINA</t>
  </si>
  <si>
    <t>2003-03-28</t>
  </si>
  <si>
    <t>CORRALES</t>
  </si>
  <si>
    <t>2005-10-02</t>
  </si>
  <si>
    <t>MALAGON</t>
  </si>
  <si>
    <t>2008-11-25</t>
  </si>
  <si>
    <t>1977-08-06</t>
  </si>
  <si>
    <t>MARTINEZ MECO</t>
  </si>
  <si>
    <t>MANJAVACAS</t>
  </si>
  <si>
    <t>1976-01-26</t>
  </si>
  <si>
    <t>2004-06-24</t>
  </si>
  <si>
    <t>TARRENCHS</t>
  </si>
  <si>
    <t>2008-09-15</t>
  </si>
  <si>
    <t>JUANOLA</t>
  </si>
  <si>
    <t>GUARDIA</t>
  </si>
  <si>
    <t>1976-02-19</t>
  </si>
  <si>
    <t>COBOS</t>
  </si>
  <si>
    <t>1972-08-14</t>
  </si>
  <si>
    <t>IGOR</t>
  </si>
  <si>
    <t>2000-10-06</t>
  </si>
  <si>
    <t>FLORIN</t>
  </si>
  <si>
    <t>NEG</t>
  </si>
  <si>
    <t>MARIUS</t>
  </si>
  <si>
    <t>1976-05-05</t>
  </si>
  <si>
    <t>2009-08-02</t>
  </si>
  <si>
    <t>DEMETRIO CARLOS</t>
  </si>
  <si>
    <t>1963-11-19</t>
  </si>
  <si>
    <t>ABIO</t>
  </si>
  <si>
    <t>LLUNA</t>
  </si>
  <si>
    <t>2008-10-24</t>
  </si>
  <si>
    <t>BUIL</t>
  </si>
  <si>
    <t>2006-06-17</t>
  </si>
  <si>
    <t>1975-11-09</t>
  </si>
  <si>
    <t>DOPICO</t>
  </si>
  <si>
    <t>2008-09-18</t>
  </si>
  <si>
    <t>2000-10-29</t>
  </si>
  <si>
    <t>1962-06-29</t>
  </si>
  <si>
    <t>DONA</t>
  </si>
  <si>
    <t>2002-07-31</t>
  </si>
  <si>
    <t>MERELLO</t>
  </si>
  <si>
    <t>2006-05-19</t>
  </si>
  <si>
    <t>DE SAN ANTONIO</t>
  </si>
  <si>
    <t>SENTIS</t>
  </si>
  <si>
    <t>EUNICE</t>
  </si>
  <si>
    <t>DE ARCAYNE</t>
  </si>
  <si>
    <t>2006-09-12</t>
  </si>
  <si>
    <t>CORO</t>
  </si>
  <si>
    <t>2000-11-09</t>
  </si>
  <si>
    <t>2005-07-20</t>
  </si>
  <si>
    <t>2006-06-07</t>
  </si>
  <si>
    <t>PAGE</t>
  </si>
  <si>
    <t>GALLART</t>
  </si>
  <si>
    <t>2010-01-06</t>
  </si>
  <si>
    <t>GENDRA</t>
  </si>
  <si>
    <t>2011-03-17</t>
  </si>
  <si>
    <t>1963-04-11</t>
  </si>
  <si>
    <t>MAYORAL</t>
  </si>
  <si>
    <t>MONTEJO</t>
  </si>
  <si>
    <t>EVA MARIA</t>
  </si>
  <si>
    <t>1975-12-16</t>
  </si>
  <si>
    <t>FERRERA</t>
  </si>
  <si>
    <t>2005-03-19</t>
  </si>
  <si>
    <t>GUARDIOLA</t>
  </si>
  <si>
    <t>CASALS</t>
  </si>
  <si>
    <t>2003-01-14</t>
  </si>
  <si>
    <t>2009-07-05</t>
  </si>
  <si>
    <t>PEGUERO</t>
  </si>
  <si>
    <t>PALAZUELOS</t>
  </si>
  <si>
    <t>1970-07-23</t>
  </si>
  <si>
    <t>1954-03-21</t>
  </si>
  <si>
    <t>PIZARROSO</t>
  </si>
  <si>
    <t>ROBERTO ANTONIO</t>
  </si>
  <si>
    <t>1964-05-15</t>
  </si>
  <si>
    <t>JOSEP ANTONI</t>
  </si>
  <si>
    <t>1970-02-03</t>
  </si>
  <si>
    <t>2003-08-25</t>
  </si>
  <si>
    <t>VANESA</t>
  </si>
  <si>
    <t>2005-05-16</t>
  </si>
  <si>
    <t>ISMAILOVA</t>
  </si>
  <si>
    <t>AINURA</t>
  </si>
  <si>
    <t>1976-05-24</t>
  </si>
  <si>
    <t>1986-03-10</t>
  </si>
  <si>
    <t>2006-02-27</t>
  </si>
  <si>
    <t>OCIO</t>
  </si>
  <si>
    <t>AMAIA</t>
  </si>
  <si>
    <t>AZURMENDI</t>
  </si>
  <si>
    <t>HAITZ</t>
  </si>
  <si>
    <t>MIKELAJAUREGI</t>
  </si>
  <si>
    <t>AIMAR</t>
  </si>
  <si>
    <t>2005-09-29</t>
  </si>
  <si>
    <t>MELENDO</t>
  </si>
  <si>
    <t>BEÑAT</t>
  </si>
  <si>
    <t>2007-07-07</t>
  </si>
  <si>
    <t>VILARNAU</t>
  </si>
  <si>
    <t>GRABULEDA</t>
  </si>
  <si>
    <t>2005-02-22</t>
  </si>
  <si>
    <t>MAZCUÑAN</t>
  </si>
  <si>
    <t>MAR</t>
  </si>
  <si>
    <t>2002-04-02</t>
  </si>
  <si>
    <t>2004-08-01</t>
  </si>
  <si>
    <t>POUS</t>
  </si>
  <si>
    <t>CISNEROS</t>
  </si>
  <si>
    <t>2005-03-23</t>
  </si>
  <si>
    <t>FALCON</t>
  </si>
  <si>
    <t>TOMESCU</t>
  </si>
  <si>
    <t>ROBERT DRAGOS</t>
  </si>
  <si>
    <t>2006-01-17</t>
  </si>
  <si>
    <t>HUERTAS</t>
  </si>
  <si>
    <t>OREIRO</t>
  </si>
  <si>
    <t>2008-05-13</t>
  </si>
  <si>
    <t>SAUL</t>
  </si>
  <si>
    <t>2005-08-30</t>
  </si>
  <si>
    <t>2004-10-15</t>
  </si>
  <si>
    <t>2003-09-24</t>
  </si>
  <si>
    <t>ALMENA</t>
  </si>
  <si>
    <t>NOHEDA</t>
  </si>
  <si>
    <t>2005-07-23</t>
  </si>
  <si>
    <t>1990-03-29</t>
  </si>
  <si>
    <t>PATRICIO BERRY</t>
  </si>
  <si>
    <t>1981-09-11</t>
  </si>
  <si>
    <t>1974-04-04</t>
  </si>
  <si>
    <t>1971-04-03</t>
  </si>
  <si>
    <t>ERDELYI</t>
  </si>
  <si>
    <t>ANNAMARIA</t>
  </si>
  <si>
    <t>1985-09-27</t>
  </si>
  <si>
    <t>2006-04-25</t>
  </si>
  <si>
    <t>BECEIRO</t>
  </si>
  <si>
    <t>2009-02-16</t>
  </si>
  <si>
    <t>PAUL</t>
  </si>
  <si>
    <t>MANUEL VALERIY</t>
  </si>
  <si>
    <t>MARTINEZ-MECO</t>
  </si>
  <si>
    <t>2005-08-10</t>
  </si>
  <si>
    <t>APARISI</t>
  </si>
  <si>
    <t>RAIAN</t>
  </si>
  <si>
    <t>2006-06-28</t>
  </si>
  <si>
    <t>2008-01-08</t>
  </si>
  <si>
    <t>ENZO</t>
  </si>
  <si>
    <t>2008-10-28</t>
  </si>
  <si>
    <t>MARIANO</t>
  </si>
  <si>
    <t>1979-10-15</t>
  </si>
  <si>
    <t>ARANZANA</t>
  </si>
  <si>
    <t>VICTORIANO</t>
  </si>
  <si>
    <t>GALISTEO</t>
  </si>
  <si>
    <t>BUTCOVAN</t>
  </si>
  <si>
    <t>DAVID DEAN</t>
  </si>
  <si>
    <t>2008-01-26</t>
  </si>
  <si>
    <t>SALIS</t>
  </si>
  <si>
    <t>1975-06-01</t>
  </si>
  <si>
    <t>1949-10-17</t>
  </si>
  <si>
    <t>1987-05-26</t>
  </si>
  <si>
    <t>INFANTE</t>
  </si>
  <si>
    <t>1956-07-08</t>
  </si>
  <si>
    <t>BUZON</t>
  </si>
  <si>
    <t>COLOMERA</t>
  </si>
  <si>
    <t>1995-08-18</t>
  </si>
  <si>
    <t>2003-10-31</t>
  </si>
  <si>
    <t>PORRINO</t>
  </si>
  <si>
    <t>2002-05-11</t>
  </si>
  <si>
    <t>BERNALDEZ</t>
  </si>
  <si>
    <t>2005-02-17</t>
  </si>
  <si>
    <t>2005-06-08</t>
  </si>
  <si>
    <t>2004-10-05</t>
  </si>
  <si>
    <t>2003-05-23</t>
  </si>
  <si>
    <t>ANNE</t>
  </si>
  <si>
    <t>2005-03-04</t>
  </si>
  <si>
    <t>GARAZI</t>
  </si>
  <si>
    <t>2002-04-25</t>
  </si>
  <si>
    <t>OSCAR IGOR</t>
  </si>
  <si>
    <t>1975-08-29</t>
  </si>
  <si>
    <t>MUNNE</t>
  </si>
  <si>
    <t>2006-04-23</t>
  </si>
  <si>
    <t>MARIONA</t>
  </si>
  <si>
    <t>CLAUDI</t>
  </si>
  <si>
    <t>2008-02-14</t>
  </si>
  <si>
    <t>RAYA</t>
  </si>
  <si>
    <t>CAMILA RENATA</t>
  </si>
  <si>
    <t>BEUNZA</t>
  </si>
  <si>
    <t>PUYOL</t>
  </si>
  <si>
    <t>1967-02-16</t>
  </si>
  <si>
    <t>1970-04-30</t>
  </si>
  <si>
    <t>PROVOST</t>
  </si>
  <si>
    <t>DAMIEN ROLAND</t>
  </si>
  <si>
    <t>1984-10-14</t>
  </si>
  <si>
    <t>2001-10-06</t>
  </si>
  <si>
    <t>2004-09-01</t>
  </si>
  <si>
    <t>NAYARA</t>
  </si>
  <si>
    <t>2004-02-11</t>
  </si>
  <si>
    <t>MOVELLAN</t>
  </si>
  <si>
    <t>2005-01-19</t>
  </si>
  <si>
    <t>2004-05-24</t>
  </si>
  <si>
    <t>BENJUMEA</t>
  </si>
  <si>
    <t>1956-02-04</t>
  </si>
  <si>
    <t>2004-12-03</t>
  </si>
  <si>
    <t>BERROCAL</t>
  </si>
  <si>
    <t>1999-10-09</t>
  </si>
  <si>
    <t>CASALDARNOS</t>
  </si>
  <si>
    <t>BRIAN</t>
  </si>
  <si>
    <t>2006-08-25</t>
  </si>
  <si>
    <t>2005-08-25</t>
  </si>
  <si>
    <t>ESTEVE</t>
  </si>
  <si>
    <t>DIAZ CANO</t>
  </si>
  <si>
    <t>2005-05-24</t>
  </si>
  <si>
    <t>1999-07-03</t>
  </si>
  <si>
    <t>VILAR</t>
  </si>
  <si>
    <t>ISCLA</t>
  </si>
  <si>
    <t>1992-03-21</t>
  </si>
  <si>
    <t>HORTA</t>
  </si>
  <si>
    <t>MERLO-CORDOBA</t>
  </si>
  <si>
    <t>2004-12-09</t>
  </si>
  <si>
    <t>2004-11-08</t>
  </si>
  <si>
    <t>2006-09-27</t>
  </si>
  <si>
    <t>MOLL</t>
  </si>
  <si>
    <t>2000-05-16</t>
  </si>
  <si>
    <t>ERNESTO</t>
  </si>
  <si>
    <t>1979-12-18</t>
  </si>
  <si>
    <t>2004-04-07</t>
  </si>
  <si>
    <t>LLUC TONI</t>
  </si>
  <si>
    <t>JENSEN</t>
  </si>
  <si>
    <t>GABARRUS</t>
  </si>
  <si>
    <t>2006-01-18</t>
  </si>
  <si>
    <t>MIGUELES</t>
  </si>
  <si>
    <t>2006-12-22</t>
  </si>
  <si>
    <t>KAZEEM KOLAWOLE</t>
  </si>
  <si>
    <t>1986-11-20</t>
  </si>
  <si>
    <t>CANCELA</t>
  </si>
  <si>
    <t>FABIAN</t>
  </si>
  <si>
    <t>2007-04-12</t>
  </si>
  <si>
    <t>2002-06-12</t>
  </si>
  <si>
    <t>EIRAS</t>
  </si>
  <si>
    <t>PENAS</t>
  </si>
  <si>
    <t>SONIA</t>
  </si>
  <si>
    <t>1975-01-20</t>
  </si>
  <si>
    <t>2006-03-29</t>
  </si>
  <si>
    <t>2010-12-15</t>
  </si>
  <si>
    <t>LEBEDEVA</t>
  </si>
  <si>
    <t>1992-09-12</t>
  </si>
  <si>
    <t>BARRERA</t>
  </si>
  <si>
    <t>2004-07-07</t>
  </si>
  <si>
    <t>ANDELO</t>
  </si>
  <si>
    <t>DARIO ALFONSO</t>
  </si>
  <si>
    <t>1989-05-23</t>
  </si>
  <si>
    <t>GRIFOLL</t>
  </si>
  <si>
    <t>FAVA</t>
  </si>
  <si>
    <t>ALEIXENDRI</t>
  </si>
  <si>
    <t>SIMO</t>
  </si>
  <si>
    <t>1971-10-24</t>
  </si>
  <si>
    <t>GORDO</t>
  </si>
  <si>
    <t>MONROIG</t>
  </si>
  <si>
    <t>1970-08-25</t>
  </si>
  <si>
    <t>EBRI</t>
  </si>
  <si>
    <t>1969-08-03</t>
  </si>
  <si>
    <t>1974-01-24</t>
  </si>
  <si>
    <t>AMO</t>
  </si>
  <si>
    <t>1963-03-08</t>
  </si>
  <si>
    <t>SAENZ DE BURUAGA</t>
  </si>
  <si>
    <t>1972-07-23</t>
  </si>
  <si>
    <t>LATOUCHE</t>
  </si>
  <si>
    <t>DANILO JAVIER ARTURO</t>
  </si>
  <si>
    <t>1993-03-01</t>
  </si>
  <si>
    <t>ROSAS</t>
  </si>
  <si>
    <t>ALGUETA</t>
  </si>
  <si>
    <t>JOSE ENMANUEL</t>
  </si>
  <si>
    <t>1996-08-07</t>
  </si>
  <si>
    <t>1983-08-16</t>
  </si>
  <si>
    <t>2006-01-23</t>
  </si>
  <si>
    <t>VENTURA</t>
  </si>
  <si>
    <t>2001-04-01</t>
  </si>
  <si>
    <t>2005-12-26</t>
  </si>
  <si>
    <t>PERAZA</t>
  </si>
  <si>
    <t>MONSTESDEOCA</t>
  </si>
  <si>
    <t>2005-07-26</t>
  </si>
  <si>
    <t>BARRIGA</t>
  </si>
  <si>
    <t>MARIANYELA YURIKAR</t>
  </si>
  <si>
    <t>2005-11-14</t>
  </si>
  <si>
    <t>1973-07-07</t>
  </si>
  <si>
    <t>2005-06-22</t>
  </si>
  <si>
    <t>2004-02-07</t>
  </si>
  <si>
    <t>DE LUCAS</t>
  </si>
  <si>
    <t>ESPINA</t>
  </si>
  <si>
    <t>1969-08-25</t>
  </si>
  <si>
    <t>MELGAR</t>
  </si>
  <si>
    <t>ALDOMAR</t>
  </si>
  <si>
    <t>PANADERO</t>
  </si>
  <si>
    <t>2002-07-22</t>
  </si>
  <si>
    <t>SANTACRUZ</t>
  </si>
  <si>
    <t>2005-04-11</t>
  </si>
  <si>
    <t>1959-07-13</t>
  </si>
  <si>
    <t>CD MONTE FERREIROS TM</t>
  </si>
  <si>
    <t>2001-06-07</t>
  </si>
  <si>
    <t>CONCHILLO</t>
  </si>
  <si>
    <t>2008-04-16</t>
  </si>
  <si>
    <t>2006-01-04</t>
  </si>
  <si>
    <t>CATALINA</t>
  </si>
  <si>
    <t>CD RIO DUERO</t>
  </si>
  <si>
    <t>ARTOLA</t>
  </si>
  <si>
    <t>IRATI FUSHU</t>
  </si>
  <si>
    <t>CAJARAVILLE</t>
  </si>
  <si>
    <t>LUCAS DAMIAN</t>
  </si>
  <si>
    <t>2000-08-15</t>
  </si>
  <si>
    <t>MOMAN</t>
  </si>
  <si>
    <t>1977-01-09</t>
  </si>
  <si>
    <t>CANALEJO</t>
  </si>
  <si>
    <t>LEMUS</t>
  </si>
  <si>
    <t>JOSE  MIGUEL</t>
  </si>
  <si>
    <t>1981-06-08</t>
  </si>
  <si>
    <t>JIAQI</t>
  </si>
  <si>
    <t>2010-11-17</t>
  </si>
  <si>
    <t>MORGADO</t>
  </si>
  <si>
    <t>2006-12-19</t>
  </si>
  <si>
    <t>ELEFTERESCU</t>
  </si>
  <si>
    <t>ALEXANDRU GABRIEL</t>
  </si>
  <si>
    <t>2006-06-13</t>
  </si>
  <si>
    <t>BENCHAKOUR</t>
  </si>
  <si>
    <t>AISHA</t>
  </si>
  <si>
    <t>2007-01-19</t>
  </si>
  <si>
    <t>SUALDEA</t>
  </si>
  <si>
    <t>2005-05-15</t>
  </si>
  <si>
    <t>1961-10-13</t>
  </si>
  <si>
    <t>2005-02-16</t>
  </si>
  <si>
    <t>CDETM DISTRITO 20</t>
  </si>
  <si>
    <t>REQUEJO</t>
  </si>
  <si>
    <t>KOLDO</t>
  </si>
  <si>
    <t>1960-03-13</t>
  </si>
  <si>
    <t>MEDRANO</t>
  </si>
  <si>
    <t>ALAN BRANDON</t>
  </si>
  <si>
    <t>1999-12-02</t>
  </si>
  <si>
    <t>NORBERTO</t>
  </si>
  <si>
    <t>1956-08-20</t>
  </si>
  <si>
    <t>MENA</t>
  </si>
  <si>
    <t>1969-02-09</t>
  </si>
  <si>
    <t>TERUEL</t>
  </si>
  <si>
    <t>2000-05-28</t>
  </si>
  <si>
    <t>TORIO</t>
  </si>
  <si>
    <t>2006-11-27</t>
  </si>
  <si>
    <t>2003-02-24</t>
  </si>
  <si>
    <t>EVELYN</t>
  </si>
  <si>
    <t>2005-03-31</t>
  </si>
  <si>
    <t>ENSEÑAT</t>
  </si>
  <si>
    <t>1969-10-26</t>
  </si>
  <si>
    <t>TIMONER</t>
  </si>
  <si>
    <t>JUAN MARCOS</t>
  </si>
  <si>
    <t>1964-01-09</t>
  </si>
  <si>
    <t>BOYE</t>
  </si>
  <si>
    <t>ARTUR</t>
  </si>
  <si>
    <t>2007-12-09</t>
  </si>
  <si>
    <t>MOYANO</t>
  </si>
  <si>
    <t>CLARA-JONIA</t>
  </si>
  <si>
    <t>2007-06-28</t>
  </si>
  <si>
    <t>MIAO</t>
  </si>
  <si>
    <t>2008-05-08</t>
  </si>
  <si>
    <t>VALKANOV</t>
  </si>
  <si>
    <t>1958-01-28</t>
  </si>
  <si>
    <t>PAÑEDA</t>
  </si>
  <si>
    <t>ADRIÁN</t>
  </si>
  <si>
    <t>2002-09-05</t>
  </si>
  <si>
    <t>2006-02-01</t>
  </si>
  <si>
    <t>2002-01-24</t>
  </si>
  <si>
    <t>ESTÉBANEZ</t>
  </si>
  <si>
    <t>1985-10-12</t>
  </si>
  <si>
    <t>1969-07-24</t>
  </si>
  <si>
    <t>RUBÉN</t>
  </si>
  <si>
    <t>1971-03-26</t>
  </si>
  <si>
    <t>CALVENTE</t>
  </si>
  <si>
    <t>FRANCISCO MATIAS</t>
  </si>
  <si>
    <t>1977-02-27</t>
  </si>
  <si>
    <t>PERROTE</t>
  </si>
  <si>
    <t>1967-09-01</t>
  </si>
  <si>
    <t>SILVARES</t>
  </si>
  <si>
    <t>JOSÉ CARLOS</t>
  </si>
  <si>
    <t>1969-04-07</t>
  </si>
  <si>
    <t>1957-09-02</t>
  </si>
  <si>
    <t>EMILI</t>
  </si>
  <si>
    <t>ANDORRANA</t>
  </si>
  <si>
    <t>RENATO DAVID</t>
  </si>
  <si>
    <t>2003-04-12</t>
  </si>
  <si>
    <t>LEONE</t>
  </si>
  <si>
    <t>2010-06-01</t>
  </si>
  <si>
    <t>NATYNA</t>
  </si>
  <si>
    <t>2007-10-15</t>
  </si>
  <si>
    <t>SALGUEIRO</t>
  </si>
  <si>
    <t>KHIDASHELI</t>
  </si>
  <si>
    <t>1972-11-20</t>
  </si>
  <si>
    <t>CHICU</t>
  </si>
  <si>
    <t>RADU</t>
  </si>
  <si>
    <t>2005-08-12</t>
  </si>
  <si>
    <t>NIKOLAEVA</t>
  </si>
  <si>
    <t>DASKALOVA</t>
  </si>
  <si>
    <t>VESELA</t>
  </si>
  <si>
    <t>1966-10-12</t>
  </si>
  <si>
    <t>TOMÁS</t>
  </si>
  <si>
    <t>2004-06-14</t>
  </si>
  <si>
    <t>KUMAR</t>
  </si>
  <si>
    <t>AMAN</t>
  </si>
  <si>
    <t>2004-03-18</t>
  </si>
  <si>
    <t>HONGXIANG</t>
  </si>
  <si>
    <t>2003-07-05</t>
  </si>
  <si>
    <t>1975-10-29</t>
  </si>
  <si>
    <t>POP</t>
  </si>
  <si>
    <t>MARIUS DORIN</t>
  </si>
  <si>
    <t>1976-10-07</t>
  </si>
  <si>
    <t>SCHWENDEMANN</t>
  </si>
  <si>
    <t>SASCHA</t>
  </si>
  <si>
    <t>1978-05-29</t>
  </si>
  <si>
    <t>TAKENOUCHI</t>
  </si>
  <si>
    <t>SABRINA</t>
  </si>
  <si>
    <t>1969-10-16</t>
  </si>
  <si>
    <t>1962-12-07</t>
  </si>
  <si>
    <t>2005-05-05</t>
  </si>
  <si>
    <t>2004-10-14</t>
  </si>
  <si>
    <t>EDO</t>
  </si>
  <si>
    <t>1963-08-17</t>
  </si>
  <si>
    <t>AÑO</t>
  </si>
  <si>
    <t>1953-03-20</t>
  </si>
  <si>
    <t>LORO</t>
  </si>
  <si>
    <t>GARCIA DE LEON</t>
  </si>
  <si>
    <t>JOSE JUAN</t>
  </si>
  <si>
    <t>1972-07-28</t>
  </si>
  <si>
    <t>AGUADE</t>
  </si>
  <si>
    <t>2001-09-28</t>
  </si>
  <si>
    <t>BONALUQUE</t>
  </si>
  <si>
    <t>2004-06-27</t>
  </si>
  <si>
    <t>NOTARIO</t>
  </si>
  <si>
    <t>1981-05-24</t>
  </si>
  <si>
    <t>HURTADO</t>
  </si>
  <si>
    <t>JOSE ALBERTO</t>
  </si>
  <si>
    <t>1978-09-03</t>
  </si>
  <si>
    <t>SANCHO</t>
  </si>
  <si>
    <t>1977-03-26</t>
  </si>
  <si>
    <t>1972-11-28</t>
  </si>
  <si>
    <t>1972-09-11</t>
  </si>
  <si>
    <t>2007-10-09</t>
  </si>
  <si>
    <t>OBIOLS</t>
  </si>
  <si>
    <t>FARRAS</t>
  </si>
  <si>
    <t>2006-07-09</t>
  </si>
  <si>
    <t>1999-09-12</t>
  </si>
  <si>
    <t>MONTLLO</t>
  </si>
  <si>
    <t>2009-06-25</t>
  </si>
  <si>
    <t>SALA</t>
  </si>
  <si>
    <t>RABASO</t>
  </si>
  <si>
    <t>2000-05-03</t>
  </si>
  <si>
    <t>2005-05-14</t>
  </si>
  <si>
    <t>2001-05-07</t>
  </si>
  <si>
    <t>2000-04-11</t>
  </si>
  <si>
    <t>RODA</t>
  </si>
  <si>
    <t>TRIFOL</t>
  </si>
  <si>
    <t>2003-01-20</t>
  </si>
  <si>
    <t>TORNE</t>
  </si>
  <si>
    <t>CUNILLERA</t>
  </si>
  <si>
    <t>2004-11-09</t>
  </si>
  <si>
    <t>IZANI</t>
  </si>
  <si>
    <t>MARTINEZ DE MORENTIN</t>
  </si>
  <si>
    <t>2001-11-07</t>
  </si>
  <si>
    <t>PORTET</t>
  </si>
  <si>
    <t>2008-10-16</t>
  </si>
  <si>
    <t>GUARCH</t>
  </si>
  <si>
    <t>MASES</t>
  </si>
  <si>
    <t>ALEXIA</t>
  </si>
  <si>
    <t>2004-10-28</t>
  </si>
  <si>
    <t>CENDRA</t>
  </si>
  <si>
    <t>2006-05-10</t>
  </si>
  <si>
    <t>DE OSES</t>
  </si>
  <si>
    <t>2002-02-27</t>
  </si>
  <si>
    <t>1995-12-07</t>
  </si>
  <si>
    <t>VISCASILLAS</t>
  </si>
  <si>
    <t>EDNA</t>
  </si>
  <si>
    <t>2004-09-28</t>
  </si>
  <si>
    <t>MACIA</t>
  </si>
  <si>
    <t>2004-12-31</t>
  </si>
  <si>
    <t>KREMEN</t>
  </si>
  <si>
    <t>2006-05-03</t>
  </si>
  <si>
    <t>MESTRES</t>
  </si>
  <si>
    <t>MERCADER</t>
  </si>
  <si>
    <t>BAYONA</t>
  </si>
  <si>
    <t>2006-12-15</t>
  </si>
  <si>
    <t>2002-12-26</t>
  </si>
  <si>
    <t>CINTAS</t>
  </si>
  <si>
    <t>2005-01-04</t>
  </si>
  <si>
    <t>2007-03-11</t>
  </si>
  <si>
    <t>2001-05-06</t>
  </si>
  <si>
    <t>BUSTO</t>
  </si>
  <si>
    <t>2003-06-27</t>
  </si>
  <si>
    <t>VILALLONGA</t>
  </si>
  <si>
    <t>NURJAN</t>
  </si>
  <si>
    <t>2005-07-12</t>
  </si>
  <si>
    <t>BONAVILA</t>
  </si>
  <si>
    <t>2006-11-01</t>
  </si>
  <si>
    <t>LARRUBIA</t>
  </si>
  <si>
    <t>NABAU</t>
  </si>
  <si>
    <t>2006-11-26</t>
  </si>
  <si>
    <t>ROMERA</t>
  </si>
  <si>
    <t>2006-04-09</t>
  </si>
  <si>
    <t>2002-08-17</t>
  </si>
  <si>
    <t>MASAGUE</t>
  </si>
  <si>
    <t>2001-02-10</t>
  </si>
  <si>
    <t>2004-07-16</t>
  </si>
  <si>
    <t>AYORA</t>
  </si>
  <si>
    <t>1992-03-25</t>
  </si>
  <si>
    <t>1990-03-08</t>
  </si>
  <si>
    <t>2002-07-16</t>
  </si>
  <si>
    <t>FRANQUET</t>
  </si>
  <si>
    <t>1976-07-01</t>
  </si>
  <si>
    <t>CASTILLERO</t>
  </si>
  <si>
    <t>2001-12-19</t>
  </si>
  <si>
    <t>2003-11-11</t>
  </si>
  <si>
    <t>2003-03-04</t>
  </si>
  <si>
    <t>1996-02-05</t>
  </si>
  <si>
    <t>OMS</t>
  </si>
  <si>
    <t>GRAELLS</t>
  </si>
  <si>
    <t>2003-04-24</t>
  </si>
  <si>
    <t>2003-09-17</t>
  </si>
  <si>
    <t>1993-10-29</t>
  </si>
  <si>
    <t>FARELL</t>
  </si>
  <si>
    <t>CORET</t>
  </si>
  <si>
    <t>1990-09-05</t>
  </si>
  <si>
    <t>MORATO</t>
  </si>
  <si>
    <t>1975-04-28</t>
  </si>
  <si>
    <t>1973-03-29</t>
  </si>
  <si>
    <t>1977-06-15</t>
  </si>
  <si>
    <t>GUINOVART</t>
  </si>
  <si>
    <t>1973-11-08</t>
  </si>
  <si>
    <t>1971-10-30</t>
  </si>
  <si>
    <t>2003-09-16</t>
  </si>
  <si>
    <t>VILLAREJO</t>
  </si>
  <si>
    <t>MADICO</t>
  </si>
  <si>
    <t>JORDAN</t>
  </si>
  <si>
    <t>2001-05-25</t>
  </si>
  <si>
    <t>NOGUE</t>
  </si>
  <si>
    <t>1975-06-26</t>
  </si>
  <si>
    <t>1957-08-23</t>
  </si>
  <si>
    <t>GASCÓ</t>
  </si>
  <si>
    <t>1987-01-16</t>
  </si>
  <si>
    <t>1990-12-11</t>
  </si>
  <si>
    <t>CRISTOBAL</t>
  </si>
  <si>
    <t>1970-05-12</t>
  </si>
  <si>
    <t>GUZMÁN</t>
  </si>
  <si>
    <t>2005-08-22</t>
  </si>
  <si>
    <t>1976-09-11</t>
  </si>
  <si>
    <t>FABIO RODRIGO</t>
  </si>
  <si>
    <t>1974-11-18</t>
  </si>
  <si>
    <t>1975-07-28</t>
  </si>
  <si>
    <t>2005-06-25</t>
  </si>
  <si>
    <t>1964-08-06</t>
  </si>
  <si>
    <t>ANA MARIA</t>
  </si>
  <si>
    <t>1962-03-12</t>
  </si>
  <si>
    <t>PORTELL</t>
  </si>
  <si>
    <t>ARQUILLO</t>
  </si>
  <si>
    <t>2007-05-06</t>
  </si>
  <si>
    <t>MONELL</t>
  </si>
  <si>
    <t>FABREGA</t>
  </si>
  <si>
    <t>1999-06-16</t>
  </si>
  <si>
    <t>CURÓS</t>
  </si>
  <si>
    <t>2008-02-08</t>
  </si>
  <si>
    <t>SAGUÉ</t>
  </si>
  <si>
    <t>2005-11-01</t>
  </si>
  <si>
    <t>NONO</t>
  </si>
  <si>
    <t>ELISENDA</t>
  </si>
  <si>
    <t>BERNEDA</t>
  </si>
  <si>
    <t>2004-07-11</t>
  </si>
  <si>
    <t>BORRELL</t>
  </si>
  <si>
    <t>2005-08-29</t>
  </si>
  <si>
    <t>ORCERA</t>
  </si>
  <si>
    <t>2005-10-20</t>
  </si>
  <si>
    <t>TANG</t>
  </si>
  <si>
    <t>QIU</t>
  </si>
  <si>
    <t>RUIXIANG</t>
  </si>
  <si>
    <t>FIGUERES</t>
  </si>
  <si>
    <t>1951-03-16</t>
  </si>
  <si>
    <t>1944-07-06</t>
  </si>
  <si>
    <t>CALVILLO</t>
  </si>
  <si>
    <t>2008-12-13</t>
  </si>
  <si>
    <t>2004-10-21</t>
  </si>
  <si>
    <t>SEDANO</t>
  </si>
  <si>
    <t>1978-03-07</t>
  </si>
  <si>
    <t>VALLVE</t>
  </si>
  <si>
    <t>1982-09-20</t>
  </si>
  <si>
    <t>BIGORRA</t>
  </si>
  <si>
    <t>1957-12-25</t>
  </si>
  <si>
    <t>1974-04-23</t>
  </si>
  <si>
    <t>OLLE</t>
  </si>
  <si>
    <t>TRILLES</t>
  </si>
  <si>
    <t>JAUME</t>
  </si>
  <si>
    <t>1963-02-06</t>
  </si>
  <si>
    <t>CORNET</t>
  </si>
  <si>
    <t>2006-02-25</t>
  </si>
  <si>
    <t>1999-11-07</t>
  </si>
  <si>
    <t>ESTRUCH</t>
  </si>
  <si>
    <t>BOADA</t>
  </si>
  <si>
    <t>1960-10-29</t>
  </si>
  <si>
    <t>PONS DE VALL</t>
  </si>
  <si>
    <t>LLUIS CARLES</t>
  </si>
  <si>
    <t>1969-11-12</t>
  </si>
  <si>
    <t>ESCOLA</t>
  </si>
  <si>
    <t>1967-09-08</t>
  </si>
  <si>
    <t>1972-10-05</t>
  </si>
  <si>
    <t>REBOLLO</t>
  </si>
  <si>
    <t>1955-03-04</t>
  </si>
  <si>
    <t>SILVESTRE</t>
  </si>
  <si>
    <t>1965-10-17</t>
  </si>
  <si>
    <t>ESPASA</t>
  </si>
  <si>
    <t>SANDALINAS</t>
  </si>
  <si>
    <t>1964-02-27</t>
  </si>
  <si>
    <t>1963-07-20</t>
  </si>
  <si>
    <t>CAÑIZARES</t>
  </si>
  <si>
    <t>1962-05-31</t>
  </si>
  <si>
    <t>MARCA</t>
  </si>
  <si>
    <t>1960-06-13</t>
  </si>
  <si>
    <t>NOFUENTES</t>
  </si>
  <si>
    <t>1979-10-31</t>
  </si>
  <si>
    <t>PEDRO JUAN</t>
  </si>
  <si>
    <t>1969-04-22</t>
  </si>
  <si>
    <t>2002-04-03</t>
  </si>
  <si>
    <t>2006-07-18</t>
  </si>
  <si>
    <t>UBALDE</t>
  </si>
  <si>
    <t>LANDAJO</t>
  </si>
  <si>
    <t>2000-08-13</t>
  </si>
  <si>
    <t>CUADRADO</t>
  </si>
  <si>
    <t>SUBIRATS</t>
  </si>
  <si>
    <t>2000-08-22</t>
  </si>
  <si>
    <t>MITATS</t>
  </si>
  <si>
    <t>1996-12-01</t>
  </si>
  <si>
    <t>1995-12-08</t>
  </si>
  <si>
    <t>PAGÉS</t>
  </si>
  <si>
    <t>ARMENGOU</t>
  </si>
  <si>
    <t>2004-06-12</t>
  </si>
  <si>
    <t>2010-02-03</t>
  </si>
  <si>
    <t>CABAS</t>
  </si>
  <si>
    <t>2008-05-05</t>
  </si>
  <si>
    <t>PIFERRER</t>
  </si>
  <si>
    <t>2007-02-26</t>
  </si>
  <si>
    <t>2007-10-23</t>
  </si>
  <si>
    <t>2006-10-24</t>
  </si>
  <si>
    <t>OTERINO</t>
  </si>
  <si>
    <t>2009-11-30</t>
  </si>
  <si>
    <t>PEDROCCHI</t>
  </si>
  <si>
    <t>MERLE</t>
  </si>
  <si>
    <t>2003-08-06</t>
  </si>
  <si>
    <t>RODERO</t>
  </si>
  <si>
    <t>1959-12-20</t>
  </si>
  <si>
    <t>1961-09-17</t>
  </si>
  <si>
    <t>2006-12-03</t>
  </si>
  <si>
    <t>TRAYNOR</t>
  </si>
  <si>
    <t>ROCHAS</t>
  </si>
  <si>
    <t>2001-07-01</t>
  </si>
  <si>
    <t>ESTEFANO</t>
  </si>
  <si>
    <t>BARRUEZO</t>
  </si>
  <si>
    <t>JOSE MANUEL RAFAEL</t>
  </si>
  <si>
    <t>1952-12-31</t>
  </si>
  <si>
    <t>2004-01-08</t>
  </si>
  <si>
    <t>CRUCETA</t>
  </si>
  <si>
    <t>1985-06-09</t>
  </si>
  <si>
    <t>2002-08-31</t>
  </si>
  <si>
    <t>2008-02-03</t>
  </si>
  <si>
    <t>2003-10-21</t>
  </si>
  <si>
    <t>ABIODUM</t>
  </si>
  <si>
    <t>GANIU</t>
  </si>
  <si>
    <t>LAWAL</t>
  </si>
  <si>
    <t>1994-07-08</t>
  </si>
  <si>
    <t>2007-11-17</t>
  </si>
  <si>
    <t>SUSMOZAS</t>
  </si>
  <si>
    <t>1961-12-12</t>
  </si>
  <si>
    <t>2001-01-16</t>
  </si>
  <si>
    <t>ALIA</t>
  </si>
  <si>
    <t>2002-08-06</t>
  </si>
  <si>
    <t>NORA</t>
  </si>
  <si>
    <t>2008-10-09</t>
  </si>
  <si>
    <t>MAZON</t>
  </si>
  <si>
    <t>POLLS</t>
  </si>
  <si>
    <t>2006-06-22</t>
  </si>
  <si>
    <t>2003-08-21</t>
  </si>
  <si>
    <t>VAQUERO</t>
  </si>
  <si>
    <t>C.T.M.  ALMUÑECAR</t>
  </si>
  <si>
    <t>GAMEZ</t>
  </si>
  <si>
    <t>2007-03-20</t>
  </si>
  <si>
    <t>FELIS</t>
  </si>
  <si>
    <t>1971-01-24</t>
  </si>
  <si>
    <t>2001-10-31</t>
  </si>
  <si>
    <t>CANDIDO</t>
  </si>
  <si>
    <t>TELMO</t>
  </si>
  <si>
    <t>1984-11-19</t>
  </si>
  <si>
    <t>ACERA</t>
  </si>
  <si>
    <t>LA ROSA</t>
  </si>
  <si>
    <t>MAURICIO ANTONIO</t>
  </si>
  <si>
    <t>2004-04-24</t>
  </si>
  <si>
    <t>2002-01-18</t>
  </si>
  <si>
    <t>2007-12-26</t>
  </si>
  <si>
    <t>DE OLIVEIRA</t>
  </si>
  <si>
    <t>BEHUÑ</t>
  </si>
  <si>
    <t>MATUS</t>
  </si>
  <si>
    <t>2001-03-09</t>
  </si>
  <si>
    <t>ESLOVACA</t>
  </si>
  <si>
    <t>JURADO</t>
  </si>
  <si>
    <t>1972-12-15</t>
  </si>
  <si>
    <t>AGUERO</t>
  </si>
  <si>
    <t>1971-11-01</t>
  </si>
  <si>
    <t>CRISAN</t>
  </si>
  <si>
    <t>IOAN</t>
  </si>
  <si>
    <t>1958-04-02</t>
  </si>
  <si>
    <t>2003-10-06</t>
  </si>
  <si>
    <t>2004-03-15</t>
  </si>
  <si>
    <t>DEL PINO</t>
  </si>
  <si>
    <t>IORDANECHE</t>
  </si>
  <si>
    <t>1983-03-31</t>
  </si>
  <si>
    <t>1962-08-01</t>
  </si>
  <si>
    <t>2000-10-19</t>
  </si>
  <si>
    <t>MANUEL FRANCISCO</t>
  </si>
  <si>
    <t>1959-10-30</t>
  </si>
  <si>
    <t>2008-03-04</t>
  </si>
  <si>
    <t>1977-05-15</t>
  </si>
  <si>
    <t>OSCAR LUIS</t>
  </si>
  <si>
    <t>TIMARU</t>
  </si>
  <si>
    <t>ADRIAN DANIEL</t>
  </si>
  <si>
    <t>2007-03-06</t>
  </si>
  <si>
    <t>RUSTULLET</t>
  </si>
  <si>
    <t>2004-12-25</t>
  </si>
  <si>
    <t>2001-05-02</t>
  </si>
  <si>
    <t>2001-01-23</t>
  </si>
  <si>
    <t>ALTAMIRA</t>
  </si>
  <si>
    <t>1966-07-19</t>
  </si>
  <si>
    <t>1961-05-13</t>
  </si>
  <si>
    <t>RONCERO</t>
  </si>
  <si>
    <t>1947-04-29</t>
  </si>
  <si>
    <t>1973-08-26</t>
  </si>
  <si>
    <t>1980-04-25</t>
  </si>
  <si>
    <t>1977-03-10</t>
  </si>
  <si>
    <t>PELLITERO</t>
  </si>
  <si>
    <t>2000-09-02</t>
  </si>
  <si>
    <t>BENAVIDES</t>
  </si>
  <si>
    <t>CECILIA</t>
  </si>
  <si>
    <t>2001-03-04</t>
  </si>
  <si>
    <t>2004-08-06</t>
  </si>
  <si>
    <t>FRUCTUOSO</t>
  </si>
  <si>
    <t>1973-12-12</t>
  </si>
  <si>
    <t>SIXTO</t>
  </si>
  <si>
    <t>2007-02-13</t>
  </si>
  <si>
    <t>1992-10-10</t>
  </si>
  <si>
    <t>BARO</t>
  </si>
  <si>
    <t>LOSILLA</t>
  </si>
  <si>
    <t>DIEGO EZEQUIEL</t>
  </si>
  <si>
    <t>LIMONTA</t>
  </si>
  <si>
    <t>NORIEGA</t>
  </si>
  <si>
    <t>1961-06-01</t>
  </si>
  <si>
    <t>BARAGAÑO</t>
  </si>
  <si>
    <t>2002-03-14</t>
  </si>
  <si>
    <t>1999-04-17</t>
  </si>
  <si>
    <t>2004-05-16</t>
  </si>
  <si>
    <t>2002-12-17</t>
  </si>
  <si>
    <t>PANIAGUA</t>
  </si>
  <si>
    <t>1961-04-07</t>
  </si>
  <si>
    <t>2006-11-21</t>
  </si>
  <si>
    <t>FRAGO</t>
  </si>
  <si>
    <t>FLETA</t>
  </si>
  <si>
    <t>2005-07-27</t>
  </si>
  <si>
    <t>VIVO</t>
  </si>
  <si>
    <t>2007-07-04</t>
  </si>
  <si>
    <t>DIESTE</t>
  </si>
  <si>
    <t>2002-07-29</t>
  </si>
  <si>
    <t>CALLE</t>
  </si>
  <si>
    <t>BALADO</t>
  </si>
  <si>
    <t>MARIA DEL CARMEN</t>
  </si>
  <si>
    <t>2006-11-11</t>
  </si>
  <si>
    <t>PARRIZAS</t>
  </si>
  <si>
    <t>MARTÍN</t>
  </si>
  <si>
    <t>SANCHEZ POSADA</t>
  </si>
  <si>
    <t>ORIHUELA</t>
  </si>
  <si>
    <t>CLARA</t>
  </si>
  <si>
    <t>1998-11-20</t>
  </si>
  <si>
    <t>AMADEL</t>
  </si>
  <si>
    <t>2004-07-03</t>
  </si>
  <si>
    <t>PEÑARRUBIA</t>
  </si>
  <si>
    <t>1993-11-08</t>
  </si>
  <si>
    <t>1971-06-16</t>
  </si>
  <si>
    <t>BALTANAS</t>
  </si>
  <si>
    <t>1957-07-17</t>
  </si>
  <si>
    <t>CHALAIS</t>
  </si>
  <si>
    <t>1997-07-14</t>
  </si>
  <si>
    <t>PUERTAS</t>
  </si>
  <si>
    <t>2008-04-10</t>
  </si>
  <si>
    <t>2005-03-14</t>
  </si>
  <si>
    <t>LUENGO</t>
  </si>
  <si>
    <t>MARIA TERESA</t>
  </si>
  <si>
    <t>2003-06-03</t>
  </si>
  <si>
    <t>CEPERO</t>
  </si>
  <si>
    <t>1970-11-19</t>
  </si>
  <si>
    <t>2002-01-20</t>
  </si>
  <si>
    <t>1973-05-19</t>
  </si>
  <si>
    <t>MASSANET</t>
  </si>
  <si>
    <t>1999-06-19</t>
  </si>
  <si>
    <t>VERTIZ</t>
  </si>
  <si>
    <t>2005-08-01</t>
  </si>
  <si>
    <t>ANSEDE</t>
  </si>
  <si>
    <t>FERREIRO</t>
  </si>
  <si>
    <t>LAGE</t>
  </si>
  <si>
    <t>1979-10-23</t>
  </si>
  <si>
    <t>PEPE</t>
  </si>
  <si>
    <t>2006-01-02</t>
  </si>
  <si>
    <t>2005-05-23</t>
  </si>
  <si>
    <t>1999-05-26</t>
  </si>
  <si>
    <t>1981-01-17</t>
  </si>
  <si>
    <t>1993-05-15</t>
  </si>
  <si>
    <t>CARRICAJO</t>
  </si>
  <si>
    <t>2000-12-01</t>
  </si>
  <si>
    <t>2007-07-28</t>
  </si>
  <si>
    <t>VARBANOV</t>
  </si>
  <si>
    <t>MIHAYLOV</t>
  </si>
  <si>
    <t>PETAR</t>
  </si>
  <si>
    <t>1985-07-12</t>
  </si>
  <si>
    <t>PONGA</t>
  </si>
  <si>
    <t>1969-06-03</t>
  </si>
  <si>
    <t>2006-06-05</t>
  </si>
  <si>
    <t>2005-05-22</t>
  </si>
  <si>
    <t>1968-01-14</t>
  </si>
  <si>
    <t>DELMO</t>
  </si>
  <si>
    <t>KRASTEV</t>
  </si>
  <si>
    <t>RELAÑO</t>
  </si>
  <si>
    <t>GEMA</t>
  </si>
  <si>
    <t>2002-06-01</t>
  </si>
  <si>
    <t>TYMCHENKO</t>
  </si>
  <si>
    <t>1979-09-05</t>
  </si>
  <si>
    <t>CAMARA</t>
  </si>
  <si>
    <t>2005-03-02</t>
  </si>
  <si>
    <t>CAÑADAS</t>
  </si>
  <si>
    <t>2006-01-10</t>
  </si>
  <si>
    <t>2002-12-07</t>
  </si>
  <si>
    <t>2004-01-17</t>
  </si>
  <si>
    <t>1973-04-16</t>
  </si>
  <si>
    <t>CUSTODIO</t>
  </si>
  <si>
    <t>2004-01-26</t>
  </si>
  <si>
    <t>MORUFO OLADELE</t>
  </si>
  <si>
    <t>1982-01-25</t>
  </si>
  <si>
    <t>REIJA</t>
  </si>
  <si>
    <t>SANDOVAL</t>
  </si>
  <si>
    <t>PEDRO J.</t>
  </si>
  <si>
    <t>1965-09-23</t>
  </si>
  <si>
    <t>ALCALDE</t>
  </si>
  <si>
    <t>1998-07-03</t>
  </si>
  <si>
    <t>PEREZ DE CAMINO</t>
  </si>
  <si>
    <t>EMILIO</t>
  </si>
  <si>
    <t>1960-01-14</t>
  </si>
  <si>
    <t>BUEDO</t>
  </si>
  <si>
    <t>CANTADOR</t>
  </si>
  <si>
    <t>1999-11-05</t>
  </si>
  <si>
    <t>2001-07-29</t>
  </si>
  <si>
    <t>SALGADO</t>
  </si>
  <si>
    <t>2005-11-03</t>
  </si>
  <si>
    <t>OCHANDO</t>
  </si>
  <si>
    <t>2000-07-12</t>
  </si>
  <si>
    <t>QUIJADA</t>
  </si>
  <si>
    <t>1959-03-25</t>
  </si>
  <si>
    <t>GRANDA</t>
  </si>
  <si>
    <t>2000-12-13</t>
  </si>
  <si>
    <t>1999-05-24</t>
  </si>
  <si>
    <t>1999-02-03</t>
  </si>
  <si>
    <t>1955-08-12</t>
  </si>
  <si>
    <t>2002-10-09</t>
  </si>
  <si>
    <t>ARGUIÑARIZ</t>
  </si>
  <si>
    <t>EQUIZA</t>
  </si>
  <si>
    <t>GOICOECHEA</t>
  </si>
  <si>
    <t>2001-05-29</t>
  </si>
  <si>
    <t>DORADO</t>
  </si>
  <si>
    <t>YANKO</t>
  </si>
  <si>
    <t>2003-03-22</t>
  </si>
  <si>
    <t>2008-11-20</t>
  </si>
  <si>
    <t>HASEMKAMP</t>
  </si>
  <si>
    <t>JOHANNA CHRISTIANE</t>
  </si>
  <si>
    <t>1961-08-26</t>
  </si>
  <si>
    <t>2003-01-04</t>
  </si>
  <si>
    <t>1975-09-21</t>
  </si>
  <si>
    <t>2002-07-19</t>
  </si>
  <si>
    <t>ANTONIO JESUS</t>
  </si>
  <si>
    <t>1959-07-01</t>
  </si>
  <si>
    <t>1976-03-13</t>
  </si>
  <si>
    <t>FERRUZ</t>
  </si>
  <si>
    <t>ELBERTH</t>
  </si>
  <si>
    <t>1992-05-12</t>
  </si>
  <si>
    <t>VIEIRA</t>
  </si>
  <si>
    <t>1989-04-28</t>
  </si>
  <si>
    <t>2008-10-21</t>
  </si>
  <si>
    <t>2009-01-31</t>
  </si>
  <si>
    <t>1974-06-15</t>
  </si>
  <si>
    <t>1999-03-02</t>
  </si>
  <si>
    <t>PINTADO</t>
  </si>
  <si>
    <t>PEIO</t>
  </si>
  <si>
    <t>1999-06-15</t>
  </si>
  <si>
    <t>1999-12-15</t>
  </si>
  <si>
    <t>BUCETA</t>
  </si>
  <si>
    <t>2003-04-25</t>
  </si>
  <si>
    <t>MAGDALENO</t>
  </si>
  <si>
    <t>CABRAL</t>
  </si>
  <si>
    <t>2005-07-13</t>
  </si>
  <si>
    <t>1969-04-23</t>
  </si>
  <si>
    <t>BARCIA</t>
  </si>
  <si>
    <t>1975-02-11</t>
  </si>
  <si>
    <t>1972-11-10</t>
  </si>
  <si>
    <t>QUINTANAR</t>
  </si>
  <si>
    <t>1999-07-22</t>
  </si>
  <si>
    <t>MASO</t>
  </si>
  <si>
    <t>BERNAT</t>
  </si>
  <si>
    <t>SALAMANCA</t>
  </si>
  <si>
    <t>1960-02-20</t>
  </si>
  <si>
    <t>URQUIZAR</t>
  </si>
  <si>
    <t>1971-12-05</t>
  </si>
  <si>
    <t>1982-11-03</t>
  </si>
  <si>
    <t>2004-10-01</t>
  </si>
  <si>
    <t>1962-11-30</t>
  </si>
  <si>
    <t>SEVERO OCHOA</t>
  </si>
  <si>
    <t>2004-08-18</t>
  </si>
  <si>
    <t>LEICEA</t>
  </si>
  <si>
    <t>1968-06-12</t>
  </si>
  <si>
    <t>2004-07-22</t>
  </si>
  <si>
    <t>ARADO</t>
  </si>
  <si>
    <t>1970-10-11</t>
  </si>
  <si>
    <t>2004-01-29</t>
  </si>
  <si>
    <t>2006-02-23</t>
  </si>
  <si>
    <t>2003-05-28</t>
  </si>
  <si>
    <t>FOLGADO</t>
  </si>
  <si>
    <t>2004-01-28</t>
  </si>
  <si>
    <t>MAGDALENA</t>
  </si>
  <si>
    <t>CORDERO</t>
  </si>
  <si>
    <t>1962-02-16</t>
  </si>
  <si>
    <t>LUISA</t>
  </si>
  <si>
    <t>1963-06-07</t>
  </si>
  <si>
    <t>1986-04-07</t>
  </si>
  <si>
    <t>1978-04-20</t>
  </si>
  <si>
    <t>SIRLINCAN</t>
  </si>
  <si>
    <t>GRIGORE</t>
  </si>
  <si>
    <t>1971-05-16</t>
  </si>
  <si>
    <t>2002-05-15</t>
  </si>
  <si>
    <t>1999-11-25</t>
  </si>
  <si>
    <t>1968-04-28</t>
  </si>
  <si>
    <t>2007-02-17</t>
  </si>
  <si>
    <t>2005-03-06</t>
  </si>
  <si>
    <t>2003-11-25</t>
  </si>
  <si>
    <t>MOLERO</t>
  </si>
  <si>
    <t>1997-04-08</t>
  </si>
  <si>
    <t>MUIÑA</t>
  </si>
  <si>
    <t>TELLA</t>
  </si>
  <si>
    <t>1973-04-13</t>
  </si>
  <si>
    <t>1959-07-21</t>
  </si>
  <si>
    <t>BELLO</t>
  </si>
  <si>
    <t>JUNE</t>
  </si>
  <si>
    <t>2004-08-25</t>
  </si>
  <si>
    <t>1977-06-01</t>
  </si>
  <si>
    <t>GONZALEZ DE ECHAVARRI</t>
  </si>
  <si>
    <t>ESTIBALIZ</t>
  </si>
  <si>
    <t>2000-09-27</t>
  </si>
  <si>
    <t>ERLANTZ</t>
  </si>
  <si>
    <t>1991-09-06</t>
  </si>
  <si>
    <t>1964-05-02</t>
  </si>
  <si>
    <t>IRURIETA</t>
  </si>
  <si>
    <t>FABRO</t>
  </si>
  <si>
    <t>1968-03-23</t>
  </si>
  <si>
    <t>SCRASE</t>
  </si>
  <si>
    <t>AERON MICHAEL</t>
  </si>
  <si>
    <t>1980-06-10</t>
  </si>
  <si>
    <t>JIMENA</t>
  </si>
  <si>
    <t>2006-03-19</t>
  </si>
  <si>
    <t>DEL PRADO</t>
  </si>
  <si>
    <t>LURASCHI</t>
  </si>
  <si>
    <t>1971-07-24</t>
  </si>
  <si>
    <t>CARMELA</t>
  </si>
  <si>
    <t>1968-09-22</t>
  </si>
  <si>
    <t>1949-05-26</t>
  </si>
  <si>
    <t>CORTAZAR</t>
  </si>
  <si>
    <t>2000-01-21</t>
  </si>
  <si>
    <t>2000-10-12</t>
  </si>
  <si>
    <t>2007-12-22</t>
  </si>
  <si>
    <t>2005-02-09</t>
  </si>
  <si>
    <t>1967-09-05</t>
  </si>
  <si>
    <t>NECHYPORENKO</t>
  </si>
  <si>
    <t>PRATS</t>
  </si>
  <si>
    <t>RIZO</t>
  </si>
  <si>
    <t>1977-12-14</t>
  </si>
  <si>
    <t>1973-06-14</t>
  </si>
  <si>
    <t>1967-08-09</t>
  </si>
  <si>
    <t>CESAR FRANCISCO</t>
  </si>
  <si>
    <t>1977-09-19</t>
  </si>
  <si>
    <t>ZUBELDIA</t>
  </si>
  <si>
    <t>GARIKANO</t>
  </si>
  <si>
    <t>BEGUIRISTAIN</t>
  </si>
  <si>
    <t>ZABALA</t>
  </si>
  <si>
    <t>2002-01-17</t>
  </si>
  <si>
    <t>BACHS</t>
  </si>
  <si>
    <t>GARRIGA</t>
  </si>
  <si>
    <t>GALVANO</t>
  </si>
  <si>
    <t>NICOLAS DANIEL</t>
  </si>
  <si>
    <t>1995-01-31</t>
  </si>
  <si>
    <t>MENAYO</t>
  </si>
  <si>
    <t>CUELLAR</t>
  </si>
  <si>
    <t>2006-12-30</t>
  </si>
  <si>
    <t>ELENE</t>
  </si>
  <si>
    <t>2002-01-06</t>
  </si>
  <si>
    <t>2006-01-06</t>
  </si>
  <si>
    <t>2005-08-18</t>
  </si>
  <si>
    <t>1970-07-12</t>
  </si>
  <si>
    <t>1958-07-16</t>
  </si>
  <si>
    <t>LUDOVICO</t>
  </si>
  <si>
    <t>2006-01-24</t>
  </si>
  <si>
    <t>2002-11-02</t>
  </si>
  <si>
    <t>1995-10-12</t>
  </si>
  <si>
    <t>1970-08-15</t>
  </si>
  <si>
    <t>CASTAÑON</t>
  </si>
  <si>
    <t>2001-10-30</t>
  </si>
  <si>
    <t>1977-07-06</t>
  </si>
  <si>
    <t>TARDAGUILA</t>
  </si>
  <si>
    <t>CESAR MOISES</t>
  </si>
  <si>
    <t>1982-01-03</t>
  </si>
  <si>
    <t>1999-09-09</t>
  </si>
  <si>
    <t>1958-06-01</t>
  </si>
  <si>
    <t>DRAZENOVIC</t>
  </si>
  <si>
    <t>DAMIR</t>
  </si>
  <si>
    <t>2003-10-13</t>
  </si>
  <si>
    <t>DE JESUS</t>
  </si>
  <si>
    <t>RUI</t>
  </si>
  <si>
    <t>2012-01-16</t>
  </si>
  <si>
    <t>ZWIRCHMAIER</t>
  </si>
  <si>
    <t>WOLFGANG</t>
  </si>
  <si>
    <t>1961-12-20</t>
  </si>
  <si>
    <t>AUSTRIACA</t>
  </si>
  <si>
    <t>1990-08-18</t>
  </si>
  <si>
    <t>2005-11-25</t>
  </si>
  <si>
    <t>ELENA DIAN</t>
  </si>
  <si>
    <t>2003-07-20</t>
  </si>
  <si>
    <t>MAN</t>
  </si>
  <si>
    <t>SULPYA</t>
  </si>
  <si>
    <t>RAMESWAR</t>
  </si>
  <si>
    <t>1967-12-07</t>
  </si>
  <si>
    <t>1990-10-23</t>
  </si>
  <si>
    <t>2004-06-17</t>
  </si>
  <si>
    <t>PAMPIN</t>
  </si>
  <si>
    <t>1975-05-17</t>
  </si>
  <si>
    <t>ISTRATE</t>
  </si>
  <si>
    <t>ROXANA ANA MARIA</t>
  </si>
  <si>
    <t>1994-01-23</t>
  </si>
  <si>
    <t>COELHO DA SILVA</t>
  </si>
  <si>
    <t>ANDRE FILIPE</t>
  </si>
  <si>
    <t>1989-02-08</t>
  </si>
  <si>
    <t>VICTOR MARIA</t>
  </si>
  <si>
    <t>1955-04-11</t>
  </si>
  <si>
    <t>1969-04-18</t>
  </si>
  <si>
    <t>RAIMON ALFRED</t>
  </si>
  <si>
    <t>1968-02-07</t>
  </si>
  <si>
    <t>2004-05-30</t>
  </si>
  <si>
    <t>PEDROSA</t>
  </si>
  <si>
    <t>1968-05-17</t>
  </si>
  <si>
    <t>BAZUELO</t>
  </si>
  <si>
    <t>1996-12-30</t>
  </si>
  <si>
    <t>DE LAURENTIS</t>
  </si>
  <si>
    <t>ZALDIVAR</t>
  </si>
  <si>
    <t>2005-05-25</t>
  </si>
  <si>
    <t>2002-07-28</t>
  </si>
  <si>
    <t>2007-03-25</t>
  </si>
  <si>
    <t>1975-03-31</t>
  </si>
  <si>
    <t>ZHAN</t>
  </si>
  <si>
    <t>ZUHUA</t>
  </si>
  <si>
    <t>1970-08-27</t>
  </si>
  <si>
    <t>2008-04-03</t>
  </si>
  <si>
    <t>2003-03-31</t>
  </si>
  <si>
    <t>1965-07-24</t>
  </si>
  <si>
    <t>BUIGUES</t>
  </si>
  <si>
    <t>2005-12-17</t>
  </si>
  <si>
    <t>MORILLA</t>
  </si>
  <si>
    <t>MASEDA</t>
  </si>
  <si>
    <t>TUR</t>
  </si>
  <si>
    <t>CARNICERO</t>
  </si>
  <si>
    <t>BUJARRABAL</t>
  </si>
  <si>
    <t>1965-09-02</t>
  </si>
  <si>
    <t>1961-10-07</t>
  </si>
  <si>
    <t>1960-09-03</t>
  </si>
  <si>
    <t>CEFERINO</t>
  </si>
  <si>
    <t>1999-09-15</t>
  </si>
  <si>
    <t>CASUSO</t>
  </si>
  <si>
    <t>2003-10-04</t>
  </si>
  <si>
    <t>1969-01-23</t>
  </si>
  <si>
    <t>1968-02-03</t>
  </si>
  <si>
    <t>2002-11-12</t>
  </si>
  <si>
    <t>1996-05-07</t>
  </si>
  <si>
    <t>CARRASCAL</t>
  </si>
  <si>
    <t>1993-11-22</t>
  </si>
  <si>
    <t>GIRBES</t>
  </si>
  <si>
    <t>JOSE CARLOS</t>
  </si>
  <si>
    <t>ALEXANDER</t>
  </si>
  <si>
    <t>2012-03-23</t>
  </si>
  <si>
    <t>LUCAS EDUARDO</t>
  </si>
  <si>
    <t>1994-08-13</t>
  </si>
  <si>
    <t>FITO</t>
  </si>
  <si>
    <t>MARIO FRANCISCO</t>
  </si>
  <si>
    <t>2002-05-14</t>
  </si>
  <si>
    <t>IGNACIO ANDRES</t>
  </si>
  <si>
    <t>1997-12-09</t>
  </si>
  <si>
    <t>STEIN</t>
  </si>
  <si>
    <t>GÜNTER</t>
  </si>
  <si>
    <t>1967-09-07</t>
  </si>
  <si>
    <t>VIDES</t>
  </si>
  <si>
    <t>1997-05-08</t>
  </si>
  <si>
    <t>1962-11-11</t>
  </si>
  <si>
    <t>2003-09-19</t>
  </si>
  <si>
    <t>ANE</t>
  </si>
  <si>
    <t>PAMPLIEGA</t>
  </si>
  <si>
    <t>BATAN</t>
  </si>
  <si>
    <t>1998-07-21</t>
  </si>
  <si>
    <t>GOIKOETXEA</t>
  </si>
  <si>
    <t>1952-12-18</t>
  </si>
  <si>
    <t>2002-04-01</t>
  </si>
  <si>
    <t>PENA</t>
  </si>
  <si>
    <t>IMANOL</t>
  </si>
  <si>
    <t>2001-08-28</t>
  </si>
  <si>
    <t>MANCHA</t>
  </si>
  <si>
    <t>HODEI</t>
  </si>
  <si>
    <t>2001-09-27</t>
  </si>
  <si>
    <t>INSAUSTI</t>
  </si>
  <si>
    <t>ECHALUCE</t>
  </si>
  <si>
    <t>2000-12-21</t>
  </si>
  <si>
    <t>GAZTAÑAGA</t>
  </si>
  <si>
    <t>CADARSO</t>
  </si>
  <si>
    <t>FRANCISCO MARIA</t>
  </si>
  <si>
    <t>1950-10-10</t>
  </si>
  <si>
    <t>DE LA MATA</t>
  </si>
  <si>
    <t>ARMERO</t>
  </si>
  <si>
    <t>ARTURO</t>
  </si>
  <si>
    <t>1964-07-05</t>
  </si>
  <si>
    <t>BORCIC</t>
  </si>
  <si>
    <t>DORDE</t>
  </si>
  <si>
    <t>1987-12-01</t>
  </si>
  <si>
    <t>ARROZPIDE</t>
  </si>
  <si>
    <t>1999-11-19</t>
  </si>
  <si>
    <t>2003-04-13</t>
  </si>
  <si>
    <t>FERNANDEZ DE OLANO</t>
  </si>
  <si>
    <t>2001-07-03</t>
  </si>
  <si>
    <t>2005-03-24</t>
  </si>
  <si>
    <t>PIQUER</t>
  </si>
  <si>
    <t>1954-08-20</t>
  </si>
  <si>
    <t>FONTANE</t>
  </si>
  <si>
    <t>2003-09-13</t>
  </si>
  <si>
    <t>IANCU</t>
  </si>
  <si>
    <t>RAUL DANIEL</t>
  </si>
  <si>
    <t>2003-05-18</t>
  </si>
  <si>
    <t>ESCOLAR</t>
  </si>
  <si>
    <t>1962-12-06</t>
  </si>
  <si>
    <t>ALMENDROS</t>
  </si>
  <si>
    <t>PIÑOL</t>
  </si>
  <si>
    <t>ARCADIO</t>
  </si>
  <si>
    <t>1974-03-26</t>
  </si>
  <si>
    <t>GAVELA</t>
  </si>
  <si>
    <t>1964-07-02</t>
  </si>
  <si>
    <t>FOLCH</t>
  </si>
  <si>
    <t>PAMIES</t>
  </si>
  <si>
    <t>CUCCINIELLO</t>
  </si>
  <si>
    <t>1999-02-24</t>
  </si>
  <si>
    <t>1961-10-19</t>
  </si>
  <si>
    <t>OLEGARIO BASILIO</t>
  </si>
  <si>
    <t>1968-05-24</t>
  </si>
  <si>
    <t>QUEROL</t>
  </si>
  <si>
    <t>1971-12-15</t>
  </si>
  <si>
    <t>1998-09-16</t>
  </si>
  <si>
    <t>CARBO</t>
  </si>
  <si>
    <t>JOSE Mª</t>
  </si>
  <si>
    <t>1962-07-29</t>
  </si>
  <si>
    <t>SOLE</t>
  </si>
  <si>
    <t>PEDREÑO</t>
  </si>
  <si>
    <t>1975-04-10</t>
  </si>
  <si>
    <t>MANSO</t>
  </si>
  <si>
    <t>2007-04-11</t>
  </si>
  <si>
    <t>1996-08-06</t>
  </si>
  <si>
    <t>1963-10-07</t>
  </si>
  <si>
    <t>RAYOS</t>
  </si>
  <si>
    <t>1972-10-14</t>
  </si>
  <si>
    <t>ROCO</t>
  </si>
  <si>
    <t>2002-06-24</t>
  </si>
  <si>
    <t>1976-09-26</t>
  </si>
  <si>
    <t>PEDREGOSA</t>
  </si>
  <si>
    <t>LADRON DE GUEVARA</t>
  </si>
  <si>
    <t>2008-04-18</t>
  </si>
  <si>
    <t>2000-12-08</t>
  </si>
  <si>
    <t>XUAN</t>
  </si>
  <si>
    <t>2003-03-13</t>
  </si>
  <si>
    <t>GAGO</t>
  </si>
  <si>
    <t>BADÍA</t>
  </si>
  <si>
    <t>ARCHILLA</t>
  </si>
  <si>
    <t>2002-10-24</t>
  </si>
  <si>
    <t>TERRONES</t>
  </si>
  <si>
    <t>2002-07-03</t>
  </si>
  <si>
    <t>POLLAN</t>
  </si>
  <si>
    <t>MARÍN</t>
  </si>
  <si>
    <t>1964-02-12</t>
  </si>
  <si>
    <t>1999-01-15</t>
  </si>
  <si>
    <t>2004-01-15</t>
  </si>
  <si>
    <t>2003-05-30</t>
  </si>
  <si>
    <t>YANIRA</t>
  </si>
  <si>
    <t>2005-08-04</t>
  </si>
  <si>
    <t>GUTIÉRREZ</t>
  </si>
  <si>
    <t>1974-07-16</t>
  </si>
  <si>
    <t>2001-06-04</t>
  </si>
  <si>
    <t>MARCO ANTONIO</t>
  </si>
  <si>
    <t>2001-04-30</t>
  </si>
  <si>
    <t>ARNEJO</t>
  </si>
  <si>
    <t>CANOSA</t>
  </si>
  <si>
    <t>FABIÁN</t>
  </si>
  <si>
    <t>2002-10-01</t>
  </si>
  <si>
    <t>FRANCISCO NOA</t>
  </si>
  <si>
    <t>2003-07-31</t>
  </si>
  <si>
    <t>2002-12-10</t>
  </si>
  <si>
    <t>MERÍN</t>
  </si>
  <si>
    <t>2001-05-12</t>
  </si>
  <si>
    <t>ALCABES</t>
  </si>
  <si>
    <t>1993-12-15</t>
  </si>
  <si>
    <t>2001-08-18</t>
  </si>
  <si>
    <t>1999-11-10</t>
  </si>
  <si>
    <t>HÉCTOR</t>
  </si>
  <si>
    <t>1964-12-12</t>
  </si>
  <si>
    <t>DRANCA DORINA</t>
  </si>
  <si>
    <t>1988-06-01</t>
  </si>
  <si>
    <t>FRAILE</t>
  </si>
  <si>
    <t>2006-06-20</t>
  </si>
  <si>
    <t>BOTEY</t>
  </si>
  <si>
    <t>1981-06-12</t>
  </si>
  <si>
    <t>2006-04-01</t>
  </si>
  <si>
    <t>2006-01-21</t>
  </si>
  <si>
    <t>1968-06-06</t>
  </si>
  <si>
    <t>YAGÜE</t>
  </si>
  <si>
    <t>1999-08-12</t>
  </si>
  <si>
    <t>ZARATE</t>
  </si>
  <si>
    <t>ALTAMIRANO</t>
  </si>
  <si>
    <t>1967-03-19</t>
  </si>
  <si>
    <t>ANGEL MARCOS</t>
  </si>
  <si>
    <t>2000-07-03</t>
  </si>
  <si>
    <t>1997-03-01</t>
  </si>
  <si>
    <t>JURGEN MARTIN</t>
  </si>
  <si>
    <t>1966-04-26</t>
  </si>
  <si>
    <t>1998-10-08</t>
  </si>
  <si>
    <t>GINA DELIA</t>
  </si>
  <si>
    <t>1975-11-25</t>
  </si>
  <si>
    <t>1995-06-27</t>
  </si>
  <si>
    <t>ISRAEL</t>
  </si>
  <si>
    <t>1981-11-25</t>
  </si>
  <si>
    <t>LANCHARRO</t>
  </si>
  <si>
    <t>1983-11-17</t>
  </si>
  <si>
    <t>JULIO ALEJANDRO</t>
  </si>
  <si>
    <t>1999-11-20</t>
  </si>
  <si>
    <t>ELADIO MOISES</t>
  </si>
  <si>
    <t>1984-02-02</t>
  </si>
  <si>
    <t>DANIEL JONAY</t>
  </si>
  <si>
    <t>1984-02-15</t>
  </si>
  <si>
    <t>PENADES</t>
  </si>
  <si>
    <t>VICENT</t>
  </si>
  <si>
    <t>1988-09-07</t>
  </si>
  <si>
    <t>1961-08-22</t>
  </si>
  <si>
    <t>1984-05-30</t>
  </si>
  <si>
    <t>2003-04-19</t>
  </si>
  <si>
    <t>AGÜERO</t>
  </si>
  <si>
    <t>2000-10-09</t>
  </si>
  <si>
    <t>2004-08-14</t>
  </si>
  <si>
    <t>COSTAS</t>
  </si>
  <si>
    <t>1969-06-09</t>
  </si>
  <si>
    <t>SOUSA</t>
  </si>
  <si>
    <t>2007-10-31</t>
  </si>
  <si>
    <t>TENZA</t>
  </si>
  <si>
    <t>2002-06-05</t>
  </si>
  <si>
    <t>VEIGA</t>
  </si>
  <si>
    <t>MAGALHAES</t>
  </si>
  <si>
    <t>1973-10-31</t>
  </si>
  <si>
    <t>REINECKE</t>
  </si>
  <si>
    <t>HELMUT WOLFGANG</t>
  </si>
  <si>
    <t>1963-06-05</t>
  </si>
  <si>
    <t>GORINES</t>
  </si>
  <si>
    <t>1960-10-02</t>
  </si>
  <si>
    <t>1963-07-18</t>
  </si>
  <si>
    <t>MARGARIT</t>
  </si>
  <si>
    <t>1981-03-04</t>
  </si>
  <si>
    <t>1958-08-06</t>
  </si>
  <si>
    <t>AGÜERA</t>
  </si>
  <si>
    <t>SOFÍA</t>
  </si>
  <si>
    <t>2007-06-04</t>
  </si>
  <si>
    <t>1965-09-29</t>
  </si>
  <si>
    <t>GARCIA-MORENO</t>
  </si>
  <si>
    <t>2002-08-13</t>
  </si>
  <si>
    <t>2001-07-19</t>
  </si>
  <si>
    <t>PAZ-ALBO</t>
  </si>
  <si>
    <t>2004-01-11</t>
  </si>
  <si>
    <t>CANCHO</t>
  </si>
  <si>
    <t>MARIA FATIMA</t>
  </si>
  <si>
    <t>1967-08-13</t>
  </si>
  <si>
    <t>LAUREANO</t>
  </si>
  <si>
    <t>JESÚS</t>
  </si>
  <si>
    <t>1966-05-26</t>
  </si>
  <si>
    <t>VERONICA</t>
  </si>
  <si>
    <t>2003-10-24</t>
  </si>
  <si>
    <t>2003-11-26</t>
  </si>
  <si>
    <t>2003-05-14</t>
  </si>
  <si>
    <t>2000-05-18</t>
  </si>
  <si>
    <t>VILLALVILLA</t>
  </si>
  <si>
    <t>1957-08-04</t>
  </si>
  <si>
    <t>LARREA</t>
  </si>
  <si>
    <t>GARACH</t>
  </si>
  <si>
    <t>2000-09-06</t>
  </si>
  <si>
    <t>2007-02-03</t>
  </si>
  <si>
    <t>2008-03-02</t>
  </si>
  <si>
    <t>2003-02-12</t>
  </si>
  <si>
    <t>VALENTÍN</t>
  </si>
  <si>
    <t>1958-05-13</t>
  </si>
  <si>
    <t>1960-03-28</t>
  </si>
  <si>
    <t>PANTÍN</t>
  </si>
  <si>
    <t>2001-08-06</t>
  </si>
  <si>
    <t>1954-07-21</t>
  </si>
  <si>
    <t>OLUCHA</t>
  </si>
  <si>
    <t>1950-05-24</t>
  </si>
  <si>
    <t>BARRACHINA</t>
  </si>
  <si>
    <t>1970-07-22</t>
  </si>
  <si>
    <t>1974-08-27</t>
  </si>
  <si>
    <t>RUBIÑO</t>
  </si>
  <si>
    <t>2001-08-11</t>
  </si>
  <si>
    <t>CASCALES</t>
  </si>
  <si>
    <t>ANTOLIN</t>
  </si>
  <si>
    <t>1985-06-10</t>
  </si>
  <si>
    <t>1999-03-22</t>
  </si>
  <si>
    <t>LIUBA</t>
  </si>
  <si>
    <t>BAYER</t>
  </si>
  <si>
    <t>MIRIAM</t>
  </si>
  <si>
    <t>2004-08-11</t>
  </si>
  <si>
    <t>FRONTERA</t>
  </si>
  <si>
    <t>ALBERT JOSEP</t>
  </si>
  <si>
    <t>2001-01-08</t>
  </si>
  <si>
    <t>ARMIJO</t>
  </si>
  <si>
    <t>2000-04-02</t>
  </si>
  <si>
    <t>CABO</t>
  </si>
  <si>
    <t>LUIS ALBERTO</t>
  </si>
  <si>
    <t>1966-06-03</t>
  </si>
  <si>
    <t>MINDER</t>
  </si>
  <si>
    <t>HECTOR IGNACIO</t>
  </si>
  <si>
    <t>1983-04-21</t>
  </si>
  <si>
    <t>2001-03-15</t>
  </si>
  <si>
    <t>CARLOS DAVID</t>
  </si>
  <si>
    <t>2000-10-24</t>
  </si>
  <si>
    <t>IGNASI</t>
  </si>
  <si>
    <t>1998-05-07</t>
  </si>
  <si>
    <t>MENARQUEZ</t>
  </si>
  <si>
    <t>GENIS</t>
  </si>
  <si>
    <t>2003-12-29</t>
  </si>
  <si>
    <t>2001-09-10</t>
  </si>
  <si>
    <t>MONTORO</t>
  </si>
  <si>
    <t>TEVA</t>
  </si>
  <si>
    <t>1969-07-07</t>
  </si>
  <si>
    <t>VIADE</t>
  </si>
  <si>
    <t>RIART</t>
  </si>
  <si>
    <t>1956-04-14</t>
  </si>
  <si>
    <t>1953-03-14</t>
  </si>
  <si>
    <t>1956-04-25</t>
  </si>
  <si>
    <t>GARROTE</t>
  </si>
  <si>
    <t>2003-09-25</t>
  </si>
  <si>
    <t>2003-02-18</t>
  </si>
  <si>
    <t>1969-01-09</t>
  </si>
  <si>
    <t>ROCAMORA</t>
  </si>
  <si>
    <t>2002-05-29</t>
  </si>
  <si>
    <t>1970-12-28</t>
  </si>
  <si>
    <t>MOSTEIRO</t>
  </si>
  <si>
    <t>ELÍECER ESTEBAN</t>
  </si>
  <si>
    <t>1969-07-12</t>
  </si>
  <si>
    <t>EDER</t>
  </si>
  <si>
    <t>1998-01-05</t>
  </si>
  <si>
    <t>POMPOSO</t>
  </si>
  <si>
    <t>2000-08-16</t>
  </si>
  <si>
    <t>MAÑOGIL</t>
  </si>
  <si>
    <t>1997-06-20</t>
  </si>
  <si>
    <t>SANFIEL</t>
  </si>
  <si>
    <t>2003-01-28</t>
  </si>
  <si>
    <t>2000-09-12</t>
  </si>
  <si>
    <t>1958-05-30</t>
  </si>
  <si>
    <t>1978-01-05</t>
  </si>
  <si>
    <t>1956-12-07</t>
  </si>
  <si>
    <t>1998-07-15</t>
  </si>
  <si>
    <t>2001-01-17</t>
  </si>
  <si>
    <t>2003-10-27</t>
  </si>
  <si>
    <t>1998-01-09</t>
  </si>
  <si>
    <t>2001-12-22</t>
  </si>
  <si>
    <t>BEDIA</t>
  </si>
  <si>
    <t>2001-05-19</t>
  </si>
  <si>
    <t>2001-06-26</t>
  </si>
  <si>
    <t>CANTALEJO</t>
  </si>
  <si>
    <t>2002-10-04</t>
  </si>
  <si>
    <t>LEÓN</t>
  </si>
  <si>
    <t>2000-10-17</t>
  </si>
  <si>
    <t>DE LA RIVA</t>
  </si>
  <si>
    <t>FONTECHA</t>
  </si>
  <si>
    <t>2002-09-12</t>
  </si>
  <si>
    <t>HERREROS</t>
  </si>
  <si>
    <t>1998-09-08</t>
  </si>
  <si>
    <t>SMIRNOV</t>
  </si>
  <si>
    <t>1972-08-27</t>
  </si>
  <si>
    <t>CARULLA</t>
  </si>
  <si>
    <t>COMA</t>
  </si>
  <si>
    <t>1951-10-02</t>
  </si>
  <si>
    <t>1994-05-13</t>
  </si>
  <si>
    <t>MIÑARRO</t>
  </si>
  <si>
    <t>2001-06-03</t>
  </si>
  <si>
    <t>1970-11-21</t>
  </si>
  <si>
    <t>1998-05-03</t>
  </si>
  <si>
    <t>LEYVA</t>
  </si>
  <si>
    <t>2000-12-27</t>
  </si>
  <si>
    <t>1998-08-17</t>
  </si>
  <si>
    <t>MAHIQUES</t>
  </si>
  <si>
    <t>JUAN VICENTE</t>
  </si>
  <si>
    <t>1999-02-23</t>
  </si>
  <si>
    <t>PERIS</t>
  </si>
  <si>
    <t>2004-11-30</t>
  </si>
  <si>
    <t>SAN MIGUEL</t>
  </si>
  <si>
    <t>2005-09-27</t>
  </si>
  <si>
    <t>SARDUY</t>
  </si>
  <si>
    <t>HECTOR FRANK</t>
  </si>
  <si>
    <t>ALARCÓN</t>
  </si>
  <si>
    <t>2006-02-22</t>
  </si>
  <si>
    <t>MARINO</t>
  </si>
  <si>
    <t>1991-02-11</t>
  </si>
  <si>
    <t>NAHARRO</t>
  </si>
  <si>
    <t>FRANCIS</t>
  </si>
  <si>
    <t>1975-06-27</t>
  </si>
  <si>
    <t>RAYCO MANUEL</t>
  </si>
  <si>
    <t>1999-05-01</t>
  </si>
  <si>
    <t>2004-12-13</t>
  </si>
  <si>
    <t>OLEA</t>
  </si>
  <si>
    <t>AIEKO</t>
  </si>
  <si>
    <t>GONZALEZ DE MOLINA</t>
  </si>
  <si>
    <t>JUAN MIGUEL</t>
  </si>
  <si>
    <t>1968-08-01</t>
  </si>
  <si>
    <t>DOMÍNGUEZ</t>
  </si>
  <si>
    <t>1964-09-10</t>
  </si>
  <si>
    <t>JOSÉ MANUEL</t>
  </si>
  <si>
    <t>2005-07-11</t>
  </si>
  <si>
    <t>PALLARES</t>
  </si>
  <si>
    <t>SAN EMETERIO</t>
  </si>
  <si>
    <t>GAVILÁN</t>
  </si>
  <si>
    <t>LEDDEN</t>
  </si>
  <si>
    <t>JAMES VARVILLE</t>
  </si>
  <si>
    <t>1971-07-27</t>
  </si>
  <si>
    <t>ITZIAR</t>
  </si>
  <si>
    <t>2003-12-05</t>
  </si>
  <si>
    <t>ESCALANTE</t>
  </si>
  <si>
    <t>2003-03-25</t>
  </si>
  <si>
    <t>ROSARIO</t>
  </si>
  <si>
    <t>1984-01-12</t>
  </si>
  <si>
    <t>1995-11-13</t>
  </si>
  <si>
    <t>ÁNGEL</t>
  </si>
  <si>
    <t>MARHUENDA</t>
  </si>
  <si>
    <t>2004-12-23</t>
  </si>
  <si>
    <t>IVARS</t>
  </si>
  <si>
    <t>1997-08-29</t>
  </si>
  <si>
    <t>1996-12-29</t>
  </si>
  <si>
    <t>KAKNANI</t>
  </si>
  <si>
    <t>MELWANI</t>
  </si>
  <si>
    <t>1997-09-10</t>
  </si>
  <si>
    <t>1994-06-16</t>
  </si>
  <si>
    <t>1964-12-25</t>
  </si>
  <si>
    <t>BERNABÉU</t>
  </si>
  <si>
    <t>GRAU</t>
  </si>
  <si>
    <t>FRANCISCO ANTONIO</t>
  </si>
  <si>
    <t>POMARES</t>
  </si>
  <si>
    <t>2001-05-08</t>
  </si>
  <si>
    <t>1999-03-23</t>
  </si>
  <si>
    <t>BEHUN</t>
  </si>
  <si>
    <t>JAROSLAV</t>
  </si>
  <si>
    <t>1977-04-07</t>
  </si>
  <si>
    <t>CELDRAN</t>
  </si>
  <si>
    <t>1976-02-25</t>
  </si>
  <si>
    <t>CARLOS RUBEN</t>
  </si>
  <si>
    <t>1993-05-04</t>
  </si>
  <si>
    <t>CALIXTO</t>
  </si>
  <si>
    <t>1978-10-10</t>
  </si>
  <si>
    <t>CARLOS ALEJANDRO</t>
  </si>
  <si>
    <t>1956-08-08</t>
  </si>
  <si>
    <t>VALBUENA</t>
  </si>
  <si>
    <t>1989-04-25</t>
  </si>
  <si>
    <t>NELSON JOSE</t>
  </si>
  <si>
    <t>1982-09-29</t>
  </si>
  <si>
    <t>1998-04-13</t>
  </si>
  <si>
    <t>2000-12-20</t>
  </si>
  <si>
    <t>2003-05-27</t>
  </si>
  <si>
    <t>2002-08-23</t>
  </si>
  <si>
    <t>DE LA PAZ</t>
  </si>
  <si>
    <t>1984-04-21</t>
  </si>
  <si>
    <t>JOSÉ ANTONIO</t>
  </si>
  <si>
    <t>2005-08-17</t>
  </si>
  <si>
    <t>1997-05-24</t>
  </si>
  <si>
    <t>1972-08-22</t>
  </si>
  <si>
    <t>ABALDE</t>
  </si>
  <si>
    <t>1964-02-08</t>
  </si>
  <si>
    <t>2008-07-22</t>
  </si>
  <si>
    <t>TRELLES</t>
  </si>
  <si>
    <t>MARIÑA</t>
  </si>
  <si>
    <t>2007-05-22</t>
  </si>
  <si>
    <t>CASAL</t>
  </si>
  <si>
    <t>1999-03-26</t>
  </si>
  <si>
    <t>GAMBOA</t>
  </si>
  <si>
    <t>1983-12-24</t>
  </si>
  <si>
    <t>1972-07-04</t>
  </si>
  <si>
    <t>JULINES</t>
  </si>
  <si>
    <t>1955-07-24</t>
  </si>
  <si>
    <t>MARTIN-ROMO</t>
  </si>
  <si>
    <t>1959-11-25</t>
  </si>
  <si>
    <t>CATALA</t>
  </si>
  <si>
    <t>1957-03-22</t>
  </si>
  <si>
    <t>DE LA IGLESIA</t>
  </si>
  <si>
    <t>1956-08-21</t>
  </si>
  <si>
    <t>RUFO</t>
  </si>
  <si>
    <t>1956-09-09</t>
  </si>
  <si>
    <t>1965-01-04</t>
  </si>
  <si>
    <t>2000-08-23</t>
  </si>
  <si>
    <t>BAHI</t>
  </si>
  <si>
    <t>RAMISA</t>
  </si>
  <si>
    <t>2002-12-24</t>
  </si>
  <si>
    <t>ANDRES DAVID</t>
  </si>
  <si>
    <t>1998-12-30</t>
  </si>
  <si>
    <t>1981-09-19</t>
  </si>
  <si>
    <t>RADEL</t>
  </si>
  <si>
    <t>1998-10-20</t>
  </si>
  <si>
    <t>DE OLEZA</t>
  </si>
  <si>
    <t>PALMER</t>
  </si>
  <si>
    <t>2004-03-17</t>
  </si>
  <si>
    <t>2000-02-23</t>
  </si>
  <si>
    <t>SAVOKCHA</t>
  </si>
  <si>
    <t>YURI</t>
  </si>
  <si>
    <t>1950-05-07</t>
  </si>
  <si>
    <t>1961-12-02</t>
  </si>
  <si>
    <t>1976-07-11</t>
  </si>
  <si>
    <t>1967-10-31</t>
  </si>
  <si>
    <t>CARLOS ENRIQUE</t>
  </si>
  <si>
    <t>1951-02-09</t>
  </si>
  <si>
    <t>LOPEZ-BRAVO</t>
  </si>
  <si>
    <t>2000-11-25</t>
  </si>
  <si>
    <t>2002-01-25</t>
  </si>
  <si>
    <t>PEREIRO</t>
  </si>
  <si>
    <t>2003-01-24</t>
  </si>
  <si>
    <t>1976-05-14</t>
  </si>
  <si>
    <t>TUDURI</t>
  </si>
  <si>
    <t>MORENTE</t>
  </si>
  <si>
    <t>RAÑA</t>
  </si>
  <si>
    <t>2002-10-22</t>
  </si>
  <si>
    <t>BOIXADER</t>
  </si>
  <si>
    <t>1965-06-21</t>
  </si>
  <si>
    <t>1998-06-12</t>
  </si>
  <si>
    <t>ROO</t>
  </si>
  <si>
    <t>2000-05-04</t>
  </si>
  <si>
    <t>MAESTU</t>
  </si>
  <si>
    <t>UNTURBE</t>
  </si>
  <si>
    <t>1954-06-11</t>
  </si>
  <si>
    <t>1999-12-03</t>
  </si>
  <si>
    <t>RAD</t>
  </si>
  <si>
    <t>HIND</t>
  </si>
  <si>
    <t>ELVIRA FIONA</t>
  </si>
  <si>
    <t>COLINA</t>
  </si>
  <si>
    <t>VARONA</t>
  </si>
  <si>
    <t>VERDASCO</t>
  </si>
  <si>
    <t>2002-04-17</t>
  </si>
  <si>
    <t>LAMAS</t>
  </si>
  <si>
    <t>2005-03-05</t>
  </si>
  <si>
    <t>COVEÑAS</t>
  </si>
  <si>
    <t>1997-10-24</t>
  </si>
  <si>
    <t>1998-03-30</t>
  </si>
  <si>
    <t>1952-07-27</t>
  </si>
  <si>
    <t>1993-04-26</t>
  </si>
  <si>
    <t>DAVID ANTONIO</t>
  </si>
  <si>
    <t>1997-08-28</t>
  </si>
  <si>
    <t>MIRÓN</t>
  </si>
  <si>
    <t>GARCIA ALCALA</t>
  </si>
  <si>
    <t>2002-02-22</t>
  </si>
  <si>
    <t>2002-03-26</t>
  </si>
  <si>
    <t>1997-11-23</t>
  </si>
  <si>
    <t>GAINZA</t>
  </si>
  <si>
    <t>2003-05-22</t>
  </si>
  <si>
    <t>2002-03-23</t>
  </si>
  <si>
    <t>BELDA</t>
  </si>
  <si>
    <t>1977-04-27</t>
  </si>
  <si>
    <t>1965-03-22</t>
  </si>
  <si>
    <t>2002-08-25</t>
  </si>
  <si>
    <t>2004-03-25</t>
  </si>
  <si>
    <t>ERNEST</t>
  </si>
  <si>
    <t>2000-03-07</t>
  </si>
  <si>
    <t>2001-10-18</t>
  </si>
  <si>
    <t>CANALES</t>
  </si>
  <si>
    <t>2000-01-31</t>
  </si>
  <si>
    <t>1982-09-03</t>
  </si>
  <si>
    <t>JOSE ALEXIS</t>
  </si>
  <si>
    <t>1987-06-01</t>
  </si>
  <si>
    <t>MOISES</t>
  </si>
  <si>
    <t>1993-08-12</t>
  </si>
  <si>
    <t>SAN FERMÍN</t>
  </si>
  <si>
    <t>1999-04-28</t>
  </si>
  <si>
    <t>MÁRQUEZ</t>
  </si>
  <si>
    <t>2000-05-26</t>
  </si>
  <si>
    <t>1969-03-22</t>
  </si>
  <si>
    <t>1973-12-06</t>
  </si>
  <si>
    <t>ROBERTO CARLOS</t>
  </si>
  <si>
    <t>1977-10-19</t>
  </si>
  <si>
    <t>VILARDELL</t>
  </si>
  <si>
    <t>2000-11-08</t>
  </si>
  <si>
    <t>1998-10-17</t>
  </si>
  <si>
    <t>2000-06-20</t>
  </si>
  <si>
    <t>JOSE ARTURO</t>
  </si>
  <si>
    <t>1964-01-25</t>
  </si>
  <si>
    <t>OJETA</t>
  </si>
  <si>
    <t>HERROJO</t>
  </si>
  <si>
    <t>2001-01-01</t>
  </si>
  <si>
    <t>GARIN</t>
  </si>
  <si>
    <t>1997-07-23</t>
  </si>
  <si>
    <t>EREÑO</t>
  </si>
  <si>
    <t>1982-12-09</t>
  </si>
  <si>
    <t>PRESTO</t>
  </si>
  <si>
    <t>1999-08-25</t>
  </si>
  <si>
    <t>2000-05-19</t>
  </si>
  <si>
    <t>1998-01-21</t>
  </si>
  <si>
    <t>IPARRAGUIRRE</t>
  </si>
  <si>
    <t>JON ISIDRO</t>
  </si>
  <si>
    <t>1997-06-17</t>
  </si>
  <si>
    <t>1995-06-26</t>
  </si>
  <si>
    <t>1973-02-13</t>
  </si>
  <si>
    <t>BAZO</t>
  </si>
  <si>
    <t>REGAJO</t>
  </si>
  <si>
    <t>CÁRDENAS</t>
  </si>
  <si>
    <t>1969-04-11</t>
  </si>
  <si>
    <t>1983-10-09</t>
  </si>
  <si>
    <t>UXIO</t>
  </si>
  <si>
    <t>2006-06-19</t>
  </si>
  <si>
    <t>1972-06-21</t>
  </si>
  <si>
    <t>CARRICOBA</t>
  </si>
  <si>
    <t>MUÑOA</t>
  </si>
  <si>
    <t>XABIER XOAN</t>
  </si>
  <si>
    <t>BAHIA</t>
  </si>
  <si>
    <t>SAGHAIR</t>
  </si>
  <si>
    <t>SADOUM</t>
  </si>
  <si>
    <t>1995-06-01</t>
  </si>
  <si>
    <t>1976-10-01</t>
  </si>
  <si>
    <t>1999-02-20</t>
  </si>
  <si>
    <t>1999-03-07</t>
  </si>
  <si>
    <t>DE LEÓN</t>
  </si>
  <si>
    <t>NAUZET</t>
  </si>
  <si>
    <t>1988-07-29</t>
  </si>
  <si>
    <t>CALDERONI</t>
  </si>
  <si>
    <t>ADRIANO</t>
  </si>
  <si>
    <t>JOSÉ  JULIÁN</t>
  </si>
  <si>
    <t>2000-03-03</t>
  </si>
  <si>
    <t>FRANCISCA</t>
  </si>
  <si>
    <t>CAL</t>
  </si>
  <si>
    <t>1980-08-15</t>
  </si>
  <si>
    <t>PEDRO JOSE</t>
  </si>
  <si>
    <t>1975-01-14</t>
  </si>
  <si>
    <t>DA ENCARNÇAO</t>
  </si>
  <si>
    <t>JOSÉ ÉNIO</t>
  </si>
  <si>
    <t>1985-01-09</t>
  </si>
  <si>
    <t>1973-12-19</t>
  </si>
  <si>
    <t>HARO</t>
  </si>
  <si>
    <t>GÁNDARA</t>
  </si>
  <si>
    <t>1974-10-03</t>
  </si>
  <si>
    <t>1983-02-01</t>
  </si>
  <si>
    <t>DEL OLMO</t>
  </si>
  <si>
    <t>2002-07-30</t>
  </si>
  <si>
    <t>DE LA HUERGA</t>
  </si>
  <si>
    <t>1980-03-18</t>
  </si>
  <si>
    <t>URDÁNIZ</t>
  </si>
  <si>
    <t>BOUTELLIER</t>
  </si>
  <si>
    <t>1968-04-22</t>
  </si>
  <si>
    <t>MAXIMO</t>
  </si>
  <si>
    <t>1976-05-17</t>
  </si>
  <si>
    <t>FREIRE</t>
  </si>
  <si>
    <t>2002-08-05</t>
  </si>
  <si>
    <t>2000-08-06</t>
  </si>
  <si>
    <t>BAILON</t>
  </si>
  <si>
    <t>CERRADILLO</t>
  </si>
  <si>
    <t>2000-06-22</t>
  </si>
  <si>
    <t>RAPOSO</t>
  </si>
  <si>
    <t>ESTERAS</t>
  </si>
  <si>
    <t>1971-05-03</t>
  </si>
  <si>
    <t>1973-03-02</t>
  </si>
  <si>
    <t>RAMALLO</t>
  </si>
  <si>
    <t>REBOREDO</t>
  </si>
  <si>
    <t>1988-04-29</t>
  </si>
  <si>
    <t>PORTILLO</t>
  </si>
  <si>
    <t>1978-06-14</t>
  </si>
  <si>
    <t>1987-12-05</t>
  </si>
  <si>
    <t>GRAS</t>
  </si>
  <si>
    <t>1986-09-18</t>
  </si>
  <si>
    <t>1996-11-26</t>
  </si>
  <si>
    <t>2005-05-09</t>
  </si>
  <si>
    <t>PERETO</t>
  </si>
  <si>
    <t>2001-07-14</t>
  </si>
  <si>
    <t>2003-01-01</t>
  </si>
  <si>
    <t>ANTIA</t>
  </si>
  <si>
    <t>DIONISIO</t>
  </si>
  <si>
    <t>1954-12-20</t>
  </si>
  <si>
    <t>PEDRO LUIS</t>
  </si>
  <si>
    <t>1960-01-31</t>
  </si>
  <si>
    <t>1953-03-27</t>
  </si>
  <si>
    <t>JOSÉ JULIÁN</t>
  </si>
  <si>
    <t>1958-04-27</t>
  </si>
  <si>
    <t>CHAVEZ</t>
  </si>
  <si>
    <t>JOSE ALEJANDRO</t>
  </si>
  <si>
    <t>CTM MIERES</t>
  </si>
  <si>
    <t>NESTOR LUIS</t>
  </si>
  <si>
    <t>1983-06-17</t>
  </si>
  <si>
    <t>BORDAJANDI</t>
  </si>
  <si>
    <t>2004-02-09</t>
  </si>
  <si>
    <t>2002-10-05</t>
  </si>
  <si>
    <t>2001-09-21</t>
  </si>
  <si>
    <t>1981-06-03</t>
  </si>
  <si>
    <t>2000-03-21</t>
  </si>
  <si>
    <t>PLANELLAS</t>
  </si>
  <si>
    <t>2001-05-14</t>
  </si>
  <si>
    <t>TAULER</t>
  </si>
  <si>
    <t>NORBERT</t>
  </si>
  <si>
    <t>2003-03-19</t>
  </si>
  <si>
    <t>1979-01-22</t>
  </si>
  <si>
    <t>BAHAMONDE</t>
  </si>
  <si>
    <t>MARCELINO</t>
  </si>
  <si>
    <t>1998-09-13</t>
  </si>
  <si>
    <t>URIEL</t>
  </si>
  <si>
    <t>MANUEL IGNACIO</t>
  </si>
  <si>
    <t>1970-03-22</t>
  </si>
  <si>
    <t>1969-09-27</t>
  </si>
  <si>
    <t>1987-04-16</t>
  </si>
  <si>
    <t>1984-03-30</t>
  </si>
  <si>
    <t>1976-09-02</t>
  </si>
  <si>
    <t>1968-03-30</t>
  </si>
  <si>
    <t>1974-06-07</t>
  </si>
  <si>
    <t>EIZMENDI</t>
  </si>
  <si>
    <t>ARTEAGA</t>
  </si>
  <si>
    <t>1969-03-09</t>
  </si>
  <si>
    <t>1957-10-30</t>
  </si>
  <si>
    <t>AMOR</t>
  </si>
  <si>
    <t>2002-08-26</t>
  </si>
  <si>
    <t>LASA</t>
  </si>
  <si>
    <t>VINYET</t>
  </si>
  <si>
    <t>2002-04-15</t>
  </si>
  <si>
    <t>1967-07-31</t>
  </si>
  <si>
    <t>KORDOWSKI</t>
  </si>
  <si>
    <t>RESZKA</t>
  </si>
  <si>
    <t>KUBA</t>
  </si>
  <si>
    <t>1996-07-17</t>
  </si>
  <si>
    <t>MELDGAARD</t>
  </si>
  <si>
    <t>SOERENSEN</t>
  </si>
  <si>
    <t>1970-03-27</t>
  </si>
  <si>
    <t>BRENDA</t>
  </si>
  <si>
    <t>2001-07-25</t>
  </si>
  <si>
    <t>1961-04-16</t>
  </si>
  <si>
    <t>1974-10-28</t>
  </si>
  <si>
    <t>JOSE RAUL</t>
  </si>
  <si>
    <t>1972-07-27</t>
  </si>
  <si>
    <t>2004-04-19</t>
  </si>
  <si>
    <t>2000-05-11</t>
  </si>
  <si>
    <t>ARAGALL</t>
  </si>
  <si>
    <t>CHECA</t>
  </si>
  <si>
    <t>JOSE MARÍA</t>
  </si>
  <si>
    <t>1963-11-05</t>
  </si>
  <si>
    <t>2001-02-28</t>
  </si>
  <si>
    <t>1995-10-16</t>
  </si>
  <si>
    <t>ANTONIO E.</t>
  </si>
  <si>
    <t>1991-09-24</t>
  </si>
  <si>
    <t>VICENTE PEDRO</t>
  </si>
  <si>
    <t>1964-08-22</t>
  </si>
  <si>
    <t>1998-05-15</t>
  </si>
  <si>
    <t>FRANCISCO ODON</t>
  </si>
  <si>
    <t>1996-01-03</t>
  </si>
  <si>
    <t>ROSALIA</t>
  </si>
  <si>
    <t>1999-12-14</t>
  </si>
  <si>
    <t>FERNANDEZ PACHECO</t>
  </si>
  <si>
    <t>1992-08-11</t>
  </si>
  <si>
    <t>DE FRANCISCO</t>
  </si>
  <si>
    <t>2002-08-19</t>
  </si>
  <si>
    <t>2001-03-22</t>
  </si>
  <si>
    <t>1970-12-25</t>
  </si>
  <si>
    <t>LOPÉZ</t>
  </si>
  <si>
    <t>1977-11-19</t>
  </si>
  <si>
    <t>NURIA ESTHER</t>
  </si>
  <si>
    <t>1976-01-18</t>
  </si>
  <si>
    <t>JIA HAO</t>
  </si>
  <si>
    <t>2002-08-04</t>
  </si>
  <si>
    <t>DIZ</t>
  </si>
  <si>
    <t>2001-10-01</t>
  </si>
  <si>
    <t>2003-05-03</t>
  </si>
  <si>
    <t>MATESANZ</t>
  </si>
  <si>
    <t>1994-02-10</t>
  </si>
  <si>
    <t>DEL VAL</t>
  </si>
  <si>
    <t>1961-11-24</t>
  </si>
  <si>
    <t>LOMBRAÑA</t>
  </si>
  <si>
    <t>ALCAIDE</t>
  </si>
  <si>
    <t>2000-06-29</t>
  </si>
  <si>
    <t>JORDINA</t>
  </si>
  <si>
    <t>TEODORO</t>
  </si>
  <si>
    <t>BONJORN</t>
  </si>
  <si>
    <t>2001-09-29</t>
  </si>
  <si>
    <t>1959-01-06</t>
  </si>
  <si>
    <t>EUSEBI</t>
  </si>
  <si>
    <t>1950-07-09</t>
  </si>
  <si>
    <t>1993-08-13</t>
  </si>
  <si>
    <t>1998-05-29</t>
  </si>
  <si>
    <t>PRADES</t>
  </si>
  <si>
    <t>DORIA</t>
  </si>
  <si>
    <t>POYATOS</t>
  </si>
  <si>
    <t>1950-07-18</t>
  </si>
  <si>
    <t>SANUY</t>
  </si>
  <si>
    <t>2003-02-05</t>
  </si>
  <si>
    <t>2001-08-22</t>
  </si>
  <si>
    <t>LOREN</t>
  </si>
  <si>
    <t>1973-01-11</t>
  </si>
  <si>
    <t>1996-07-28</t>
  </si>
  <si>
    <t>2000-02-26</t>
  </si>
  <si>
    <t>FELIP</t>
  </si>
  <si>
    <t>LLAVAYOL</t>
  </si>
  <si>
    <t>1994-05-17</t>
  </si>
  <si>
    <t>CAPILLA</t>
  </si>
  <si>
    <t>1956-11-06</t>
  </si>
  <si>
    <t>1962-10-31</t>
  </si>
  <si>
    <t>1998-04-03</t>
  </si>
  <si>
    <t>ANIBAL</t>
  </si>
  <si>
    <t>1996-11-04</t>
  </si>
  <si>
    <t>1998-12-01</t>
  </si>
  <si>
    <t>1997-10-17</t>
  </si>
  <si>
    <t>ROMERO DEL CASTILLO</t>
  </si>
  <si>
    <t>JUAN DE DIOS</t>
  </si>
  <si>
    <t>1955-10-20</t>
  </si>
  <si>
    <t>UTRERO</t>
  </si>
  <si>
    <t>JOSÉ ALBERTO</t>
  </si>
  <si>
    <t>1965-03-03</t>
  </si>
  <si>
    <t>CLAUDIA MARIA</t>
  </si>
  <si>
    <t>2001-04-04</t>
  </si>
  <si>
    <t>1975-11-22</t>
  </si>
  <si>
    <t>CAMBRONERO</t>
  </si>
  <si>
    <t>1997-02-23</t>
  </si>
  <si>
    <t>DE LA BARREDA</t>
  </si>
  <si>
    <t>1981-08-26</t>
  </si>
  <si>
    <t>1991-01-08</t>
  </si>
  <si>
    <t>1995-09-25</t>
  </si>
  <si>
    <t>2006-04-03</t>
  </si>
  <si>
    <t>1974-01-26</t>
  </si>
  <si>
    <t>JEGEDE</t>
  </si>
  <si>
    <t>TAJUDEEN SALAWU</t>
  </si>
  <si>
    <t>1986-11-24</t>
  </si>
  <si>
    <t>1972-06-11</t>
  </si>
  <si>
    <t>FAUSTINO</t>
  </si>
  <si>
    <t>1999-08-20</t>
  </si>
  <si>
    <t>1995-11-06</t>
  </si>
  <si>
    <t>BERNABÉ</t>
  </si>
  <si>
    <t>1998-02-24</t>
  </si>
  <si>
    <t>DE CARVALHO</t>
  </si>
  <si>
    <t>DIOGO MIGUEL</t>
  </si>
  <si>
    <t>IOANA</t>
  </si>
  <si>
    <t>1989-11-27</t>
  </si>
  <si>
    <t>MARIJA</t>
  </si>
  <si>
    <t>1991-04-17</t>
  </si>
  <si>
    <t>1966-10-22</t>
  </si>
  <si>
    <t>1985-01-11</t>
  </si>
  <si>
    <t>VALLESPIR</t>
  </si>
  <si>
    <t>1963-08-16</t>
  </si>
  <si>
    <t>RAMIS</t>
  </si>
  <si>
    <t>1980-03-26</t>
  </si>
  <si>
    <t>TOMEU</t>
  </si>
  <si>
    <t>1996-05-29</t>
  </si>
  <si>
    <t>1990-12-30</t>
  </si>
  <si>
    <t>2004-03-06</t>
  </si>
  <si>
    <t>RUBEN DARIO</t>
  </si>
  <si>
    <t>1978-07-26</t>
  </si>
  <si>
    <t>CAMINA</t>
  </si>
  <si>
    <t>1955-07-28</t>
  </si>
  <si>
    <t>1972-09-07</t>
  </si>
  <si>
    <t>1996-11-29</t>
  </si>
  <si>
    <t>1969-06-06</t>
  </si>
  <si>
    <t>MANUEL ANGEL</t>
  </si>
  <si>
    <t>1968-05-21</t>
  </si>
  <si>
    <t>2003-08-20</t>
  </si>
  <si>
    <t>1972-09-25</t>
  </si>
  <si>
    <t>MONTO</t>
  </si>
  <si>
    <t>1969-07-14</t>
  </si>
  <si>
    <t>1943-08-12</t>
  </si>
  <si>
    <t>SEBASTIÁN</t>
  </si>
  <si>
    <t>1960-05-06</t>
  </si>
  <si>
    <t>BUSQUETS</t>
  </si>
  <si>
    <t>2000-11-07</t>
  </si>
  <si>
    <t>1999-08-01</t>
  </si>
  <si>
    <t>GONZALEZ H.</t>
  </si>
  <si>
    <t>2003-02-28</t>
  </si>
  <si>
    <t>RIGAT</t>
  </si>
  <si>
    <t>HERAS</t>
  </si>
  <si>
    <t>2000-08-17</t>
  </si>
  <si>
    <t>1964-09-02</t>
  </si>
  <si>
    <t>1976-04-14</t>
  </si>
  <si>
    <t>1986-06-30</t>
  </si>
  <si>
    <t>1974-04-24</t>
  </si>
  <si>
    <t>2002-07-02</t>
  </si>
  <si>
    <t>1996-02-23</t>
  </si>
  <si>
    <t>2003-08-04</t>
  </si>
  <si>
    <t>1998-03-13</t>
  </si>
  <si>
    <t>1995-08-08</t>
  </si>
  <si>
    <t>1997-11-22</t>
  </si>
  <si>
    <t>OTAZU</t>
  </si>
  <si>
    <t>1995-01-07</t>
  </si>
  <si>
    <t>CARMELO</t>
  </si>
  <si>
    <t>MIRAMONTES</t>
  </si>
  <si>
    <t>MORCILO</t>
  </si>
  <si>
    <t>1998-02-20</t>
  </si>
  <si>
    <t>1969-10-06</t>
  </si>
  <si>
    <t>2001-12-12</t>
  </si>
  <si>
    <t>CARRERO</t>
  </si>
  <si>
    <t>SAEZ BRAVO</t>
  </si>
  <si>
    <t>1996-05-25</t>
  </si>
  <si>
    <t>1997-06-30</t>
  </si>
  <si>
    <t>2003-07-19</t>
  </si>
  <si>
    <t>2000-09-15</t>
  </si>
  <si>
    <t>1997-06-10</t>
  </si>
  <si>
    <t>1979-08-27</t>
  </si>
  <si>
    <t>1999-09-29</t>
  </si>
  <si>
    <t>1992-03-31</t>
  </si>
  <si>
    <t>TASCON</t>
  </si>
  <si>
    <t>1995-06-18</t>
  </si>
  <si>
    <t>2004-03-03</t>
  </si>
  <si>
    <t>CAMPRUBI</t>
  </si>
  <si>
    <t>1998-06-18</t>
  </si>
  <si>
    <t>POMMIER</t>
  </si>
  <si>
    <t>2001-06-21</t>
  </si>
  <si>
    <t>PELACHS</t>
  </si>
  <si>
    <t>2002-01-23</t>
  </si>
  <si>
    <t>TORRENT</t>
  </si>
  <si>
    <t>MIRO G.</t>
  </si>
  <si>
    <t>GALCERAN</t>
  </si>
  <si>
    <t>2001-02-24</t>
  </si>
  <si>
    <t>JOSEP MARIA</t>
  </si>
  <si>
    <t>2002-01-29</t>
  </si>
  <si>
    <t>1959-06-25</t>
  </si>
  <si>
    <t>1995-04-11</t>
  </si>
  <si>
    <t>1958-04-10</t>
  </si>
  <si>
    <t>1999-10-15</t>
  </si>
  <si>
    <t>LLADONOSA</t>
  </si>
  <si>
    <t>ARRUFAT</t>
  </si>
  <si>
    <t>2002-02-25</t>
  </si>
  <si>
    <t>1969-09-10</t>
  </si>
  <si>
    <t>ENGUIX</t>
  </si>
  <si>
    <t>2002-09-27</t>
  </si>
  <si>
    <t>CORDON</t>
  </si>
  <si>
    <t>1996-02-15</t>
  </si>
  <si>
    <t>POU</t>
  </si>
  <si>
    <t>1951-03-10</t>
  </si>
  <si>
    <t>MIER</t>
  </si>
  <si>
    <t>BADA</t>
  </si>
  <si>
    <t>ENRIQUE PELAYO</t>
  </si>
  <si>
    <t>1965-09-15</t>
  </si>
  <si>
    <t>GADEA</t>
  </si>
  <si>
    <t>BENLLOCH</t>
  </si>
  <si>
    <t>1961-10-12</t>
  </si>
  <si>
    <t>SIMÓN</t>
  </si>
  <si>
    <t>LOPEZ ANDUJAR</t>
  </si>
  <si>
    <t>1956-03-10</t>
  </si>
  <si>
    <t>ANTELM</t>
  </si>
  <si>
    <t>LANZAT</t>
  </si>
  <si>
    <t>1972-04-19</t>
  </si>
  <si>
    <t>LUACES</t>
  </si>
  <si>
    <t>1982-03-18</t>
  </si>
  <si>
    <t>VIDAURRE</t>
  </si>
  <si>
    <t>JOSE IGNACIO</t>
  </si>
  <si>
    <t>2000-05-30</t>
  </si>
  <si>
    <t>SAN MARTÍN</t>
  </si>
  <si>
    <t>1997-06-01</t>
  </si>
  <si>
    <t>MAZÓN</t>
  </si>
  <si>
    <t>1999-08-13</t>
  </si>
  <si>
    <t>MACHUCA</t>
  </si>
  <si>
    <t>1996-07-30</t>
  </si>
  <si>
    <t>1959-02-10</t>
  </si>
  <si>
    <t>MALLORQUÍ</t>
  </si>
  <si>
    <t>CAMPÀ</t>
  </si>
  <si>
    <t>ADRIÁ</t>
  </si>
  <si>
    <t>1995-04-28</t>
  </si>
  <si>
    <t>2001-10-02</t>
  </si>
  <si>
    <t>2002-08-20</t>
  </si>
  <si>
    <t>1997-08-20</t>
  </si>
  <si>
    <t>GONZÀLEZ</t>
  </si>
  <si>
    <t>VÀZQUEZ</t>
  </si>
  <si>
    <t>1966-04-19</t>
  </si>
  <si>
    <t>TARDON</t>
  </si>
  <si>
    <t>1978-09-12</t>
  </si>
  <si>
    <t>1993-09-15</t>
  </si>
  <si>
    <t>1968-06-20</t>
  </si>
  <si>
    <t>1962-07-05</t>
  </si>
  <si>
    <t>1960-06-30</t>
  </si>
  <si>
    <t>LODOS</t>
  </si>
  <si>
    <t>1974-11-10</t>
  </si>
  <si>
    <t>1979-08-02</t>
  </si>
  <si>
    <t>DE BURGOS</t>
  </si>
  <si>
    <t>COBELO</t>
  </si>
  <si>
    <t>Mª DIANDRA</t>
  </si>
  <si>
    <t>2000-03-02</t>
  </si>
  <si>
    <t>PESUDO</t>
  </si>
  <si>
    <t>1983-04-09</t>
  </si>
  <si>
    <t>ÁLVARO JOSÉ</t>
  </si>
  <si>
    <t>2001-05-30</t>
  </si>
  <si>
    <t>1997-07-21</t>
  </si>
  <si>
    <t>PENEDO</t>
  </si>
  <si>
    <t>1996-06-21</t>
  </si>
  <si>
    <t>1979-06-23</t>
  </si>
  <si>
    <t>FRANCISCO ALEJANDRO</t>
  </si>
  <si>
    <t>1981-03-16</t>
  </si>
  <si>
    <t>PALOMINO</t>
  </si>
  <si>
    <t>1995-08-20</t>
  </si>
  <si>
    <t>1979-12-19</t>
  </si>
  <si>
    <t>1997-06-06</t>
  </si>
  <si>
    <t>JING</t>
  </si>
  <si>
    <t>2002-02-10</t>
  </si>
  <si>
    <t>RUIZ DE EGUINO</t>
  </si>
  <si>
    <t>ABADIA</t>
  </si>
  <si>
    <t>ANA ISABEL</t>
  </si>
  <si>
    <t>1970-11-30</t>
  </si>
  <si>
    <t>DIEGUEZ</t>
  </si>
  <si>
    <t>1998-01-17</t>
  </si>
  <si>
    <t>MILLERA</t>
  </si>
  <si>
    <t>CHARRO</t>
  </si>
  <si>
    <t>1995-11-20</t>
  </si>
  <si>
    <t>1980-10-03</t>
  </si>
  <si>
    <t>2004-01-16</t>
  </si>
  <si>
    <t>FEBRER</t>
  </si>
  <si>
    <t>1997-10-25</t>
  </si>
  <si>
    <t>MAGRANER</t>
  </si>
  <si>
    <t>FEDERICO JOSE</t>
  </si>
  <si>
    <t>1971-03-03</t>
  </si>
  <si>
    <t>MELLADO</t>
  </si>
  <si>
    <t>1983-09-25</t>
  </si>
  <si>
    <t>2000-07-22</t>
  </si>
  <si>
    <t>BLINOV</t>
  </si>
  <si>
    <t>VALDES</t>
  </si>
  <si>
    <t>MARIA EUGENIA</t>
  </si>
  <si>
    <t>1999-05-05</t>
  </si>
  <si>
    <t>RIVERO DE AGUILAR</t>
  </si>
  <si>
    <t>1969-05-01</t>
  </si>
  <si>
    <t>1989-07-25</t>
  </si>
  <si>
    <t>BAZ</t>
  </si>
  <si>
    <t>1987-07-19</t>
  </si>
  <si>
    <t>1973-06-12</t>
  </si>
  <si>
    <t>DE HARO</t>
  </si>
  <si>
    <t>1986-04-27</t>
  </si>
  <si>
    <t>TREVIÑO</t>
  </si>
  <si>
    <t>FRANCISCO DE BORJA</t>
  </si>
  <si>
    <t>1955-02-06</t>
  </si>
  <si>
    <t>JORGE FRANCISCO</t>
  </si>
  <si>
    <t>1991-01-22</t>
  </si>
  <si>
    <t>1993-09-13</t>
  </si>
  <si>
    <t>ANTÓN</t>
  </si>
  <si>
    <t>1989-03-26</t>
  </si>
  <si>
    <t>JOAN CARLES</t>
  </si>
  <si>
    <t>1968-12-15</t>
  </si>
  <si>
    <t>VAREA</t>
  </si>
  <si>
    <t>AMADOR</t>
  </si>
  <si>
    <t>1977-08-09</t>
  </si>
  <si>
    <t>PUIGMAL</t>
  </si>
  <si>
    <t>POLIT</t>
  </si>
  <si>
    <t>2000-06-08</t>
  </si>
  <si>
    <t>1970-06-07</t>
  </si>
  <si>
    <t>1954-11-03</t>
  </si>
  <si>
    <t>1995-01-19</t>
  </si>
  <si>
    <t>MOGAS</t>
  </si>
  <si>
    <t>PLADEVALL</t>
  </si>
  <si>
    <t>MENAL</t>
  </si>
  <si>
    <t>MONTUEGA</t>
  </si>
  <si>
    <t>1983-01-12</t>
  </si>
  <si>
    <t>MASIP</t>
  </si>
  <si>
    <t>FRANCESC JOSEP</t>
  </si>
  <si>
    <t>1999-09-27</t>
  </si>
  <si>
    <t>1997-09-25</t>
  </si>
  <si>
    <t>ARMANDO</t>
  </si>
  <si>
    <t>1974-05-05</t>
  </si>
  <si>
    <t>1994-09-22</t>
  </si>
  <si>
    <t>LARIO</t>
  </si>
  <si>
    <t>2000-03-13</t>
  </si>
  <si>
    <t>1978-11-24</t>
  </si>
  <si>
    <t>1980-07-30</t>
  </si>
  <si>
    <t>2000-07-13</t>
  </si>
  <si>
    <t>1976-01-03</t>
  </si>
  <si>
    <t>FRANCESC XAVIER</t>
  </si>
  <si>
    <t>1984-12-10</t>
  </si>
  <si>
    <t>1979-09-14</t>
  </si>
  <si>
    <t>ARDILA</t>
  </si>
  <si>
    <t>1984-08-09</t>
  </si>
  <si>
    <t>2000-04-04</t>
  </si>
  <si>
    <t>TELECHEA</t>
  </si>
  <si>
    <t>1979-05-17</t>
  </si>
  <si>
    <t>ANTEQUERA</t>
  </si>
  <si>
    <t>MARÍA</t>
  </si>
  <si>
    <t>1997-04-19</t>
  </si>
  <si>
    <t>ZEA</t>
  </si>
  <si>
    <t>1994-06-28</t>
  </si>
  <si>
    <t>1977-11-26</t>
  </si>
  <si>
    <t>1993-07-14</t>
  </si>
  <si>
    <t>1994-12-15</t>
  </si>
  <si>
    <t>RIVILLAS</t>
  </si>
  <si>
    <t>1995-08-10</t>
  </si>
  <si>
    <t>1995-11-19</t>
  </si>
  <si>
    <t>HENARES</t>
  </si>
  <si>
    <t>2001-07-27</t>
  </si>
  <si>
    <t>APOLO</t>
  </si>
  <si>
    <t>2001-09-06</t>
  </si>
  <si>
    <t>JOSE MIGUEL</t>
  </si>
  <si>
    <t>1988-01-15</t>
  </si>
  <si>
    <t>1995-03-28</t>
  </si>
  <si>
    <t>MADROÑAL</t>
  </si>
  <si>
    <t>1997-12-26</t>
  </si>
  <si>
    <t>2000-10-03</t>
  </si>
  <si>
    <t>DENNIS</t>
  </si>
  <si>
    <t>1998-06-02</t>
  </si>
  <si>
    <t>1963-01-12</t>
  </si>
  <si>
    <t>1994-08-04</t>
  </si>
  <si>
    <t>HUERTA</t>
  </si>
  <si>
    <t>1998-05-30</t>
  </si>
  <si>
    <t>1999-05-22</t>
  </si>
  <si>
    <t>1997-05-15</t>
  </si>
  <si>
    <t>SAN JUAN</t>
  </si>
  <si>
    <t>1997-02-17</t>
  </si>
  <si>
    <t>BOLUDA</t>
  </si>
  <si>
    <t>1995-01-18</t>
  </si>
  <si>
    <t>ZARZA</t>
  </si>
  <si>
    <t>NUNO ALFONSO</t>
  </si>
  <si>
    <t>1998-03-28</t>
  </si>
  <si>
    <t>TAPIA</t>
  </si>
  <si>
    <t>2002-03-18</t>
  </si>
  <si>
    <t>MATELLANES</t>
  </si>
  <si>
    <t>AITANA</t>
  </si>
  <si>
    <t>1999-02-13</t>
  </si>
  <si>
    <t>ÁLVARO</t>
  </si>
  <si>
    <t>1999-04-29</t>
  </si>
  <si>
    <t>1995-06-09</t>
  </si>
  <si>
    <t>STUZNINSKIY</t>
  </si>
  <si>
    <t>1963-02-13</t>
  </si>
  <si>
    <t>RUÍZ</t>
  </si>
  <si>
    <t>PEDRO MIGUEL</t>
  </si>
  <si>
    <t>1975-12-20</t>
  </si>
  <si>
    <t>HORRILLO</t>
  </si>
  <si>
    <t>CABANILLAS</t>
  </si>
  <si>
    <t>1999-05-28</t>
  </si>
  <si>
    <t>1961-03-12</t>
  </si>
  <si>
    <t>RAMÍREZ</t>
  </si>
  <si>
    <t>1968-02-26</t>
  </si>
  <si>
    <t>ZUGASTI</t>
  </si>
  <si>
    <t>GOÑI</t>
  </si>
  <si>
    <t>1996-06-20</t>
  </si>
  <si>
    <t>MARTIN-HERVAS</t>
  </si>
  <si>
    <t>EUGENIO</t>
  </si>
  <si>
    <t>1992-10-31</t>
  </si>
  <si>
    <t>1995-03-26</t>
  </si>
  <si>
    <t>ALCOFEA</t>
  </si>
  <si>
    <t>1995-05-10</t>
  </si>
  <si>
    <t>1976-11-10</t>
  </si>
  <si>
    <t>RABAL</t>
  </si>
  <si>
    <t>1981-12-05</t>
  </si>
  <si>
    <t>MODESTO</t>
  </si>
  <si>
    <t>1972-08-01</t>
  </si>
  <si>
    <t>CARRICONDO</t>
  </si>
  <si>
    <t>1961-02-03</t>
  </si>
  <si>
    <t>DONADO</t>
  </si>
  <si>
    <t>JOSUE ERNESTO</t>
  </si>
  <si>
    <t>1990-02-02</t>
  </si>
  <si>
    <t>VALDERAS</t>
  </si>
  <si>
    <t>GRISALVO</t>
  </si>
  <si>
    <t>PABLO ENRIQUE</t>
  </si>
  <si>
    <t>1968-09-19</t>
  </si>
  <si>
    <t>1967-01-18</t>
  </si>
  <si>
    <t>GUIJARRO</t>
  </si>
  <si>
    <t>1980-04-02</t>
  </si>
  <si>
    <t>ACEBO</t>
  </si>
  <si>
    <t>MONTEAGUDO</t>
  </si>
  <si>
    <t>1993-11-11</t>
  </si>
  <si>
    <t>DUARTE</t>
  </si>
  <si>
    <t>1982-12-28</t>
  </si>
  <si>
    <t>1972-08-31</t>
  </si>
  <si>
    <t>2001-08-21</t>
  </si>
  <si>
    <t>PARAMO</t>
  </si>
  <si>
    <t>2000-07-19</t>
  </si>
  <si>
    <t>ELORZA</t>
  </si>
  <si>
    <t>JOSE JOAQUIN</t>
  </si>
  <si>
    <t>1962-03-22</t>
  </si>
  <si>
    <t>1982-06-23</t>
  </si>
  <si>
    <t>1994-10-13</t>
  </si>
  <si>
    <t>1973-06-15</t>
  </si>
  <si>
    <t>2001-01-15</t>
  </si>
  <si>
    <t>CALVAR</t>
  </si>
  <si>
    <t>1999-08-19</t>
  </si>
  <si>
    <t>ECHETO</t>
  </si>
  <si>
    <t>GOIZUETA</t>
  </si>
  <si>
    <t>INÉS AINHOA</t>
  </si>
  <si>
    <t>1980-09-28</t>
  </si>
  <si>
    <t>2000-04-08</t>
  </si>
  <si>
    <t>1997-10-19</t>
  </si>
  <si>
    <t>VALLDECABRES</t>
  </si>
  <si>
    <t>VÍCTOR</t>
  </si>
  <si>
    <t>1990-05-11</t>
  </si>
  <si>
    <t>1964-05-06</t>
  </si>
  <si>
    <t>1999-06-10</t>
  </si>
  <si>
    <t>1995-05-25</t>
  </si>
  <si>
    <t>MACHÍN</t>
  </si>
  <si>
    <t>GIOVANNI</t>
  </si>
  <si>
    <t>1997-04-04</t>
  </si>
  <si>
    <t>CÁMARA</t>
  </si>
  <si>
    <t>1993-12-08</t>
  </si>
  <si>
    <t>1992-10-19</t>
  </si>
  <si>
    <t>1947-11-21</t>
  </si>
  <si>
    <t>MARDONES</t>
  </si>
  <si>
    <t>1994-10-22</t>
  </si>
  <si>
    <t>1973-02-27</t>
  </si>
  <si>
    <t>BORRELLA</t>
  </si>
  <si>
    <t>MANUEL ANTONIO</t>
  </si>
  <si>
    <t>1963-03-27</t>
  </si>
  <si>
    <t>YERAY</t>
  </si>
  <si>
    <t>1995-06-24</t>
  </si>
  <si>
    <t>1997-04-28</t>
  </si>
  <si>
    <t>HIERRO</t>
  </si>
  <si>
    <t>1968-10-14</t>
  </si>
  <si>
    <t>1956-02-14</t>
  </si>
  <si>
    <t>LECHADO</t>
  </si>
  <si>
    <t>1965-10-01</t>
  </si>
  <si>
    <t>ÑIGUEZ</t>
  </si>
  <si>
    <t>1999-05-10</t>
  </si>
  <si>
    <t>CERDEIRA</t>
  </si>
  <si>
    <t>1996-09-12</t>
  </si>
  <si>
    <t>2001-07-07</t>
  </si>
  <si>
    <t>1998-09-14</t>
  </si>
  <si>
    <t>MATO</t>
  </si>
  <si>
    <t>OSLE</t>
  </si>
  <si>
    <t>1966-03-28</t>
  </si>
  <si>
    <t>1989-07-23</t>
  </si>
  <si>
    <t>1999-02-09</t>
  </si>
  <si>
    <t>1998-03-18</t>
  </si>
  <si>
    <t>1997-12-16</t>
  </si>
  <si>
    <t>2000-01-24</t>
  </si>
  <si>
    <t>2001-03-07</t>
  </si>
  <si>
    <t>MARTIN ADALID</t>
  </si>
  <si>
    <t>1994-07-22</t>
  </si>
  <si>
    <t>1968-05-08</t>
  </si>
  <si>
    <t>CARRETERO</t>
  </si>
  <si>
    <t>1994-09-11</t>
  </si>
  <si>
    <t>VINUESA</t>
  </si>
  <si>
    <t>1966-09-04</t>
  </si>
  <si>
    <t>GALTES</t>
  </si>
  <si>
    <t>FRANCESC X.</t>
  </si>
  <si>
    <t>1955-02-21</t>
  </si>
  <si>
    <t>1996-03-12</t>
  </si>
  <si>
    <t>PELLICER</t>
  </si>
  <si>
    <t>CLIMENT</t>
  </si>
  <si>
    <t>1996-03-07</t>
  </si>
  <si>
    <t>1995-02-17</t>
  </si>
  <si>
    <t>SALES</t>
  </si>
  <si>
    <t>1958-01-07</t>
  </si>
  <si>
    <t>1941-07-30</t>
  </si>
  <si>
    <t>1995-10-26</t>
  </si>
  <si>
    <t>1999-04-23</t>
  </si>
  <si>
    <t>1998-04-18</t>
  </si>
  <si>
    <t>ALEXIS</t>
  </si>
  <si>
    <t>1993-09-12</t>
  </si>
  <si>
    <t>ENRIQUE JOSE</t>
  </si>
  <si>
    <t>1965-10-24</t>
  </si>
  <si>
    <t>1969-03-19</t>
  </si>
  <si>
    <t>1976-02-18</t>
  </si>
  <si>
    <t>ROMEN</t>
  </si>
  <si>
    <t>1987-09-03</t>
  </si>
  <si>
    <t>1977-06-19</t>
  </si>
  <si>
    <t>1968-07-06</t>
  </si>
  <si>
    <t>SANDONIS</t>
  </si>
  <si>
    <t>1998-05-11</t>
  </si>
  <si>
    <t>1996-01-29</t>
  </si>
  <si>
    <t>FRANCISCO MIGUEL</t>
  </si>
  <si>
    <t>2001-05-16</t>
  </si>
  <si>
    <t>1978-10-01</t>
  </si>
  <si>
    <t>1974-04-29</t>
  </si>
  <si>
    <t>1975-03-08</t>
  </si>
  <si>
    <t>1973-04-12</t>
  </si>
  <si>
    <t>GUTIERRO</t>
  </si>
  <si>
    <t>1994-06-02</t>
  </si>
  <si>
    <t>1972-02-10</t>
  </si>
  <si>
    <t>1970-08-19</t>
  </si>
  <si>
    <t>TORNERO</t>
  </si>
  <si>
    <t>1989-04-11</t>
  </si>
  <si>
    <t>CARLOS MANUEL</t>
  </si>
  <si>
    <t>1995-05-09</t>
  </si>
  <si>
    <t>SERVIÑO</t>
  </si>
  <si>
    <t>1976-06-23</t>
  </si>
  <si>
    <t>INMACULADA</t>
  </si>
  <si>
    <t>1959-09-19</t>
  </si>
  <si>
    <t>1963-12-11</t>
  </si>
  <si>
    <t>ROMANI</t>
  </si>
  <si>
    <t>1992-03-18</t>
  </si>
  <si>
    <t>MANEIRO</t>
  </si>
  <si>
    <t>CURRÁS</t>
  </si>
  <si>
    <t>1992-09-25</t>
  </si>
  <si>
    <t>PABLO UXIO</t>
  </si>
  <si>
    <t>1999-04-14</t>
  </si>
  <si>
    <t>1953-04-18</t>
  </si>
  <si>
    <t>JUAN ANGEL</t>
  </si>
  <si>
    <t>1991-11-04</t>
  </si>
  <si>
    <t>1998-09-10</t>
  </si>
  <si>
    <t>1954-07-27</t>
  </si>
  <si>
    <t>1962-01-20</t>
  </si>
  <si>
    <t>BELEN</t>
  </si>
  <si>
    <t>2000-02-01</t>
  </si>
  <si>
    <t>CARRACEDO</t>
  </si>
  <si>
    <t>1992-09-09</t>
  </si>
  <si>
    <t>JUAN ALFONSO</t>
  </si>
  <si>
    <t>1961-02-12</t>
  </si>
  <si>
    <t>RABAGO</t>
  </si>
  <si>
    <t>1996-10-22</t>
  </si>
  <si>
    <t>BARZANA</t>
  </si>
  <si>
    <t>1995-04-06</t>
  </si>
  <si>
    <t>1966-05-12</t>
  </si>
  <si>
    <t>2000-04-26</t>
  </si>
  <si>
    <t>LARRIBA</t>
  </si>
  <si>
    <t>1950-11-13</t>
  </si>
  <si>
    <t>1967-10-08</t>
  </si>
  <si>
    <t>ALAVEDRA</t>
  </si>
  <si>
    <t>ALEJANDRES</t>
  </si>
  <si>
    <t>CLAVERO</t>
  </si>
  <si>
    <t>1994-10-01</t>
  </si>
  <si>
    <t>CALDERO</t>
  </si>
  <si>
    <t>CERCOS</t>
  </si>
  <si>
    <t>1994-06-14</t>
  </si>
  <si>
    <t>CHAUME</t>
  </si>
  <si>
    <t>1960-04-13</t>
  </si>
  <si>
    <t>YU JIE</t>
  </si>
  <si>
    <t>1994-02-05</t>
  </si>
  <si>
    <t>CERVIGON</t>
  </si>
  <si>
    <t>1964-09-04</t>
  </si>
  <si>
    <t>MADINABEITIA</t>
  </si>
  <si>
    <t>CANAVAL</t>
  </si>
  <si>
    <t>1997-02-18</t>
  </si>
  <si>
    <t>1980-10-15</t>
  </si>
  <si>
    <t>MAICAS</t>
  </si>
  <si>
    <t>1997-09-15</t>
  </si>
  <si>
    <t>VILLARROYA</t>
  </si>
  <si>
    <t>1997-01-26</t>
  </si>
  <si>
    <t>1966-03-08</t>
  </si>
  <si>
    <t>FRANCISCO RAFAEL</t>
  </si>
  <si>
    <t>1972-04-12</t>
  </si>
  <si>
    <t>LAINA</t>
  </si>
  <si>
    <t>1985-06-29</t>
  </si>
  <si>
    <t>1972-05-08</t>
  </si>
  <si>
    <t>1992-03-14</t>
  </si>
  <si>
    <t>1965-05-14</t>
  </si>
  <si>
    <t>1978-01-30</t>
  </si>
  <si>
    <t>CASARES</t>
  </si>
  <si>
    <t>1997-05-25</t>
  </si>
  <si>
    <t>OLEGOVA</t>
  </si>
  <si>
    <t>PETRAKIEVA</t>
  </si>
  <si>
    <t>1983-09-10</t>
  </si>
  <si>
    <t>VICH</t>
  </si>
  <si>
    <t>1982-09-19</t>
  </si>
  <si>
    <t>1972-03-30</t>
  </si>
  <si>
    <t>YAO</t>
  </si>
  <si>
    <t>1994-05-19</t>
  </si>
  <si>
    <t>CARCELLER</t>
  </si>
  <si>
    <t>1969-03-08</t>
  </si>
  <si>
    <t>1995-04-18</t>
  </si>
  <si>
    <t>1994-03-05</t>
  </si>
  <si>
    <t>1960-12-11</t>
  </si>
  <si>
    <t>ALAMO</t>
  </si>
  <si>
    <t>1989-12-14</t>
  </si>
  <si>
    <t>DRAGOS</t>
  </si>
  <si>
    <t>1997-07-05</t>
  </si>
  <si>
    <t>NAYRA</t>
  </si>
  <si>
    <t>1996-11-10</t>
  </si>
  <si>
    <t>1995-11-21</t>
  </si>
  <si>
    <t>SERRAT</t>
  </si>
  <si>
    <t>1988-12-15</t>
  </si>
  <si>
    <t>TRIADU</t>
  </si>
  <si>
    <t>1969-07-16</t>
  </si>
  <si>
    <t>1973-09-10</t>
  </si>
  <si>
    <t>JONATHAN JOSE</t>
  </si>
  <si>
    <t>1997-07-11</t>
  </si>
  <si>
    <t>1967-09-09</t>
  </si>
  <si>
    <t>1999-07-16</t>
  </si>
  <si>
    <t>1996-11-16</t>
  </si>
  <si>
    <t>MUNUERA</t>
  </si>
  <si>
    <t>1994-03-08</t>
  </si>
  <si>
    <t>1992-10-17</t>
  </si>
  <si>
    <t>1990-11-29</t>
  </si>
  <si>
    <t>1997-09-26</t>
  </si>
  <si>
    <t>MOSQUERA</t>
  </si>
  <si>
    <t>1999-03-25</t>
  </si>
  <si>
    <t>JUAN FERNANDO</t>
  </si>
  <si>
    <t>1968-06-01</t>
  </si>
  <si>
    <t>CANZOBRE</t>
  </si>
  <si>
    <t>1962-07-09</t>
  </si>
  <si>
    <t>1992-03-06</t>
  </si>
  <si>
    <t>1995-10-08</t>
  </si>
  <si>
    <t>COBAS</t>
  </si>
  <si>
    <t>2000-10-30</t>
  </si>
  <si>
    <t>ENRIQUEZ</t>
  </si>
  <si>
    <t>1999-01-31</t>
  </si>
  <si>
    <t>1998-11-28</t>
  </si>
  <si>
    <t>PIÑON</t>
  </si>
  <si>
    <t>1958-01-21</t>
  </si>
  <si>
    <t>AUSIO</t>
  </si>
  <si>
    <t>PRAT</t>
  </si>
  <si>
    <t>1962-07-08</t>
  </si>
  <si>
    <t>1994-01-28</t>
  </si>
  <si>
    <t>LLENAS</t>
  </si>
  <si>
    <t>TURET</t>
  </si>
  <si>
    <t>1992-04-06</t>
  </si>
  <si>
    <t>FARRES</t>
  </si>
  <si>
    <t>DE BUNES</t>
  </si>
  <si>
    <t>1998-10-15</t>
  </si>
  <si>
    <t>PLOU</t>
  </si>
  <si>
    <t>1996-12-08</t>
  </si>
  <si>
    <t>LARRIETY</t>
  </si>
  <si>
    <t>JOSE DOMINGO</t>
  </si>
  <si>
    <t>1967-09-29</t>
  </si>
  <si>
    <t>1996-04-01</t>
  </si>
  <si>
    <t>1998-05-26</t>
  </si>
  <si>
    <t>ANTONIO MANUEL</t>
  </si>
  <si>
    <t>1965-04-08</t>
  </si>
  <si>
    <t>MARIA DEL MAR</t>
  </si>
  <si>
    <t>1994-08-01</t>
  </si>
  <si>
    <t>DE MARCO</t>
  </si>
  <si>
    <t>1994-03-09</t>
  </si>
  <si>
    <t>ANXO</t>
  </si>
  <si>
    <t>2000-05-09</t>
  </si>
  <si>
    <t>FUSTE</t>
  </si>
  <si>
    <t>1980-08-17</t>
  </si>
  <si>
    <t>FERRAS</t>
  </si>
  <si>
    <t>1962-06-24</t>
  </si>
  <si>
    <t>RASTRERO</t>
  </si>
  <si>
    <t>1962-04-22</t>
  </si>
  <si>
    <t>JOAN ANTONI</t>
  </si>
  <si>
    <t>1964-07-16</t>
  </si>
  <si>
    <t>1998-07-04</t>
  </si>
  <si>
    <t>1971-09-23</t>
  </si>
  <si>
    <t>CUBELLS</t>
  </si>
  <si>
    <t>1967-04-17</t>
  </si>
  <si>
    <t>1998-02-01</t>
  </si>
  <si>
    <t>JESUS MANUEL</t>
  </si>
  <si>
    <t>1974-12-05</t>
  </si>
  <si>
    <t>1997-02-19</t>
  </si>
  <si>
    <t>JARAIZ</t>
  </si>
  <si>
    <t>1998-10-25</t>
  </si>
  <si>
    <t>ESPARZA</t>
  </si>
  <si>
    <t>LANGARICA</t>
  </si>
  <si>
    <t>1991-05-03</t>
  </si>
  <si>
    <t>1992-12-08</t>
  </si>
  <si>
    <t>1989-08-14</t>
  </si>
  <si>
    <t>1993-08-10</t>
  </si>
  <si>
    <t>CIDONCHA</t>
  </si>
  <si>
    <t>1956-06-27</t>
  </si>
  <si>
    <t>1971-12-12</t>
  </si>
  <si>
    <t>RODOLFO</t>
  </si>
  <si>
    <t>1972-12-03</t>
  </si>
  <si>
    <t>1994-12-01</t>
  </si>
  <si>
    <t>HOYOS</t>
  </si>
  <si>
    <t>1993-02-23</t>
  </si>
  <si>
    <t>1981-04-15</t>
  </si>
  <si>
    <t>1999-04-22</t>
  </si>
  <si>
    <t>1950-08-12</t>
  </si>
  <si>
    <t>AUREA</t>
  </si>
  <si>
    <t>1997-06-19</t>
  </si>
  <si>
    <t>1999-04-02</t>
  </si>
  <si>
    <t>1993-03-26</t>
  </si>
  <si>
    <t>ALIN</t>
  </si>
  <si>
    <t>STROIA</t>
  </si>
  <si>
    <t>DACIAN</t>
  </si>
  <si>
    <t>1982-10-09</t>
  </si>
  <si>
    <t>1968-11-20</t>
  </si>
  <si>
    <t>DRAGO</t>
  </si>
  <si>
    <t>1972-12-26</t>
  </si>
  <si>
    <t>DANIEL JESUS</t>
  </si>
  <si>
    <t>1974-01-17</t>
  </si>
  <si>
    <t>ARBOR</t>
  </si>
  <si>
    <t>1977-03-28</t>
  </si>
  <si>
    <t>1997-08-12</t>
  </si>
  <si>
    <t>1967-05-30</t>
  </si>
  <si>
    <t>1971-02-08</t>
  </si>
  <si>
    <t>SOLINIS</t>
  </si>
  <si>
    <t>1994-09-01</t>
  </si>
  <si>
    <t>ARKAITZ</t>
  </si>
  <si>
    <t>ORRU</t>
  </si>
  <si>
    <t>GIAN MARCO</t>
  </si>
  <si>
    <t>1971-08-02</t>
  </si>
  <si>
    <t>SUERO</t>
  </si>
  <si>
    <t>1965-10-02</t>
  </si>
  <si>
    <t>1952-12-24</t>
  </si>
  <si>
    <t>URQUIZU</t>
  </si>
  <si>
    <t>JUAN RAMON</t>
  </si>
  <si>
    <t>1972-03-03</t>
  </si>
  <si>
    <t>EMILIANO</t>
  </si>
  <si>
    <t>MENDAZONA</t>
  </si>
  <si>
    <t>GARONA</t>
  </si>
  <si>
    <t>1984-07-31</t>
  </si>
  <si>
    <t>FEHER</t>
  </si>
  <si>
    <t>1988-05-30</t>
  </si>
  <si>
    <t>1996-08-15</t>
  </si>
  <si>
    <t>CAYMEL</t>
  </si>
  <si>
    <t>1998-06-06</t>
  </si>
  <si>
    <t>1996-12-19</t>
  </si>
  <si>
    <t>QUINTELA</t>
  </si>
  <si>
    <t>1997-06-08</t>
  </si>
  <si>
    <t>MONTOYA</t>
  </si>
  <si>
    <t>1992-06-04</t>
  </si>
  <si>
    <t>1976-01-28</t>
  </si>
  <si>
    <t>1997-04-15</t>
  </si>
  <si>
    <t>AJENJO</t>
  </si>
  <si>
    <t>GUILARTE</t>
  </si>
  <si>
    <t>CALZADA</t>
  </si>
  <si>
    <t>1992-01-31</t>
  </si>
  <si>
    <t>1996-05-17</t>
  </si>
  <si>
    <t>MONTESDEOCA</t>
  </si>
  <si>
    <t>1989-11-09</t>
  </si>
  <si>
    <t>ESCOBOSA</t>
  </si>
  <si>
    <t>VICENÇ</t>
  </si>
  <si>
    <t>1962-06-18</t>
  </si>
  <si>
    <t>GOMIS</t>
  </si>
  <si>
    <t>PULGAR</t>
  </si>
  <si>
    <t>1964-03-12</t>
  </si>
  <si>
    <t>TELLES</t>
  </si>
  <si>
    <t>JONATAN</t>
  </si>
  <si>
    <t>1995-04-20</t>
  </si>
  <si>
    <t>1995-07-01</t>
  </si>
  <si>
    <t>SOFIA-XUAN</t>
  </si>
  <si>
    <t>1999-09-14</t>
  </si>
  <si>
    <t>1998-04-12</t>
  </si>
  <si>
    <t>TARRASO</t>
  </si>
  <si>
    <t>1992-04-22</t>
  </si>
  <si>
    <t>1994-05-12</t>
  </si>
  <si>
    <t>1996-04-10</t>
  </si>
  <si>
    <t>1960-11-09</t>
  </si>
  <si>
    <t>1966-09-14</t>
  </si>
  <si>
    <t>1964-04-03</t>
  </si>
  <si>
    <t>1961-07-10</t>
  </si>
  <si>
    <t>ALEKSANDER</t>
  </si>
  <si>
    <t>1985-04-20</t>
  </si>
  <si>
    <t>MARCELO EDUARDO</t>
  </si>
  <si>
    <t>1984-08-26</t>
  </si>
  <si>
    <t>JUAN GABRIEL</t>
  </si>
  <si>
    <t>1988-04-25</t>
  </si>
  <si>
    <t>TOBIO</t>
  </si>
  <si>
    <t>1996-12-17</t>
  </si>
  <si>
    <t>1993-12-09</t>
  </si>
  <si>
    <t>BROULLON</t>
  </si>
  <si>
    <t>1968-01-16</t>
  </si>
  <si>
    <t>DE PABLO</t>
  </si>
  <si>
    <t>1960-09-13</t>
  </si>
  <si>
    <t>1956-01-09</t>
  </si>
  <si>
    <t>1967-09-28</t>
  </si>
  <si>
    <t>1991-06-22</t>
  </si>
  <si>
    <t>SANDRO</t>
  </si>
  <si>
    <t>1996-02-12</t>
  </si>
  <si>
    <t>LEZCANO</t>
  </si>
  <si>
    <t>1992-06-05</t>
  </si>
  <si>
    <t>HORTAL</t>
  </si>
  <si>
    <t>FORONDA</t>
  </si>
  <si>
    <t>1996-01-25</t>
  </si>
  <si>
    <t>MARIA PILAR</t>
  </si>
  <si>
    <t>2000-03-05</t>
  </si>
  <si>
    <t>1990-03-04</t>
  </si>
  <si>
    <t>PABLOS</t>
  </si>
  <si>
    <t>1996-02-28</t>
  </si>
  <si>
    <t>RUIZ DE EGINO</t>
  </si>
  <si>
    <t>1997-12-08</t>
  </si>
  <si>
    <t>SANDRA</t>
  </si>
  <si>
    <t>1968-05-06</t>
  </si>
  <si>
    <t>LAMA</t>
  </si>
  <si>
    <t>1991-11-18</t>
  </si>
  <si>
    <t>TAJUELO</t>
  </si>
  <si>
    <t>1979-02-05</t>
  </si>
  <si>
    <t>1977-05-18</t>
  </si>
  <si>
    <t>DOMENEC</t>
  </si>
  <si>
    <t>RENATO VICTOR</t>
  </si>
  <si>
    <t>1973-02-03</t>
  </si>
  <si>
    <t>DE BLAS</t>
  </si>
  <si>
    <t>FOIX</t>
  </si>
  <si>
    <t>1974-08-30</t>
  </si>
  <si>
    <t>GUIRAL</t>
  </si>
  <si>
    <t>1966-10-11</t>
  </si>
  <si>
    <t>1991-12-16</t>
  </si>
  <si>
    <t>TRIGUEROS</t>
  </si>
  <si>
    <t>1991-01-09</t>
  </si>
  <si>
    <t>1962-11-19</t>
  </si>
  <si>
    <t>1982-11-28</t>
  </si>
  <si>
    <t>JUANICO</t>
  </si>
  <si>
    <t>1977-11-18</t>
  </si>
  <si>
    <t>AGUILO</t>
  </si>
  <si>
    <t>1948-11-06</t>
  </si>
  <si>
    <t>RUTH</t>
  </si>
  <si>
    <t>1993-08-18</t>
  </si>
  <si>
    <t>1997-10-06</t>
  </si>
  <si>
    <t>1995-05-31</t>
  </si>
  <si>
    <t>LOPERA</t>
  </si>
  <si>
    <t>1976-08-21</t>
  </si>
  <si>
    <t>1994-06-17</t>
  </si>
  <si>
    <t>1996-05-10</t>
  </si>
  <si>
    <t>PINOS</t>
  </si>
  <si>
    <t>1997-02-20</t>
  </si>
  <si>
    <t>MARIA ISABEL</t>
  </si>
  <si>
    <t>1997-08-19</t>
  </si>
  <si>
    <t>LASALDE</t>
  </si>
  <si>
    <t>JANE</t>
  </si>
  <si>
    <t>1959-07-26</t>
  </si>
  <si>
    <t>MONFORTE</t>
  </si>
  <si>
    <t>RADILLO</t>
  </si>
  <si>
    <t>MAESTRE</t>
  </si>
  <si>
    <t>1995-12-10</t>
  </si>
  <si>
    <t>1996-06-06</t>
  </si>
  <si>
    <t>1996-08-12</t>
  </si>
  <si>
    <t>1953-03-19</t>
  </si>
  <si>
    <t>CALZA</t>
  </si>
  <si>
    <t>AGREDA</t>
  </si>
  <si>
    <t>1949-08-04</t>
  </si>
  <si>
    <t>1974-04-17</t>
  </si>
  <si>
    <t>1995-07-28</t>
  </si>
  <si>
    <t>1952-12-20</t>
  </si>
  <si>
    <t>1968-09-06</t>
  </si>
  <si>
    <t>1980-12-25</t>
  </si>
  <si>
    <t>RABASA</t>
  </si>
  <si>
    <t>HOSTENCH</t>
  </si>
  <si>
    <t>1952-06-05</t>
  </si>
  <si>
    <t>ADAME</t>
  </si>
  <si>
    <t>1982-03-04</t>
  </si>
  <si>
    <t>GANDERILLA</t>
  </si>
  <si>
    <t>YORDI JASON</t>
  </si>
  <si>
    <t>1995-04-27</t>
  </si>
  <si>
    <t>1975-07-16</t>
  </si>
  <si>
    <t>1980-08-28</t>
  </si>
  <si>
    <t>1991-10-16</t>
  </si>
  <si>
    <t>1995-05-20</t>
  </si>
  <si>
    <t>1954-08-11</t>
  </si>
  <si>
    <t>RODAL</t>
  </si>
  <si>
    <t>1989-07-06</t>
  </si>
  <si>
    <t>1997-07-16</t>
  </si>
  <si>
    <t>1994-01-20</t>
  </si>
  <si>
    <t>1997-01-04</t>
  </si>
  <si>
    <t>1996-03-08</t>
  </si>
  <si>
    <t>1995-01-15</t>
  </si>
  <si>
    <t>1995-08-11</t>
  </si>
  <si>
    <t>FERNANDO RAMON</t>
  </si>
  <si>
    <t>1964-07-23</t>
  </si>
  <si>
    <t>CARAMES</t>
  </si>
  <si>
    <t>1958-04-03</t>
  </si>
  <si>
    <t>MIGUELEZ</t>
  </si>
  <si>
    <t>ELISEO XAVIER</t>
  </si>
  <si>
    <t>1945-02-22</t>
  </si>
  <si>
    <t>1956-10-27</t>
  </si>
  <si>
    <t>1991-04-16</t>
  </si>
  <si>
    <t>ZURANO</t>
  </si>
  <si>
    <t>M. ANGEL</t>
  </si>
  <si>
    <t>1992-07-15</t>
  </si>
  <si>
    <t>DAVI</t>
  </si>
  <si>
    <t>1957-04-13</t>
  </si>
  <si>
    <t>1996-03-24</t>
  </si>
  <si>
    <t>BALANZO</t>
  </si>
  <si>
    <t>JUANDO</t>
  </si>
  <si>
    <t>1995-10-27</t>
  </si>
  <si>
    <t>BLAS</t>
  </si>
  <si>
    <t>1965-05-22</t>
  </si>
  <si>
    <t>PARDINA</t>
  </si>
  <si>
    <t>MUNDO</t>
  </si>
  <si>
    <t>1969-02-14</t>
  </si>
  <si>
    <t>BATALLER</t>
  </si>
  <si>
    <t>1978-10-14</t>
  </si>
  <si>
    <t>1970-05-23</t>
  </si>
  <si>
    <t>1944-06-02</t>
  </si>
  <si>
    <t>1971-11-03</t>
  </si>
  <si>
    <t>KAROL</t>
  </si>
  <si>
    <t>1984-05-09</t>
  </si>
  <si>
    <t>JIN</t>
  </si>
  <si>
    <t>1987-06-04</t>
  </si>
  <si>
    <t>VILLOSLADA</t>
  </si>
  <si>
    <t>1975-11-14</t>
  </si>
  <si>
    <t>XURXO</t>
  </si>
  <si>
    <t>1991-05-01</t>
  </si>
  <si>
    <t>1966-09-09</t>
  </si>
  <si>
    <t>FERNANDO JAVIER</t>
  </si>
  <si>
    <t>1960-11-14</t>
  </si>
  <si>
    <t>YAÑEZ</t>
  </si>
  <si>
    <t>PATO</t>
  </si>
  <si>
    <t>1964-05-27</t>
  </si>
  <si>
    <t>1988-01-07</t>
  </si>
  <si>
    <t>1970-05-16</t>
  </si>
  <si>
    <t>1993-04-22</t>
  </si>
  <si>
    <t>ARGÜELLO</t>
  </si>
  <si>
    <t>1995-06-08</t>
  </si>
  <si>
    <t>OTIÑAR</t>
  </si>
  <si>
    <t>1986-06-22</t>
  </si>
  <si>
    <t>MANOBEL</t>
  </si>
  <si>
    <t>1959-04-20</t>
  </si>
  <si>
    <t>JULIO CESAR</t>
  </si>
  <si>
    <t>1966-09-30</t>
  </si>
  <si>
    <t>1968-11-03</t>
  </si>
  <si>
    <t>WANG</t>
  </si>
  <si>
    <t>1986-08-11</t>
  </si>
  <si>
    <t>AURELIO</t>
  </si>
  <si>
    <t>1978-12-13</t>
  </si>
  <si>
    <t>1995-03-27</t>
  </si>
  <si>
    <t>PARGAS</t>
  </si>
  <si>
    <t>1965-07-15</t>
  </si>
  <si>
    <t>TUÑEZ DE LA</t>
  </si>
  <si>
    <t>1967-05-19</t>
  </si>
  <si>
    <t>1978-06-03</t>
  </si>
  <si>
    <t>1994-04-09</t>
  </si>
  <si>
    <t>1992-10-04</t>
  </si>
  <si>
    <t>HOZ</t>
  </si>
  <si>
    <t>CABANA</t>
  </si>
  <si>
    <t>OVIDIO</t>
  </si>
  <si>
    <t>1980-03-27</t>
  </si>
  <si>
    <t>1982-07-26</t>
  </si>
  <si>
    <t>MEDIN</t>
  </si>
  <si>
    <t>JOSE M.</t>
  </si>
  <si>
    <t>1951-05-17</t>
  </si>
  <si>
    <t>PUGA</t>
  </si>
  <si>
    <t>TRIGAS</t>
  </si>
  <si>
    <t>1956-01-12</t>
  </si>
  <si>
    <t>1994-06-22</t>
  </si>
  <si>
    <t>1994-12-26</t>
  </si>
  <si>
    <t>1977-10-24</t>
  </si>
  <si>
    <t>1977-11-14</t>
  </si>
  <si>
    <t>1974-05-21</t>
  </si>
  <si>
    <t>AGEA</t>
  </si>
  <si>
    <t>1954-11-08</t>
  </si>
  <si>
    <t>1965-01-18</t>
  </si>
  <si>
    <t>PROL</t>
  </si>
  <si>
    <t>1986-05-07</t>
  </si>
  <si>
    <t>FLORENCIO</t>
  </si>
  <si>
    <t>1977-03-24</t>
  </si>
  <si>
    <t>ENRIQUE MIGUEL</t>
  </si>
  <si>
    <t>1972-07-05</t>
  </si>
  <si>
    <t>1993-05-11</t>
  </si>
  <si>
    <t>BIBILONI</t>
  </si>
  <si>
    <t>1996-01-27</t>
  </si>
  <si>
    <t>INDEPENDIENTE-BAL</t>
  </si>
  <si>
    <t>VEDRIEL</t>
  </si>
  <si>
    <t>1992-08-24</t>
  </si>
  <si>
    <t>1998-01-18</t>
  </si>
  <si>
    <t>1961-03-07</t>
  </si>
  <si>
    <t>1973-09-16</t>
  </si>
  <si>
    <t>1992-04-07</t>
  </si>
  <si>
    <t>1993-04-07</t>
  </si>
  <si>
    <t>1986-12-07</t>
  </si>
  <si>
    <t>CRISTOFER</t>
  </si>
  <si>
    <t>1996-06-12</t>
  </si>
  <si>
    <t>1987-06-29</t>
  </si>
  <si>
    <t>CORREA</t>
  </si>
  <si>
    <t>PICCONE</t>
  </si>
  <si>
    <t>ANDRES GUILLERMO</t>
  </si>
  <si>
    <t>1980-02-20</t>
  </si>
  <si>
    <t>BOLAÑO</t>
  </si>
  <si>
    <t>MODIA</t>
  </si>
  <si>
    <t>ESTEFANIA</t>
  </si>
  <si>
    <t>1967-11-15</t>
  </si>
  <si>
    <t>ANTONIO ANGEL</t>
  </si>
  <si>
    <t>1960-12-25</t>
  </si>
  <si>
    <t>1985-12-31</t>
  </si>
  <si>
    <t>1975-09-11</t>
  </si>
  <si>
    <t>1968-04-03</t>
  </si>
  <si>
    <t>1980-03-17</t>
  </si>
  <si>
    <t>1974-08-28</t>
  </si>
  <si>
    <t>RAMON ERNESTO</t>
  </si>
  <si>
    <t>1967-02-15</t>
  </si>
  <si>
    <t>1998-07-09</t>
  </si>
  <si>
    <t>MELANIA</t>
  </si>
  <si>
    <t>1993-06-19</t>
  </si>
  <si>
    <t>HIGINIO</t>
  </si>
  <si>
    <t>1992-01-05</t>
  </si>
  <si>
    <t>DEL CERRO</t>
  </si>
  <si>
    <t>CARLOS M.</t>
  </si>
  <si>
    <t>1963-08-04</t>
  </si>
  <si>
    <t>1962-09-07</t>
  </si>
  <si>
    <t>JULIÁN TRINIDAD</t>
  </si>
  <si>
    <t>1973-03-24</t>
  </si>
  <si>
    <t>1989-06-25</t>
  </si>
  <si>
    <t>1965-05-05</t>
  </si>
  <si>
    <t>JOSEP Mª</t>
  </si>
  <si>
    <t>1993-04-17</t>
  </si>
  <si>
    <t>1979-12-21</t>
  </si>
  <si>
    <t>1981-04-27</t>
  </si>
  <si>
    <t>FAJEDA</t>
  </si>
  <si>
    <t>1961-02-01</t>
  </si>
  <si>
    <t>FREIXAS</t>
  </si>
  <si>
    <t>1989-07-12</t>
  </si>
  <si>
    <t>1977-06-03</t>
  </si>
  <si>
    <t>1994-11-09</t>
  </si>
  <si>
    <t>PANIELLO</t>
  </si>
  <si>
    <t>AROLAS</t>
  </si>
  <si>
    <t>1955-05-12</t>
  </si>
  <si>
    <t>ALCAÑIZ</t>
  </si>
  <si>
    <t>1991-01-06</t>
  </si>
  <si>
    <t>TORRECILLA</t>
  </si>
  <si>
    <t>PORTILLA</t>
  </si>
  <si>
    <t>1991-04-01</t>
  </si>
  <si>
    <t>1960-07-01</t>
  </si>
  <si>
    <t>ESTEPA</t>
  </si>
  <si>
    <t>1978-10-30</t>
  </si>
  <si>
    <t>CIUREZ</t>
  </si>
  <si>
    <t>MIHAELA</t>
  </si>
  <si>
    <t>1986-04-01</t>
  </si>
  <si>
    <t>TERRON</t>
  </si>
  <si>
    <t>1988-04-02</t>
  </si>
  <si>
    <t>1978-10-27</t>
  </si>
  <si>
    <t>1993-01-20</t>
  </si>
  <si>
    <t>1950-08-13</t>
  </si>
  <si>
    <t>1969-09-17</t>
  </si>
  <si>
    <t>1992-05-28</t>
  </si>
  <si>
    <t>1991-12-20</t>
  </si>
  <si>
    <t>1955-08-07</t>
  </si>
  <si>
    <t>AVELINO</t>
  </si>
  <si>
    <t>1963-12-10</t>
  </si>
  <si>
    <t>IDOIA</t>
  </si>
  <si>
    <t>1972-12-24</t>
  </si>
  <si>
    <t>1949-03-03</t>
  </si>
  <si>
    <t>1958-10-20</t>
  </si>
  <si>
    <t>1960-09-06</t>
  </si>
  <si>
    <t>JOSEP M.</t>
  </si>
  <si>
    <t>1954-07-24</t>
  </si>
  <si>
    <t>CREUS</t>
  </si>
  <si>
    <t>PEDROL</t>
  </si>
  <si>
    <t>1978-08-30</t>
  </si>
  <si>
    <t>1974-12-08</t>
  </si>
  <si>
    <t>FANG NING</t>
  </si>
  <si>
    <t>1994-04-27</t>
  </si>
  <si>
    <t>MANTIS</t>
  </si>
  <si>
    <t>1996-02-03</t>
  </si>
  <si>
    <t>DORANTES</t>
  </si>
  <si>
    <t>1987-06-19</t>
  </si>
  <si>
    <t>1980-11-01</t>
  </si>
  <si>
    <t>1995-02-10</t>
  </si>
  <si>
    <t>1996-04-18</t>
  </si>
  <si>
    <t>1985-11-03</t>
  </si>
  <si>
    <t>MACIAS</t>
  </si>
  <si>
    <t>CAETANO</t>
  </si>
  <si>
    <t>COUTIHNO</t>
  </si>
  <si>
    <t>JOAO</t>
  </si>
  <si>
    <t>1950-04-29</t>
  </si>
  <si>
    <t>1995-05-28</t>
  </si>
  <si>
    <t>1993-02-09</t>
  </si>
  <si>
    <t>BARTNIK</t>
  </si>
  <si>
    <t>KRZYSZTOF</t>
  </si>
  <si>
    <t>1964-02-06</t>
  </si>
  <si>
    <t>ROSADO</t>
  </si>
  <si>
    <t>1970-08-29</t>
  </si>
  <si>
    <t>JUAN FLORES</t>
  </si>
  <si>
    <t>1983-06-01</t>
  </si>
  <si>
    <t>1956-05-15</t>
  </si>
  <si>
    <t>SUANCES</t>
  </si>
  <si>
    <t>JOSE IVAN</t>
  </si>
  <si>
    <t>1972-07-11</t>
  </si>
  <si>
    <t>1980-08-03</t>
  </si>
  <si>
    <t>FRANCISCO VICENTE</t>
  </si>
  <si>
    <t>1964-11-11</t>
  </si>
  <si>
    <t>DORCA</t>
  </si>
  <si>
    <t>LOREDANA-CARMEN</t>
  </si>
  <si>
    <t>1984-07-07</t>
  </si>
  <si>
    <t>1977-05-31</t>
  </si>
  <si>
    <t>1954-06-27</t>
  </si>
  <si>
    <t>1959-05-03</t>
  </si>
  <si>
    <t>PARRAS</t>
  </si>
  <si>
    <t>RIBES</t>
  </si>
  <si>
    <t>1977-12-11</t>
  </si>
  <si>
    <t>1968-11-13</t>
  </si>
  <si>
    <t>COLLAZO</t>
  </si>
  <si>
    <t>1969-05-09</t>
  </si>
  <si>
    <t>1993-11-05</t>
  </si>
  <si>
    <t>MALLO</t>
  </si>
  <si>
    <t>1982-08-18</t>
  </si>
  <si>
    <t>1963-07-19</t>
  </si>
  <si>
    <t>CASALDERREY</t>
  </si>
  <si>
    <t>1993-04-06</t>
  </si>
  <si>
    <t>1993-07-27</t>
  </si>
  <si>
    <t>1978-01-14</t>
  </si>
  <si>
    <t>IXAI</t>
  </si>
  <si>
    <t>1985-11-14</t>
  </si>
  <si>
    <t>1982-09-30</t>
  </si>
  <si>
    <t>1968-05-02</t>
  </si>
  <si>
    <t>1984-11-10</t>
  </si>
  <si>
    <t>CASTRONADO</t>
  </si>
  <si>
    <t>1985-07-06</t>
  </si>
  <si>
    <t>1971-05-10</t>
  </si>
  <si>
    <t>1967-08-11</t>
  </si>
  <si>
    <t>1985-03-08</t>
  </si>
  <si>
    <t>ADINA</t>
  </si>
  <si>
    <t>NOEL-RENE</t>
  </si>
  <si>
    <t>1993-07-12</t>
  </si>
  <si>
    <t>DANI</t>
  </si>
  <si>
    <t>1988-11-02</t>
  </si>
  <si>
    <t>1971-06-09</t>
  </si>
  <si>
    <t>SALLA</t>
  </si>
  <si>
    <t>1966-03-20</t>
  </si>
  <si>
    <t>1967-12-17</t>
  </si>
  <si>
    <t>LUCEA</t>
  </si>
  <si>
    <t>1954-12-21</t>
  </si>
  <si>
    <t>SAPES</t>
  </si>
  <si>
    <t>ROYES</t>
  </si>
  <si>
    <t>SERONERO</t>
  </si>
  <si>
    <t>ARMANDO MANUEL</t>
  </si>
  <si>
    <t>PINTO</t>
  </si>
  <si>
    <t>DE DIOS</t>
  </si>
  <si>
    <t>1988-11-25</t>
  </si>
  <si>
    <t>1987-11-29</t>
  </si>
  <si>
    <t>SERGIY</t>
  </si>
  <si>
    <t>1975-03-27</t>
  </si>
  <si>
    <t>1959-03-06</t>
  </si>
  <si>
    <t>BERMÚDEZ</t>
  </si>
  <si>
    <t>1980-10-23</t>
  </si>
  <si>
    <t>ARZOLA</t>
  </si>
  <si>
    <t>1974-01-18</t>
  </si>
  <si>
    <t>1998-10-03</t>
  </si>
  <si>
    <t>1987-08-15</t>
  </si>
  <si>
    <t>1995-06-16</t>
  </si>
  <si>
    <t>PERAL</t>
  </si>
  <si>
    <t>PARENT</t>
  </si>
  <si>
    <t>1994-08-18</t>
  </si>
  <si>
    <t>1994-07-20</t>
  </si>
  <si>
    <t>1994-05-05</t>
  </si>
  <si>
    <t>1994-02-23</t>
  </si>
  <si>
    <t>BARRENECHE</t>
  </si>
  <si>
    <t>1993-07-26</t>
  </si>
  <si>
    <t>1993-07-19</t>
  </si>
  <si>
    <t>GUADILLA</t>
  </si>
  <si>
    <t>1993-05-30</t>
  </si>
  <si>
    <t>LAHOZ</t>
  </si>
  <si>
    <t>1993-05-20</t>
  </si>
  <si>
    <t>CONSTANZA</t>
  </si>
  <si>
    <t>1993-03-11</t>
  </si>
  <si>
    <t>1993-02-08</t>
  </si>
  <si>
    <t>1993-02-02</t>
  </si>
  <si>
    <t>1993-01-18</t>
  </si>
  <si>
    <t>1992-12-31</t>
  </si>
  <si>
    <t>1992-12-22</t>
  </si>
  <si>
    <t>1992-08-25</t>
  </si>
  <si>
    <t>1992-08-03</t>
  </si>
  <si>
    <t>1992-05-16</t>
  </si>
  <si>
    <t>1992-04-21</t>
  </si>
  <si>
    <t>1992-01-11</t>
  </si>
  <si>
    <t>AMADEO</t>
  </si>
  <si>
    <t>1991-12-31</t>
  </si>
  <si>
    <t>1991-09-28</t>
  </si>
  <si>
    <t>1991-11-21</t>
  </si>
  <si>
    <t>1991-10-04</t>
  </si>
  <si>
    <t>BRUGADA</t>
  </si>
  <si>
    <t>BELLSOLA</t>
  </si>
  <si>
    <t>1991-09-26</t>
  </si>
  <si>
    <t>1991-09-19</t>
  </si>
  <si>
    <t>JOSEP RAIMON</t>
  </si>
  <si>
    <t>1991-09-13</t>
  </si>
  <si>
    <t>BORES</t>
  </si>
  <si>
    <t>1991-09-01</t>
  </si>
  <si>
    <t>1991-06-21</t>
  </si>
  <si>
    <t>1991-05-15</t>
  </si>
  <si>
    <t>1991-04-29</t>
  </si>
  <si>
    <t>1991-04-09</t>
  </si>
  <si>
    <t>TERAN</t>
  </si>
  <si>
    <t>1991-03-26</t>
  </si>
  <si>
    <t>ASO</t>
  </si>
  <si>
    <t>1991-03-09</t>
  </si>
  <si>
    <t>1991-02-17</t>
  </si>
  <si>
    <t>1990-11-14</t>
  </si>
  <si>
    <t>1990-11-02</t>
  </si>
  <si>
    <t>SABARIS</t>
  </si>
  <si>
    <t>1990-07-18</t>
  </si>
  <si>
    <t>LIBRE</t>
  </si>
  <si>
    <t>1990-06-19</t>
  </si>
  <si>
    <t>1990-06-07</t>
  </si>
  <si>
    <t>1990-05-16</t>
  </si>
  <si>
    <t>PRIOR</t>
  </si>
  <si>
    <t>1990-02-03</t>
  </si>
  <si>
    <t>1990-01-30</t>
  </si>
  <si>
    <t>1990-01-29</t>
  </si>
  <si>
    <t>JARA</t>
  </si>
  <si>
    <t>1990-01-15</t>
  </si>
  <si>
    <t>CEJAS</t>
  </si>
  <si>
    <t>1989-12-27</t>
  </si>
  <si>
    <t>ALCON</t>
  </si>
  <si>
    <t>1989-12-12</t>
  </si>
  <si>
    <t>1989-11-21</t>
  </si>
  <si>
    <t>1989-11-11</t>
  </si>
  <si>
    <t>1989-10-21</t>
  </si>
  <si>
    <t>1989-10-09</t>
  </si>
  <si>
    <t>1989-09-18</t>
  </si>
  <si>
    <t>CADILLA</t>
  </si>
  <si>
    <t>ELISABET</t>
  </si>
  <si>
    <t>1989-09-15</t>
  </si>
  <si>
    <t>1989-07-10</t>
  </si>
  <si>
    <t>DEL VIGO</t>
  </si>
  <si>
    <t>1989-06-13</t>
  </si>
  <si>
    <t>1989-06-11</t>
  </si>
  <si>
    <t>1989-05-28</t>
  </si>
  <si>
    <t>1989-04-09</t>
  </si>
  <si>
    <t>1989-02-15</t>
  </si>
  <si>
    <t>LUCERON</t>
  </si>
  <si>
    <t>1989-01-14</t>
  </si>
  <si>
    <t>JORGE JAVIER</t>
  </si>
  <si>
    <t>1988-12-27</t>
  </si>
  <si>
    <t>1988-12-23</t>
  </si>
  <si>
    <t>1988-12-22</t>
  </si>
  <si>
    <t>1988-11-01</t>
  </si>
  <si>
    <t>1988-10-15</t>
  </si>
  <si>
    <t>1988-10-12</t>
  </si>
  <si>
    <t>LABARGA</t>
  </si>
  <si>
    <t>TOBALINA</t>
  </si>
  <si>
    <t>1988-09-25</t>
  </si>
  <si>
    <t>1988-08-20</t>
  </si>
  <si>
    <t>1988-08-10</t>
  </si>
  <si>
    <t>1988-07-07</t>
  </si>
  <si>
    <t>1988-07-06</t>
  </si>
  <si>
    <t>JUTGLA</t>
  </si>
  <si>
    <t>1988-05-19</t>
  </si>
  <si>
    <t>EDUARDO YERAY</t>
  </si>
  <si>
    <t>1988-05-10</t>
  </si>
  <si>
    <t>1988-05-09</t>
  </si>
  <si>
    <t>BERNARDINI</t>
  </si>
  <si>
    <t>JESUS ENRIQUE</t>
  </si>
  <si>
    <t>1988-05-08</t>
  </si>
  <si>
    <t>1988-04-20</t>
  </si>
  <si>
    <t>DVORAK</t>
  </si>
  <si>
    <t>GALIA</t>
  </si>
  <si>
    <t>1988-04-01</t>
  </si>
  <si>
    <t>ANDRADES</t>
  </si>
  <si>
    <t>1988-03-14</t>
  </si>
  <si>
    <t>1988-02-05</t>
  </si>
  <si>
    <t>RUIZ-MELGAREJO</t>
  </si>
  <si>
    <t>1988-01-22</t>
  </si>
  <si>
    <t>1988-01-21</t>
  </si>
  <si>
    <t>PEDRO JESUS</t>
  </si>
  <si>
    <t>1987-12-24</t>
  </si>
  <si>
    <t>1987-12-21</t>
  </si>
  <si>
    <t>FUERTES</t>
  </si>
  <si>
    <t>1987-12-11</t>
  </si>
  <si>
    <t>BETANCORT</t>
  </si>
  <si>
    <t>AYOZE DALAY</t>
  </si>
  <si>
    <t>1987-11-19</t>
  </si>
  <si>
    <t>MUJAL</t>
  </si>
  <si>
    <t>1987-11-12</t>
  </si>
  <si>
    <t>1987-11-04</t>
  </si>
  <si>
    <t>1987-11-02</t>
  </si>
  <si>
    <t>CURRIUS</t>
  </si>
  <si>
    <t>1987-10-22</t>
  </si>
  <si>
    <t>1987-09-20</t>
  </si>
  <si>
    <t>ADOLFO ANTONIO</t>
  </si>
  <si>
    <t>1987-09-18</t>
  </si>
  <si>
    <t>1987-09-05</t>
  </si>
  <si>
    <t>1987-09-04</t>
  </si>
  <si>
    <t>1987-07-09</t>
  </si>
  <si>
    <t>1987-03-20</t>
  </si>
  <si>
    <t>SAEZ-BRAVO</t>
  </si>
  <si>
    <t>1987-03-03</t>
  </si>
  <si>
    <t>1987-01-03</t>
  </si>
  <si>
    <t>DAVID CRISTIAN</t>
  </si>
  <si>
    <t>1986-11-30</t>
  </si>
  <si>
    <t>1986-10-09</t>
  </si>
  <si>
    <t>1986-09-16</t>
  </si>
  <si>
    <t>1986-08-24</t>
  </si>
  <si>
    <t>1986-08-21</t>
  </si>
  <si>
    <t>ANTONIO EMILIO</t>
  </si>
  <si>
    <t>1986-08-18</t>
  </si>
  <si>
    <t>ELISABETH</t>
  </si>
  <si>
    <t>1986-06-26</t>
  </si>
  <si>
    <t>1986-04-29</t>
  </si>
  <si>
    <t>1986-04-18</t>
  </si>
  <si>
    <t>ANERA</t>
  </si>
  <si>
    <t>1986-04-03</t>
  </si>
  <si>
    <t>1986-03-23</t>
  </si>
  <si>
    <t>VIGIL</t>
  </si>
  <si>
    <t>1986-03-04</t>
  </si>
  <si>
    <t>1986-02-15</t>
  </si>
  <si>
    <t>1986-02-01</t>
  </si>
  <si>
    <t>1995-12-05</t>
  </si>
  <si>
    <t>1985-11-17</t>
  </si>
  <si>
    <t>TOMAS JAVIER</t>
  </si>
  <si>
    <t>1985-11-07</t>
  </si>
  <si>
    <t>1985-11-06</t>
  </si>
  <si>
    <t>SEANO</t>
  </si>
  <si>
    <t>1985-09-26</t>
  </si>
  <si>
    <t>JAÑEZ</t>
  </si>
  <si>
    <t>1985-06-07</t>
  </si>
  <si>
    <t>ARVELO</t>
  </si>
  <si>
    <t>1985-05-08</t>
  </si>
  <si>
    <t>1985-04-10</t>
  </si>
  <si>
    <t>1985-02-08</t>
  </si>
  <si>
    <t>1985-02-01</t>
  </si>
  <si>
    <t>1984-12-02</t>
  </si>
  <si>
    <t>1984-11-09</t>
  </si>
  <si>
    <t>1984-10-15</t>
  </si>
  <si>
    <t>QUINTEIRO</t>
  </si>
  <si>
    <t>AGUSTIN JOSE</t>
  </si>
  <si>
    <t>1984-09-14</t>
  </si>
  <si>
    <t>1984-09-12</t>
  </si>
  <si>
    <t>1984-09-01</t>
  </si>
  <si>
    <t>CERDERA</t>
  </si>
  <si>
    <t>1984-08-31</t>
  </si>
  <si>
    <t>1984-08-17</t>
  </si>
  <si>
    <t>CARLOS ALBERTO</t>
  </si>
  <si>
    <t>1984-08-13</t>
  </si>
  <si>
    <t>1984-08-06</t>
  </si>
  <si>
    <t>1984-07-30</t>
  </si>
  <si>
    <t>OLMO</t>
  </si>
  <si>
    <t>1984-05-28</t>
  </si>
  <si>
    <t>1984-05-12</t>
  </si>
  <si>
    <t>MONZO</t>
  </si>
  <si>
    <t>1984-03-01</t>
  </si>
  <si>
    <t>1984-01-25</t>
  </si>
  <si>
    <t>1983-12-15</t>
  </si>
  <si>
    <t>1983-11-12</t>
  </si>
  <si>
    <t>PANAREDA</t>
  </si>
  <si>
    <t>CIRES</t>
  </si>
  <si>
    <t>1983-11-09</t>
  </si>
  <si>
    <t>JONAY</t>
  </si>
  <si>
    <t>1983-10-03</t>
  </si>
  <si>
    <t>NINE</t>
  </si>
  <si>
    <t>1983-09-18</t>
  </si>
  <si>
    <t>SATORRAS</t>
  </si>
  <si>
    <t>SOTERAS</t>
  </si>
  <si>
    <t>1983-08-07</t>
  </si>
  <si>
    <t>BORDA</t>
  </si>
  <si>
    <t>1983-06-24</t>
  </si>
  <si>
    <t>SAN VICENTE</t>
  </si>
  <si>
    <t>1983-05-23</t>
  </si>
  <si>
    <t>MORUECO</t>
  </si>
  <si>
    <t>1983-04-12</t>
  </si>
  <si>
    <t>VANESSA</t>
  </si>
  <si>
    <t>1983-03-28</t>
  </si>
  <si>
    <t>1983-03-26</t>
  </si>
  <si>
    <t>1982-12-30</t>
  </si>
  <si>
    <t>1982-12-21</t>
  </si>
  <si>
    <t>1982-12-06</t>
  </si>
  <si>
    <t>SALVA</t>
  </si>
  <si>
    <t>1982-12-05</t>
  </si>
  <si>
    <t>1982-12-03</t>
  </si>
  <si>
    <t>DEL CORRAL</t>
  </si>
  <si>
    <t>CUERVO</t>
  </si>
  <si>
    <t>1982-11-17</t>
  </si>
  <si>
    <t>CUTILLER</t>
  </si>
  <si>
    <t>1982-11-15</t>
  </si>
  <si>
    <t>1982-11-11</t>
  </si>
  <si>
    <t>1982-11-10</t>
  </si>
  <si>
    <t>MACARENA</t>
  </si>
  <si>
    <t>1982-10-30</t>
  </si>
  <si>
    <t>1982-10-16</t>
  </si>
  <si>
    <t>MOSTAZO</t>
  </si>
  <si>
    <t>1982-10-07</t>
  </si>
  <si>
    <t>1982-09-09</t>
  </si>
  <si>
    <t>LINDE</t>
  </si>
  <si>
    <t>1982-08-22</t>
  </si>
  <si>
    <t>1982-07-24</t>
  </si>
  <si>
    <t>1982-05-02</t>
  </si>
  <si>
    <t>1982-03-30</t>
  </si>
  <si>
    <t>1982-02-23</t>
  </si>
  <si>
    <t>1981-12-30</t>
  </si>
  <si>
    <t>BUDIA</t>
  </si>
  <si>
    <t>1981-10-30</t>
  </si>
  <si>
    <t>1981-10-23</t>
  </si>
  <si>
    <t>ARDENUY</t>
  </si>
  <si>
    <t>1981-09-02</t>
  </si>
  <si>
    <t>ANTONIO DAVID</t>
  </si>
  <si>
    <t>1981-08-11</t>
  </si>
  <si>
    <t>1981-07-27</t>
  </si>
  <si>
    <t>1981-06-09</t>
  </si>
  <si>
    <t>1981-06-05</t>
  </si>
  <si>
    <t>1981-05-19</t>
  </si>
  <si>
    <t>1981-04-17</t>
  </si>
  <si>
    <t>PIELLA</t>
  </si>
  <si>
    <t>1981-03-12</t>
  </si>
  <si>
    <t>1981-02-25</t>
  </si>
  <si>
    <t>HUGUET</t>
  </si>
  <si>
    <t>TAGÜEÑA</t>
  </si>
  <si>
    <t>1981-02-23</t>
  </si>
  <si>
    <t>1981-02-15</t>
  </si>
  <si>
    <t>1981-02-08</t>
  </si>
  <si>
    <t>1980-12-06</t>
  </si>
  <si>
    <t>JULIO FLORENTINO</t>
  </si>
  <si>
    <t>1980-11-23</t>
  </si>
  <si>
    <t>NOLIS</t>
  </si>
  <si>
    <t>FAÑANAS</t>
  </si>
  <si>
    <t>1980-11-16</t>
  </si>
  <si>
    <t>BACALLAO</t>
  </si>
  <si>
    <t>REINIER</t>
  </si>
  <si>
    <t>1980-10-06</t>
  </si>
  <si>
    <t>1980-09-26</t>
  </si>
  <si>
    <t>1980-07-12</t>
  </si>
  <si>
    <t>VERONA</t>
  </si>
  <si>
    <t>AYOZE</t>
  </si>
  <si>
    <t>1980-06-21</t>
  </si>
  <si>
    <t>1980-06-18</t>
  </si>
  <si>
    <t>1980-06-03</t>
  </si>
  <si>
    <t>JORGE CARLOS</t>
  </si>
  <si>
    <t>1980-04-28</t>
  </si>
  <si>
    <t>1980-04-18</t>
  </si>
  <si>
    <t>1980-02-26</t>
  </si>
  <si>
    <t>1980-01-05</t>
  </si>
  <si>
    <t>FRANCICO JOSE</t>
  </si>
  <si>
    <t>1979-12-25</t>
  </si>
  <si>
    <t>1979-12-13</t>
  </si>
  <si>
    <t>1979-11-21</t>
  </si>
  <si>
    <t>1979-11-12</t>
  </si>
  <si>
    <t>1979-11-02</t>
  </si>
  <si>
    <t>IRINEU</t>
  </si>
  <si>
    <t>ANCA</t>
  </si>
  <si>
    <t>1979-09-25</t>
  </si>
  <si>
    <t>1979-08-29</t>
  </si>
  <si>
    <t>GUALBERTO</t>
  </si>
  <si>
    <t>1979-08-26</t>
  </si>
  <si>
    <t>1979-08-11</t>
  </si>
  <si>
    <t>1979-04-14</t>
  </si>
  <si>
    <t>1979-04-11</t>
  </si>
  <si>
    <t>1979-03-25</t>
  </si>
  <si>
    <t>COLLDEFORN</t>
  </si>
  <si>
    <t>CABRE</t>
  </si>
  <si>
    <t>1979-02-02</t>
  </si>
  <si>
    <t>CYRIL</t>
  </si>
  <si>
    <t>1978-12-24</t>
  </si>
  <si>
    <t>1978-12-16</t>
  </si>
  <si>
    <t>1978-12-10</t>
  </si>
  <si>
    <t>1978-11-13</t>
  </si>
  <si>
    <t>1978-09-17</t>
  </si>
  <si>
    <t>1978-07-16</t>
  </si>
  <si>
    <t>1978-07-13</t>
  </si>
  <si>
    <t>1978-04-13</t>
  </si>
  <si>
    <t>1978-04-06</t>
  </si>
  <si>
    <t>1978-04-04</t>
  </si>
  <si>
    <t>1978-02-21</t>
  </si>
  <si>
    <t>RAUL DAMIAN</t>
  </si>
  <si>
    <t>VALERI</t>
  </si>
  <si>
    <t>1978-01-23</t>
  </si>
  <si>
    <t>1978-01-03</t>
  </si>
  <si>
    <t>1977-12-21</t>
  </si>
  <si>
    <t>TOR</t>
  </si>
  <si>
    <t>1977-11-20</t>
  </si>
  <si>
    <t>1977-10-27</t>
  </si>
  <si>
    <t>CUCURELLA</t>
  </si>
  <si>
    <t>1977-09-03</t>
  </si>
  <si>
    <t>LOZOYA</t>
  </si>
  <si>
    <t>1977-09-02</t>
  </si>
  <si>
    <t>YANES</t>
  </si>
  <si>
    <t>RAYCO</t>
  </si>
  <si>
    <t>1977-07-19</t>
  </si>
  <si>
    <t>ALECH</t>
  </si>
  <si>
    <t>1977-07-03</t>
  </si>
  <si>
    <t>1977-06-25</t>
  </si>
  <si>
    <t>1977-04-01</t>
  </si>
  <si>
    <t>1977-03-04</t>
  </si>
  <si>
    <t>JUAN EMILIO</t>
  </si>
  <si>
    <t>1977-02-21</t>
  </si>
  <si>
    <t>GAMAZO</t>
  </si>
  <si>
    <t>1977-02-20</t>
  </si>
  <si>
    <t>1977-02-06</t>
  </si>
  <si>
    <t>RESUELA</t>
  </si>
  <si>
    <t>1977-02-01</t>
  </si>
  <si>
    <t>TIAN</t>
  </si>
  <si>
    <t>WEIDONG</t>
  </si>
  <si>
    <t>1977-01-15</t>
  </si>
  <si>
    <t>1976-11-30</t>
  </si>
  <si>
    <t>JULIO JOSE</t>
  </si>
  <si>
    <t>1976-10-09</t>
  </si>
  <si>
    <t>1976-09-01</t>
  </si>
  <si>
    <t>1976-07-31</t>
  </si>
  <si>
    <t>1976-06-24</t>
  </si>
  <si>
    <t>1976-06-18</t>
  </si>
  <si>
    <t>1976-05-30</t>
  </si>
  <si>
    <t>ABLANEDO</t>
  </si>
  <si>
    <t>1976-04-16</t>
  </si>
  <si>
    <t>BERGADO</t>
  </si>
  <si>
    <t>1976-03-24</t>
  </si>
  <si>
    <t>1976-01-27</t>
  </si>
  <si>
    <t>VICENTA</t>
  </si>
  <si>
    <t>1975-10-17</t>
  </si>
  <si>
    <t>1975-09-19</t>
  </si>
  <si>
    <t>1975-08-21</t>
  </si>
  <si>
    <t>1975-07-19</t>
  </si>
  <si>
    <t>1975-07-12</t>
  </si>
  <si>
    <t>SIMONA ELENA</t>
  </si>
  <si>
    <t>1975-07-07</t>
  </si>
  <si>
    <t>1975-07-04</t>
  </si>
  <si>
    <t>1975-04-18</t>
  </si>
  <si>
    <t>1975-03-26</t>
  </si>
  <si>
    <t>1975-03-21</t>
  </si>
  <si>
    <t>ALEXEI</t>
  </si>
  <si>
    <t>1975-03-17</t>
  </si>
  <si>
    <t>PRUNEDA</t>
  </si>
  <si>
    <t>1975-03-10</t>
  </si>
  <si>
    <t>URIZ</t>
  </si>
  <si>
    <t>CENOZ</t>
  </si>
  <si>
    <t>1975-03-05</t>
  </si>
  <si>
    <t>1975-01-21</t>
  </si>
  <si>
    <t>1975-01-04</t>
  </si>
  <si>
    <t>1974-01-12</t>
  </si>
  <si>
    <t>1974-11-11</t>
  </si>
  <si>
    <t>1974-10-04</t>
  </si>
  <si>
    <t>CIRIA</t>
  </si>
  <si>
    <t>1974-09-14</t>
  </si>
  <si>
    <t>KILIAN</t>
  </si>
  <si>
    <t>MARKUS HERMANN</t>
  </si>
  <si>
    <t>1974-08-25</t>
  </si>
  <si>
    <t>1974-08-06</t>
  </si>
  <si>
    <t>1974-03-23</t>
  </si>
  <si>
    <t>RABASCO</t>
  </si>
  <si>
    <t>1973-12-27</t>
  </si>
  <si>
    <t>URTASUN</t>
  </si>
  <si>
    <t>1973-10-23</t>
  </si>
  <si>
    <t>1973-09-15</t>
  </si>
  <si>
    <t>1973-08-31</t>
  </si>
  <si>
    <t>1973-07-27</t>
  </si>
  <si>
    <t>TITO ROGGER</t>
  </si>
  <si>
    <t>1973-06-03</t>
  </si>
  <si>
    <t>GLORIA</t>
  </si>
  <si>
    <t>1973-04-17</t>
  </si>
  <si>
    <t>HIJARRUBIA</t>
  </si>
  <si>
    <t>1973-04-07</t>
  </si>
  <si>
    <t>LEOPOLDO</t>
  </si>
  <si>
    <t>1973-04-06</t>
  </si>
  <si>
    <t>1973-04-01</t>
  </si>
  <si>
    <t>CORTÉS</t>
  </si>
  <si>
    <t>JOAN MANEL</t>
  </si>
  <si>
    <t>1973-01-18</t>
  </si>
  <si>
    <t>VIALLET</t>
  </si>
  <si>
    <t>PHILIPPE</t>
  </si>
  <si>
    <t>1973-01-10</t>
  </si>
  <si>
    <t>1972-12-05</t>
  </si>
  <si>
    <t>ESCALA</t>
  </si>
  <si>
    <t>1972-10-04</t>
  </si>
  <si>
    <t>MULET</t>
  </si>
  <si>
    <t>1972-09-02</t>
  </si>
  <si>
    <t>MONTAÑANA</t>
  </si>
  <si>
    <t>LAMBEA</t>
  </si>
  <si>
    <t>1972-06-27</t>
  </si>
  <si>
    <t>1972-06-03</t>
  </si>
  <si>
    <t>FAJARDO</t>
  </si>
  <si>
    <t>ESPINET</t>
  </si>
  <si>
    <t>F. XAVIER</t>
  </si>
  <si>
    <t>1972-05-12</t>
  </si>
  <si>
    <t>MIRA</t>
  </si>
  <si>
    <t>1972-03-28</t>
  </si>
  <si>
    <t>1972-02-28</t>
  </si>
  <si>
    <t>BARLAM</t>
  </si>
  <si>
    <t>ASPACHS</t>
  </si>
  <si>
    <t>VALENTI</t>
  </si>
  <si>
    <t>1972-02-14</t>
  </si>
  <si>
    <t>1971-12-28</t>
  </si>
  <si>
    <t>1971-12-08</t>
  </si>
  <si>
    <t>1971-12-04</t>
  </si>
  <si>
    <t>1971-11-13</t>
  </si>
  <si>
    <t>1971-11-06</t>
  </si>
  <si>
    <t>ESCANDON</t>
  </si>
  <si>
    <t>1971-10-31</t>
  </si>
  <si>
    <t>ZUBIRIA</t>
  </si>
  <si>
    <t>1971-10-05</t>
  </si>
  <si>
    <t>1971-08-31</t>
  </si>
  <si>
    <t>OSUNA</t>
  </si>
  <si>
    <t>FCO. JOSE</t>
  </si>
  <si>
    <t>1971-08-21</t>
  </si>
  <si>
    <t>1971-08-11</t>
  </si>
  <si>
    <t>1971-07-06</t>
  </si>
  <si>
    <t>1971-04-17</t>
  </si>
  <si>
    <t>1971-04-14</t>
  </si>
  <si>
    <t>1971-04-02</t>
  </si>
  <si>
    <t>1971-02-16</t>
  </si>
  <si>
    <t>1971-02-03</t>
  </si>
  <si>
    <t>VADILLO</t>
  </si>
  <si>
    <t>1971-01-13</t>
  </si>
  <si>
    <t>1970-11-14</t>
  </si>
  <si>
    <t>IRISO</t>
  </si>
  <si>
    <t>NICUESA</t>
  </si>
  <si>
    <t>1970-11-12</t>
  </si>
  <si>
    <t>1970-10-10</t>
  </si>
  <si>
    <t>URIBARRI</t>
  </si>
  <si>
    <t>CRIADO</t>
  </si>
  <si>
    <t>1970-09-02</t>
  </si>
  <si>
    <t>1970-06-22</t>
  </si>
  <si>
    <t>1970-05-19</t>
  </si>
  <si>
    <t>1970-04-15</t>
  </si>
  <si>
    <t>1970-04-11</t>
  </si>
  <si>
    <t>LUIS MARIA</t>
  </si>
  <si>
    <t>1970-03-31</t>
  </si>
  <si>
    <t>JUAN ALBINO</t>
  </si>
  <si>
    <t>1970-03-02</t>
  </si>
  <si>
    <t>1969-12-16</t>
  </si>
  <si>
    <t>1969-11-30</t>
  </si>
  <si>
    <t>MIGUEL PABLO</t>
  </si>
  <si>
    <t>1969-11-01</t>
  </si>
  <si>
    <t>1969-09-06</t>
  </si>
  <si>
    <t>JOAN RAMON</t>
  </si>
  <si>
    <t>1969-08-31</t>
  </si>
  <si>
    <t>FELIZON</t>
  </si>
  <si>
    <t>1969-08-02</t>
  </si>
  <si>
    <t>1969-07-31</t>
  </si>
  <si>
    <t>ANAUT</t>
  </si>
  <si>
    <t>1969-05-20</t>
  </si>
  <si>
    <t>1969-05-18</t>
  </si>
  <si>
    <t>1969-05-03</t>
  </si>
  <si>
    <t>MORATALLA</t>
  </si>
  <si>
    <t>1969-04-13</t>
  </si>
  <si>
    <t>1969-01-31</t>
  </si>
  <si>
    <t>ESCAMILLA</t>
  </si>
  <si>
    <t>1969-01-08</t>
  </si>
  <si>
    <t>1968-11-30</t>
  </si>
  <si>
    <t>1968-08-31</t>
  </si>
  <si>
    <t>1968-07-30</t>
  </si>
  <si>
    <t>LASERNA</t>
  </si>
  <si>
    <t>1968-05-31</t>
  </si>
  <si>
    <t>ESTEBAN ROBERTO</t>
  </si>
  <si>
    <t>1968-05-13</t>
  </si>
  <si>
    <t>MUGICA</t>
  </si>
  <si>
    <t>THOMSON</t>
  </si>
  <si>
    <t>1968-05-03</t>
  </si>
  <si>
    <t>1968-03-25</t>
  </si>
  <si>
    <t>1968-02-29</t>
  </si>
  <si>
    <t>VILLORO</t>
  </si>
  <si>
    <t>CARDONER</t>
  </si>
  <si>
    <t>1968-02-20</t>
  </si>
  <si>
    <t>ANDRES FRANCISCO</t>
  </si>
  <si>
    <t>1968-01-02</t>
  </si>
  <si>
    <t>1967-12-31</t>
  </si>
  <si>
    <t>1967-12-11</t>
  </si>
  <si>
    <t>1967-11-19</t>
  </si>
  <si>
    <t>SAHUN</t>
  </si>
  <si>
    <t>1967-08-21</t>
  </si>
  <si>
    <t>1967-08-20</t>
  </si>
  <si>
    <t>MORAGUES</t>
  </si>
  <si>
    <t>1967-08-15</t>
  </si>
  <si>
    <t>ECHÁNOVE</t>
  </si>
  <si>
    <t>1967-08-07</t>
  </si>
  <si>
    <t>PERARNAU</t>
  </si>
  <si>
    <t>1967-07-26</t>
  </si>
  <si>
    <t>1967-07-10</t>
  </si>
  <si>
    <t>GAYOSO</t>
  </si>
  <si>
    <t>BRAULIO</t>
  </si>
  <si>
    <t>1967-07-05</t>
  </si>
  <si>
    <t>BELLOSO</t>
  </si>
  <si>
    <t>1967-05-18</t>
  </si>
  <si>
    <t>1967-02-21</t>
  </si>
  <si>
    <t>1967-02-04</t>
  </si>
  <si>
    <t>1967-01-26</t>
  </si>
  <si>
    <t>MOLTO</t>
  </si>
  <si>
    <t>ULISES</t>
  </si>
  <si>
    <t>1967-01-16</t>
  </si>
  <si>
    <t>FERNANDO JOSÉ</t>
  </si>
  <si>
    <t>1966-10-08</t>
  </si>
  <si>
    <t>1966-08-07</t>
  </si>
  <si>
    <t>1966-05-03</t>
  </si>
  <si>
    <t>1966-04-24</t>
  </si>
  <si>
    <t>1966-03-21</t>
  </si>
  <si>
    <t>1966-02-11</t>
  </si>
  <si>
    <t>BUSTOS</t>
  </si>
  <si>
    <t>1966-02-05</t>
  </si>
  <si>
    <t>WAHAB</t>
  </si>
  <si>
    <t>1965-08-15</t>
  </si>
  <si>
    <t>1965-07-25</t>
  </si>
  <si>
    <t>FREGEL</t>
  </si>
  <si>
    <t>LUIS JORGE</t>
  </si>
  <si>
    <t>1965-06-20</t>
  </si>
  <si>
    <t>1965-06-12</t>
  </si>
  <si>
    <t>MAILLO</t>
  </si>
  <si>
    <t>PERA</t>
  </si>
  <si>
    <t>JOSEP MANEL</t>
  </si>
  <si>
    <t>1965-06-01</t>
  </si>
  <si>
    <t>CTT CANET DE MAR</t>
  </si>
  <si>
    <t>1965-05-27</t>
  </si>
  <si>
    <t>1965-03-07</t>
  </si>
  <si>
    <t>TEJUELO</t>
  </si>
  <si>
    <t>1965-01-05</t>
  </si>
  <si>
    <t>1965-01-02</t>
  </si>
  <si>
    <t>1964-11-17</t>
  </si>
  <si>
    <t>1964-10-05</t>
  </si>
  <si>
    <t>1964-09-28</t>
  </si>
  <si>
    <t>SEIJIDO</t>
  </si>
  <si>
    <t>1964-09-23</t>
  </si>
  <si>
    <t>1964-08-10</t>
  </si>
  <si>
    <t>1964-05-01</t>
  </si>
  <si>
    <t>ESCOBIO</t>
  </si>
  <si>
    <t>1964-04-27</t>
  </si>
  <si>
    <t>GIMPL</t>
  </si>
  <si>
    <t>KAROLINE</t>
  </si>
  <si>
    <t>1964-04-06</t>
  </si>
  <si>
    <t>COLADO</t>
  </si>
  <si>
    <t>1964-03-19</t>
  </si>
  <si>
    <t>SAN SEBASTIAN</t>
  </si>
  <si>
    <t>1964-02-05</t>
  </si>
  <si>
    <t>1964-01-03</t>
  </si>
  <si>
    <t>1963-12-13</t>
  </si>
  <si>
    <t>1963-10-13</t>
  </si>
  <si>
    <t>1963-10-08</t>
  </si>
  <si>
    <t>ANTONIO MATEO</t>
  </si>
  <si>
    <t>1963-09-21</t>
  </si>
  <si>
    <t>1963-08-20</t>
  </si>
  <si>
    <t>JORGE ANDRES</t>
  </si>
  <si>
    <t>1963-07-14</t>
  </si>
  <si>
    <t>FUSALBA</t>
  </si>
  <si>
    <t>1963-06-14</t>
  </si>
  <si>
    <t>1963-06-10</t>
  </si>
  <si>
    <t>IGNACIO JUAN</t>
  </si>
  <si>
    <t>QIANG</t>
  </si>
  <si>
    <t>1963-05-12</t>
  </si>
  <si>
    <t>1963-01-08</t>
  </si>
  <si>
    <t>1952-06-15</t>
  </si>
  <si>
    <t>1962-05-14</t>
  </si>
  <si>
    <t>1962-04-06</t>
  </si>
  <si>
    <t>1962-03-27</t>
  </si>
  <si>
    <t>JESUS GERARDO</t>
  </si>
  <si>
    <t>1962-02-13</t>
  </si>
  <si>
    <t>ELVIRA</t>
  </si>
  <si>
    <t>1962-01-31</t>
  </si>
  <si>
    <t>1962-01-06</t>
  </si>
  <si>
    <t>1961-11-30</t>
  </si>
  <si>
    <t>PAJUELO</t>
  </si>
  <si>
    <t>1961-11-18</t>
  </si>
  <si>
    <t>1961-11-17</t>
  </si>
  <si>
    <t>DE CASTRO</t>
  </si>
  <si>
    <t>VICENTE ANASTASIO</t>
  </si>
  <si>
    <t>1961-11-12</t>
  </si>
  <si>
    <t>1961-10-06</t>
  </si>
  <si>
    <t>PALLES</t>
  </si>
  <si>
    <t>1961-10-03</t>
  </si>
  <si>
    <t>VINTILA</t>
  </si>
  <si>
    <t>TIFACHI</t>
  </si>
  <si>
    <t>1961-09-02</t>
  </si>
  <si>
    <t>1961-08-11</t>
  </si>
  <si>
    <t>1961-07-13</t>
  </si>
  <si>
    <t>DAPORTA</t>
  </si>
  <si>
    <t>JORGE JUAN</t>
  </si>
  <si>
    <t>1961-07-12</t>
  </si>
  <si>
    <t>ROSALINO</t>
  </si>
  <si>
    <t>1961-06-17</t>
  </si>
  <si>
    <t>TRAPIELLO</t>
  </si>
  <si>
    <t>1961-04-05</t>
  </si>
  <si>
    <t>1961-03-27</t>
  </si>
  <si>
    <t>1961-03-01</t>
  </si>
  <si>
    <t>TUDO</t>
  </si>
  <si>
    <t>1961-02-16</t>
  </si>
  <si>
    <t>1960-12-14</t>
  </si>
  <si>
    <t>1960-11-15</t>
  </si>
  <si>
    <t>LUZ</t>
  </si>
  <si>
    <t>1960-09-26</t>
  </si>
  <si>
    <t>BASABE</t>
  </si>
  <si>
    <t>1960-09-01</t>
  </si>
  <si>
    <t>JESUS HISAI</t>
  </si>
  <si>
    <t>1960-08-19</t>
  </si>
  <si>
    <t>DE MATA</t>
  </si>
  <si>
    <t>1960-07-13</t>
  </si>
  <si>
    <t>1960-01-29</t>
  </si>
  <si>
    <t>LAMAÑA</t>
  </si>
  <si>
    <t>ANGEL ANTONIO</t>
  </si>
  <si>
    <t>1959-12-12</t>
  </si>
  <si>
    <t>1959-12-09</t>
  </si>
  <si>
    <t>1959-09-22</t>
  </si>
  <si>
    <t>1959-09-16</t>
  </si>
  <si>
    <t>1959-08-24</t>
  </si>
  <si>
    <t>1959-07-28</t>
  </si>
  <si>
    <t>MARI PAZ</t>
  </si>
  <si>
    <t>1959-06-21</t>
  </si>
  <si>
    <t>ISIDORO</t>
  </si>
  <si>
    <t>1959-05-04</t>
  </si>
  <si>
    <t>1959-04-19</t>
  </si>
  <si>
    <t>1959-04-03</t>
  </si>
  <si>
    <t>JUAN M.</t>
  </si>
  <si>
    <t>1959-04-02</t>
  </si>
  <si>
    <t>DASI</t>
  </si>
  <si>
    <t>1959-03-12</t>
  </si>
  <si>
    <t>1959-03-02</t>
  </si>
  <si>
    <t>1959-02-12</t>
  </si>
  <si>
    <t>1959-01-17</t>
  </si>
  <si>
    <t>1958-10-06</t>
  </si>
  <si>
    <t>1956-09-13</t>
  </si>
  <si>
    <t>1958-05-28</t>
  </si>
  <si>
    <t>TITUS</t>
  </si>
  <si>
    <t>1958-04-08</t>
  </si>
  <si>
    <t>1958-02-23</t>
  </si>
  <si>
    <t>1958-01-11</t>
  </si>
  <si>
    <t>CEIDE</t>
  </si>
  <si>
    <t>1957-12-20</t>
  </si>
  <si>
    <t>LUIS JESUS</t>
  </si>
  <si>
    <t>1957-12-08</t>
  </si>
  <si>
    <t>1957-09-27</t>
  </si>
  <si>
    <t>1957-07-16</t>
  </si>
  <si>
    <t>1957-06-21</t>
  </si>
  <si>
    <t>1957-06-09</t>
  </si>
  <si>
    <t>CLEMENTE</t>
  </si>
  <si>
    <t>1957-04-29</t>
  </si>
  <si>
    <t>1957-04-11</t>
  </si>
  <si>
    <t>JOSE OSCAR</t>
  </si>
  <si>
    <t>1957-03-01</t>
  </si>
  <si>
    <t>1956-12-03</t>
  </si>
  <si>
    <t>1956-11-22</t>
  </si>
  <si>
    <t>1956-10-06</t>
  </si>
  <si>
    <t>1956-09-06</t>
  </si>
  <si>
    <t>SAÑA</t>
  </si>
  <si>
    <t>1956-08-24</t>
  </si>
  <si>
    <t>1956-07-06</t>
  </si>
  <si>
    <t>ARISTIDES</t>
  </si>
  <si>
    <t>1956-07-05</t>
  </si>
  <si>
    <t>MENDIGUREN</t>
  </si>
  <si>
    <t>1956-06-12</t>
  </si>
  <si>
    <t>1956-04-20</t>
  </si>
  <si>
    <t>DEMETRIO</t>
  </si>
  <si>
    <t>1956-03-14</t>
  </si>
  <si>
    <t>1956-03-09</t>
  </si>
  <si>
    <t>1956-02-17</t>
  </si>
  <si>
    <t>CHOOLANI</t>
  </si>
  <si>
    <t>WADHWANI</t>
  </si>
  <si>
    <t>ASHOK TIKAMDAS</t>
  </si>
  <si>
    <t>1956-02-15</t>
  </si>
  <si>
    <t>1955-12-25</t>
  </si>
  <si>
    <t>TRICAS</t>
  </si>
  <si>
    <t>1955-08-01</t>
  </si>
  <si>
    <t>TORRAS</t>
  </si>
  <si>
    <t>1955-06-16</t>
  </si>
  <si>
    <t>1955-05-28</t>
  </si>
  <si>
    <t>1955-05-23</t>
  </si>
  <si>
    <t>1955-02-13</t>
  </si>
  <si>
    <t>1955-03-12</t>
  </si>
  <si>
    <t>SUES</t>
  </si>
  <si>
    <t>1955-01-08</t>
  </si>
  <si>
    <t>1954-12-18</t>
  </si>
  <si>
    <t>1954-10-24</t>
  </si>
  <si>
    <t>1954-08-03</t>
  </si>
  <si>
    <t>1954-04-26</t>
  </si>
  <si>
    <t>1954-04-21</t>
  </si>
  <si>
    <t>REBULL</t>
  </si>
  <si>
    <t>1954-02-15</t>
  </si>
  <si>
    <t>1954-02-08</t>
  </si>
  <si>
    <t>1954-01-13</t>
  </si>
  <si>
    <t>1954-01-03</t>
  </si>
  <si>
    <t>LIEBANA</t>
  </si>
  <si>
    <t>1953-10-04</t>
  </si>
  <si>
    <t>PAZ BAUTISTA JOSE</t>
  </si>
  <si>
    <t>1953-09-20</t>
  </si>
  <si>
    <t>PAREJA</t>
  </si>
  <si>
    <t>MALLAT</t>
  </si>
  <si>
    <t>1953-07-16</t>
  </si>
  <si>
    <t>1953-02-17</t>
  </si>
  <si>
    <t>1952-11-06</t>
  </si>
  <si>
    <t>SUÑOL</t>
  </si>
  <si>
    <t>1952-10-01</t>
  </si>
  <si>
    <t>1952-02-11</t>
  </si>
  <si>
    <t>1952-02-03</t>
  </si>
  <si>
    <t>LUIS ARMANDO</t>
  </si>
  <si>
    <t>1952-01-31</t>
  </si>
  <si>
    <t>1951-11-01</t>
  </si>
  <si>
    <t>1951-09-20</t>
  </si>
  <si>
    <t>1951-05-04</t>
  </si>
  <si>
    <t>1951-01-15</t>
  </si>
  <si>
    <t>1950-05-10</t>
  </si>
  <si>
    <t>1950-02-06</t>
  </si>
  <si>
    <t>DE DIEGO</t>
  </si>
  <si>
    <t>1949-05-05</t>
  </si>
  <si>
    <t>1949-04-14</t>
  </si>
  <si>
    <t>RINS</t>
  </si>
  <si>
    <t>CLARAMONTE</t>
  </si>
  <si>
    <t>1948-07-24</t>
  </si>
  <si>
    <t>REDON</t>
  </si>
  <si>
    <t>1948-04-11</t>
  </si>
  <si>
    <t>MARTIN MIGUEL</t>
  </si>
  <si>
    <t>1947-10-30</t>
  </si>
  <si>
    <t>1947-08-23</t>
  </si>
  <si>
    <t>DE LA CORTE</t>
  </si>
  <si>
    <t>1947-06-18</t>
  </si>
  <si>
    <t>FAUSTI</t>
  </si>
  <si>
    <t>1947-05-25</t>
  </si>
  <si>
    <t>VILARO</t>
  </si>
  <si>
    <t>JOAN Mª</t>
  </si>
  <si>
    <t>1946-12-13</t>
  </si>
  <si>
    <t>RAMESH</t>
  </si>
  <si>
    <t>1946-10-04</t>
  </si>
  <si>
    <t>1946-07-09</t>
  </si>
  <si>
    <t>1946-04-21</t>
  </si>
  <si>
    <t>1946-01-11</t>
  </si>
  <si>
    <t>1943-07-24</t>
  </si>
  <si>
    <t>1943-07-15</t>
  </si>
  <si>
    <t>MANUEL ENRIQUE</t>
  </si>
  <si>
    <t>1942-03-22</t>
  </si>
  <si>
    <t>1941-09-04</t>
  </si>
  <si>
    <t>1939-01-01</t>
  </si>
  <si>
    <t>MADURELL</t>
  </si>
  <si>
    <t>1938-02-24</t>
  </si>
  <si>
    <t>DE PAZOS</t>
  </si>
  <si>
    <t>VIANA</t>
  </si>
  <si>
    <t>1936-02-02</t>
  </si>
  <si>
    <t>ROSA MARíA</t>
  </si>
  <si>
    <t>1973-03-12</t>
  </si>
  <si>
    <t>RUBéN</t>
  </si>
  <si>
    <t>CODóN</t>
  </si>
  <si>
    <t>1976-05-02</t>
  </si>
  <si>
    <t>1973-09-01</t>
  </si>
  <si>
    <t>DURáN</t>
  </si>
  <si>
    <t>HORQQUE</t>
  </si>
  <si>
    <t>MARIA CAROLINA</t>
  </si>
  <si>
    <t>1987-08-07</t>
  </si>
  <si>
    <t>VILLEGAS</t>
  </si>
  <si>
    <t>JOSÉ MARÍA</t>
  </si>
  <si>
    <t>1958-04-16</t>
  </si>
  <si>
    <t>DONO</t>
  </si>
  <si>
    <t>1970-11-13</t>
  </si>
  <si>
    <t>1971-10-23</t>
  </si>
  <si>
    <t>1971-01-29</t>
  </si>
  <si>
    <t>AYLLON</t>
  </si>
  <si>
    <t>PICULO</t>
  </si>
  <si>
    <t>MARIA CONSUELO</t>
  </si>
  <si>
    <t>1970-06-26</t>
  </si>
  <si>
    <t>RUíZ</t>
  </si>
  <si>
    <t>JUAN JOSé</t>
  </si>
  <si>
    <t>1971-08-13</t>
  </si>
  <si>
    <t>1953-08-22</t>
  </si>
  <si>
    <t>GABILONDO</t>
  </si>
  <si>
    <t>CRISTIAN GUILLERMO</t>
  </si>
  <si>
    <t>1989-10-16</t>
  </si>
  <si>
    <t>CAPARRóS</t>
  </si>
  <si>
    <t>JOSé</t>
  </si>
  <si>
    <t>MANEU</t>
  </si>
  <si>
    <t>1972-03-27</t>
  </si>
  <si>
    <t>LORENZANA</t>
  </si>
  <si>
    <t>1973-10-30</t>
  </si>
  <si>
    <t>VLADYSLAV</t>
  </si>
  <si>
    <t>1975-09-09</t>
  </si>
  <si>
    <t>PATRICIA M.</t>
  </si>
  <si>
    <t>1978-09-08</t>
  </si>
  <si>
    <t>1971-05-02</t>
  </si>
  <si>
    <t>ONESIMO</t>
  </si>
  <si>
    <t>1968-11-29</t>
  </si>
  <si>
    <t>FRANCISCO MANUEL</t>
  </si>
  <si>
    <t>1965-07-11</t>
  </si>
  <si>
    <t>1959-11-08</t>
  </si>
  <si>
    <t>1975-04-02</t>
  </si>
  <si>
    <t>1968-11-15</t>
  </si>
  <si>
    <t>HENAR</t>
  </si>
  <si>
    <t>1975-04-13</t>
  </si>
  <si>
    <t>JESUS MIGUEL</t>
  </si>
  <si>
    <t>1974-12-16</t>
  </si>
  <si>
    <t>GUERENDIAIN</t>
  </si>
  <si>
    <t>1974-10-20</t>
  </si>
  <si>
    <t>DRAGAN</t>
  </si>
  <si>
    <t>1966-05-27</t>
  </si>
  <si>
    <t>HALIC</t>
  </si>
  <si>
    <t>LUTEANU</t>
  </si>
  <si>
    <t>BIANCA MIHAELA</t>
  </si>
  <si>
    <t>1981-10-02</t>
  </si>
  <si>
    <t>MONTALVILLO</t>
  </si>
  <si>
    <t>1967-10-13</t>
  </si>
  <si>
    <t>1969-12-08</t>
  </si>
  <si>
    <t>PRIMITIVO</t>
  </si>
  <si>
    <t>1977-12-07</t>
  </si>
  <si>
    <t>1967-10-14</t>
  </si>
  <si>
    <t>1967-07-14</t>
  </si>
  <si>
    <t>JUAN CAMILO</t>
  </si>
  <si>
    <t>1995-03-13</t>
  </si>
  <si>
    <t>SOLANA</t>
  </si>
  <si>
    <t>1975-12-29</t>
  </si>
  <si>
    <t>IRICIBAR</t>
  </si>
  <si>
    <t>1982-05-25</t>
  </si>
  <si>
    <t>1985-10-14</t>
  </si>
  <si>
    <t>1992-05-21</t>
  </si>
  <si>
    <t>1972-04-18</t>
  </si>
  <si>
    <t>ROSA MARIA</t>
  </si>
  <si>
    <t>1978-06-25</t>
  </si>
  <si>
    <t>1974-06-11</t>
  </si>
  <si>
    <t>JOHNNY LUIS</t>
  </si>
  <si>
    <t>1978-09-19</t>
  </si>
  <si>
    <t>VICTOR JESUS</t>
  </si>
  <si>
    <t>1961-02-28</t>
  </si>
  <si>
    <t>MARCELA</t>
  </si>
  <si>
    <t>1977-03-18</t>
  </si>
  <si>
    <t>1969-11-26</t>
  </si>
  <si>
    <t>STEPHANE P. LUCIEN</t>
  </si>
  <si>
    <t>1970-04-24</t>
  </si>
  <si>
    <t>BERNARDO VICTOR</t>
  </si>
  <si>
    <t>1962-02-25</t>
  </si>
  <si>
    <t>1980-05-13</t>
  </si>
  <si>
    <t>1973-10-13</t>
  </si>
  <si>
    <t>1958-06-05</t>
  </si>
  <si>
    <t>1968-01-09</t>
  </si>
  <si>
    <t>OLLERO</t>
  </si>
  <si>
    <t>1973-03-31</t>
  </si>
  <si>
    <t>LOSADA</t>
  </si>
  <si>
    <t>1969-09-25</t>
  </si>
  <si>
    <t>1969-03-16</t>
  </si>
  <si>
    <t>LLAURO</t>
  </si>
  <si>
    <t>JOSE RAFAEL</t>
  </si>
  <si>
    <t>1957-03-11</t>
  </si>
  <si>
    <t>1966-11-06</t>
  </si>
  <si>
    <t>1968-07-11</t>
  </si>
  <si>
    <t>MARIA YOLANDA</t>
  </si>
  <si>
    <t>1969-04-28</t>
  </si>
  <si>
    <t>1975-07-17</t>
  </si>
  <si>
    <t>1969-01-01</t>
  </si>
  <si>
    <t>1963-09-27</t>
  </si>
  <si>
    <t>1959-01-05</t>
  </si>
  <si>
    <t>1962-11-05</t>
  </si>
  <si>
    <t>1982-10-25</t>
  </si>
  <si>
    <t>1960-01-08</t>
  </si>
  <si>
    <t>BARNETO</t>
  </si>
  <si>
    <t>1974-04-02</t>
  </si>
  <si>
    <t>1958-07-24</t>
  </si>
  <si>
    <t>1966-06-18</t>
  </si>
  <si>
    <t>1980-11-12</t>
  </si>
  <si>
    <t>AMELL</t>
  </si>
  <si>
    <t>1968-08-28</t>
  </si>
  <si>
    <t>1971-08-15</t>
  </si>
  <si>
    <t>ALTARRIBA</t>
  </si>
  <si>
    <t>1978-12-23</t>
  </si>
  <si>
    <t>ROE</t>
  </si>
  <si>
    <t>LUIS ERNESTO</t>
  </si>
  <si>
    <t>1968-02-18</t>
  </si>
  <si>
    <t>MARIÀ</t>
  </si>
  <si>
    <t>1957-11-08</t>
  </si>
  <si>
    <t>ARRIBAS</t>
  </si>
  <si>
    <t>1961-02-19</t>
  </si>
  <si>
    <t>1971-02-15</t>
  </si>
  <si>
    <t>1970-01-24</t>
  </si>
  <si>
    <t>MIGUEL JUAN</t>
  </si>
  <si>
    <t>1963-01-16</t>
  </si>
  <si>
    <t>PIRES</t>
  </si>
  <si>
    <t>DEL RIO</t>
  </si>
  <si>
    <t>LOPEZ-DAVILA</t>
  </si>
  <si>
    <t>1978-08-02</t>
  </si>
  <si>
    <t>1967-03-23</t>
  </si>
  <si>
    <t>1978-01-19</t>
  </si>
  <si>
    <t>1963-02-11</t>
  </si>
  <si>
    <t>1981-07-19</t>
  </si>
  <si>
    <t>CATALIN</t>
  </si>
  <si>
    <t>1980-03-23</t>
  </si>
  <si>
    <t>1969-05-13</t>
  </si>
  <si>
    <t>1968-01-07</t>
  </si>
  <si>
    <t>COVADONGA</t>
  </si>
  <si>
    <t>1971-06-25</t>
  </si>
  <si>
    <t>1959-09-21</t>
  </si>
  <si>
    <t>1970-07-16</t>
  </si>
  <si>
    <t>1959-05-01</t>
  </si>
  <si>
    <t>2005-11-26</t>
  </si>
  <si>
    <t>1960-03-07</t>
  </si>
  <si>
    <t>1970-03-04</t>
  </si>
  <si>
    <t>1964-06-22</t>
  </si>
  <si>
    <t>CARDO</t>
  </si>
  <si>
    <t>1985-07-21</t>
  </si>
  <si>
    <t>1967-01-14</t>
  </si>
  <si>
    <t>1967-10-24</t>
  </si>
  <si>
    <t>1963-10-15</t>
  </si>
  <si>
    <t>EFREN</t>
  </si>
  <si>
    <t>1961-10-26</t>
  </si>
  <si>
    <t>1963-08-23</t>
  </si>
  <si>
    <t>1967-06-11</t>
  </si>
  <si>
    <t>1960-10-21</t>
  </si>
  <si>
    <t>1967-02-27</t>
  </si>
  <si>
    <t>1974-05-14</t>
  </si>
  <si>
    <t>1971-09-05</t>
  </si>
  <si>
    <t>JOSÉ RAMÓN</t>
  </si>
  <si>
    <t>1955-02-14</t>
  </si>
  <si>
    <t>1953-07-05</t>
  </si>
  <si>
    <t>BATALLA</t>
  </si>
  <si>
    <t>TRIANS</t>
  </si>
  <si>
    <t>1984-02-25</t>
  </si>
  <si>
    <t>SABATA</t>
  </si>
  <si>
    <t>1974-06-05</t>
  </si>
  <si>
    <t>DE SAN ROMAN</t>
  </si>
  <si>
    <t>ZOA</t>
  </si>
  <si>
    <t>1960-04-22</t>
  </si>
  <si>
    <t>ESPÍN</t>
  </si>
  <si>
    <t>JULIÁN</t>
  </si>
  <si>
    <t>1956-10-23</t>
  </si>
  <si>
    <t>1959-02-22</t>
  </si>
  <si>
    <t>1966-08-09</t>
  </si>
  <si>
    <t>1955-03-22</t>
  </si>
  <si>
    <t>BURGO</t>
  </si>
  <si>
    <t>JACINTO</t>
  </si>
  <si>
    <t>1959-07-15</t>
  </si>
  <si>
    <t>PERALTA</t>
  </si>
  <si>
    <t>1963-09-20</t>
  </si>
  <si>
    <t>1971-04-01</t>
  </si>
  <si>
    <t>1969-12-25</t>
  </si>
  <si>
    <t>MIRELLA</t>
  </si>
  <si>
    <t>1970-06-09</t>
  </si>
  <si>
    <t>SAYOL</t>
  </si>
  <si>
    <t>VIOU</t>
  </si>
  <si>
    <t>1964-04-26</t>
  </si>
  <si>
    <t>1967-12-15</t>
  </si>
  <si>
    <t>1955-10-06</t>
  </si>
  <si>
    <t>1987-10-15</t>
  </si>
  <si>
    <t>HERRERIAS</t>
  </si>
  <si>
    <t>1970-09-16</t>
  </si>
  <si>
    <t>1979-04-20</t>
  </si>
  <si>
    <t>PACO</t>
  </si>
  <si>
    <t>1956-11-01</t>
  </si>
  <si>
    <t>1977-04-05</t>
  </si>
  <si>
    <t>1959-08-09</t>
  </si>
  <si>
    <t>JESUS MATEO</t>
  </si>
  <si>
    <t>1963-06-18</t>
  </si>
  <si>
    <t>JESUS DAVID</t>
  </si>
  <si>
    <t>1980-12-12</t>
  </si>
  <si>
    <t>1961-02-18</t>
  </si>
  <si>
    <t>1993-07-05</t>
  </si>
  <si>
    <t>MANUEL ESTEBAN</t>
  </si>
  <si>
    <t>1956-12-26</t>
  </si>
  <si>
    <t>1957-03-28</t>
  </si>
  <si>
    <t>1986-11-18</t>
  </si>
  <si>
    <t>DIEGO MANUEL</t>
  </si>
  <si>
    <t>1959-11-12</t>
  </si>
  <si>
    <t>1967-11-13</t>
  </si>
  <si>
    <t>1967-09-23</t>
  </si>
  <si>
    <t>IVAN MANUEL</t>
  </si>
  <si>
    <t>1989-06-06</t>
  </si>
  <si>
    <t>SOY</t>
  </si>
  <si>
    <t>1993-05-08</t>
  </si>
  <si>
    <t>1944-07-01</t>
  </si>
  <si>
    <t>1959-12-05</t>
  </si>
  <si>
    <t>1962-09-26</t>
  </si>
  <si>
    <t>1967-07-22</t>
  </si>
  <si>
    <t>1973-10-16</t>
  </si>
  <si>
    <t>PERULAN</t>
  </si>
  <si>
    <t>1977-01-07</t>
  </si>
  <si>
    <t>1991-11-26</t>
  </si>
  <si>
    <t>1990-10-22</t>
  </si>
  <si>
    <t>1990-06-28</t>
  </si>
  <si>
    <t>1969-11-29</t>
  </si>
  <si>
    <t>1989-09-26</t>
  </si>
  <si>
    <t>SOLICHERO</t>
  </si>
  <si>
    <t>1989-05-26</t>
  </si>
  <si>
    <t>INDEPENDIENTE-CVA</t>
  </si>
  <si>
    <t>1988-01-09</t>
  </si>
  <si>
    <t>1987-06-13</t>
  </si>
  <si>
    <t>SAN ROMAN</t>
  </si>
  <si>
    <t>1986-04-17</t>
  </si>
  <si>
    <t>1985-08-15</t>
  </si>
  <si>
    <t>1984-06-11</t>
  </si>
  <si>
    <t>1982-06-09</t>
  </si>
  <si>
    <t>1981-12-16</t>
  </si>
  <si>
    <t>1981-10-28</t>
  </si>
  <si>
    <t>1981-01-09</t>
  </si>
  <si>
    <t>1980-11-24</t>
  </si>
  <si>
    <t>1980-11-10</t>
  </si>
  <si>
    <t>1979-01-29</t>
  </si>
  <si>
    <t>1979-01-03</t>
  </si>
  <si>
    <t>1978-10-07</t>
  </si>
  <si>
    <t>1977-06-20</t>
  </si>
  <si>
    <t>1977-04-11</t>
  </si>
  <si>
    <t>1977-02-18</t>
  </si>
  <si>
    <t>1976-10-11</t>
  </si>
  <si>
    <t>1976-08-08</t>
  </si>
  <si>
    <t>1975-10-25</t>
  </si>
  <si>
    <t>BRA</t>
  </si>
  <si>
    <t>VARAS</t>
  </si>
  <si>
    <t>1973-07-02</t>
  </si>
  <si>
    <t>1972-08-04</t>
  </si>
  <si>
    <t>1972-03-09</t>
  </si>
  <si>
    <t>1971-12-02</t>
  </si>
  <si>
    <t>1969-07-11</t>
  </si>
  <si>
    <t>1968-06-13</t>
  </si>
  <si>
    <t>1967-08-12</t>
  </si>
  <si>
    <t>1967-06-06</t>
  </si>
  <si>
    <t>1967-02-12</t>
  </si>
  <si>
    <t>JESUS ANTONIO</t>
  </si>
  <si>
    <t>1966-09-13</t>
  </si>
  <si>
    <t>FELIX BENJAMIN</t>
  </si>
  <si>
    <t>1964-10-13</t>
  </si>
  <si>
    <t>1964-09-11</t>
  </si>
  <si>
    <t>JOSE ENRIQUE</t>
  </si>
  <si>
    <t>1964-07-14</t>
  </si>
  <si>
    <t>1962-10-19</t>
  </si>
  <si>
    <t>1963-07-16</t>
  </si>
  <si>
    <t>1960-07-25</t>
  </si>
  <si>
    <t>DUGO</t>
  </si>
  <si>
    <t>PATON</t>
  </si>
  <si>
    <t>MAXIMO ANTONIO</t>
  </si>
  <si>
    <t>1959-08-18</t>
  </si>
  <si>
    <t>Mª CONCEPCION</t>
  </si>
  <si>
    <t>1959-01-23</t>
  </si>
  <si>
    <t>1958-09-26</t>
  </si>
  <si>
    <t>1958-05-16</t>
  </si>
  <si>
    <t>DIAZ-CARRALERO</t>
  </si>
  <si>
    <t>1957-11-16</t>
  </si>
  <si>
    <t>1957-11-10</t>
  </si>
  <si>
    <t>1957-07-13</t>
  </si>
  <si>
    <t>1957-06-01</t>
  </si>
  <si>
    <t>1955-11-30</t>
  </si>
  <si>
    <t>ABANADES</t>
  </si>
  <si>
    <t>MOZO</t>
  </si>
  <si>
    <t>1955-11-08</t>
  </si>
  <si>
    <t>1954-06-15</t>
  </si>
  <si>
    <t>1953-12-13</t>
  </si>
  <si>
    <t>1953-03-25</t>
  </si>
  <si>
    <t>MIÑACA</t>
  </si>
  <si>
    <t>1953-01-21</t>
  </si>
  <si>
    <t>1952-09-15</t>
  </si>
  <si>
    <t>1951-08-24</t>
  </si>
  <si>
    <t>1950-09-05</t>
  </si>
  <si>
    <t>ANTONIO FELIPE</t>
  </si>
  <si>
    <t>1950-08-25</t>
  </si>
  <si>
    <t>DE BENITO</t>
  </si>
  <si>
    <t>1950-05-29</t>
  </si>
  <si>
    <t>1950-02-08</t>
  </si>
  <si>
    <t>GUSTAVO</t>
  </si>
  <si>
    <t>1949-10-05</t>
  </si>
  <si>
    <t>MAYO</t>
  </si>
  <si>
    <t>JIAN-ZHONG</t>
  </si>
  <si>
    <t>1948-02-22</t>
  </si>
  <si>
    <t>JOSEFINA</t>
  </si>
  <si>
    <t>1946-07-26</t>
  </si>
  <si>
    <t>1944-06-10</t>
  </si>
  <si>
    <t>1934-01-13</t>
  </si>
  <si>
    <t>Nº LIC</t>
  </si>
  <si>
    <t>JUG</t>
  </si>
  <si>
    <t>RK</t>
  </si>
  <si>
    <t>FFAA</t>
  </si>
  <si>
    <t>silla</t>
  </si>
  <si>
    <t>pie</t>
  </si>
  <si>
    <t>IND</t>
  </si>
  <si>
    <t>DB</t>
  </si>
  <si>
    <t>EQ</t>
  </si>
  <si>
    <t>FECHA</t>
  </si>
  <si>
    <t>MASCULINO</t>
  </si>
  <si>
    <t>2010-04-21</t>
  </si>
  <si>
    <t>1986-12-12</t>
  </si>
  <si>
    <t>UCEDA</t>
  </si>
  <si>
    <t>RAúL</t>
  </si>
  <si>
    <t>2005-02-02</t>
  </si>
  <si>
    <t>2014-04-18</t>
  </si>
  <si>
    <t>TUSET</t>
  </si>
  <si>
    <t>NUALART</t>
  </si>
  <si>
    <t>PADRÓ</t>
  </si>
  <si>
    <t>ESPINAR</t>
  </si>
  <si>
    <t>A partir de la temporada en curso no se disputa el Open Individual.</t>
  </si>
  <si>
    <t>INSCRIPCIONES EN LOS CTOS. DE ESPAÑA 2023</t>
  </si>
  <si>
    <t>TENIS DE MESA "SE NOS VA LA BOLA" ZARAGOZA</t>
  </si>
  <si>
    <t>CLUB DEPORTIVO JAIME BALMES</t>
  </si>
  <si>
    <t>CLUB TENNIS TAULA SANTA CRISTINA</t>
  </si>
  <si>
    <t>CLUB TENIS DE MESA MOLINA</t>
  </si>
  <si>
    <t>CLUB DEPORTIVO LORQUI TENIS DE MESA</t>
  </si>
  <si>
    <t>ZARAICHE TENIS DE MESA</t>
  </si>
  <si>
    <t>CTM LOS MANCHONES DE MARBELLA</t>
  </si>
  <si>
    <t>CD TENIS DE MESA LA RAMBLA</t>
  </si>
  <si>
    <t>CLUB DEPORTIVO PRODITEM</t>
  </si>
  <si>
    <t>CLUB DEPORTIVO DE TENIS ARANDA</t>
  </si>
  <si>
    <t>CLUB TENNIS TAULA XABIA</t>
  </si>
  <si>
    <t>CD TENIS DE MESA BACKSPIN TENERIFE</t>
  </si>
  <si>
    <t>AST CLUB DE TENIS DE MESA</t>
  </si>
  <si>
    <t>TORREJON DE ARDOZ</t>
  </si>
  <si>
    <t>CDE TENIS DE MESA CIUDAD DE MOSTOLES</t>
  </si>
  <si>
    <t>KMK TENIS DE MESA ALCAÑIZ</t>
  </si>
  <si>
    <t>CLUB DEPORTIVO ELEMENTAL PING PONG CHAMBERI</t>
  </si>
  <si>
    <t>CLUB REQUENA SPIN TENIS DE MESA</t>
  </si>
  <si>
    <t>FERNANDINO TENIS DE MESA</t>
  </si>
  <si>
    <t>C.T.M. EL RODEO DE CÁCERES</t>
  </si>
  <si>
    <t>C.D. EL PUERTO TENIS DE MESA</t>
  </si>
  <si>
    <t>TENIS DE MESA PONTEVEDRA</t>
  </si>
  <si>
    <t>CTM ARCAMP LA RIOJA</t>
  </si>
  <si>
    <t>CTT ELS JOVES DE CASTELLDEFELS</t>
  </si>
  <si>
    <t>10327</t>
  </si>
  <si>
    <t>10326</t>
  </si>
  <si>
    <t>10324</t>
  </si>
  <si>
    <t>10323</t>
  </si>
  <si>
    <t>10322</t>
  </si>
  <si>
    <t>10321</t>
  </si>
  <si>
    <t>10318</t>
  </si>
  <si>
    <t>10317</t>
  </si>
  <si>
    <t>10316</t>
  </si>
  <si>
    <t>10314</t>
  </si>
  <si>
    <t>10270</t>
  </si>
  <si>
    <t>10254</t>
  </si>
  <si>
    <t>10249</t>
  </si>
  <si>
    <t>10247</t>
  </si>
  <si>
    <t>10242</t>
  </si>
  <si>
    <t>CTM MARMOLEJO</t>
  </si>
  <si>
    <t>10178</t>
  </si>
  <si>
    <t>10174</t>
  </si>
  <si>
    <t>CLUB TENNIS TAULA ATENEU POBLENOU</t>
  </si>
  <si>
    <t>CLUB TENIS MESA BAZA</t>
  </si>
  <si>
    <t>10087</t>
  </si>
  <si>
    <t>10074</t>
  </si>
  <si>
    <t>10040</t>
  </si>
  <si>
    <t>10033</t>
  </si>
  <si>
    <t>10023</t>
  </si>
  <si>
    <t>CD TENIS DE MESA FEMENINO PUERTOLLANO</t>
  </si>
  <si>
    <t>00733</t>
  </si>
  <si>
    <t>00697</t>
  </si>
  <si>
    <t>CLUB ALZIRA TENIS TAULA CAMARENA</t>
  </si>
  <si>
    <t>00644</t>
  </si>
  <si>
    <t>00546</t>
  </si>
  <si>
    <t>INDEPENDIENTE - RFETM</t>
  </si>
  <si>
    <t>00520</t>
  </si>
  <si>
    <t>00449</t>
  </si>
  <si>
    <t>00406</t>
  </si>
  <si>
    <t>00397</t>
  </si>
  <si>
    <t>00396</t>
  </si>
  <si>
    <t>00395</t>
  </si>
  <si>
    <t>00393</t>
  </si>
  <si>
    <t>00392</t>
  </si>
  <si>
    <t>00391</t>
  </si>
  <si>
    <t>00390</t>
  </si>
  <si>
    <t>00385</t>
  </si>
  <si>
    <t>00370</t>
  </si>
  <si>
    <t>00326</t>
  </si>
  <si>
    <t>CLUB TENIS DE MESA ABADIÑO</t>
  </si>
  <si>
    <t>TENIS DE MESA PUERTOLLANO</t>
  </si>
  <si>
    <t>00152</t>
  </si>
  <si>
    <t>00151</t>
  </si>
  <si>
    <t>00142</t>
  </si>
  <si>
    <t>OVIEDO-MADRID TENIS DE MESA</t>
  </si>
  <si>
    <t>REAL SOCIEDAD DEPORTIVA HIPICA DE LA CORUÑA</t>
  </si>
  <si>
    <t>00052</t>
  </si>
  <si>
    <t>CLUB TENNIS DE TAULA MEDITERRANEO</t>
  </si>
  <si>
    <t>-0021</t>
  </si>
  <si>
    <t>Solo Clases y Equipos, Dobles Pie y Dobles Silla.</t>
  </si>
  <si>
    <t>INSCRIPCIONES EN EL CAMPEONATO DE ESPAÑA 2023</t>
  </si>
  <si>
    <r>
      <t>La jugadora debe escoger entre jugar la categoría femenina, o su clase.  En el caso que no haya un mínimo de</t>
    </r>
    <r>
      <rPr>
        <b/>
        <sz val="12"/>
        <color rgb="FFFF0000"/>
        <rFont val="Arial"/>
        <family val="2"/>
      </rPr>
      <t xml:space="preserve"> 5 jugadoras</t>
    </r>
    <r>
      <rPr>
        <b/>
        <sz val="12"/>
        <color theme="1"/>
        <rFont val="Arial"/>
        <family val="2"/>
      </rPr>
      <t xml:space="preserve"> en el Open Femenino, participarán directamente en su clase.</t>
    </r>
  </si>
  <si>
    <t>IGNACIO NICOLÁS MELÉNDEZ</t>
  </si>
  <si>
    <t>G44791135</t>
  </si>
  <si>
    <t>Zaragoza</t>
  </si>
  <si>
    <r>
      <t>-</t>
    </r>
    <r>
      <rPr>
        <b/>
        <sz val="8"/>
        <color rgb="FF000000"/>
        <rFont val="Arial"/>
        <family val="2"/>
      </rPr>
      <t>ARA-</t>
    </r>
  </si>
  <si>
    <t>tmsenosvalabolazgz@hotmail.com</t>
  </si>
  <si>
    <t>PASCUAL MOTOS CORREDOR</t>
  </si>
  <si>
    <t>G16897985</t>
  </si>
  <si>
    <t>Cieza</t>
  </si>
  <si>
    <t>Murcia</t>
  </si>
  <si>
    <r>
      <t>-</t>
    </r>
    <r>
      <rPr>
        <b/>
        <sz val="8"/>
        <color rgb="FF000000"/>
        <rFont val="Arial"/>
        <family val="2"/>
      </rPr>
      <t>MUR-</t>
    </r>
  </si>
  <si>
    <t>pascual_motos@hotmail.com</t>
  </si>
  <si>
    <t>FRANCISCO MIGUEL TORRES ALONSO</t>
  </si>
  <si>
    <t>G55368971</t>
  </si>
  <si>
    <t>Santa Cristina d'Aro</t>
  </si>
  <si>
    <t>Girona</t>
  </si>
  <si>
    <r>
      <t>-</t>
    </r>
    <r>
      <rPr>
        <b/>
        <sz val="8"/>
        <color rgb="FF000000"/>
        <rFont val="Arial"/>
        <family val="2"/>
      </rPr>
      <t>CAT-</t>
    </r>
  </si>
  <si>
    <t>KIKOTORRES2@HOTMAIL.COM</t>
  </si>
  <si>
    <t>MIGUEL ANGEL FERNANDEZ CANO</t>
  </si>
  <si>
    <t>G72703481</t>
  </si>
  <si>
    <t>Molina de Segura</t>
  </si>
  <si>
    <t>CLUBTENISDEMESAMOLINA@GMAIL.COM</t>
  </si>
  <si>
    <t>RAFAEL ANTONIO MONTESINOS RIQUELME</t>
  </si>
  <si>
    <t>G72655558</t>
  </si>
  <si>
    <t>Lorquí</t>
  </si>
  <si>
    <t>RAFAELMONTESINOS27@GMAIL.COM</t>
  </si>
  <si>
    <t>MIGUEL ANGEL HEREDIA GARCIA</t>
  </si>
  <si>
    <t>G72639545</t>
  </si>
  <si>
    <t>ZARAICHETM@GMAIL.COM</t>
  </si>
  <si>
    <t>DANIEL SANCHEZ MARTIN</t>
  </si>
  <si>
    <t>G93647071</t>
  </si>
  <si>
    <t>Marbella</t>
  </si>
  <si>
    <t>Málaga</t>
  </si>
  <si>
    <r>
      <t>-</t>
    </r>
    <r>
      <rPr>
        <b/>
        <sz val="8"/>
        <color rgb="FF000000"/>
        <rFont val="Arial"/>
        <family val="2"/>
      </rPr>
      <t>AND-</t>
    </r>
  </si>
  <si>
    <t>DANI_MARBE@HOTMAIL.COM</t>
  </si>
  <si>
    <t>JUAN PEREZ MARTINEZ</t>
  </si>
  <si>
    <t>G14842777</t>
  </si>
  <si>
    <t>Rambla (La)</t>
  </si>
  <si>
    <t>Córdoba</t>
  </si>
  <si>
    <t>CLUBTENISDEMESALARAMBLA@GMAIL.COM</t>
  </si>
  <si>
    <t>JORGE VICENTE LUCENA NUÑEZ</t>
  </si>
  <si>
    <t>G06777700</t>
  </si>
  <si>
    <t>ISABEL_CUARTERO212@HOTMAIL.COM</t>
  </si>
  <si>
    <t>ALEJANDRO MORALES PEÑALVER</t>
  </si>
  <si>
    <t>G09286683</t>
  </si>
  <si>
    <t>Aranda de Duero</t>
  </si>
  <si>
    <t>Burgos</t>
  </si>
  <si>
    <r>
      <t>-</t>
    </r>
    <r>
      <rPr>
        <b/>
        <sz val="8"/>
        <color rgb="FF000000"/>
        <rFont val="Arial"/>
        <family val="2"/>
      </rPr>
      <t>CYL-</t>
    </r>
  </si>
  <si>
    <t>CLUBDETENISARANDA@GMAIL.COM</t>
  </si>
  <si>
    <t>FRANCISCO JOSE ROSELLO BISQUERT</t>
  </si>
  <si>
    <t>G10736536</t>
  </si>
  <si>
    <t>Jávea/Xàbia</t>
  </si>
  <si>
    <t>Alicante</t>
  </si>
  <si>
    <r>
      <t>-</t>
    </r>
    <r>
      <rPr>
        <b/>
        <sz val="8"/>
        <color rgb="FF000000"/>
        <rFont val="Arial"/>
        <family val="2"/>
      </rPr>
      <t>CVA-</t>
    </r>
  </si>
  <si>
    <t>QUICOROSELLO@GMAIL.COM</t>
  </si>
  <si>
    <t>JUAN CARLOS RODRIGUEZ GARCIA</t>
  </si>
  <si>
    <t>G06916902</t>
  </si>
  <si>
    <t>Granadilla de Abona</t>
  </si>
  <si>
    <t>Santa Cruz de Tenerife</t>
  </si>
  <si>
    <r>
      <t>-</t>
    </r>
    <r>
      <rPr>
        <b/>
        <sz val="8"/>
        <color rgb="FF000000"/>
        <rFont val="Arial"/>
        <family val="2"/>
      </rPr>
      <t>CNR-</t>
    </r>
  </si>
  <si>
    <t>JOANKARLES@OUTLOOK.COM</t>
  </si>
  <si>
    <t>JORGE BOSCA NAVARRO</t>
  </si>
  <si>
    <t>G10846889</t>
  </si>
  <si>
    <t>Valencia</t>
  </si>
  <si>
    <t>ELGRANDONPINPON@HOTMAIL.COM</t>
  </si>
  <si>
    <t>PABLO DE TIERRA LAHOZ</t>
  </si>
  <si>
    <t>G87741799</t>
  </si>
  <si>
    <t>Torrejón de Ardoz</t>
  </si>
  <si>
    <t>Madrid</t>
  </si>
  <si>
    <r>
      <t>-</t>
    </r>
    <r>
      <rPr>
        <b/>
        <sz val="8"/>
        <color rgb="FF000000"/>
        <rFont val="Arial"/>
        <family val="2"/>
      </rPr>
      <t>MAD-</t>
    </r>
  </si>
  <si>
    <t>TENISDEMESATORREJONDEARDOZ@GMAIL.COM</t>
  </si>
  <si>
    <t>JOSE GOMEZ ORELLANA</t>
  </si>
  <si>
    <t>G09701939</t>
  </si>
  <si>
    <t>CTM.CIUDADDEMOSTOLES@GMAIL.COM</t>
  </si>
  <si>
    <t>JORGE PARDO GIL</t>
  </si>
  <si>
    <t>G06871164</t>
  </si>
  <si>
    <t>Alcañiz</t>
  </si>
  <si>
    <t>Teruel</t>
  </si>
  <si>
    <t>KMKTTCLUB@GMAIL.COM</t>
  </si>
  <si>
    <t>JAVIER MACIA HORAS</t>
  </si>
  <si>
    <t>G88194337</t>
  </si>
  <si>
    <t>PINGPONGCHAMBERI@OUTLOOK.ES</t>
  </si>
  <si>
    <t>MARIA PILAR GARCIA SORIANO</t>
  </si>
  <si>
    <t>G10677557</t>
  </si>
  <si>
    <t>Requena</t>
  </si>
  <si>
    <t>REQSPIN@GMAIL.COM</t>
  </si>
  <si>
    <t>FRANCISCO GUERRERO SANZ</t>
  </si>
  <si>
    <t>G50712892</t>
  </si>
  <si>
    <t>Sos del Rey Católico</t>
  </si>
  <si>
    <t>FERNANDINOTM@HOTMAIL.COM</t>
  </si>
  <si>
    <t>BENITO JESÚS ROMERO GODINO</t>
  </si>
  <si>
    <t>G10627891</t>
  </si>
  <si>
    <t>Cáceres</t>
  </si>
  <si>
    <r>
      <t>-</t>
    </r>
    <r>
      <rPr>
        <b/>
        <sz val="8"/>
        <color rgb="FF000000"/>
        <rFont val="Arial"/>
        <family val="2"/>
      </rPr>
      <t>EXT-</t>
    </r>
  </si>
  <si>
    <t>TMELRODEOCACERES@GMAIL.COM</t>
  </si>
  <si>
    <t>JOSE ANTONIO LOPEZ GONZALEZ</t>
  </si>
  <si>
    <t>G10693653</t>
  </si>
  <si>
    <t>Puerto de Santa María (El)</t>
  </si>
  <si>
    <t>Cádiz</t>
  </si>
  <si>
    <t>M.LOPEZ_70@HOTMAIL.COM</t>
  </si>
  <si>
    <t>MIRIAM LÓPEZ AREA</t>
  </si>
  <si>
    <t>G36592285</t>
  </si>
  <si>
    <t>Pontevedra</t>
  </si>
  <si>
    <r>
      <t>-</t>
    </r>
    <r>
      <rPr>
        <b/>
        <sz val="8"/>
        <color rgb="FF000000"/>
        <rFont val="Arial"/>
        <family val="2"/>
      </rPr>
      <t>GAL-</t>
    </r>
  </si>
  <si>
    <t>TMPONTEVEDRA@GMAIL.COM</t>
  </si>
  <si>
    <t>ARMANDO ULISES CAMPUZANO YEPES</t>
  </si>
  <si>
    <t>G16753204</t>
  </si>
  <si>
    <t>Villamediana de Iregua</t>
  </si>
  <si>
    <t>La Rioja</t>
  </si>
  <si>
    <r>
      <t>-</t>
    </r>
    <r>
      <rPr>
        <b/>
        <sz val="8"/>
        <color rgb="FF000000"/>
        <rFont val="Arial"/>
        <family val="2"/>
      </rPr>
      <t>RIO-</t>
    </r>
  </si>
  <si>
    <t>CTMARCAMP@GMAIL.COM</t>
  </si>
  <si>
    <t>EDUARD NAVARRO CHERTA</t>
  </si>
  <si>
    <t>G06884001</t>
  </si>
  <si>
    <t>Castelldefels</t>
  </si>
  <si>
    <t>Barcelona</t>
  </si>
  <si>
    <t>ETTCASTELLDEFELS@GMAIL.COM</t>
  </si>
  <si>
    <t>RENAN DA SILVA GAMA</t>
  </si>
  <si>
    <t>G06764609</t>
  </si>
  <si>
    <t>Sevilla</t>
  </si>
  <si>
    <t>RENANTURIEL@HOTMAIL.COM</t>
  </si>
  <si>
    <t>LEOPOLDO S. MATA DE LA CORTE</t>
  </si>
  <si>
    <t>G02678357</t>
  </si>
  <si>
    <t>Huelva</t>
  </si>
  <si>
    <t>CDD.ADAPTADO.HISPANIDAD@GMAIL.COM</t>
  </si>
  <si>
    <t>PABLO PÉREZ PÉREZ</t>
  </si>
  <si>
    <t>G95983722</t>
  </si>
  <si>
    <t>Getxo</t>
  </si>
  <si>
    <t>Vizcaya</t>
  </si>
  <si>
    <r>
      <t>-</t>
    </r>
    <r>
      <rPr>
        <b/>
        <sz val="8"/>
        <color rgb="FF000000"/>
        <rFont val="Arial"/>
        <family val="2"/>
      </rPr>
      <t>PVS-</t>
    </r>
  </si>
  <si>
    <t>GETXOTDM@GMAIL.COM</t>
  </si>
  <si>
    <t>JOSÉ RAMÓN PEÑA RODRÍGUEZ</t>
  </si>
  <si>
    <t>G35229988</t>
  </si>
  <si>
    <t>Puerto del Rosario</t>
  </si>
  <si>
    <t>Las Palmas</t>
  </si>
  <si>
    <t>CDPAMISTAD@GMAIL.COM</t>
  </si>
  <si>
    <t>FELIPE AYUSO MORÁN</t>
  </si>
  <si>
    <t>G10946184</t>
  </si>
  <si>
    <t>PIPEAYUSO@GMAIL.COM</t>
  </si>
  <si>
    <t>JOSE LUIS CERDA AÑO</t>
  </si>
  <si>
    <t>G12872362</t>
  </si>
  <si>
    <t>Benicarló</t>
  </si>
  <si>
    <t>Castellón</t>
  </si>
  <si>
    <t>A.OLUIS@HOTMAIL.COM</t>
  </si>
  <si>
    <t>ANTONIO JAVIER DÍAZ GARCÍA</t>
  </si>
  <si>
    <t>G01733369</t>
  </si>
  <si>
    <t>Gáldar</t>
  </si>
  <si>
    <t>ADIAZGARCIA@TELEFONICA.NET</t>
  </si>
  <si>
    <t>ANGEL OZAETA MOYA</t>
  </si>
  <si>
    <t>G16773012</t>
  </si>
  <si>
    <t>Majadahonda</t>
  </si>
  <si>
    <t>CHIQUERO10@GMAIL.COM</t>
  </si>
  <si>
    <t>ANA CELIA ALONSO FUENTE</t>
  </si>
  <si>
    <t>G16737116</t>
  </si>
  <si>
    <t>MITYK2006@YAHOO.COM</t>
  </si>
  <si>
    <t>DANIELA PINGARRON CARDENAS</t>
  </si>
  <si>
    <t>G16812471</t>
  </si>
  <si>
    <t>RUBEN.RAMIREZ.RODRIGUEZ04@GMAIL.COM</t>
  </si>
  <si>
    <t>MARC COSTA SOLER</t>
  </si>
  <si>
    <t>G16747438</t>
  </si>
  <si>
    <t>Olot</t>
  </si>
  <si>
    <t>COSTAOLOT@GMAIL.COM</t>
  </si>
  <si>
    <t>SERGIO SÁNCHEZ SÁNCHEZ</t>
  </si>
  <si>
    <t>G42595876</t>
  </si>
  <si>
    <t>Villena</t>
  </si>
  <si>
    <t>LATORRETATENISDEMESA@HOTMAIL.COM</t>
  </si>
  <si>
    <t>YOHAN REYNOL MORA SANCHEZ</t>
  </si>
  <si>
    <t>G16731952</t>
  </si>
  <si>
    <t>CUBESNORTETT@GMAIL.COM</t>
  </si>
  <si>
    <t>MARIA SOLEDAD POLO LIMA</t>
  </si>
  <si>
    <t>G36622793</t>
  </si>
  <si>
    <t>Vigo</t>
  </si>
  <si>
    <t>PELUCO.JM@GMAIL.COM</t>
  </si>
  <si>
    <t>JOSE MARIA NAVAL BARNABA</t>
  </si>
  <si>
    <t>G50883594</t>
  </si>
  <si>
    <t>CLUBDEPORTIVO@STADIUMCASABLANCA.COM</t>
  </si>
  <si>
    <t>JUAN MAUEL SERRANO MARTÍNEZ</t>
  </si>
  <si>
    <t>G05283437</t>
  </si>
  <si>
    <t>Yecla</t>
  </si>
  <si>
    <t>ENCARNI.RUBIO@HOTMAIL.COM</t>
  </si>
  <si>
    <t>FRANCISCO JAVIER LÓPEZ BELLUGA</t>
  </si>
  <si>
    <t>G73774754</t>
  </si>
  <si>
    <t>ALBERTOOLMEDO1@HOTMAIL.COM</t>
  </si>
  <si>
    <t>MANUEL FERRER LOZANO</t>
  </si>
  <si>
    <t>G50113307</t>
  </si>
  <si>
    <t>ADMINISTRACION@RZCT.COM</t>
  </si>
  <si>
    <t>ANTONIO CASTILLO MARTÍNEZ</t>
  </si>
  <si>
    <t>G02813954</t>
  </si>
  <si>
    <t>Albacete</t>
  </si>
  <si>
    <r>
      <t>-</t>
    </r>
    <r>
      <rPr>
        <b/>
        <sz val="8"/>
        <color rgb="FF000000"/>
        <rFont val="Arial"/>
        <family val="2"/>
      </rPr>
      <t>CLM-</t>
    </r>
  </si>
  <si>
    <t>LASANORIASTM@GMAIL.COM</t>
  </si>
  <si>
    <t>JUAN JOSE BILBAO MOLINERO</t>
  </si>
  <si>
    <t>G39790597</t>
  </si>
  <si>
    <t>Reocín</t>
  </si>
  <si>
    <t>Cantabria</t>
  </si>
  <si>
    <r>
      <t>-</t>
    </r>
    <r>
      <rPr>
        <b/>
        <sz val="8"/>
        <color rgb="FF000000"/>
        <rFont val="Arial"/>
        <family val="2"/>
      </rPr>
      <t>CTB-</t>
    </r>
  </si>
  <si>
    <t>KURRUTAKY@OUTLOOK.ES</t>
  </si>
  <si>
    <t>MAGDALENA CARMONA LÓPEZ</t>
  </si>
  <si>
    <t>P06000048C</t>
  </si>
  <si>
    <t>Calamonte</t>
  </si>
  <si>
    <t>Badajoz</t>
  </si>
  <si>
    <t>JUANMA19460@GMAIL.COM</t>
  </si>
  <si>
    <t>MIGUEL ANGEL VARGAS POSTIGO</t>
  </si>
  <si>
    <t>G01825793</t>
  </si>
  <si>
    <t>Cártama</t>
  </si>
  <si>
    <t>NOVACARTAMATM@GMAIL.COM</t>
  </si>
  <si>
    <t>CRISTINA ABALO MAQUIEIRA</t>
  </si>
  <si>
    <t>G27878610</t>
  </si>
  <si>
    <t>EXODUSTENISDEMESA@GMAIL.COM</t>
  </si>
  <si>
    <t>NATALIA TEIRA ROMERO</t>
  </si>
  <si>
    <t>G70609441</t>
  </si>
  <si>
    <t>Outes</t>
  </si>
  <si>
    <t>A Coruña</t>
  </si>
  <si>
    <t>RUBENSEIJOACTIVIDADESDIRIGIDAS@GMAIL.COM</t>
  </si>
  <si>
    <t>RICARDO ESPINO GÓMEZ</t>
  </si>
  <si>
    <t>G90082876</t>
  </si>
  <si>
    <t>San Juan de Aznalfarache</t>
  </si>
  <si>
    <t>CMDSANJUAN@HOTMAIL.ES</t>
  </si>
  <si>
    <t>AUGUSTO CALLADO CARRIÓN</t>
  </si>
  <si>
    <t>G12092953</t>
  </si>
  <si>
    <t>Vall d'Uixó (la)</t>
  </si>
  <si>
    <t>CARBURANTESGONZALEZ@GMAIL.COM</t>
  </si>
  <si>
    <t>JOSÉ RAMÓN FERNÁNDEZ CORA</t>
  </si>
  <si>
    <t>G36738581</t>
  </si>
  <si>
    <t>CALVARIOTENISDEMESA@GMAIL.COM</t>
  </si>
  <si>
    <t>JOSÉ MIGUEL GÁLVEZ ROMERO</t>
  </si>
  <si>
    <t>G23436728</t>
  </si>
  <si>
    <t>Alcalá la Real</t>
  </si>
  <si>
    <t>Jaén</t>
  </si>
  <si>
    <t>KARRIAK47@HOTMAIL.COM</t>
  </si>
  <si>
    <t>RAMON MESEGUER ALBIACH</t>
  </si>
  <si>
    <t>G-12532909</t>
  </si>
  <si>
    <t>Vinaròs</t>
  </si>
  <si>
    <t>DEPORTES@COCEMFEMAESTRAT.ORG</t>
  </si>
  <si>
    <t>JOSE ANDRES BLANCO SANCHEZ</t>
  </si>
  <si>
    <t>G74044991</t>
  </si>
  <si>
    <t>Avilés</t>
  </si>
  <si>
    <t>Asturias</t>
  </si>
  <si>
    <r>
      <t>-</t>
    </r>
    <r>
      <rPr>
        <b/>
        <sz val="8"/>
        <color rgb="FF000000"/>
        <rFont val="Arial"/>
        <family val="2"/>
      </rPr>
      <t>AST-</t>
    </r>
  </si>
  <si>
    <t>COSANUESA@HOTMAIL.COM</t>
  </si>
  <si>
    <t>EDUARDO COUSO NAVEIRA</t>
  </si>
  <si>
    <t>G76273788</t>
  </si>
  <si>
    <t>DRAGONESFUERTEVENTURA@GMAIL.COM</t>
  </si>
  <si>
    <t>SAMUEL BELMAR BELMONTE</t>
  </si>
  <si>
    <t>G42607119</t>
  </si>
  <si>
    <t>Bigastro</t>
  </si>
  <si>
    <t>PRESIDENCIA@CREANDOREDES.ORG</t>
  </si>
  <si>
    <t>MANUEL PALACIOS RAMOS</t>
  </si>
  <si>
    <t>G76356625</t>
  </si>
  <si>
    <t>Oliva (La)</t>
  </si>
  <si>
    <t>CLUBDETENISDEMESAPALATRON@GMAIL.COM</t>
  </si>
  <si>
    <t>MARTA ROIG MARTINEZ</t>
  </si>
  <si>
    <t>G64952179</t>
  </si>
  <si>
    <t>Sentmenat</t>
  </si>
  <si>
    <t>RICHARIN@HOTMAIL.COM</t>
  </si>
  <si>
    <t>RAMON BARNADA GRAU</t>
  </si>
  <si>
    <t>G66470618</t>
  </si>
  <si>
    <t>Valls de Torruella</t>
  </si>
  <si>
    <t>JPICHVILAGINES@YAHOO.ES</t>
  </si>
  <si>
    <t>JESUS SANMARTIN TRILLA</t>
  </si>
  <si>
    <t>G22012793</t>
  </si>
  <si>
    <t>Binéfar</t>
  </si>
  <si>
    <t>Huesca</t>
  </si>
  <si>
    <t>TMBINEFAR77@HOTMAIL.COM</t>
  </si>
  <si>
    <t>WALID KHALED ZGAB</t>
  </si>
  <si>
    <t>G88485891</t>
  </si>
  <si>
    <t>Campo Real</t>
  </si>
  <si>
    <t>JUGUENWALY@HOTMAIL.COM</t>
  </si>
  <si>
    <t>PABLO CESAR IGLESIAS CASTRO</t>
  </si>
  <si>
    <t>G27873686</t>
  </si>
  <si>
    <t>Mos</t>
  </si>
  <si>
    <t>CTMMOS19@GMAIL.COM</t>
  </si>
  <si>
    <t>NURIA PEREZ CASTILLO</t>
  </si>
  <si>
    <t>G27863810</t>
  </si>
  <si>
    <t>PINGPONGVIGO@GMAIL.COM</t>
  </si>
  <si>
    <t>CRISTINA RUBIO REDONDO</t>
  </si>
  <si>
    <t>G90393414</t>
  </si>
  <si>
    <t>Carmona</t>
  </si>
  <si>
    <t>CLUBTEAMWARRIORS@GMAIL.COM</t>
  </si>
  <si>
    <t>JUAN FRANCISCO QUINTANA MORENO</t>
  </si>
  <si>
    <t>G35850023</t>
  </si>
  <si>
    <t>FRANCISCO VALENTIN PERALTA CRIADO</t>
  </si>
  <si>
    <t>30603635L</t>
  </si>
  <si>
    <t>Galdakao</t>
  </si>
  <si>
    <t>INES.ARANA@EHU.EUS</t>
  </si>
  <si>
    <t>RAFAEL RIVAS HERCE</t>
  </si>
  <si>
    <t>G26557777</t>
  </si>
  <si>
    <t>Arnedo</t>
  </si>
  <si>
    <t>LARIOJATENISMESA@HOTMAIL.COM</t>
  </si>
  <si>
    <t>MARIA DEL CARMEN MOLINA AGUILERA</t>
  </si>
  <si>
    <t>G56120512</t>
  </si>
  <si>
    <t>Priego de Córdoba</t>
  </si>
  <si>
    <t>CDPRIEGOMYP@GMAIL.COM</t>
  </si>
  <si>
    <t>OSCAR GONZALEZ DIAZ</t>
  </si>
  <si>
    <t>G35606011</t>
  </si>
  <si>
    <t>SAUCILLODEGALDAR@GMAIL.COM</t>
  </si>
  <si>
    <t>ALFONSO PAJARES DIEZ</t>
  </si>
  <si>
    <t>G34274688</t>
  </si>
  <si>
    <t>Palencia</t>
  </si>
  <si>
    <t>FONSIVI@GMAIL.COM</t>
  </si>
  <si>
    <t>TOMAS RAFAEL GARCIA REYES</t>
  </si>
  <si>
    <t>G76792761</t>
  </si>
  <si>
    <t>TOMASIN1993@HOTMAIL.COM</t>
  </si>
  <si>
    <t>CLARA MONTALBAN TORRES</t>
  </si>
  <si>
    <t>G30928477</t>
  </si>
  <si>
    <t>Cartagena</t>
  </si>
  <si>
    <t>CTFEMINAS@GMAIL.COM</t>
  </si>
  <si>
    <t>FABIAN BENITEZ FIGUEROLA</t>
  </si>
  <si>
    <t>G88353032</t>
  </si>
  <si>
    <t>CONTACTO@HORTALEZATM.COM</t>
  </si>
  <si>
    <t>MAR CHESA PEDROS</t>
  </si>
  <si>
    <t>G42563171</t>
  </si>
  <si>
    <t>Ondara</t>
  </si>
  <si>
    <t>ESPORTS@ONDARA.ORG</t>
  </si>
  <si>
    <t>G55115877</t>
  </si>
  <si>
    <t>Arbúcies</t>
  </si>
  <si>
    <t>XCRIERA972@GMAIL.COM</t>
  </si>
  <si>
    <t>V60172566</t>
  </si>
  <si>
    <t>Sant Llorenç Savall</t>
  </si>
  <si>
    <t>RFETM@RFETM.COM</t>
  </si>
  <si>
    <t>G25830126</t>
  </si>
  <si>
    <t>Vielha e Mijaran</t>
  </si>
  <si>
    <t>Lleida</t>
  </si>
  <si>
    <t>AEVALDARAN@GMAIL.COM</t>
  </si>
  <si>
    <t>JOSE LUIS ROGER PEREZ</t>
  </si>
  <si>
    <t>G66933128</t>
  </si>
  <si>
    <t>Sant Quirze Safaja</t>
  </si>
  <si>
    <t>CTTSANTQUIRZESAFAJA@HOTMAIL.COM</t>
  </si>
  <si>
    <t>G25835984</t>
  </si>
  <si>
    <t>Ivorra</t>
  </si>
  <si>
    <t>MONTANEJORDI@HOTMAIL.COM</t>
  </si>
  <si>
    <t>G65330359</t>
  </si>
  <si>
    <t>Castellar del Vallès</t>
  </si>
  <si>
    <t>G25390428</t>
  </si>
  <si>
    <t>Guissona</t>
  </si>
  <si>
    <t>NESKA.JO@ICLOUD.COM</t>
  </si>
  <si>
    <t>SANTI BOQUE RIART</t>
  </si>
  <si>
    <t>G55713044</t>
  </si>
  <si>
    <t>Espluga de Francolí (L')</t>
  </si>
  <si>
    <t>Tarragona</t>
  </si>
  <si>
    <t>CTTESPLUGA@GMAIL.COM</t>
  </si>
  <si>
    <t>BENITO J. ROMERO GODINO</t>
  </si>
  <si>
    <t>G10247880</t>
  </si>
  <si>
    <t>CTMRODEO@GMAIL.COM</t>
  </si>
  <si>
    <t>MARCOS CASTRO BALBOA</t>
  </si>
  <si>
    <t>G36155943</t>
  </si>
  <si>
    <t>Meaño</t>
  </si>
  <si>
    <t>TTTRELLES@GMAIL.COM</t>
  </si>
  <si>
    <t>JUAN ANTONIO EXPOSITO RIDRIGUEZ</t>
  </si>
  <si>
    <t>G67179929</t>
  </si>
  <si>
    <t>INFO@TTBARCELONA.CAT</t>
  </si>
  <si>
    <t>JOSE RAMON RAMOS MATO</t>
  </si>
  <si>
    <t>G94168168</t>
  </si>
  <si>
    <t>Estrada (A)</t>
  </si>
  <si>
    <t>INFO@ESCUELAPINGPONGRAMOS.COM</t>
  </si>
  <si>
    <t>GIANMARCO ORRU</t>
  </si>
  <si>
    <t>G16538381</t>
  </si>
  <si>
    <t>Mercadal (Es)</t>
  </si>
  <si>
    <t>Baleares (Illes)</t>
  </si>
  <si>
    <r>
      <t>-</t>
    </r>
    <r>
      <rPr>
        <b/>
        <sz val="8"/>
        <color rgb="FF000000"/>
        <rFont val="Arial"/>
        <family val="2"/>
      </rPr>
      <t>BAL-</t>
    </r>
  </si>
  <si>
    <t>CTTMERCADAL@GMAIL.COM</t>
  </si>
  <si>
    <t>JULIO IVAN CARRASCO CHACON</t>
  </si>
  <si>
    <t>G76617828</t>
  </si>
  <si>
    <t>Valverde</t>
  </si>
  <si>
    <t>LOSCORUJOSERRANTES@YAHOO.ES</t>
  </si>
  <si>
    <t>SERGIO BLANCO MUÑOZ</t>
  </si>
  <si>
    <t>G13618780</t>
  </si>
  <si>
    <t>Tomelloso</t>
  </si>
  <si>
    <t>Ciudad Real</t>
  </si>
  <si>
    <t>CLUVIVETOMELLOSO@GMAIL.COM</t>
  </si>
  <si>
    <t>LUIS GUZMAN</t>
  </si>
  <si>
    <t>G39840509</t>
  </si>
  <si>
    <t>Castro-Urdiales</t>
  </si>
  <si>
    <t>CASTROSPIN2022@GMAIL.COM</t>
  </si>
  <si>
    <t>JUAN CARLOS GOMEZ RODRIGUEZ</t>
  </si>
  <si>
    <t>G45882495</t>
  </si>
  <si>
    <t>Portillo de Toledo</t>
  </si>
  <si>
    <t>Toledo</t>
  </si>
  <si>
    <t>TENISDEMESAPORTILLO@HOTMAIL.COM</t>
  </si>
  <si>
    <t>JOSE MIGUEL MARTINEZ VITORIA</t>
  </si>
  <si>
    <t>G26549436</t>
  </si>
  <si>
    <t>Logroño</t>
  </si>
  <si>
    <t>TMD.ELHUYAR.LOGRONO@GMAIL.COM</t>
  </si>
  <si>
    <t>JOSE SAUL AVAREZ POMBO</t>
  </si>
  <si>
    <t>G32458952</t>
  </si>
  <si>
    <t>Ourense</t>
  </si>
  <si>
    <t>LUCHIANO93@HOTMAIL.COM</t>
  </si>
  <si>
    <t>ANTONIO MARTINEZ GOMEZ</t>
  </si>
  <si>
    <t>U800637F</t>
  </si>
  <si>
    <t>TONI@CTTVN.CLUB</t>
  </si>
  <si>
    <t>FEDERICO DRAGO</t>
  </si>
  <si>
    <t>G87408910</t>
  </si>
  <si>
    <t>DISTRITO20TM@GMAIL.COM</t>
  </si>
  <si>
    <t>JAVIER ORTEGA OROZ</t>
  </si>
  <si>
    <t>G00000000</t>
  </si>
  <si>
    <t>Soria</t>
  </si>
  <si>
    <t>CTMSORIANO@GMAIL.COM</t>
  </si>
  <si>
    <t>LUISA BARREIRO ALONSO</t>
  </si>
  <si>
    <t>G27849090</t>
  </si>
  <si>
    <t>ILLASCIESTM@GMAIL.COM</t>
  </si>
  <si>
    <t>JUAN J. VIVERO BASANTA</t>
  </si>
  <si>
    <t>G27040013</t>
  </si>
  <si>
    <t>Foz</t>
  </si>
  <si>
    <t>Lugo</t>
  </si>
  <si>
    <t>COLEPILAFOZ@GMAIL.COM</t>
  </si>
  <si>
    <t>MONTSE SANS MONICO</t>
  </si>
  <si>
    <t>G66869264</t>
  </si>
  <si>
    <t>Castellgalí</t>
  </si>
  <si>
    <t>CTTCASTELLGALI@HOTMAIL.COM</t>
  </si>
  <si>
    <t>ANTONIO BOCANEGRA MORENO</t>
  </si>
  <si>
    <t>G90317777</t>
  </si>
  <si>
    <t>BOKIMATI@HOTMAIL.COM</t>
  </si>
  <si>
    <t>LUIS BARBERO GUTIERREZ</t>
  </si>
  <si>
    <t>G87890968</t>
  </si>
  <si>
    <t>Cercedilla</t>
  </si>
  <si>
    <t>CDESIETEPICOSCERCEDILLATM@GMAIL.COM</t>
  </si>
  <si>
    <t>IZASKUN FLORES TORRES</t>
  </si>
  <si>
    <t>22739254M</t>
  </si>
  <si>
    <t>Muskiz</t>
  </si>
  <si>
    <t>LOMOLINERO@GMAIL.COM</t>
  </si>
  <si>
    <t>RUBEN RABADAN MUÑOZ</t>
  </si>
  <si>
    <t>G45879426</t>
  </si>
  <si>
    <t>CTMAZARQUIEL@GMAIL.COM</t>
  </si>
  <si>
    <t>JOSE DAVID ABELAIRAS TORRES</t>
  </si>
  <si>
    <t>G27486919</t>
  </si>
  <si>
    <t>VEGADEPUMAR@GMAIL.COM</t>
  </si>
  <si>
    <t>ISMAEL MANGADO AZURZA</t>
  </si>
  <si>
    <t>G20418364</t>
  </si>
  <si>
    <t>Donostia-San Sebastián</t>
  </si>
  <si>
    <t>Guipúzcoa</t>
  </si>
  <si>
    <t>KERUS.PT@GMAIL.COM</t>
  </si>
  <si>
    <t>CARLOS MARTIN SERRANO</t>
  </si>
  <si>
    <t>G87917928</t>
  </si>
  <si>
    <t>ESTUDIO.CMS@GMAIL.COM</t>
  </si>
  <si>
    <t>ALFONSO ALEJO LOPEZ</t>
  </si>
  <si>
    <t>G23769938</t>
  </si>
  <si>
    <t>HUJASETM@GMAIL.COM</t>
  </si>
  <si>
    <t>MARIA DEL CARMEN TORRES ESCANDELL</t>
  </si>
  <si>
    <t>G16533697</t>
  </si>
  <si>
    <t>Eivissa</t>
  </si>
  <si>
    <t>EIVISSATENNISTAULA@GMAIL.COM</t>
  </si>
  <si>
    <t>DIEGO GOMEZ GOMEZ</t>
  </si>
  <si>
    <t>G70527114</t>
  </si>
  <si>
    <t>Coruña (A)</t>
  </si>
  <si>
    <t>DICOMI91@HOTMAIL.COM</t>
  </si>
  <si>
    <t>SERGIO VIEITES ANDRADE</t>
  </si>
  <si>
    <t>G70385471</t>
  </si>
  <si>
    <t>Baña (A)</t>
  </si>
  <si>
    <t>SDABANA@GMAIL.COM</t>
  </si>
  <si>
    <t>TOMAS GOMEZ-ACEBO TEMES</t>
  </si>
  <si>
    <t>G31435068</t>
  </si>
  <si>
    <t>Pamplona/Iruña</t>
  </si>
  <si>
    <t>Navarra</t>
  </si>
  <si>
    <r>
      <t>-</t>
    </r>
    <r>
      <rPr>
        <b/>
        <sz val="8"/>
        <color rgb="FF000000"/>
        <rFont val="Arial"/>
        <family val="2"/>
      </rPr>
      <t>NAV-</t>
    </r>
  </si>
  <si>
    <t>GARROYO@UNAV.ES</t>
  </si>
  <si>
    <t>LUIS UTRILLA NAVARRO</t>
  </si>
  <si>
    <t>5141077W</t>
  </si>
  <si>
    <t>Torremolinos</t>
  </si>
  <si>
    <t>LUTRILLANAVARRO@GMAIL.COM</t>
  </si>
  <si>
    <t>RUBEN CARRION</t>
  </si>
  <si>
    <t>TRAMITE</t>
  </si>
  <si>
    <t>FTMRM.SECRETARIA@GMAIL.COM</t>
  </si>
  <si>
    <t>FRANCISCO JOSE ALBARRACIN DE LA MAZA</t>
  </si>
  <si>
    <t>G76658632</t>
  </si>
  <si>
    <t>BLADEEVOLUTION@HOTMAIL.COM</t>
  </si>
  <si>
    <t>GERARDO NEISTAT BERMAN</t>
  </si>
  <si>
    <t>G87360079</t>
  </si>
  <si>
    <t>San Lorenzo de El Escorial</t>
  </si>
  <si>
    <t>TENISDEMESASASANLORENZO@GMAIL.COM</t>
  </si>
  <si>
    <t>JOSE MIGUEL VALENCIA RAMIREZ</t>
  </si>
  <si>
    <t>G35301662</t>
  </si>
  <si>
    <t>Aldea de San Nicolás (La)</t>
  </si>
  <si>
    <t>JOSEJUANMIRANDA95@GMAIL.COM</t>
  </si>
  <si>
    <t>VARIABLE</t>
  </si>
  <si>
    <t>P7103501H</t>
  </si>
  <si>
    <t>Gibraleón</t>
  </si>
  <si>
    <t>ENMOVA59@GMAIL.COM</t>
  </si>
  <si>
    <t>JORDI ROCA DORIO</t>
  </si>
  <si>
    <t>G64580988</t>
  </si>
  <si>
    <t>Sant Feliu de Codines</t>
  </si>
  <si>
    <t>CTTSFC@GMAIL.COM</t>
  </si>
  <si>
    <t>JOSE MANUEL VIZUETE DAVILA</t>
  </si>
  <si>
    <t>G06702138</t>
  </si>
  <si>
    <t>Zalamea de la Serena</t>
  </si>
  <si>
    <t>SEYA23MD@HOTMAIL.COM</t>
  </si>
  <si>
    <t>CARLOS FAILDE PEREIRAS</t>
  </si>
  <si>
    <t>G94140704</t>
  </si>
  <si>
    <t>RECREOCULTURALESTRADA@GMAIL.COM</t>
  </si>
  <si>
    <t>JORGE MARTINEZ CRESPO</t>
  </si>
  <si>
    <t>G27835479</t>
  </si>
  <si>
    <t>Porriño (O)</t>
  </si>
  <si>
    <t>TENISDEMESACRC@GMAIL.COM</t>
  </si>
  <si>
    <t>MARIA YOLANDA DELGADO POZO</t>
  </si>
  <si>
    <t>G06704480</t>
  </si>
  <si>
    <t>Almendralejo</t>
  </si>
  <si>
    <t>YODELPOZO@GMAIL.COM</t>
  </si>
  <si>
    <t>MAXIMO VILLANUEVA LOPEZ</t>
  </si>
  <si>
    <t>G45855970</t>
  </si>
  <si>
    <t>Noez</t>
  </si>
  <si>
    <t>MAXIVILLALOPEZ@HOTMAIL.COM</t>
  </si>
  <si>
    <t>PEDRO WEISZ ROMERO</t>
  </si>
  <si>
    <t>G66829631</t>
  </si>
  <si>
    <t>Sabadell</t>
  </si>
  <si>
    <t>INFO@TENNISTAULASABADELL.CAT</t>
  </si>
  <si>
    <t>G15315187</t>
  </si>
  <si>
    <t>Cabana de Bergantiños</t>
  </si>
  <si>
    <t>STEVOZAS@YAHOO.ES</t>
  </si>
  <si>
    <t>G39737895</t>
  </si>
  <si>
    <t>Torrelavega</t>
  </si>
  <si>
    <t>CHEMI1981CHEMI@GMAIL.COM</t>
  </si>
  <si>
    <t>G35537711</t>
  </si>
  <si>
    <t>Palmas de Gran Canaria (Las)</t>
  </si>
  <si>
    <t>RRV-CV@HOTMAIL.COM</t>
  </si>
  <si>
    <t>ANGEL BECERRA CASTRO</t>
  </si>
  <si>
    <t>G92974864</t>
  </si>
  <si>
    <t>Rincón de la Victoria</t>
  </si>
  <si>
    <t>tenismesarincon@gmail.com</t>
  </si>
  <si>
    <t>BERNARDO LUIS MARTINEZ GRAU</t>
  </si>
  <si>
    <t>G98450026</t>
  </si>
  <si>
    <t>Carlet</t>
  </si>
  <si>
    <t>CORTMARTINEZ@HOTMAIL.COM</t>
  </si>
  <si>
    <t>SANTIAGO GONZALEZ PERAMATO</t>
  </si>
  <si>
    <t>G39826623</t>
  </si>
  <si>
    <t>Santoña</t>
  </si>
  <si>
    <t>JAGOVEGA89@GMAIL.COM</t>
  </si>
  <si>
    <t>G96027636</t>
  </si>
  <si>
    <t>JUVICAN@HOTMAIL.COM</t>
  </si>
  <si>
    <t>G55139778</t>
  </si>
  <si>
    <t>Sin determinar</t>
  </si>
  <si>
    <t>G55168488</t>
  </si>
  <si>
    <t>G61197554</t>
  </si>
  <si>
    <t>GLORIA TOMAS MINGUET</t>
  </si>
  <si>
    <t>G43041813</t>
  </si>
  <si>
    <t>Ulldecona</t>
  </si>
  <si>
    <t>NANDONANDO2@GMAIL.COM</t>
  </si>
  <si>
    <t>G61795605</t>
  </si>
  <si>
    <t>G60619715</t>
  </si>
  <si>
    <t>G55190383</t>
  </si>
  <si>
    <t>G58629080</t>
  </si>
  <si>
    <t>G25661794</t>
  </si>
  <si>
    <t>Mollerussa</t>
  </si>
  <si>
    <t>XAVIERCLOTET@GMAIL.COM</t>
  </si>
  <si>
    <t>G43205657</t>
  </si>
  <si>
    <t>Amposta</t>
  </si>
  <si>
    <t>G62417993</t>
  </si>
  <si>
    <t>ricardreales@hotmail.com</t>
  </si>
  <si>
    <t>G59672493</t>
  </si>
  <si>
    <t>parcdesports@telefonica.net</t>
  </si>
  <si>
    <t>G62678511</t>
  </si>
  <si>
    <t>papa.joaquin@hotmail.com</t>
  </si>
  <si>
    <t>G61224887</t>
  </si>
  <si>
    <t>mr_sh1961@hotmail.com</t>
  </si>
  <si>
    <t>G08957946</t>
  </si>
  <si>
    <t>Lliçà d'Amunt</t>
  </si>
  <si>
    <t>MIQUELCANADELL@GMAIL.COM</t>
  </si>
  <si>
    <t>G63197693</t>
  </si>
  <si>
    <t>MANOLO8888@GMAIL.COM</t>
  </si>
  <si>
    <t>G64360092</t>
  </si>
  <si>
    <t>jponsjaner@msn.com</t>
  </si>
  <si>
    <t>G65355737</t>
  </si>
  <si>
    <t>Torre de Claramunt (La)</t>
  </si>
  <si>
    <t>G08534984</t>
  </si>
  <si>
    <t>JESUS.ELCERCLETTGRACIA@GMAIL.COM</t>
  </si>
  <si>
    <t>G58189580</t>
  </si>
  <si>
    <t>e.rivas@vodafone.es</t>
  </si>
  <si>
    <t>JAUME LLENAS MERCADER</t>
  </si>
  <si>
    <t>G17248659</t>
  </si>
  <si>
    <t>Bisbal d'Empordà (La)</t>
  </si>
  <si>
    <t>CTTLABISBAL@GMAIL.COM</t>
  </si>
  <si>
    <t>VICTOR PEREZ BORRELL</t>
  </si>
  <si>
    <t>G63901805</t>
  </si>
  <si>
    <t>Sant Quirze del Vallès</t>
  </si>
  <si>
    <t>SERGIO@INETA.ES</t>
  </si>
  <si>
    <t>G60428877</t>
  </si>
  <si>
    <t>agarciajema@hotmail.es</t>
  </si>
  <si>
    <t>JOSEP GRANADOS COLOMA</t>
  </si>
  <si>
    <t>G55180665</t>
  </si>
  <si>
    <t>TENNISTAULAGIRONA@GMAIL.COM</t>
  </si>
  <si>
    <t>G25748856</t>
  </si>
  <si>
    <t>G55521959</t>
  </si>
  <si>
    <t>Salou</t>
  </si>
  <si>
    <t>FRANCISCO JAVIER AGUADO GONZALEZ</t>
  </si>
  <si>
    <t>G58227075</t>
  </si>
  <si>
    <t>Montcada i Reixac</t>
  </si>
  <si>
    <t>TTLAUNIO@GMAIL.COM</t>
  </si>
  <si>
    <t>G55540298</t>
  </si>
  <si>
    <t>MARIUS BALCELLS MIQUEL</t>
  </si>
  <si>
    <t>G62932777</t>
  </si>
  <si>
    <t>Canet de Mar</t>
  </si>
  <si>
    <t>JOSEPMAILLO@GMAIL.COM</t>
  </si>
  <si>
    <t>ANTONIO PIÑOL PRIM</t>
  </si>
  <si>
    <t>G25487786</t>
  </si>
  <si>
    <t>Alcarràs</t>
  </si>
  <si>
    <t>CTTALCARRAS@GMAIL.COM</t>
  </si>
  <si>
    <t>G55071534</t>
  </si>
  <si>
    <t>G43998707</t>
  </si>
  <si>
    <t>Mieres</t>
  </si>
  <si>
    <t>IABELLA@OUTLOOK.COM</t>
  </si>
  <si>
    <t>45427995M</t>
  </si>
  <si>
    <t>Navia</t>
  </si>
  <si>
    <t>LUISLANZAIGLESIAS@YAHOO.ES</t>
  </si>
  <si>
    <t>G50516988</t>
  </si>
  <si>
    <t>RICHI_PEREZ82@HOTMAIL.COM</t>
  </si>
  <si>
    <t>F78037520</t>
  </si>
  <si>
    <t>S.ARELLANO@GSD.COOP</t>
  </si>
  <si>
    <t>G09299165</t>
  </si>
  <si>
    <t>IMAZ44@HOTMAIL.COM</t>
  </si>
  <si>
    <t>G509829O9</t>
  </si>
  <si>
    <t>Ejea de los Caballeros</t>
  </si>
  <si>
    <t>LUISEJEA@HOTMAIL.COM</t>
  </si>
  <si>
    <t>G50536788</t>
  </si>
  <si>
    <t>MANUEL SERENA GUARDIA</t>
  </si>
  <si>
    <t>G22385702</t>
  </si>
  <si>
    <t>Monzón</t>
  </si>
  <si>
    <t>TENISDEMESAMONZON@HOTMAIL.COM</t>
  </si>
  <si>
    <t>G27420702</t>
  </si>
  <si>
    <t>Cervo</t>
  </si>
  <si>
    <t>FERNANDEZREYPEDRO@GMAIL.COM</t>
  </si>
  <si>
    <t>G63962146</t>
  </si>
  <si>
    <t>Sant Quirze de Besora</t>
  </si>
  <si>
    <t>TTSANTQUIRZEBESORA@GMAIL.COM</t>
  </si>
  <si>
    <t>G86260668</t>
  </si>
  <si>
    <t>PANIAGUA9@YAHOO.COM</t>
  </si>
  <si>
    <t>MARIO IGLESIAS IGLESIAS</t>
  </si>
  <si>
    <t>G39762497</t>
  </si>
  <si>
    <t>Cabezón de la Sal</t>
  </si>
  <si>
    <t>GARKTT85@HOTMAIL.COM</t>
  </si>
  <si>
    <t>TENISMESACYL@ONO.COM</t>
  </si>
  <si>
    <t>G09531146</t>
  </si>
  <si>
    <t>RAULORTEGA1989@GMAIL.COM</t>
  </si>
  <si>
    <t>DANIEL ILLAN RICO</t>
  </si>
  <si>
    <t>G49287352</t>
  </si>
  <si>
    <t>Zamora</t>
  </si>
  <si>
    <t>VIRIATOTENISDEMESA@GMAIL.COM</t>
  </si>
  <si>
    <t>G12956504</t>
  </si>
  <si>
    <t>Castellón de la Plana/Castelló de la Plana</t>
  </si>
  <si>
    <t>JUANIGNACIOIRANZO@GMAIL.COM</t>
  </si>
  <si>
    <t>G27109636</t>
  </si>
  <si>
    <t>PINCHISPIPON@GMAIL.COM</t>
  </si>
  <si>
    <t>JUAN CARLOS VIDAL GARCIA</t>
  </si>
  <si>
    <t>78968836S</t>
  </si>
  <si>
    <t>FERNANDO VÁZQUEZ HIDALGO</t>
  </si>
  <si>
    <t>V92916493</t>
  </si>
  <si>
    <t>Benalmádena</t>
  </si>
  <si>
    <t>CTMBENALMADENA@GMAIL.COM</t>
  </si>
  <si>
    <t>G23504889</t>
  </si>
  <si>
    <t>Marmolejo</t>
  </si>
  <si>
    <t>CTMMARMOLEJO@GMAIL.COM</t>
  </si>
  <si>
    <t>G19582410</t>
  </si>
  <si>
    <t>Cúllar Vega</t>
  </si>
  <si>
    <t>Granada</t>
  </si>
  <si>
    <t>CTMCULLARVEGA@GMAIL.COM</t>
  </si>
  <si>
    <t>JOSE MANUEL MARTINEZ MUÑOZ</t>
  </si>
  <si>
    <t>G11917887</t>
  </si>
  <si>
    <t>Jerez de la Frontera</t>
  </si>
  <si>
    <t>SHERRYTENISDEMESA@HOTMAIL.COM</t>
  </si>
  <si>
    <t>Villaviciosa de Odón</t>
  </si>
  <si>
    <t>ANTONIO.RAYAROS@GMAIL.COM</t>
  </si>
  <si>
    <t>G87384590</t>
  </si>
  <si>
    <t>FUENCARRALTM@GMAIL.COM</t>
  </si>
  <si>
    <t>G57918948</t>
  </si>
  <si>
    <t>ANDRESFERFE@GMAIL.COM</t>
  </si>
  <si>
    <t>B79814927</t>
  </si>
  <si>
    <t>TENISDEMESA@COLEGIO-ARCANGEL.COM</t>
  </si>
  <si>
    <t>MIGUEL ANGEL BENGOA</t>
  </si>
  <si>
    <t>V85322543</t>
  </si>
  <si>
    <t>Soto del Real</t>
  </si>
  <si>
    <t>TMSOTODELREAL@GMAIL.COM</t>
  </si>
  <si>
    <t>G21310776</t>
  </si>
  <si>
    <t>LEOPOLDO.S.MATA@GMAIL.COM</t>
  </si>
  <si>
    <t>VICTOR MATA GALIANO</t>
  </si>
  <si>
    <t>G86800570</t>
  </si>
  <si>
    <t>Aranjuez</t>
  </si>
  <si>
    <t>TMVILLADEARANJUEZ@GMAIL.COM</t>
  </si>
  <si>
    <t>JOSÉ ANTONIO SANCHEZ SANSANO.</t>
  </si>
  <si>
    <t>G85997047</t>
  </si>
  <si>
    <t>Cabrera (La)</t>
  </si>
  <si>
    <t>VSOBRADO@HOTMAIL.COM</t>
  </si>
  <si>
    <t>FRANCISCO JAVIER CORTES PEINADO</t>
  </si>
  <si>
    <t>G75063628</t>
  </si>
  <si>
    <t>Errenteria</t>
  </si>
  <si>
    <t>PLUMAS95@HOTMAIL.COM</t>
  </si>
  <si>
    <t>G19306422</t>
  </si>
  <si>
    <t>Guadalajara</t>
  </si>
  <si>
    <t>JUAN.CARLOS.PH75@GMAIL.COM</t>
  </si>
  <si>
    <t>G87003406</t>
  </si>
  <si>
    <t>Molar (El)</t>
  </si>
  <si>
    <t>RDELAMORENA@FOMENTO.ES</t>
  </si>
  <si>
    <t>G13578307</t>
  </si>
  <si>
    <t>Solana (La)</t>
  </si>
  <si>
    <t>CTMLASOLANA@GMAIL.COM</t>
  </si>
  <si>
    <t>G16286486</t>
  </si>
  <si>
    <t>Tarancón</t>
  </si>
  <si>
    <t>Cuenca</t>
  </si>
  <si>
    <t>TMTARANCON@GMAIL.COM</t>
  </si>
  <si>
    <t>JORGE ALBIOL GRAULLERA</t>
  </si>
  <si>
    <t>G98357163</t>
  </si>
  <si>
    <t>Sagunto/Sagunt</t>
  </si>
  <si>
    <t>CTMAPRENDICES@GMAIL.COM</t>
  </si>
  <si>
    <t>ANTONIO SANZ JIMENO</t>
  </si>
  <si>
    <t>G40262511</t>
  </si>
  <si>
    <t>Espirdo</t>
  </si>
  <si>
    <t>Segovia</t>
  </si>
  <si>
    <t>VALSAIN2007@GMAIL.COM</t>
  </si>
  <si>
    <t>DAVID MARTíNEZ MORENO</t>
  </si>
  <si>
    <t>G99352353</t>
  </si>
  <si>
    <t>Utebo</t>
  </si>
  <si>
    <t>UTEBOTM@GMAIL.COM</t>
  </si>
  <si>
    <t>JOSE LUIS TENZA ASENCIO</t>
  </si>
  <si>
    <t>G54933510</t>
  </si>
  <si>
    <t>Crevillent</t>
  </si>
  <si>
    <t>JOTENZA@GMAIL.COM</t>
  </si>
  <si>
    <t>MANUEL MARTINEZ MECO MANJAVACAS</t>
  </si>
  <si>
    <t>G86845484</t>
  </si>
  <si>
    <t>Boadilla del Monte</t>
  </si>
  <si>
    <t>BOADILLATENISDEMESA@GMAIL.COM</t>
  </si>
  <si>
    <t>U801059Z</t>
  </si>
  <si>
    <t>LUIS MARIA LLAVE GIMENEZ</t>
  </si>
  <si>
    <t>G01503739</t>
  </si>
  <si>
    <t>Vitoria-Gasteiz</t>
  </si>
  <si>
    <t>Álava</t>
  </si>
  <si>
    <t>GAILAK.TENISDEMESA@GMAIL.COM</t>
  </si>
  <si>
    <t>G55501837</t>
  </si>
  <si>
    <t>Tortosa</t>
  </si>
  <si>
    <t>IVANCTTTORTOSA@HOTMAIL.ES</t>
  </si>
  <si>
    <t>GUIFRÉ PORQUERES</t>
  </si>
  <si>
    <t>G43615806</t>
  </si>
  <si>
    <t>Reus</t>
  </si>
  <si>
    <t>LUIS.GARCIA@LEGR.ES</t>
  </si>
  <si>
    <t>JOAN CARLES VIRGIL FONT</t>
  </si>
  <si>
    <t>G55623359</t>
  </si>
  <si>
    <t>TTGANXETS@GMAIL.COM</t>
  </si>
  <si>
    <t>G12358297</t>
  </si>
  <si>
    <t>CLUBTENNISTAULAVINAROS@GMAIL.COM</t>
  </si>
  <si>
    <t>G25672981</t>
  </si>
  <si>
    <t>Castellnou de Seana</t>
  </si>
  <si>
    <t>CTTCASTELLNOU@GMAIL.COM</t>
  </si>
  <si>
    <t>cdtmmalaga@gmail.com</t>
  </si>
  <si>
    <t>DANIEL LOPEZ MANZANO</t>
  </si>
  <si>
    <t>G04531653</t>
  </si>
  <si>
    <t>Almería</t>
  </si>
  <si>
    <t>DANILOPEZMANZANO@GMAIL.COM</t>
  </si>
  <si>
    <t>CRISTINA RUIZ MIRANDA</t>
  </si>
  <si>
    <t>G49281363</t>
  </si>
  <si>
    <t>Cañizo</t>
  </si>
  <si>
    <t>CRISTINARUIZMIRANDA@GMAIL.COM</t>
  </si>
  <si>
    <t>MANUEL SAAVEDRA ROMERO</t>
  </si>
  <si>
    <t>G06676084</t>
  </si>
  <si>
    <t>Castuera</t>
  </si>
  <si>
    <t>ADCASTUERA@GMAIL.COM</t>
  </si>
  <si>
    <t>ANA RODRIGUEZ BUSTILLO</t>
  </si>
  <si>
    <t>G39795216</t>
  </si>
  <si>
    <t>TMREOCIN@GMAIL.COM</t>
  </si>
  <si>
    <t>JUSTO LOPEZ ESGUEVA</t>
  </si>
  <si>
    <t>G24240996</t>
  </si>
  <si>
    <t>Valencia de Don Juan</t>
  </si>
  <si>
    <t>León</t>
  </si>
  <si>
    <t>CDCOYANZA@GMAIL.COM</t>
  </si>
  <si>
    <t>G85715886</t>
  </si>
  <si>
    <t>Alcalá de Henares</t>
  </si>
  <si>
    <t>ROBERTO.TORTAJADA@GMAIL.COM</t>
  </si>
  <si>
    <t>G35029115</t>
  </si>
  <si>
    <t>vpramos57@gmail.com</t>
  </si>
  <si>
    <t>ANGEL GINÉS CABELLO PEDROSA</t>
  </si>
  <si>
    <t>G92131002</t>
  </si>
  <si>
    <t>Vélez-Málaga</t>
  </si>
  <si>
    <t>DIEGOCABELLO@HOTMAIL.COM</t>
  </si>
  <si>
    <t>LEONARDO GARCIA RODRIGUEZ</t>
  </si>
  <si>
    <t>G85863736</t>
  </si>
  <si>
    <t>Alcorcón</t>
  </si>
  <si>
    <t>ALCORCON.TDM@GMAIL.COM</t>
  </si>
  <si>
    <t>ARQUIMEDES RODRIGUEZ PEREZ</t>
  </si>
  <si>
    <t>G76649557</t>
  </si>
  <si>
    <t>Breña Baja</t>
  </si>
  <si>
    <t>ESCUTEMEAWARABB@GMAIL.COM</t>
  </si>
  <si>
    <t>XISCO BALLESTA PORCEL</t>
  </si>
  <si>
    <t>C5780753</t>
  </si>
  <si>
    <t>Andratx</t>
  </si>
  <si>
    <t>xiscobp@hotmail.com</t>
  </si>
  <si>
    <t>SERGIO CARDO MENA</t>
  </si>
  <si>
    <t>SERGINKDELAVEGA@HOTMAIL.COM</t>
  </si>
  <si>
    <t>ANTONIO JOSE SANCHEZ POZO</t>
  </si>
  <si>
    <t>G419729777</t>
  </si>
  <si>
    <t>cdctussam@gmail.com</t>
  </si>
  <si>
    <t>NICOLAE CISMAU</t>
  </si>
  <si>
    <t>V85988335</t>
  </si>
  <si>
    <t>Fuenlabrada</t>
  </si>
  <si>
    <t>FUENLABRADATENISDEMESA@GMAIL.COM</t>
  </si>
  <si>
    <t>CALIXTO SOSA PACHECO</t>
  </si>
  <si>
    <t>G76595594</t>
  </si>
  <si>
    <t>San Cristóbal de La Laguna</t>
  </si>
  <si>
    <t>FSOSA82@HOTMAIL.COM</t>
  </si>
  <si>
    <t>JAROSLAV BEHUÑ</t>
  </si>
  <si>
    <t>G76613397</t>
  </si>
  <si>
    <t>Puerto de la Cruz</t>
  </si>
  <si>
    <t>JARO962@GMAIL.COM</t>
  </si>
  <si>
    <t>JOSE Mª BOBO MARCHANTE</t>
  </si>
  <si>
    <t>G13544739</t>
  </si>
  <si>
    <t>Alcázar de San Juan</t>
  </si>
  <si>
    <t>CLUBTENISDEMESAALCAZAR@HOTMAIL.COM</t>
  </si>
  <si>
    <t>JOAQUIM RIMBAU PLANAS</t>
  </si>
  <si>
    <t>G65828659</t>
  </si>
  <si>
    <t>TTATENEUPOBLENOU@GMAIL.COM</t>
  </si>
  <si>
    <t>VALENTIN PATIÑO MUÑOZ</t>
  </si>
  <si>
    <t>G86120144</t>
  </si>
  <si>
    <t>JPASCUALVILLAR@TELEFONICA.NET</t>
  </si>
  <si>
    <t>JESUS ENRIQUE LOMBARDIA FERNANDEZ</t>
  </si>
  <si>
    <t>G27447499</t>
  </si>
  <si>
    <t>Viveiro</t>
  </si>
  <si>
    <t>jelombardia@edu.xunta.es</t>
  </si>
  <si>
    <t>G66108945</t>
  </si>
  <si>
    <t>Roda de Ter</t>
  </si>
  <si>
    <t>CTTRODADETER@GMAIL.COM</t>
  </si>
  <si>
    <t>ANTONIO MANUEL MUÑOZ PÉREZ</t>
  </si>
  <si>
    <t>G73814444</t>
  </si>
  <si>
    <t>San Pedro del Pinatar</t>
  </si>
  <si>
    <t>TODOESMASSENCILLO7@HOTMAIL.COM</t>
  </si>
  <si>
    <t>ALBERT PUIGMOLE I TORRENTO</t>
  </si>
  <si>
    <t>G55180988</t>
  </si>
  <si>
    <t>Cassà de la Selva</t>
  </si>
  <si>
    <t>TT.CASSA@GMAIL.COM</t>
  </si>
  <si>
    <t>JOSEP MONFORTE SAGARRA</t>
  </si>
  <si>
    <t>G25646738</t>
  </si>
  <si>
    <t>CMARGALI@XTEC.CAT</t>
  </si>
  <si>
    <t>VICENTE PEDRO VIDAL GARI</t>
  </si>
  <si>
    <t>G12880753</t>
  </si>
  <si>
    <t>Onda</t>
  </si>
  <si>
    <t>GARIPELS@GMAIL.COM</t>
  </si>
  <si>
    <t>MAXIMO CELORRIO MORENO</t>
  </si>
  <si>
    <t>G18968347</t>
  </si>
  <si>
    <t>Almuñécar</t>
  </si>
  <si>
    <t>modulo8@telefonica.net</t>
  </si>
  <si>
    <t>ALEJANDRO PEDRO MOYA SEVILLA</t>
  </si>
  <si>
    <t>G54626676</t>
  </si>
  <si>
    <t>Altea</t>
  </si>
  <si>
    <t>JIVARSLO@HOTMAIL.COM</t>
  </si>
  <si>
    <t>MOISES SANTANA MEDINA</t>
  </si>
  <si>
    <t>G76166768</t>
  </si>
  <si>
    <t>Arucas</t>
  </si>
  <si>
    <t>MOISES161278@GMAIL.COM</t>
  </si>
  <si>
    <t>JAIME BARCELO RIERA</t>
  </si>
  <si>
    <t>G57777211</t>
  </si>
  <si>
    <t>Manacor</t>
  </si>
  <si>
    <t>jaimebr1111@hotmail.com</t>
  </si>
  <si>
    <t>DAVID BARRENO GARCIA</t>
  </si>
  <si>
    <t>G18992719</t>
  </si>
  <si>
    <t>Vegas del Genil</t>
  </si>
  <si>
    <t>CTMVEGASDELGENIL@GMAIL.COM</t>
  </si>
  <si>
    <t>JOSE RAMIREZ BERMUDEZ</t>
  </si>
  <si>
    <t>G57780884</t>
  </si>
  <si>
    <t>Santa Eulalia del Río</t>
  </si>
  <si>
    <t>CTTSANTJORDI@GMAIL.COM</t>
  </si>
  <si>
    <t>JOSE LUIS MENDOZA PEREZ</t>
  </si>
  <si>
    <t>G73059909</t>
  </si>
  <si>
    <t>CANTEROJESUS@HOTMAIL.COM</t>
  </si>
  <si>
    <t>JUAN CARLOS CUBERO TALAVERA</t>
  </si>
  <si>
    <t>G19502491</t>
  </si>
  <si>
    <t>Zubia (La)</t>
  </si>
  <si>
    <t>INFO@TENISMESALAZUBIA.COM</t>
  </si>
  <si>
    <t>EMILIO BURGOS DE ANDRES</t>
  </si>
  <si>
    <t>G33073651</t>
  </si>
  <si>
    <t>Oviedo</t>
  </si>
  <si>
    <t>ABOGADOSBURGOSCB@GMAIL.COM</t>
  </si>
  <si>
    <t>G17282724</t>
  </si>
  <si>
    <t>Palafrugell</t>
  </si>
  <si>
    <t>CTTPALAFRUGELL@HOTMAIL.COM</t>
  </si>
  <si>
    <t>JOAQUIN REDIN DE MIGUEL</t>
  </si>
  <si>
    <t>G31853914</t>
  </si>
  <si>
    <t>IBILIKIROLAK@IBILINAVARRA.ORG</t>
  </si>
  <si>
    <t>ISABEL MARÍA GUERRA CASCOS</t>
  </si>
  <si>
    <t>G86035961</t>
  </si>
  <si>
    <t>Parla</t>
  </si>
  <si>
    <t>TMPARLA@HOTMAIL.COM</t>
  </si>
  <si>
    <t>JOSE ANTONIO GAMERO TIRADO</t>
  </si>
  <si>
    <t>G92302934</t>
  </si>
  <si>
    <t>Ronda</t>
  </si>
  <si>
    <t>JALUNATON@YAHOO.ES</t>
  </si>
  <si>
    <t>JOAQUIN CLEMENTE HIDALGO</t>
  </si>
  <si>
    <t>G63824399</t>
  </si>
  <si>
    <t>Masquefa</t>
  </si>
  <si>
    <t>TENNISAMASQUEFA@GMAIL.COM</t>
  </si>
  <si>
    <t>VIRGILIO JIMENEZ FUENTES</t>
  </si>
  <si>
    <t>G18996579</t>
  </si>
  <si>
    <t>Güevéjar</t>
  </si>
  <si>
    <t>drm92@hotmail.com</t>
  </si>
  <si>
    <t>JESUS GERARDO PASTRANA JANO</t>
  </si>
  <si>
    <t>G33593211</t>
  </si>
  <si>
    <t>Corvera de Asturias</t>
  </si>
  <si>
    <t>CTMCORVERASTUR@HOTMAIL.COM</t>
  </si>
  <si>
    <t>NARCIS ESTRACH MIRA</t>
  </si>
  <si>
    <t>G55124333</t>
  </si>
  <si>
    <t>Camprodon</t>
  </si>
  <si>
    <t>CTTCAMPRODON@HOTMAIL.COM</t>
  </si>
  <si>
    <t>G18986414</t>
  </si>
  <si>
    <t>Baza</t>
  </si>
  <si>
    <t>CTMBAZA@HOTMAIL.COM</t>
  </si>
  <si>
    <t>VICTOR VALLDECABRES TORRES</t>
  </si>
  <si>
    <t>G98270630</t>
  </si>
  <si>
    <t>Eliana (l')</t>
  </si>
  <si>
    <t>VICTORILLO1@HOTMAIL.COM</t>
  </si>
  <si>
    <t>MIGUEL ANGEL PITA MOURE</t>
  </si>
  <si>
    <t>G45783032</t>
  </si>
  <si>
    <t>Illescas</t>
  </si>
  <si>
    <t>javivcf7@gmail.com</t>
  </si>
  <si>
    <t>DAVID SALLERAS MOLAR</t>
  </si>
  <si>
    <t>JOSEP MARIA GUZMAN</t>
  </si>
  <si>
    <t>G63802151</t>
  </si>
  <si>
    <t>Sant Vicenç dels Horts</t>
  </si>
  <si>
    <t>GUZMANRABASSA@GMAIL.COM</t>
  </si>
  <si>
    <t>ANTON OCAMPO ALVAREZ</t>
  </si>
  <si>
    <t>G27779016</t>
  </si>
  <si>
    <t>CTMVIGO@GMAIL.COM</t>
  </si>
  <si>
    <t>ANGEL LOPE JIMENEZ</t>
  </si>
  <si>
    <t>G19289008</t>
  </si>
  <si>
    <t>GUADALAJARATM@HOTMAIL.COM</t>
  </si>
  <si>
    <t>JUAN PABLO MUÑOZ FERNANDEZ</t>
  </si>
  <si>
    <t>G06154363</t>
  </si>
  <si>
    <t>Talarrubias</t>
  </si>
  <si>
    <t>CPENALAO@YAHOO.ES</t>
  </si>
  <si>
    <t>JOSE JUAN LOPEZ LOPEZ</t>
  </si>
  <si>
    <t>V04610192</t>
  </si>
  <si>
    <t>Huércal de Almería</t>
  </si>
  <si>
    <t>CTM.HUERCAL.DE.ALMERIA@GMAIL.COM</t>
  </si>
  <si>
    <t>JOSE MARIA CONTRERAS VAZ</t>
  </si>
  <si>
    <t>G06609705</t>
  </si>
  <si>
    <t>Mérida</t>
  </si>
  <si>
    <t>BAZOREGAJO@HOTMAIL.COM</t>
  </si>
  <si>
    <t>GERARDO VAZQUEZ GONZALEZ</t>
  </si>
  <si>
    <t>G27433804</t>
  </si>
  <si>
    <t>sdcsanantonio@gmail.com</t>
  </si>
  <si>
    <t>EMILIO CASTRO DURÁN</t>
  </si>
  <si>
    <t>G18993790</t>
  </si>
  <si>
    <t>CTM.CIUDAD.DE.GRANADA@GMAIL.COM</t>
  </si>
  <si>
    <t>RAIMUNDO FERRAN CEBRIAN</t>
  </si>
  <si>
    <t>G08911635</t>
  </si>
  <si>
    <t>secretari@fomentmartinenc.org</t>
  </si>
  <si>
    <t>SALVADOR RIVERA PEREZ</t>
  </si>
  <si>
    <t>G92820190</t>
  </si>
  <si>
    <t>C.T.M.MARBELLI@HOTMAIL.COM</t>
  </si>
  <si>
    <t>JOSé LUIS ALVAREZ VéLEZ</t>
  </si>
  <si>
    <t>G39755772</t>
  </si>
  <si>
    <t>Santander</t>
  </si>
  <si>
    <t>JOMAXALV@GMAIL.COM</t>
  </si>
  <si>
    <t>KEN MIZUKUBO TARIFA</t>
  </si>
  <si>
    <t>G81842130</t>
  </si>
  <si>
    <t>SECCIONDEPORTIVA@MEDULAR.ORG</t>
  </si>
  <si>
    <t>G85781003</t>
  </si>
  <si>
    <t>Pinto</t>
  </si>
  <si>
    <t>MIGUEL.HARO@HIMPERIA.COM</t>
  </si>
  <si>
    <t>ROBERTO LOBATO MERINO</t>
  </si>
  <si>
    <t>G24613812</t>
  </si>
  <si>
    <t>Toral de los Vados</t>
  </si>
  <si>
    <t>BERCIANOTORALENSE@GMAIL.COM</t>
  </si>
  <si>
    <t>G38228037</t>
  </si>
  <si>
    <t>gestion_fptm@yahoo.es</t>
  </si>
  <si>
    <t>G91133058</t>
  </si>
  <si>
    <t>CMDSEVILLANODO@GMAIL.COM</t>
  </si>
  <si>
    <t>G17276544</t>
  </si>
  <si>
    <t>G9140666</t>
  </si>
  <si>
    <t>FEBAJI2001@YAHOO.ES</t>
  </si>
  <si>
    <t>G20162665</t>
  </si>
  <si>
    <t>Tolosa</t>
  </si>
  <si>
    <t>TXEMITA2@TELEFONICA.NET</t>
  </si>
  <si>
    <t>AMALIA MOYA GUERRERO</t>
  </si>
  <si>
    <t>G48134159</t>
  </si>
  <si>
    <t>Bilbao</t>
  </si>
  <si>
    <t>TENISDEMESA@EUSKALKIROLA.COM</t>
  </si>
  <si>
    <t>PEDRO JOSE GONZALEZ ROBLES</t>
  </si>
  <si>
    <t>G54633052</t>
  </si>
  <si>
    <t>Elche/Elx</t>
  </si>
  <si>
    <t>INFO@ELCHEINFORMATICA.COM</t>
  </si>
  <si>
    <t>JUAN DE DIOS OZALLA ROMERO DEL CASTILLO</t>
  </si>
  <si>
    <t>G06572614</t>
  </si>
  <si>
    <t>CTMSALUDYDEPORTE@GMAIL.COM</t>
  </si>
  <si>
    <t>G23208549</t>
  </si>
  <si>
    <t>Bailén</t>
  </si>
  <si>
    <t>adri_durillo@hotmail.com</t>
  </si>
  <si>
    <t>G41965906</t>
  </si>
  <si>
    <t>Alcalá de Guadaíra</t>
  </si>
  <si>
    <t>G27425149</t>
  </si>
  <si>
    <t>Vilalba</t>
  </si>
  <si>
    <t>TDMVILALBA@GMAIL.COM</t>
  </si>
  <si>
    <t>MANUEL CALVO SANJUAN</t>
  </si>
  <si>
    <t>G85756260</t>
  </si>
  <si>
    <t>Moralzarzal</t>
  </si>
  <si>
    <t>MANUEL.CALVOSANJUAN@HOTMAIL.COM</t>
  </si>
  <si>
    <t>G38072310</t>
  </si>
  <si>
    <t>casinodelalaguna1899@gmail.com</t>
  </si>
  <si>
    <t>JOSE FELIX ARROM</t>
  </si>
  <si>
    <t>G57540072</t>
  </si>
  <si>
    <t>Inca</t>
  </si>
  <si>
    <t>info@ciutatdincattc.com</t>
  </si>
  <si>
    <t>G18901462</t>
  </si>
  <si>
    <t>Albolote</t>
  </si>
  <si>
    <t>JOABEMU@GMAIL.COM</t>
  </si>
  <si>
    <t>JOAQUIN AZCON BIETO</t>
  </si>
  <si>
    <t>G65219040</t>
  </si>
  <si>
    <t>Cardedeu</t>
  </si>
  <si>
    <t>JAZCON@UB.EDU</t>
  </si>
  <si>
    <t>JOSE Mª SANCHEZ-CAÑETE CALVO</t>
  </si>
  <si>
    <t>JOSESCC10@GMAIL.COM</t>
  </si>
  <si>
    <t>JOSEÉ LUIS MOYANO NORIEGA</t>
  </si>
  <si>
    <t>G47645213</t>
  </si>
  <si>
    <t>Tudela de Duero</t>
  </si>
  <si>
    <t>Valladolid</t>
  </si>
  <si>
    <t>JOSEGRUGNONCIN@GMAIL.COM</t>
  </si>
  <si>
    <t>FRANCISCO JAVIER RODRIGUEZ CORTES</t>
  </si>
  <si>
    <t>G85985539</t>
  </si>
  <si>
    <t>Guadarrama</t>
  </si>
  <si>
    <t>ADMIN@CETMSIERRADEGUADARRAMA.ES</t>
  </si>
  <si>
    <t>ANTONIO DOBLAS</t>
  </si>
  <si>
    <t>G92966340</t>
  </si>
  <si>
    <t>Fuengirola</t>
  </si>
  <si>
    <t>TENISMESAFUENGIROLA@YAHOO.ES</t>
  </si>
  <si>
    <t>G54368071</t>
  </si>
  <si>
    <t>Elda</t>
  </si>
  <si>
    <t>ctmtorretaelda@hotmail.com</t>
  </si>
  <si>
    <t>G97416168</t>
  </si>
  <si>
    <t>tmrebote@gmail.com</t>
  </si>
  <si>
    <t>PABLO BORRAS</t>
  </si>
  <si>
    <t>G98099229</t>
  </si>
  <si>
    <t>Algemesí</t>
  </si>
  <si>
    <t>ADMONCTTALGEMESI@GMAIL.COM</t>
  </si>
  <si>
    <t>G35069830</t>
  </si>
  <si>
    <t>CHOWI_TO@HOTMAIL.COM</t>
  </si>
  <si>
    <t>DUN SATEUTA</t>
  </si>
  <si>
    <t>G76071935</t>
  </si>
  <si>
    <t>Santa Lucía de Tirajana</t>
  </si>
  <si>
    <t>G57679466</t>
  </si>
  <si>
    <t>transportestudurimorente@hotmail.com</t>
  </si>
  <si>
    <t>FRANCISCO MUIÑA DIAZ</t>
  </si>
  <si>
    <t>G27502558</t>
  </si>
  <si>
    <t>Ribadeo</t>
  </si>
  <si>
    <t>REGOMELLOR@GMAIL.COM</t>
  </si>
  <si>
    <t>MANUEL JESUS VALVERDE CERVERA</t>
  </si>
  <si>
    <t>G18938043</t>
  </si>
  <si>
    <t>CDHUETORVEGATM@GMAIL.COM</t>
  </si>
  <si>
    <t>G75027771</t>
  </si>
  <si>
    <t>ALEJANDRO PRATS RIBAS</t>
  </si>
  <si>
    <t>G57677239</t>
  </si>
  <si>
    <t>Sant Antoni de Portmany</t>
  </si>
  <si>
    <t>PORTMANYCTT@GMAIL.COM</t>
  </si>
  <si>
    <t>JOSÉ JAIME MONCHO RAYNAUD</t>
  </si>
  <si>
    <t>G85909539</t>
  </si>
  <si>
    <t>Móstoles</t>
  </si>
  <si>
    <t>CTMPROGRESOMOSTOLES@GMAIL.COM</t>
  </si>
  <si>
    <t>G39709639</t>
  </si>
  <si>
    <t>MJESUSGONZALEZAN@YAHOO.COM</t>
  </si>
  <si>
    <t>MIGUEL ANGEL RODRIGUEZ CONEJO</t>
  </si>
  <si>
    <t>G64608557</t>
  </si>
  <si>
    <t>TTCASTELLDEFELS@HOTMAIL.COM</t>
  </si>
  <si>
    <t>RAMON MONTAGUT ROVIRA</t>
  </si>
  <si>
    <t>G60245404</t>
  </si>
  <si>
    <t>RAMONTAQUTORAT@HOTMAIL.COM</t>
  </si>
  <si>
    <t>JORDI GEBELLI BORRAS</t>
  </si>
  <si>
    <t>G43970276</t>
  </si>
  <si>
    <t>cttalmoster@gmail.com</t>
  </si>
  <si>
    <t>Q0968272E</t>
  </si>
  <si>
    <t>aomarti@ubu.es</t>
  </si>
  <si>
    <t>FRANCISCO J. RUIZ RODRIGUEZ</t>
  </si>
  <si>
    <t>G92934546</t>
  </si>
  <si>
    <t>Alhaurín el Grande</t>
  </si>
  <si>
    <t>farfinn@hotmail.com</t>
  </si>
  <si>
    <t>G14478283</t>
  </si>
  <si>
    <t>Iznájar</t>
  </si>
  <si>
    <t>JACINTO FERNANDEZ BURGO</t>
  </si>
  <si>
    <t>G94002383</t>
  </si>
  <si>
    <t>Tomiño</t>
  </si>
  <si>
    <t>C.D.MONTEFERREIROS@GMAIL.COM</t>
  </si>
  <si>
    <t>JOSE DEL CAMPO ZAMORA</t>
  </si>
  <si>
    <t>G13456991</t>
  </si>
  <si>
    <t>Puertollano</t>
  </si>
  <si>
    <t>PLLN1348@OUTLOOK.ES</t>
  </si>
  <si>
    <t>JUAN RAMÓN ORTÍZ YUSTE</t>
  </si>
  <si>
    <t>G14870810</t>
  </si>
  <si>
    <t>ENTYJCZ5@HOTMAIL.COM</t>
  </si>
  <si>
    <t>LUIS ALFONSO PERAITA AGUILAR</t>
  </si>
  <si>
    <t>G76035153</t>
  </si>
  <si>
    <t>KPERAITA@HOTMAIL.COM</t>
  </si>
  <si>
    <t>ENRIQUE CIFUENTES</t>
  </si>
  <si>
    <t>G20084091</t>
  </si>
  <si>
    <t>fortuna@cdfortunake.com</t>
  </si>
  <si>
    <t>DOMINGO MENDEZ GARRE</t>
  </si>
  <si>
    <t>G73624744</t>
  </si>
  <si>
    <t>Totana</t>
  </si>
  <si>
    <t>totanatm@gmail.com</t>
  </si>
  <si>
    <t>G18947028</t>
  </si>
  <si>
    <t>tesoreriactmalfacar@gmail.com</t>
  </si>
  <si>
    <t>Sonseca</t>
  </si>
  <si>
    <t>dgarcialonso@gmail.com</t>
  </si>
  <si>
    <t>JUAN AGUSTIN REDONDO RODRIGUEZ</t>
  </si>
  <si>
    <t>G83480798</t>
  </si>
  <si>
    <t>Pedrezuela</t>
  </si>
  <si>
    <t>TENISDEMESAPEDREZUELA@HOTMAIL.COM</t>
  </si>
  <si>
    <t>JORGE GONZÁLEZ POVEDA</t>
  </si>
  <si>
    <t>G47637665</t>
  </si>
  <si>
    <t>PISUERGATM@YAHOO.ES</t>
  </si>
  <si>
    <t>JONAY ANTONIO MEDINA CONRADO</t>
  </si>
  <si>
    <t>G38965026</t>
  </si>
  <si>
    <t>Hermigua</t>
  </si>
  <si>
    <t>TEMHERMIGUA@GMAIL.COM</t>
  </si>
  <si>
    <t>DANIEL FARIÑA RODRÍGUEZ</t>
  </si>
  <si>
    <t>G38966545</t>
  </si>
  <si>
    <t>Candelaria</t>
  </si>
  <si>
    <t>JOSEAFF1@GMAIL.COM</t>
  </si>
  <si>
    <t>LORENZO MATEOS MOLINERO</t>
  </si>
  <si>
    <t>G95385316</t>
  </si>
  <si>
    <t>MATEOSLORENZO33@GMAIL.COM</t>
  </si>
  <si>
    <t>VICENTE VALOR</t>
  </si>
  <si>
    <t>G46779740</t>
  </si>
  <si>
    <t>Benigánim</t>
  </si>
  <si>
    <t>murilvaya@hotmail.com</t>
  </si>
  <si>
    <t>G04309886</t>
  </si>
  <si>
    <t>Roquetas de Mar</t>
  </si>
  <si>
    <t>ALONSORY@HOTMAIL.COM</t>
  </si>
  <si>
    <t>G41741125</t>
  </si>
  <si>
    <t>Gines</t>
  </si>
  <si>
    <t>CTMGINES@GMAIL.COM</t>
  </si>
  <si>
    <t>CLAUDI MARTI MORTES</t>
  </si>
  <si>
    <t>G08859142</t>
  </si>
  <si>
    <t>SFERNANDEZ@NATACIOSABADELL.CAT</t>
  </si>
  <si>
    <t>G35335264</t>
  </si>
  <si>
    <t>U45675840</t>
  </si>
  <si>
    <t>Navalcán</t>
  </si>
  <si>
    <t>TENISDEMESANAVALCAN@GMAIL.COM</t>
  </si>
  <si>
    <t>G45674082</t>
  </si>
  <si>
    <t>Talavera de la Reina</t>
  </si>
  <si>
    <t>CTMEBORA@GMAIL.COM</t>
  </si>
  <si>
    <t>JOSE CARLOS REYES MARRERO</t>
  </si>
  <si>
    <t>G38962015</t>
  </si>
  <si>
    <t>Tegueste</t>
  </si>
  <si>
    <t>JOSECARLOSPRODUCCION@GMAIL.COM</t>
  </si>
  <si>
    <t>JOSE MARIA ENA MORENO</t>
  </si>
  <si>
    <t>G01447317</t>
  </si>
  <si>
    <t>IXAI13@HOTMAIL.COM</t>
  </si>
  <si>
    <t>G73629529</t>
  </si>
  <si>
    <t>Calasparra</t>
  </si>
  <si>
    <t>DOGAR2006@HOTMAIL.COM</t>
  </si>
  <si>
    <t>G70120464</t>
  </si>
  <si>
    <t>GRUMICOSD@HOTMAIL.COM</t>
  </si>
  <si>
    <t>JOSE MANUEL FERNANDEZ G</t>
  </si>
  <si>
    <t>G04343059</t>
  </si>
  <si>
    <t>JMFCGARRUCHA@GMAIL.COM</t>
  </si>
  <si>
    <t>LUIS AGUSTIN BERROCAL SAEZ</t>
  </si>
  <si>
    <t>G37435906</t>
  </si>
  <si>
    <t>Peñaranda de Bracamonte</t>
  </si>
  <si>
    <t>Salamanca</t>
  </si>
  <si>
    <t>NANIOCHOAVIDAUR@YAHOO.ES</t>
  </si>
  <si>
    <t>MARIO TORRES RAMIREZ</t>
  </si>
  <si>
    <t>G54510425</t>
  </si>
  <si>
    <t>SANDRA_ELDA_92@HOTMAIL.COM</t>
  </si>
  <si>
    <t>FRANCISCO GARCIA PACHECO</t>
  </si>
  <si>
    <t>G21213749</t>
  </si>
  <si>
    <t>EJMORALES@FOMENTO.ES</t>
  </si>
  <si>
    <t>MARC CARDONA TRIADU</t>
  </si>
  <si>
    <t>G17812462</t>
  </si>
  <si>
    <t>Ribes de Freser</t>
  </si>
  <si>
    <t>MARCMETALL@HOTMAIL.COM</t>
  </si>
  <si>
    <t>G63826754</t>
  </si>
  <si>
    <t>Collbató</t>
  </si>
  <si>
    <t>JOANET261@HOTMAIL.COM</t>
  </si>
  <si>
    <t>RAÚL DAMIÁN RODRÍGUEZ PLASENCIA</t>
  </si>
  <si>
    <t>G38963625</t>
  </si>
  <si>
    <t>Realejos (Los)</t>
  </si>
  <si>
    <t>DEDALOSTENISDEMESA@GMAIL.COM</t>
  </si>
  <si>
    <t>JACOBO DÍAZ PAZ</t>
  </si>
  <si>
    <t>G27346436</t>
  </si>
  <si>
    <t>DEZPORTAS@HOTMAIL.COM</t>
  </si>
  <si>
    <t>G27364512</t>
  </si>
  <si>
    <t>Rábade</t>
  </si>
  <si>
    <t>FDEZ.ROCA@GMAIL.COM</t>
  </si>
  <si>
    <t>G06534838</t>
  </si>
  <si>
    <t>Fuente de Cantos</t>
  </si>
  <si>
    <t>MBGALA.50@GMAIL.COM</t>
  </si>
  <si>
    <t>G10361103</t>
  </si>
  <si>
    <t>Malpartida de Plasencia</t>
  </si>
  <si>
    <t>DOMINGO RODRIGUEZ MATE</t>
  </si>
  <si>
    <t>G06494447</t>
  </si>
  <si>
    <t>Montijo</t>
  </si>
  <si>
    <t>TENISMESAMONTIJO@GMAIL.COM</t>
  </si>
  <si>
    <t>RODOLFO MARTÍN VARONA</t>
  </si>
  <si>
    <t>G47613906</t>
  </si>
  <si>
    <t>CLUBVEVATM@HOTMAIL.COM</t>
  </si>
  <si>
    <t>JOSÉ ANTONIO SANMARTÍN GIL</t>
  </si>
  <si>
    <t>G36549608</t>
  </si>
  <si>
    <t>Ribadumia</t>
  </si>
  <si>
    <t>CLUBRIBADUMIATM@OUTLOOK.COM</t>
  </si>
  <si>
    <t>JOSEP CREIXELL TABERNERO</t>
  </si>
  <si>
    <t>G17562455</t>
  </si>
  <si>
    <t>Torroella de Montgrí</t>
  </si>
  <si>
    <t>ctttorroella@hotmail.com</t>
  </si>
  <si>
    <t>MANUEL ROBLES AGUILA</t>
  </si>
  <si>
    <t>G18337386</t>
  </si>
  <si>
    <t>ROBLESAGUILA@HOTMAIL.COM</t>
  </si>
  <si>
    <t>RAFAEL MARIN</t>
  </si>
  <si>
    <t>G18475087</t>
  </si>
  <si>
    <t>CTMALMUNECAR@HOTMAIL.COM</t>
  </si>
  <si>
    <t>RICARDO FERNÁNDEZ VÁZQUEZ</t>
  </si>
  <si>
    <t>G70238886</t>
  </si>
  <si>
    <t>Oroso</t>
  </si>
  <si>
    <t>OROSOTM@OROSOTM.ES</t>
  </si>
  <si>
    <t>CESAR ALVAREZ GOMEZ-VALADES</t>
  </si>
  <si>
    <t>G06492581</t>
  </si>
  <si>
    <t>Don Benito</t>
  </si>
  <si>
    <t>ADTM150@HOTMAIL.COM</t>
  </si>
  <si>
    <t>LORENZO SASTRE COLOM</t>
  </si>
  <si>
    <t>G57445017</t>
  </si>
  <si>
    <t>Palma de Mallorca</t>
  </si>
  <si>
    <t>SOLER1965@GMAIL.COM</t>
  </si>
  <si>
    <t>JOSE GUADARRAMA GUTIERREZ</t>
  </si>
  <si>
    <t>G81280448</t>
  </si>
  <si>
    <t>Collado Mediano</t>
  </si>
  <si>
    <t>ADCOLLADOMEDIANO@GMAIL.COM</t>
  </si>
  <si>
    <t>FRANCISCO DE HARO AGUILÓ</t>
  </si>
  <si>
    <t>G57442576</t>
  </si>
  <si>
    <t>Alaior</t>
  </si>
  <si>
    <t>PACODEHARO@CTTALAIOR.COM</t>
  </si>
  <si>
    <t>JUAN JOSE BAYO ESTEBAN</t>
  </si>
  <si>
    <t>Lepe</t>
  </si>
  <si>
    <t>G45591146</t>
  </si>
  <si>
    <t>Torrijos</t>
  </si>
  <si>
    <t>TENISDEMESATORRIJOS@GMAIL.COM</t>
  </si>
  <si>
    <t>ANGEL BALAGUER ARMIÑANA</t>
  </si>
  <si>
    <t>G97681688</t>
  </si>
  <si>
    <t>Alzira</t>
  </si>
  <si>
    <t>A.BALA.ARMI@GMAIL.COM</t>
  </si>
  <si>
    <t>G46888574</t>
  </si>
  <si>
    <t>Oliva</t>
  </si>
  <si>
    <t>CTTCORRIOLOLIVA@GMAIL.COM</t>
  </si>
  <si>
    <t>G36035442</t>
  </si>
  <si>
    <t>Tui</t>
  </si>
  <si>
    <t>LAJAMONETAJAVIER@HOTMAIL.COM</t>
  </si>
  <si>
    <t>ENRIQUE MORA LOPEZ</t>
  </si>
  <si>
    <t>G04212213</t>
  </si>
  <si>
    <t>MONICA BALSELLS PERE</t>
  </si>
  <si>
    <t>G43013804</t>
  </si>
  <si>
    <t>TENNISTAULA@REUSDEPORTIU.COM</t>
  </si>
  <si>
    <t>ENRIQUE MIGUEL FUENTES DIAZ</t>
  </si>
  <si>
    <t>G38835609</t>
  </si>
  <si>
    <t>CHANGAMED@HOTMAIL.COM</t>
  </si>
  <si>
    <t>MIGUEL BELTRAN SANCHEZ</t>
  </si>
  <si>
    <t>G37408721</t>
  </si>
  <si>
    <t>MIGUELBELTRANABOGADO@GMAIL.COM</t>
  </si>
  <si>
    <t>VICENTE COGOLLUDO GARCIA</t>
  </si>
  <si>
    <t>G83967968</t>
  </si>
  <si>
    <t>Rivas-Vaciamadrid</t>
  </si>
  <si>
    <t>CDTMRP@RIVASTENISDEMESA.COM</t>
  </si>
  <si>
    <t>G29831062</t>
  </si>
  <si>
    <t>Estepona</t>
  </si>
  <si>
    <t>SALVA_MIRALLA@YAHOO.ES</t>
  </si>
  <si>
    <t>FRANCESC GIBERT BADIA</t>
  </si>
  <si>
    <t>G66370883</t>
  </si>
  <si>
    <t>Terrassa</t>
  </si>
  <si>
    <t>CTTELSAMICS@GMAIL.COM</t>
  </si>
  <si>
    <t>JUAN MANUEL GARCIA PEÑATO</t>
  </si>
  <si>
    <t>G06428981</t>
  </si>
  <si>
    <t>ANGEL FERNANDEZ NORES</t>
  </si>
  <si>
    <t>G36438232</t>
  </si>
  <si>
    <t>Cangas</t>
  </si>
  <si>
    <t>CINANIATM@HOTMAIL.COM</t>
  </si>
  <si>
    <t>FCO. JAVIER DIAZ DIAZ</t>
  </si>
  <si>
    <t>G38368221</t>
  </si>
  <si>
    <t>JOSEJUANPEREZ73@GMAIL.COM</t>
  </si>
  <si>
    <t>VICTOR MANUEL MENDEZ LORENZO</t>
  </si>
  <si>
    <t>G38790218</t>
  </si>
  <si>
    <t>Icod de los Vinos</t>
  </si>
  <si>
    <t>ANTONIO2K4@HOTMAIL.COM</t>
  </si>
  <si>
    <t>ROBERTO CHICO PEREZ</t>
  </si>
  <si>
    <t>G38792065</t>
  </si>
  <si>
    <t>Güímar</t>
  </si>
  <si>
    <t>ROBERESCOBONAL@HOTMAIL.COM</t>
  </si>
  <si>
    <t>RICHARD DIAZ GOMEZ</t>
  </si>
  <si>
    <t>G38802237</t>
  </si>
  <si>
    <t>Arafo</t>
  </si>
  <si>
    <t>RDGMAMABUM@GMAIL.COM</t>
  </si>
  <si>
    <t>CARLOS TARDIO DEL CERRO</t>
  </si>
  <si>
    <t>G45591864</t>
  </si>
  <si>
    <t>Olías del Rey</t>
  </si>
  <si>
    <t>CARLOS.TARDIO@GMAIL.COM</t>
  </si>
  <si>
    <t>G43026500</t>
  </si>
  <si>
    <t>Vendrell (El)</t>
  </si>
  <si>
    <t>CTTLALIRA@GMAIL.COM</t>
  </si>
  <si>
    <t>JOSE ONETO ZARCO</t>
  </si>
  <si>
    <t>G57295891</t>
  </si>
  <si>
    <t>Alcúdia</t>
  </si>
  <si>
    <t>JOSEONETOZARCO@HOTMAIL.COM</t>
  </si>
  <si>
    <t>FRANCISCO GAMERO SENA</t>
  </si>
  <si>
    <t>G21346671</t>
  </si>
  <si>
    <t>Ayamonte</t>
  </si>
  <si>
    <t>yimirua@yahoo.es</t>
  </si>
  <si>
    <t>G35523067</t>
  </si>
  <si>
    <t>AARON21LP@GMAIL.COM</t>
  </si>
  <si>
    <t>G18659698</t>
  </si>
  <si>
    <t>Montefrío</t>
  </si>
  <si>
    <t>AMIGOSANDRESITO@HOTMAIL.ES</t>
  </si>
  <si>
    <t>MANUEL RODRIGUEZ RIVERO</t>
  </si>
  <si>
    <t>P4100043A</t>
  </si>
  <si>
    <t>ANTONIO J. TOCON INFANTE</t>
  </si>
  <si>
    <t>G72007503</t>
  </si>
  <si>
    <t>Barrios (Los)</t>
  </si>
  <si>
    <t>RAPAEL82@HOTMAIL.COM</t>
  </si>
  <si>
    <t>MELQUIADES MAILLO MONTERO</t>
  </si>
  <si>
    <t>G37418472</t>
  </si>
  <si>
    <t>Béjar</t>
  </si>
  <si>
    <t>BEJARANOTENISMESA@GMAIL.COM</t>
  </si>
  <si>
    <t>ANTONIO RAMOS LECHADO</t>
  </si>
  <si>
    <t>G57246027</t>
  </si>
  <si>
    <t>CTTESVIVER@GMAIL.COM</t>
  </si>
  <si>
    <t>JOSE MANUEL MARTIN UREÑA</t>
  </si>
  <si>
    <t>G82646050</t>
  </si>
  <si>
    <t>Valdemoro</t>
  </si>
  <si>
    <t>SANTIHERRERO@TELEFONICA.NET</t>
  </si>
  <si>
    <t>G08713273</t>
  </si>
  <si>
    <t>INFO@LAMULTITENDA.COM</t>
  </si>
  <si>
    <t>VICENTE ESPARZA</t>
  </si>
  <si>
    <t>G53391900</t>
  </si>
  <si>
    <t>Benissa</t>
  </si>
  <si>
    <t>VICENT_PATATA@HOTMAIL.COM</t>
  </si>
  <si>
    <t>FRANCESC FONTANET BERGA</t>
  </si>
  <si>
    <t>G25268905</t>
  </si>
  <si>
    <t>Vilanova de Bellpuig</t>
  </si>
  <si>
    <t>JORDIFONES@GMAIL.COM</t>
  </si>
  <si>
    <t>MIGUEL ÁNGEL GONZÁLEZ</t>
  </si>
  <si>
    <t>G55514996</t>
  </si>
  <si>
    <t>Cambrils</t>
  </si>
  <si>
    <t>CTTCAMBRILSOLEASTRUM@GMAIL.COM</t>
  </si>
  <si>
    <t>G25324575</t>
  </si>
  <si>
    <t>Abella de la Conca</t>
  </si>
  <si>
    <t>IMPULSTT@HOTMAIL.COM</t>
  </si>
  <si>
    <t>ANNA BISCARRI SAURET</t>
  </si>
  <si>
    <t>G25370792</t>
  </si>
  <si>
    <t>Balaguer</t>
  </si>
  <si>
    <t>ANNABISCARRI@CTTBALAGUER.COM</t>
  </si>
  <si>
    <t>LANTIEN CHEN MAO</t>
  </si>
  <si>
    <t>G92406735</t>
  </si>
  <si>
    <t>CDCARTAMATM@YAHOO.ES</t>
  </si>
  <si>
    <t>ERNESTO CALLE RIVERO</t>
  </si>
  <si>
    <t>G45528346</t>
  </si>
  <si>
    <t>JOSEMANTI@GMAIL.COM</t>
  </si>
  <si>
    <t>JOSE Mª SAEZ-BRAVO MARTINEZ</t>
  </si>
  <si>
    <t>G45551918</t>
  </si>
  <si>
    <t>Ocaña</t>
  </si>
  <si>
    <t>CHEMASBM@HOTMAIL.COM</t>
  </si>
  <si>
    <t>ALBERT PUIGGARI CARDUS</t>
  </si>
  <si>
    <t>G62808787</t>
  </si>
  <si>
    <t>Molins de Rei</t>
  </si>
  <si>
    <t>MANUEL PARAMÁ GONZÁLEZ</t>
  </si>
  <si>
    <t>G74299082</t>
  </si>
  <si>
    <t>ASTURIASTM@AVILESTM.ES</t>
  </si>
  <si>
    <t>JOSE OSCAR PEREZ EXPOSITO</t>
  </si>
  <si>
    <t>G38720413</t>
  </si>
  <si>
    <t>JOOSPEEX@GOOGLEMAIL.COM</t>
  </si>
  <si>
    <t>JESUS Mª VALIÑO RODRIGUEZ</t>
  </si>
  <si>
    <t>G15771942</t>
  </si>
  <si>
    <t>Oleiros</t>
  </si>
  <si>
    <t>BREOGANOLEIROS@YAHOO.ES</t>
  </si>
  <si>
    <t>PEDRO PEREZ SOLA</t>
  </si>
  <si>
    <t>G57174310</t>
  </si>
  <si>
    <t>JOSE@IBIZATENISDEMESA.ES</t>
  </si>
  <si>
    <t>SUSANA PEREZ MORA</t>
  </si>
  <si>
    <t>G82905423</t>
  </si>
  <si>
    <t>Villanueva de la Cañada</t>
  </si>
  <si>
    <t>TENISMESABRUNETE@GMAIL.COM</t>
  </si>
  <si>
    <t>FRANCISCO ANT. RAMIREZ OLMO</t>
  </si>
  <si>
    <t>G80256050</t>
  </si>
  <si>
    <t>FRANKMIRLO@HOTMAIL.COM</t>
  </si>
  <si>
    <t>NORBERTO PEREZ ALCARAZ</t>
  </si>
  <si>
    <t>G03365608</t>
  </si>
  <si>
    <t>Aspe</t>
  </si>
  <si>
    <t>NORBERTO_PEREZ67@HOTMAIL.COM</t>
  </si>
  <si>
    <t>MANEL SEGURA I CASADEVALL</t>
  </si>
  <si>
    <t>G55110621</t>
  </si>
  <si>
    <t>Vilablareix</t>
  </si>
  <si>
    <t>INFO@CTTVILABLAREIX.CAT</t>
  </si>
  <si>
    <t>JUAN CARLOS IRIARTE JAURRIETA</t>
  </si>
  <si>
    <t>G20196010</t>
  </si>
  <si>
    <t>ISMAEL M. DIAZ RIOS</t>
  </si>
  <si>
    <t>G35684620</t>
  </si>
  <si>
    <t>diego.m.camacho@gmail.com</t>
  </si>
  <si>
    <t>JESUS M. OCAÑA QUERO</t>
  </si>
  <si>
    <t>G45486826</t>
  </si>
  <si>
    <t>CTMTOLEDO@YAHOO.ES</t>
  </si>
  <si>
    <t>GERARDO GONZALEZ HERNANDEZ</t>
  </si>
  <si>
    <t>G37342128</t>
  </si>
  <si>
    <t>OSCAR.OCHOA9923@GMAIL.COM</t>
  </si>
  <si>
    <t>JAUME MUNTADA GINER</t>
  </si>
  <si>
    <t>G17677147</t>
  </si>
  <si>
    <t>Figueres</t>
  </si>
  <si>
    <t>TTTRAMUNTANA@GMAIL.COM</t>
  </si>
  <si>
    <t>RAIMUNDO CARO PORLAN</t>
  </si>
  <si>
    <t>G30110001</t>
  </si>
  <si>
    <t>Lorca</t>
  </si>
  <si>
    <t>ERIC.TENISDEMESA@GMAIL.COM</t>
  </si>
  <si>
    <t>JUAN CARLOS BLANCO</t>
  </si>
  <si>
    <t>G36272755</t>
  </si>
  <si>
    <t>Lalín</t>
  </si>
  <si>
    <t>MANUPINPON@GMAIL.COM</t>
  </si>
  <si>
    <t>EMILIO ALVAREZ VILARIÑO</t>
  </si>
  <si>
    <t>G36376630</t>
  </si>
  <si>
    <t>TENIS_MESA@MONTEPORREIRO.ORG</t>
  </si>
  <si>
    <t>Q2878038E</t>
  </si>
  <si>
    <r>
      <t>-</t>
    </r>
    <r>
      <rPr>
        <b/>
        <sz val="8"/>
        <color rgb="FF000000"/>
        <rFont val="Arial"/>
        <family val="2"/>
      </rPr>
      <t>RFETM-</t>
    </r>
  </si>
  <si>
    <t>INFOTM.RFETM@GMAIL.COM</t>
  </si>
  <si>
    <t>JOSE A. MANZANO CANO</t>
  </si>
  <si>
    <t>G25418005</t>
  </si>
  <si>
    <t>OCTAVI.FERRE@GMAIL.COM</t>
  </si>
  <si>
    <t>FRANCISCO MARTIN COLMENERO</t>
  </si>
  <si>
    <t>V85277952</t>
  </si>
  <si>
    <t>Álamo (El)</t>
  </si>
  <si>
    <t>FMCOLMENERO@TELEFONICA.NET</t>
  </si>
  <si>
    <t>MANUEL FERNANDEZ LORENZO</t>
  </si>
  <si>
    <t>G70214689</t>
  </si>
  <si>
    <t>Ferrol</t>
  </si>
  <si>
    <t>SANXOANTM@GMAIL.COM</t>
  </si>
  <si>
    <t>G13445564</t>
  </si>
  <si>
    <t>Manzanares</t>
  </si>
  <si>
    <t>HOTEL@HOTELMANZANARES.COM</t>
  </si>
  <si>
    <t>ANTONIO CARDONA NAVARRO</t>
  </si>
  <si>
    <t>G50536184</t>
  </si>
  <si>
    <t>ANTCARDONA57@GMAIL.COM</t>
  </si>
  <si>
    <t>Mª CELIA GONZALEZ FERNANDEZ</t>
  </si>
  <si>
    <t>G38602850</t>
  </si>
  <si>
    <t>Llanos de Aridane (Los)</t>
  </si>
  <si>
    <t>TEMESPIN@HOTMAIL.COM</t>
  </si>
  <si>
    <t>MIGUEL TORREIRO ANTON</t>
  </si>
  <si>
    <t>G15057870</t>
  </si>
  <si>
    <t>TENISDEMESA@CLUBDELMARDESANAMARO.COM</t>
  </si>
  <si>
    <t>G62682885</t>
  </si>
  <si>
    <t>Abrera</t>
  </si>
  <si>
    <t>CTTPALES@ARRAKIS.ES</t>
  </si>
  <si>
    <t>JOSE M. BARROS OCHOA</t>
  </si>
  <si>
    <t>G24253395</t>
  </si>
  <si>
    <t>BARROS32@HOTMAIL.ES</t>
  </si>
  <si>
    <t>JOSE MARIA LOBATO PRIETO</t>
  </si>
  <si>
    <t>G49190119</t>
  </si>
  <si>
    <t>info@gim3cruces.com</t>
  </si>
  <si>
    <t>JOSEP M. ALECH PAYAROL</t>
  </si>
  <si>
    <t>G17768185</t>
  </si>
  <si>
    <t>Bàscara</t>
  </si>
  <si>
    <t>CTTBASCARA@GMAIL.COM</t>
  </si>
  <si>
    <t>G61197240</t>
  </si>
  <si>
    <t>Calaf</t>
  </si>
  <si>
    <t>ALMENDRALEJO.TM@GMAIL.COM</t>
  </si>
  <si>
    <t>SANTIAGO PAÑEDA PORTILLA</t>
  </si>
  <si>
    <t>G39479654</t>
  </si>
  <si>
    <t>CDEANTONIOMENDOZA@GMAIL.COM</t>
  </si>
  <si>
    <t>ANTONIO VIDAL ASENSIO</t>
  </si>
  <si>
    <t>G13245667</t>
  </si>
  <si>
    <t>Miguelturra</t>
  </si>
  <si>
    <t>TENISDEMESAMIGUELTURRA@GMAIL.COM</t>
  </si>
  <si>
    <t>RAMON ARTURO BECERRA MELO</t>
  </si>
  <si>
    <t>V32254823</t>
  </si>
  <si>
    <t>JORGE.GAMAZO@HOTMAIL.COM</t>
  </si>
  <si>
    <t>JOSEP MARIA SERRET GARCIA DE CACERES</t>
  </si>
  <si>
    <t>G43772938</t>
  </si>
  <si>
    <t>Selva del Camp (La)</t>
  </si>
  <si>
    <t>CTTLASELVA@HOTMAIL.ES</t>
  </si>
  <si>
    <t>JAIME VIVÓ LLUCH</t>
  </si>
  <si>
    <t>G07425044</t>
  </si>
  <si>
    <t>Ciutadella de Menorca</t>
  </si>
  <si>
    <t>atnieto1972@gmail.com</t>
  </si>
  <si>
    <t>JORGE CARVAJAL GARRIDO</t>
  </si>
  <si>
    <t>G18586370</t>
  </si>
  <si>
    <t>Agrón</t>
  </si>
  <si>
    <t>Ceuta</t>
  </si>
  <si>
    <r>
      <t>-</t>
    </r>
    <r>
      <rPr>
        <b/>
        <sz val="8"/>
        <color rgb="FF000000"/>
        <rFont val="Arial"/>
        <family val="2"/>
      </rPr>
      <t>CEU-</t>
    </r>
  </si>
  <si>
    <t>JOSE REYES BIZCOCHO</t>
  </si>
  <si>
    <t>G41920737</t>
  </si>
  <si>
    <t>Coria del Río</t>
  </si>
  <si>
    <t>VIRGILIOLORA@HOTMAIL.ES</t>
  </si>
  <si>
    <t>VICENTE PINTOS SANTIAGO</t>
  </si>
  <si>
    <t>G36939064</t>
  </si>
  <si>
    <t>Gondomar</t>
  </si>
  <si>
    <t>ADVINCIOSTM@GMAIL.COM</t>
  </si>
  <si>
    <t>JOSE M. DE ESPAÑA MOYA</t>
  </si>
  <si>
    <t>G03838414</t>
  </si>
  <si>
    <t>Alicante/Alacant</t>
  </si>
  <si>
    <t>AIDAYIYI13@GMAIL.COM</t>
  </si>
  <si>
    <t>JESÚS HISAI MARTÍN DÍAZ</t>
  </si>
  <si>
    <t>G38335063</t>
  </si>
  <si>
    <t>Fuencaliente de la Palma</t>
  </si>
  <si>
    <t>JESUSHISAI@HOTMAIL.COM</t>
  </si>
  <si>
    <t>RAMON LLOBET ZAFRA</t>
  </si>
  <si>
    <t>G58443102</t>
  </si>
  <si>
    <t>Sant Quintí de Mediona</t>
  </si>
  <si>
    <t>ANNGELCRISRAMTO@GMAIL.COM</t>
  </si>
  <si>
    <t>LEOPOLDO MATA DE LA CORTE</t>
  </si>
  <si>
    <t>G21285085</t>
  </si>
  <si>
    <t>LEOMATACDH@GMAIL.COM</t>
  </si>
  <si>
    <t>FRANCISCO ORTIZ MANOBEL</t>
  </si>
  <si>
    <t>P2805300G</t>
  </si>
  <si>
    <t>Daganzo de Arriba</t>
  </si>
  <si>
    <t>EMDDAGANZO.TMDAGANZO@GMAIL.COM</t>
  </si>
  <si>
    <t>ALBERTO VILARIÑO VIEITES</t>
  </si>
  <si>
    <t>G15458763</t>
  </si>
  <si>
    <t>Santiago de Compostela</t>
  </si>
  <si>
    <t>CONXOTM@GMAIL.COM</t>
  </si>
  <si>
    <t>MIGUEL ÁNGEL CABALEIRO FERNANDEZ</t>
  </si>
  <si>
    <t>G27762483</t>
  </si>
  <si>
    <t>JLCABALEIRO@HOTMAIL.COM</t>
  </si>
  <si>
    <t>G82773912</t>
  </si>
  <si>
    <t>EGARCIA2408@GMAIL.COM</t>
  </si>
  <si>
    <t>PABLO MARTIN SANCHEZ</t>
  </si>
  <si>
    <t>G82265851</t>
  </si>
  <si>
    <t>Alcobendas</t>
  </si>
  <si>
    <t>ALCOBENDASTM@HOTMAIL.COM</t>
  </si>
  <si>
    <t>MATEU MARCUS ALEMANY</t>
  </si>
  <si>
    <t>G57344046</t>
  </si>
  <si>
    <t>Alaró</t>
  </si>
  <si>
    <t>MMARCUS@TELEFONICA.NET</t>
  </si>
  <si>
    <t>JOSE RAMON HIDALGO SEGURA</t>
  </si>
  <si>
    <t>G60672185</t>
  </si>
  <si>
    <t>Vilafranca del Penedès</t>
  </si>
  <si>
    <t>JOSEPMARTINEZGOMEZ@GMAIL.COM</t>
  </si>
  <si>
    <t>ANTONIO GUILLEN RIZO</t>
  </si>
  <si>
    <t>G03960291</t>
  </si>
  <si>
    <t>Novelda</t>
  </si>
  <si>
    <t>LDCMANTENIMIENTO@GMAIL.COM</t>
  </si>
  <si>
    <t>G08648081</t>
  </si>
  <si>
    <t>JOSALME1946@GMAIL.COM</t>
  </si>
  <si>
    <t>MARÍA DEL ROSARIO HIDALGO MATEO</t>
  </si>
  <si>
    <t>G35315894</t>
  </si>
  <si>
    <t>Telde</t>
  </si>
  <si>
    <t>CLUBTENISDEMESAGRANCANARIA@GMAIL.COM</t>
  </si>
  <si>
    <t>G11360013</t>
  </si>
  <si>
    <t>Rota</t>
  </si>
  <si>
    <t>JAVIER SALVAT</t>
  </si>
  <si>
    <t>G58824509</t>
  </si>
  <si>
    <t>Sant Cugat del Vallès</t>
  </si>
  <si>
    <t>FCHPRO@GMAIL.COM</t>
  </si>
  <si>
    <t>XAVIER BAUCELLS / CARLES MARTI</t>
  </si>
  <si>
    <t>G59858803</t>
  </si>
  <si>
    <t>Garriga (La)</t>
  </si>
  <si>
    <t>JGAVIN_TT@HOTMAIL.COM</t>
  </si>
  <si>
    <t>ADMINISTRACION@FTTCV.ES</t>
  </si>
  <si>
    <t>SECRETARIA@FGTM.ES</t>
  </si>
  <si>
    <t>JUAN JOSE ALVAREZ PARDO</t>
  </si>
  <si>
    <t>G50725761</t>
  </si>
  <si>
    <t>JOSELUIS.ARAGON@SANTIAGOTM.ES</t>
  </si>
  <si>
    <t>MANUEL MAÑEZ COCA</t>
  </si>
  <si>
    <t>Q9655219E</t>
  </si>
  <si>
    <t>Riba-roja de Túria</t>
  </si>
  <si>
    <t>CTMRIBARROJA@GMAIL.COM</t>
  </si>
  <si>
    <t>JAVIER SALINAS PUJANTE</t>
  </si>
  <si>
    <t>G30343776</t>
  </si>
  <si>
    <t>JOSICOSALINAS@HOTMAIL.COM</t>
  </si>
  <si>
    <t>JAVIER HERROJO CABEZAS</t>
  </si>
  <si>
    <t>G48426035</t>
  </si>
  <si>
    <t>Basauri</t>
  </si>
  <si>
    <t>CLAUDIO.IZQUIERDO@HOTMAIL.COM</t>
  </si>
  <si>
    <t>CARLOS IGLESIAS OLIVER</t>
  </si>
  <si>
    <t>G57376774</t>
  </si>
  <si>
    <t>Sóller</t>
  </si>
  <si>
    <t>CLUBSOLLERTT@GMAIL.COM</t>
  </si>
  <si>
    <t>CRISTINA FERNÁNDEZ SÁNCHEZ</t>
  </si>
  <si>
    <t>G24283178</t>
  </si>
  <si>
    <t>Valverde de la Virgen</t>
  </si>
  <si>
    <t>ADECFS00@YAHOO.ES</t>
  </si>
  <si>
    <t>ADMINISTRACION@FATM.EU</t>
  </si>
  <si>
    <t>IGNACIO SAEZ SAENZ DE BURUAGA</t>
  </si>
  <si>
    <t>G09344458</t>
  </si>
  <si>
    <t>CLUBATLETICODEBURGOSTM@GMAIL.COM</t>
  </si>
  <si>
    <t>FRANCISCO GONZALEZ COBO</t>
  </si>
  <si>
    <t>G39227269</t>
  </si>
  <si>
    <t>ETMTORRELAVEGA@GMAIL.COM</t>
  </si>
  <si>
    <t>MANUEL SIERRA CASTAÑER</t>
  </si>
  <si>
    <t>G82914169</t>
  </si>
  <si>
    <t>PRESIDENTE@NOROESTECTM.ES</t>
  </si>
  <si>
    <t>JOSE LUIS GONZALEZ DE LEON</t>
  </si>
  <si>
    <t>G38468062</t>
  </si>
  <si>
    <t>JUVENTUDTM@GMAIL.COM</t>
  </si>
  <si>
    <t>VICTOR MANUEL PLASENCIA RODRIGUEZ</t>
  </si>
  <si>
    <t>G38454534</t>
  </si>
  <si>
    <t>VICTOR7PR@HOTMAIL.COM</t>
  </si>
  <si>
    <t>JOSE LUIS NAVARRETE GUERRERO</t>
  </si>
  <si>
    <t>G11408721</t>
  </si>
  <si>
    <t>Chiclana de la Frontera</t>
  </si>
  <si>
    <t>JOSELUISNAVAGUERO@GMAIL.COM</t>
  </si>
  <si>
    <t>FRANCISCO CUMBRADOS PEREZ</t>
  </si>
  <si>
    <t>G39420682</t>
  </si>
  <si>
    <t>Camargo</t>
  </si>
  <si>
    <t>FRANCISCOCUMBRADOS@HOTMAIL.COM</t>
  </si>
  <si>
    <t>JOSE MANUEL GONZALEZ MELLA</t>
  </si>
  <si>
    <t>G15618697</t>
  </si>
  <si>
    <t>Cambre</t>
  </si>
  <si>
    <t>CAMBRETM@GMAIL.COM</t>
  </si>
  <si>
    <t>JUAN CARLOS PEREZ</t>
  </si>
  <si>
    <t>G96576186</t>
  </si>
  <si>
    <t>Manises</t>
  </si>
  <si>
    <t>SORIANOMORAGUESJUAN@GMAIL.COM</t>
  </si>
  <si>
    <t>ELOI PUIDOLLERS RODES</t>
  </si>
  <si>
    <t>G59535609</t>
  </si>
  <si>
    <t>SAYOL1944@GMAIL.COM</t>
  </si>
  <si>
    <t>FRANCISCO COMPANY ZARAGOZA</t>
  </si>
  <si>
    <t>G03778966</t>
  </si>
  <si>
    <t>Villajoyosa/Vila Joiosa (la)</t>
  </si>
  <si>
    <t>QUICOLAVILA@HOTMAIL.ES</t>
  </si>
  <si>
    <t>PEDRO GARCIA CERVERA</t>
  </si>
  <si>
    <t>G20131728</t>
  </si>
  <si>
    <t>SMENDIRI@HOTMAIL.COM</t>
  </si>
  <si>
    <t>LAURA GONZALEZ PRUNEDA</t>
  </si>
  <si>
    <t>G33015066</t>
  </si>
  <si>
    <t>LUCIANO SUAREZ SANCHEZ</t>
  </si>
  <si>
    <t>G21198486</t>
  </si>
  <si>
    <t>SAMUELCONLU@HOTMAIL.COM</t>
  </si>
  <si>
    <t>JESUS PEREZ ORTEGA</t>
  </si>
  <si>
    <t>G10178721</t>
  </si>
  <si>
    <t>QUIJOA80@HOTMAIL.COM</t>
  </si>
  <si>
    <t>JUAN ALFONSO URBANO PEREZ</t>
  </si>
  <si>
    <t>G29701125</t>
  </si>
  <si>
    <t>URBAPER@GMAIL.COM</t>
  </si>
  <si>
    <t>SEBASTIAN GUERRERO PARRA</t>
  </si>
  <si>
    <t>G11676855</t>
  </si>
  <si>
    <t>CHANOGUERRERO30@GMAIL.COM</t>
  </si>
  <si>
    <t>MARIANO ROMERO SANMARTIN</t>
  </si>
  <si>
    <t>G30456438</t>
  </si>
  <si>
    <t>ADPATINOTM@YAHOO.ES</t>
  </si>
  <si>
    <t>MANUEL A. SEGURA REYES</t>
  </si>
  <si>
    <t>G18302471</t>
  </si>
  <si>
    <t>Guadix</t>
  </si>
  <si>
    <t>adaguadixtm@gmail.com</t>
  </si>
  <si>
    <t>MIGUEL BAUZA MUNAR</t>
  </si>
  <si>
    <t>G07164288</t>
  </si>
  <si>
    <t>Pobla (Sa)</t>
  </si>
  <si>
    <t>TMMALLORCA@HOTMAIL.COM</t>
  </si>
  <si>
    <t>JOSÉ CIFUENTES GARRIDO</t>
  </si>
  <si>
    <t>G83212472</t>
  </si>
  <si>
    <t>ELOY.TURIEL@GMAIL.COM</t>
  </si>
  <si>
    <t>ANGEL GONZALEZ FERNANDEZ</t>
  </si>
  <si>
    <t>G80260433</t>
  </si>
  <si>
    <t>ALUCHECLUBTM@GMAIL.COM</t>
  </si>
  <si>
    <t>ESTEBAN R. RODRIGUEZ PERALTO</t>
  </si>
  <si>
    <t>G23260524</t>
  </si>
  <si>
    <t>Linares</t>
  </si>
  <si>
    <t>ESTEBAN@LINARED.COM</t>
  </si>
  <si>
    <t>DAVID MARIA MARTINEZ</t>
  </si>
  <si>
    <t>G13218300</t>
  </si>
  <si>
    <t>carranzaroman@hotmail.com</t>
  </si>
  <si>
    <t>G83967935</t>
  </si>
  <si>
    <t>CDTMR@RIVASTENISDEMESA.COM</t>
  </si>
  <si>
    <t>FELIPE LORENTE URBANO</t>
  </si>
  <si>
    <t>G23200694</t>
  </si>
  <si>
    <t>Guardia de Jaén (La)</t>
  </si>
  <si>
    <t>FELIPECTMJAEN@GMAIL.COM</t>
  </si>
  <si>
    <t>AMADEO PLA CASANOVA</t>
  </si>
  <si>
    <t>G46672325</t>
  </si>
  <si>
    <t>Xàtiva</t>
  </si>
  <si>
    <t>FBLUCH@GMAIL.COM</t>
  </si>
  <si>
    <t>NURIA JANER</t>
  </si>
  <si>
    <t>G59469262</t>
  </si>
  <si>
    <t>COCHRANMAYNOU@YAHOO.ES</t>
  </si>
  <si>
    <t>JOAN SELLARES FONT</t>
  </si>
  <si>
    <t>G60071008</t>
  </si>
  <si>
    <t>Torelló</t>
  </si>
  <si>
    <t>CLUB.T.T.TORELLO@GMAIL.COM</t>
  </si>
  <si>
    <t>JUDIT GARCIA FEBRER</t>
  </si>
  <si>
    <t>G65628752</t>
  </si>
  <si>
    <t>Tona</t>
  </si>
  <si>
    <t>MRBATAK@GMAIL.COM</t>
  </si>
  <si>
    <t>JOSEP MARIA CLAVER</t>
  </si>
  <si>
    <t>G43025683</t>
  </si>
  <si>
    <t>JOSE.AVILA.CAPARROS@GMAIL.COM</t>
  </si>
  <si>
    <t>JOSEP M. ANDREU PRATS</t>
  </si>
  <si>
    <t>G43014331</t>
  </si>
  <si>
    <t>GUILLEMSANTIAGO@GMAIL.COM</t>
  </si>
  <si>
    <t>JOSEP M. NOLIS SUÑAL</t>
  </si>
  <si>
    <t>G60010170</t>
  </si>
  <si>
    <t>Badalona</t>
  </si>
  <si>
    <t>CTTBADALONA@CTTBADALONA.CAT</t>
  </si>
  <si>
    <t>JOSE LUIS IBAÑEZ PALOMO</t>
  </si>
  <si>
    <t>G61467395</t>
  </si>
  <si>
    <t>Parets del Vallès</t>
  </si>
  <si>
    <t>JLIBANEZ1406@GMAIL.COM</t>
  </si>
  <si>
    <t>FRANCISCO JOSÉ OSUNA CRUZ</t>
  </si>
  <si>
    <t>G62370333</t>
  </si>
  <si>
    <t>Sant Joan Despí</t>
  </si>
  <si>
    <t>COMPETICIO@CTTATENEU1882.COM</t>
  </si>
  <si>
    <t>OSCAR CASABONA FINA</t>
  </si>
  <si>
    <t>G58040775</t>
  </si>
  <si>
    <t>XFOLCH@LLUISOSDEGRACIA.CAT</t>
  </si>
  <si>
    <t>MARIA JOSE LERGA AYAPE</t>
  </si>
  <si>
    <t>G31059306</t>
  </si>
  <si>
    <t>COORDINADOR@CLUBNATACIONPAMPLONA.COM</t>
  </si>
  <si>
    <t>LUIS DIEZ PLASENCIA</t>
  </si>
  <si>
    <t>G01211317</t>
  </si>
  <si>
    <t>ADGASTEIZ@YAHOO.ES</t>
  </si>
  <si>
    <t>OSCAR ARIAS GONZALEZ</t>
  </si>
  <si>
    <t>G33368473</t>
  </si>
  <si>
    <t>Castrillón</t>
  </si>
  <si>
    <t>COSTERA11@HOTMAIL.COM</t>
  </si>
  <si>
    <t>JOSE LUIS VAZQUEZ ROMERO</t>
  </si>
  <si>
    <t>G27325224</t>
  </si>
  <si>
    <t>JOAN GROS GARCIA</t>
  </si>
  <si>
    <t>G08475568</t>
  </si>
  <si>
    <t>Mataró</t>
  </si>
  <si>
    <t>TENNISTAULA@CNMATARO.ORG</t>
  </si>
  <si>
    <t>VICENTA PARDO GIL-OROZCO</t>
  </si>
  <si>
    <t>G96208657</t>
  </si>
  <si>
    <t>VIPAGIL@HOTMAIL.COM</t>
  </si>
  <si>
    <t>FRANCISCO V. GUILLEM GARCIA</t>
  </si>
  <si>
    <t>G46620951</t>
  </si>
  <si>
    <t>Paterna</t>
  </si>
  <si>
    <t>PACO@CTMPATERNA.COM</t>
  </si>
  <si>
    <t>PATRICIO JORGE GONZALEZ</t>
  </si>
  <si>
    <t>G48482244</t>
  </si>
  <si>
    <t>Portugalete</t>
  </si>
  <si>
    <t>INFO@GURETALDE.NET</t>
  </si>
  <si>
    <t>SALVADOR JORBA ESCASANY</t>
  </si>
  <si>
    <t>R0800198D</t>
  </si>
  <si>
    <t>R@RFETM.COM</t>
  </si>
  <si>
    <t>JORDI GUAL VIVES</t>
  </si>
  <si>
    <t>G59468322</t>
  </si>
  <si>
    <t>Premià de Mar</t>
  </si>
  <si>
    <t>ATTPREMIA@HOTMAIL.COM</t>
  </si>
  <si>
    <t>JOSE E. LEAL GARCIA</t>
  </si>
  <si>
    <t>G02153369</t>
  </si>
  <si>
    <t>ALBACETETM@GMAIL.COM</t>
  </si>
  <si>
    <t>JOSE MANUEL ALCANTARA DIAZ</t>
  </si>
  <si>
    <t>G79057154</t>
  </si>
  <si>
    <t>JOALCADI1958@GMAIL.COM</t>
  </si>
  <si>
    <t>SEBASTIAN GARCIA CASTILLO</t>
  </si>
  <si>
    <t>G02151892</t>
  </si>
  <si>
    <t>SEVEROOCHOATM@GMAIL.COM</t>
  </si>
  <si>
    <t>JOAN ROMEU CALVET</t>
  </si>
  <si>
    <t>G63938914</t>
  </si>
  <si>
    <t>Esparreguera</t>
  </si>
  <si>
    <t>PING.CETTE@GMAIL.COM</t>
  </si>
  <si>
    <t>JOSEP LLOPART MARRUGAT</t>
  </si>
  <si>
    <t>G59159848</t>
  </si>
  <si>
    <t>Hospitalet de Llobregat (L')</t>
  </si>
  <si>
    <t>MARCEL_TT@HOTMAIL.COM</t>
  </si>
  <si>
    <t>JOSEP MAGRANS BREU</t>
  </si>
  <si>
    <t>G08768368</t>
  </si>
  <si>
    <t>LLUISOSHORTATT@LLUISOSHORTA.CAT</t>
  </si>
  <si>
    <t>PERE ORGUE MARTI</t>
  </si>
  <si>
    <t>G59361493</t>
  </si>
  <si>
    <t>Malla</t>
  </si>
  <si>
    <t>DANILUCO@YAHOO.ES</t>
  </si>
  <si>
    <t>JORDI FERNANDEZ LOPEZ</t>
  </si>
  <si>
    <t>G59538488</t>
  </si>
  <si>
    <t>Malgrat de Mar</t>
  </si>
  <si>
    <t>S_DOVARGANES@YAHOO.ES</t>
  </si>
  <si>
    <t>XAVIER DIAZ FUSALBA</t>
  </si>
  <si>
    <t>G59640771</t>
  </si>
  <si>
    <t>Sallent</t>
  </si>
  <si>
    <t>CLUBTENNISTAULASALLENT@GMAIL.COM</t>
  </si>
  <si>
    <t>RAFAEL GUAYTA ESCOLIES</t>
  </si>
  <si>
    <t>G08417727</t>
  </si>
  <si>
    <t>AGR0056@GMAIL.COM</t>
  </si>
  <si>
    <t>JAUME PUBILL FONT</t>
  </si>
  <si>
    <t>G58640467</t>
  </si>
  <si>
    <t>Olesa de Montserrat</t>
  </si>
  <si>
    <t>TENNISTAULAOLESA@HOTMAIL.COM</t>
  </si>
  <si>
    <t>ENRIC LLAGOSTERA FAGEDA</t>
  </si>
  <si>
    <t>G17810458</t>
  </si>
  <si>
    <t>CTTOLOT@HOTMAIL.COM</t>
  </si>
  <si>
    <t>MARIA LETICIA MORENO FELIPE</t>
  </si>
  <si>
    <t>G06197974</t>
  </si>
  <si>
    <t>ACRUZTENISMESA@HOTMAIL.COM</t>
  </si>
  <si>
    <t>JAUME PUIG I TOMAS</t>
  </si>
  <si>
    <t>G58989039</t>
  </si>
  <si>
    <t>Calella</t>
  </si>
  <si>
    <t>CTTC@CTTCALELLA.COM</t>
  </si>
  <si>
    <t>ROMAN LOPEZ GOMEZ</t>
  </si>
  <si>
    <t>G58195389</t>
  </si>
  <si>
    <t>Ripollet</t>
  </si>
  <si>
    <t>CTTRIPOLLET@GMAIL.COM</t>
  </si>
  <si>
    <t>ARTURO GOIENECHE</t>
  </si>
  <si>
    <t>G48426498</t>
  </si>
  <si>
    <t>Abadiño</t>
  </si>
  <si>
    <t>EIRINEU@CIEAUTOMOTIVE.COM</t>
  </si>
  <si>
    <t>FRANCESC CASTELLS MONTSERRAT</t>
  </si>
  <si>
    <t>G58532748</t>
  </si>
  <si>
    <t>JOPREGA@HOTMAIL.COM</t>
  </si>
  <si>
    <t>MIGUEL A. GONZALEZ-BESADA PIÑEIRO</t>
  </si>
  <si>
    <t>G36614097</t>
  </si>
  <si>
    <t>JOSERFCORA@GMAIL.COM</t>
  </si>
  <si>
    <t>FERNANDO MONTERO BELLAS</t>
  </si>
  <si>
    <t>G15892946</t>
  </si>
  <si>
    <t>Narón</t>
  </si>
  <si>
    <t>CTMCIDADEDENARON@GMAIL.COM</t>
  </si>
  <si>
    <t>AMALIO CASTILLO RODRIGUEZ</t>
  </si>
  <si>
    <t>G41811845</t>
  </si>
  <si>
    <t>Dos Hermanas</t>
  </si>
  <si>
    <t>CTMDOSHERMANAS@GMAIL.COM</t>
  </si>
  <si>
    <t>JOSE ANTONIO GARCIA GARCIA</t>
  </si>
  <si>
    <t>G30299515</t>
  </si>
  <si>
    <t>FRANCOMERCIALONO@HOTMAIL.COM</t>
  </si>
  <si>
    <t>SUSANA GARCÍA CANCELA</t>
  </si>
  <si>
    <t>G15134034</t>
  </si>
  <si>
    <t>Val do Dubra</t>
  </si>
  <si>
    <t>DIEGOMAIO@EDU.XUNTA.ES</t>
  </si>
  <si>
    <t>OLAYA CEA FONTELA</t>
  </si>
  <si>
    <t>G36207298</t>
  </si>
  <si>
    <t>ESPEDREGADATM@GMAIL.COM</t>
  </si>
  <si>
    <t>JORDI FARELL PASTOR</t>
  </si>
  <si>
    <t>G65287609</t>
  </si>
  <si>
    <t>FALCONSSABADELLAE@HOTMAIL.COM</t>
  </si>
  <si>
    <t>FRANCISCO MERIDEÑO GOMEZ</t>
  </si>
  <si>
    <t>G10269595</t>
  </si>
  <si>
    <t>Torreorgaz</t>
  </si>
  <si>
    <t>AD.TRESBALCONES@HOTMAIL.COM</t>
  </si>
  <si>
    <t>MIGUEL OLIVER SANSO</t>
  </si>
  <si>
    <t>G07321623</t>
  </si>
  <si>
    <t>CLUBTTMANACOR@GMAIL.COM</t>
  </si>
  <si>
    <t>JESUS MARIA MACHADO SOBRADOS</t>
  </si>
  <si>
    <t>G14351290</t>
  </si>
  <si>
    <t>PRIEGOTM@PRIEGOTM.ES</t>
  </si>
  <si>
    <t>INMACULADA GATO SILIO</t>
  </si>
  <si>
    <t>G47087267</t>
  </si>
  <si>
    <t>valladolidtm@gmail.com</t>
  </si>
  <si>
    <t>PABLO LOIS GONZALEZ</t>
  </si>
  <si>
    <t>G15711369</t>
  </si>
  <si>
    <t>ALBORES@ARTEAL.ES</t>
  </si>
  <si>
    <t>ENRIQUE PELAYO MIER BADA</t>
  </si>
  <si>
    <t>G96681242</t>
  </si>
  <si>
    <t>ADVALENCIATM@GMAIL.COM</t>
  </si>
  <si>
    <t>MANUEL VICO ORTEGA</t>
  </si>
  <si>
    <t>G23406762</t>
  </si>
  <si>
    <t>Andújar</t>
  </si>
  <si>
    <t>MAIZQUIERDO@FUNDACIONSAFA.ES</t>
  </si>
  <si>
    <t>JOSE TRAPERO HIERRO</t>
  </si>
  <si>
    <t>G14468128</t>
  </si>
  <si>
    <t>Montilla</t>
  </si>
  <si>
    <t>juan.dalton@hotmail.com</t>
  </si>
  <si>
    <t>GUSTAVO CABILLAS MARTINEZ</t>
  </si>
  <si>
    <t>G90091729</t>
  </si>
  <si>
    <t>Lebrija</t>
  </si>
  <si>
    <t>GUMCABILLAS@HOTMAIL.COM</t>
  </si>
  <si>
    <t>JOSÉ MARÍA SAN MIGUEL MANZANEDO</t>
  </si>
  <si>
    <t>G09323635</t>
  </si>
  <si>
    <t>FBERZO@HOTMAIL.COM</t>
  </si>
  <si>
    <t>DAMIAN SANZ MERINO</t>
  </si>
  <si>
    <t>V40018186</t>
  </si>
  <si>
    <t>CDPROVENCIO@TELEFONICA.NET</t>
  </si>
  <si>
    <t>JOSE ANDRES NODAR ELICECHEA</t>
  </si>
  <si>
    <t>G15154990</t>
  </si>
  <si>
    <t>clubferroltm@gmail.com</t>
  </si>
  <si>
    <t>G13224290</t>
  </si>
  <si>
    <t>TMPUERTOLLANO@HOTMAIL.COM</t>
  </si>
  <si>
    <t>JESUS CATEVILLA JIMENEZ</t>
  </si>
  <si>
    <t>G73004285</t>
  </si>
  <si>
    <t>Mazarrón</t>
  </si>
  <si>
    <t>MAZARRONTM@GMAIL.COM</t>
  </si>
  <si>
    <t>JOSE MANUEL ACEBES ALONSO</t>
  </si>
  <si>
    <t>G24375453</t>
  </si>
  <si>
    <t>Villarejo de Órbigo</t>
  </si>
  <si>
    <t>JOSEVILLAGARCIA@GMAIL.COM</t>
  </si>
  <si>
    <t>FEDERACIONTENISDEMESACLM@GMAIL.COM</t>
  </si>
  <si>
    <t>ANTONIO L. HOEK</t>
  </si>
  <si>
    <t>G38438792</t>
  </si>
  <si>
    <t>Puntagorda</t>
  </si>
  <si>
    <t>FRANCISCO JOSE PERERA MOLINERO</t>
  </si>
  <si>
    <t>G38018081</t>
  </si>
  <si>
    <t>CIRCULO.GERENTE@GMAIL.COM</t>
  </si>
  <si>
    <t>CARLOS ALEJANDRO PEREZ ORAN</t>
  </si>
  <si>
    <t>G38318903</t>
  </si>
  <si>
    <t>UNIVERSITARIOS.AGUERE@GMAIL.COM</t>
  </si>
  <si>
    <t>JOSE NICOLAS ALFONSO BETHENCOURT</t>
  </si>
  <si>
    <t>G38405635</t>
  </si>
  <si>
    <t>Breña Alta</t>
  </si>
  <si>
    <t>NAVEVINA1@HOTMAIL.COM</t>
  </si>
  <si>
    <t>JOSEFINA GIRALT GIRALT</t>
  </si>
  <si>
    <t>G60589454</t>
  </si>
  <si>
    <t>Vilanova i la Geltrú</t>
  </si>
  <si>
    <t>cttv_finagiralt@yahoo.com</t>
  </si>
  <si>
    <t>ENRIC VALL DALMAU</t>
  </si>
  <si>
    <t>G25307521</t>
  </si>
  <si>
    <t>Borges Blanques (Les)</t>
  </si>
  <si>
    <t>CTTBORGES@GMAIL.COM</t>
  </si>
  <si>
    <t>JOSE LUIS PEREZ RODRIGO</t>
  </si>
  <si>
    <t>G10163756</t>
  </si>
  <si>
    <t>Almaraz</t>
  </si>
  <si>
    <t>TM.ALMARAZ@GMAIL.COM</t>
  </si>
  <si>
    <t>JOSE ANTONIO FERNANDEZ CHAMOCIN</t>
  </si>
  <si>
    <t>G24016180</t>
  </si>
  <si>
    <t>Villaquilambre</t>
  </si>
  <si>
    <t>ADECFS00@HOTMAIL.COM</t>
  </si>
  <si>
    <t>AMADOR SOTO</t>
  </si>
  <si>
    <t>G36648996</t>
  </si>
  <si>
    <t>CELESTESDEVIGOTM@GMAIL.COM</t>
  </si>
  <si>
    <t>G15027691</t>
  </si>
  <si>
    <t>Noia</t>
  </si>
  <si>
    <t>RUBENCEIJOVAL@HOTMAIL.COM</t>
  </si>
  <si>
    <t>JOSE GIL BOLAÑOS</t>
  </si>
  <si>
    <t>G06484877</t>
  </si>
  <si>
    <t>Villafranca de los Barros</t>
  </si>
  <si>
    <t>JCDISAN@GMAIL.COM</t>
  </si>
  <si>
    <t>ADOLFO GOMEZ CARDENAS</t>
  </si>
  <si>
    <t>G80265978</t>
  </si>
  <si>
    <t>CTM_MOSTOLES@HOTMAIL.COM</t>
  </si>
  <si>
    <t>ANTONIO PALACIO MUÑIZ</t>
  </si>
  <si>
    <t>G33756164</t>
  </si>
  <si>
    <t>Gijón</t>
  </si>
  <si>
    <t>GIJONTENISDEMESA@GMAIL.COM</t>
  </si>
  <si>
    <t>JOSE RAMON ABELLAN MARTINEZ</t>
  </si>
  <si>
    <t>G03893203</t>
  </si>
  <si>
    <t>INFO@CTMDAMADEELCHE.COM</t>
  </si>
  <si>
    <t>ALEJANDRO GARCIA RAMON</t>
  </si>
  <si>
    <t>G50046093</t>
  </si>
  <si>
    <t>TENISMESA@CNHELIOS.COM</t>
  </si>
  <si>
    <t>JOSE LUIS ARAGON PEREZ</t>
  </si>
  <si>
    <t>G50536796</t>
  </si>
  <si>
    <t>SANTIAGOTM@SANTIAGOTM.ES</t>
  </si>
  <si>
    <t>JOSE GRIMA ALVAREZ</t>
  </si>
  <si>
    <t>G50323575</t>
  </si>
  <si>
    <t>SCHOOLZTM@GMAIL.COM</t>
  </si>
  <si>
    <t>IMANOL GARRIDO MARTIN</t>
  </si>
  <si>
    <t>G48292205</t>
  </si>
  <si>
    <t>INAKIOTEOFERNANDEZ@GMAIL.COM</t>
  </si>
  <si>
    <t>JUAN ESEVERRI ABENTIN</t>
  </si>
  <si>
    <t>G31041528</t>
  </si>
  <si>
    <t>JMLARRIONB@GMAIL.COM</t>
  </si>
  <si>
    <t>FLORENTINA TORRES CEGARRA</t>
  </si>
  <si>
    <t>G30719207</t>
  </si>
  <si>
    <t>JOMOTO16@HOTMAIL.COM</t>
  </si>
  <si>
    <t>JOSE LUIS SANJUAN VILLAFAÑE</t>
  </si>
  <si>
    <t>G80417975</t>
  </si>
  <si>
    <t>jsanjuan@hotmail.es</t>
  </si>
  <si>
    <t>LUIS GARCIA SANCHEZ</t>
  </si>
  <si>
    <t>G79606364</t>
  </si>
  <si>
    <t>San Sebastián de los Reyes</t>
  </si>
  <si>
    <t>ANTONIO.PEREZ@TMESASSR.ORG</t>
  </si>
  <si>
    <t>JOSE LUIS FERNANDEZ GONZALEZ</t>
  </si>
  <si>
    <t>G79514782</t>
  </si>
  <si>
    <t>Getafe</t>
  </si>
  <si>
    <t>cetmgetafe@gmail.com</t>
  </si>
  <si>
    <t>ALBERTO ROLDAN</t>
  </si>
  <si>
    <t>G79453635</t>
  </si>
  <si>
    <t>Coslada</t>
  </si>
  <si>
    <t>ANGDIA@GMAIL.COM</t>
  </si>
  <si>
    <t>G33470774</t>
  </si>
  <si>
    <t>BURGOSABOGADOS@ISERVICESMAIL.COM</t>
  </si>
  <si>
    <t>JENARO GONZALEZ REGUEIRO</t>
  </si>
  <si>
    <t>G15749096</t>
  </si>
  <si>
    <t>quiconchi@hotmail.com</t>
  </si>
  <si>
    <t>SANTIAGO TOGORES ARGUDIN</t>
  </si>
  <si>
    <t>G15047095</t>
  </si>
  <si>
    <t>CURROMR@TELEFONICA.NET</t>
  </si>
  <si>
    <t>JOSE MANUEL ZUAZUA BERNAL</t>
  </si>
  <si>
    <t>G20158309</t>
  </si>
  <si>
    <t>Irun</t>
  </si>
  <si>
    <t>LEKA_ENEA@YAHOO.ES</t>
  </si>
  <si>
    <t>MERCE RUEDA PLANAS</t>
  </si>
  <si>
    <t>V17254186</t>
  </si>
  <si>
    <t>Escala (L')</t>
  </si>
  <si>
    <t>CTTCERLESCALA@GMAIL.COM</t>
  </si>
  <si>
    <t>ENRIC ROCA SALA</t>
  </si>
  <si>
    <t>G63064547</t>
  </si>
  <si>
    <t>Vic</t>
  </si>
  <si>
    <t>JORDIB@VICTT.COM</t>
  </si>
  <si>
    <t>ANA ISABEL MENA LLOPIS</t>
  </si>
  <si>
    <t>G07404460</t>
  </si>
  <si>
    <t>ju-liang@hotmail.es</t>
  </si>
  <si>
    <t>BARTOLOME L. AMER PONS</t>
  </si>
  <si>
    <t>G07670136</t>
  </si>
  <si>
    <t>INFO@INCATTC.COM</t>
  </si>
  <si>
    <t>N8784011</t>
  </si>
  <si>
    <t>ALVARO ALVAREZ GARCIA</t>
  </si>
  <si>
    <t>G33514456</t>
  </si>
  <si>
    <t>AVILESTM@AVILESTM.ES</t>
  </si>
  <si>
    <t>JORGE FULLANA</t>
  </si>
  <si>
    <t>G03482304</t>
  </si>
  <si>
    <t>Alcoy/Alcoi</t>
  </si>
  <si>
    <t>ALFREDOGISBERT11@GMAIL.COM</t>
  </si>
  <si>
    <t>GUILLERMO LLOBREGAT OÑATE</t>
  </si>
  <si>
    <t>G03847811</t>
  </si>
  <si>
    <t>DANIELVALEROTUINENBURG@GMAIL.COM</t>
  </si>
  <si>
    <t>JESUS A. PEREZ TORRES</t>
  </si>
  <si>
    <t>G81024457</t>
  </si>
  <si>
    <t>JESUSAPT@HOTMAIL.COM</t>
  </si>
  <si>
    <t>ENRIQUE BARREIRO ALVAREZ</t>
  </si>
  <si>
    <t>G36164267</t>
  </si>
  <si>
    <t>Cambados</t>
  </si>
  <si>
    <t>ebarreiro56@gmail.com</t>
  </si>
  <si>
    <t>AMPARO MONTE</t>
  </si>
  <si>
    <t>G96374723</t>
  </si>
  <si>
    <t>JOSEGOMEZ@CTTMEDITERRANEO.ES</t>
  </si>
  <si>
    <t>BENJAMIN GARCES ABADIAS</t>
  </si>
  <si>
    <t>G30260939</t>
  </si>
  <si>
    <t>BENJAMINR.GARCES@GMAIL.COM</t>
  </si>
  <si>
    <t>G15208861</t>
  </si>
  <si>
    <t>FERMONBESA@HOTMAIL.COM</t>
  </si>
  <si>
    <t>FRANCISCO LANCHARRO PEREZ</t>
  </si>
  <si>
    <t>G06208383</t>
  </si>
  <si>
    <t>JBPEREZTM@HOTMAIL.COM</t>
  </si>
  <si>
    <t>JUAN JOSE GALLEGO PALACIOS</t>
  </si>
  <si>
    <t>G41667981</t>
  </si>
  <si>
    <t>CTMSANJOSE@HOTMAIL.COM</t>
  </si>
  <si>
    <t>ANTONIO RUBIÑO JODAR</t>
  </si>
  <si>
    <t>G18551424</t>
  </si>
  <si>
    <t>Motril</t>
  </si>
  <si>
    <t>CIRCURECREATIVO@HOTMAIL.COM</t>
  </si>
  <si>
    <t>MARGARITA AIZPURU DOMINGUEZ</t>
  </si>
  <si>
    <t>G41372434</t>
  </si>
  <si>
    <t>club.d.hispanidad@gmail.com</t>
  </si>
  <si>
    <t>FRANCISCO ALEJANDRO GROSSO MORENO</t>
  </si>
  <si>
    <t>G11299690</t>
  </si>
  <si>
    <t>FRANGROSSO@HOTMAIL.COM</t>
  </si>
  <si>
    <t>FERNANDO MERELLO LUNA</t>
  </si>
  <si>
    <t>G11073723</t>
  </si>
  <si>
    <t>CLUBTMPORTUENSE@GMAIL.COM</t>
  </si>
  <si>
    <t>CARLOS GARCIA ABAD</t>
  </si>
  <si>
    <t>G41032863</t>
  </si>
  <si>
    <t>TENISDEMESA@CMIS.ES</t>
  </si>
  <si>
    <t>JOSE LOPEZ DE SAGREDO CAMACHO</t>
  </si>
  <si>
    <t>G41036146</t>
  </si>
  <si>
    <t>TENISMESA@REALCIRCULODELABRADORES.COM</t>
  </si>
  <si>
    <t>FEMENINO</t>
  </si>
  <si>
    <t>SÁNCHEZ-GIL</t>
  </si>
  <si>
    <t>2010-11-22</t>
  </si>
  <si>
    <t>2023-03-28 17:58:00</t>
  </si>
  <si>
    <t>INDEPENDIENTE-CLM</t>
  </si>
  <si>
    <t>JANÉ</t>
  </si>
  <si>
    <t>RENOM</t>
  </si>
  <si>
    <t>2012-01-12</t>
  </si>
  <si>
    <t>2023-03-21 20:32:55</t>
  </si>
  <si>
    <t>CODOLÀ</t>
  </si>
  <si>
    <t>2012-05-10</t>
  </si>
  <si>
    <t>2023-03-21 20:34:04</t>
  </si>
  <si>
    <t>2023-03-21 20:27:33</t>
  </si>
  <si>
    <t>RADA</t>
  </si>
  <si>
    <t>2008-06-14</t>
  </si>
  <si>
    <t>2023-03-21 16:06:46</t>
  </si>
  <si>
    <t>NAKAJIMA</t>
  </si>
  <si>
    <t>2013-04-19</t>
  </si>
  <si>
    <t>2023-03-18 22:44:42</t>
  </si>
  <si>
    <t>PASQUINI</t>
  </si>
  <si>
    <t>NAGUAL</t>
  </si>
  <si>
    <t>2023-03-18 22:37:36</t>
  </si>
  <si>
    <t>2009-06-28</t>
  </si>
  <si>
    <t>2023-03-09 17:40:03</t>
  </si>
  <si>
    <t>MEJíA</t>
  </si>
  <si>
    <t>2013-01-14</t>
  </si>
  <si>
    <t>2023-03-08 14:28:14</t>
  </si>
  <si>
    <t>ROCABERT</t>
  </si>
  <si>
    <t>2012-11-15</t>
  </si>
  <si>
    <t>2023-03-06 13:48:31</t>
  </si>
  <si>
    <t>2023-03-06 13:47:13</t>
  </si>
  <si>
    <t>MONTAÑÁ</t>
  </si>
  <si>
    <t>2023-03-06 13:44:44</t>
  </si>
  <si>
    <t>2023-03-02 22:06:17</t>
  </si>
  <si>
    <t>CTM LOS MANCHONES</t>
  </si>
  <si>
    <t>DELAVARI</t>
  </si>
  <si>
    <t>FARAMARC</t>
  </si>
  <si>
    <t>1973-07-17</t>
  </si>
  <si>
    <t>2023-03-01 21:00:12</t>
  </si>
  <si>
    <t>1952-05-22</t>
  </si>
  <si>
    <t>2023-02-19 17:26:46</t>
  </si>
  <si>
    <t>ARNAIZ</t>
  </si>
  <si>
    <t>2023-02-13 13:41:42</t>
  </si>
  <si>
    <t>MADEJóN</t>
  </si>
  <si>
    <t>MATILLA</t>
  </si>
  <si>
    <t>JOSé MIGUEL</t>
  </si>
  <si>
    <t>1967-03-11</t>
  </si>
  <si>
    <t>2023-02-14 09:39:04</t>
  </si>
  <si>
    <t>SAD FUND LESIONADO MEDULAR</t>
  </si>
  <si>
    <t>CABELLOS</t>
  </si>
  <si>
    <t>1971-03-13</t>
  </si>
  <si>
    <t>2023-02-14 09:38:19</t>
  </si>
  <si>
    <t>2012-06-26</t>
  </si>
  <si>
    <t>2023-02-12 20:24:30</t>
  </si>
  <si>
    <t>2015-05-03</t>
  </si>
  <si>
    <t>2023-02-12 19:09:16</t>
  </si>
  <si>
    <t>CORTéS</t>
  </si>
  <si>
    <t>2015-11-27</t>
  </si>
  <si>
    <t>2023-02-10 10:20:41</t>
  </si>
  <si>
    <t>JESúS</t>
  </si>
  <si>
    <t>2015-11-20</t>
  </si>
  <si>
    <t>2023-02-10 10:21:55</t>
  </si>
  <si>
    <t>PEñA</t>
  </si>
  <si>
    <t>CAROLINA</t>
  </si>
  <si>
    <t>2023-02-06 18:28:38</t>
  </si>
  <si>
    <t>LARSSON</t>
  </si>
  <si>
    <t>KURT  AKE</t>
  </si>
  <si>
    <t>2023-01-01 00:00:01</t>
  </si>
  <si>
    <t>CASQUERO</t>
  </si>
  <si>
    <t>MARíN</t>
  </si>
  <si>
    <t>2009-12-29</t>
  </si>
  <si>
    <t>2023-02-04 08:43:35</t>
  </si>
  <si>
    <t>LABARTA</t>
  </si>
  <si>
    <t>2013-02-21</t>
  </si>
  <si>
    <t>2023-01-31 16:37:13</t>
  </si>
  <si>
    <t>ARUMÍ</t>
  </si>
  <si>
    <t>CROSAS</t>
  </si>
  <si>
    <t>2005-10-26</t>
  </si>
  <si>
    <t>2023-02-01 14:00:59</t>
  </si>
  <si>
    <t>RODA DE TER</t>
  </si>
  <si>
    <t>ESPADA</t>
  </si>
  <si>
    <t>1981-01-08</t>
  </si>
  <si>
    <t>2023-03-10 09:21:16</t>
  </si>
  <si>
    <t>2007-02-12</t>
  </si>
  <si>
    <t>2023-01-26 16:32:38</t>
  </si>
  <si>
    <t>2012-08-29</t>
  </si>
  <si>
    <t>2023-01-26 16:28:55</t>
  </si>
  <si>
    <t>KIYAMA</t>
  </si>
  <si>
    <t>HANA</t>
  </si>
  <si>
    <t>2023-01-21 13:14:32</t>
  </si>
  <si>
    <t>BERNAUS</t>
  </si>
  <si>
    <t>2001-04-11</t>
  </si>
  <si>
    <t>2023-01-25 20:51:05</t>
  </si>
  <si>
    <t>1970-05-24</t>
  </si>
  <si>
    <t>2023-01-25 15:33:26</t>
  </si>
  <si>
    <t>CTT SANTA CRISTINA</t>
  </si>
  <si>
    <t>MAICO</t>
  </si>
  <si>
    <t>1992-11-25</t>
  </si>
  <si>
    <t>2023-01-25 07:59:28</t>
  </si>
  <si>
    <t>PEK</t>
  </si>
  <si>
    <t>KAROLINA</t>
  </si>
  <si>
    <t>1998-02-08</t>
  </si>
  <si>
    <t>2023-01-23 00:23:55</t>
  </si>
  <si>
    <t>1970-06-02</t>
  </si>
  <si>
    <t>2023-01-23 00:07:46</t>
  </si>
  <si>
    <t>2023-01-21 11:03:17</t>
  </si>
  <si>
    <t>APONTE</t>
  </si>
  <si>
    <t>JULIAN ANDRES</t>
  </si>
  <si>
    <t>2023-01-21 14:56:04</t>
  </si>
  <si>
    <t>DAILI</t>
  </si>
  <si>
    <t>1964-07-10</t>
  </si>
  <si>
    <t>2023-01-21 11:51:00</t>
  </si>
  <si>
    <t>KUDO</t>
  </si>
  <si>
    <t>YUME</t>
  </si>
  <si>
    <t>2001-05-04</t>
  </si>
  <si>
    <t>2023-01-20 22:52:21</t>
  </si>
  <si>
    <t>TEPLANSKY</t>
  </si>
  <si>
    <t>JURAJ</t>
  </si>
  <si>
    <t>1975-10-03</t>
  </si>
  <si>
    <t>2023-01-20 19:32:14</t>
  </si>
  <si>
    <t>LESHCHANKA</t>
  </si>
  <si>
    <t>DANIIL</t>
  </si>
  <si>
    <t>1999-07-29</t>
  </si>
  <si>
    <t>2023-01-20 12:40:23</t>
  </si>
  <si>
    <t>JUAN ALBERTO</t>
  </si>
  <si>
    <t>2009-03-25</t>
  </si>
  <si>
    <t>2023-01-20 11:30:38</t>
  </si>
  <si>
    <t>ROUINTANESFAHANI</t>
  </si>
  <si>
    <t>MOHAMADALI</t>
  </si>
  <si>
    <t>1994-03-22</t>
  </si>
  <si>
    <t>2023-01-20 10:45:23</t>
  </si>
  <si>
    <t>2009-10-06</t>
  </si>
  <si>
    <t>2023-01-20 09:50:18</t>
  </si>
  <si>
    <t>YOEL</t>
  </si>
  <si>
    <t>2023-01-20 09:36:26</t>
  </si>
  <si>
    <t>ANA MARíA</t>
  </si>
  <si>
    <t>2023-01-20 09:26:41</t>
  </si>
  <si>
    <t>FEREZ</t>
  </si>
  <si>
    <t>MARIA JOSE</t>
  </si>
  <si>
    <t>1997-04-29</t>
  </si>
  <si>
    <t>2023-01-19 22:40:42</t>
  </si>
  <si>
    <t>LETELIER</t>
  </si>
  <si>
    <t>NICOLAS ALONSO</t>
  </si>
  <si>
    <t>2001-08-29</t>
  </si>
  <si>
    <t>2023-01-19 22:35:23</t>
  </si>
  <si>
    <t>LE</t>
  </si>
  <si>
    <t>THI HONG LOAN</t>
  </si>
  <si>
    <t>1997-11-02</t>
  </si>
  <si>
    <t>2023-01-19 21:06:51</t>
  </si>
  <si>
    <t>SAMUEL STARLING</t>
  </si>
  <si>
    <t>1992-10-25</t>
  </si>
  <si>
    <t>2023-01-19 20:02:09</t>
  </si>
  <si>
    <t>SHIYU</t>
  </si>
  <si>
    <t>2000-12-03</t>
  </si>
  <si>
    <t>2023-01-19 16:18:58</t>
  </si>
  <si>
    <t>2014-06-29</t>
  </si>
  <si>
    <t>2023-01-19 12:00:09</t>
  </si>
  <si>
    <t>MORRONDO</t>
  </si>
  <si>
    <t>1975-04-19</t>
  </si>
  <si>
    <t>2023-01-18 20:12:41</t>
  </si>
  <si>
    <t>CAMPO ELíAS</t>
  </si>
  <si>
    <t>2004-12-14</t>
  </si>
  <si>
    <t>2023-01-18 20:58:01</t>
  </si>
  <si>
    <t>2005-03-07</t>
  </si>
  <si>
    <t>2023-01-21 11:58:09</t>
  </si>
  <si>
    <t>KANAMITSU</t>
  </si>
  <si>
    <t>MASAKI</t>
  </si>
  <si>
    <t>2023-01-18 12:20:46</t>
  </si>
  <si>
    <t>EDAHIRO</t>
  </si>
  <si>
    <t>MADOKA</t>
  </si>
  <si>
    <t>2023-01-18 11:34:23</t>
  </si>
  <si>
    <t>1991-09-23</t>
  </si>
  <si>
    <t>2023-01-17 20:26:01</t>
  </si>
  <si>
    <t>CHODORSKI</t>
  </si>
  <si>
    <t>PIOTR</t>
  </si>
  <si>
    <t>1991-02-10</t>
  </si>
  <si>
    <t>2023-01-17 19:15:47</t>
  </si>
  <si>
    <t>DE ARMAS</t>
  </si>
  <si>
    <t>THALIA</t>
  </si>
  <si>
    <t>2023-01-17 19:02:52</t>
  </si>
  <si>
    <t>ARIZA</t>
  </si>
  <si>
    <t>1991-03-03</t>
  </si>
  <si>
    <t>2023-01-17 11:34:01</t>
  </si>
  <si>
    <t>IAMANDI</t>
  </si>
  <si>
    <t>ROXANA</t>
  </si>
  <si>
    <t>1994-09-25</t>
  </si>
  <si>
    <t>2023-01-16 11:41:44</t>
  </si>
  <si>
    <t>ALPISTE</t>
  </si>
  <si>
    <t>1969-11-28</t>
  </si>
  <si>
    <t>2023-01-16 10:29:40</t>
  </si>
  <si>
    <t>MAEDE</t>
  </si>
  <si>
    <t>RIKUTO</t>
  </si>
  <si>
    <t>2023-01-16 09:37:00</t>
  </si>
  <si>
    <t>DUFFOO</t>
  </si>
  <si>
    <t>ISABEL ROSARIO</t>
  </si>
  <si>
    <t>1999-09-26</t>
  </si>
  <si>
    <t>2023-01-16 09:14:05</t>
  </si>
  <si>
    <t>NATHALY NOELIA</t>
  </si>
  <si>
    <t>2001-02-09</t>
  </si>
  <si>
    <t>2023-01-15 22:59:25</t>
  </si>
  <si>
    <t>JAINOVICH</t>
  </si>
  <si>
    <t>2023-01-15 22:41:17</t>
  </si>
  <si>
    <t>DAS</t>
  </si>
  <si>
    <t>SURAJIT</t>
  </si>
  <si>
    <t>1995-02-07</t>
  </si>
  <si>
    <t>2023-01-15 19:12:19</t>
  </si>
  <si>
    <t>SAFINA</t>
  </si>
  <si>
    <t>KAMILLA</t>
  </si>
  <si>
    <t>2023-01-15 19:13:22</t>
  </si>
  <si>
    <t>KAWAKITA</t>
  </si>
  <si>
    <t>HONOKA</t>
  </si>
  <si>
    <t>2002-09-25</t>
  </si>
  <si>
    <t>2023-01-15 18:36:21</t>
  </si>
  <si>
    <t>2011-09-15</t>
  </si>
  <si>
    <t>2023-01-15 17:38:13</t>
  </si>
  <si>
    <t>BALDOMERO</t>
  </si>
  <si>
    <t>1972-03-07</t>
  </si>
  <si>
    <t>2023-01-14 01:53:37</t>
  </si>
  <si>
    <t>2023-01-13 10:50:32</t>
  </si>
  <si>
    <t>JACOME</t>
  </si>
  <si>
    <t>HENRY NIKOLAS</t>
  </si>
  <si>
    <t>2007-03-16</t>
  </si>
  <si>
    <t>2023-01-11 17:36:55</t>
  </si>
  <si>
    <t>MALAVE</t>
  </si>
  <si>
    <t>NICOLE ADLEEN</t>
  </si>
  <si>
    <t>2001-11-16</t>
  </si>
  <si>
    <t>2023-01-11 13:34:38</t>
  </si>
  <si>
    <t>BUGEDO</t>
  </si>
  <si>
    <t>FLORENTINO</t>
  </si>
  <si>
    <t>1957-07-07</t>
  </si>
  <si>
    <t>2023-01-11 12:15:22</t>
  </si>
  <si>
    <t>PUÑAL</t>
  </si>
  <si>
    <t>2023-01-10 21:12:32</t>
  </si>
  <si>
    <t>2023-01-12 10:04:13</t>
  </si>
  <si>
    <t>MIMI</t>
  </si>
  <si>
    <t>ISHAQ</t>
  </si>
  <si>
    <t>1995-08-06</t>
  </si>
  <si>
    <t>2023-01-10 13:13:30</t>
  </si>
  <si>
    <t>MANACOR</t>
  </si>
  <si>
    <t>MARíA JANNY</t>
  </si>
  <si>
    <t>2023-01-09 16:05:29</t>
  </si>
  <si>
    <t>ALLENDE</t>
  </si>
  <si>
    <t>2011-10-31</t>
  </si>
  <si>
    <t>2023-01-09 15:20:38</t>
  </si>
  <si>
    <t>MAI</t>
  </si>
  <si>
    <t>1995-09-08</t>
  </si>
  <si>
    <t>2023-01-09 13:54:22</t>
  </si>
  <si>
    <t>MIKHAILOVA</t>
  </si>
  <si>
    <t>1984-08-21</t>
  </si>
  <si>
    <t>2023-01-09 12:38:22</t>
  </si>
  <si>
    <t>TANIMOTO</t>
  </si>
  <si>
    <t>RYO</t>
  </si>
  <si>
    <t>2004-02-28</t>
  </si>
  <si>
    <t>2023-01-09 10:58:44</t>
  </si>
  <si>
    <t>2023-01-09 09:14:11</t>
  </si>
  <si>
    <t>SHUNSUKE</t>
  </si>
  <si>
    <t>OKANO</t>
  </si>
  <si>
    <t>2023-01-08 20:28:02</t>
  </si>
  <si>
    <t>MATRIZAEVA</t>
  </si>
  <si>
    <t>ALEKSANDRA</t>
  </si>
  <si>
    <t>2000-03-10</t>
  </si>
  <si>
    <t>2023-01-05 13:32:41</t>
  </si>
  <si>
    <t>ESMERLYN</t>
  </si>
  <si>
    <t>2001-08-14</t>
  </si>
  <si>
    <t>2023-01-05 10:18:14</t>
  </si>
  <si>
    <t>CHAKRABORTY</t>
  </si>
  <si>
    <t>ROHIT</t>
  </si>
  <si>
    <t>1992-03-03</t>
  </si>
  <si>
    <t>2023-01-04 18:44:58</t>
  </si>
  <si>
    <t>NODAL</t>
  </si>
  <si>
    <t>2008-07-01</t>
  </si>
  <si>
    <t>2023-01-04 15:23:56</t>
  </si>
  <si>
    <t>HAMSHAW-THOMAS</t>
  </si>
  <si>
    <t>JEREMY HUGH</t>
  </si>
  <si>
    <t>2001-02-02</t>
  </si>
  <si>
    <t>2023-01-03 17:41:45</t>
  </si>
  <si>
    <t>KHARCHUK</t>
  </si>
  <si>
    <t>2010-05-24</t>
  </si>
  <si>
    <t>2023-01-03 14:14:04</t>
  </si>
  <si>
    <t>MINAGAWA</t>
  </si>
  <si>
    <t>YUKA</t>
  </si>
  <si>
    <t>2023-01-03 14:00:13</t>
  </si>
  <si>
    <t>ANGELAKIS</t>
  </si>
  <si>
    <t>KONSTANTINOS</t>
  </si>
  <si>
    <t>1997-06-05</t>
  </si>
  <si>
    <t>2023-01-03 10:59:44</t>
  </si>
  <si>
    <t>HIJANO</t>
  </si>
  <si>
    <t>1968-09-13</t>
  </si>
  <si>
    <t>2023-01-02 18:19:33</t>
  </si>
  <si>
    <t>CD PRODITEM</t>
  </si>
  <si>
    <t>MEJÍA</t>
  </si>
  <si>
    <t>LUDEÑA</t>
  </si>
  <si>
    <t>EDGAR ALEXIS</t>
  </si>
  <si>
    <t>2003-07-23</t>
  </si>
  <si>
    <t>2023-01-01 15:22:44</t>
  </si>
  <si>
    <t>KIREEV</t>
  </si>
  <si>
    <t>1986-10-04</t>
  </si>
  <si>
    <t>2022-12-30 20:51:02</t>
  </si>
  <si>
    <t>REICHART</t>
  </si>
  <si>
    <t>MORITZ</t>
  </si>
  <si>
    <t>1999-12-08</t>
  </si>
  <si>
    <t>2022-12-30 11:58:06</t>
  </si>
  <si>
    <t>CEDEÑO</t>
  </si>
  <si>
    <t>JEREMY EVERALDO</t>
  </si>
  <si>
    <t>2022-12-27 23:20:45</t>
  </si>
  <si>
    <t>MORRAZO</t>
  </si>
  <si>
    <t>1998-12-09</t>
  </si>
  <si>
    <t>2022-12-27 10:49:50</t>
  </si>
  <si>
    <t>ARONA</t>
  </si>
  <si>
    <t>AXEL</t>
  </si>
  <si>
    <t>2011-07-10</t>
  </si>
  <si>
    <t>2022-12-24 20:37:19</t>
  </si>
  <si>
    <t>CTT ELS JOVES CASTELLDEFELS</t>
  </si>
  <si>
    <t>YAOJUN</t>
  </si>
  <si>
    <t>2022-12-21 16:16:36</t>
  </si>
  <si>
    <t>ARIZMENDI</t>
  </si>
  <si>
    <t>ALCUBILLA</t>
  </si>
  <si>
    <t>2013-11-26</t>
  </si>
  <si>
    <t>2022-12-21 12:08:17</t>
  </si>
  <si>
    <t>2010-10-31</t>
  </si>
  <si>
    <t>2022-12-20 19:13:53</t>
  </si>
  <si>
    <t>SYMONCHUK</t>
  </si>
  <si>
    <t>2002-06-29</t>
  </si>
  <si>
    <t>2022-12-19 10:32:39</t>
  </si>
  <si>
    <t>BAIHE</t>
  </si>
  <si>
    <t>2022-12-18 22:34:29</t>
  </si>
  <si>
    <t>WHITE</t>
  </si>
  <si>
    <t>BARRY DONALD</t>
  </si>
  <si>
    <t>1948-06-09</t>
  </si>
  <si>
    <t>2023-01-26 07:03:11</t>
  </si>
  <si>
    <t>CERON</t>
  </si>
  <si>
    <t>HEIDER HERLEY</t>
  </si>
  <si>
    <t>2022-12-13 15:22:16</t>
  </si>
  <si>
    <t>CRIAGO</t>
  </si>
  <si>
    <t>1979-07-31</t>
  </si>
  <si>
    <t>2022-12-08 12:38:17</t>
  </si>
  <si>
    <t>INDEPENDIENTE-AND</t>
  </si>
  <si>
    <t>BALEATO</t>
  </si>
  <si>
    <t>1979-09-09</t>
  </si>
  <si>
    <t>2022-12-03 13:33:46</t>
  </si>
  <si>
    <t>2010-10-05</t>
  </si>
  <si>
    <t>2022-12-03 11:50:16</t>
  </si>
  <si>
    <t>VIGO</t>
  </si>
  <si>
    <t>IZAGUIRRE</t>
  </si>
  <si>
    <t>RODRIGO ALI</t>
  </si>
  <si>
    <t>2022-12-02 14:18:48</t>
  </si>
  <si>
    <t>CHARLO</t>
  </si>
  <si>
    <t>1955-03-20</t>
  </si>
  <si>
    <t>2023-01-26 07:02:41</t>
  </si>
  <si>
    <t>2009-10-04</t>
  </si>
  <si>
    <t>2022-12-01 12:59:09</t>
  </si>
  <si>
    <t>LANZA</t>
  </si>
  <si>
    <t>2010-03-10</t>
  </si>
  <si>
    <t>2022-11-24 23:26:43</t>
  </si>
  <si>
    <t>ZARCO</t>
  </si>
  <si>
    <t>1975-02-02</t>
  </si>
  <si>
    <t>2022-11-24 19:22:29</t>
  </si>
  <si>
    <t>PELAEZ</t>
  </si>
  <si>
    <t>1980-09-16</t>
  </si>
  <si>
    <t>2022-11-23 10:00:56</t>
  </si>
  <si>
    <t>LUNA</t>
  </si>
  <si>
    <t>GARCIA DE QUIROS</t>
  </si>
  <si>
    <t>2010-10-06</t>
  </si>
  <si>
    <t>2022-11-21 08:48:51</t>
  </si>
  <si>
    <t>2022-11-20 14:04:26</t>
  </si>
  <si>
    <t>DONCEL</t>
  </si>
  <si>
    <t>2013-09-06</t>
  </si>
  <si>
    <t>2022-11-19 12:33:59</t>
  </si>
  <si>
    <t>NOVIK</t>
  </si>
  <si>
    <t>VALERII</t>
  </si>
  <si>
    <t>1969-08-22</t>
  </si>
  <si>
    <t>2022-11-19 00:33:37</t>
  </si>
  <si>
    <t>2022-11-18 14:04:19</t>
  </si>
  <si>
    <t>CLOE</t>
  </si>
  <si>
    <t>2013-01-11</t>
  </si>
  <si>
    <t>2022-11-17 19:11:48</t>
  </si>
  <si>
    <t>BI</t>
  </si>
  <si>
    <t>HAOJIAN</t>
  </si>
  <si>
    <t>2022-11-17 19:09:39</t>
  </si>
  <si>
    <t>HAOYI</t>
  </si>
  <si>
    <t>2009-02-07</t>
  </si>
  <si>
    <t>2022-11-17 19:10:48</t>
  </si>
  <si>
    <t>2014-04-28</t>
  </si>
  <si>
    <t>2022-11-17 19:11:21</t>
  </si>
  <si>
    <t>GALERA</t>
  </si>
  <si>
    <t>2010-08-30</t>
  </si>
  <si>
    <t>2022-11-16 22:35:27</t>
  </si>
  <si>
    <t>2010-02-25</t>
  </si>
  <si>
    <t>2022-11-16 20:01:28</t>
  </si>
  <si>
    <t>SOLARES</t>
  </si>
  <si>
    <t>PICAZO</t>
  </si>
  <si>
    <t>2009-10-20</t>
  </si>
  <si>
    <t>2022-11-16 18:13:14</t>
  </si>
  <si>
    <t>ESPAñA</t>
  </si>
  <si>
    <t>1965-01-21</t>
  </si>
  <si>
    <t>2022-11-16 12:20:31</t>
  </si>
  <si>
    <t>1954-10-08</t>
  </si>
  <si>
    <t>2022-11-16 12:17:54</t>
  </si>
  <si>
    <t>2009-11-10</t>
  </si>
  <si>
    <t>2022-11-16 11:11:41</t>
  </si>
  <si>
    <t>VALDEARENAS</t>
  </si>
  <si>
    <t>2022-11-16 11:09:29</t>
  </si>
  <si>
    <t>WITZMANN</t>
  </si>
  <si>
    <t>MAXIMILIAN</t>
  </si>
  <si>
    <t>2022-11-15 20:50:16</t>
  </si>
  <si>
    <t>FREDRIK</t>
  </si>
  <si>
    <t>WESTERGREN</t>
  </si>
  <si>
    <t>ALVIN</t>
  </si>
  <si>
    <t>2009-09-03</t>
  </si>
  <si>
    <t>2022-11-15 20:43:04</t>
  </si>
  <si>
    <t>2011-07-25</t>
  </si>
  <si>
    <t>2022-11-15 20:32:29</t>
  </si>
  <si>
    <t>2012-08-23</t>
  </si>
  <si>
    <t>2022-11-24 20:31:17</t>
  </si>
  <si>
    <t>1955-10-19</t>
  </si>
  <si>
    <t>2022-11-14 22:50:21</t>
  </si>
  <si>
    <t>2022-11-14 19:52:08</t>
  </si>
  <si>
    <t>BALSERA</t>
  </si>
  <si>
    <t>2017-08-03</t>
  </si>
  <si>
    <t>2022-11-14 19:26:40</t>
  </si>
  <si>
    <t>2012-09-07</t>
  </si>
  <si>
    <t>2022-11-14 15:22:00</t>
  </si>
  <si>
    <t>2010-11-02</t>
  </si>
  <si>
    <t>2022-11-14 12:24:35</t>
  </si>
  <si>
    <t>CTM EL RODEO</t>
  </si>
  <si>
    <t>MERAYO</t>
  </si>
  <si>
    <t>2022-11-14 12:21:44</t>
  </si>
  <si>
    <t>2022-11-14 09:49:02</t>
  </si>
  <si>
    <t>2022-11-13 20:46:01</t>
  </si>
  <si>
    <t>2013-04-03</t>
  </si>
  <si>
    <t>2022-11-13 19:55:48</t>
  </si>
  <si>
    <t>2013-03-30</t>
  </si>
  <si>
    <t>2022-11-13 19:47:36</t>
  </si>
  <si>
    <t>2013-02-22</t>
  </si>
  <si>
    <t>2022-11-13 19:42:51</t>
  </si>
  <si>
    <t>2011-10-01</t>
  </si>
  <si>
    <t>2022-11-13 19:37:10</t>
  </si>
  <si>
    <t>VULCANO</t>
  </si>
  <si>
    <t>2012-06-13</t>
  </si>
  <si>
    <t>2022-11-11 17:02:35</t>
  </si>
  <si>
    <t>VAZ-ROMERO</t>
  </si>
  <si>
    <t>2010-04-26</t>
  </si>
  <si>
    <t>2022-11-11 09:53:56</t>
  </si>
  <si>
    <t>2022-11-11 09:31:34</t>
  </si>
  <si>
    <t>JOSé FRANCISCO</t>
  </si>
  <si>
    <t>2011-03-31</t>
  </si>
  <si>
    <t>2022-11-10 22:00:40</t>
  </si>
  <si>
    <t>BERMúDEZ</t>
  </si>
  <si>
    <t>2011-11-12</t>
  </si>
  <si>
    <t>2022-11-10 22:00:00</t>
  </si>
  <si>
    <t>HERMOSILLA</t>
  </si>
  <si>
    <t>2022-11-10 17:03:44</t>
  </si>
  <si>
    <t>MONTIEL</t>
  </si>
  <si>
    <t>2015-09-16</t>
  </si>
  <si>
    <t>2022-11-10 17:03:59</t>
  </si>
  <si>
    <t>2008-05-03</t>
  </si>
  <si>
    <t>2022-11-14 14:39:02</t>
  </si>
  <si>
    <t>CTM EL PALO</t>
  </si>
  <si>
    <t>ZAMBRANA</t>
  </si>
  <si>
    <t>2009-07-08</t>
  </si>
  <si>
    <t>2022-11-10 14:42:14</t>
  </si>
  <si>
    <t>RAFAEL ANTONIO</t>
  </si>
  <si>
    <t>2015-03-03</t>
  </si>
  <si>
    <t>2022-11-10 14:44:19</t>
  </si>
  <si>
    <t>2012-01-02</t>
  </si>
  <si>
    <t>2022-11-10 14:43:56</t>
  </si>
  <si>
    <t>2022-11-10 14:41:17</t>
  </si>
  <si>
    <t>2022-11-10 14:43:38</t>
  </si>
  <si>
    <t>2008-08-07</t>
  </si>
  <si>
    <t>2022-11-10 14:42:29</t>
  </si>
  <si>
    <t>2006-01-30</t>
  </si>
  <si>
    <t>2022-11-10 14:42:50</t>
  </si>
  <si>
    <t>2006-07-11</t>
  </si>
  <si>
    <t>2022-11-10 14:43:15</t>
  </si>
  <si>
    <t>MENCIA</t>
  </si>
  <si>
    <t>2014-09-13</t>
  </si>
  <si>
    <t>2022-11-10 14:41:37</t>
  </si>
  <si>
    <t>2022-11-10 14:04:52</t>
  </si>
  <si>
    <t>2016-06-26</t>
  </si>
  <si>
    <t>2022-11-11 09:53:38</t>
  </si>
  <si>
    <t>2011-04-23</t>
  </si>
  <si>
    <t>2022-11-10 13:11:36</t>
  </si>
  <si>
    <t>2009-11-12</t>
  </si>
  <si>
    <t>2022-11-10 13:07:10</t>
  </si>
  <si>
    <t>2014-05-22</t>
  </si>
  <si>
    <t>2022-11-10 13:04:15</t>
  </si>
  <si>
    <t>RON</t>
  </si>
  <si>
    <t>2016-04-04</t>
  </si>
  <si>
    <t>2022-11-09 19:52:17</t>
  </si>
  <si>
    <t>2010-08-22</t>
  </si>
  <si>
    <t>2022-11-09 19:45:03</t>
  </si>
  <si>
    <t>1975-05-31</t>
  </si>
  <si>
    <t>2022-11-09 17:39:32</t>
  </si>
  <si>
    <t>ZARAICHE TM</t>
  </si>
  <si>
    <t>1974-06-01</t>
  </si>
  <si>
    <t>2022-11-09 17:37:11</t>
  </si>
  <si>
    <t>1972-08-19</t>
  </si>
  <si>
    <t>2022-11-09 17:22:18</t>
  </si>
  <si>
    <t>2015-02-08</t>
  </si>
  <si>
    <t>2022-11-09 12:35:59</t>
  </si>
  <si>
    <t>CDTM TOP SPIN</t>
  </si>
  <si>
    <t>CLAVER</t>
  </si>
  <si>
    <t>JULIO HATUEY</t>
  </si>
  <si>
    <t>2011-01-21</t>
  </si>
  <si>
    <t>2022-11-08 09:14:11</t>
  </si>
  <si>
    <t>ZAVALA</t>
  </si>
  <si>
    <t>BERDAGUER</t>
  </si>
  <si>
    <t>1987-09-17</t>
  </si>
  <si>
    <t>2022-11-08 11:00:52</t>
  </si>
  <si>
    <t>2013-11-12</t>
  </si>
  <si>
    <t>2022-11-08 07:28:53</t>
  </si>
  <si>
    <t>POIKAT</t>
  </si>
  <si>
    <t>1982-09-11</t>
  </si>
  <si>
    <t>2022-11-07 22:40:39</t>
  </si>
  <si>
    <t>ROSSI</t>
  </si>
  <si>
    <t>2009-10-31</t>
  </si>
  <si>
    <t>2022-11-07 22:39:07</t>
  </si>
  <si>
    <t>REGINA</t>
  </si>
  <si>
    <t>2011-08-31</t>
  </si>
  <si>
    <t>2022-11-07 22:35:39</t>
  </si>
  <si>
    <t>SECO</t>
  </si>
  <si>
    <t>2022-11-07 19:27:07</t>
  </si>
  <si>
    <t>DE ALBA</t>
  </si>
  <si>
    <t>2012-06-04</t>
  </si>
  <si>
    <t>2022-11-07 19:22:06</t>
  </si>
  <si>
    <t>MORO</t>
  </si>
  <si>
    <t>JULIETA</t>
  </si>
  <si>
    <t>2013-07-02</t>
  </si>
  <si>
    <t>2022-11-07 19:18:53</t>
  </si>
  <si>
    <t>2022-11-07 19:16:07</t>
  </si>
  <si>
    <t>JORGE EDUARDO</t>
  </si>
  <si>
    <t>2023-03-14 19:31:49</t>
  </si>
  <si>
    <t>NEGRIN</t>
  </si>
  <si>
    <t>2012-07-11</t>
  </si>
  <si>
    <t>2022-11-07 12:45:11</t>
  </si>
  <si>
    <t>KHAIRULLIN</t>
  </si>
  <si>
    <t>SHAMIL</t>
  </si>
  <si>
    <t>1997-01-09</t>
  </si>
  <si>
    <t>2022-11-07 09:12:43</t>
  </si>
  <si>
    <t>LUCíA</t>
  </si>
  <si>
    <t>2012-08-09</t>
  </si>
  <si>
    <t>2022-11-06 21:18:07</t>
  </si>
  <si>
    <t>NICOLÁS</t>
  </si>
  <si>
    <t>2014-02-14</t>
  </si>
  <si>
    <t>2022-11-06 19:36:35</t>
  </si>
  <si>
    <t>2012-09-15</t>
  </si>
  <si>
    <t>2022-11-06 19:35:13</t>
  </si>
  <si>
    <t>JERóNIMO</t>
  </si>
  <si>
    <t>LEYRE</t>
  </si>
  <si>
    <t>2013-10-04</t>
  </si>
  <si>
    <t>2022-11-06 18:41:58</t>
  </si>
  <si>
    <t>2011-07-11</t>
  </si>
  <si>
    <t>2022-11-06 18:41:43</t>
  </si>
  <si>
    <t>GARCIOLO</t>
  </si>
  <si>
    <t>2013-06-14</t>
  </si>
  <si>
    <t>2022-11-06 18:41:28</t>
  </si>
  <si>
    <t>ADRIáN</t>
  </si>
  <si>
    <t>2022-11-06 18:40:52</t>
  </si>
  <si>
    <t>SASHENKOV</t>
  </si>
  <si>
    <t>1974-06-30</t>
  </si>
  <si>
    <t>2022-11-06 18:34:37</t>
  </si>
  <si>
    <t>2022-11-05 21:18:26</t>
  </si>
  <si>
    <t>2013-04-21</t>
  </si>
  <si>
    <t>2022-11-05 21:11:32</t>
  </si>
  <si>
    <t>2012-11-01</t>
  </si>
  <si>
    <t>2022-11-04 11:53:07</t>
  </si>
  <si>
    <t>2013-01-07</t>
  </si>
  <si>
    <t>2022-11-04 10:57:22</t>
  </si>
  <si>
    <t>ORZAEZ</t>
  </si>
  <si>
    <t>2010-06-08</t>
  </si>
  <si>
    <t>2022-11-04 10:55:41</t>
  </si>
  <si>
    <t>2022-12-20 19:38:19</t>
  </si>
  <si>
    <t>DE MOURA</t>
  </si>
  <si>
    <t>RENER HEITOR</t>
  </si>
  <si>
    <t>1975-10-08</t>
  </si>
  <si>
    <t>2022-11-05 21:05:13</t>
  </si>
  <si>
    <t>2022-11-05 21:14:00</t>
  </si>
  <si>
    <t>ZURIÑE</t>
  </si>
  <si>
    <t>1981-04-30</t>
  </si>
  <si>
    <t>2022-11-05 21:12:33</t>
  </si>
  <si>
    <t>2022-11-03 14:19:24</t>
  </si>
  <si>
    <t>PONTON</t>
  </si>
  <si>
    <t>1970-08-01</t>
  </si>
  <si>
    <t>2022-11-02 13:14:43</t>
  </si>
  <si>
    <t>1971-12-25</t>
  </si>
  <si>
    <t>2022-11-01 11:33:52</t>
  </si>
  <si>
    <t>ISMAEL OMAR</t>
  </si>
  <si>
    <t>1971-08-08</t>
  </si>
  <si>
    <t>2022-11-01 08:57:24</t>
  </si>
  <si>
    <t>2010-02-14</t>
  </si>
  <si>
    <t>2022-10-31 19:37:18</t>
  </si>
  <si>
    <t>QUINDÓS</t>
  </si>
  <si>
    <t>2022-10-31 19:33:36</t>
  </si>
  <si>
    <t>2022-10-31 19:32:00</t>
  </si>
  <si>
    <t>ARANKI</t>
  </si>
  <si>
    <t>YASMIN ALEJANDRA</t>
  </si>
  <si>
    <t>2015-05-08</t>
  </si>
  <si>
    <t>2022-10-30 20:02:13</t>
  </si>
  <si>
    <t>BARRIOS DE LEóN</t>
  </si>
  <si>
    <t>ASHLY CITLALY</t>
  </si>
  <si>
    <t>2007-12-16</t>
  </si>
  <si>
    <t>2022-10-30 19:59:13</t>
  </si>
  <si>
    <t>FARHAN</t>
  </si>
  <si>
    <t>KATIA</t>
  </si>
  <si>
    <t>2008-02-13</t>
  </si>
  <si>
    <t>2022-10-30 19:57:15</t>
  </si>
  <si>
    <t>1994-05-24</t>
  </si>
  <si>
    <t>2022-10-28 17:58:14</t>
  </si>
  <si>
    <t>2011-05-16</t>
  </si>
  <si>
    <t>2022-10-28 15:56:23</t>
  </si>
  <si>
    <t>2023-03-13 08:36:51</t>
  </si>
  <si>
    <t>MIGUÉLEZ</t>
  </si>
  <si>
    <t>FALAGÁN</t>
  </si>
  <si>
    <t>2010-03-04</t>
  </si>
  <si>
    <t>2022-12-07 09:31:56</t>
  </si>
  <si>
    <t>2006-07-15</t>
  </si>
  <si>
    <t>2022-11-22 17:42:46</t>
  </si>
  <si>
    <t>ANTONIK</t>
  </si>
  <si>
    <t>2008-06-05</t>
  </si>
  <si>
    <t>2023-03-20 17:20:01</t>
  </si>
  <si>
    <t>ADVALENCIATM</t>
  </si>
  <si>
    <t>DESROCHES</t>
  </si>
  <si>
    <t>NZENG</t>
  </si>
  <si>
    <t>2022-10-26 11:58:33</t>
  </si>
  <si>
    <t>2022-10-23 13:17:11</t>
  </si>
  <si>
    <t>IARA ANTONELLA</t>
  </si>
  <si>
    <t>2002-09-09</t>
  </si>
  <si>
    <t>2022-10-21 21:02:22</t>
  </si>
  <si>
    <t>1970-12-23</t>
  </si>
  <si>
    <t>2022-10-21 14:01:26</t>
  </si>
  <si>
    <t>LUCIANO DAVID</t>
  </si>
  <si>
    <t>2022-10-19 23:31:10</t>
  </si>
  <si>
    <t>BARRAGáN</t>
  </si>
  <si>
    <t>2009-09-29</t>
  </si>
  <si>
    <t>2023-01-21 11:09:39</t>
  </si>
  <si>
    <t>LADRERO</t>
  </si>
  <si>
    <t>2011-06-16</t>
  </si>
  <si>
    <t>2022-10-13 20:43:46</t>
  </si>
  <si>
    <t>DUSSON</t>
  </si>
  <si>
    <t>SEBASTIEN</t>
  </si>
  <si>
    <t>1986-01-17</t>
  </si>
  <si>
    <t>2022-10-13 19:46:44</t>
  </si>
  <si>
    <t>BETANCOUR</t>
  </si>
  <si>
    <t>TOBóN</t>
  </si>
  <si>
    <t>1996-04-03</t>
  </si>
  <si>
    <t>2022-10-13 13:52:55</t>
  </si>
  <si>
    <t>ANTONCHYK</t>
  </si>
  <si>
    <t>MAKSIM</t>
  </si>
  <si>
    <t>2013-07-11</t>
  </si>
  <si>
    <t>2022-10-13 12:47:46</t>
  </si>
  <si>
    <t>LABRADOR</t>
  </si>
  <si>
    <t>THIAGO</t>
  </si>
  <si>
    <t>2016-10-27</t>
  </si>
  <si>
    <t>2022-10-13 11:00:09</t>
  </si>
  <si>
    <t>2009-07-20</t>
  </si>
  <si>
    <t>2022-10-13 10:58:16</t>
  </si>
  <si>
    <t>VAZDIN</t>
  </si>
  <si>
    <t>2010-09-04</t>
  </si>
  <si>
    <t>2022-10-12 20:51:02</t>
  </si>
  <si>
    <t>CLAROS</t>
  </si>
  <si>
    <t>ALEJANDRO BERNARDO</t>
  </si>
  <si>
    <t>2009-09-30</t>
  </si>
  <si>
    <t>2022-10-12 19:55:29</t>
  </si>
  <si>
    <t>ZHU</t>
  </si>
  <si>
    <t>ANDY</t>
  </si>
  <si>
    <t>2022-10-12 19:02:46</t>
  </si>
  <si>
    <t>CELLE</t>
  </si>
  <si>
    <t>FELICES</t>
  </si>
  <si>
    <t>JOHNNY WILLIAM</t>
  </si>
  <si>
    <t>1983-08-30</t>
  </si>
  <si>
    <t>2022-10-12 19:03:13</t>
  </si>
  <si>
    <t>ZHI YAN</t>
  </si>
  <si>
    <t>2014-12-09</t>
  </si>
  <si>
    <t>2022-10-12 18:59:08</t>
  </si>
  <si>
    <t>2009-07-23</t>
  </si>
  <si>
    <t>2022-10-12 19:01:53</t>
  </si>
  <si>
    <t>FABIOLA</t>
  </si>
  <si>
    <t>1993-08-14</t>
  </si>
  <si>
    <t>2022-10-12 19:00:30</t>
  </si>
  <si>
    <t>2009-10-12</t>
  </si>
  <si>
    <t>2022-10-12 02:14:57</t>
  </si>
  <si>
    <t>BETANCUR</t>
  </si>
  <si>
    <t>RAMíREZ</t>
  </si>
  <si>
    <t>CAMILO</t>
  </si>
  <si>
    <t>2022-10-11 18:55:35</t>
  </si>
  <si>
    <t>BOHóRQUEZ</t>
  </si>
  <si>
    <t>SERGIO ANDRéS</t>
  </si>
  <si>
    <t>2010-02-26</t>
  </si>
  <si>
    <t>2022-10-11 18:18:59</t>
  </si>
  <si>
    <t>WENK</t>
  </si>
  <si>
    <t>2009-04-12</t>
  </si>
  <si>
    <t>2022-10-11 12:16:20</t>
  </si>
  <si>
    <t>ESTOMBA</t>
  </si>
  <si>
    <t>RIPALDA</t>
  </si>
  <si>
    <t>2010-05-06</t>
  </si>
  <si>
    <t>2022-10-11 10:02:21</t>
  </si>
  <si>
    <t>BORRERO</t>
  </si>
  <si>
    <t>2008-06-17</t>
  </si>
  <si>
    <t>2022-10-11 06:57:50</t>
  </si>
  <si>
    <t>2010-05-23</t>
  </si>
  <si>
    <t>2022-10-11 06:52:44</t>
  </si>
  <si>
    <t>2010-05-20</t>
  </si>
  <si>
    <t>2022-10-11 06:48:52</t>
  </si>
  <si>
    <t>2022-10-11 06:46:47</t>
  </si>
  <si>
    <t>2012-01-21</t>
  </si>
  <si>
    <t>2022-10-11 06:44:36</t>
  </si>
  <si>
    <t>2014-02-11</t>
  </si>
  <si>
    <t>2022-10-11 06:41:34</t>
  </si>
  <si>
    <t>2013-05-30</t>
  </si>
  <si>
    <t>2022-10-11 06:38:13</t>
  </si>
  <si>
    <t>2011-07-04</t>
  </si>
  <si>
    <t>2022-10-11 06:34:53</t>
  </si>
  <si>
    <t>2014-03-01</t>
  </si>
  <si>
    <t>2022-10-11 06:31:14</t>
  </si>
  <si>
    <t>1970-10-27</t>
  </si>
  <si>
    <t>2022-10-11 23:04:18</t>
  </si>
  <si>
    <t>ARTHURS</t>
  </si>
  <si>
    <t>2009-03-10</t>
  </si>
  <si>
    <t>2022-10-10 21:27:40</t>
  </si>
  <si>
    <t>2022-10-10 21:22:42</t>
  </si>
  <si>
    <t>DEL BARRIO</t>
  </si>
  <si>
    <t>LAVIN</t>
  </si>
  <si>
    <t>JOSé ANTONIO</t>
  </si>
  <si>
    <t>2011-09-09</t>
  </si>
  <si>
    <t>2022-10-19 12:02:15</t>
  </si>
  <si>
    <t>TM QUIMERA</t>
  </si>
  <si>
    <t>CIBRIAN</t>
  </si>
  <si>
    <t>2022-10-19 12:01:56</t>
  </si>
  <si>
    <t>DANTAS</t>
  </si>
  <si>
    <t>2016-06-24</t>
  </si>
  <si>
    <t>2022-10-19 12:02:43</t>
  </si>
  <si>
    <t>2012-11-24</t>
  </si>
  <si>
    <t>2022-10-19 12:02:31</t>
  </si>
  <si>
    <t>TOCA</t>
  </si>
  <si>
    <t>MOLLEDA</t>
  </si>
  <si>
    <t>2010-01-28</t>
  </si>
  <si>
    <t>2022-10-19 12:03:36</t>
  </si>
  <si>
    <t>VELáSQUEZ</t>
  </si>
  <si>
    <t>2022-10-19 12:02:59</t>
  </si>
  <si>
    <t>TESSON</t>
  </si>
  <si>
    <t>LENA</t>
  </si>
  <si>
    <t>2015-06-27</t>
  </si>
  <si>
    <t>2022-10-19 12:03:18</t>
  </si>
  <si>
    <t>1988-10-02</t>
  </si>
  <si>
    <t>2022-10-08 12:08:53</t>
  </si>
  <si>
    <t>IBAN</t>
  </si>
  <si>
    <t>1991-11-14</t>
  </si>
  <si>
    <t>2022-10-07 20:59:28</t>
  </si>
  <si>
    <t>BOSCO</t>
  </si>
  <si>
    <t>2009-02-23</t>
  </si>
  <si>
    <t>2022-10-07 13:30:13</t>
  </si>
  <si>
    <t>1973-07-30</t>
  </si>
  <si>
    <t>2023-01-24 15:40:58</t>
  </si>
  <si>
    <t>1978-01-13</t>
  </si>
  <si>
    <t>2023-01-24 15:41:08</t>
  </si>
  <si>
    <t>2013-02-11</t>
  </si>
  <si>
    <t>2022-10-06 20:06:44</t>
  </si>
  <si>
    <t>2022-10-06 17:40:03</t>
  </si>
  <si>
    <t>2022-10-06 13:43:30</t>
  </si>
  <si>
    <t>OCHOTORENA</t>
  </si>
  <si>
    <t>2022-10-06 13:39:17</t>
  </si>
  <si>
    <t>MAJ</t>
  </si>
  <si>
    <t>OSKAR</t>
  </si>
  <si>
    <t>2008-09-21</t>
  </si>
  <si>
    <t>2022-10-06 13:37:06</t>
  </si>
  <si>
    <t>IROZ</t>
  </si>
  <si>
    <t>2013-02-02</t>
  </si>
  <si>
    <t>2022-10-06 13:34:36</t>
  </si>
  <si>
    <t>MAGAñA</t>
  </si>
  <si>
    <t>2012-07-30</t>
  </si>
  <si>
    <t>2022-10-06 13:32:20</t>
  </si>
  <si>
    <t>LAZARO JAVIER</t>
  </si>
  <si>
    <t>2004-01-25</t>
  </si>
  <si>
    <t>2022-10-06 13:24:30</t>
  </si>
  <si>
    <t>MARÍA DEL MAR</t>
  </si>
  <si>
    <t>1965-07-27</t>
  </si>
  <si>
    <t>2022-10-05 21:16:02</t>
  </si>
  <si>
    <t>PAULO SEBASTIAN</t>
  </si>
  <si>
    <t>2022-10-05 16:08:10</t>
  </si>
  <si>
    <t>MAQUILLAZA</t>
  </si>
  <si>
    <t>MANAVI</t>
  </si>
  <si>
    <t>OMAR</t>
  </si>
  <si>
    <t>1998-11-14</t>
  </si>
  <si>
    <t>2022-10-05 11:34:56</t>
  </si>
  <si>
    <t>2022-10-05 11:22:18</t>
  </si>
  <si>
    <t>2015-06-20</t>
  </si>
  <si>
    <t>2022-10-04 21:14:10</t>
  </si>
  <si>
    <t>GUIDO</t>
  </si>
  <si>
    <t>2012-01-29</t>
  </si>
  <si>
    <t>2022-10-04 21:15:53</t>
  </si>
  <si>
    <t>2012-07-31</t>
  </si>
  <si>
    <t>2022-10-04 21:15:07</t>
  </si>
  <si>
    <t>CHIARA P</t>
  </si>
  <si>
    <t>1985-06-01</t>
  </si>
  <si>
    <t>2022-10-05 15:20:29</t>
  </si>
  <si>
    <t>DE LA OSSA</t>
  </si>
  <si>
    <t>2012-06-23</t>
  </si>
  <si>
    <t>2022-11-22 21:39:01</t>
  </si>
  <si>
    <t>2007-01-04</t>
  </si>
  <si>
    <t>2022-10-15 10:27:01</t>
  </si>
  <si>
    <t>NúñEZ</t>
  </si>
  <si>
    <t>2022-10-04 13:11:46</t>
  </si>
  <si>
    <t>KELCHTERMANS</t>
  </si>
  <si>
    <t>NATACHA</t>
  </si>
  <si>
    <t>1997-05-14</t>
  </si>
  <si>
    <t>2022-10-04 11:37:08</t>
  </si>
  <si>
    <t>WU</t>
  </si>
  <si>
    <t>YIWEI</t>
  </si>
  <si>
    <t>2001-05-01</t>
  </si>
  <si>
    <t>2022-10-04 11:20:56</t>
  </si>
  <si>
    <t>SANABRIA</t>
  </si>
  <si>
    <t>1962-11-13</t>
  </si>
  <si>
    <t>2022-10-03 19:41:59</t>
  </si>
  <si>
    <t>JOSE SANTIAGO</t>
  </si>
  <si>
    <t>1990-07-15</t>
  </si>
  <si>
    <t>2022-10-03 12:40:23</t>
  </si>
  <si>
    <t>2008-07-11</t>
  </si>
  <si>
    <t>2022-10-03 10:37:14</t>
  </si>
  <si>
    <t>2011-01-24</t>
  </si>
  <si>
    <t>2022-10-03 10:31:47</t>
  </si>
  <si>
    <t>MACÍAS</t>
  </si>
  <si>
    <t>2010-05-04</t>
  </si>
  <si>
    <t>2022-10-03 10:28:57</t>
  </si>
  <si>
    <t>ARUTZ RENJUN</t>
  </si>
  <si>
    <t>2011-10-07</t>
  </si>
  <si>
    <t>2022-09-28 12:25:51</t>
  </si>
  <si>
    <t>BAYON</t>
  </si>
  <si>
    <t>TOBES</t>
  </si>
  <si>
    <t>2011-09-10</t>
  </si>
  <si>
    <t>2022-09-28 08:53:55</t>
  </si>
  <si>
    <t>1996-03-10</t>
  </si>
  <si>
    <t>2022-09-27 18:04:36</t>
  </si>
  <si>
    <t>OBREGóN</t>
  </si>
  <si>
    <t>JOSé RAMóN</t>
  </si>
  <si>
    <t>1954-03-05</t>
  </si>
  <si>
    <t>2022-09-27 18:01:44</t>
  </si>
  <si>
    <t>BALBAS</t>
  </si>
  <si>
    <t>INOCENCIO</t>
  </si>
  <si>
    <t>1958-04-23</t>
  </si>
  <si>
    <t>2022-09-27 17:59:40</t>
  </si>
  <si>
    <t>2012-05-13</t>
  </si>
  <si>
    <t>2022-09-27 15:51:59</t>
  </si>
  <si>
    <t>CRISTIAN CAMILO</t>
  </si>
  <si>
    <t>1996-10-18</t>
  </si>
  <si>
    <t>2022-09-27 14:16:48</t>
  </si>
  <si>
    <t>MULA</t>
  </si>
  <si>
    <t>2022-11-10 11:52:34</t>
  </si>
  <si>
    <t>JUAN-ARACIL</t>
  </si>
  <si>
    <t>1973-12-04</t>
  </si>
  <si>
    <t>2022-09-27 09:05:39</t>
  </si>
  <si>
    <t>2013-05-21</t>
  </si>
  <si>
    <t>2022-11-02 10:48:48</t>
  </si>
  <si>
    <t>DEL MORAL</t>
  </si>
  <si>
    <t>MARIA SUXIJI</t>
  </si>
  <si>
    <t>2022-09-27 08:47:12</t>
  </si>
  <si>
    <t>2012-09-11</t>
  </si>
  <si>
    <t>2022-09-27 08:43:07</t>
  </si>
  <si>
    <t>TABALES</t>
  </si>
  <si>
    <t>2007-10-13</t>
  </si>
  <si>
    <t>2022-09-26 19:22:12</t>
  </si>
  <si>
    <t>MARIO ROBERTO</t>
  </si>
  <si>
    <t>1998-02-07</t>
  </si>
  <si>
    <t>2022-09-21 14:37:31</t>
  </si>
  <si>
    <t>2010-02-23</t>
  </si>
  <si>
    <t>2022-09-26 15:02:13</t>
  </si>
  <si>
    <t>GORROCHATEGUI</t>
  </si>
  <si>
    <t>2022-09-26 14:40:36</t>
  </si>
  <si>
    <t>2022-09-26 14:37:49</t>
  </si>
  <si>
    <t>YUGUEROS</t>
  </si>
  <si>
    <t>2012-01-15</t>
  </si>
  <si>
    <t>2022-09-26 14:35:07</t>
  </si>
  <si>
    <t>DE SANTIAGO</t>
  </si>
  <si>
    <t>ISAMEL</t>
  </si>
  <si>
    <t>2010-12-01</t>
  </si>
  <si>
    <t>2022-09-26 10:30:24</t>
  </si>
  <si>
    <t>YU YANG</t>
  </si>
  <si>
    <t>2022-09-26 09:47:25</t>
  </si>
  <si>
    <t>ZEXI</t>
  </si>
  <si>
    <t>2009-11-01</t>
  </si>
  <si>
    <t>2022-09-23 23:50:24</t>
  </si>
  <si>
    <t>2022-09-23 12:37:08</t>
  </si>
  <si>
    <t>CINTERO</t>
  </si>
  <si>
    <t>SANTIESTEBAN</t>
  </si>
  <si>
    <t>CARLOTA</t>
  </si>
  <si>
    <t>2008-07-13</t>
  </si>
  <si>
    <t>2022-09-22 18:59:46</t>
  </si>
  <si>
    <t>TRALLERO</t>
  </si>
  <si>
    <t>2022-09-22 17:20:59</t>
  </si>
  <si>
    <t>CAYELLAS</t>
  </si>
  <si>
    <t>BONILLO</t>
  </si>
  <si>
    <t>2013-06-28</t>
  </si>
  <si>
    <t>2022-09-22 17:20:43</t>
  </si>
  <si>
    <t>SALGUERO</t>
  </si>
  <si>
    <t>2011-06-17</t>
  </si>
  <si>
    <t>2022-09-22 13:48:32</t>
  </si>
  <si>
    <t>FAURAT</t>
  </si>
  <si>
    <t>2009-07-30</t>
  </si>
  <si>
    <t>2022-09-22 13:49:02</t>
  </si>
  <si>
    <t>COBO</t>
  </si>
  <si>
    <t>ÁNGEL FRANCISCO</t>
  </si>
  <si>
    <t>1968-05-11</t>
  </si>
  <si>
    <t>2022-09-22 12:37:49</t>
  </si>
  <si>
    <t>SERANTES</t>
  </si>
  <si>
    <t>BUGALLO</t>
  </si>
  <si>
    <t>2004-01-02</t>
  </si>
  <si>
    <t>2022-09-22 11:09:24</t>
  </si>
  <si>
    <t>2022-09-22 10:59:16</t>
  </si>
  <si>
    <t>CARITEU</t>
  </si>
  <si>
    <t>1983-12-03</t>
  </si>
  <si>
    <t>2022-09-22 10:57:31</t>
  </si>
  <si>
    <t>CARAZO</t>
  </si>
  <si>
    <t>2010-01-08</t>
  </si>
  <si>
    <t>2022-09-22 10:53:31</t>
  </si>
  <si>
    <t>2012-12-18</t>
  </si>
  <si>
    <t>2022-09-22 10:51:31</t>
  </si>
  <si>
    <t>2012-06-11</t>
  </si>
  <si>
    <t>2022-09-21 23:03:13</t>
  </si>
  <si>
    <t>1974-05-15</t>
  </si>
  <si>
    <t>2022-09-21 22:02:16</t>
  </si>
  <si>
    <t>BOUCHNAFA</t>
  </si>
  <si>
    <t>YASSIR</t>
  </si>
  <si>
    <t>2022-09-21 21:28:24</t>
  </si>
  <si>
    <t>2007-02-11</t>
  </si>
  <si>
    <t>2022-09-21 21:19:04</t>
  </si>
  <si>
    <t>2009-07-24</t>
  </si>
  <si>
    <t>2022-09-21 21:11:38</t>
  </si>
  <si>
    <t>ZAVADSKYI</t>
  </si>
  <si>
    <t>IHOR</t>
  </si>
  <si>
    <t>1992-01-17</t>
  </si>
  <si>
    <t>2022-09-21 16:08:07</t>
  </si>
  <si>
    <t>2022-09-21 15:48:50</t>
  </si>
  <si>
    <t>EXTREMé</t>
  </si>
  <si>
    <t>CHLóE</t>
  </si>
  <si>
    <t>2011-06-09</t>
  </si>
  <si>
    <t>2022-09-21 14:00:33</t>
  </si>
  <si>
    <t>ERTIS</t>
  </si>
  <si>
    <t>ÜMRAN</t>
  </si>
  <si>
    <t>1996-04-13</t>
  </si>
  <si>
    <t>2022-09-21 13:44:40</t>
  </si>
  <si>
    <t>OCÁRIZ</t>
  </si>
  <si>
    <t>LUCÍA</t>
  </si>
  <si>
    <t>2022-09-21 12:35:15</t>
  </si>
  <si>
    <t>BELTRáN</t>
  </si>
  <si>
    <t>2010-05-09</t>
  </si>
  <si>
    <t>2022-09-21 12:25:37</t>
  </si>
  <si>
    <t>CIVITANI</t>
  </si>
  <si>
    <t>2013-05-17</t>
  </si>
  <si>
    <t>2022-09-21 22:58:44</t>
  </si>
  <si>
    <t>SALAMEH</t>
  </si>
  <si>
    <t>ANTOINE GEBRAN</t>
  </si>
  <si>
    <t>2022-09-21 09:32:48</t>
  </si>
  <si>
    <t>CHIRINO</t>
  </si>
  <si>
    <t>FLORENCIA MARíA</t>
  </si>
  <si>
    <t>2003-10-28</t>
  </si>
  <si>
    <t>2022-09-21 01:48:28</t>
  </si>
  <si>
    <t>2012-09-02</t>
  </si>
  <si>
    <t>2022-09-27 08:40:59</t>
  </si>
  <si>
    <t>2005-12-10</t>
  </si>
  <si>
    <t>2022-09-20 22:29:10</t>
  </si>
  <si>
    <t>LOMELI</t>
  </si>
  <si>
    <t>MONTAÑO</t>
  </si>
  <si>
    <t>LUIS GUILLERMO</t>
  </si>
  <si>
    <t>2022-09-20 17:34:26</t>
  </si>
  <si>
    <t>SCUOTTO</t>
  </si>
  <si>
    <t>2022-09-20 16:51:58</t>
  </si>
  <si>
    <t>PARAGUAN</t>
  </si>
  <si>
    <t>MAXIMILIANO LUIS</t>
  </si>
  <si>
    <t>1980-01-01</t>
  </si>
  <si>
    <t>2022-09-20 14:38:29</t>
  </si>
  <si>
    <t>VARGA</t>
  </si>
  <si>
    <t>1968-04-18</t>
  </si>
  <si>
    <t>2022-09-20 14:00:30</t>
  </si>
  <si>
    <t>SALMERON</t>
  </si>
  <si>
    <t>2011-04-03</t>
  </si>
  <si>
    <t>2022-09-20 13:54:14</t>
  </si>
  <si>
    <t>2008-07-09</t>
  </si>
  <si>
    <t>2023-03-27 12:11:10</t>
  </si>
  <si>
    <t>REQUENA SPIN</t>
  </si>
  <si>
    <t>AMARO</t>
  </si>
  <si>
    <t>1993-01-29</t>
  </si>
  <si>
    <t>2022-09-20 11:31:02</t>
  </si>
  <si>
    <t>GRIGOREVA</t>
  </si>
  <si>
    <t>2004-04-29</t>
  </si>
  <si>
    <t>2022-09-20 04:27:59</t>
  </si>
  <si>
    <t>TAO</t>
  </si>
  <si>
    <t>CHONG</t>
  </si>
  <si>
    <t>2003-02-04</t>
  </si>
  <si>
    <t>2022-09-19 23:25:39</t>
  </si>
  <si>
    <t>JIMéNEZ</t>
  </si>
  <si>
    <t>BENíTEZ</t>
  </si>
  <si>
    <t>JAIR</t>
  </si>
  <si>
    <t>1997-08-30</t>
  </si>
  <si>
    <t>2022-09-19 23:11:58</t>
  </si>
  <si>
    <t>LLANES</t>
  </si>
  <si>
    <t>VILARASAU</t>
  </si>
  <si>
    <t>2022-09-19 18:55:20</t>
  </si>
  <si>
    <t>MARCOS ANTONIO</t>
  </si>
  <si>
    <t>2022-09-19 18:10:35</t>
  </si>
  <si>
    <t>TORRADEFLOT</t>
  </si>
  <si>
    <t>2011-09-16</t>
  </si>
  <si>
    <t>2022-09-19 17:29:03</t>
  </si>
  <si>
    <t>MAUREIRA</t>
  </si>
  <si>
    <t>MANUEL ALFONSO</t>
  </si>
  <si>
    <t>1993-10-30</t>
  </si>
  <si>
    <t>2022-09-19 17:28:11</t>
  </si>
  <si>
    <t>1996-08-22</t>
  </si>
  <si>
    <t>2022-09-19 17:26:00</t>
  </si>
  <si>
    <t>2010-02-04</t>
  </si>
  <si>
    <t>2022-09-19 17:25:14</t>
  </si>
  <si>
    <t>ALAN</t>
  </si>
  <si>
    <t>2022-09-19 16:25:13</t>
  </si>
  <si>
    <t>ALENTÀ</t>
  </si>
  <si>
    <t>ALABAT</t>
  </si>
  <si>
    <t>2013-07-25</t>
  </si>
  <si>
    <t>2022-09-19 16:18:57</t>
  </si>
  <si>
    <t>2022-09-19 16:17:29</t>
  </si>
  <si>
    <t>2010-09-06</t>
  </si>
  <si>
    <t>2022-09-19 12:52:25</t>
  </si>
  <si>
    <t>VALLÈS</t>
  </si>
  <si>
    <t>ABELLÓ</t>
  </si>
  <si>
    <t>2009-05-03</t>
  </si>
  <si>
    <t>2022-09-19 12:47:13</t>
  </si>
  <si>
    <t>MESTRAS</t>
  </si>
  <si>
    <t>VINARDELL</t>
  </si>
  <si>
    <t>2009-04-26</t>
  </si>
  <si>
    <t>2022-09-19 12:43:07</t>
  </si>
  <si>
    <t>2022-09-19 12:08:14</t>
  </si>
  <si>
    <t>BOTINAS</t>
  </si>
  <si>
    <t>2007-01-16</t>
  </si>
  <si>
    <t>2022-09-19 11:54:07</t>
  </si>
  <si>
    <t>ADEOSUN</t>
  </si>
  <si>
    <t>1982-06-05</t>
  </si>
  <si>
    <t>2022-09-20 09:42:03</t>
  </si>
  <si>
    <t>2022-09-19 11:10:12</t>
  </si>
  <si>
    <t>1964-04-25</t>
  </si>
  <si>
    <t>2022-09-19 10:30:30</t>
  </si>
  <si>
    <t>2009-11-11</t>
  </si>
  <si>
    <t>2022-10-06 18:00:24</t>
  </si>
  <si>
    <t>GOYA</t>
  </si>
  <si>
    <t>YURREBASO</t>
  </si>
  <si>
    <t>2022-09-18 23:23:48</t>
  </si>
  <si>
    <t>AGUIRRE</t>
  </si>
  <si>
    <t>2008-02-21</t>
  </si>
  <si>
    <t>2022-09-18 23:34:13</t>
  </si>
  <si>
    <t>UMMAM</t>
  </si>
  <si>
    <t>KHAWAJA</t>
  </si>
  <si>
    <t>2004-12-04</t>
  </si>
  <si>
    <t>2022-09-18 20:15:21</t>
  </si>
  <si>
    <t>MUHAMMAD</t>
  </si>
  <si>
    <t>SHAH</t>
  </si>
  <si>
    <t>KHAN</t>
  </si>
  <si>
    <t>2003-09-23</t>
  </si>
  <si>
    <t>2022-09-18 20:28:25</t>
  </si>
  <si>
    <t>VILARIñO</t>
  </si>
  <si>
    <t>1984-03-24</t>
  </si>
  <si>
    <t>2023-01-16 17:52:31</t>
  </si>
  <si>
    <t>GENOVÉ</t>
  </si>
  <si>
    <t>2012-12-01</t>
  </si>
  <si>
    <t>2022-09-18 13:43:22</t>
  </si>
  <si>
    <t>CALAMONTE</t>
  </si>
  <si>
    <t>1959-08-21</t>
  </si>
  <si>
    <t>2022-09-18 12:19:24</t>
  </si>
  <si>
    <t>MATSUMOTO</t>
  </si>
  <si>
    <t>YUKINORI</t>
  </si>
  <si>
    <t>1987-09-08</t>
  </si>
  <si>
    <t>2022-09-18 11:57:20</t>
  </si>
  <si>
    <t>AREA</t>
  </si>
  <si>
    <t>1979-06-20</t>
  </si>
  <si>
    <t>2022-10-05 09:48:28</t>
  </si>
  <si>
    <t>TM PONTEVEDRA</t>
  </si>
  <si>
    <t>MORENO RIVERA</t>
  </si>
  <si>
    <t>STEVEN JOEL</t>
  </si>
  <si>
    <t>2022-09-17 22:05:04</t>
  </si>
  <si>
    <t>ESCOTE</t>
  </si>
  <si>
    <t>1975-06-10</t>
  </si>
  <si>
    <t>2022-09-17 12:42:04</t>
  </si>
  <si>
    <t>2014-09-15</t>
  </si>
  <si>
    <t>2022-09-17 12:21:08</t>
  </si>
  <si>
    <t>2022-09-17 12:19:01</t>
  </si>
  <si>
    <t>TIHI</t>
  </si>
  <si>
    <t>--</t>
  </si>
  <si>
    <t>AUREL</t>
  </si>
  <si>
    <t>1998-07-07</t>
  </si>
  <si>
    <t>2022-09-17 11:59:05</t>
  </si>
  <si>
    <t>HASEM ALDAMAISY</t>
  </si>
  <si>
    <t>ZEYAD AZZIZ</t>
  </si>
  <si>
    <t>1996-10-11</t>
  </si>
  <si>
    <t>2022-09-17 11:44:37</t>
  </si>
  <si>
    <t>2022-09-17 11:36:33</t>
  </si>
  <si>
    <t>CIRER</t>
  </si>
  <si>
    <t>2022-09-17 10:00:05</t>
  </si>
  <si>
    <t>POROCHNAVÝ</t>
  </si>
  <si>
    <t>MIROSLAV</t>
  </si>
  <si>
    <t>1994-07-11</t>
  </si>
  <si>
    <t>2023-01-11 19:31:31</t>
  </si>
  <si>
    <t>EFIMOVA</t>
  </si>
  <si>
    <t>EKATERINA</t>
  </si>
  <si>
    <t>2005-12-14</t>
  </si>
  <si>
    <t>2023-01-11 19:32:09</t>
  </si>
  <si>
    <t>2011-08-17</t>
  </si>
  <si>
    <t>2022-09-16 21:05:14</t>
  </si>
  <si>
    <t>NOORDERMEER</t>
  </si>
  <si>
    <t>2012-05-23</t>
  </si>
  <si>
    <t>2022-09-16 19:52:51</t>
  </si>
  <si>
    <t>CAPARRÓS</t>
  </si>
  <si>
    <t>AINOA</t>
  </si>
  <si>
    <t>2012-02-22</t>
  </si>
  <si>
    <t>2022-09-16 19:51:26</t>
  </si>
  <si>
    <t>QUERO</t>
  </si>
  <si>
    <t>2022-09-16 19:43:38</t>
  </si>
  <si>
    <t>JUHÉ</t>
  </si>
  <si>
    <t>2022-09-16 19:42:13</t>
  </si>
  <si>
    <t>2005-07-24</t>
  </si>
  <si>
    <t>2022-09-16 19:37:31</t>
  </si>
  <si>
    <t>2012-07-06</t>
  </si>
  <si>
    <t>2022-09-16 17:30:20</t>
  </si>
  <si>
    <t>2022-09-16 16:44:03</t>
  </si>
  <si>
    <t>CORREDOR</t>
  </si>
  <si>
    <t>2022-09-16 16:43:38</t>
  </si>
  <si>
    <t>NEYRA</t>
  </si>
  <si>
    <t>2022-09-16 16:43:48</t>
  </si>
  <si>
    <t>MASAFRETS</t>
  </si>
  <si>
    <t>2009-11-23</t>
  </si>
  <si>
    <t>2022-09-16 16:43:28</t>
  </si>
  <si>
    <t>2022-09-16 16:20:47</t>
  </si>
  <si>
    <t>OBEREMKO</t>
  </si>
  <si>
    <t>PAVLO</t>
  </si>
  <si>
    <t>1983-05-13</t>
  </si>
  <si>
    <t>2022-09-16 09:57:37</t>
  </si>
  <si>
    <t>2010-08-24</t>
  </si>
  <si>
    <t>2022-09-16 09:47:11</t>
  </si>
  <si>
    <t>2022-09-16 09:40:21</t>
  </si>
  <si>
    <t>ELIECER JOSE</t>
  </si>
  <si>
    <t>1983-05-16</t>
  </si>
  <si>
    <t>2023-01-21 09:31:26</t>
  </si>
  <si>
    <t>HEGHIES</t>
  </si>
  <si>
    <t>2010-11-14</t>
  </si>
  <si>
    <t>2022-09-16 08:46:24</t>
  </si>
  <si>
    <t>2013-08-12</t>
  </si>
  <si>
    <t>2022-09-16 08:44:06</t>
  </si>
  <si>
    <t>AMIGÓ</t>
  </si>
  <si>
    <t>2022-09-16 08:42:43</t>
  </si>
  <si>
    <t>TORANZOS</t>
  </si>
  <si>
    <t>MOLINAS</t>
  </si>
  <si>
    <t>DARIO ALEJANDRO</t>
  </si>
  <si>
    <t>1996-09-18</t>
  </si>
  <si>
    <t>2022-09-15 23:33:15</t>
  </si>
  <si>
    <t>PARAGUAYA</t>
  </si>
  <si>
    <t>2022-09-15 22:25:21</t>
  </si>
  <si>
    <t>RODRIGUES</t>
  </si>
  <si>
    <t>QUEIROS MOTA</t>
  </si>
  <si>
    <t>JOANA</t>
  </si>
  <si>
    <t>1996-03-21</t>
  </si>
  <si>
    <t>2022-09-15 22:19:22</t>
  </si>
  <si>
    <t>PUPPO</t>
  </si>
  <si>
    <t>2003-02-20</t>
  </si>
  <si>
    <t>2022-09-15 22:14:16</t>
  </si>
  <si>
    <t>HEBER MOISES</t>
  </si>
  <si>
    <t>1987-08-31</t>
  </si>
  <si>
    <t>2022-09-15 22:11:19</t>
  </si>
  <si>
    <t>PINEU SANTA COMBA</t>
  </si>
  <si>
    <t>2022-09-15 22:11:23</t>
  </si>
  <si>
    <t>SHARON MELISSA</t>
  </si>
  <si>
    <t>2002-08-18</t>
  </si>
  <si>
    <t>2022-09-15 21:34:54</t>
  </si>
  <si>
    <t>2002-01-15</t>
  </si>
  <si>
    <t>2022-09-15 20:54:06</t>
  </si>
  <si>
    <t>LAKA</t>
  </si>
  <si>
    <t>1969-03-05</t>
  </si>
  <si>
    <t>2022-09-15 19:55:28</t>
  </si>
  <si>
    <t>BUKIN</t>
  </si>
  <si>
    <t>1989-01-19</t>
  </si>
  <si>
    <t>2022-09-15 19:42:31</t>
  </si>
  <si>
    <t>IVáN SANTIAGO</t>
  </si>
  <si>
    <t>1990-06-27</t>
  </si>
  <si>
    <t>2022-09-15 18:14:58</t>
  </si>
  <si>
    <t>SIVAKOVA</t>
  </si>
  <si>
    <t>KATSIARYNA</t>
  </si>
  <si>
    <t>1985-03-26</t>
  </si>
  <si>
    <t>2022-09-15 17:44:06</t>
  </si>
  <si>
    <t>2011-04-18</t>
  </si>
  <si>
    <t>2022-09-15 18:17:48</t>
  </si>
  <si>
    <t>MONTILLA</t>
  </si>
  <si>
    <t>SEIJO</t>
  </si>
  <si>
    <t>2022-09-15 18:16:03</t>
  </si>
  <si>
    <t>2009-02-01</t>
  </si>
  <si>
    <t>2022-09-15 18:06:58</t>
  </si>
  <si>
    <t>2022-09-15 18:01:31</t>
  </si>
  <si>
    <t>BERGLUND</t>
  </si>
  <si>
    <t>SIMON ALEXANDER</t>
  </si>
  <si>
    <t>1997-11-26</t>
  </si>
  <si>
    <t>2022-09-15 15:56:12</t>
  </si>
  <si>
    <t>CARLOS ANTOBNIO</t>
  </si>
  <si>
    <t>1989-05-04</t>
  </si>
  <si>
    <t>2022-09-15 14:59:54</t>
  </si>
  <si>
    <t>MACKEY</t>
  </si>
  <si>
    <t>KEVIN FRANCIS</t>
  </si>
  <si>
    <t>1964-02-16</t>
  </si>
  <si>
    <t>2022-09-15 13:21:29</t>
  </si>
  <si>
    <t>LILY ANN</t>
  </si>
  <si>
    <t>1996-06-16</t>
  </si>
  <si>
    <t>2022-09-15 12:49:24</t>
  </si>
  <si>
    <t>YE</t>
  </si>
  <si>
    <t>1996-02-01</t>
  </si>
  <si>
    <t>2022-09-15 12:48:48</t>
  </si>
  <si>
    <t>QUEK</t>
  </si>
  <si>
    <t>YONG</t>
  </si>
  <si>
    <t>IZAAC</t>
  </si>
  <si>
    <t>2006-05-26</t>
  </si>
  <si>
    <t>2022-09-15 12:40:07</t>
  </si>
  <si>
    <t>2013-06-16</t>
  </si>
  <si>
    <t>2022-09-15 12:11:55</t>
  </si>
  <si>
    <t>2014-04-17</t>
  </si>
  <si>
    <t>2022-09-15 12:32:55</t>
  </si>
  <si>
    <t>VíCTOR MANUEL</t>
  </si>
  <si>
    <t>2022-09-15 12:06:14</t>
  </si>
  <si>
    <t>GARROCHO</t>
  </si>
  <si>
    <t>PAU MAGI</t>
  </si>
  <si>
    <t>2022-09-15 11:56:53</t>
  </si>
  <si>
    <t>2014-02-15</t>
  </si>
  <si>
    <t>2022-09-15 12:32:34</t>
  </si>
  <si>
    <t>ESCAJA</t>
  </si>
  <si>
    <t>2005-11-08</t>
  </si>
  <si>
    <t>2022-09-15 11:48:37</t>
  </si>
  <si>
    <t>MO</t>
  </si>
  <si>
    <t>1989-01-17</t>
  </si>
  <si>
    <t>2022-09-15 11:16:08</t>
  </si>
  <si>
    <t>KULAKÇEKEN</t>
  </si>
  <si>
    <t>SIMAY</t>
  </si>
  <si>
    <t>1999-06-18</t>
  </si>
  <si>
    <t>2022-09-15 11:11:33</t>
  </si>
  <si>
    <t>HUANG</t>
  </si>
  <si>
    <t>YU-CHIAO</t>
  </si>
  <si>
    <t>1996-02-18</t>
  </si>
  <si>
    <t>2022-09-15 11:07:12</t>
  </si>
  <si>
    <t>HEIDARI</t>
  </si>
  <si>
    <t>MATIN</t>
  </si>
  <si>
    <t>1998-11-03</t>
  </si>
  <si>
    <t>2022-09-15 11:06:04</t>
  </si>
  <si>
    <t>RACIONERO</t>
  </si>
  <si>
    <t>2013-09-22</t>
  </si>
  <si>
    <t>2022-09-15 11:06:09</t>
  </si>
  <si>
    <t>ACIN</t>
  </si>
  <si>
    <t>1972-11-08</t>
  </si>
  <si>
    <t>2022-09-15 10:18:19</t>
  </si>
  <si>
    <t>2022-09-15 10:47:54</t>
  </si>
  <si>
    <t>RAGNI</t>
  </si>
  <si>
    <t>1988-02-17</t>
  </si>
  <si>
    <t>2022-09-15 09:14:16</t>
  </si>
  <si>
    <t>ZHONGYONG</t>
  </si>
  <si>
    <t>1969-04-04</t>
  </si>
  <si>
    <t>2022-09-14 23:30:23</t>
  </si>
  <si>
    <t>2007-07-29</t>
  </si>
  <si>
    <t>2022-09-15 16:25:50</t>
  </si>
  <si>
    <t>2014-01-20</t>
  </si>
  <si>
    <t>2022-09-14 20:05:53</t>
  </si>
  <si>
    <t>MENJIBAR</t>
  </si>
  <si>
    <t>2012-10-02</t>
  </si>
  <si>
    <t>2022-09-14 18:38:10</t>
  </si>
  <si>
    <t>2007-08-18</t>
  </si>
  <si>
    <t>2022-09-14 16:43:21</t>
  </si>
  <si>
    <t>MONFARDINI</t>
  </si>
  <si>
    <t>GAIA</t>
  </si>
  <si>
    <t>2001-01-03</t>
  </si>
  <si>
    <t>2022-09-14 13:42:09</t>
  </si>
  <si>
    <t>MENG</t>
  </si>
  <si>
    <t>2000-02-06</t>
  </si>
  <si>
    <t>2022-09-14 13:41:43</t>
  </si>
  <si>
    <t>VIVAS</t>
  </si>
  <si>
    <t>DANIEL JYUN</t>
  </si>
  <si>
    <t>2012-12-31</t>
  </si>
  <si>
    <t>2022-09-14 13:23:04</t>
  </si>
  <si>
    <t>GABRIELLA SOFIA</t>
  </si>
  <si>
    <t>2022-09-14 12:23:20</t>
  </si>
  <si>
    <t>BAUZA</t>
  </si>
  <si>
    <t>RIGO</t>
  </si>
  <si>
    <t>1969-10-24</t>
  </si>
  <si>
    <t>2022-09-14 11:07:24</t>
  </si>
  <si>
    <t>BAJAÑA</t>
  </si>
  <si>
    <t>JUAN MARTIN</t>
  </si>
  <si>
    <t>2008-02-04</t>
  </si>
  <si>
    <t>2022-09-14 10:23:20</t>
  </si>
  <si>
    <t>VELLISCA</t>
  </si>
  <si>
    <t>2010-12-21</t>
  </si>
  <si>
    <t>2022-09-14 01:17:04</t>
  </si>
  <si>
    <t>YATACO</t>
  </si>
  <si>
    <t>2013-03-01</t>
  </si>
  <si>
    <t>2022-09-14 01:08:09</t>
  </si>
  <si>
    <t>JíMENEZ</t>
  </si>
  <si>
    <t>JENNY PATRICIA</t>
  </si>
  <si>
    <t>1990-04-06</t>
  </si>
  <si>
    <t>2022-09-14 00:56:24</t>
  </si>
  <si>
    <t>DOMíNGUEZ</t>
  </si>
  <si>
    <t>JESúS ENRIQUE</t>
  </si>
  <si>
    <t>1972-06-22</t>
  </si>
  <si>
    <t>2022-09-14 00:43:20</t>
  </si>
  <si>
    <t>FERES</t>
  </si>
  <si>
    <t>ALEJANDRO IGOR</t>
  </si>
  <si>
    <t>2022-09-14 00:28:03</t>
  </si>
  <si>
    <t>WIECEK</t>
  </si>
  <si>
    <t>2022-09-13 23:26:00</t>
  </si>
  <si>
    <t>GAITERO</t>
  </si>
  <si>
    <t>2010-06-13</t>
  </si>
  <si>
    <t>2022-09-13 22:57:17</t>
  </si>
  <si>
    <t>2022-09-13 22:59:00</t>
  </si>
  <si>
    <t>2015-12-26</t>
  </si>
  <si>
    <t>2022-09-13 22:56:26</t>
  </si>
  <si>
    <t>2009-07-25</t>
  </si>
  <si>
    <t>2022-09-13 22:42:59</t>
  </si>
  <si>
    <t>GORRIA</t>
  </si>
  <si>
    <t>2022-09-13 22:36:54</t>
  </si>
  <si>
    <t>CARRIL</t>
  </si>
  <si>
    <t>2022-09-13 22:32:47</t>
  </si>
  <si>
    <t>TVEIT</t>
  </si>
  <si>
    <t>MUSKANTOR</t>
  </si>
  <si>
    <t>REBECCA CHRISTINA</t>
  </si>
  <si>
    <t>2003-02-14</t>
  </si>
  <si>
    <t>2022-09-13 22:31:28</t>
  </si>
  <si>
    <t>COLANTONI</t>
  </si>
  <si>
    <t>CHIARA</t>
  </si>
  <si>
    <t>1994-08-08</t>
  </si>
  <si>
    <t>2022-09-13 22:27:42</t>
  </si>
  <si>
    <t>2006-03-24</t>
  </si>
  <si>
    <t>2022-09-13 22:20:55</t>
  </si>
  <si>
    <t>OAK</t>
  </si>
  <si>
    <t>ANUSHKA</t>
  </si>
  <si>
    <t>2000-01-18</t>
  </si>
  <si>
    <t>2022-09-13 22:21:13</t>
  </si>
  <si>
    <t>AGULLO</t>
  </si>
  <si>
    <t>SESE</t>
  </si>
  <si>
    <t>2008-01-01</t>
  </si>
  <si>
    <t>2022-09-13 22:18:47</t>
  </si>
  <si>
    <t>MIKLUKHA</t>
  </si>
  <si>
    <t>2022-09-13 20:41:39</t>
  </si>
  <si>
    <t>YATES</t>
  </si>
  <si>
    <t>ELIZALDE</t>
  </si>
  <si>
    <t>2022-09-13 19:22:20</t>
  </si>
  <si>
    <t>SHAFREH</t>
  </si>
  <si>
    <t>EHSAN</t>
  </si>
  <si>
    <t>1998-01-04</t>
  </si>
  <si>
    <t>2022-09-13 18:58:43</t>
  </si>
  <si>
    <t>LINCE</t>
  </si>
  <si>
    <t>2005-01-01</t>
  </si>
  <si>
    <t>2022-09-13 18:00:54</t>
  </si>
  <si>
    <t>KEVIN NICOLáS</t>
  </si>
  <si>
    <t>2009-04-06</t>
  </si>
  <si>
    <t>2022-09-13 17:52:19</t>
  </si>
  <si>
    <t>CRISTIAN DANIEL</t>
  </si>
  <si>
    <t>2004-02-22</t>
  </si>
  <si>
    <t>2022-09-13 17:43:49</t>
  </si>
  <si>
    <t>LYUTFALIEV</t>
  </si>
  <si>
    <t>LYUTFALIEVA</t>
  </si>
  <si>
    <t>EMIL</t>
  </si>
  <si>
    <t>1987-03-31</t>
  </si>
  <si>
    <t>2022-09-13 16:27:54</t>
  </si>
  <si>
    <t>BUSTARVIEJO</t>
  </si>
  <si>
    <t>VíCTOR ESTEBAN</t>
  </si>
  <si>
    <t>1967-09-11</t>
  </si>
  <si>
    <t>2022-09-13 15:13:13</t>
  </si>
  <si>
    <t>2011-06-06</t>
  </si>
  <si>
    <t>2022-09-13 12:44:54</t>
  </si>
  <si>
    <t>1995-07-21</t>
  </si>
  <si>
    <t>2022-10-06 18:31:55</t>
  </si>
  <si>
    <t>MASOUD</t>
  </si>
  <si>
    <t>SAEED</t>
  </si>
  <si>
    <t>1989-04-16</t>
  </si>
  <si>
    <t>2022-09-13 11:37:27</t>
  </si>
  <si>
    <t>1984-06-07</t>
  </si>
  <si>
    <t>2022-09-13 10:55:45</t>
  </si>
  <si>
    <t>GORCHS</t>
  </si>
  <si>
    <t>2011-05-24</t>
  </si>
  <si>
    <t>2022-09-13 09:57:45</t>
  </si>
  <si>
    <t>MAK</t>
  </si>
  <si>
    <t>TZE WING</t>
  </si>
  <si>
    <t>2022-09-13 09:58:02</t>
  </si>
  <si>
    <t>SÚNICO</t>
  </si>
  <si>
    <t>2010-06-19</t>
  </si>
  <si>
    <t>2022-09-13 09:46:23</t>
  </si>
  <si>
    <t>SPENCER</t>
  </si>
  <si>
    <t>1992-05-15</t>
  </si>
  <si>
    <t>2022-09-13 09:43:37</t>
  </si>
  <si>
    <t>2008-04-05</t>
  </si>
  <si>
    <t>2022-09-12 23:40:31</t>
  </si>
  <si>
    <t>MUIÑOS</t>
  </si>
  <si>
    <t>2022-09-12 23:36:28</t>
  </si>
  <si>
    <t>RIVADENEIRA</t>
  </si>
  <si>
    <t>ANIE CAMILA</t>
  </si>
  <si>
    <t>2008-08-08</t>
  </si>
  <si>
    <t>2022-09-12 23:32:25</t>
  </si>
  <si>
    <t>TURCIOS</t>
  </si>
  <si>
    <t>SERGIO ANDRÉS</t>
  </si>
  <si>
    <t>2003-01-27</t>
  </si>
  <si>
    <t>2022-09-12 23:30:21</t>
  </si>
  <si>
    <t>PALMA</t>
  </si>
  <si>
    <t>ANER</t>
  </si>
  <si>
    <t>2008-09-30</t>
  </si>
  <si>
    <t>2022-09-12 23:27:07</t>
  </si>
  <si>
    <t>SEVILLANO</t>
  </si>
  <si>
    <t>2022-09-12 23:23:18</t>
  </si>
  <si>
    <t>FARRÀS</t>
  </si>
  <si>
    <t>2013-02-08</t>
  </si>
  <si>
    <t>2023-03-13 11:30:24</t>
  </si>
  <si>
    <t>ALBUIXECH</t>
  </si>
  <si>
    <t>2007-10-10</t>
  </si>
  <si>
    <t>2022-09-12 22:25:24</t>
  </si>
  <si>
    <t>WILSON</t>
  </si>
  <si>
    <t>ZAK WILLIAM</t>
  </si>
  <si>
    <t>2022-09-12 21:49:43</t>
  </si>
  <si>
    <t>SILVIA IXCHEL</t>
  </si>
  <si>
    <t>2022-09-12 21:42:23</t>
  </si>
  <si>
    <t>VALENTINA MILAGROS</t>
  </si>
  <si>
    <t>1981-04-20</t>
  </si>
  <si>
    <t>2022-09-15 23:04:20</t>
  </si>
  <si>
    <t>MARíA JOSéFA</t>
  </si>
  <si>
    <t>1980-06-19</t>
  </si>
  <si>
    <t>2022-09-12 20:55:37</t>
  </si>
  <si>
    <t>AIONESEI</t>
  </si>
  <si>
    <t>ARNAU ANDREI</t>
  </si>
  <si>
    <t>2011-05-31</t>
  </si>
  <si>
    <t>2022-09-12 16:17:12</t>
  </si>
  <si>
    <t>CAINELLI</t>
  </si>
  <si>
    <t>2022-09-12 16:14:49</t>
  </si>
  <si>
    <t>FáTIMA</t>
  </si>
  <si>
    <t>2014-11-11</t>
  </si>
  <si>
    <t>2022-09-16 16:20:32</t>
  </si>
  <si>
    <t>Mª VICTORIA DEL VALL</t>
  </si>
  <si>
    <t>2013-11-08</t>
  </si>
  <si>
    <t>2022-09-12 12:44:21</t>
  </si>
  <si>
    <t>1955-08-13</t>
  </si>
  <si>
    <t>2022-09-15 10:32:29</t>
  </si>
  <si>
    <t>KOLLE</t>
  </si>
  <si>
    <t>FILIP</t>
  </si>
  <si>
    <t>2022-09-12 10:54:39</t>
  </si>
  <si>
    <t>STRUGAREVIC</t>
  </si>
  <si>
    <t>NIKOLA</t>
  </si>
  <si>
    <t>2022-09-11 21:30:14</t>
  </si>
  <si>
    <t>LIPARTELIANI</t>
  </si>
  <si>
    <t>LUKA</t>
  </si>
  <si>
    <t>2009-09-14</t>
  </si>
  <si>
    <t>2022-09-11 20:27:34</t>
  </si>
  <si>
    <t>CARTANYA</t>
  </si>
  <si>
    <t>2009-09-23</t>
  </si>
  <si>
    <t>2022-09-11 20:22:34</t>
  </si>
  <si>
    <t>BERTOLIN</t>
  </si>
  <si>
    <t>2010-07-10</t>
  </si>
  <si>
    <t>2022-09-11 20:19:52</t>
  </si>
  <si>
    <t>2006-12-27</t>
  </si>
  <si>
    <t>2022-09-11 20:15:54</t>
  </si>
  <si>
    <t>2007-09-27</t>
  </si>
  <si>
    <t>2022-09-11 19:38:25</t>
  </si>
  <si>
    <t>2015-11-01</t>
  </si>
  <si>
    <t>2022-09-11 18:43:07</t>
  </si>
  <si>
    <t>1999-09-21</t>
  </si>
  <si>
    <t>2022-09-11 18:42:02</t>
  </si>
  <si>
    <t>BUENROSTRO</t>
  </si>
  <si>
    <t>LANDEROS</t>
  </si>
  <si>
    <t>JORGE EMILIO</t>
  </si>
  <si>
    <t>2022-09-11 18:41:36</t>
  </si>
  <si>
    <t>GALOFRÉ</t>
  </si>
  <si>
    <t>SEGUÍ</t>
  </si>
  <si>
    <t>2009-01-04</t>
  </si>
  <si>
    <t>2022-09-11 18:14:30</t>
  </si>
  <si>
    <t>1956-10-01</t>
  </si>
  <si>
    <t>2022-09-11 18:04:27</t>
  </si>
  <si>
    <t>ANGHELYS ANABELL</t>
  </si>
  <si>
    <t>1994-02-19</t>
  </si>
  <si>
    <t>2022-09-11 16:16:58</t>
  </si>
  <si>
    <t>2006-03-09</t>
  </si>
  <si>
    <t>2022-09-11 15:47:37</t>
  </si>
  <si>
    <t>JERUSALEN ESTHER</t>
  </si>
  <si>
    <t>2022-09-11 15:16:49</t>
  </si>
  <si>
    <t>2004-08-13</t>
  </si>
  <si>
    <t>2022-09-11 15:14:32</t>
  </si>
  <si>
    <t>2022-09-11 14:20:09</t>
  </si>
  <si>
    <t>SKATTET</t>
  </si>
  <si>
    <t>RIKKE</t>
  </si>
  <si>
    <t>2001-09-04</t>
  </si>
  <si>
    <t>2022-09-11 14:12:41</t>
  </si>
  <si>
    <t>BASCUNAN</t>
  </si>
  <si>
    <t>2022-09-11 14:10:20</t>
  </si>
  <si>
    <t>YANEZ</t>
  </si>
  <si>
    <t>2022-09-11 13:53:29</t>
  </si>
  <si>
    <t>GLENN</t>
  </si>
  <si>
    <t>1996-09-20</t>
  </si>
  <si>
    <t>2023-01-21 09:12:54</t>
  </si>
  <si>
    <t>GOMAR</t>
  </si>
  <si>
    <t>2022-09-11 10:51:21</t>
  </si>
  <si>
    <t>COLOMINA</t>
  </si>
  <si>
    <t>ALJAMA</t>
  </si>
  <si>
    <t>NICOLáS</t>
  </si>
  <si>
    <t>2022-09-11 10:52:00</t>
  </si>
  <si>
    <t>2011-04-29</t>
  </si>
  <si>
    <t>2022-09-10 18:02:53</t>
  </si>
  <si>
    <t>OUBIñA</t>
  </si>
  <si>
    <t>2011-11-08</t>
  </si>
  <si>
    <t>2022-09-13 16:53:19</t>
  </si>
  <si>
    <t>JUEGUEN</t>
  </si>
  <si>
    <t>CACABELOS</t>
  </si>
  <si>
    <t>2022-09-13 16:47:23</t>
  </si>
  <si>
    <t>MüLLER</t>
  </si>
  <si>
    <t>2009-05-08</t>
  </si>
  <si>
    <t>2022-09-13 16:49:00</t>
  </si>
  <si>
    <t>EDY</t>
  </si>
  <si>
    <t>ARTHUR G</t>
  </si>
  <si>
    <t>CHERMANNE</t>
  </si>
  <si>
    <t>2022-09-10 13:26:54</t>
  </si>
  <si>
    <t>AYEISHA</t>
  </si>
  <si>
    <t>2022-09-10 11:56:43</t>
  </si>
  <si>
    <t>BESORA</t>
  </si>
  <si>
    <t>CABRÉ</t>
  </si>
  <si>
    <t>2022-09-10 10:54:07</t>
  </si>
  <si>
    <t>2023-03-22 14:27:31</t>
  </si>
  <si>
    <t>2012-08-06</t>
  </si>
  <si>
    <t>2022-09-10 06:31:43</t>
  </si>
  <si>
    <t>DECOUD</t>
  </si>
  <si>
    <t>MARCELO</t>
  </si>
  <si>
    <t>1984-02-11</t>
  </si>
  <si>
    <t>2022-09-10 06:31:02</t>
  </si>
  <si>
    <t>2022-09-10 06:32:24</t>
  </si>
  <si>
    <t>GOMARIZ</t>
  </si>
  <si>
    <t>UDAI</t>
  </si>
  <si>
    <t>2012-05-07</t>
  </si>
  <si>
    <t>2022-09-10 06:31:55</t>
  </si>
  <si>
    <t>FUSTÉ</t>
  </si>
  <si>
    <t>2022-09-10 06:31:32</t>
  </si>
  <si>
    <t>2022-09-10 06:31:20</t>
  </si>
  <si>
    <t>2010-11-24</t>
  </si>
  <si>
    <t>2022-09-10 06:21:35</t>
  </si>
  <si>
    <t>VOLODIN</t>
  </si>
  <si>
    <t>1989-03-24</t>
  </si>
  <si>
    <t>2022-09-10 06:14:49</t>
  </si>
  <si>
    <t>FARDOUSS</t>
  </si>
  <si>
    <t>BERKANI</t>
  </si>
  <si>
    <t>MOHAMED</t>
  </si>
  <si>
    <t>2022-09-09 18:22:45</t>
  </si>
  <si>
    <t>JOHN STEVE</t>
  </si>
  <si>
    <t>2003-05-07</t>
  </si>
  <si>
    <t>2022-09-09 14:42:54</t>
  </si>
  <si>
    <t>2004-11-13</t>
  </si>
  <si>
    <t>2022-09-09 14:11:16</t>
  </si>
  <si>
    <t>2008-02-25</t>
  </si>
  <si>
    <t>2022-09-09 14:13:36</t>
  </si>
  <si>
    <t>YUE</t>
  </si>
  <si>
    <t>2008-07-26</t>
  </si>
  <si>
    <t>2022-09-09 14:11:56</t>
  </si>
  <si>
    <t>ÁNGEL RAMÓN</t>
  </si>
  <si>
    <t>1976-12-05</t>
  </si>
  <si>
    <t>2022-09-09 14:10:02</t>
  </si>
  <si>
    <t>JEAN</t>
  </si>
  <si>
    <t>CHELLY</t>
  </si>
  <si>
    <t>DAVID ISAAC</t>
  </si>
  <si>
    <t>1971-03-29</t>
  </si>
  <si>
    <t>2022-09-09 09:06:17</t>
  </si>
  <si>
    <t>PELLUS</t>
  </si>
  <si>
    <t>AMETS</t>
  </si>
  <si>
    <t>2022-09-08 19:33:04</t>
  </si>
  <si>
    <t>2022-09-08 19:34:27</t>
  </si>
  <si>
    <t>VILLAMIL</t>
  </si>
  <si>
    <t>OSORIO</t>
  </si>
  <si>
    <t>JUAN ANDRéS</t>
  </si>
  <si>
    <t>1993-09-25</t>
  </si>
  <si>
    <t>2023-01-13 14:06:18</t>
  </si>
  <si>
    <t>TORIBIO</t>
  </si>
  <si>
    <t>ALFONSO RAMóN</t>
  </si>
  <si>
    <t>1986-09-17</t>
  </si>
  <si>
    <t>2022-09-08 17:19:52</t>
  </si>
  <si>
    <t>DANIELE</t>
  </si>
  <si>
    <t>1999-01-19</t>
  </si>
  <si>
    <t>2022-09-08 17:05:40</t>
  </si>
  <si>
    <t>SATO</t>
  </si>
  <si>
    <t>LAUTARO</t>
  </si>
  <si>
    <t>2003-12-01</t>
  </si>
  <si>
    <t>2022-09-08 16:57:28</t>
  </si>
  <si>
    <t>HEEZEN</t>
  </si>
  <si>
    <t>MARK</t>
  </si>
  <si>
    <t>2001-01-28</t>
  </si>
  <si>
    <t>2022-09-08 16:57:00</t>
  </si>
  <si>
    <t>MATIAS GRABIEL</t>
  </si>
  <si>
    <t>2010-06-25</t>
  </si>
  <si>
    <t>2022-09-08 15:16:35</t>
  </si>
  <si>
    <t>SIRA</t>
  </si>
  <si>
    <t>2015-03-30</t>
  </si>
  <si>
    <t>2022-09-19 09:07:04</t>
  </si>
  <si>
    <t>2022-09-08 14:38:54</t>
  </si>
  <si>
    <t>CLAVERA</t>
  </si>
  <si>
    <t>SOLEY</t>
  </si>
  <si>
    <t>1951-04-09</t>
  </si>
  <si>
    <t>2022-09-08 13:24:05</t>
  </si>
  <si>
    <t>2001-01-06</t>
  </si>
  <si>
    <t>2022-09-08 11:13:23</t>
  </si>
  <si>
    <t>CUADRA</t>
  </si>
  <si>
    <t>2013-12-11</t>
  </si>
  <si>
    <t>2022-09-08 10:57:16</t>
  </si>
  <si>
    <t>2022-09-08 10:55:18</t>
  </si>
  <si>
    <t>STEPHANIA</t>
  </si>
  <si>
    <t>1990-10-13</t>
  </si>
  <si>
    <t>2022-09-08 09:44:58</t>
  </si>
  <si>
    <t>ALCOCER</t>
  </si>
  <si>
    <t>SARMIENTO</t>
  </si>
  <si>
    <t>ADEI</t>
  </si>
  <si>
    <t>2022-09-07 22:27:24</t>
  </si>
  <si>
    <t>ABIZCURI</t>
  </si>
  <si>
    <t>2013-09-05</t>
  </si>
  <si>
    <t>2022-09-07 22:25:19</t>
  </si>
  <si>
    <t>2008-08-23</t>
  </si>
  <si>
    <t>2022-09-07 22:19:08</t>
  </si>
  <si>
    <t>ARELLANO</t>
  </si>
  <si>
    <t>ORGAZ</t>
  </si>
  <si>
    <t>2011-02-12</t>
  </si>
  <si>
    <t>2022-09-07 20:43:57</t>
  </si>
  <si>
    <t>2013-07-01</t>
  </si>
  <si>
    <t>2022-09-07 18:48:14</t>
  </si>
  <si>
    <t>SAN ANDRÉS</t>
  </si>
  <si>
    <t>2022-09-07 18:44:29</t>
  </si>
  <si>
    <t>TSAO</t>
  </si>
  <si>
    <t>DARRYL</t>
  </si>
  <si>
    <t>2022-09-07 16:48:01</t>
  </si>
  <si>
    <t>2022-09-07 14:20:10</t>
  </si>
  <si>
    <t>PEREZ-CASTILLA</t>
  </si>
  <si>
    <t>2012-09-23</t>
  </si>
  <si>
    <t>2022-09-07 14:18:29</t>
  </si>
  <si>
    <t>2010-06-12</t>
  </si>
  <si>
    <t>2022-09-07 13:16:02</t>
  </si>
  <si>
    <t>NADIA BELLA</t>
  </si>
  <si>
    <t>2013-05-28</t>
  </si>
  <si>
    <t>2022-09-07 13:10:35</t>
  </si>
  <si>
    <t>DIOGO JIAHONG</t>
  </si>
  <si>
    <t>1996-08-24</t>
  </si>
  <si>
    <t>2022-09-07 13:08:30</t>
  </si>
  <si>
    <t>PIÑÓN</t>
  </si>
  <si>
    <t>2013-06-08</t>
  </si>
  <si>
    <t>2022-09-07 12:16:53</t>
  </si>
  <si>
    <t>2007-03-23</t>
  </si>
  <si>
    <t>2022-09-07 11:26:17</t>
  </si>
  <si>
    <t>PRADILLOS</t>
  </si>
  <si>
    <t>2011-04-24</t>
  </si>
  <si>
    <t>2022-09-07 11:11:01</t>
  </si>
  <si>
    <t>JIAYE</t>
  </si>
  <si>
    <t>2012-10-21</t>
  </si>
  <si>
    <t>2022-09-07 11:09:16</t>
  </si>
  <si>
    <t>2012-08-16</t>
  </si>
  <si>
    <t>2022-09-07 11:06:41</t>
  </si>
  <si>
    <t>ARRIOLA</t>
  </si>
  <si>
    <t>SERGIO SABASTIAN</t>
  </si>
  <si>
    <t>2011-12-21</t>
  </si>
  <si>
    <t>2022-09-07 11:04:23</t>
  </si>
  <si>
    <t>CESPEDES</t>
  </si>
  <si>
    <t>ORBEZO</t>
  </si>
  <si>
    <t>2008-10-12</t>
  </si>
  <si>
    <t>2022-09-07 10:46:57</t>
  </si>
  <si>
    <t>TZAIG</t>
  </si>
  <si>
    <t>2014-09-07</t>
  </si>
  <si>
    <t>2022-09-07 10:44:47</t>
  </si>
  <si>
    <t>NUñO</t>
  </si>
  <si>
    <t>2010-11-13</t>
  </si>
  <si>
    <t>2022-09-07 10:41:49</t>
  </si>
  <si>
    <t>2013-03-11</t>
  </si>
  <si>
    <t>2022-09-07 10:39:07</t>
  </si>
  <si>
    <t>RONDON</t>
  </si>
  <si>
    <t>ELIS JOSE</t>
  </si>
  <si>
    <t>1980-09-10</t>
  </si>
  <si>
    <t>2022-09-07 10:24:11</t>
  </si>
  <si>
    <t>GARRACHON</t>
  </si>
  <si>
    <t>2022-09-07 10:07:04</t>
  </si>
  <si>
    <t>TAYLOR</t>
  </si>
  <si>
    <t>JONATHAN JAMES</t>
  </si>
  <si>
    <t>1988-03-25</t>
  </si>
  <si>
    <t>2022-09-07 09:51:11</t>
  </si>
  <si>
    <t>LASTRA</t>
  </si>
  <si>
    <t>1972-09-10</t>
  </si>
  <si>
    <t>2022-09-07 08:06:20</t>
  </si>
  <si>
    <t>JULIANA</t>
  </si>
  <si>
    <t>2005-03-20</t>
  </si>
  <si>
    <t>2022-09-15 12:43:08</t>
  </si>
  <si>
    <t>GOENAGA</t>
  </si>
  <si>
    <t>2022-09-06 18:57:39</t>
  </si>
  <si>
    <t>TENTONI</t>
  </si>
  <si>
    <t>NICOLA</t>
  </si>
  <si>
    <t>1974-02-06</t>
  </si>
  <si>
    <t>2022-09-06 18:51:37</t>
  </si>
  <si>
    <t>JESÚS ANTONIO</t>
  </si>
  <si>
    <t>1978-04-05</t>
  </si>
  <si>
    <t>2022-09-07 08:09:49</t>
  </si>
  <si>
    <t>ILUNDAIN</t>
  </si>
  <si>
    <t>IZCO</t>
  </si>
  <si>
    <t>NAROA</t>
  </si>
  <si>
    <t>2011-10-25</t>
  </si>
  <si>
    <t>2022-09-06 17:22:00</t>
  </si>
  <si>
    <t>MARINI</t>
  </si>
  <si>
    <t>2003-02-13</t>
  </si>
  <si>
    <t>2022-09-06 16:36:44</t>
  </si>
  <si>
    <t>SANTA CRUZ</t>
  </si>
  <si>
    <t>JULEN JOSUé</t>
  </si>
  <si>
    <t>2009-09-02</t>
  </si>
  <si>
    <t>2022-09-06 16:20:24</t>
  </si>
  <si>
    <t>BUENACHE</t>
  </si>
  <si>
    <t>2022-09-06 16:10:04</t>
  </si>
  <si>
    <t>RICHONNE</t>
  </si>
  <si>
    <t>2010-06-21</t>
  </si>
  <si>
    <t>2022-09-06 16:02:21</t>
  </si>
  <si>
    <t>PIA</t>
  </si>
  <si>
    <t>2022-09-06 16:00:53</t>
  </si>
  <si>
    <t>2012-03-30</t>
  </si>
  <si>
    <t>2022-09-06 15:59:11</t>
  </si>
  <si>
    <t>GAYA</t>
  </si>
  <si>
    <t>2022-09-06 15:56:54</t>
  </si>
  <si>
    <t>SARRIA</t>
  </si>
  <si>
    <t>PEREDA</t>
  </si>
  <si>
    <t>JORGE ANSELMO</t>
  </si>
  <si>
    <t>2022-09-06 13:21:20</t>
  </si>
  <si>
    <t>ROSAGARAY</t>
  </si>
  <si>
    <t>2012-03-07</t>
  </si>
  <si>
    <t>2022-09-06 13:17:24</t>
  </si>
  <si>
    <t>MARAñON</t>
  </si>
  <si>
    <t>2010-09-19</t>
  </si>
  <si>
    <t>2022-09-06 13:17:16</t>
  </si>
  <si>
    <t>KAIET</t>
  </si>
  <si>
    <t>2022-09-06 13:15:15</t>
  </si>
  <si>
    <t>2022-09-06 13:14:34</t>
  </si>
  <si>
    <t>PASANISI</t>
  </si>
  <si>
    <t>LIAñO</t>
  </si>
  <si>
    <t>2022-09-06 13:10:50</t>
  </si>
  <si>
    <t>2011-06-23</t>
  </si>
  <si>
    <t>2022-09-06 11:04:28</t>
  </si>
  <si>
    <t>VAKARASH</t>
  </si>
  <si>
    <t>2022-09-06 10:25:11</t>
  </si>
  <si>
    <t>2014-10-11</t>
  </si>
  <si>
    <t>2022-09-06 09:29:33</t>
  </si>
  <si>
    <t>ROUSSE</t>
  </si>
  <si>
    <t>JEROME</t>
  </si>
  <si>
    <t>1985-12-05</t>
  </si>
  <si>
    <t>2022-09-05 12:20:14</t>
  </si>
  <si>
    <t>MARRIOT</t>
  </si>
  <si>
    <t>AMY ELIZABET</t>
  </si>
  <si>
    <t>2022-09-05 12:14:01</t>
  </si>
  <si>
    <t>BALDWIN</t>
  </si>
  <si>
    <t>MARI GRACE</t>
  </si>
  <si>
    <t>2004-04-16</t>
  </si>
  <si>
    <t>2022-09-05 12:09:44</t>
  </si>
  <si>
    <t>PATRICIA ALEXANDRA</t>
  </si>
  <si>
    <t>2004-03-09</t>
  </si>
  <si>
    <t>2022-09-05 12:03:25</t>
  </si>
  <si>
    <t>LAFONTAINE</t>
  </si>
  <si>
    <t>KRISTAL ALONDRA</t>
  </si>
  <si>
    <t>2022-09-05 11:49:12</t>
  </si>
  <si>
    <t>KUMAHARA</t>
  </si>
  <si>
    <t>CAROLINA AIKO</t>
  </si>
  <si>
    <t>1995-07-27</t>
  </si>
  <si>
    <t>2022-09-05 11:39:05</t>
  </si>
  <si>
    <t>DAPKUS</t>
  </si>
  <si>
    <t>KRISTIJONAS</t>
  </si>
  <si>
    <t>2022-09-05 09:44:42</t>
  </si>
  <si>
    <t>2022-09-04 21:37:22</t>
  </si>
  <si>
    <t>LAFOZ</t>
  </si>
  <si>
    <t>2011-02-11</t>
  </si>
  <si>
    <t>2022-09-04 21:05:27</t>
  </si>
  <si>
    <t>OREJUELA</t>
  </si>
  <si>
    <t>2022-09-04 17:11:57</t>
  </si>
  <si>
    <t>LIZARRAGA</t>
  </si>
  <si>
    <t>2007-11-13</t>
  </si>
  <si>
    <t>2022-09-04 13:02:17</t>
  </si>
  <si>
    <t>YARNOZ</t>
  </si>
  <si>
    <t>GASTON</t>
  </si>
  <si>
    <t>2012-05-02</t>
  </si>
  <si>
    <t>2022-09-04 12:59:40</t>
  </si>
  <si>
    <t>2022-09-04 12:57:18</t>
  </si>
  <si>
    <t>LEKUMBERRI</t>
  </si>
  <si>
    <t>DECARLOS</t>
  </si>
  <si>
    <t>2023-01-23 09:16:48</t>
  </si>
  <si>
    <t>2022-09-04 12:52:11</t>
  </si>
  <si>
    <t>FACUNDO</t>
  </si>
  <si>
    <t>2004-01-04</t>
  </si>
  <si>
    <t>2022-09-03 23:50:18</t>
  </si>
  <si>
    <t>2022-09-03 20:47:30</t>
  </si>
  <si>
    <t>2013-01-13</t>
  </si>
  <si>
    <t>2022-09-20 15:33:26</t>
  </si>
  <si>
    <t>FERNANDINO TM</t>
  </si>
  <si>
    <t>1996-10-07</t>
  </si>
  <si>
    <t>2022-09-03 19:59:13</t>
  </si>
  <si>
    <t>2003-01-13</t>
  </si>
  <si>
    <t>2022-09-03 19:26:58</t>
  </si>
  <si>
    <t>SILANES</t>
  </si>
  <si>
    <t>2009-07-27</t>
  </si>
  <si>
    <t>2022-09-03 17:56:36</t>
  </si>
  <si>
    <t>HEVIA</t>
  </si>
  <si>
    <t>2022-09-03 17:56:16</t>
  </si>
  <si>
    <t>2022-09-03 17:55:56</t>
  </si>
  <si>
    <t>ISASA</t>
  </si>
  <si>
    <t>MIREN</t>
  </si>
  <si>
    <t>1975-04-04</t>
  </si>
  <si>
    <t>2022-09-03 17:06:00</t>
  </si>
  <si>
    <t>VIGNOTE</t>
  </si>
  <si>
    <t>2013-03-05</t>
  </si>
  <si>
    <t>2022-09-03 13:15:31</t>
  </si>
  <si>
    <t>2010-06-07</t>
  </si>
  <si>
    <t>2022-09-03 13:01:00</t>
  </si>
  <si>
    <t>2009-10-23</t>
  </si>
  <si>
    <t>2022-09-03 12:43:07</t>
  </si>
  <si>
    <t>2022-09-03 12:40:50</t>
  </si>
  <si>
    <t>BOLDU</t>
  </si>
  <si>
    <t>1998-02-16</t>
  </si>
  <si>
    <t>2022-09-03 02:11:52</t>
  </si>
  <si>
    <t>AMARA</t>
  </si>
  <si>
    <t>2022-09-02 19:30:19</t>
  </si>
  <si>
    <t>INOJOSA</t>
  </si>
  <si>
    <t>TARIMUZA</t>
  </si>
  <si>
    <t>JESUS GILBERT</t>
  </si>
  <si>
    <t>1998-07-08</t>
  </si>
  <si>
    <t>2022-09-02 19:18:05</t>
  </si>
  <si>
    <t>HARITZ</t>
  </si>
  <si>
    <t>2022-09-02 18:57:59</t>
  </si>
  <si>
    <t>GARDE</t>
  </si>
  <si>
    <t>IRAUA</t>
  </si>
  <si>
    <t>2009-06-03</t>
  </si>
  <si>
    <t>2022-09-02 18:47:01</t>
  </si>
  <si>
    <t>LEGARDA</t>
  </si>
  <si>
    <t>2022-09-02 18:38:42</t>
  </si>
  <si>
    <t>CASERO</t>
  </si>
  <si>
    <t>1989-02-07</t>
  </si>
  <si>
    <t>2022-09-02 14:39:52</t>
  </si>
  <si>
    <t>ORTUZA</t>
  </si>
  <si>
    <t>AITOR RAÚL</t>
  </si>
  <si>
    <t>2022-09-02 14:12:52</t>
  </si>
  <si>
    <t>DÍAZ DE CERIO</t>
  </si>
  <si>
    <t>2022-09-02 14:09:41</t>
  </si>
  <si>
    <t>2011-06-11</t>
  </si>
  <si>
    <t>2022-09-02 13:56:48</t>
  </si>
  <si>
    <t>PIÑAS</t>
  </si>
  <si>
    <t>MUNÁRRIZ</t>
  </si>
  <si>
    <t>2010-11-28</t>
  </si>
  <si>
    <t>2022-09-02 13:53:01</t>
  </si>
  <si>
    <t>ÁLVAREZ DE EULATE</t>
  </si>
  <si>
    <t>DÍAZ DE SAN MARTÍN</t>
  </si>
  <si>
    <t>1971-01-22</t>
  </si>
  <si>
    <t>2022-09-02 13:19:32</t>
  </si>
  <si>
    <t>JOVEN</t>
  </si>
  <si>
    <t>2022-09-02 12:58:34</t>
  </si>
  <si>
    <t>BRIANNA MARIE</t>
  </si>
  <si>
    <t>2005-05-04</t>
  </si>
  <si>
    <t>2022-09-02 11:52:38</t>
  </si>
  <si>
    <t>DOYEN</t>
  </si>
  <si>
    <t>ANTOINE</t>
  </si>
  <si>
    <t>2022-09-02 11:50:05</t>
  </si>
  <si>
    <t>BACIOCCHI</t>
  </si>
  <si>
    <t>1995-05-21</t>
  </si>
  <si>
    <t>2022-09-02 11:47:59</t>
  </si>
  <si>
    <t>CORTABARRIA</t>
  </si>
  <si>
    <t>1971-07-28</t>
  </si>
  <si>
    <t>2022-09-02 11:18:37</t>
  </si>
  <si>
    <t>NAKAMICHI</t>
  </si>
  <si>
    <t>MOANA</t>
  </si>
  <si>
    <t>2022-09-06 13:45:56</t>
  </si>
  <si>
    <t>LUNG</t>
  </si>
  <si>
    <t>LISA</t>
  </si>
  <si>
    <t>1999-06-29</t>
  </si>
  <si>
    <t>2022-09-06 13:43:48</t>
  </si>
  <si>
    <t>CHERNOV</t>
  </si>
  <si>
    <t>KONSTANTIN</t>
  </si>
  <si>
    <t>1997-08-16</t>
  </si>
  <si>
    <t>2022-09-02 10:05:31</t>
  </si>
  <si>
    <t>VIVARELLI</t>
  </si>
  <si>
    <t>DEBORA</t>
  </si>
  <si>
    <t>1993-01-28</t>
  </si>
  <si>
    <t>2022-09-06 20:25:30</t>
  </si>
  <si>
    <t>FINS</t>
  </si>
  <si>
    <t>ANA RITA</t>
  </si>
  <si>
    <t>1997-09-16</t>
  </si>
  <si>
    <t>2022-09-05 12:48:42</t>
  </si>
  <si>
    <t>MUTTI</t>
  </si>
  <si>
    <t>2000-11-20</t>
  </si>
  <si>
    <t>2022-09-02 08:53:46</t>
  </si>
  <si>
    <t>1958-02-11</t>
  </si>
  <si>
    <t>2022-09-02 08:50:51</t>
  </si>
  <si>
    <t>PAZOS</t>
  </si>
  <si>
    <t>VALCáRCEL</t>
  </si>
  <si>
    <t>1974-01-21</t>
  </si>
  <si>
    <t>2022-09-21 10:56:05</t>
  </si>
  <si>
    <t>MATSUDAIRA</t>
  </si>
  <si>
    <t>SHIHO</t>
  </si>
  <si>
    <t>2022-09-01 21:36:45</t>
  </si>
  <si>
    <t>LALLI</t>
  </si>
  <si>
    <t>JULIETA ALEJANDRA</t>
  </si>
  <si>
    <t>2022-09-01 21:18:24</t>
  </si>
  <si>
    <t>BERGAMANIS</t>
  </si>
  <si>
    <t>RÛDOLFS</t>
  </si>
  <si>
    <t>1999-03-01</t>
  </si>
  <si>
    <t>2022-09-01 19:13:48</t>
  </si>
  <si>
    <t>SMIRNOVA</t>
  </si>
  <si>
    <t>1978-07-19</t>
  </si>
  <si>
    <t>2022-09-01 19:13:29</t>
  </si>
  <si>
    <t>RODRIGUES DE MATOS</t>
  </si>
  <si>
    <t>INÊS</t>
  </si>
  <si>
    <t>2022-09-01 18:52:09</t>
  </si>
  <si>
    <t>SANDER</t>
  </si>
  <si>
    <t>PATXI</t>
  </si>
  <si>
    <t>1998-03-05</t>
  </si>
  <si>
    <t>2022-09-01 18:45:49</t>
  </si>
  <si>
    <t>BRIGITTE</t>
  </si>
  <si>
    <t>EERLAND</t>
  </si>
  <si>
    <t>1994-02-22</t>
  </si>
  <si>
    <t>2022-09-01 18:45:07</t>
  </si>
  <si>
    <t>STEFANOVA</t>
  </si>
  <si>
    <t>NIKOLETA</t>
  </si>
  <si>
    <t>1984-04-22</t>
  </si>
  <si>
    <t>2022-09-01 18:38:40</t>
  </si>
  <si>
    <t>YU-JEN</t>
  </si>
  <si>
    <t>2001-02-04</t>
  </si>
  <si>
    <t>2022-09-01 16:11:46</t>
  </si>
  <si>
    <t>1967-03-31</t>
  </si>
  <si>
    <t>2022-09-01 16:08:43</t>
  </si>
  <si>
    <t>NUNO ALEXANDRE</t>
  </si>
  <si>
    <t>2022-09-01 12:49:37</t>
  </si>
  <si>
    <t>LíA</t>
  </si>
  <si>
    <t>2011-02-01</t>
  </si>
  <si>
    <t>2022-09-21 07:33:40</t>
  </si>
  <si>
    <t>ADIEGO</t>
  </si>
  <si>
    <t>JOSé IGNACIO</t>
  </si>
  <si>
    <t>1965-05-20</t>
  </si>
  <si>
    <t>2022-09-15 11:32:51</t>
  </si>
  <si>
    <t>PALLÍN</t>
  </si>
  <si>
    <t>BÓVEDA</t>
  </si>
  <si>
    <t>1977-01-01</t>
  </si>
  <si>
    <t>2022-11-18 10:18:35</t>
  </si>
  <si>
    <t>PALLARéS</t>
  </si>
  <si>
    <t>SAúL</t>
  </si>
  <si>
    <t>2013-01-15</t>
  </si>
  <si>
    <t>2022-11-09 19:50:38</t>
  </si>
  <si>
    <t>DIDE</t>
  </si>
  <si>
    <t>ERIKA ELENA ALEXANDR</t>
  </si>
  <si>
    <t>2010-05-21</t>
  </si>
  <si>
    <t>2022-09-03 10:39:04</t>
  </si>
  <si>
    <t>2022-09-03 10:58:51</t>
  </si>
  <si>
    <t>KOLODII</t>
  </si>
  <si>
    <t>2005-12-31</t>
  </si>
  <si>
    <t>2022-09-06 17:42:32</t>
  </si>
  <si>
    <t>LA VILA JOIOSA</t>
  </si>
  <si>
    <t>KOKUNINA</t>
  </si>
  <si>
    <t>YANINA</t>
  </si>
  <si>
    <t>1982-06-03</t>
  </si>
  <si>
    <t>2023-01-25 07:55:18</t>
  </si>
  <si>
    <t>BARSZCZEWSKA</t>
  </si>
  <si>
    <t>MONIKA</t>
  </si>
  <si>
    <t>1977-09-28</t>
  </si>
  <si>
    <t>2022-09-12 20:12:00</t>
  </si>
  <si>
    <t>GIANIKELLIS</t>
  </si>
  <si>
    <t>LOIZAGA</t>
  </si>
  <si>
    <t>ARIANNA</t>
  </si>
  <si>
    <t>2022-09-09 08:34:31</t>
  </si>
  <si>
    <t>PERALTA SANCHEZ</t>
  </si>
  <si>
    <t>2022-10-06 14:31:03</t>
  </si>
  <si>
    <t>2022-10-06 14:29:58</t>
  </si>
  <si>
    <t>JIAYI</t>
  </si>
  <si>
    <t>2022-10-06 14:31:29</t>
  </si>
  <si>
    <t>SHEN</t>
  </si>
  <si>
    <t>2022-10-06 14:30:16</t>
  </si>
  <si>
    <t>HAO</t>
  </si>
  <si>
    <t>2010-08-11</t>
  </si>
  <si>
    <t>2022-10-06 14:30:45</t>
  </si>
  <si>
    <t>PIñON</t>
  </si>
  <si>
    <t>LEIRACHA</t>
  </si>
  <si>
    <t>2011-03-07</t>
  </si>
  <si>
    <t>2022-09-08 11:41:47</t>
  </si>
  <si>
    <t>2013-04-26</t>
  </si>
  <si>
    <t>2022-09-16 13:01:38</t>
  </si>
  <si>
    <t>PUIGMULÉ</t>
  </si>
  <si>
    <t>MISSIAS</t>
  </si>
  <si>
    <t>THAÍS</t>
  </si>
  <si>
    <t>2014-03-07</t>
  </si>
  <si>
    <t>2022-09-16 20:57:49</t>
  </si>
  <si>
    <t>2011-12-26</t>
  </si>
  <si>
    <t>2022-09-20 18:31:07</t>
  </si>
  <si>
    <t>2011-06-26</t>
  </si>
  <si>
    <t>2022-11-10 11:54:17</t>
  </si>
  <si>
    <t>CTM VELEZ-MALAGA</t>
  </si>
  <si>
    <t>ALES</t>
  </si>
  <si>
    <t>DIA</t>
  </si>
  <si>
    <t>2011-10-11</t>
  </si>
  <si>
    <t>2022-11-10 11:54:00</t>
  </si>
  <si>
    <t>BEIMERS</t>
  </si>
  <si>
    <t>DANIËL</t>
  </si>
  <si>
    <t>2022-10-06 13:39:55</t>
  </si>
  <si>
    <t>2022-09-06 13:52:37</t>
  </si>
  <si>
    <t>2022-10-06 13:40:25</t>
  </si>
  <si>
    <t>GERMáN</t>
  </si>
  <si>
    <t>2011-12-17</t>
  </si>
  <si>
    <t>2022-09-16 22:43:12</t>
  </si>
  <si>
    <t>PINDA</t>
  </si>
  <si>
    <t>2006-11-07</t>
  </si>
  <si>
    <t>2022-09-18 11:17:54</t>
  </si>
  <si>
    <t>2013-11-13</t>
  </si>
  <si>
    <t>2022-09-01 14:53:50</t>
  </si>
  <si>
    <t>IMAN</t>
  </si>
  <si>
    <t>2014-05-01</t>
  </si>
  <si>
    <t>2022-09-21 17:08:35</t>
  </si>
  <si>
    <t>PAOLA</t>
  </si>
  <si>
    <t>2014-07-08</t>
  </si>
  <si>
    <t>2022-09-21 17:09:19</t>
  </si>
  <si>
    <t>2011-01-01</t>
  </si>
  <si>
    <t>2022-09-19 11:02:26</t>
  </si>
  <si>
    <t>NIEVAS</t>
  </si>
  <si>
    <t>2011-02-25</t>
  </si>
  <si>
    <t>2022-09-02 01:32:00</t>
  </si>
  <si>
    <t>ABELA</t>
  </si>
  <si>
    <t>2022-11-16 10:49:45</t>
  </si>
  <si>
    <t>2013-08-30</t>
  </si>
  <si>
    <t>2022-09-02 01:35:23</t>
  </si>
  <si>
    <t>SOLODKYI</t>
  </si>
  <si>
    <t>2008-07-17</t>
  </si>
  <si>
    <t>2022-09-08 10:36:51</t>
  </si>
  <si>
    <t>MOLES</t>
  </si>
  <si>
    <t>2011-09-06</t>
  </si>
  <si>
    <t>2022-09-11 09:12:43</t>
  </si>
  <si>
    <t>EULOGIO</t>
  </si>
  <si>
    <t>2022-09-11 09:02:56</t>
  </si>
  <si>
    <t>2010-04-29</t>
  </si>
  <si>
    <t>2022-09-16 16:36:44</t>
  </si>
  <si>
    <t>2011-03-26</t>
  </si>
  <si>
    <t>2022-09-18 19:06:50</t>
  </si>
  <si>
    <t>MAGUINA</t>
  </si>
  <si>
    <t>2022-09-21 21:14:35</t>
  </si>
  <si>
    <t>MARÍA DEL PILAR</t>
  </si>
  <si>
    <t>2011-08-03</t>
  </si>
  <si>
    <t>2022-09-18 19:06:04</t>
  </si>
  <si>
    <t>2022-09-16 12:25:11</t>
  </si>
  <si>
    <t>TARIFA</t>
  </si>
  <si>
    <t>2022-09-22 18:52:24</t>
  </si>
  <si>
    <t>2009-12-15</t>
  </si>
  <si>
    <t>2022-09-20 21:11:57</t>
  </si>
  <si>
    <t>PEDEMONTE</t>
  </si>
  <si>
    <t>CALDERÓ</t>
  </si>
  <si>
    <t>2010-04-20</t>
  </si>
  <si>
    <t>2022-09-20 21:29:06</t>
  </si>
  <si>
    <t>PANOSA</t>
  </si>
  <si>
    <t>2013-01-22</t>
  </si>
  <si>
    <t>2022-09-14 18:27:34</t>
  </si>
  <si>
    <t>2022-10-01 13:35:18</t>
  </si>
  <si>
    <t>2022-10-03 10:22:47</t>
  </si>
  <si>
    <t>2022-11-14 18:41:03</t>
  </si>
  <si>
    <t>SANHEZ</t>
  </si>
  <si>
    <t>2015-07-28</t>
  </si>
  <si>
    <t>2022-09-21 18:41:10</t>
  </si>
  <si>
    <t>VIOLETTA</t>
  </si>
  <si>
    <t>2015-07-17</t>
  </si>
  <si>
    <t>2022-09-19 09:07:17</t>
  </si>
  <si>
    <t>RANGEL</t>
  </si>
  <si>
    <t>2022-11-10 14:41:51</t>
  </si>
  <si>
    <t>2013-12-04</t>
  </si>
  <si>
    <t>2022-09-09 10:14:00</t>
  </si>
  <si>
    <t>LLIBRE</t>
  </si>
  <si>
    <t>2007-07-13</t>
  </si>
  <si>
    <t>2022-09-21 21:04:34</t>
  </si>
  <si>
    <t>2014-02-04</t>
  </si>
  <si>
    <t>2022-09-07 06:09:35</t>
  </si>
  <si>
    <t>ALCAMI</t>
  </si>
  <si>
    <t>2023-01-03 11:29:20</t>
  </si>
  <si>
    <t>AIHEKO</t>
  </si>
  <si>
    <t>1980-06-07</t>
  </si>
  <si>
    <t>2022-09-02 17:46:09</t>
  </si>
  <si>
    <t>2022-11-15 18:10:48</t>
  </si>
  <si>
    <t>SCASSO</t>
  </si>
  <si>
    <t>2013-06-26</t>
  </si>
  <si>
    <t>2022-09-23 13:16:41</t>
  </si>
  <si>
    <t>MORATEL</t>
  </si>
  <si>
    <t>2013-01-28</t>
  </si>
  <si>
    <t>2022-11-15 18:22:24</t>
  </si>
  <si>
    <t>2012-11-02</t>
  </si>
  <si>
    <t>2022-11-15 18:21:09</t>
  </si>
  <si>
    <t>2013-11-07</t>
  </si>
  <si>
    <t>2022-11-15 18:18:55</t>
  </si>
  <si>
    <t>2022-11-15 18:21:41</t>
  </si>
  <si>
    <t>2022-11-15 18:20:03</t>
  </si>
  <si>
    <t>MBALLO</t>
  </si>
  <si>
    <t>2012-02-06</t>
  </si>
  <si>
    <t>2022-11-15 18:19:42</t>
  </si>
  <si>
    <t>2022-11-15 18:42:01</t>
  </si>
  <si>
    <t>2022-11-15 18:42:45</t>
  </si>
  <si>
    <t>2022-11-15 18:41:40</t>
  </si>
  <si>
    <t>2012-03-08</t>
  </si>
  <si>
    <t>2022-11-15 18:42:25</t>
  </si>
  <si>
    <t>2011-07-13</t>
  </si>
  <si>
    <t>2022-09-14 10:55:26</t>
  </si>
  <si>
    <t>2022-09-07 06:12:18</t>
  </si>
  <si>
    <t>2022-09-16 13:42:41</t>
  </si>
  <si>
    <t>IZARO</t>
  </si>
  <si>
    <t>2013-07-22</t>
  </si>
  <si>
    <t>2022-09-08 11:21:37</t>
  </si>
  <si>
    <t>2023-01-19 22:15:50</t>
  </si>
  <si>
    <t>2022-09-06 10:07:08</t>
  </si>
  <si>
    <t>2015-02-03</t>
  </si>
  <si>
    <t>2022-09-03 11:14:42</t>
  </si>
  <si>
    <t>NAHIA</t>
  </si>
  <si>
    <t>2022-09-03 11:14:22</t>
  </si>
  <si>
    <t>MILLA</t>
  </si>
  <si>
    <t>GABRIEL RICARDO DE J</t>
  </si>
  <si>
    <t>2022-09-03 11:44:19</t>
  </si>
  <si>
    <t>SANAGUSTIN</t>
  </si>
  <si>
    <t>2010-10-18</t>
  </si>
  <si>
    <t>2022-09-11 20:03:42</t>
  </si>
  <si>
    <t>ADAY</t>
  </si>
  <si>
    <t>2009-06-05</t>
  </si>
  <si>
    <t>2022-09-04 14:10:26</t>
  </si>
  <si>
    <t>2022-09-04 12:19:21</t>
  </si>
  <si>
    <t>LOZADA</t>
  </si>
  <si>
    <t>2006-06-01</t>
  </si>
  <si>
    <t>2022-09-13 12:33:48</t>
  </si>
  <si>
    <t>1996-12-03</t>
  </si>
  <si>
    <t>2022-09-16 13:17:21</t>
  </si>
  <si>
    <t>2012-09-13</t>
  </si>
  <si>
    <t>2022-09-14 13:18:57</t>
  </si>
  <si>
    <t>2022-09-11 13:32:10</t>
  </si>
  <si>
    <t>2022-09-08 14:24:31</t>
  </si>
  <si>
    <t>2022-09-08 15:25:46</t>
  </si>
  <si>
    <t>2022-09-12 21:40:22</t>
  </si>
  <si>
    <t>BELAMENDIA</t>
  </si>
  <si>
    <t>COTORRUELO</t>
  </si>
  <si>
    <t>LYZA MAE</t>
  </si>
  <si>
    <t>2022-09-06 11:28:03</t>
  </si>
  <si>
    <t>2022-09-21 07:36:16</t>
  </si>
  <si>
    <t>PARAU</t>
  </si>
  <si>
    <t>2011-02-09</t>
  </si>
  <si>
    <t>2022-09-13 11:36:36</t>
  </si>
  <si>
    <t>IARA SOLANGE</t>
  </si>
  <si>
    <t>2022-09-13 11:36:17</t>
  </si>
  <si>
    <t>2009-10-26</t>
  </si>
  <si>
    <t>2022-09-13 11:36:47</t>
  </si>
  <si>
    <t>2008-03-16</t>
  </si>
  <si>
    <t>2022-09-21 11:07:34</t>
  </si>
  <si>
    <t>2006-03-28</t>
  </si>
  <si>
    <t>2022-09-13 12:58:32</t>
  </si>
  <si>
    <t>2022-09-20 04:20:18</t>
  </si>
  <si>
    <t>HENRIQUEZ</t>
  </si>
  <si>
    <t>ALEJANDRA MARÍA</t>
  </si>
  <si>
    <t>2008-12-16</t>
  </si>
  <si>
    <t>2022-09-07 19:48:08</t>
  </si>
  <si>
    <t>JOSÉ ANDRÉS</t>
  </si>
  <si>
    <t>2022-09-11 09:05:26</t>
  </si>
  <si>
    <t>2022-09-03 20:10:40</t>
  </si>
  <si>
    <t>SAINZ</t>
  </si>
  <si>
    <t>HERGUETA</t>
  </si>
  <si>
    <t>DARÍO</t>
  </si>
  <si>
    <t>2022-09-29 22:08:50</t>
  </si>
  <si>
    <t>2022-09-12 12:58:23</t>
  </si>
  <si>
    <t>2022-09-12 12:58:04</t>
  </si>
  <si>
    <t>2022-09-12 12:57:28</t>
  </si>
  <si>
    <t>INDIA ROSALIA</t>
  </si>
  <si>
    <t>2014-10-01</t>
  </si>
  <si>
    <t>2022-09-19 09:06:51</t>
  </si>
  <si>
    <t>2022-09-08 15:23:12</t>
  </si>
  <si>
    <t>PIAY</t>
  </si>
  <si>
    <t>2014-05-24</t>
  </si>
  <si>
    <t>2022-09-19 09:06:37</t>
  </si>
  <si>
    <t>2022-09-08 14:30:04</t>
  </si>
  <si>
    <t>GENESIS CAROLINA</t>
  </si>
  <si>
    <t>1989-03-18</t>
  </si>
  <si>
    <t>2022-09-02 10:22:09</t>
  </si>
  <si>
    <t>DOMINIQUE</t>
  </si>
  <si>
    <t>MAHEUT</t>
  </si>
  <si>
    <t>JULIEN PHILIPPE</t>
  </si>
  <si>
    <t>1985-03-16</t>
  </si>
  <si>
    <t>2022-09-06 12:00:35</t>
  </si>
  <si>
    <t>DOCAMPO</t>
  </si>
  <si>
    <t>2014-03-02</t>
  </si>
  <si>
    <t>2022-09-07 23:53:25</t>
  </si>
  <si>
    <t>2022-09-08 10:31:23</t>
  </si>
  <si>
    <t>2022-09-01 15:01:48</t>
  </si>
  <si>
    <t>2015-10-06</t>
  </si>
  <si>
    <t>2022-09-21 07:35:39</t>
  </si>
  <si>
    <t>MARíA TERESA</t>
  </si>
  <si>
    <t>1976-08-13</t>
  </si>
  <si>
    <t>2022-09-22 12:41:05</t>
  </si>
  <si>
    <t>2022-09-01 18:33:43</t>
  </si>
  <si>
    <t>2010-01-12</t>
  </si>
  <si>
    <t>2022-09-12 18:56:24</t>
  </si>
  <si>
    <t>2022-09-22 13:41:35</t>
  </si>
  <si>
    <t>2022-09-22 13:41:11</t>
  </si>
  <si>
    <t>NOYA</t>
  </si>
  <si>
    <t>CLODIO</t>
  </si>
  <si>
    <t>1990-09-24</t>
  </si>
  <si>
    <t>2023-01-09 19:51:47</t>
  </si>
  <si>
    <t>2023-01-09 19:51:33</t>
  </si>
  <si>
    <t>IRIBARNEGARAY</t>
  </si>
  <si>
    <t>2015-02-18</t>
  </si>
  <si>
    <t>2022-09-18 19:37:34</t>
  </si>
  <si>
    <t>ROMáN</t>
  </si>
  <si>
    <t>2008-09-25</t>
  </si>
  <si>
    <t>2022-11-10 11:52:45</t>
  </si>
  <si>
    <t>MAURER</t>
  </si>
  <si>
    <t>2022-09-13 14:55:33</t>
  </si>
  <si>
    <t>KEVIN MANUEL</t>
  </si>
  <si>
    <t>2000-03-27</t>
  </si>
  <si>
    <t>2022-09-14 03:51:42</t>
  </si>
  <si>
    <t>2010-03-16</t>
  </si>
  <si>
    <t>2022-11-19 10:30:31</t>
  </si>
  <si>
    <t>BURCAL</t>
  </si>
  <si>
    <t>KARLA</t>
  </si>
  <si>
    <t>1994-02-07</t>
  </si>
  <si>
    <t>2022-09-02 08:15:03</t>
  </si>
  <si>
    <t>2022-09-09 09:31:39</t>
  </si>
  <si>
    <t>LA ORDEN</t>
  </si>
  <si>
    <t>1958-04-12</t>
  </si>
  <si>
    <t>2022-10-22 10:46:16</t>
  </si>
  <si>
    <t>2022-09-04 12:02:08</t>
  </si>
  <si>
    <t>2022-09-08 15:22:53</t>
  </si>
  <si>
    <t>CALDEVILLA</t>
  </si>
  <si>
    <t>LARRABE</t>
  </si>
  <si>
    <t>1971-08-03</t>
  </si>
  <si>
    <t>2022-09-08 16:59:28</t>
  </si>
  <si>
    <t>2009-01-25</t>
  </si>
  <si>
    <t>2022-09-08 14:31:31</t>
  </si>
  <si>
    <t>2022-09-05 11:39:41</t>
  </si>
  <si>
    <t>2022-09-08 14:20:49</t>
  </si>
  <si>
    <t>2022-09-18 19:19:31</t>
  </si>
  <si>
    <t>2022-09-18 19:19:17</t>
  </si>
  <si>
    <t>2022-09-18 11:19:56</t>
  </si>
  <si>
    <t>2022-09-08 08:56:23</t>
  </si>
  <si>
    <t>2022-09-15 20:31:05</t>
  </si>
  <si>
    <t>2022-09-19 11:17:10</t>
  </si>
  <si>
    <t>2022-09-19 16:30:45</t>
  </si>
  <si>
    <t>2022-09-19 16:26:56</t>
  </si>
  <si>
    <t>2022-09-13 13:09:14</t>
  </si>
  <si>
    <t>2022-10-01 12:58:01</t>
  </si>
  <si>
    <t>2022-09-13 13:38:05</t>
  </si>
  <si>
    <t>ECHEVERRI</t>
  </si>
  <si>
    <t>2022-09-01 23:43:34</t>
  </si>
  <si>
    <t>2023-01-18 09:56:47</t>
  </si>
  <si>
    <t>2022-09-08 13:31:27</t>
  </si>
  <si>
    <t>2022-09-19 23:40:09</t>
  </si>
  <si>
    <t>2022-09-08 08:46:05</t>
  </si>
  <si>
    <t>2022-09-18 19:13:12</t>
  </si>
  <si>
    <t>2022-09-13 10:18:45</t>
  </si>
  <si>
    <t>2022-09-11 13:10:42</t>
  </si>
  <si>
    <t>2022-09-04 13:01:27</t>
  </si>
  <si>
    <t>2022-09-15 17:53:21</t>
  </si>
  <si>
    <t>2010-05-02</t>
  </si>
  <si>
    <t>2023-01-11 19:32:57</t>
  </si>
  <si>
    <t>ASPE</t>
  </si>
  <si>
    <t>2022-12-18 20:42:59</t>
  </si>
  <si>
    <t>2022-09-08 17:54:56</t>
  </si>
  <si>
    <t>2022-09-12 22:12:28</t>
  </si>
  <si>
    <t>2022-09-30 18:54:37</t>
  </si>
  <si>
    <t>CTT XABIA</t>
  </si>
  <si>
    <t>VICENS</t>
  </si>
  <si>
    <t>2011-03-21</t>
  </si>
  <si>
    <t>2022-09-30 18:54:03</t>
  </si>
  <si>
    <t>HURLEY</t>
  </si>
  <si>
    <t>LOUIS</t>
  </si>
  <si>
    <t>2022-09-30 18:54:47</t>
  </si>
  <si>
    <t>TRISTAN</t>
  </si>
  <si>
    <t>2022-09-30 18:56:43</t>
  </si>
  <si>
    <t>2022-09-30 18:56:32</t>
  </si>
  <si>
    <t>2022-09-12 10:58:26</t>
  </si>
  <si>
    <t>2022-09-06 11:07:06</t>
  </si>
  <si>
    <t>CARPENA</t>
  </si>
  <si>
    <t>2011-03-12</t>
  </si>
  <si>
    <t>2023-02-21 13:27:02</t>
  </si>
  <si>
    <t>GIMéNEZ</t>
  </si>
  <si>
    <t>CóRDOBA</t>
  </si>
  <si>
    <t>2005-07-06</t>
  </si>
  <si>
    <t>2022-10-26 12:07:04</t>
  </si>
  <si>
    <t>2022-10-26 12:04:05</t>
  </si>
  <si>
    <t>2022-10-26 12:04:59</t>
  </si>
  <si>
    <t>ATANES</t>
  </si>
  <si>
    <t>2010-10-17</t>
  </si>
  <si>
    <t>2022-09-02 10:09:24</t>
  </si>
  <si>
    <t>FERRIZ</t>
  </si>
  <si>
    <t>2022-09-20 18:32:16</t>
  </si>
  <si>
    <t>2022-09-03 11:05:17</t>
  </si>
  <si>
    <t>NUñEZ</t>
  </si>
  <si>
    <t>2011-10-17</t>
  </si>
  <si>
    <t>2022-09-22 12:42:57</t>
  </si>
  <si>
    <t>2022-09-07 09:30:21</t>
  </si>
  <si>
    <t>1948-03-18</t>
  </si>
  <si>
    <t>2022-09-07 16:48:40</t>
  </si>
  <si>
    <t>2022-09-02 16:50:00</t>
  </si>
  <si>
    <t>BRANDAO</t>
  </si>
  <si>
    <t>2022-09-01 22:42:46</t>
  </si>
  <si>
    <t>BELKIN</t>
  </si>
  <si>
    <t>2022-09-29 22:14:54</t>
  </si>
  <si>
    <t>MATE</t>
  </si>
  <si>
    <t>2010-02-27</t>
  </si>
  <si>
    <t>2022-09-08 12:42:50</t>
  </si>
  <si>
    <t>2022-09-07 09:33:12</t>
  </si>
  <si>
    <t>TEJERIZO</t>
  </si>
  <si>
    <t>HECTOR UXMAL</t>
  </si>
  <si>
    <t>1973-07-06</t>
  </si>
  <si>
    <t>2022-09-22 12:43:15</t>
  </si>
  <si>
    <t>2010-06-24</t>
  </si>
  <si>
    <t>2022-09-29 22:16:57</t>
  </si>
  <si>
    <t>2022-09-30 10:59:42</t>
  </si>
  <si>
    <t>2009-04-20</t>
  </si>
  <si>
    <t>2022-09-29 22:12:34</t>
  </si>
  <si>
    <t>COB</t>
  </si>
  <si>
    <t>1974-12-04</t>
  </si>
  <si>
    <t>2022-09-13 19:51:46</t>
  </si>
  <si>
    <t>2010-09-28</t>
  </si>
  <si>
    <t>2022-09-27 15:57:17</t>
  </si>
  <si>
    <t>1977-05-25</t>
  </si>
  <si>
    <t>2022-10-21 16:33:09</t>
  </si>
  <si>
    <t>2006-06-08</t>
  </si>
  <si>
    <t>2022-09-14 00:02:31</t>
  </si>
  <si>
    <t>2022-09-05 08:59:40</t>
  </si>
  <si>
    <t>2022-09-08 15:26:02</t>
  </si>
  <si>
    <t>MUSIAL</t>
  </si>
  <si>
    <t>VICTOR KAROL</t>
  </si>
  <si>
    <t>2022-12-20 09:02:42</t>
  </si>
  <si>
    <t>2022-09-28 04:06:45</t>
  </si>
  <si>
    <t>DE LEON</t>
  </si>
  <si>
    <t>2008-05-19</t>
  </si>
  <si>
    <t>2022-09-04 13:36:48</t>
  </si>
  <si>
    <t>GARCIA SOTO</t>
  </si>
  <si>
    <t>2009-04-14</t>
  </si>
  <si>
    <t>2022-09-20 18:30:25</t>
  </si>
  <si>
    <t>1972-01-06</t>
  </si>
  <si>
    <t>2022-09-11 09:04:48</t>
  </si>
  <si>
    <t>ALBELA</t>
  </si>
  <si>
    <t>2022-09-03 20:04:48</t>
  </si>
  <si>
    <t>FELICIANO</t>
  </si>
  <si>
    <t>1972-11-12</t>
  </si>
  <si>
    <t>2022-09-22 12:39:55</t>
  </si>
  <si>
    <t>1990-11-07</t>
  </si>
  <si>
    <t>2022-11-18 15:19:55</t>
  </si>
  <si>
    <t>BERTOLO</t>
  </si>
  <si>
    <t>2022-09-07 23:48:00</t>
  </si>
  <si>
    <t>2013-02-09</t>
  </si>
  <si>
    <t>2022-09-07 23:31:54</t>
  </si>
  <si>
    <t>2011-03-19</t>
  </si>
  <si>
    <t>2022-09-07 23:31:15</t>
  </si>
  <si>
    <t>2015-02-26</t>
  </si>
  <si>
    <t>2022-09-08 14:22:16</t>
  </si>
  <si>
    <t>LEIVAS</t>
  </si>
  <si>
    <t>2022-09-08 14:18:02</t>
  </si>
  <si>
    <t>MEDRANDA</t>
  </si>
  <si>
    <t>HECTOR LEONARDO</t>
  </si>
  <si>
    <t>2008-11-28</t>
  </si>
  <si>
    <t>2022-09-08 14:19:35</t>
  </si>
  <si>
    <t>GRAÑA</t>
  </si>
  <si>
    <t>TIAGO</t>
  </si>
  <si>
    <t>2012-06-30</t>
  </si>
  <si>
    <t>2022-09-08 14:16:07</t>
  </si>
  <si>
    <t>2006-12-02</t>
  </si>
  <si>
    <t>2022-11-18 10:17:58</t>
  </si>
  <si>
    <t>2013-11-29</t>
  </si>
  <si>
    <t>2022-09-19 09:06:15</t>
  </si>
  <si>
    <t>2022-09-08 14:17:00</t>
  </si>
  <si>
    <t>MONTOTO</t>
  </si>
  <si>
    <t>2012-12-24</t>
  </si>
  <si>
    <t>2022-09-08 14:20:06</t>
  </si>
  <si>
    <t>ANA BELEN</t>
  </si>
  <si>
    <t>1973-07-15</t>
  </si>
  <si>
    <t>2022-09-13 20:42:53</t>
  </si>
  <si>
    <t>2023-01-16 22:08:57</t>
  </si>
  <si>
    <t>2007-11-12</t>
  </si>
  <si>
    <t>2022-09-06 09:26:14</t>
  </si>
  <si>
    <t>2013-04-07</t>
  </si>
  <si>
    <t>2022-09-02 23:56:33</t>
  </si>
  <si>
    <t>ÁLBA</t>
  </si>
  <si>
    <t>2010-06-18</t>
  </si>
  <si>
    <t>2022-09-13 23:48:21</t>
  </si>
  <si>
    <t>COTARELO</t>
  </si>
  <si>
    <t>2012-11-08</t>
  </si>
  <si>
    <t>2022-09-24 07:14:44</t>
  </si>
  <si>
    <t>2022-09-08 15:24:02</t>
  </si>
  <si>
    <t>TORRENS</t>
  </si>
  <si>
    <t>2010-11-20</t>
  </si>
  <si>
    <t>2022-09-13 12:25:10</t>
  </si>
  <si>
    <t>SOLO DE ZALDIVAR</t>
  </si>
  <si>
    <t>2011-01-26</t>
  </si>
  <si>
    <t>2022-09-08 14:32:10</t>
  </si>
  <si>
    <t>SANCHEZ DE LA CUESTA</t>
  </si>
  <si>
    <t>PASTORA AURORA</t>
  </si>
  <si>
    <t>2012-06-03</t>
  </si>
  <si>
    <t>2022-12-14 16:30:03</t>
  </si>
  <si>
    <t>VALENTINA ELBA</t>
  </si>
  <si>
    <t>2014-09-03</t>
  </si>
  <si>
    <t>2022-09-08 14:22:42</t>
  </si>
  <si>
    <t>SANTAMARÍA</t>
  </si>
  <si>
    <t>IBARRONDO</t>
  </si>
  <si>
    <t>2008-11-07</t>
  </si>
  <si>
    <t>2022-10-09 21:14:29</t>
  </si>
  <si>
    <t>2010-10-07</t>
  </si>
  <si>
    <t>2022-10-09 21:14:43</t>
  </si>
  <si>
    <t>CONCEPCIóN</t>
  </si>
  <si>
    <t>MAZAS</t>
  </si>
  <si>
    <t>2008-06-21</t>
  </si>
  <si>
    <t>2022-10-09 21:14:03</t>
  </si>
  <si>
    <t>CARCEL</t>
  </si>
  <si>
    <t>2012-10-20</t>
  </si>
  <si>
    <t>2022-09-15 15:15:00</t>
  </si>
  <si>
    <t>2022-09-15 15:14:00</t>
  </si>
  <si>
    <t>2022-09-15 15:13:50</t>
  </si>
  <si>
    <t>2022-09-08 21:43:43</t>
  </si>
  <si>
    <t>MIGUELTURRA</t>
  </si>
  <si>
    <t>DARíO</t>
  </si>
  <si>
    <t>2022-12-28 13:59:06</t>
  </si>
  <si>
    <t>2022-09-16 12:28:18</t>
  </si>
  <si>
    <t>2011-11-14</t>
  </si>
  <si>
    <t>2022-09-02 16:47:58</t>
  </si>
  <si>
    <t>2022-09-02 16:45:47</t>
  </si>
  <si>
    <t>BOUGOUIN</t>
  </si>
  <si>
    <t>FILGUEIRA</t>
  </si>
  <si>
    <t>AMELIE</t>
  </si>
  <si>
    <t>2012-04-13</t>
  </si>
  <si>
    <t>2022-09-07 01:45:26</t>
  </si>
  <si>
    <t>2022-09-11 19:48:28</t>
  </si>
  <si>
    <t>ROMANOS</t>
  </si>
  <si>
    <t>2022-09-07 06:06:52</t>
  </si>
  <si>
    <t>2022-09-07 06:07:30</t>
  </si>
  <si>
    <t>2014-08-06</t>
  </si>
  <si>
    <t>2022-09-27 08:47:56</t>
  </si>
  <si>
    <t>2022-09-15 22:22:25</t>
  </si>
  <si>
    <t>1958-02-10</t>
  </si>
  <si>
    <t>2022-09-16 19:46:49</t>
  </si>
  <si>
    <t>2022-09-27 08:33:47</t>
  </si>
  <si>
    <t>2007-03-18</t>
  </si>
  <si>
    <t>2022-09-04 18:32:51</t>
  </si>
  <si>
    <t>JUAN JOSÉ</t>
  </si>
  <si>
    <t>2022-09-11 20:37:52</t>
  </si>
  <si>
    <t>ZORRILLA</t>
  </si>
  <si>
    <t>IVAN ARTURO</t>
  </si>
  <si>
    <t>2022-09-20 13:47:07</t>
  </si>
  <si>
    <t>BIBIAN</t>
  </si>
  <si>
    <t>2022-09-01 15:32:24</t>
  </si>
  <si>
    <t>PERDIGUERO</t>
  </si>
  <si>
    <t>DE JUAN</t>
  </si>
  <si>
    <t>2007-09-09</t>
  </si>
  <si>
    <t>2022-09-27 08:38:05</t>
  </si>
  <si>
    <t>2007-09-28</t>
  </si>
  <si>
    <t>2022-09-08 08:42:29</t>
  </si>
  <si>
    <t>MEJIAS</t>
  </si>
  <si>
    <t>ELIAS ENRIQUE</t>
  </si>
  <si>
    <t>2022-09-27 08:37:41</t>
  </si>
  <si>
    <t>2022-09-13 09:12:54</t>
  </si>
  <si>
    <t>ANDION</t>
  </si>
  <si>
    <t>1970-03-28</t>
  </si>
  <si>
    <t>2023-03-28 18:52:33</t>
  </si>
  <si>
    <t>2006-04-18</t>
  </si>
  <si>
    <t>2022-09-06 09:24:02</t>
  </si>
  <si>
    <t>SYLLA</t>
  </si>
  <si>
    <t>1967-08-26</t>
  </si>
  <si>
    <t>2023-03-28 18:52:44</t>
  </si>
  <si>
    <t>2022-09-12 22:14:24</t>
  </si>
  <si>
    <t>2022-09-15 11:44:43</t>
  </si>
  <si>
    <t>PAYES</t>
  </si>
  <si>
    <t>2012-11-30</t>
  </si>
  <si>
    <t>2022-09-13 12:26:09</t>
  </si>
  <si>
    <t>PERIANO</t>
  </si>
  <si>
    <t>1950-01-02</t>
  </si>
  <si>
    <t>2022-09-16 19:52:56</t>
  </si>
  <si>
    <t>VICTOR ALFONSO</t>
  </si>
  <si>
    <t>1989-05-09</t>
  </si>
  <si>
    <t>2022-11-07 20:44:39</t>
  </si>
  <si>
    <t>2022-09-16 20:58:20</t>
  </si>
  <si>
    <t>MANRIQUE</t>
  </si>
  <si>
    <t>2013-04-30</t>
  </si>
  <si>
    <t>2022-10-13 18:28:26</t>
  </si>
  <si>
    <t>2022-09-21 16:26:31</t>
  </si>
  <si>
    <t>2022-09-14 19:53:42</t>
  </si>
  <si>
    <t>2022-10-11 18:05:05</t>
  </si>
  <si>
    <t>2022-09-13 06:39:39</t>
  </si>
  <si>
    <t>2022-10-06 14:29:33</t>
  </si>
  <si>
    <t>2022-10-06 13:28:22</t>
  </si>
  <si>
    <t>2022-10-06 13:29:43</t>
  </si>
  <si>
    <t>2022-09-20 10:07:24</t>
  </si>
  <si>
    <t>2022-09-20 10:08:40</t>
  </si>
  <si>
    <t>2022-09-20 10:12:37</t>
  </si>
  <si>
    <t>2022-09-02 16:48:27</t>
  </si>
  <si>
    <t>2022-09-18 11:18:15</t>
  </si>
  <si>
    <t>2022-09-18 11:14:42</t>
  </si>
  <si>
    <t>2022-09-18 11:11:29</t>
  </si>
  <si>
    <t>2022-09-18 11:13:02</t>
  </si>
  <si>
    <t>2022-09-20 10:25:18</t>
  </si>
  <si>
    <t>2022-09-20 10:25:32</t>
  </si>
  <si>
    <t>2022-09-06 09:24:44</t>
  </si>
  <si>
    <t>2023-01-01 14:20:09</t>
  </si>
  <si>
    <t>2022-09-13 15:43:58</t>
  </si>
  <si>
    <t>2022-09-30 13:04:31</t>
  </si>
  <si>
    <t>2022-09-30 13:02:36</t>
  </si>
  <si>
    <t>2022-09-21 17:09:09</t>
  </si>
  <si>
    <t>2022-09-21 17:08:52</t>
  </si>
  <si>
    <t>2022-09-08 10:37:27</t>
  </si>
  <si>
    <t>2022-09-08 10:30:56</t>
  </si>
  <si>
    <t>2022-10-03 10:23:52</t>
  </si>
  <si>
    <t>2022-10-03 10:23:35</t>
  </si>
  <si>
    <t>2022-09-03 11:00:32</t>
  </si>
  <si>
    <t>2008-04-30</t>
  </si>
  <si>
    <t>2022-11-15 18:15:41</t>
  </si>
  <si>
    <t>2012-04-30</t>
  </si>
  <si>
    <t>2022-10-22 10:47:56</t>
  </si>
  <si>
    <t>2012-06-15</t>
  </si>
  <si>
    <t>2022-10-22 10:57:46</t>
  </si>
  <si>
    <t>CALAVIA</t>
  </si>
  <si>
    <t>2002-12-01</t>
  </si>
  <si>
    <t>2022-10-22 10:56:16</t>
  </si>
  <si>
    <t>2022-11-16 10:55:47</t>
  </si>
  <si>
    <t>2022-11-16 10:56:54</t>
  </si>
  <si>
    <t>2022-09-20 21:28:28</t>
  </si>
  <si>
    <t>2022-09-20 21:29:42</t>
  </si>
  <si>
    <t>2022-09-15 12:34:52</t>
  </si>
  <si>
    <t>2022-09-16 20:58:05</t>
  </si>
  <si>
    <t>2022-09-16 20:56:43</t>
  </si>
  <si>
    <t>2022-09-16 20:56:24</t>
  </si>
  <si>
    <t>2022-09-07 08:07:35</t>
  </si>
  <si>
    <t>2022-09-07 19:42:05</t>
  </si>
  <si>
    <t>2022-09-07 19:42:26</t>
  </si>
  <si>
    <t>2022-09-19 16:19:53</t>
  </si>
  <si>
    <t>2022-09-07 00:47:04</t>
  </si>
  <si>
    <t>1963-12-06</t>
  </si>
  <si>
    <t>2022-09-15 17:46:14</t>
  </si>
  <si>
    <t>2022-09-11 20:27:01</t>
  </si>
  <si>
    <t>2022-09-13 16:54:18</t>
  </si>
  <si>
    <t>DELER</t>
  </si>
  <si>
    <t>2022-09-13 12:57:43</t>
  </si>
  <si>
    <t>2022-09-13 12:55:57</t>
  </si>
  <si>
    <t>2022-09-13 12:57:21</t>
  </si>
  <si>
    <t>RAUDO</t>
  </si>
  <si>
    <t>1982-07-25</t>
  </si>
  <si>
    <t>2022-09-21 11:07:11</t>
  </si>
  <si>
    <t>1979-10-17</t>
  </si>
  <si>
    <t>2022-09-21 11:07:53</t>
  </si>
  <si>
    <t>2007-03-19</t>
  </si>
  <si>
    <t>2022-09-01 17:07:16</t>
  </si>
  <si>
    <t>2022-09-02 17:30:03</t>
  </si>
  <si>
    <t>2022-09-02 17:38:07</t>
  </si>
  <si>
    <t>2022-09-26 08:51:52</t>
  </si>
  <si>
    <t>2022-09-02 17:48:35</t>
  </si>
  <si>
    <t>2022-09-02 17:42:04</t>
  </si>
  <si>
    <t>2023-02-27 15:53:46</t>
  </si>
  <si>
    <t>2022-09-26 08:52:50</t>
  </si>
  <si>
    <t>2022-09-02 17:29:17</t>
  </si>
  <si>
    <t>2022-09-01 18:07:53</t>
  </si>
  <si>
    <t>2023-03-01 13:53:32</t>
  </si>
  <si>
    <t>2022-09-12 12:57:41</t>
  </si>
  <si>
    <t>1969-07-19</t>
  </si>
  <si>
    <t>2022-09-15 12:51:40</t>
  </si>
  <si>
    <t>2022-09-13 12:33:03</t>
  </si>
  <si>
    <t>2022-09-14 13:39:52</t>
  </si>
  <si>
    <t>2022-09-16 16:46:31</t>
  </si>
  <si>
    <t>2022-09-16 16:29:19</t>
  </si>
  <si>
    <t>2022-09-10 11:46:02</t>
  </si>
  <si>
    <t>2022-10-25 14:07:26</t>
  </si>
  <si>
    <t>2022-09-07 23:57:59</t>
  </si>
  <si>
    <t>2022-09-05 11:51:19</t>
  </si>
  <si>
    <t>2022-09-12 15:24:56</t>
  </si>
  <si>
    <t>2022-09-02 08:09:01</t>
  </si>
  <si>
    <t>2022-09-30 18:50:35</t>
  </si>
  <si>
    <t>STEPIEN</t>
  </si>
  <si>
    <t>2022-09-01 22:47:18</t>
  </si>
  <si>
    <t>COLUNGA</t>
  </si>
  <si>
    <t>2002-03-05</t>
  </si>
  <si>
    <t>2023-03-08 16:03:01</t>
  </si>
  <si>
    <t>1987-02-08</t>
  </si>
  <si>
    <t>2022-09-10 18:36:18</t>
  </si>
  <si>
    <t>2022-09-20 21:14:45</t>
  </si>
  <si>
    <t>2022-09-04 18:31:21</t>
  </si>
  <si>
    <t>2022-09-02 13:00:56</t>
  </si>
  <si>
    <t>2022-09-11 20:21:04</t>
  </si>
  <si>
    <t>2022-09-11 20:32:25</t>
  </si>
  <si>
    <t>2022-09-16 16:13:02</t>
  </si>
  <si>
    <t>ESESUMAGA</t>
  </si>
  <si>
    <t>VITORICA</t>
  </si>
  <si>
    <t>2022-09-13 15:44:47</t>
  </si>
  <si>
    <t>2022-09-10 18:37:28</t>
  </si>
  <si>
    <t>2022-09-06 18:13:22</t>
  </si>
  <si>
    <t>MUELAS</t>
  </si>
  <si>
    <t>2022-09-21 14:10:48</t>
  </si>
  <si>
    <t>2022-09-06 18:19:51</t>
  </si>
  <si>
    <t>2012-07-18</t>
  </si>
  <si>
    <t>2022-09-22 12:41:47</t>
  </si>
  <si>
    <t>2014-02-06</t>
  </si>
  <si>
    <t>2022-09-22 12:41:27</t>
  </si>
  <si>
    <t>2022-09-04 13:35:29</t>
  </si>
  <si>
    <t>2022-09-11 10:29:36</t>
  </si>
  <si>
    <t>2022-09-07 20:01:33</t>
  </si>
  <si>
    <t>2022-09-19 12:56:55</t>
  </si>
  <si>
    <t>2022-09-06 17:43:51</t>
  </si>
  <si>
    <t>2022-09-19 12:31:58</t>
  </si>
  <si>
    <t>2022-09-19 12:30:41</t>
  </si>
  <si>
    <t>2022-09-19 12:10:55</t>
  </si>
  <si>
    <t>TAURONI</t>
  </si>
  <si>
    <t>2011-03-02</t>
  </si>
  <si>
    <t>2022-09-18 19:07:27</t>
  </si>
  <si>
    <t>2022-09-01 17:01:43</t>
  </si>
  <si>
    <t>HORMIGA</t>
  </si>
  <si>
    <t>1978-10-22</t>
  </si>
  <si>
    <t>2022-09-01 17:00:49</t>
  </si>
  <si>
    <t>GÜIMIL</t>
  </si>
  <si>
    <t>2022-09-07 23:35:41</t>
  </si>
  <si>
    <t>PERRUCHOT TRIBOULET</t>
  </si>
  <si>
    <t>2022-09-07 11:18:40</t>
  </si>
  <si>
    <t>2022-09-21 14:47:40</t>
  </si>
  <si>
    <t>2022-09-21 14:47:25</t>
  </si>
  <si>
    <t>2022-09-18 19:19:58</t>
  </si>
  <si>
    <t>2022-09-18 19:17:22</t>
  </si>
  <si>
    <t>PASQUAL</t>
  </si>
  <si>
    <t>GALMES</t>
  </si>
  <si>
    <t>2009-01-27</t>
  </si>
  <si>
    <t>2022-09-14 10:47:08</t>
  </si>
  <si>
    <t>2008-05-31</t>
  </si>
  <si>
    <t>2022-09-14 10:46:16</t>
  </si>
  <si>
    <t>2022-10-04 20:13:44</t>
  </si>
  <si>
    <t>GUIMERÀ</t>
  </si>
  <si>
    <t>VANDE VAL</t>
  </si>
  <si>
    <t>2022-09-14 10:35:31</t>
  </si>
  <si>
    <t>2022-09-02 17:56:50</t>
  </si>
  <si>
    <t>2022-09-21 17:15:36</t>
  </si>
  <si>
    <t>2022-09-01 18:59:30</t>
  </si>
  <si>
    <t>2022-09-01 19:00:34</t>
  </si>
  <si>
    <t>2022-09-01 18:33:17</t>
  </si>
  <si>
    <t>2022-09-01 18:59:08</t>
  </si>
  <si>
    <t>2022-09-08 12:32:11</t>
  </si>
  <si>
    <t>MALONDA</t>
  </si>
  <si>
    <t>2007-08-20</t>
  </si>
  <si>
    <t>2023-03-20 17:20:42</t>
  </si>
  <si>
    <t>2022-09-12 21:52:00</t>
  </si>
  <si>
    <t>2022-09-12 21:51:39</t>
  </si>
  <si>
    <t>2022-09-06 22:18:04</t>
  </si>
  <si>
    <t>CAGIGAS BOGAJO</t>
  </si>
  <si>
    <t>2008-11-09</t>
  </si>
  <si>
    <t>2022-09-22 12:38:22</t>
  </si>
  <si>
    <t>HE</t>
  </si>
  <si>
    <t>JIAWANG</t>
  </si>
  <si>
    <t>1999-09-25</t>
  </si>
  <si>
    <t>2022-09-14 13:35:13</t>
  </si>
  <si>
    <t>TM USERA</t>
  </si>
  <si>
    <t>MEI</t>
  </si>
  <si>
    <t>XIAOHUA</t>
  </si>
  <si>
    <t>1978-04-18</t>
  </si>
  <si>
    <t>2022-09-14 13:38:48</t>
  </si>
  <si>
    <t>ZHIHAO</t>
  </si>
  <si>
    <t>2022-09-14 13:39:47</t>
  </si>
  <si>
    <t>2023-03-14 13:43:52</t>
  </si>
  <si>
    <t>2022-09-13 22:14:47</t>
  </si>
  <si>
    <t>2022-09-13 22:14:23</t>
  </si>
  <si>
    <t>2022-09-13 22:13:19</t>
  </si>
  <si>
    <t>2022-09-05 11:50:22</t>
  </si>
  <si>
    <t>2022-09-08 17:01:45</t>
  </si>
  <si>
    <t>2022-09-05 11:46:35</t>
  </si>
  <si>
    <t>2022-09-05 11:55:58</t>
  </si>
  <si>
    <t>2022-09-14 11:51:54</t>
  </si>
  <si>
    <t>2022-09-14 11:51:16</t>
  </si>
  <si>
    <t>QUINTILLÁ</t>
  </si>
  <si>
    <t>2007-04-03</t>
  </si>
  <si>
    <t>2022-09-05 13:25:29</t>
  </si>
  <si>
    <t>VISTUÉ</t>
  </si>
  <si>
    <t>SAMITIER</t>
  </si>
  <si>
    <t>2022-09-05 11:33:25</t>
  </si>
  <si>
    <t>2022-09-08 14:37:13</t>
  </si>
  <si>
    <t>2007-07-30</t>
  </si>
  <si>
    <t>2022-09-07 18:26:03</t>
  </si>
  <si>
    <t>2022-09-01 20:06:57</t>
  </si>
  <si>
    <t>2022-09-16 13:01:20</t>
  </si>
  <si>
    <t>2009-10-25</t>
  </si>
  <si>
    <t>2023-01-21 11:09:58</t>
  </si>
  <si>
    <t>2022-09-08 16:38:41</t>
  </si>
  <si>
    <t>2022-09-19 18:45:55</t>
  </si>
  <si>
    <t>2022-12-29 12:07:12</t>
  </si>
  <si>
    <t>2022-09-22 13:42:51</t>
  </si>
  <si>
    <t>2022-09-27 13:09:06</t>
  </si>
  <si>
    <t>2022-09-08 09:39:34</t>
  </si>
  <si>
    <t>1999-05-17</t>
  </si>
  <si>
    <t>2022-09-13 21:00:39</t>
  </si>
  <si>
    <t>FOLKESON</t>
  </si>
  <si>
    <t>SVEIN</t>
  </si>
  <si>
    <t>1959-07-09</t>
  </si>
  <si>
    <t>2023-01-11 19:31:13</t>
  </si>
  <si>
    <t>BALLESTRINO</t>
  </si>
  <si>
    <t>2022-09-03 12:46:57</t>
  </si>
  <si>
    <t>BERNAR</t>
  </si>
  <si>
    <t>2022-09-07 01:45:57</t>
  </si>
  <si>
    <t>1975-10-21</t>
  </si>
  <si>
    <t>2022-09-07 06:15:19</t>
  </si>
  <si>
    <t>2022-09-16 13:07:54</t>
  </si>
  <si>
    <t>2008-08-17</t>
  </si>
  <si>
    <t>2022-09-12 14:05:33</t>
  </si>
  <si>
    <t>LEILA ERIKA</t>
  </si>
  <si>
    <t>2022-09-06 13:43:02</t>
  </si>
  <si>
    <t>2022-09-07 19:45:18</t>
  </si>
  <si>
    <t>2023-01-11 19:31:48</t>
  </si>
  <si>
    <t>2022-09-07 08:30:48</t>
  </si>
  <si>
    <t>2022-09-06 13:53:30</t>
  </si>
  <si>
    <t>2006-09-25</t>
  </si>
  <si>
    <t>2022-09-07 14:54:19</t>
  </si>
  <si>
    <t>2022-09-15 15:07:20</t>
  </si>
  <si>
    <t>2015-05-05</t>
  </si>
  <si>
    <t>2022-11-04 14:34:50</t>
  </si>
  <si>
    <t>2022-09-12 12:41:49</t>
  </si>
  <si>
    <t>2022-09-06 13:51:48</t>
  </si>
  <si>
    <t>2022-09-06 13:53:43</t>
  </si>
  <si>
    <t>2022-09-22 10:48:52</t>
  </si>
  <si>
    <t>URCELAY</t>
  </si>
  <si>
    <t>LUIS ANGEL</t>
  </si>
  <si>
    <t>2022-09-13 22:29:00</t>
  </si>
  <si>
    <t>2023-01-11 13:09:05</t>
  </si>
  <si>
    <t>GALáN</t>
  </si>
  <si>
    <t>JOSé ÁNGEL</t>
  </si>
  <si>
    <t>2022-09-15 13:33:16</t>
  </si>
  <si>
    <t>2022-12-11 22:16:22</t>
  </si>
  <si>
    <t>2022-09-13 09:31:02</t>
  </si>
  <si>
    <t>2022-09-13 22:33:24</t>
  </si>
  <si>
    <t>2022-09-03 17:49:40</t>
  </si>
  <si>
    <t>2022-09-13 16:53:54</t>
  </si>
  <si>
    <t>MÜLLER</t>
  </si>
  <si>
    <t>1974-08-22</t>
  </si>
  <si>
    <t>2022-09-13 16:48:18</t>
  </si>
  <si>
    <t>MENOR</t>
  </si>
  <si>
    <t>2013-04-17</t>
  </si>
  <si>
    <t>2022-09-01 18:25:48</t>
  </si>
  <si>
    <t>2022-09-12 19:22:48</t>
  </si>
  <si>
    <t>BUZAEANU</t>
  </si>
  <si>
    <t>2022-09-11 19:56:26</t>
  </si>
  <si>
    <t>1978-01-01</t>
  </si>
  <si>
    <t>2022-09-12 19:11:58</t>
  </si>
  <si>
    <t>QUINZAñOS</t>
  </si>
  <si>
    <t>1996-03-17</t>
  </si>
  <si>
    <t>2022-09-22 12:40:43</t>
  </si>
  <si>
    <t>2022-09-22 12:40:23</t>
  </si>
  <si>
    <t>PICARDO</t>
  </si>
  <si>
    <t>1973-02-14</t>
  </si>
  <si>
    <t>2022-09-07 11:17:14</t>
  </si>
  <si>
    <t>2022-09-22 12:39:38</t>
  </si>
  <si>
    <t>2022-10-03 11:01:19</t>
  </si>
  <si>
    <t>2022-09-11 19:58:06</t>
  </si>
  <si>
    <t>2022-09-03 10:55:42</t>
  </si>
  <si>
    <t>2022-09-03 11:40:31</t>
  </si>
  <si>
    <t>2022-09-03 11:29:35</t>
  </si>
  <si>
    <t>2022-09-06 10:33:22</t>
  </si>
  <si>
    <t>2022-09-15 17:59:07</t>
  </si>
  <si>
    <t>2022-09-14 00:58:02</t>
  </si>
  <si>
    <t>2022-09-14 00:56:51</t>
  </si>
  <si>
    <t>2022-09-14 00:56:12</t>
  </si>
  <si>
    <t>2022-09-08 11:23:07</t>
  </si>
  <si>
    <t>ULLA</t>
  </si>
  <si>
    <t>YáñEZ</t>
  </si>
  <si>
    <t>2015-02-01</t>
  </si>
  <si>
    <t>2022-09-18 19:36:28</t>
  </si>
  <si>
    <t>2023-01-09 19:52:00</t>
  </si>
  <si>
    <t>2022-09-06 20:24:11</t>
  </si>
  <si>
    <t>2022-09-07 10:08:28</t>
  </si>
  <si>
    <t>2022-09-20 04:28:56</t>
  </si>
  <si>
    <t>2022-09-01 18:32:47</t>
  </si>
  <si>
    <t>2022-09-01 19:01:02</t>
  </si>
  <si>
    <t>2022-09-07 09:40:04</t>
  </si>
  <si>
    <t>2022-09-15 21:09:34</t>
  </si>
  <si>
    <t>ITAHISA</t>
  </si>
  <si>
    <t>2012-09-06</t>
  </si>
  <si>
    <t>2022-09-04 13:31:37</t>
  </si>
  <si>
    <t>2022-09-27 17:17:57</t>
  </si>
  <si>
    <t>2022-09-12 19:55:07</t>
  </si>
  <si>
    <t>2022-09-01 15:01:27</t>
  </si>
  <si>
    <t>2022-09-12 12:41:33</t>
  </si>
  <si>
    <t>2022-09-01 18:19:32</t>
  </si>
  <si>
    <t>2022-10-28 18:07:45</t>
  </si>
  <si>
    <t>2022-09-01 21:11:54</t>
  </si>
  <si>
    <t>2022-09-02 11:11:32</t>
  </si>
  <si>
    <t>2022-09-03 17:31:55</t>
  </si>
  <si>
    <t>2022-09-01 14:51:42</t>
  </si>
  <si>
    <t>2022-09-01 13:16:16</t>
  </si>
  <si>
    <t>2022-09-01 14:54:01</t>
  </si>
  <si>
    <t>2022-09-14 10:08:02</t>
  </si>
  <si>
    <t>2022-09-08 14:27:46</t>
  </si>
  <si>
    <t>BRAMAJO</t>
  </si>
  <si>
    <t>JORGE ORLANDO</t>
  </si>
  <si>
    <t>1991-08-23</t>
  </si>
  <si>
    <t>2022-09-07 23:39:45</t>
  </si>
  <si>
    <t>2022-09-01 15:52:24</t>
  </si>
  <si>
    <t>2022-09-22 13:42:01</t>
  </si>
  <si>
    <t>LAURO SEBASTIAN</t>
  </si>
  <si>
    <t>1984-06-04</t>
  </si>
  <si>
    <t>2022-09-06 18:18:48</t>
  </si>
  <si>
    <t>2022-09-06 15:42:10</t>
  </si>
  <si>
    <t>2022-09-15 11:43:02</t>
  </si>
  <si>
    <t>2022-09-11 13:24:46</t>
  </si>
  <si>
    <t>2022-10-10 16:01:28</t>
  </si>
  <si>
    <t>VIC</t>
  </si>
  <si>
    <t>1941-06-23</t>
  </si>
  <si>
    <t>2022-10-10 16:02:00</t>
  </si>
  <si>
    <t>2022-09-08 11:13:19</t>
  </si>
  <si>
    <t>RAMILO</t>
  </si>
  <si>
    <t>2014-07-04</t>
  </si>
  <si>
    <t>2022-09-07 00:46:09</t>
  </si>
  <si>
    <t>MARTIñO</t>
  </si>
  <si>
    <t>2022-09-07 00:45:08</t>
  </si>
  <si>
    <t>2022-09-07 20:02:09</t>
  </si>
  <si>
    <t>2022-09-07 00:22:16</t>
  </si>
  <si>
    <t>2022-09-08 02:38:21</t>
  </si>
  <si>
    <t>LOBELLES</t>
  </si>
  <si>
    <t>2014-01-03</t>
  </si>
  <si>
    <t>2022-11-10 09:35:56</t>
  </si>
  <si>
    <t>2022-09-07 12:05:46</t>
  </si>
  <si>
    <t>2022-09-07 22:19:16</t>
  </si>
  <si>
    <t>2022-09-02 01:30:07</t>
  </si>
  <si>
    <t>2022-11-10 09:37:18</t>
  </si>
  <si>
    <t>HERVAS</t>
  </si>
  <si>
    <t>JIMENEZ DE CISNEROS</t>
  </si>
  <si>
    <t>2014-10-31</t>
  </si>
  <si>
    <t>2022-09-16 13:22:40</t>
  </si>
  <si>
    <t>2022-11-06 18:48:55</t>
  </si>
  <si>
    <t>2009-07-11</t>
  </si>
  <si>
    <t>2022-11-06 18:29:16</t>
  </si>
  <si>
    <t>2022-10-06 13:28:41</t>
  </si>
  <si>
    <t>2023-01-17 10:46:42</t>
  </si>
  <si>
    <t>2022-11-10 09:36:34</t>
  </si>
  <si>
    <t>2022-09-16 13:20:51</t>
  </si>
  <si>
    <t>2023-01-19 09:42:48</t>
  </si>
  <si>
    <t>2022-09-19 17:27:09</t>
  </si>
  <si>
    <t>2023-01-20 12:10:27</t>
  </si>
  <si>
    <t>1968-05-18</t>
  </si>
  <si>
    <t>2022-09-26 10:06:27</t>
  </si>
  <si>
    <t>CDS CASABLANCA</t>
  </si>
  <si>
    <t>2022-09-16 13:20:26</t>
  </si>
  <si>
    <t>2022-09-16 13:21:10</t>
  </si>
  <si>
    <t>2022-09-16 13:40:11</t>
  </si>
  <si>
    <t>2022-11-10 09:34:52</t>
  </si>
  <si>
    <t>2022-09-22 13:42:21</t>
  </si>
  <si>
    <t>2013-10-29</t>
  </si>
  <si>
    <t>2022-09-08 12:10:43</t>
  </si>
  <si>
    <t>2023-01-17 09:18:38</t>
  </si>
  <si>
    <t>2022-09-08 18:58:43</t>
  </si>
  <si>
    <t>2011-02-26</t>
  </si>
  <si>
    <t>2022-09-18 11:31:00</t>
  </si>
  <si>
    <t>2022-09-16 11:10:41</t>
  </si>
  <si>
    <t>2022-09-16 08:47:16</t>
  </si>
  <si>
    <t>2022-09-19 11:07:32</t>
  </si>
  <si>
    <t>2022-09-19 11:06:53</t>
  </si>
  <si>
    <t>2022-09-14 14:03:27</t>
  </si>
  <si>
    <t>2022-09-07 20:00:40</t>
  </si>
  <si>
    <t>2022-09-19 11:06:31</t>
  </si>
  <si>
    <t>2022-09-19 11:03:23</t>
  </si>
  <si>
    <t>2022-09-01 18:14:57</t>
  </si>
  <si>
    <t>2022-09-01 18:09:12</t>
  </si>
  <si>
    <t>2022-09-06 15:42:39</t>
  </si>
  <si>
    <t>MONTIJANO</t>
  </si>
  <si>
    <t>JOSE TOMáS</t>
  </si>
  <si>
    <t>1998-12-18</t>
  </si>
  <si>
    <t>2023-01-17 11:55:15</t>
  </si>
  <si>
    <t>2022-09-29 20:10:27</t>
  </si>
  <si>
    <t>2022-09-29 20:09:56</t>
  </si>
  <si>
    <t>2022-09-15 15:22:41</t>
  </si>
  <si>
    <t>2022-10-28 18:07:00</t>
  </si>
  <si>
    <t>2022-09-11 19:24:55</t>
  </si>
  <si>
    <t>2022-09-11 13:34:28</t>
  </si>
  <si>
    <t>2022-09-16 17:48:06</t>
  </si>
  <si>
    <t>MARZAL</t>
  </si>
  <si>
    <t>2010-12-20</t>
  </si>
  <si>
    <t>2022-09-04 12:03:30</t>
  </si>
  <si>
    <t>ESCARTIN</t>
  </si>
  <si>
    <t>2011-02-17</t>
  </si>
  <si>
    <t>2022-09-04 12:01:24</t>
  </si>
  <si>
    <t>2022-09-21 13:12:27</t>
  </si>
  <si>
    <t>2022-09-21 13:11:47</t>
  </si>
  <si>
    <t>2022-09-01 13:28:24</t>
  </si>
  <si>
    <t>2010-01-25</t>
  </si>
  <si>
    <t>2022-10-02 10:03:42</t>
  </si>
  <si>
    <t>2022-09-02 08:32:52</t>
  </si>
  <si>
    <t>2013-02-14</t>
  </si>
  <si>
    <t>2022-09-07 23:58:37</t>
  </si>
  <si>
    <t>2014-06-26</t>
  </si>
  <si>
    <t>2022-09-21 07:35:11</t>
  </si>
  <si>
    <t>2022-09-01 15:58:37</t>
  </si>
  <si>
    <t>TARRES</t>
  </si>
  <si>
    <t>2005-10-05</t>
  </si>
  <si>
    <t>2022-09-11 20:04:49</t>
  </si>
  <si>
    <t>2022-09-06 20:23:42</t>
  </si>
  <si>
    <t>EZPELETA</t>
  </si>
  <si>
    <t>1997-08-15</t>
  </si>
  <si>
    <t>2022-09-13 19:51:14</t>
  </si>
  <si>
    <t>LUJAN</t>
  </si>
  <si>
    <t>FERNANDO DEL PINO</t>
  </si>
  <si>
    <t>1976-09-08</t>
  </si>
  <si>
    <t>2022-09-13 12:33:25</t>
  </si>
  <si>
    <t>2022-10-11 18:04:34</t>
  </si>
  <si>
    <t>2022-09-14 16:52:05</t>
  </si>
  <si>
    <t>2022-09-07 11:09:00</t>
  </si>
  <si>
    <t>2022-09-16 19:13:50</t>
  </si>
  <si>
    <t>2022-09-11 13:26:07</t>
  </si>
  <si>
    <t>1970-05-09</t>
  </si>
  <si>
    <t>2022-09-10 11:37:21</t>
  </si>
  <si>
    <t>CALZADILLA</t>
  </si>
  <si>
    <t>1965-04-10</t>
  </si>
  <si>
    <t>2022-09-19 09:12:22</t>
  </si>
  <si>
    <t>RUHLEMANN</t>
  </si>
  <si>
    <t>BREDA</t>
  </si>
  <si>
    <t>2022-09-10 11:59:05</t>
  </si>
  <si>
    <t>2015-09-18</t>
  </si>
  <si>
    <t>2022-09-14 13:19:45</t>
  </si>
  <si>
    <t>SALDAÑA</t>
  </si>
  <si>
    <t>2023-01-16 12:49:11</t>
  </si>
  <si>
    <t>2022-09-12 14:11:53</t>
  </si>
  <si>
    <t>2022-09-08 14:24:07</t>
  </si>
  <si>
    <t>2022-09-07 00:48:05</t>
  </si>
  <si>
    <t>2022-09-11 20:25:01</t>
  </si>
  <si>
    <t>2022-09-11 20:24:41</t>
  </si>
  <si>
    <t>2022-09-12 21:29:05</t>
  </si>
  <si>
    <t>2022-09-14 10:38:54</t>
  </si>
  <si>
    <t>LUKAS</t>
  </si>
  <si>
    <t>2010-06-15</t>
  </si>
  <si>
    <t>2022-09-10 11:57:55</t>
  </si>
  <si>
    <t>2022-09-21 07:34:29</t>
  </si>
  <si>
    <t>2022-09-15 09:28:49</t>
  </si>
  <si>
    <t>TORCAL</t>
  </si>
  <si>
    <t>2022-09-21 16:39:09</t>
  </si>
  <si>
    <t>2006-05-28</t>
  </si>
  <si>
    <t>2023-01-13 13:54:52</t>
  </si>
  <si>
    <t>2022-09-14 16:10:41</t>
  </si>
  <si>
    <t>GRACIELA</t>
  </si>
  <si>
    <t>2005-03-17</t>
  </si>
  <si>
    <t>2022-09-04 18:33:56</t>
  </si>
  <si>
    <t>2022-09-05 09:01:17</t>
  </si>
  <si>
    <t>2022-09-04 13:00:04</t>
  </si>
  <si>
    <t>2023-01-13 13:53:16</t>
  </si>
  <si>
    <t>2022-09-06 20:53:44</t>
  </si>
  <si>
    <t>2022-09-26 00:55:27</t>
  </si>
  <si>
    <t>2022-09-22 23:09:06</t>
  </si>
  <si>
    <t>2022-09-14 23:18:56</t>
  </si>
  <si>
    <t>2022-09-05 11:52:56</t>
  </si>
  <si>
    <t>2022-09-05 11:36:11</t>
  </si>
  <si>
    <t>2022-09-21 16:57:37</t>
  </si>
  <si>
    <t>2022-09-06 15:42:22</t>
  </si>
  <si>
    <t>2022-09-18 11:12:39</t>
  </si>
  <si>
    <t>2022-09-18 11:19:23</t>
  </si>
  <si>
    <t>2022-09-18 11:23:08</t>
  </si>
  <si>
    <t>2022-09-12 17:37:56</t>
  </si>
  <si>
    <t>2022-09-16 19:34:42</t>
  </si>
  <si>
    <t>RINIOTIS</t>
  </si>
  <si>
    <t>ANASTASIOS</t>
  </si>
  <si>
    <t>1983-04-17</t>
  </si>
  <si>
    <t>2022-09-07 13:05:46</t>
  </si>
  <si>
    <t>2022-09-11 11:35:39</t>
  </si>
  <si>
    <t>2022-09-06 13:53:57</t>
  </si>
  <si>
    <t>2022-09-11 21:32:28</t>
  </si>
  <si>
    <t>AYHIKA</t>
  </si>
  <si>
    <t>2022-09-19 11:21:32</t>
  </si>
  <si>
    <t>2022-09-13 12:37:27</t>
  </si>
  <si>
    <t>2022-09-12 20:24:07</t>
  </si>
  <si>
    <t>2022-09-02 10:02:18</t>
  </si>
  <si>
    <t>2022-09-07 09:45:08</t>
  </si>
  <si>
    <t>2022-09-06 13:52:05</t>
  </si>
  <si>
    <t>2022-09-02 00:47:29</t>
  </si>
  <si>
    <t>VILELA</t>
  </si>
  <si>
    <t>BENIGNO</t>
  </si>
  <si>
    <t>1962-01-25</t>
  </si>
  <si>
    <t>2022-09-11 09:05:42</t>
  </si>
  <si>
    <t>2022-09-16 12:27:49</t>
  </si>
  <si>
    <t>2022-09-13 23:00:41</t>
  </si>
  <si>
    <t>PEDRO JOAQUIN</t>
  </si>
  <si>
    <t>2022-09-13 23:14:48</t>
  </si>
  <si>
    <t>IARA VALENTINA</t>
  </si>
  <si>
    <t>2022-10-22 16:44:55</t>
  </si>
  <si>
    <t>BAKHTIN</t>
  </si>
  <si>
    <t>2023-02-07 16:43:50</t>
  </si>
  <si>
    <t>2023-01-09 12:48:22</t>
  </si>
  <si>
    <t>2022-09-07 19:47:28</t>
  </si>
  <si>
    <t>2022-09-07 00:16:59</t>
  </si>
  <si>
    <t>2022-09-14 19:37:59</t>
  </si>
  <si>
    <t>2022-09-14 19:54:13</t>
  </si>
  <si>
    <t>2022-11-15 20:02:40</t>
  </si>
  <si>
    <t>2023-01-12 11:27:57</t>
  </si>
  <si>
    <t>2022-09-10 18:58:31</t>
  </si>
  <si>
    <t>2022-09-13 23:02:52</t>
  </si>
  <si>
    <t>2022-09-08 10:32:46</t>
  </si>
  <si>
    <t>2022-09-02 17:28:26</t>
  </si>
  <si>
    <t>2006-08-01</t>
  </si>
  <si>
    <t>2022-09-13 18:52:21</t>
  </si>
  <si>
    <t>2023-01-20 20:19:24</t>
  </si>
  <si>
    <t>2022-09-06 13:54:24</t>
  </si>
  <si>
    <t>2022-09-15 22:15:51</t>
  </si>
  <si>
    <t>2022-09-01 14:46:51</t>
  </si>
  <si>
    <t>2022-09-22 23:08:10</t>
  </si>
  <si>
    <t>2022-09-15 12:48:35</t>
  </si>
  <si>
    <t>RODENAS</t>
  </si>
  <si>
    <t>2022-11-18 10:37:34</t>
  </si>
  <si>
    <t>2022-09-13 18:42:04</t>
  </si>
  <si>
    <t>2022-09-01 18:18:43</t>
  </si>
  <si>
    <t>2022-09-11 20:23:51</t>
  </si>
  <si>
    <t>2022-09-15 21:00:23</t>
  </si>
  <si>
    <t>2022-09-13 19:50:48</t>
  </si>
  <si>
    <t>1993-08-15</t>
  </si>
  <si>
    <t>2022-09-08 10:32:06</t>
  </si>
  <si>
    <t>2022-09-03 12:22:09</t>
  </si>
  <si>
    <t>HAHN</t>
  </si>
  <si>
    <t>1995-12-14</t>
  </si>
  <si>
    <t>2022-09-06 10:17:48</t>
  </si>
  <si>
    <t>2022-09-14 10:52:01</t>
  </si>
  <si>
    <t>2022-09-06 15:51:27</t>
  </si>
  <si>
    <t>2022-09-06 15:41:56</t>
  </si>
  <si>
    <t>2022-09-06 15:50:37</t>
  </si>
  <si>
    <t>2022-09-19 23:30:38</t>
  </si>
  <si>
    <t>2022-10-16 19:44:23</t>
  </si>
  <si>
    <t>2022-09-15 15:07:06</t>
  </si>
  <si>
    <t>2022-10-06 15:48:37</t>
  </si>
  <si>
    <t>2022-09-01 18:10:00</t>
  </si>
  <si>
    <t>2022-09-07 09:44:33</t>
  </si>
  <si>
    <t>2022-09-16 13:05:09</t>
  </si>
  <si>
    <t>JOAN MANUEL</t>
  </si>
  <si>
    <t>1963-10-17</t>
  </si>
  <si>
    <t>2022-09-16 13:14:55</t>
  </si>
  <si>
    <t>2012-07-14</t>
  </si>
  <si>
    <t>2022-09-12 16:11:10</t>
  </si>
  <si>
    <t>2022-09-01 14:51:51</t>
  </si>
  <si>
    <t>ABESO</t>
  </si>
  <si>
    <t>RUBIATO</t>
  </si>
  <si>
    <t>2006-05-01</t>
  </si>
  <si>
    <t>2022-09-10 17:00:23</t>
  </si>
  <si>
    <t>2022-09-14 10:36:11</t>
  </si>
  <si>
    <t>2022-09-08 11:12:54</t>
  </si>
  <si>
    <t>2022-09-07 19:39:46</t>
  </si>
  <si>
    <t>2022-09-09 10:14:39</t>
  </si>
  <si>
    <t>2022-09-21 01:38:38</t>
  </si>
  <si>
    <t>2022-09-21 01:39:51</t>
  </si>
  <si>
    <t>2022-09-13 12:28:30</t>
  </si>
  <si>
    <t>2022-09-07 00:44:25</t>
  </si>
  <si>
    <t>2022-09-07 00:44:03</t>
  </si>
  <si>
    <t>2011-08-24</t>
  </si>
  <si>
    <t>2022-09-07 00:47:45</t>
  </si>
  <si>
    <t>2022-09-07 00:42:57</t>
  </si>
  <si>
    <t>2022-09-21 01:38:56</t>
  </si>
  <si>
    <t>2022-09-07 00:47:27</t>
  </si>
  <si>
    <t>2022-09-07 19:31:48</t>
  </si>
  <si>
    <t>2022-10-07 12:24:21</t>
  </si>
  <si>
    <t>2022-09-07 19:41:40</t>
  </si>
  <si>
    <t>FULGENCIO</t>
  </si>
  <si>
    <t>2022-09-13 12:28:53</t>
  </si>
  <si>
    <t>2022-09-07 19:41:20</t>
  </si>
  <si>
    <t>2023-01-23 09:42:38</t>
  </si>
  <si>
    <t>2022-09-11 20:10:02</t>
  </si>
  <si>
    <t>QUIMESó</t>
  </si>
  <si>
    <t>2007-05-31</t>
  </si>
  <si>
    <t>2022-10-26 12:04:26</t>
  </si>
  <si>
    <t>2007-10-11</t>
  </si>
  <si>
    <t>2022-09-16 12:22:30</t>
  </si>
  <si>
    <t>2011-09-13</t>
  </si>
  <si>
    <t>2022-09-16 12:21:24</t>
  </si>
  <si>
    <t>LIMA</t>
  </si>
  <si>
    <t>2002-07-07</t>
  </si>
  <si>
    <t>2022-09-18 20:40:21</t>
  </si>
  <si>
    <t>2011-06-27</t>
  </si>
  <si>
    <t>2022-09-05 11:35:58</t>
  </si>
  <si>
    <t>2022-09-05 11:37:01</t>
  </si>
  <si>
    <t>2022-09-06 11:42:42</t>
  </si>
  <si>
    <t>2022-09-05 11:33:51</t>
  </si>
  <si>
    <t>2022-09-16 12:19:50</t>
  </si>
  <si>
    <t>2022-09-16 12:18:46</t>
  </si>
  <si>
    <t>2022-09-16 12:17:14</t>
  </si>
  <si>
    <t>1978-06-01</t>
  </si>
  <si>
    <t>2022-09-08 17:03:50</t>
  </si>
  <si>
    <t>2022-09-14 20:46:03</t>
  </si>
  <si>
    <t>2022-09-21 14:02:20</t>
  </si>
  <si>
    <t>AST CLUB TM</t>
  </si>
  <si>
    <t>2022-09-21 14:02:36</t>
  </si>
  <si>
    <t>2023-01-13 13:54:19</t>
  </si>
  <si>
    <t>2022-09-10 11:38:52</t>
  </si>
  <si>
    <t>2022-09-15 11:15:29</t>
  </si>
  <si>
    <t>2022-09-08 12:12:40</t>
  </si>
  <si>
    <t>2022-09-01 18:15:55</t>
  </si>
  <si>
    <t>2022-09-05 09:03:10</t>
  </si>
  <si>
    <t>MOLINÉ</t>
  </si>
  <si>
    <t>2012-10-25</t>
  </si>
  <si>
    <t>2022-09-14 15:17:14</t>
  </si>
  <si>
    <t>2010-03-07</t>
  </si>
  <si>
    <t>2022-11-29 10:49:36</t>
  </si>
  <si>
    <t>SAN LORENZO</t>
  </si>
  <si>
    <t>2022-09-07 19:44:54</t>
  </si>
  <si>
    <t>2022-09-07 19:49:31</t>
  </si>
  <si>
    <t>2022-09-07 19:50:54</t>
  </si>
  <si>
    <t>2022-09-07 19:50:39</t>
  </si>
  <si>
    <t>2022-09-19 16:40:37</t>
  </si>
  <si>
    <t>PRESA</t>
  </si>
  <si>
    <t>1975-10-05</t>
  </si>
  <si>
    <t>2022-09-13 22:28:14</t>
  </si>
  <si>
    <t>2022-09-07 22:04:32</t>
  </si>
  <si>
    <t>2022-09-10 12:14:53</t>
  </si>
  <si>
    <t>2022-09-06 19:06:34</t>
  </si>
  <si>
    <t>2022-09-01 15:56:35</t>
  </si>
  <si>
    <t>PERTIERRA</t>
  </si>
  <si>
    <t>2022-09-19 09:13:09</t>
  </si>
  <si>
    <t>2022-09-02 21:27:34</t>
  </si>
  <si>
    <t>2022-09-26 13:03:07</t>
  </si>
  <si>
    <t>1950-06-14</t>
  </si>
  <si>
    <t>2022-09-27 18:05:55</t>
  </si>
  <si>
    <t>2007-12-10</t>
  </si>
  <si>
    <t>2022-09-07 19:14:21</t>
  </si>
  <si>
    <t>2022-09-06 13:05:38</t>
  </si>
  <si>
    <t>2023-02-01 14:00:49</t>
  </si>
  <si>
    <t>CHILLIDA</t>
  </si>
  <si>
    <t>1983-03-19</t>
  </si>
  <si>
    <t>2022-09-16 20:41:31</t>
  </si>
  <si>
    <t>2022-09-07 18:28:17</t>
  </si>
  <si>
    <t>2022-11-18 10:18:45</t>
  </si>
  <si>
    <t>2022-11-18 10:18:55</t>
  </si>
  <si>
    <t>2022-09-04 19:33:58</t>
  </si>
  <si>
    <t>2022-09-08 16:59:44</t>
  </si>
  <si>
    <t>ESPIGA</t>
  </si>
  <si>
    <t>2006-05-21</t>
  </si>
  <si>
    <t>2022-09-03 10:34:10</t>
  </si>
  <si>
    <t>2022-09-08 08:38:56</t>
  </si>
  <si>
    <t>2022-09-08 08:39:47</t>
  </si>
  <si>
    <t>2022-09-06 10:47:28</t>
  </si>
  <si>
    <t>2022-09-07 23:51:34</t>
  </si>
  <si>
    <t>2022-09-16 16:33:42</t>
  </si>
  <si>
    <t>ARDUENGO</t>
  </si>
  <si>
    <t>ENOL</t>
  </si>
  <si>
    <t>2022-09-18 12:12:37</t>
  </si>
  <si>
    <t>2022-09-07 11:08:22</t>
  </si>
  <si>
    <t>2022-09-07 09:46:13</t>
  </si>
  <si>
    <t>2022-09-15 19:07:04</t>
  </si>
  <si>
    <t>2022-11-28 10:25:42</t>
  </si>
  <si>
    <t>2022-09-02 18:54:57</t>
  </si>
  <si>
    <t>2022-09-07 09:35:04</t>
  </si>
  <si>
    <t>MANZANAL</t>
  </si>
  <si>
    <t>2007-05-17</t>
  </si>
  <si>
    <t>2022-09-18 02:13:31</t>
  </si>
  <si>
    <t>DEL BLANCO</t>
  </si>
  <si>
    <t>2006-01-01</t>
  </si>
  <si>
    <t>2022-09-18 02:14:08</t>
  </si>
  <si>
    <t>2022-09-20 15:18:19</t>
  </si>
  <si>
    <t>2023-03-27 16:24:43</t>
  </si>
  <si>
    <t>2022-09-20 15:18:03</t>
  </si>
  <si>
    <t>2022-09-01 14:56:07</t>
  </si>
  <si>
    <t>2022-09-01 14:55:42</t>
  </si>
  <si>
    <t>2022-09-01 19:02:51</t>
  </si>
  <si>
    <t>2022-09-07 11:18:00</t>
  </si>
  <si>
    <t>2022-09-07 11:15:30</t>
  </si>
  <si>
    <t>2022-09-13 15:43:00</t>
  </si>
  <si>
    <t>2022-09-08 17:01:25</t>
  </si>
  <si>
    <t>1979-01-31</t>
  </si>
  <si>
    <t>2022-09-08 17:02:34</t>
  </si>
  <si>
    <t>2022-09-02 12:54:31</t>
  </si>
  <si>
    <t>2022-09-02 12:56:53</t>
  </si>
  <si>
    <t>2022-09-11 19:49:31</t>
  </si>
  <si>
    <t>2022-09-01 14:52:06</t>
  </si>
  <si>
    <t>2022-09-01 14:49:01</t>
  </si>
  <si>
    <t>2022-09-15 12:49:03</t>
  </si>
  <si>
    <t>2022-09-07 18:33:01</t>
  </si>
  <si>
    <t>2022-09-07 18:37:30</t>
  </si>
  <si>
    <t>2022-09-12 14:08:37</t>
  </si>
  <si>
    <t>2022-09-15 11:45:07</t>
  </si>
  <si>
    <t>2022-09-15 11:42:25</t>
  </si>
  <si>
    <t>2022-09-06 11:06:32</t>
  </si>
  <si>
    <t>2022-09-06 17:05:20</t>
  </si>
  <si>
    <t>2022-09-02 12:12:50</t>
  </si>
  <si>
    <t>2022-09-03 11:09:03</t>
  </si>
  <si>
    <t>2022-09-03 10:53:56</t>
  </si>
  <si>
    <t>2022-09-14 22:50:30</t>
  </si>
  <si>
    <t>2022-09-03 10:57:05</t>
  </si>
  <si>
    <t>2022-09-17 08:31:32</t>
  </si>
  <si>
    <t>2022-09-17 08:29:09</t>
  </si>
  <si>
    <t>2000-04-30</t>
  </si>
  <si>
    <t>2022-09-12 19:12:41</t>
  </si>
  <si>
    <t>2022-09-12 16:06:27</t>
  </si>
  <si>
    <t>TORREZ</t>
  </si>
  <si>
    <t>SEAN MARC</t>
  </si>
  <si>
    <t>2005-01-23</t>
  </si>
  <si>
    <t>2022-09-12 16:08:21</t>
  </si>
  <si>
    <t>LIMACHE</t>
  </si>
  <si>
    <t>2005-02-23</t>
  </si>
  <si>
    <t>2022-09-12 16:12:11</t>
  </si>
  <si>
    <t>NIñO</t>
  </si>
  <si>
    <t>2022-09-11 09:07:30</t>
  </si>
  <si>
    <t>2023-01-23 09:16:32</t>
  </si>
  <si>
    <t>2022-09-07 19:11:12</t>
  </si>
  <si>
    <t>2022-09-06 17:51:45</t>
  </si>
  <si>
    <t>CARBON</t>
  </si>
  <si>
    <t>LLONA</t>
  </si>
  <si>
    <t>2004-12-26</t>
  </si>
  <si>
    <t>2022-09-20 13:24:31</t>
  </si>
  <si>
    <t>2022-09-16 16:21:55</t>
  </si>
  <si>
    <t>2022-09-16 16:21:46</t>
  </si>
  <si>
    <t>2022-09-05 11:32:52</t>
  </si>
  <si>
    <t>MARTINES</t>
  </si>
  <si>
    <t>1962-05-21</t>
  </si>
  <si>
    <t>2022-09-15 22:45:33</t>
  </si>
  <si>
    <t>2022-09-14 23:36:35</t>
  </si>
  <si>
    <t>2007-01-18</t>
  </si>
  <si>
    <t>2022-11-18 10:37:45</t>
  </si>
  <si>
    <t>2022-09-16 19:44:37</t>
  </si>
  <si>
    <t>2022-09-21 14:52:54</t>
  </si>
  <si>
    <t>2022-09-16 13:07:33</t>
  </si>
  <si>
    <t>2022-09-02 11:29:39</t>
  </si>
  <si>
    <t>2022-09-07 00:57:41</t>
  </si>
  <si>
    <t>2014-12-15</t>
  </si>
  <si>
    <t>2022-09-28 03:59:04</t>
  </si>
  <si>
    <t>2013-04-15</t>
  </si>
  <si>
    <t>2022-09-08 02:35:20</t>
  </si>
  <si>
    <t>DE SOSA</t>
  </si>
  <si>
    <t>2014-11-26</t>
  </si>
  <si>
    <t>2022-09-28 03:59:36</t>
  </si>
  <si>
    <t>PROVENCIO</t>
  </si>
  <si>
    <t>2009-05-09</t>
  </si>
  <si>
    <t>2022-09-14 11:39:36</t>
  </si>
  <si>
    <t>2022-09-15 21:04:46</t>
  </si>
  <si>
    <t>2022-09-11 09:12:54</t>
  </si>
  <si>
    <t>2010-12-02</t>
  </si>
  <si>
    <t>2022-09-16 22:49:28</t>
  </si>
  <si>
    <t>2022-09-03 10:46:44</t>
  </si>
  <si>
    <t>2022-09-21 01:39:37</t>
  </si>
  <si>
    <t>2022-09-08 10:28:05</t>
  </si>
  <si>
    <t>CALVARRO</t>
  </si>
  <si>
    <t>2022-09-06 12:07:40</t>
  </si>
  <si>
    <t>2022-09-02 12:46:46</t>
  </si>
  <si>
    <t>2022-09-10 11:36:25</t>
  </si>
  <si>
    <t>2022-09-06 15:51:17</t>
  </si>
  <si>
    <t>2022-09-06 15:41:31</t>
  </si>
  <si>
    <t>2022-10-16 19:43:49</t>
  </si>
  <si>
    <t>2022-09-27 12:55:13</t>
  </si>
  <si>
    <t>2022-09-05 09:02:04</t>
  </si>
  <si>
    <t>2022-09-06 22:20:54</t>
  </si>
  <si>
    <t>2022-10-22 10:48:47</t>
  </si>
  <si>
    <t>ESTRELA</t>
  </si>
  <si>
    <t>2007-04-05</t>
  </si>
  <si>
    <t>2022-09-06 17:06:13</t>
  </si>
  <si>
    <t>2022-09-11 13:24:18</t>
  </si>
  <si>
    <t>2022-09-13 15:43:33</t>
  </si>
  <si>
    <t>2022-09-13 09:10:49</t>
  </si>
  <si>
    <t>2022-09-04 22:40:59</t>
  </si>
  <si>
    <t>SANTIAGO JAVIER</t>
  </si>
  <si>
    <t>2022-09-02 08:57:50</t>
  </si>
  <si>
    <t>2022-09-18 23:51:10</t>
  </si>
  <si>
    <t>NAKAJIN</t>
  </si>
  <si>
    <t>TATSURO</t>
  </si>
  <si>
    <t>2000-01-28</t>
  </si>
  <si>
    <t>2022-12-28 13:53:41</t>
  </si>
  <si>
    <t>ALDA</t>
  </si>
  <si>
    <t>CASAJUS</t>
  </si>
  <si>
    <t>1953-01-17</t>
  </si>
  <si>
    <t>2022-09-26 16:01:32</t>
  </si>
  <si>
    <t>2022-09-02 12:53:31</t>
  </si>
  <si>
    <t>2022-09-17 15:13:46</t>
  </si>
  <si>
    <t>2022-09-12 15:17:36</t>
  </si>
  <si>
    <t>2023-01-20 19:23:21</t>
  </si>
  <si>
    <t>2022-09-09 00:57:14</t>
  </si>
  <si>
    <t>2022-09-15 17:43:33</t>
  </si>
  <si>
    <t>2022-09-14 08:49:19</t>
  </si>
  <si>
    <t>2022-09-02 23:10:02</t>
  </si>
  <si>
    <t>2022-09-02 12:56:09</t>
  </si>
  <si>
    <t>2022-09-08 02:34:18</t>
  </si>
  <si>
    <t>2022-09-20 08:26:28</t>
  </si>
  <si>
    <t>2022-09-28 04:02:07</t>
  </si>
  <si>
    <t>2022-09-18 23:51:52</t>
  </si>
  <si>
    <t>2022-09-02 16:47:39</t>
  </si>
  <si>
    <t>2022-09-04 13:48:58</t>
  </si>
  <si>
    <t>2022-09-07 19:45:26</t>
  </si>
  <si>
    <t>2022-09-01 22:43:50</t>
  </si>
  <si>
    <t>2022-09-08 21:22:46</t>
  </si>
  <si>
    <t>2008-02-07</t>
  </si>
  <si>
    <t>2022-09-01 22:48:54</t>
  </si>
  <si>
    <t>2012-10-12</t>
  </si>
  <si>
    <t>2022-09-08 15:13:28</t>
  </si>
  <si>
    <t>2022-09-08 18:45:28</t>
  </si>
  <si>
    <t>2022-09-27 15:57:33</t>
  </si>
  <si>
    <t>2022-09-21 16:34:34</t>
  </si>
  <si>
    <t>2022-09-11 13:23:28</t>
  </si>
  <si>
    <t>2022-09-13 12:58:09</t>
  </si>
  <si>
    <t>2022-09-06 11:49:16</t>
  </si>
  <si>
    <t>2022-09-14 13:36:16</t>
  </si>
  <si>
    <t>2023-01-26 07:02:54</t>
  </si>
  <si>
    <t>MANFERDINI</t>
  </si>
  <si>
    <t>ALEXA</t>
  </si>
  <si>
    <t>2010-01-20</t>
  </si>
  <si>
    <t>2022-10-03 13:10:57</t>
  </si>
  <si>
    <t>WERNER</t>
  </si>
  <si>
    <t>COPE</t>
  </si>
  <si>
    <t>REEFYURI</t>
  </si>
  <si>
    <t>2007-05-10</t>
  </si>
  <si>
    <t>2023-03-28 09:38:15</t>
  </si>
  <si>
    <t>CDTM PALATRON</t>
  </si>
  <si>
    <t>2022-09-16 12:20:44</t>
  </si>
  <si>
    <t>2022-09-07 09:48:15</t>
  </si>
  <si>
    <t>2022-09-17 13:20:19</t>
  </si>
  <si>
    <t>2022-09-05 11:34:16</t>
  </si>
  <si>
    <t>2008-11-06</t>
  </si>
  <si>
    <t>2023-03-27 17:01:29</t>
  </si>
  <si>
    <t>2008-05-22</t>
  </si>
  <si>
    <t>2022-09-01 14:52:47</t>
  </si>
  <si>
    <t>EDURNE</t>
  </si>
  <si>
    <t>2011-05-13</t>
  </si>
  <si>
    <t>2022-10-31 19:22:06</t>
  </si>
  <si>
    <t>1965-04-09</t>
  </si>
  <si>
    <t>2022-09-07 22:37:40</t>
  </si>
  <si>
    <t>2022-09-07 06:04:54</t>
  </si>
  <si>
    <t>2022-09-06 13:53:15</t>
  </si>
  <si>
    <t>2022-09-11 20:07:04</t>
  </si>
  <si>
    <t>2022-09-07 00:45:42</t>
  </si>
  <si>
    <t>2022-09-16 16:32:00</t>
  </si>
  <si>
    <t>2022-09-18 11:13:59</t>
  </si>
  <si>
    <t>2022-09-01 12:59:35</t>
  </si>
  <si>
    <t>2022-09-15 21:08:50</t>
  </si>
  <si>
    <t>2022-09-15 21:03:08</t>
  </si>
  <si>
    <t>2022-09-19 11:22:05</t>
  </si>
  <si>
    <t>2022-09-16 13:26:49</t>
  </si>
  <si>
    <t>2022-09-19 11:22:57</t>
  </si>
  <si>
    <t>2022-09-01 15:55:41</t>
  </si>
  <si>
    <t>2022-09-11 19:29:05</t>
  </si>
  <si>
    <t>2022-09-11 12:06:21</t>
  </si>
  <si>
    <t>BELLERO</t>
  </si>
  <si>
    <t>2022-09-11 12:04:26</t>
  </si>
  <si>
    <t>2022-09-07 09:37:08</t>
  </si>
  <si>
    <t>2022-10-25 14:56:25</t>
  </si>
  <si>
    <t>2022-09-04 18:30:53</t>
  </si>
  <si>
    <t>2022-11-22 17:42:24</t>
  </si>
  <si>
    <t>VILLARROEL</t>
  </si>
  <si>
    <t>1995-03-19</t>
  </si>
  <si>
    <t>2022-09-15 08:52:30</t>
  </si>
  <si>
    <t>BOLIVIANA</t>
  </si>
  <si>
    <t>2022-09-07 09:53:25</t>
  </si>
  <si>
    <t>2022-10-09 21:15:03</t>
  </si>
  <si>
    <t>2022-09-14 11:52:34</t>
  </si>
  <si>
    <t>2022-09-11 20:02:42</t>
  </si>
  <si>
    <t>2022-09-16 11:32:04</t>
  </si>
  <si>
    <t>2022-09-11 20:04:29</t>
  </si>
  <si>
    <t>URRACA</t>
  </si>
  <si>
    <t>2008-08-13</t>
  </si>
  <si>
    <t>2022-09-01 22:48:03</t>
  </si>
  <si>
    <t>2022-09-04 12:57:52</t>
  </si>
  <si>
    <t>2022-09-04 12:58:07</t>
  </si>
  <si>
    <t>AYO</t>
  </si>
  <si>
    <t>2003-12-14</t>
  </si>
  <si>
    <t>2022-11-08 20:49:53</t>
  </si>
  <si>
    <t>2022-10-03 10:23:09</t>
  </si>
  <si>
    <t>2022-09-15 12:42:52</t>
  </si>
  <si>
    <t>2022-09-15 12:42:37</t>
  </si>
  <si>
    <t>2023-02-23 09:03:37</t>
  </si>
  <si>
    <t>2022-09-02 01:34:48</t>
  </si>
  <si>
    <t>2022-09-13 23:02:03</t>
  </si>
  <si>
    <t>2022-09-22 23:04:12</t>
  </si>
  <si>
    <t>2022-09-01 18:13:56</t>
  </si>
  <si>
    <t>2022-09-16 17:01:22</t>
  </si>
  <si>
    <t>2022-09-08 08:58:01</t>
  </si>
  <si>
    <t>2022-11-01 12:35:11</t>
  </si>
  <si>
    <t>2022-09-15 12:34:21</t>
  </si>
  <si>
    <t>2022-09-14 16:11:31</t>
  </si>
  <si>
    <t>2022-09-02 12:17:55</t>
  </si>
  <si>
    <t>2022-09-06 10:46:06</t>
  </si>
  <si>
    <t>2022-09-08 18:11:59</t>
  </si>
  <si>
    <t>2022-09-08 08:42:05</t>
  </si>
  <si>
    <t>2022-09-08 08:34:11</t>
  </si>
  <si>
    <t>REGUERO</t>
  </si>
  <si>
    <t>FERNANDEZ DE ARANGUIZ</t>
  </si>
  <si>
    <t>JOKIN</t>
  </si>
  <si>
    <t>2022-09-04 12:26:34</t>
  </si>
  <si>
    <t>2022-09-22 13:40:29</t>
  </si>
  <si>
    <t>2022-09-01 15:02:28</t>
  </si>
  <si>
    <t>KARKOSZKA</t>
  </si>
  <si>
    <t>OKTAWIA</t>
  </si>
  <si>
    <t>2023-01-12 11:30:26</t>
  </si>
  <si>
    <t>MORILLO</t>
  </si>
  <si>
    <t>ASENAT</t>
  </si>
  <si>
    <t>1979-06-10</t>
  </si>
  <si>
    <t>2022-09-02 19:10:36</t>
  </si>
  <si>
    <t>2022-09-08 14:32:40</t>
  </si>
  <si>
    <t>2022-09-06 09:20:20</t>
  </si>
  <si>
    <t>2022-09-06 09:20:41</t>
  </si>
  <si>
    <t>2022-09-19 17:25:50</t>
  </si>
  <si>
    <t>2022-09-19 17:25:31</t>
  </si>
  <si>
    <t>2022-09-07 23:51:02</t>
  </si>
  <si>
    <t>CALVERA</t>
  </si>
  <si>
    <t>ESTELLER</t>
  </si>
  <si>
    <t>2007-07-11</t>
  </si>
  <si>
    <t>2022-09-19 16:27:27</t>
  </si>
  <si>
    <t>2022-09-28 21:06:13</t>
  </si>
  <si>
    <t>2022-09-28 21:06:55</t>
  </si>
  <si>
    <t>2022-09-13 21:58:57</t>
  </si>
  <si>
    <t>OVIEDO</t>
  </si>
  <si>
    <t>AYRTON ANDRE</t>
  </si>
  <si>
    <t>2022-09-03 13:11:38</t>
  </si>
  <si>
    <t>2022-09-11 20:29:40</t>
  </si>
  <si>
    <t>2022-09-16 11:08:48</t>
  </si>
  <si>
    <t>2022-09-16 11:21:10</t>
  </si>
  <si>
    <t>2022-09-15 20:30:28</t>
  </si>
  <si>
    <t>2022-09-16 00:07:54</t>
  </si>
  <si>
    <t>2022-09-04 10:54:29</t>
  </si>
  <si>
    <t>2022-09-07 06:03:58</t>
  </si>
  <si>
    <t>2022-09-14 09:39:46</t>
  </si>
  <si>
    <t>2022-09-13 16:42:20</t>
  </si>
  <si>
    <t>VILLALTA</t>
  </si>
  <si>
    <t>2022-09-16 22:50:06</t>
  </si>
  <si>
    <t>2022-09-01 21:37:55</t>
  </si>
  <si>
    <t>2022-09-13 15:42:07</t>
  </si>
  <si>
    <t>2000-08-24</t>
  </si>
  <si>
    <t>2022-09-13 12:48:59</t>
  </si>
  <si>
    <t>2022-09-15 15:16:35</t>
  </si>
  <si>
    <t>2022-09-15 15:09:54</t>
  </si>
  <si>
    <t>2022-09-15 15:07:34</t>
  </si>
  <si>
    <t>2022-09-15 16:05:45</t>
  </si>
  <si>
    <t>RIOFRIO</t>
  </si>
  <si>
    <t>EMILIANO BARUCH</t>
  </si>
  <si>
    <t>1998-07-02</t>
  </si>
  <si>
    <t>2023-01-13 18:12:25</t>
  </si>
  <si>
    <t>2022-09-06 18:11:16</t>
  </si>
  <si>
    <t>PAMPILLON</t>
  </si>
  <si>
    <t>1976-09-27</t>
  </si>
  <si>
    <t>2022-10-07 00:27:11</t>
  </si>
  <si>
    <t>2022-09-14 11:55:24</t>
  </si>
  <si>
    <t>ABIT RONALDO</t>
  </si>
  <si>
    <t>2022-09-16 16:36:00</t>
  </si>
  <si>
    <t>2022-10-26 20:31:10</t>
  </si>
  <si>
    <t>LIS</t>
  </si>
  <si>
    <t>2022-09-28 11:00:45</t>
  </si>
  <si>
    <t>PORTO</t>
  </si>
  <si>
    <t>2022-09-20 16:34:00</t>
  </si>
  <si>
    <t>2022-09-11 13:23:50</t>
  </si>
  <si>
    <t>2022-09-10 12:05:13</t>
  </si>
  <si>
    <t>2022-09-13 22:45:17</t>
  </si>
  <si>
    <t>2022-09-17 14:36:52</t>
  </si>
  <si>
    <t>2022-09-14 20:45:57</t>
  </si>
  <si>
    <t>2022-09-01 14:54:34</t>
  </si>
  <si>
    <t>2023-01-21 11:20:56</t>
  </si>
  <si>
    <t>2022-09-12 21:22:26</t>
  </si>
  <si>
    <t>2022-09-04 12:25:07</t>
  </si>
  <si>
    <t>CORDOBA</t>
  </si>
  <si>
    <t>2006-02-11</t>
  </si>
  <si>
    <t>2022-09-04 12:24:26</t>
  </si>
  <si>
    <t>ZALDIBAR</t>
  </si>
  <si>
    <t>1968-07-12</t>
  </si>
  <si>
    <t>2022-09-13 23:30:36</t>
  </si>
  <si>
    <t>2022-09-07 19:51:10</t>
  </si>
  <si>
    <t>2022-09-14 15:11:56</t>
  </si>
  <si>
    <t>2022-09-03 19:51:56</t>
  </si>
  <si>
    <t>2022-09-03 19:49:58</t>
  </si>
  <si>
    <t>2022-09-01 14:54:57</t>
  </si>
  <si>
    <t>OSES</t>
  </si>
  <si>
    <t>2022-09-03 17:08:38</t>
  </si>
  <si>
    <t>2022-09-01 13:15:49</t>
  </si>
  <si>
    <t>2022-09-24 13:43:04</t>
  </si>
  <si>
    <t>2022-09-24 13:41:55</t>
  </si>
  <si>
    <t>PFLUEGL</t>
  </si>
  <si>
    <t>2005-11-05</t>
  </si>
  <si>
    <t>2022-11-15 09:33:22</t>
  </si>
  <si>
    <t>INFANTES</t>
  </si>
  <si>
    <t>2022-09-18 12:43:00</t>
  </si>
  <si>
    <t>NUÑEZ BARRANCO</t>
  </si>
  <si>
    <t>2006-11-06</t>
  </si>
  <si>
    <t>2022-09-18 12:44:16</t>
  </si>
  <si>
    <t>2022-09-18 12:43:26</t>
  </si>
  <si>
    <t>2022-09-14 13:30:42</t>
  </si>
  <si>
    <t>2022-09-07 08:34:51</t>
  </si>
  <si>
    <t>2022-09-06 22:19:06</t>
  </si>
  <si>
    <t>NUÑO</t>
  </si>
  <si>
    <t>2022-09-01 17:02:34</t>
  </si>
  <si>
    <t>2022-09-03 19:53:04</t>
  </si>
  <si>
    <t>2011-05-07</t>
  </si>
  <si>
    <t>2022-09-15 13:28:37</t>
  </si>
  <si>
    <t>MAZANKINE</t>
  </si>
  <si>
    <t>JACQUES</t>
  </si>
  <si>
    <t>1949-08-10</t>
  </si>
  <si>
    <t>2022-11-18 11:40:37</t>
  </si>
  <si>
    <t>2022-09-08 19:46:54</t>
  </si>
  <si>
    <t>2022-09-18 19:27:26</t>
  </si>
  <si>
    <t>2004-06-21</t>
  </si>
  <si>
    <t>2022-09-28 10:57:04</t>
  </si>
  <si>
    <t>2022-09-12 13:06:46</t>
  </si>
  <si>
    <t>1967-11-04</t>
  </si>
  <si>
    <t>2022-09-02 12:30:19</t>
  </si>
  <si>
    <t>2022-09-19 09:15:17</t>
  </si>
  <si>
    <t>2022-09-19 16:40:02</t>
  </si>
  <si>
    <t>2022-09-12 15:57:10</t>
  </si>
  <si>
    <t>2022-09-12 15:54:17</t>
  </si>
  <si>
    <t>2022-09-02 12:13:42</t>
  </si>
  <si>
    <t>RUBINOS</t>
  </si>
  <si>
    <t>2010-08-04</t>
  </si>
  <si>
    <t>2022-09-08 10:48:06</t>
  </si>
  <si>
    <t>CAMBRE</t>
  </si>
  <si>
    <t>2006-09-05</t>
  </si>
  <si>
    <t>2022-09-08 10:46:43</t>
  </si>
  <si>
    <t>2022-09-19 11:56:57</t>
  </si>
  <si>
    <t>2022-09-20 21:10:29</t>
  </si>
  <si>
    <t>2022-09-16 16:34:01</t>
  </si>
  <si>
    <t>JOKIC</t>
  </si>
  <si>
    <t>TIJANA</t>
  </si>
  <si>
    <t>2022-09-01 21:20:23</t>
  </si>
  <si>
    <t>2022-09-19 18:56:03</t>
  </si>
  <si>
    <t>2022-09-13 11:32:46</t>
  </si>
  <si>
    <t>1990-10-04</t>
  </si>
  <si>
    <t>2022-09-12 16:46:56</t>
  </si>
  <si>
    <t>2022-09-11 19:25:59</t>
  </si>
  <si>
    <t>2022-09-13 12:38:38</t>
  </si>
  <si>
    <t>2022-09-16 18:47:12</t>
  </si>
  <si>
    <t>2022-09-11 20:01:35</t>
  </si>
  <si>
    <t>GONZALO MARTIN</t>
  </si>
  <si>
    <t>2022-09-02 08:40:35</t>
  </si>
  <si>
    <t>2022-09-06 11:17:26</t>
  </si>
  <si>
    <t>2022-09-13 12:39:19</t>
  </si>
  <si>
    <t>2022-10-08 10:38:25</t>
  </si>
  <si>
    <t>2022-09-06 13:48:29</t>
  </si>
  <si>
    <t>2022-09-18 02:13:08</t>
  </si>
  <si>
    <t>2022-09-19 11:23:52</t>
  </si>
  <si>
    <t>2022-09-11 19:38:57</t>
  </si>
  <si>
    <t>2022-09-07 08:34:19</t>
  </si>
  <si>
    <t>2022-09-07 23:48:39</t>
  </si>
  <si>
    <t>1998-06-29</t>
  </si>
  <si>
    <t>2022-09-20 16:25:19</t>
  </si>
  <si>
    <t>2022-09-07 00:42:08</t>
  </si>
  <si>
    <t>2022-09-07 09:37:41</t>
  </si>
  <si>
    <t>2022-09-08 18:56:58</t>
  </si>
  <si>
    <t>2022-10-07 00:29:00</t>
  </si>
  <si>
    <t>2022-09-07 00:48:39</t>
  </si>
  <si>
    <t>2022-09-17 14:36:05</t>
  </si>
  <si>
    <t>2022-09-26 08:51:03</t>
  </si>
  <si>
    <t>1955-12-16</t>
  </si>
  <si>
    <t>2022-09-01 15:25:33</t>
  </si>
  <si>
    <t>2022-09-01 17:45:57</t>
  </si>
  <si>
    <t>2022-09-06 17:04:18</t>
  </si>
  <si>
    <t>2012-11-18</t>
  </si>
  <si>
    <t>2022-09-07 16:59:58</t>
  </si>
  <si>
    <t>2022-09-06 17:05:51</t>
  </si>
  <si>
    <t>CHIRINOS</t>
  </si>
  <si>
    <t>RAGA</t>
  </si>
  <si>
    <t>ANDRES ELOY</t>
  </si>
  <si>
    <t>2022-09-01 18:20:40</t>
  </si>
  <si>
    <t>2022-09-02 17:51:28</t>
  </si>
  <si>
    <t>2022-09-26 08:50:41</t>
  </si>
  <si>
    <t>BEA</t>
  </si>
  <si>
    <t>2022-09-02 17:15:28</t>
  </si>
  <si>
    <t>2022-09-03 19:42:39</t>
  </si>
  <si>
    <t>2022-09-15 12:50:35</t>
  </si>
  <si>
    <t>2022-09-11 13:47:42</t>
  </si>
  <si>
    <t>2022-09-08 14:18:26</t>
  </si>
  <si>
    <t>2022-11-18 10:17:36</t>
  </si>
  <si>
    <t>2022-09-15 11:20:51</t>
  </si>
  <si>
    <t>2022-09-02 13:04:22</t>
  </si>
  <si>
    <t>2022-09-14 09:06:07</t>
  </si>
  <si>
    <t>2022-09-14 09:41:00</t>
  </si>
  <si>
    <t>2022-09-14 09:40:23</t>
  </si>
  <si>
    <t>FORMENTI</t>
  </si>
  <si>
    <t>SABATER</t>
  </si>
  <si>
    <t>1974-02-25</t>
  </si>
  <si>
    <t>2022-09-12 13:55:02</t>
  </si>
  <si>
    <t>1959-07-03</t>
  </si>
  <si>
    <t>2022-09-06 22:19:57</t>
  </si>
  <si>
    <t>2022-10-22 10:50:10</t>
  </si>
  <si>
    <t>2022-09-07 18:32:15</t>
  </si>
  <si>
    <t>2022-09-07 18:19:40</t>
  </si>
  <si>
    <t>2022-09-15 20:49:57</t>
  </si>
  <si>
    <t>2022-09-15 20:48:22</t>
  </si>
  <si>
    <t>2022-10-04 21:14:34</t>
  </si>
  <si>
    <t>TERRANA</t>
  </si>
  <si>
    <t>TOBIA</t>
  </si>
  <si>
    <t>1982-08-04</t>
  </si>
  <si>
    <t>2022-09-06 14:08:06</t>
  </si>
  <si>
    <t>NOVELDA</t>
  </si>
  <si>
    <t>2022-09-01 13:00:03</t>
  </si>
  <si>
    <t>2022-09-15 21:55:20</t>
  </si>
  <si>
    <t>1987-08-23</t>
  </si>
  <si>
    <t>2022-09-11 12:07:57</t>
  </si>
  <si>
    <t>CAICO</t>
  </si>
  <si>
    <t>PAVEZ</t>
  </si>
  <si>
    <t>GONZALO NICOLAS</t>
  </si>
  <si>
    <t>2004-06-11</t>
  </si>
  <si>
    <t>2022-09-04 18:38:52</t>
  </si>
  <si>
    <t>2022-09-16 00:08:20</t>
  </si>
  <si>
    <t>2022-09-06 15:51:42</t>
  </si>
  <si>
    <t>2022-09-13 22:05:21</t>
  </si>
  <si>
    <t>2022-09-19 12:37:24</t>
  </si>
  <si>
    <t>2022-09-07 19:37:42</t>
  </si>
  <si>
    <t>2022-09-18 11:12:17</t>
  </si>
  <si>
    <t>2022-09-14 09:38:39</t>
  </si>
  <si>
    <t>2022-09-04 19:54:27</t>
  </si>
  <si>
    <t>2022-09-04 12:07:20</t>
  </si>
  <si>
    <t>IVANKIV</t>
  </si>
  <si>
    <t>ILLIA</t>
  </si>
  <si>
    <t>2022-11-12 20:41:13</t>
  </si>
  <si>
    <t>2022-09-15 20:45:55</t>
  </si>
  <si>
    <t>2022-09-11 19:56:11</t>
  </si>
  <si>
    <t>2022-09-11 09:02:29</t>
  </si>
  <si>
    <t>2022-09-11 09:13:13</t>
  </si>
  <si>
    <t>2022-09-11 09:03:57</t>
  </si>
  <si>
    <t>2022-09-18 11:15:09</t>
  </si>
  <si>
    <t>2022-09-13 09:12:17</t>
  </si>
  <si>
    <t>2022-09-05 12:23:32</t>
  </si>
  <si>
    <t>2022-09-16 19:44:21</t>
  </si>
  <si>
    <t>2022-09-16 19:44:02</t>
  </si>
  <si>
    <t>2022-09-12 22:21:11</t>
  </si>
  <si>
    <t>2022-09-02 23:10:31</t>
  </si>
  <si>
    <t>2022-09-11 13:48:34</t>
  </si>
  <si>
    <t>NIEWIADOMSKI</t>
  </si>
  <si>
    <t>CHOLEWA</t>
  </si>
  <si>
    <t>JACEK</t>
  </si>
  <si>
    <t>1969-06-05</t>
  </si>
  <si>
    <t>2022-09-01 15:39:35</t>
  </si>
  <si>
    <t>2022-09-08 08:57:11</t>
  </si>
  <si>
    <t>2022-09-14 10:35:24</t>
  </si>
  <si>
    <t>2022-09-02 12:10:45</t>
  </si>
  <si>
    <t>2022-09-05 11:17:08</t>
  </si>
  <si>
    <t>BALDON</t>
  </si>
  <si>
    <t>CORSO</t>
  </si>
  <si>
    <t>2022-09-04 18:53:31</t>
  </si>
  <si>
    <t>2022-09-08 11:53:17</t>
  </si>
  <si>
    <t>2022-09-02 23:11:14</t>
  </si>
  <si>
    <t>2022-09-10 18:35:17</t>
  </si>
  <si>
    <t>JANAS</t>
  </si>
  <si>
    <t>ANNA BEATA</t>
  </si>
  <si>
    <t>2022-09-08 14:33:26</t>
  </si>
  <si>
    <t>2022-12-19 17:52:25</t>
  </si>
  <si>
    <t>2022-09-13 15:46:40</t>
  </si>
  <si>
    <t>2022-09-01 18:19:58</t>
  </si>
  <si>
    <t>2022-09-07 09:29:36</t>
  </si>
  <si>
    <t>BOTO</t>
  </si>
  <si>
    <t>2022-09-03 20:06:42</t>
  </si>
  <si>
    <t>2022-09-06 10:22:50</t>
  </si>
  <si>
    <t>2022-09-21 18:32:44</t>
  </si>
  <si>
    <t>ENCISO</t>
  </si>
  <si>
    <t>2010-01-22</t>
  </si>
  <si>
    <t>2022-09-01 22:56:59</t>
  </si>
  <si>
    <t>2022-09-26 01:37:05</t>
  </si>
  <si>
    <t>2022-09-19 16:29:25</t>
  </si>
  <si>
    <t>ALIAS</t>
  </si>
  <si>
    <t>1955-01-15</t>
  </si>
  <si>
    <t>2022-09-07 16:37:05</t>
  </si>
  <si>
    <t>1979-02-06</t>
  </si>
  <si>
    <t>2022-09-12 22:05:08</t>
  </si>
  <si>
    <t>ALABAU</t>
  </si>
  <si>
    <t>1972-05-26</t>
  </si>
  <si>
    <t>2022-09-06 16:05:13</t>
  </si>
  <si>
    <t>2022-09-11 19:34:42</t>
  </si>
  <si>
    <t>2022-12-19 12:59:37</t>
  </si>
  <si>
    <t>2022-09-11 19:26:33</t>
  </si>
  <si>
    <t>2022-09-19 18:45:45</t>
  </si>
  <si>
    <t>2022-09-12 22:10:39</t>
  </si>
  <si>
    <t>LLASTANÓS</t>
  </si>
  <si>
    <t>BUJONS</t>
  </si>
  <si>
    <t>2003-03-29</t>
  </si>
  <si>
    <t>2023-02-01 14:01:31</t>
  </si>
  <si>
    <t>2022-09-11 19:25:29</t>
  </si>
  <si>
    <t>2022-09-19 16:32:49</t>
  </si>
  <si>
    <t>2022-09-11 19:30:04</t>
  </si>
  <si>
    <t>2022-09-07 10:00:33</t>
  </si>
  <si>
    <t>2022-09-11 19:29:33</t>
  </si>
  <si>
    <t>2022-09-12 17:41:15</t>
  </si>
  <si>
    <t>2022-09-12 17:40:47</t>
  </si>
  <si>
    <t>VENDRELL</t>
  </si>
  <si>
    <t>QUERALTÓ</t>
  </si>
  <si>
    <t>2002-05-31</t>
  </si>
  <si>
    <t>2022-09-21 16:49:03</t>
  </si>
  <si>
    <t>2022-09-11 13:49:57</t>
  </si>
  <si>
    <t>2022-09-16 12:24:46</t>
  </si>
  <si>
    <t>2022-09-21 12:43:41</t>
  </si>
  <si>
    <t>2022-09-16 16:34:20</t>
  </si>
  <si>
    <t>1956-05-10</t>
  </si>
  <si>
    <t>2022-09-23 10:44:53</t>
  </si>
  <si>
    <t>2022-09-07 16:35:42</t>
  </si>
  <si>
    <t>2022-09-19 11:19:32</t>
  </si>
  <si>
    <t>2022-12-01 08:39:57</t>
  </si>
  <si>
    <t>2022-09-14 18:08:57</t>
  </si>
  <si>
    <t>BENHARI</t>
  </si>
  <si>
    <t>2022-12-28 15:04:15</t>
  </si>
  <si>
    <t>2022-09-16 16:30:25</t>
  </si>
  <si>
    <t>2022-09-06 15:42:55</t>
  </si>
  <si>
    <t>GARRELL</t>
  </si>
  <si>
    <t>1958-03-26</t>
  </si>
  <si>
    <t>2022-09-22 18:31:40</t>
  </si>
  <si>
    <t>L'ALIANÇA LLIÇA</t>
  </si>
  <si>
    <t>2022-09-21 16:50:18</t>
  </si>
  <si>
    <t>2022-09-19 16:25:30</t>
  </si>
  <si>
    <t>2022-09-13 22:15:08</t>
  </si>
  <si>
    <t>2023-03-09 08:48:05</t>
  </si>
  <si>
    <t>MUNIESA</t>
  </si>
  <si>
    <t>2005-07-10</t>
  </si>
  <si>
    <t>2022-09-11 20:07:57</t>
  </si>
  <si>
    <t>2022-09-11 20:16:48</t>
  </si>
  <si>
    <t>2022-09-18 19:20:32</t>
  </si>
  <si>
    <t>2022-09-16 13:04:03</t>
  </si>
  <si>
    <t>2022-09-16 12:59:37</t>
  </si>
  <si>
    <t>MURALL</t>
  </si>
  <si>
    <t>1960-12-26</t>
  </si>
  <si>
    <t>2022-09-08 11:41:16</t>
  </si>
  <si>
    <t>LA CAIXA</t>
  </si>
  <si>
    <t>2022-09-13 09:36:42</t>
  </si>
  <si>
    <t>2022-09-08 09:45:43</t>
  </si>
  <si>
    <t>ZAMAR</t>
  </si>
  <si>
    <t>2022-09-20 16:21:25</t>
  </si>
  <si>
    <t>2022-09-06 13:37:12</t>
  </si>
  <si>
    <t>LEVOSO</t>
  </si>
  <si>
    <t>1988-07-23</t>
  </si>
  <si>
    <t>2022-10-05 13:17:24</t>
  </si>
  <si>
    <t>NICOLAS ALEJANDRO</t>
  </si>
  <si>
    <t>1996-03-09</t>
  </si>
  <si>
    <t>2023-01-19 10:51:22</t>
  </si>
  <si>
    <t>2022-09-09 00:59:24</t>
  </si>
  <si>
    <t>1965-01-11</t>
  </si>
  <si>
    <t>2022-11-18 11:41:04</t>
  </si>
  <si>
    <t>2022-09-08 10:30:29</t>
  </si>
  <si>
    <t>2022-09-07 23:38:23</t>
  </si>
  <si>
    <t>2022-09-03 10:55:00</t>
  </si>
  <si>
    <t>2022-09-02 12:55:16</t>
  </si>
  <si>
    <t>2022-09-01 12:59:47</t>
  </si>
  <si>
    <t>2022-09-21 11:51:42</t>
  </si>
  <si>
    <t>SABANDO</t>
  </si>
  <si>
    <t>JORGE OLIVER</t>
  </si>
  <si>
    <t>1996-10-01</t>
  </si>
  <si>
    <t>2022-09-12 19:01:12</t>
  </si>
  <si>
    <t>2022-09-06 13:54:12</t>
  </si>
  <si>
    <t>2022-10-06 14:08:17</t>
  </si>
  <si>
    <t>2022-09-19 11:21:49</t>
  </si>
  <si>
    <t>2022-09-16 13:29:33</t>
  </si>
  <si>
    <t>GIGANTE</t>
  </si>
  <si>
    <t>2022-09-07 19:15:23</t>
  </si>
  <si>
    <t>2023-01-17 12:45:19</t>
  </si>
  <si>
    <t>2022-09-05 11:52:40</t>
  </si>
  <si>
    <t>2022-11-16 17:48:03</t>
  </si>
  <si>
    <t>2022-09-01 20:14:23</t>
  </si>
  <si>
    <t>2022-09-01 20:06:37</t>
  </si>
  <si>
    <t>2022-09-14 10:56:41</t>
  </si>
  <si>
    <t>2022-09-14 10:57:38</t>
  </si>
  <si>
    <t>2022-09-05 11:49:20</t>
  </si>
  <si>
    <t>2022-09-05 11:16:03</t>
  </si>
  <si>
    <t>2022-09-05 11:48:20</t>
  </si>
  <si>
    <t>2022-09-07 22:20:04</t>
  </si>
  <si>
    <t>2022-10-22 10:52:28</t>
  </si>
  <si>
    <t>2023-01-20 12:09:51</t>
  </si>
  <si>
    <t>2022-09-05 11:36:35</t>
  </si>
  <si>
    <t>2023-01-26 07:03:04</t>
  </si>
  <si>
    <t>2022-09-22 23:02:16</t>
  </si>
  <si>
    <t>2022-09-15 15:14:07</t>
  </si>
  <si>
    <t>2022-09-12 18:52:33</t>
  </si>
  <si>
    <t>2022-09-02 17:15:17</t>
  </si>
  <si>
    <t>2022-09-02 16:49:29</t>
  </si>
  <si>
    <t>2022-10-05 10:41:51</t>
  </si>
  <si>
    <t>SEKOWSKI</t>
  </si>
  <si>
    <t>2022-09-16 12:30:58</t>
  </si>
  <si>
    <t>2022-09-13 15:40:48</t>
  </si>
  <si>
    <t>2022-09-05 12:11:18</t>
  </si>
  <si>
    <t>ZARIFIAN</t>
  </si>
  <si>
    <t>COOMANS</t>
  </si>
  <si>
    <t>KOUROSH</t>
  </si>
  <si>
    <t>2000-11-03</t>
  </si>
  <si>
    <t>2022-09-28 10:56:35</t>
  </si>
  <si>
    <t>2022-09-02 08:38:57</t>
  </si>
  <si>
    <t>2022-09-04 20:39:36</t>
  </si>
  <si>
    <t>2022-09-18 11:24:43</t>
  </si>
  <si>
    <t>2022-09-21 17:08:20</t>
  </si>
  <si>
    <t>2022-09-06 10:29:44</t>
  </si>
  <si>
    <t>2022-09-06 10:25:52</t>
  </si>
  <si>
    <t>YAIZA</t>
  </si>
  <si>
    <t>1979-10-26</t>
  </si>
  <si>
    <t>2022-09-17 02:03:08</t>
  </si>
  <si>
    <t>2022-09-12 22:13:09</t>
  </si>
  <si>
    <t>2006-11-24</t>
  </si>
  <si>
    <t>2022-09-27 19:52:40</t>
  </si>
  <si>
    <t>2022-09-12 22:13:48</t>
  </si>
  <si>
    <t>2022-09-21 16:13:24</t>
  </si>
  <si>
    <t>2022-09-21 16:11:32</t>
  </si>
  <si>
    <t>2022-09-12 22:03:17</t>
  </si>
  <si>
    <t>2022-09-04 20:40:02</t>
  </si>
  <si>
    <t>2022-09-01 18:16:35</t>
  </si>
  <si>
    <t>2022-12-20 12:28:37</t>
  </si>
  <si>
    <t>2022-09-15 18:12:54</t>
  </si>
  <si>
    <t>2022-09-18 19:31:50</t>
  </si>
  <si>
    <t>2022-09-18 13:56:59</t>
  </si>
  <si>
    <t>2022-09-18 11:19:05</t>
  </si>
  <si>
    <t>2022-09-18 19:24:33</t>
  </si>
  <si>
    <t>2022-09-18 11:24:00</t>
  </si>
  <si>
    <t>2022-09-18 11:22:03</t>
  </si>
  <si>
    <t>2022-09-18 11:24:20</t>
  </si>
  <si>
    <t>2022-09-06 10:20:45</t>
  </si>
  <si>
    <t>2022-09-14 08:40:13</t>
  </si>
  <si>
    <t>2022-09-14 08:46:44</t>
  </si>
  <si>
    <t>CARLOS JAIRO</t>
  </si>
  <si>
    <t>2022-11-07 22:33:20</t>
  </si>
  <si>
    <t>2023-01-12 11:27:45</t>
  </si>
  <si>
    <t>2022-09-14 08:45:28</t>
  </si>
  <si>
    <t>2022-09-19 11:55:44</t>
  </si>
  <si>
    <t>2022-09-19 12:28:55</t>
  </si>
  <si>
    <t>2022-09-21 19:20:04</t>
  </si>
  <si>
    <t>2022-09-13 10:17:20</t>
  </si>
  <si>
    <t>2022-09-26 01:38:45</t>
  </si>
  <si>
    <t>2022-09-22 17:04:47</t>
  </si>
  <si>
    <t>2022-09-22 17:04:40</t>
  </si>
  <si>
    <t>2022-09-02 08:32:27</t>
  </si>
  <si>
    <t>2022-09-16 21:02:32</t>
  </si>
  <si>
    <t>2022-09-16 21:01:47</t>
  </si>
  <si>
    <t>2022-09-16 21:01:04</t>
  </si>
  <si>
    <t>2023-03-27 09:05:12</t>
  </si>
  <si>
    <t>2022-09-04 12:02:30</t>
  </si>
  <si>
    <t>2022-09-07 09:22:33</t>
  </si>
  <si>
    <t>2022-09-20 11:54:54</t>
  </si>
  <si>
    <t>2022-09-02 11:10:48</t>
  </si>
  <si>
    <t>2022-09-06 13:46:57</t>
  </si>
  <si>
    <t>2022-09-17 13:19:14</t>
  </si>
  <si>
    <t>2022-09-06 13:51:34</t>
  </si>
  <si>
    <t>2022-09-20 21:14:04</t>
  </si>
  <si>
    <t>2022-09-20 21:12:52</t>
  </si>
  <si>
    <t>2022-09-07 20:05:49</t>
  </si>
  <si>
    <t>2022-09-15 17:58:23</t>
  </si>
  <si>
    <t>2022-09-02 12:09:28</t>
  </si>
  <si>
    <t>2022-09-07 23:37:45</t>
  </si>
  <si>
    <t>1981-02-09</t>
  </si>
  <si>
    <t>2022-09-17 12:09:52</t>
  </si>
  <si>
    <t>FERRANDEZ</t>
  </si>
  <si>
    <t>2002-12-29</t>
  </si>
  <si>
    <t>2022-09-07 14:15:34</t>
  </si>
  <si>
    <t>2022-09-01 19:00:04</t>
  </si>
  <si>
    <t>2022-09-13 13:09:38</t>
  </si>
  <si>
    <t>2006-09-23</t>
  </si>
  <si>
    <t>2022-09-15 22:30:33</t>
  </si>
  <si>
    <t>CARON</t>
  </si>
  <si>
    <t>2022-09-03 20:09:37</t>
  </si>
  <si>
    <t>2022-09-27 12:54:31</t>
  </si>
  <si>
    <t>2022-09-04 11:09:49</t>
  </si>
  <si>
    <t>2023-01-09 09:12:12</t>
  </si>
  <si>
    <t>2022-09-13 15:47:53</t>
  </si>
  <si>
    <t>2022-09-22 08:16:22</t>
  </si>
  <si>
    <t>2022-09-04 11:09:23</t>
  </si>
  <si>
    <t>2022-09-04 23:19:28</t>
  </si>
  <si>
    <t>MARRACO</t>
  </si>
  <si>
    <t>JORDANA</t>
  </si>
  <si>
    <t>CINTA</t>
  </si>
  <si>
    <t>1951-08-20</t>
  </si>
  <si>
    <t>2022-11-05 21:11:06</t>
  </si>
  <si>
    <t>2022-09-06 17:04:42</t>
  </si>
  <si>
    <t>2022-09-04 23:21:23</t>
  </si>
  <si>
    <t>1972-08-02</t>
  </si>
  <si>
    <t>2022-11-05 21:13:17</t>
  </si>
  <si>
    <t>2022-09-06 16:04:06</t>
  </si>
  <si>
    <t>2022-09-03 10:27:27</t>
  </si>
  <si>
    <t>ROBINSON</t>
  </si>
  <si>
    <t>MARRIAGA</t>
  </si>
  <si>
    <t>MAIKELL</t>
  </si>
  <si>
    <t>1981-05-29</t>
  </si>
  <si>
    <t>2022-09-03 11:13:57</t>
  </si>
  <si>
    <t>2022-09-20 21:10:52</t>
  </si>
  <si>
    <t>2022-09-13 22:16:03</t>
  </si>
  <si>
    <t>2022-09-01 20:12:20</t>
  </si>
  <si>
    <t>2022-09-08 10:43:13</t>
  </si>
  <si>
    <t>2022-09-08 10:31:40</t>
  </si>
  <si>
    <t>2022-09-08 10:38:27</t>
  </si>
  <si>
    <t>2001-05-26</t>
  </si>
  <si>
    <t>2022-11-18 10:38:23</t>
  </si>
  <si>
    <t>2022-09-12 16:05:55</t>
  </si>
  <si>
    <t>2022-09-15 10:23:31</t>
  </si>
  <si>
    <t>1974-03-12</t>
  </si>
  <si>
    <t>2022-10-07 00:25:42</t>
  </si>
  <si>
    <t>2022-09-06 17:52:37</t>
  </si>
  <si>
    <t>2022-09-06 18:06:11</t>
  </si>
  <si>
    <t>2022-09-06 18:05:00</t>
  </si>
  <si>
    <t>ZULAIKA</t>
  </si>
  <si>
    <t>LAZKANO</t>
  </si>
  <si>
    <t>2006-12-11</t>
  </si>
  <si>
    <t>2023-01-05 13:35:41</t>
  </si>
  <si>
    <t>2022-09-02 17:27:07</t>
  </si>
  <si>
    <t>2023-01-16 17:55:51</t>
  </si>
  <si>
    <t>2022-09-02 12:58:57</t>
  </si>
  <si>
    <t>2022-09-20 16:21:55</t>
  </si>
  <si>
    <t>2022-09-14 23:36:57</t>
  </si>
  <si>
    <t>2022-09-03 19:38:37</t>
  </si>
  <si>
    <t>2022-09-12 16:51:25</t>
  </si>
  <si>
    <t>2022-11-14 18:40:50</t>
  </si>
  <si>
    <t>2022-09-11 12:55:28</t>
  </si>
  <si>
    <t>2022-09-18 19:18:59</t>
  </si>
  <si>
    <t>2022-09-13 22:39:14</t>
  </si>
  <si>
    <t>2022-09-13 22:39:27</t>
  </si>
  <si>
    <t>1972-07-25</t>
  </si>
  <si>
    <t>2022-09-12 12:51:03</t>
  </si>
  <si>
    <t>2022-09-05 11:53:26</t>
  </si>
  <si>
    <t>2022-09-05 11:40:10</t>
  </si>
  <si>
    <t>2022-09-07 19:43:41</t>
  </si>
  <si>
    <t>2022-09-07 19:49:04</t>
  </si>
  <si>
    <t>2022-09-15 12:33:32</t>
  </si>
  <si>
    <t>2022-09-10 13:34:28</t>
  </si>
  <si>
    <t>2023-01-21 19:57:00</t>
  </si>
  <si>
    <t>2022-09-14 15:21:58</t>
  </si>
  <si>
    <t>2022-09-03 19:39:38</t>
  </si>
  <si>
    <t>2022-09-09 14:50:49</t>
  </si>
  <si>
    <t>2022-09-13 14:15:57</t>
  </si>
  <si>
    <t>2022-09-13 16:54:32</t>
  </si>
  <si>
    <t>2022-09-13 14:13:46</t>
  </si>
  <si>
    <t>2022-11-22 18:27:47</t>
  </si>
  <si>
    <t>2022-09-07 19:30:38</t>
  </si>
  <si>
    <t>2022-09-07 19:30:00</t>
  </si>
  <si>
    <t>2022-09-19 11:39:26</t>
  </si>
  <si>
    <t>2022-09-19 11:36:36</t>
  </si>
  <si>
    <t>2022-09-02 12:56:33</t>
  </si>
  <si>
    <t>2022-09-10 12:08:46</t>
  </si>
  <si>
    <t>2022-09-19 15:41:00</t>
  </si>
  <si>
    <t>2022-09-01 22:41:59</t>
  </si>
  <si>
    <t>2022-09-06 17:05:35</t>
  </si>
  <si>
    <t>2022-09-06 17:05:02</t>
  </si>
  <si>
    <t>2022-09-11 13:36:29</t>
  </si>
  <si>
    <t>2022-09-06 13:45:29</t>
  </si>
  <si>
    <t>METIN</t>
  </si>
  <si>
    <t>2022-09-14 10:48:24</t>
  </si>
  <si>
    <t>BIEDMA</t>
  </si>
  <si>
    <t>CABET</t>
  </si>
  <si>
    <t>ANTONIO SEBASTIAN</t>
  </si>
  <si>
    <t>1962-09-12</t>
  </si>
  <si>
    <t>2022-09-15 11:45:20</t>
  </si>
  <si>
    <t>2022-09-16 19:39:17</t>
  </si>
  <si>
    <t>2022-09-14 17:55:25</t>
  </si>
  <si>
    <t>2023-01-05 09:59:49</t>
  </si>
  <si>
    <t>2022-09-12 18:45:49</t>
  </si>
  <si>
    <t>2022-09-12 18:43:30</t>
  </si>
  <si>
    <t>2022-09-11 13:39:32</t>
  </si>
  <si>
    <t>PEÑAS</t>
  </si>
  <si>
    <t>2006-04-21</t>
  </si>
  <si>
    <t>2022-09-02 10:23:24</t>
  </si>
  <si>
    <t>2022-09-06 11:17:46</t>
  </si>
  <si>
    <t>2022-09-06 11:16:33</t>
  </si>
  <si>
    <t>2022-09-06 10:45:27</t>
  </si>
  <si>
    <t>1996-03-05</t>
  </si>
  <si>
    <t>2022-09-03 10:36:35</t>
  </si>
  <si>
    <t>2022-09-08 18:04:43</t>
  </si>
  <si>
    <t>2022-09-02 11:09:19</t>
  </si>
  <si>
    <t>2022-10-14 01:27:19</t>
  </si>
  <si>
    <t>2022-10-22 10:49:26</t>
  </si>
  <si>
    <t>1999-05-18</t>
  </si>
  <si>
    <t>2022-10-22 10:57:03</t>
  </si>
  <si>
    <t>2022-10-22 10:51:23</t>
  </si>
  <si>
    <t>2022-09-07 18:30:04</t>
  </si>
  <si>
    <t>2022-09-19 16:31:02</t>
  </si>
  <si>
    <t>2022-09-19 16:31:26</t>
  </si>
  <si>
    <t>2022-09-19 16:31:45</t>
  </si>
  <si>
    <t>2022-09-13 06:52:43</t>
  </si>
  <si>
    <t>2022-09-07 09:28:45</t>
  </si>
  <si>
    <t>PAGOLA</t>
  </si>
  <si>
    <t>HERCE</t>
  </si>
  <si>
    <t>1983-04-06</t>
  </si>
  <si>
    <t>2022-09-10 00:18:39</t>
  </si>
  <si>
    <t>1975-09-07</t>
  </si>
  <si>
    <t>2022-09-10 00:20:07</t>
  </si>
  <si>
    <t>2022-09-12 14:01:17</t>
  </si>
  <si>
    <t>2022-09-07 19:55:07</t>
  </si>
  <si>
    <t>2022-09-02 13:38:55</t>
  </si>
  <si>
    <t>2022-09-03 12:34:05</t>
  </si>
  <si>
    <t>2022-09-11 17:41:40</t>
  </si>
  <si>
    <t>2022-09-01 20:07:14</t>
  </si>
  <si>
    <t>2022-09-06 13:52:20</t>
  </si>
  <si>
    <t>2022-09-07 12:26:59</t>
  </si>
  <si>
    <t>2022-09-06 13:50:39</t>
  </si>
  <si>
    <t>2022-09-06 13:51:05</t>
  </si>
  <si>
    <t>2022-09-06 13:51:19</t>
  </si>
  <si>
    <t>2022-09-06 13:43:33</t>
  </si>
  <si>
    <t>2022-09-06 13:47:16</t>
  </si>
  <si>
    <t>VASQUEZ</t>
  </si>
  <si>
    <t>SONIA PATRICIA</t>
  </si>
  <si>
    <t>1968-04-06</t>
  </si>
  <si>
    <t>2022-09-07 09:32:45</t>
  </si>
  <si>
    <t>2006-03-08</t>
  </si>
  <si>
    <t>2022-09-07 05:59:38</t>
  </si>
  <si>
    <t>MONLEON</t>
  </si>
  <si>
    <t>1971-06-12</t>
  </si>
  <si>
    <t>2022-09-01 22:40:12</t>
  </si>
  <si>
    <t>1965-03-08</t>
  </si>
  <si>
    <t>2022-09-06 09:52:25</t>
  </si>
  <si>
    <t>VACAS</t>
  </si>
  <si>
    <t>1958-06-16</t>
  </si>
  <si>
    <t>2022-09-01 15:33:50</t>
  </si>
  <si>
    <t>2022-09-07 09:47:26</t>
  </si>
  <si>
    <t>2022-09-13 09:14:25</t>
  </si>
  <si>
    <t>2022-09-16 13:27:52</t>
  </si>
  <si>
    <t>2022-10-24 10:15:49</t>
  </si>
  <si>
    <t>2022-09-07 23:59:04</t>
  </si>
  <si>
    <t>2022-09-13 19:49:59</t>
  </si>
  <si>
    <t>2022-09-15 09:26:19</t>
  </si>
  <si>
    <t>2022-09-15 09:28:27</t>
  </si>
  <si>
    <t>1967-10-01</t>
  </si>
  <si>
    <t>2022-09-07 12:04:38</t>
  </si>
  <si>
    <t>2022-09-07 12:05:34</t>
  </si>
  <si>
    <t>2022-09-07 12:04:02</t>
  </si>
  <si>
    <t>2023-02-07 16:45:13</t>
  </si>
  <si>
    <t>2022-09-10 12:09:49</t>
  </si>
  <si>
    <t>2022-09-10 12:07:42</t>
  </si>
  <si>
    <t>2022-10-22 10:44:17</t>
  </si>
  <si>
    <t>2022-09-07 23:37:15</t>
  </si>
  <si>
    <t>2022-09-16 18:23:18</t>
  </si>
  <si>
    <t>2022-09-01 18:11:56</t>
  </si>
  <si>
    <t>2022-09-01 18:05:02</t>
  </si>
  <si>
    <t>2022-10-22 10:53:50</t>
  </si>
  <si>
    <t>BOTELLO</t>
  </si>
  <si>
    <t>2022-09-03 20:05:43</t>
  </si>
  <si>
    <t>2022-09-08 21:25:33</t>
  </si>
  <si>
    <t>2022-09-14 10:58:51</t>
  </si>
  <si>
    <t>2022-09-21 16:43:37</t>
  </si>
  <si>
    <t>2022-09-22 23:00:56</t>
  </si>
  <si>
    <t>2022-09-18 11:22:38</t>
  </si>
  <si>
    <t>2022-09-13 21:58:33</t>
  </si>
  <si>
    <t>2022-10-16 19:43:27</t>
  </si>
  <si>
    <t>2022-10-16 19:43:02</t>
  </si>
  <si>
    <t>2022-09-12 18:58:03</t>
  </si>
  <si>
    <t>2022-11-15 10:48:37</t>
  </si>
  <si>
    <t>2022-10-11 18:04:11</t>
  </si>
  <si>
    <t>1979-03-01</t>
  </si>
  <si>
    <t>2023-02-14 09:38:48</t>
  </si>
  <si>
    <t>2022-09-18 19:30:48</t>
  </si>
  <si>
    <t>2022-09-18 19:30:59</t>
  </si>
  <si>
    <t>MARTIN-FONTECHA</t>
  </si>
  <si>
    <t>2022-11-11 09:37:01</t>
  </si>
  <si>
    <t>2022-09-07 19:32:19</t>
  </si>
  <si>
    <t>ZAYAS</t>
  </si>
  <si>
    <t>2022-09-04 19:33:23</t>
  </si>
  <si>
    <t>2022-09-15 23:26:13</t>
  </si>
  <si>
    <t>ARGILES</t>
  </si>
  <si>
    <t>2022-09-15 15:14:48</t>
  </si>
  <si>
    <t>2022-09-19 11:17:49</t>
  </si>
  <si>
    <t>2022-09-03 21:32:47</t>
  </si>
  <si>
    <t>ABRANTE</t>
  </si>
  <si>
    <t>2007-08-25</t>
  </si>
  <si>
    <t>2022-09-07 12:37:35</t>
  </si>
  <si>
    <t>2022-09-05 11:16:21</t>
  </si>
  <si>
    <t>1971-09-25</t>
  </si>
  <si>
    <t>2022-09-10 00:17:37</t>
  </si>
  <si>
    <t>2023-01-31 09:22:34</t>
  </si>
  <si>
    <t>2022-09-16 18:13:31</t>
  </si>
  <si>
    <t>2022-09-06 11:08:03</t>
  </si>
  <si>
    <t>2022-09-06 11:07:29</t>
  </si>
  <si>
    <t>2022-09-13 12:32:16</t>
  </si>
  <si>
    <t>2022-09-13 16:23:36</t>
  </si>
  <si>
    <t>2023-03-06 11:01:47</t>
  </si>
  <si>
    <t>2022-09-08 08:58:16</t>
  </si>
  <si>
    <t>2022-09-16 21:04:28</t>
  </si>
  <si>
    <t>2022-09-06 17:46:34</t>
  </si>
  <si>
    <t>BOVEDA</t>
  </si>
  <si>
    <t>2022-09-13 16:46:19</t>
  </si>
  <si>
    <t>2022-09-11 18:42:55</t>
  </si>
  <si>
    <t>2022-09-04 10:04:16</t>
  </si>
  <si>
    <t>2022-10-22 10:47:01</t>
  </si>
  <si>
    <t>ORBIS</t>
  </si>
  <si>
    <t>2022-09-08 21:39:44</t>
  </si>
  <si>
    <t>2022-09-07 19:40:00</t>
  </si>
  <si>
    <t>2022-09-04 12:56:38</t>
  </si>
  <si>
    <t>2022-09-06 13:44:25</t>
  </si>
  <si>
    <t>2022-09-02 11:15:05</t>
  </si>
  <si>
    <t>2022-09-01 18:10:30</t>
  </si>
  <si>
    <t>1966-05-23</t>
  </si>
  <si>
    <t>2022-11-13 18:09:20</t>
  </si>
  <si>
    <t>2022-09-12 21:55:18</t>
  </si>
  <si>
    <t>2022-09-05 11:35:49</t>
  </si>
  <si>
    <t>2022-09-08 08:36:39</t>
  </si>
  <si>
    <t>2022-11-10 22:00:18</t>
  </si>
  <si>
    <t>2022-09-02 13:04:47</t>
  </si>
  <si>
    <t>2022-09-11 20:32:12</t>
  </si>
  <si>
    <t>2022-09-14 13:31:40</t>
  </si>
  <si>
    <t>1976-04-23</t>
  </si>
  <si>
    <t>2022-09-16 08:44:07</t>
  </si>
  <si>
    <t>2022-09-01 15:54:08</t>
  </si>
  <si>
    <t>2022-09-14 16:11:08</t>
  </si>
  <si>
    <t>2022-12-30 10:35:33</t>
  </si>
  <si>
    <t>2022-09-14 18:51:39</t>
  </si>
  <si>
    <t>2022-09-15 11:23:46</t>
  </si>
  <si>
    <t>2022-09-02 13:03:26</t>
  </si>
  <si>
    <t>2022-09-02 12:10:32</t>
  </si>
  <si>
    <t>2022-09-11 18:27:06</t>
  </si>
  <si>
    <t>2022-09-17 15:01:44</t>
  </si>
  <si>
    <t>2022-09-03 10:59:49</t>
  </si>
  <si>
    <t>RADZIKOWSKI</t>
  </si>
  <si>
    <t>DARIUSZ</t>
  </si>
  <si>
    <t>1984-10-23</t>
  </si>
  <si>
    <t>2022-09-03 11:12:37</t>
  </si>
  <si>
    <t>2022-09-08 16:55:58</t>
  </si>
  <si>
    <t>2022-09-16 17:09:57</t>
  </si>
  <si>
    <t>2022-11-16 18:18:31</t>
  </si>
  <si>
    <t>2010-05-25</t>
  </si>
  <si>
    <t>2022-11-16 18:19:57</t>
  </si>
  <si>
    <t>2022-09-07 12:29:27</t>
  </si>
  <si>
    <t>2022-09-04 12:03:50</t>
  </si>
  <si>
    <t>2022-09-05 09:31:08</t>
  </si>
  <si>
    <t>2022-09-02 16:40:40</t>
  </si>
  <si>
    <t>2022-09-17 11:35:43</t>
  </si>
  <si>
    <t>VICARIA</t>
  </si>
  <si>
    <t>1999-05-09</t>
  </si>
  <si>
    <t>2022-09-20 22:28:06</t>
  </si>
  <si>
    <t>1995-07-17</t>
  </si>
  <si>
    <t>2022-09-20 22:25:13</t>
  </si>
  <si>
    <t>2022-09-02 16:55:13</t>
  </si>
  <si>
    <t>1976-08-14</t>
  </si>
  <si>
    <t>2022-09-01 15:36:17</t>
  </si>
  <si>
    <t>2003-12-22</t>
  </si>
  <si>
    <t>2022-09-11 15:09:42</t>
  </si>
  <si>
    <t>2022-09-01 16:00:36</t>
  </si>
  <si>
    <t>CANTO</t>
  </si>
  <si>
    <t>2002-01-10</t>
  </si>
  <si>
    <t>2022-09-06 14:07:06</t>
  </si>
  <si>
    <t>DIOCLECIANO</t>
  </si>
  <si>
    <t>2022-09-06 14:07:49</t>
  </si>
  <si>
    <t>2022-09-08 12:10:10</t>
  </si>
  <si>
    <t>2022-09-17 07:49:02</t>
  </si>
  <si>
    <t>2022-09-02 11:06:31</t>
  </si>
  <si>
    <t>2022-09-17 07:51:15</t>
  </si>
  <si>
    <t>2022-09-03 19:40:04</t>
  </si>
  <si>
    <t>2022-09-03 19:53:43</t>
  </si>
  <si>
    <t>2022-09-03 19:37:51</t>
  </si>
  <si>
    <t>2022-09-03 19:50:32</t>
  </si>
  <si>
    <t>2022-09-03 19:47:44</t>
  </si>
  <si>
    <t>1964-01-01</t>
  </si>
  <si>
    <t>2022-09-01 15:33:09</t>
  </si>
  <si>
    <t>2022-09-18 19:16:46</t>
  </si>
  <si>
    <t>2022-09-11 09:02:02</t>
  </si>
  <si>
    <t>2022-09-01 15:51:22</t>
  </si>
  <si>
    <t>2022-09-11 09:12:31</t>
  </si>
  <si>
    <t>2022-09-11 20:30:16</t>
  </si>
  <si>
    <t>2022-09-07 18:36:16</t>
  </si>
  <si>
    <t>2022-09-06 17:48:00</t>
  </si>
  <si>
    <t>KHACHATRYAN</t>
  </si>
  <si>
    <t>GRIGORYAN</t>
  </si>
  <si>
    <t>YURI ALEXANDRO</t>
  </si>
  <si>
    <t>2022-09-06 17:40:06</t>
  </si>
  <si>
    <t>KOPAROV</t>
  </si>
  <si>
    <t>VALERI IVANOV</t>
  </si>
  <si>
    <t>1992-06-21</t>
  </si>
  <si>
    <t>2022-09-06 17:43:40</t>
  </si>
  <si>
    <t>2022-09-01 13:01:49</t>
  </si>
  <si>
    <t>MONAGO</t>
  </si>
  <si>
    <t>2022-09-01 22:58:33</t>
  </si>
  <si>
    <t>2022-09-28 16:32:53</t>
  </si>
  <si>
    <t>2022-09-02 13:05:20</t>
  </si>
  <si>
    <t>2022-09-13 13:36:42</t>
  </si>
  <si>
    <t>2022-11-01 12:35:28</t>
  </si>
  <si>
    <t>2022-09-13 16:41:07</t>
  </si>
  <si>
    <t>2022-09-13 15:42:35</t>
  </si>
  <si>
    <t>2022-09-08 17:02:15</t>
  </si>
  <si>
    <t>2022-09-13 15:46:17</t>
  </si>
  <si>
    <t>CUTAJAR</t>
  </si>
  <si>
    <t>ANTHEA</t>
  </si>
  <si>
    <t>2005-01-06</t>
  </si>
  <si>
    <t>2023-01-15 17:25:21</t>
  </si>
  <si>
    <t>GARCIA CASTRILLON</t>
  </si>
  <si>
    <t>MARIÑO</t>
  </si>
  <si>
    <t>1963-01-14</t>
  </si>
  <si>
    <t>2023-01-11 19:33:38</t>
  </si>
  <si>
    <t>2022-09-13 13:01:09</t>
  </si>
  <si>
    <t>2022-09-15 11:58:56</t>
  </si>
  <si>
    <t>2022-09-06 09:22:45</t>
  </si>
  <si>
    <t>2022-09-08 14:23:24</t>
  </si>
  <si>
    <t>2022-09-13 13:11:06</t>
  </si>
  <si>
    <t>2022-09-24 13:01:00</t>
  </si>
  <si>
    <t>AD PATIÑO</t>
  </si>
  <si>
    <t>2022-09-16 12:17:41</t>
  </si>
  <si>
    <t>2022-09-10 18:40:32</t>
  </si>
  <si>
    <t>2023-01-20 20:50:12</t>
  </si>
  <si>
    <t>2022-09-16 19:39:46</t>
  </si>
  <si>
    <t>CUMBRERAS</t>
  </si>
  <si>
    <t>2005-04-19</t>
  </si>
  <si>
    <t>2022-11-17 09:23:50</t>
  </si>
  <si>
    <t>2022-09-06 09:57:30</t>
  </si>
  <si>
    <t>2022-09-13 22:39:51</t>
  </si>
  <si>
    <t>2022-09-02 08:15:40</t>
  </si>
  <si>
    <t>2022-09-14 10:59:44</t>
  </si>
  <si>
    <t>2022-09-15 10:52:02</t>
  </si>
  <si>
    <t>2022-09-15 11:55:36</t>
  </si>
  <si>
    <t>2022-09-13 22:37:36</t>
  </si>
  <si>
    <t>TEVAR</t>
  </si>
  <si>
    <t>2022-11-18 11:40:12</t>
  </si>
  <si>
    <t>2022-09-02 09:56:29</t>
  </si>
  <si>
    <t>2022-10-13 17:23:09</t>
  </si>
  <si>
    <t>2022-09-19 16:19:28</t>
  </si>
  <si>
    <t>2022-09-07 23:47:27</t>
  </si>
  <si>
    <t>2022-09-11 13:48:18</t>
  </si>
  <si>
    <t>1973-03-16</t>
  </si>
  <si>
    <t>2022-09-13 23:30:08</t>
  </si>
  <si>
    <t>2022-09-12 13:40:28</t>
  </si>
  <si>
    <t>2004-03-26</t>
  </si>
  <si>
    <t>2022-09-18 02:18:47</t>
  </si>
  <si>
    <t>2022-09-11 19:57:07</t>
  </si>
  <si>
    <t>2022-09-11 19:57:35</t>
  </si>
  <si>
    <t>2022-09-08 14:34:49</t>
  </si>
  <si>
    <t>2022-09-01 18:16:10</t>
  </si>
  <si>
    <t>2022-09-11 20:00:50</t>
  </si>
  <si>
    <t>2022-09-11 20:07:11</t>
  </si>
  <si>
    <t>2022-09-11 20:02:09</t>
  </si>
  <si>
    <t>2022-09-01 18:25:10</t>
  </si>
  <si>
    <t>2022-09-19 16:20:30</t>
  </si>
  <si>
    <t>2022-09-12 13:40:50</t>
  </si>
  <si>
    <t>2022-09-13 13:17:48</t>
  </si>
  <si>
    <t>2023-01-10 19:22:40</t>
  </si>
  <si>
    <t>2022-09-06 10:49:09</t>
  </si>
  <si>
    <t>2022-09-06 10:48:35</t>
  </si>
  <si>
    <t>2022-09-12 12:45:13</t>
  </si>
  <si>
    <t>2022-10-07 11:34:40</t>
  </si>
  <si>
    <t>2022-09-07 19:33:14</t>
  </si>
  <si>
    <t>2022-09-14 10:33:04</t>
  </si>
  <si>
    <t>2022-09-08 12:34:34</t>
  </si>
  <si>
    <t>2022-09-06 17:45:03</t>
  </si>
  <si>
    <t>2022-10-05 15:46:24</t>
  </si>
  <si>
    <t>2022-09-05 11:53:41</t>
  </si>
  <si>
    <t>2022-12-24 18:15:18</t>
  </si>
  <si>
    <t>2022-09-08 17:02:00</t>
  </si>
  <si>
    <t>2022-09-08 17:15:54</t>
  </si>
  <si>
    <t>2022-09-10 12:09:16</t>
  </si>
  <si>
    <t>2022-09-16 13:11:09</t>
  </si>
  <si>
    <t>2022-09-21 08:19:45</t>
  </si>
  <si>
    <t>2022-09-09 09:29:37</t>
  </si>
  <si>
    <t>JUDITH VARIMIA</t>
  </si>
  <si>
    <t>1993-11-21</t>
  </si>
  <si>
    <t>2022-09-13 12:47:29</t>
  </si>
  <si>
    <t>2022-09-03 12:08:21</t>
  </si>
  <si>
    <t>2022-09-21 14:48:21</t>
  </si>
  <si>
    <t>2022-09-21 08:16:53</t>
  </si>
  <si>
    <t>2022-09-07 00:51:20</t>
  </si>
  <si>
    <t>2022-09-06 23:39:36</t>
  </si>
  <si>
    <t>2022-09-03 19:36:46</t>
  </si>
  <si>
    <t>2022-09-06 11:47:24</t>
  </si>
  <si>
    <t>2022-09-12 13:55:38</t>
  </si>
  <si>
    <t>2022-09-14 08:29:37</t>
  </si>
  <si>
    <t>2022-09-15 12:50:52</t>
  </si>
  <si>
    <t>2003-06-12</t>
  </si>
  <si>
    <t>2022-09-07 17:40:49</t>
  </si>
  <si>
    <t>2022-09-04 18:21:35</t>
  </si>
  <si>
    <t>2022-09-06 10:01:03</t>
  </si>
  <si>
    <t>2022-09-06 09:53:08</t>
  </si>
  <si>
    <t>2023-01-02 20:46:57</t>
  </si>
  <si>
    <t>2022-09-04 23:48:55</t>
  </si>
  <si>
    <t>2022-09-11 12:58:16</t>
  </si>
  <si>
    <t>2022-09-08 08:40:40</t>
  </si>
  <si>
    <t>2022-09-01 18:14:12</t>
  </si>
  <si>
    <t>2022-09-04 20:37:47</t>
  </si>
  <si>
    <t>TANVIRIYAVECHAKUL</t>
  </si>
  <si>
    <t>PADASAK</t>
  </si>
  <si>
    <t>2023-01-03 11:08:09</t>
  </si>
  <si>
    <t>BARNEDO</t>
  </si>
  <si>
    <t>2002-12-28</t>
  </si>
  <si>
    <t>2023-01-21 11:56:20</t>
  </si>
  <si>
    <t>2022-09-11 19:34:16</t>
  </si>
  <si>
    <t>2022-09-08 12:35:48</t>
  </si>
  <si>
    <t>2022-09-06 17:45:23</t>
  </si>
  <si>
    <t>2022-09-02 12:59:34</t>
  </si>
  <si>
    <t>2022-09-02 13:00:16</t>
  </si>
  <si>
    <t>1984-07-04</t>
  </si>
  <si>
    <t>2023-01-19 23:13:09</t>
  </si>
  <si>
    <t>2022-09-18 20:31:52</t>
  </si>
  <si>
    <t>2022-09-01 18:27:55</t>
  </si>
  <si>
    <t>2022-09-08 14:27:00</t>
  </si>
  <si>
    <t>2022-09-04 20:57:19</t>
  </si>
  <si>
    <t>2022-09-08 14:26:22</t>
  </si>
  <si>
    <t>2022-09-08 14:21:08</t>
  </si>
  <si>
    <t>2022-09-08 14:20:48</t>
  </si>
  <si>
    <t>2022-09-06 13:45:16</t>
  </si>
  <si>
    <t>2022-09-15 17:39:28</t>
  </si>
  <si>
    <t>2022-09-08 08:45:27</t>
  </si>
  <si>
    <t>2022-09-08 08:45:09</t>
  </si>
  <si>
    <t>2022-09-15 20:34:59</t>
  </si>
  <si>
    <t>2022-09-15 20:33:21</t>
  </si>
  <si>
    <t>2022-09-15 20:45:36</t>
  </si>
  <si>
    <t>2022-09-06 14:06:14</t>
  </si>
  <si>
    <t>2022-09-06 14:09:05</t>
  </si>
  <si>
    <t>2022-09-02 13:32:35</t>
  </si>
  <si>
    <t>FORTIO</t>
  </si>
  <si>
    <t>1978-09-25</t>
  </si>
  <si>
    <t>2022-09-19 20:39:44</t>
  </si>
  <si>
    <t>2022-09-18 23:55:27</t>
  </si>
  <si>
    <t>2022-09-13 22:11:04</t>
  </si>
  <si>
    <t>TAGLIAMONTE</t>
  </si>
  <si>
    <t>2003-06-26</t>
  </si>
  <si>
    <t>2022-10-04 22:26:46</t>
  </si>
  <si>
    <t>2022-09-15 12:35:55</t>
  </si>
  <si>
    <t>2022-09-01 20:10:38</t>
  </si>
  <si>
    <t>2022-10-31 17:19:07</t>
  </si>
  <si>
    <t>2007-04-04</t>
  </si>
  <si>
    <t>2022-10-04 22:28:00</t>
  </si>
  <si>
    <t>2022-09-16 13:20:05</t>
  </si>
  <si>
    <t>2022-09-08 12:12:59</t>
  </si>
  <si>
    <t>2022-09-05 12:31:12</t>
  </si>
  <si>
    <t>2022-09-05 12:29:43</t>
  </si>
  <si>
    <t>2022-09-15 11:23:20</t>
  </si>
  <si>
    <t>2022-09-06 15:43:45</t>
  </si>
  <si>
    <t>2022-09-13 23:29:51</t>
  </si>
  <si>
    <t>2022-09-13 23:25:10</t>
  </si>
  <si>
    <t>2022-09-16 13:02:18</t>
  </si>
  <si>
    <t>2022-09-05 11:47:55</t>
  </si>
  <si>
    <t>2022-09-03 12:07:54</t>
  </si>
  <si>
    <t>2022-09-12 11:03:08</t>
  </si>
  <si>
    <t>2022-09-07 18:16:09</t>
  </si>
  <si>
    <t>2022-09-07 18:20:30</t>
  </si>
  <si>
    <t>2022-09-11 10:00:30</t>
  </si>
  <si>
    <t>2022-09-14 15:05:54</t>
  </si>
  <si>
    <t>2022-09-24 13:40:23</t>
  </si>
  <si>
    <t>2022-11-09 14:29:18</t>
  </si>
  <si>
    <t>2022-09-16 16:30:50</t>
  </si>
  <si>
    <t>2022-09-02 08:33:24</t>
  </si>
  <si>
    <t>2022-09-13 09:13:23</t>
  </si>
  <si>
    <t>2022-09-07 19:41:32</t>
  </si>
  <si>
    <t>2022-09-03 02:00:24</t>
  </si>
  <si>
    <t>1967-09-19</t>
  </si>
  <si>
    <t>2022-11-24 20:11:49</t>
  </si>
  <si>
    <t>2022-09-27 14:10:50</t>
  </si>
  <si>
    <t>PAVIA</t>
  </si>
  <si>
    <t>1984-03-04</t>
  </si>
  <si>
    <t>2022-09-19 11:06:06</t>
  </si>
  <si>
    <t>2022-09-04 19:52:19</t>
  </si>
  <si>
    <t>1967-10-28</t>
  </si>
  <si>
    <t>2022-09-09 15:27:58</t>
  </si>
  <si>
    <t>2022-09-08 17:11:32</t>
  </si>
  <si>
    <t>2022-09-02 08:12:20</t>
  </si>
  <si>
    <t>2022-09-02 08:13:05</t>
  </si>
  <si>
    <t>2022-09-09 13:35:51</t>
  </si>
  <si>
    <t>2022-09-09 13:35:20</t>
  </si>
  <si>
    <t>2022-09-18 19:16:33</t>
  </si>
  <si>
    <t>2022-09-02 11:15:53</t>
  </si>
  <si>
    <t>2022-09-07 12:33:59</t>
  </si>
  <si>
    <t>2022-09-04 16:02:54</t>
  </si>
  <si>
    <t>2022-09-18 10:43:43</t>
  </si>
  <si>
    <t>MARIA PAULINA</t>
  </si>
  <si>
    <t>1984-03-13</t>
  </si>
  <si>
    <t>2022-09-01 18:57:43</t>
  </si>
  <si>
    <t>2022-09-16 22:45:32</t>
  </si>
  <si>
    <t>2022-09-08 02:33:25</t>
  </si>
  <si>
    <t>1984-09-08</t>
  </si>
  <si>
    <t>2023-01-02 17:56:49</t>
  </si>
  <si>
    <t>2022-09-05 12:24:19</t>
  </si>
  <si>
    <t>2022-09-07 23:24:46</t>
  </si>
  <si>
    <t>2022-09-01 20:07:19</t>
  </si>
  <si>
    <t>2022-09-09 00:57:55</t>
  </si>
  <si>
    <t>2022-09-14 11:56:50</t>
  </si>
  <si>
    <t>2022-09-02 17:18:26</t>
  </si>
  <si>
    <t>2022-09-03 20:05:14</t>
  </si>
  <si>
    <t>2022-09-02 17:17:32</t>
  </si>
  <si>
    <t>2022-09-17 15:00:52</t>
  </si>
  <si>
    <t>2022-09-02 11:13:46</t>
  </si>
  <si>
    <t>2022-09-10 12:11:14</t>
  </si>
  <si>
    <t>2022-09-16 13:31:49</t>
  </si>
  <si>
    <t>2022-09-04 10:51:09</t>
  </si>
  <si>
    <t>2022-09-14 16:10:15</t>
  </si>
  <si>
    <t>2022-09-16 16:31:50</t>
  </si>
  <si>
    <t>2022-09-12 16:48:16</t>
  </si>
  <si>
    <t>2022-09-03 17:27:47</t>
  </si>
  <si>
    <t>2022-09-16 20:51:21</t>
  </si>
  <si>
    <t>2022-09-07 05:55:35</t>
  </si>
  <si>
    <t>2022-09-14 11:50:43</t>
  </si>
  <si>
    <t>2022-09-02 12:19:34</t>
  </si>
  <si>
    <t>2022-09-02 16:54:56</t>
  </si>
  <si>
    <t>2022-09-01 18:22:38</t>
  </si>
  <si>
    <t>2022-09-16 12:26:06</t>
  </si>
  <si>
    <t>2022-09-16 12:24:08</t>
  </si>
  <si>
    <t>2022-09-08 14:34:13</t>
  </si>
  <si>
    <t>2022-09-02 10:03:45</t>
  </si>
  <si>
    <t>2008-11-27</t>
  </si>
  <si>
    <t>2022-09-01 22:46:21</t>
  </si>
  <si>
    <t>1965-09-04</t>
  </si>
  <si>
    <t>2022-10-31 18:01:48</t>
  </si>
  <si>
    <t>2022-09-11 20:28:43</t>
  </si>
  <si>
    <t>LLAMEDO</t>
  </si>
  <si>
    <t>1971-04-29</t>
  </si>
  <si>
    <t>2022-11-16 18:16:42</t>
  </si>
  <si>
    <t>2022-09-02 09:59:47</t>
  </si>
  <si>
    <t>2022-09-13 13:01:30</t>
  </si>
  <si>
    <t>2022-09-16 19:40:12</t>
  </si>
  <si>
    <t>2022-09-16 19:33:58</t>
  </si>
  <si>
    <t>2022-09-13 13:01:56</t>
  </si>
  <si>
    <t>2022-09-19 12:32:04</t>
  </si>
  <si>
    <t>2022-09-06 11:46:32</t>
  </si>
  <si>
    <t>2022-09-16 12:30:27</t>
  </si>
  <si>
    <t>2022-09-15 10:30:27</t>
  </si>
  <si>
    <t>2022-09-18 10:36:13</t>
  </si>
  <si>
    <t>2022-09-18 10:39:09</t>
  </si>
  <si>
    <t>VALDIVIA</t>
  </si>
  <si>
    <t>1961-07-04</t>
  </si>
  <si>
    <t>2022-09-06 15:14:16</t>
  </si>
  <si>
    <t>2022-09-16 16:31:31</t>
  </si>
  <si>
    <t>2022-09-16 16:29:56</t>
  </si>
  <si>
    <t>2022-09-16 12:20:16</t>
  </si>
  <si>
    <t>2022-09-02 11:09:47</t>
  </si>
  <si>
    <t>2022-09-08 09:46:08</t>
  </si>
  <si>
    <t>2022-09-11 13:53:46</t>
  </si>
  <si>
    <t>2022-09-12 17:40:24</t>
  </si>
  <si>
    <t>2022-09-01 15:19:19</t>
  </si>
  <si>
    <t>2022-09-03 20:16:22</t>
  </si>
  <si>
    <t>ESPAÑA</t>
  </si>
  <si>
    <t>CHAVARRO</t>
  </si>
  <si>
    <t>FABIAN ANDRES</t>
  </si>
  <si>
    <t>2022-09-21 16:46:46</t>
  </si>
  <si>
    <t>2022-11-08 20:50:03</t>
  </si>
  <si>
    <t>2022-09-19 11:31:00</t>
  </si>
  <si>
    <t>2022-09-11 13:05:24</t>
  </si>
  <si>
    <t>2022-09-02 10:06:32</t>
  </si>
  <si>
    <t>2002-03-12</t>
  </si>
  <si>
    <t>2022-09-11 13:35:40</t>
  </si>
  <si>
    <t>2023-01-23 09:14:36</t>
  </si>
  <si>
    <t>2022-09-21 16:40:46</t>
  </si>
  <si>
    <t>2022-09-21 16:39:56</t>
  </si>
  <si>
    <t>2022-09-21 16:36:31</t>
  </si>
  <si>
    <t>2022-09-21 16:35:55</t>
  </si>
  <si>
    <t>2022-09-19 11:23:23</t>
  </si>
  <si>
    <t>2022-09-17 12:08:06</t>
  </si>
  <si>
    <t>2022-09-14 11:55:48</t>
  </si>
  <si>
    <t>2022-09-15 21:05:36</t>
  </si>
  <si>
    <t>2022-09-01 18:27:17</t>
  </si>
  <si>
    <t>2003-02-19</t>
  </si>
  <si>
    <t>2022-10-15 21:29:47</t>
  </si>
  <si>
    <t>2022-09-14 08:44:40</t>
  </si>
  <si>
    <t>2022-09-14 08:39:27</t>
  </si>
  <si>
    <t>2022-09-07 18:37:43</t>
  </si>
  <si>
    <t>ALGABA</t>
  </si>
  <si>
    <t>2001-01-04</t>
  </si>
  <si>
    <t>2022-09-11 20:06:25</t>
  </si>
  <si>
    <t>2022-09-16 12:26:20</t>
  </si>
  <si>
    <t>2022-09-01 20:04:49</t>
  </si>
  <si>
    <t>2022-09-01 20:05:22</t>
  </si>
  <si>
    <t>2022-09-16 16:30:35</t>
  </si>
  <si>
    <t>2022-09-01 19:15:03</t>
  </si>
  <si>
    <t>2022-09-01 13:00:22</t>
  </si>
  <si>
    <t>BAGÜES</t>
  </si>
  <si>
    <t>2001-10-12</t>
  </si>
  <si>
    <t>2022-09-26 10:16:51</t>
  </si>
  <si>
    <t>2023-03-01 10:52:37</t>
  </si>
  <si>
    <t>2022-09-08 10:29:25</t>
  </si>
  <si>
    <t>ANGEL CARLOS</t>
  </si>
  <si>
    <t>2022-10-06 10:44:40</t>
  </si>
  <si>
    <t>CTM RC A ESTRADA</t>
  </si>
  <si>
    <t>2022-09-06 10:28:21</t>
  </si>
  <si>
    <t>1965-02-17</t>
  </si>
  <si>
    <t>2022-09-18 10:45:43</t>
  </si>
  <si>
    <t>2022-09-04 18:25:00</t>
  </si>
  <si>
    <t>2022-09-03 17:09:32</t>
  </si>
  <si>
    <t>2022-09-08 12:13:11</t>
  </si>
  <si>
    <t>2022-09-03 11:12:59</t>
  </si>
  <si>
    <t>2022-09-03 17:06:49</t>
  </si>
  <si>
    <t>2022-09-07 00:44:46</t>
  </si>
  <si>
    <t>2022-09-19 10:25:15</t>
  </si>
  <si>
    <t>2022-09-28 10:06:14</t>
  </si>
  <si>
    <t>2022-10-07 00:26:43</t>
  </si>
  <si>
    <t>1959-02-09</t>
  </si>
  <si>
    <t>2022-10-07 00:27:37</t>
  </si>
  <si>
    <t>2022-10-07 00:26:04</t>
  </si>
  <si>
    <t>2022-09-01 21:12:19</t>
  </si>
  <si>
    <t>2022-09-05 12:29:23</t>
  </si>
  <si>
    <t>2022-09-05 12:23:51</t>
  </si>
  <si>
    <t>2022-09-01 18:23:31</t>
  </si>
  <si>
    <t>2022-10-04 17:00:27</t>
  </si>
  <si>
    <t>2022-09-01 18:12:51</t>
  </si>
  <si>
    <t>2023-01-23 09:42:08</t>
  </si>
  <si>
    <t>2022-09-05 12:26:38</t>
  </si>
  <si>
    <t>2022-09-07 11:09:43</t>
  </si>
  <si>
    <t>1994-04-06</t>
  </si>
  <si>
    <t>2022-09-06 10:25:55</t>
  </si>
  <si>
    <t>2022-09-11 20:32:55</t>
  </si>
  <si>
    <t>2022-09-01 20:06:07</t>
  </si>
  <si>
    <t>2022-09-11 19:56:48</t>
  </si>
  <si>
    <t>2022-09-13 13:10:36</t>
  </si>
  <si>
    <t>2022-09-21 20:15:29</t>
  </si>
  <si>
    <t>2022-09-12 10:39:29</t>
  </si>
  <si>
    <t>2022-09-13 10:00:12</t>
  </si>
  <si>
    <t>2022-09-05 11:13:39</t>
  </si>
  <si>
    <t>2022-09-06 09:16:27</t>
  </si>
  <si>
    <t>2022-09-06 09:13:47</t>
  </si>
  <si>
    <t>2022-09-06 09:15:19</t>
  </si>
  <si>
    <t>2022-09-06 09:15:48</t>
  </si>
  <si>
    <t>2022-09-08 08:37:59</t>
  </si>
  <si>
    <t>2022-09-02 16:41:07</t>
  </si>
  <si>
    <t>2022-09-16 19:45:31</t>
  </si>
  <si>
    <t>2022-09-01 13:15:09</t>
  </si>
  <si>
    <t>2022-09-01 13:15:24</t>
  </si>
  <si>
    <t>2022-09-21 09:06:10</t>
  </si>
  <si>
    <t>1989-07-15</t>
  </si>
  <si>
    <t>2022-10-07 00:30:03</t>
  </si>
  <si>
    <t>UPPM CALAMONTE</t>
  </si>
  <si>
    <t>MENEA</t>
  </si>
  <si>
    <t>2009-08-23</t>
  </si>
  <si>
    <t>2022-09-09 10:18:40</t>
  </si>
  <si>
    <t>2022-09-13 22:11:39</t>
  </si>
  <si>
    <t>2022-09-13 22:24:43</t>
  </si>
  <si>
    <t>DE LOS RIOS</t>
  </si>
  <si>
    <t>CARRIZO</t>
  </si>
  <si>
    <t>MARIA ANUNCIACION</t>
  </si>
  <si>
    <t>1972-12-08</t>
  </si>
  <si>
    <t>2022-09-02 10:05:01</t>
  </si>
  <si>
    <t>2022-09-15 11:52:38</t>
  </si>
  <si>
    <t>2022-09-02 12:19:58</t>
  </si>
  <si>
    <t>2022-09-19 16:29:42</t>
  </si>
  <si>
    <t>2022-09-07 19:46:36</t>
  </si>
  <si>
    <t>2022-09-01 18:09:40</t>
  </si>
  <si>
    <t>VILLAN</t>
  </si>
  <si>
    <t>2022-09-12 18:49:31</t>
  </si>
  <si>
    <t>2022-09-08 10:26:45</t>
  </si>
  <si>
    <t>2022-09-08 08:41:23</t>
  </si>
  <si>
    <t>2022-09-02 12:00:36</t>
  </si>
  <si>
    <t>2022-09-02 11:59:58</t>
  </si>
  <si>
    <t>1971-12-22</t>
  </si>
  <si>
    <t>2022-11-14 18:20:23</t>
  </si>
  <si>
    <t>2022-09-12 23:28:18</t>
  </si>
  <si>
    <t>2022-09-18 19:14:30</t>
  </si>
  <si>
    <t>2022-09-05 11:47:30</t>
  </si>
  <si>
    <t>2022-09-12 12:44:16</t>
  </si>
  <si>
    <t>2022-09-08 10:24:54</t>
  </si>
  <si>
    <t>MEREGALLI</t>
  </si>
  <si>
    <t>2022-09-21 16:47:29</t>
  </si>
  <si>
    <t>2022-09-13 14:16:22</t>
  </si>
  <si>
    <t>2022-09-16 19:33:41</t>
  </si>
  <si>
    <t>1960-09-11</t>
  </si>
  <si>
    <t>2022-09-03 21:33:38</t>
  </si>
  <si>
    <t>2022-09-02 10:53:59</t>
  </si>
  <si>
    <t>2022-09-03 21:33:57</t>
  </si>
  <si>
    <t>2022-09-12 12:39:44</t>
  </si>
  <si>
    <t>2022-09-15 09:57:18</t>
  </si>
  <si>
    <t>CHUMILLAS</t>
  </si>
  <si>
    <t>2006-07-08</t>
  </si>
  <si>
    <t>2022-09-13 16:11:34</t>
  </si>
  <si>
    <t>TM CUENCA</t>
  </si>
  <si>
    <t>2022-09-12 12:51:17</t>
  </si>
  <si>
    <t>2022-09-16 22:47:15</t>
  </si>
  <si>
    <t>2022-09-07 19:37:22</t>
  </si>
  <si>
    <t>2022-09-16 22:46:56</t>
  </si>
  <si>
    <t>2022-09-02 11:05:22</t>
  </si>
  <si>
    <t>2022-09-11 13:25:00</t>
  </si>
  <si>
    <t>2022-09-02 23:56:03</t>
  </si>
  <si>
    <t>2022-09-07 19:45:57</t>
  </si>
  <si>
    <t>2023-01-19 09:41:01</t>
  </si>
  <si>
    <t>2022-09-11 19:27:49</t>
  </si>
  <si>
    <t>2022-09-11 19:33:52</t>
  </si>
  <si>
    <t>2022-09-11 19:33:23</t>
  </si>
  <si>
    <t>2022-09-11 19:27:12</t>
  </si>
  <si>
    <t>2022-09-02 18:43:48</t>
  </si>
  <si>
    <t>2022-09-07 23:40:49</t>
  </si>
  <si>
    <t>2022-09-14 12:21:48</t>
  </si>
  <si>
    <t>2022-09-06 16:31:29</t>
  </si>
  <si>
    <t>2022-09-08 17:26:54</t>
  </si>
  <si>
    <t>2022-09-10 18:15:30</t>
  </si>
  <si>
    <t>2022-09-19 22:38:46</t>
  </si>
  <si>
    <t>2022-09-03 19:52:22</t>
  </si>
  <si>
    <t>2022-09-07 12:29:20</t>
  </si>
  <si>
    <t>2003-08-15</t>
  </si>
  <si>
    <t>2022-09-01 14:46:38</t>
  </si>
  <si>
    <t>2022-09-21 14:48:35</t>
  </si>
  <si>
    <t>2022-09-21 14:50:44</t>
  </si>
  <si>
    <t>2022-09-21 14:54:31</t>
  </si>
  <si>
    <t>2022-09-06 11:06:50</t>
  </si>
  <si>
    <t>2022-09-06 11:07:18</t>
  </si>
  <si>
    <t>2022-09-06 11:08:18</t>
  </si>
  <si>
    <t>2022-09-02 08:12:44</t>
  </si>
  <si>
    <t>2022-10-14 06:27:07</t>
  </si>
  <si>
    <t>2022-09-08 14:38:12</t>
  </si>
  <si>
    <t>2022-09-07 12:33:23</t>
  </si>
  <si>
    <t>2022-09-15 22:58:00</t>
  </si>
  <si>
    <t>2022-09-15 20:32:09</t>
  </si>
  <si>
    <t>2022-09-15 20:27:14</t>
  </si>
  <si>
    <t>2022-09-15 20:29:46</t>
  </si>
  <si>
    <t>2022-09-09 00:58:14</t>
  </si>
  <si>
    <t>2022-09-09 00:56:08</t>
  </si>
  <si>
    <t>2022-09-04 20:38:42</t>
  </si>
  <si>
    <t>2022-09-02 08:51:47</t>
  </si>
  <si>
    <t>2022-09-11 09:01:44</t>
  </si>
  <si>
    <t>2022-10-27 18:55:27</t>
  </si>
  <si>
    <t>2022-09-13 12:59:29</t>
  </si>
  <si>
    <t>LLANOS</t>
  </si>
  <si>
    <t>2004-03-13</t>
  </si>
  <si>
    <t>2022-09-08 21:44:55</t>
  </si>
  <si>
    <t>2022-09-08 11:53:45</t>
  </si>
  <si>
    <t>2022-09-02 11:55:42</t>
  </si>
  <si>
    <t>2022-09-01 15:56:19</t>
  </si>
  <si>
    <t>2022-09-06 09:57:55</t>
  </si>
  <si>
    <t>2022-09-06 09:22:03</t>
  </si>
  <si>
    <t>2022-09-16 13:26:23</t>
  </si>
  <si>
    <t>2022-09-05 12:25:21</t>
  </si>
  <si>
    <t>2022-09-15 12:36:06</t>
  </si>
  <si>
    <t>2022-10-12 10:44:52</t>
  </si>
  <si>
    <t>2022-09-01 13:14:18</t>
  </si>
  <si>
    <t>2022-09-06 12:52:41</t>
  </si>
  <si>
    <t>PICATOSTE</t>
  </si>
  <si>
    <t>1962-06-14</t>
  </si>
  <si>
    <t>2023-02-11 10:11:36</t>
  </si>
  <si>
    <t>2022-10-05 11:10:53</t>
  </si>
  <si>
    <t>2022-09-01 18:19:17</t>
  </si>
  <si>
    <t>2022-09-19 09:12:39</t>
  </si>
  <si>
    <t>2022-09-06 10:46:37</t>
  </si>
  <si>
    <t>LETONA</t>
  </si>
  <si>
    <t>2004-08-12</t>
  </si>
  <si>
    <t>2022-09-03 11:17:03</t>
  </si>
  <si>
    <t>EJSMONT</t>
  </si>
  <si>
    <t>2011-03-25</t>
  </si>
  <si>
    <t>2022-09-02 10:16:42</t>
  </si>
  <si>
    <t>2022-09-01 20:07:44</t>
  </si>
  <si>
    <t>2022-09-20 04:15:51</t>
  </si>
  <si>
    <t>2022-09-20 04:20:44</t>
  </si>
  <si>
    <t>2022-09-07 05:56:51</t>
  </si>
  <si>
    <t>2022-09-14 09:54:04</t>
  </si>
  <si>
    <t>2022-09-01 15:54:35</t>
  </si>
  <si>
    <t>2022-09-13 15:44:21</t>
  </si>
  <si>
    <t>2022-09-08 10:26:17</t>
  </si>
  <si>
    <t>2022-09-13 09:40:39</t>
  </si>
  <si>
    <t>2022-09-07 19:45:47</t>
  </si>
  <si>
    <t>2022-09-02 09:04:29</t>
  </si>
  <si>
    <t>2022-09-10 18:34:42</t>
  </si>
  <si>
    <t>2022-09-01 12:33:37</t>
  </si>
  <si>
    <t>2022-09-20 12:02:33</t>
  </si>
  <si>
    <t>2022-09-01 15:48:08</t>
  </si>
  <si>
    <t>2022-09-01 15:48:26</t>
  </si>
  <si>
    <t>2022-09-06 12:04:22</t>
  </si>
  <si>
    <t>2022-09-06 12:07:35</t>
  </si>
  <si>
    <t>2023-03-06 10:56:53</t>
  </si>
  <si>
    <t>FALDER</t>
  </si>
  <si>
    <t>ANGUITA</t>
  </si>
  <si>
    <t>1967-06-16</t>
  </si>
  <si>
    <t>2022-11-07 22:27:31</t>
  </si>
  <si>
    <t>2022-09-14 13:42:33</t>
  </si>
  <si>
    <t>ANTONIO FRANCISCO</t>
  </si>
  <si>
    <t>2022-09-06 14:07:21</t>
  </si>
  <si>
    <t>2022-09-06 14:06:38</t>
  </si>
  <si>
    <t>2022-09-02 11:56:20</t>
  </si>
  <si>
    <t>2022-09-06 10:46:21</t>
  </si>
  <si>
    <t>TOTYU</t>
  </si>
  <si>
    <t>2022-09-24 13:39:13</t>
  </si>
  <si>
    <t>2022-09-17 11:35:22</t>
  </si>
  <si>
    <t>2022-09-19 12:57:07</t>
  </si>
  <si>
    <t>2022-09-15 21:06:15</t>
  </si>
  <si>
    <t>2022-09-17 12:05:39</t>
  </si>
  <si>
    <t>2022-09-13 15:04:59</t>
  </si>
  <si>
    <t>2022-09-13 15:06:32</t>
  </si>
  <si>
    <t>2022-09-13 15:05:45</t>
  </si>
  <si>
    <t>2022-09-13 15:04:25</t>
  </si>
  <si>
    <t>2022-09-13 15:06:03</t>
  </si>
  <si>
    <t>LEIROS</t>
  </si>
  <si>
    <t>2005-09-13</t>
  </si>
  <si>
    <t>2022-09-08 20:23:26</t>
  </si>
  <si>
    <t>2022-09-08 12:33:26</t>
  </si>
  <si>
    <t>MILANOVIC</t>
  </si>
  <si>
    <t>ANTONY LAURENT</t>
  </si>
  <si>
    <t>1990-06-18</t>
  </si>
  <si>
    <t>2022-09-15 08:41:40</t>
  </si>
  <si>
    <t>2022-09-11 14:04:21</t>
  </si>
  <si>
    <t>2022-09-11 19:41:08</t>
  </si>
  <si>
    <t>2022-09-16 19:38:51</t>
  </si>
  <si>
    <t>2022-09-14 15:10:44</t>
  </si>
  <si>
    <t>2022-09-11 19:42:40</t>
  </si>
  <si>
    <t>2022-09-06 13:37:01</t>
  </si>
  <si>
    <t>2022-09-01 19:09:08</t>
  </si>
  <si>
    <t>JAMETT</t>
  </si>
  <si>
    <t>WITERMAN BORIS</t>
  </si>
  <si>
    <t>1982-05-01</t>
  </si>
  <si>
    <t>2022-09-11 19:54:27</t>
  </si>
  <si>
    <t>2022-09-18 19:17:07</t>
  </si>
  <si>
    <t>2022-09-01 19:01:30</t>
  </si>
  <si>
    <t>2022-09-16 19:38:04</t>
  </si>
  <si>
    <t>2022-09-16 19:33:19</t>
  </si>
  <si>
    <t>2022-09-19 11:35:20</t>
  </si>
  <si>
    <t>2022-09-15 20:41:31</t>
  </si>
  <si>
    <t>2022-09-15 17:59:16</t>
  </si>
  <si>
    <t>2022-09-17 08:37:55</t>
  </si>
  <si>
    <t>2022-10-06 13:29:30</t>
  </si>
  <si>
    <t>2022-09-19 16:32:03</t>
  </si>
  <si>
    <t>CASSÀ</t>
  </si>
  <si>
    <t>LLUÍS</t>
  </si>
  <si>
    <t>2022-09-16 12:32:32</t>
  </si>
  <si>
    <t>2022-09-08 16:00:47</t>
  </si>
  <si>
    <t>2022-09-16 19:58:11</t>
  </si>
  <si>
    <t>CANADELL</t>
  </si>
  <si>
    <t>1969-12-21</t>
  </si>
  <si>
    <t>2022-09-22 18:28:55</t>
  </si>
  <si>
    <t>2022-09-18 19:17:59</t>
  </si>
  <si>
    <t>ALAMINOS</t>
  </si>
  <si>
    <t>2022-09-11 20:00:17</t>
  </si>
  <si>
    <t>2023-03-09 14:35:18</t>
  </si>
  <si>
    <t>2022-09-15 09:27:27</t>
  </si>
  <si>
    <t>2022-09-13 21:59:55</t>
  </si>
  <si>
    <t>NEO</t>
  </si>
  <si>
    <t>2003-06-14</t>
  </si>
  <si>
    <t>2022-09-07 12:33:33</t>
  </si>
  <si>
    <t>2022-09-11 19:51:25</t>
  </si>
  <si>
    <t>MENDIZAVAL</t>
  </si>
  <si>
    <t>SACHA FRANK</t>
  </si>
  <si>
    <t>1967-01-15</t>
  </si>
  <si>
    <t>2022-09-08 20:08:19</t>
  </si>
  <si>
    <t>2022-09-12 14:00:08</t>
  </si>
  <si>
    <t>2022-09-06 19:03:04</t>
  </si>
  <si>
    <t>2022-09-08 17:22:53</t>
  </si>
  <si>
    <t>SOLÀ</t>
  </si>
  <si>
    <t>1967-03-07</t>
  </si>
  <si>
    <t>2022-09-21 16:28:22</t>
  </si>
  <si>
    <t>2022-09-11 13:49:35</t>
  </si>
  <si>
    <t>2022-09-07 10:07:58</t>
  </si>
  <si>
    <t>2022-09-18 19:19:05</t>
  </si>
  <si>
    <t>2022-09-12 22:10:11</t>
  </si>
  <si>
    <t>2022-09-14 18:17:16</t>
  </si>
  <si>
    <t>2022-09-06 13:44:00</t>
  </si>
  <si>
    <t>2022-09-07 19:57:11</t>
  </si>
  <si>
    <t>2022-09-16 13:02:43</t>
  </si>
  <si>
    <t>2022-09-21 16:15:16</t>
  </si>
  <si>
    <t>2022-09-19 17:27:28</t>
  </si>
  <si>
    <t>2022-09-11 13:53:12</t>
  </si>
  <si>
    <t>2022-09-15 09:55:39</t>
  </si>
  <si>
    <t>2022-09-07 19:48:35</t>
  </si>
  <si>
    <t>2022-09-13 22:12:27</t>
  </si>
  <si>
    <t>2022-09-12 16:06:14</t>
  </si>
  <si>
    <t>2022-09-13 12:21:57</t>
  </si>
  <si>
    <t>2022-09-03 19:33:04</t>
  </si>
  <si>
    <t>2022-09-19 17:26:33</t>
  </si>
  <si>
    <t>2022-09-19 16:33:09</t>
  </si>
  <si>
    <t>POUL IGNASI</t>
  </si>
  <si>
    <t>2022-09-18 12:09:16</t>
  </si>
  <si>
    <t>2022-09-21 16:14:40</t>
  </si>
  <si>
    <t>2022-09-14 18:25:29</t>
  </si>
  <si>
    <t>2022-09-18 19:21:17</t>
  </si>
  <si>
    <t>2022-09-18 19:21:38</t>
  </si>
  <si>
    <t>2022-09-11 13:47:53</t>
  </si>
  <si>
    <t>2022-09-20 21:27:46</t>
  </si>
  <si>
    <t>2022-09-11 19:43:14</t>
  </si>
  <si>
    <t>2022-09-19 11:32:48</t>
  </si>
  <si>
    <t>2022-09-10 16:50:41</t>
  </si>
  <si>
    <t>2022-09-13 09:43:34</t>
  </si>
  <si>
    <t>2022-09-11 19:42:10</t>
  </si>
  <si>
    <t>2022-09-18 19:19:45</t>
  </si>
  <si>
    <t>2022-09-21 22:07:02</t>
  </si>
  <si>
    <t>2022-09-18 19:17:39</t>
  </si>
  <si>
    <t>2022-09-19 11:20:51</t>
  </si>
  <si>
    <t>VILAGRASA</t>
  </si>
  <si>
    <t>1997-04-07</t>
  </si>
  <si>
    <t>2022-09-01 15:31:50</t>
  </si>
  <si>
    <t>CHIC</t>
  </si>
  <si>
    <t>2000-04-15</t>
  </si>
  <si>
    <t>2022-09-22 16:51:36</t>
  </si>
  <si>
    <t>2022-09-07 19:51:29</t>
  </si>
  <si>
    <t>2022-09-21 08:16:02</t>
  </si>
  <si>
    <t>2022-09-20 10:28:11</t>
  </si>
  <si>
    <t>2022-09-11 19:30:40</t>
  </si>
  <si>
    <t>TARABAL</t>
  </si>
  <si>
    <t>1980-09-20</t>
  </si>
  <si>
    <t>2022-09-22 18:32:26</t>
  </si>
  <si>
    <t>DULCET</t>
  </si>
  <si>
    <t>2022-09-08 20:08:39</t>
  </si>
  <si>
    <t>SUBIRA</t>
  </si>
  <si>
    <t>1980-11-26</t>
  </si>
  <si>
    <t>2023-01-17 16:11:29</t>
  </si>
  <si>
    <t>2022-09-21 14:54:40</t>
  </si>
  <si>
    <t>2022-09-11 19:41:41</t>
  </si>
  <si>
    <t>2022-09-20 21:02:07</t>
  </si>
  <si>
    <t>2022-09-20 21:00:36</t>
  </si>
  <si>
    <t>2022-09-03 01:59:37</t>
  </si>
  <si>
    <t>2022-09-06 13:49:57</t>
  </si>
  <si>
    <t>2022-09-11 19:46:06</t>
  </si>
  <si>
    <t>2022-09-06 19:04:50</t>
  </si>
  <si>
    <t>2022-09-13 09:37:12</t>
  </si>
  <si>
    <t>2022-09-15 10:23:07</t>
  </si>
  <si>
    <t>2022-09-19 16:26:29</t>
  </si>
  <si>
    <t>SENPAU</t>
  </si>
  <si>
    <t>2022-09-23 10:46:07</t>
  </si>
  <si>
    <t>BEDERA</t>
  </si>
  <si>
    <t>1968-08-03</t>
  </si>
  <si>
    <t>2022-09-11 13:54:31</t>
  </si>
  <si>
    <t>2022-09-06 19:03:22</t>
  </si>
  <si>
    <t>2022-09-07 10:09:00</t>
  </si>
  <si>
    <t>2022-09-19 10:22:07</t>
  </si>
  <si>
    <t>2022-09-11 13:51:57</t>
  </si>
  <si>
    <t>2023-01-19 12:01:04</t>
  </si>
  <si>
    <t>2022-09-11 19:32:15</t>
  </si>
  <si>
    <t>2022-09-14 23:20:59</t>
  </si>
  <si>
    <t>2022-09-11 19:44:00</t>
  </si>
  <si>
    <t>2022-09-22 08:51:43</t>
  </si>
  <si>
    <t>RAIMBAULT</t>
  </si>
  <si>
    <t>2022-09-18 23:52:18</t>
  </si>
  <si>
    <t>2022-09-07 10:09:49</t>
  </si>
  <si>
    <t>2022-09-07 10:09:27</t>
  </si>
  <si>
    <t>2022-09-18 12:06:19</t>
  </si>
  <si>
    <t>MOHEDANO</t>
  </si>
  <si>
    <t>1998-03-09</t>
  </si>
  <si>
    <t>2022-09-21 22:45:49</t>
  </si>
  <si>
    <t>2022-09-12 22:21:50</t>
  </si>
  <si>
    <t>2022-09-09 11:11:34</t>
  </si>
  <si>
    <t>2022-09-18 11:20:48</t>
  </si>
  <si>
    <t>2022-09-16 12:27:59</t>
  </si>
  <si>
    <t>2022-09-15 10:29:52</t>
  </si>
  <si>
    <t>2022-09-07 12:29:10</t>
  </si>
  <si>
    <t>2022-09-18 19:23:10</t>
  </si>
  <si>
    <t>FIGAROLA</t>
  </si>
  <si>
    <t>ALMIRALL</t>
  </si>
  <si>
    <t>2009-06-06</t>
  </si>
  <si>
    <t>2022-09-16 20:59:59</t>
  </si>
  <si>
    <t>2022-10-06 13:40:09</t>
  </si>
  <si>
    <t>2022-09-16 12:28:28</t>
  </si>
  <si>
    <t>2022-09-16 20:57:07</t>
  </si>
  <si>
    <t>2022-12-19 13:03:30</t>
  </si>
  <si>
    <t>2022-09-16 12:28:08</t>
  </si>
  <si>
    <t>2022-09-16 12:23:51</t>
  </si>
  <si>
    <t>2022-09-16 20:50:23</t>
  </si>
  <si>
    <t>2022-09-16 13:06:05</t>
  </si>
  <si>
    <t>2022-09-02 09:59:26</t>
  </si>
  <si>
    <t>2022-09-02 10:00:07</t>
  </si>
  <si>
    <t>2022-09-19 16:33:25</t>
  </si>
  <si>
    <t>2022-09-21 16:14:24</t>
  </si>
  <si>
    <t>GAROLERA</t>
  </si>
  <si>
    <t>1977-05-27</t>
  </si>
  <si>
    <t>2022-10-24 17:37:51</t>
  </si>
  <si>
    <t>2022-09-18 11:21:14</t>
  </si>
  <si>
    <t>2022-09-12 17:40:03</t>
  </si>
  <si>
    <t>2022-09-03 02:00:02</t>
  </si>
  <si>
    <t>2022-09-03 02:00:34</t>
  </si>
  <si>
    <t>2022-09-03 02:18:06</t>
  </si>
  <si>
    <t>2022-09-03 02:18:20</t>
  </si>
  <si>
    <t>2022-09-03 01:59:10</t>
  </si>
  <si>
    <t>LASALA</t>
  </si>
  <si>
    <t>1979-05-15</t>
  </si>
  <si>
    <t>2022-09-19 10:24:39</t>
  </si>
  <si>
    <t>2022-09-16 13:10:07</t>
  </si>
  <si>
    <t>2022-09-16 13:05:44</t>
  </si>
  <si>
    <t>2022-09-14 23:16:19</t>
  </si>
  <si>
    <t>2022-09-14 23:17:07</t>
  </si>
  <si>
    <t>2022-09-15 10:21:52</t>
  </si>
  <si>
    <t>2022-09-21 16:12:55</t>
  </si>
  <si>
    <t>MOMPART</t>
  </si>
  <si>
    <t>1967-06-02</t>
  </si>
  <si>
    <t>2022-09-08 20:08:59</t>
  </si>
  <si>
    <t>2022-09-21 16:12:38</t>
  </si>
  <si>
    <t>2023-01-26 17:13:25</t>
  </si>
  <si>
    <t>2022-09-07 10:10:35</t>
  </si>
  <si>
    <t>2022-09-15 10:28:57</t>
  </si>
  <si>
    <t>2022-09-11 17:42:23</t>
  </si>
  <si>
    <t>2022-09-07 12:29:34</t>
  </si>
  <si>
    <t>2022-09-09 11:11:09</t>
  </si>
  <si>
    <t>2022-09-11 13:54:09</t>
  </si>
  <si>
    <t>2022-09-08 14:29:09</t>
  </si>
  <si>
    <t>2022-09-07 12:29:00</t>
  </si>
  <si>
    <t>2022-09-21 21:53:41</t>
  </si>
  <si>
    <t>2022-09-07 12:30:08</t>
  </si>
  <si>
    <t>2022-09-15 09:58:01</t>
  </si>
  <si>
    <t>2022-09-18 19:20:15</t>
  </si>
  <si>
    <t>2022-09-19 11:29:23</t>
  </si>
  <si>
    <t>2022-09-19 11:37:57</t>
  </si>
  <si>
    <t>2022-09-11 13:48:04</t>
  </si>
  <si>
    <t>2023-02-21 09:53:06</t>
  </si>
  <si>
    <t>2022-09-06 19:04:33</t>
  </si>
  <si>
    <t>2022-09-16 12:25:25</t>
  </si>
  <si>
    <t>2022-09-16 19:45:06</t>
  </si>
  <si>
    <t>2022-09-16 19:38:26</t>
  </si>
  <si>
    <t>1995-09-12</t>
  </si>
  <si>
    <t>2022-09-22 18:32:01</t>
  </si>
  <si>
    <t>2023-01-23 13:02:48</t>
  </si>
  <si>
    <t>2022-09-12 17:39:46</t>
  </si>
  <si>
    <t>2008-08-29</t>
  </si>
  <si>
    <t>2022-09-14 15:18:16</t>
  </si>
  <si>
    <t>2022-09-16 20:57:30</t>
  </si>
  <si>
    <t>2022-09-19 11:47:52</t>
  </si>
  <si>
    <t>MELIA</t>
  </si>
  <si>
    <t>2022-09-14 15:21:22</t>
  </si>
  <si>
    <t>2022-09-19 11:44:54</t>
  </si>
  <si>
    <t>2022-09-07 19:44:18</t>
  </si>
  <si>
    <t>2022-09-11 19:55:06</t>
  </si>
  <si>
    <t>2022-09-17 17:16:14</t>
  </si>
  <si>
    <t>2022-09-04 11:58:35</t>
  </si>
  <si>
    <t>2022-09-04 12:04:30</t>
  </si>
  <si>
    <t>2022-09-22 11:40:44</t>
  </si>
  <si>
    <t>2022-09-08 17:27:13</t>
  </si>
  <si>
    <t>2022-09-06 19:43:10</t>
  </si>
  <si>
    <t>2022-09-13 22:44:45</t>
  </si>
  <si>
    <t>BRACERO</t>
  </si>
  <si>
    <t>2023-01-20 19:14:55</t>
  </si>
  <si>
    <t>2022-09-02 20:39:49</t>
  </si>
  <si>
    <t>2022-09-13 18:07:45</t>
  </si>
  <si>
    <t>CTM SAN CIPRIAN</t>
  </si>
  <si>
    <t>1982-01-07</t>
  </si>
  <si>
    <t>2022-09-13 18:08:09</t>
  </si>
  <si>
    <t>2022-09-09 10:13:25</t>
  </si>
  <si>
    <t>2022-09-07 19:23:46</t>
  </si>
  <si>
    <t>2022-09-02 10:49:36</t>
  </si>
  <si>
    <t>2022-09-16 13:10:06</t>
  </si>
  <si>
    <t>2022-09-12 15:56:52</t>
  </si>
  <si>
    <t>2022-09-12 15:56:00</t>
  </si>
  <si>
    <t>2022-09-13 22:50:56</t>
  </si>
  <si>
    <t>2022-09-06 11:05:26</t>
  </si>
  <si>
    <t>2022-09-01 20:09:25</t>
  </si>
  <si>
    <t>2022-09-15 21:01:14</t>
  </si>
  <si>
    <t>2022-09-05 11:47:03</t>
  </si>
  <si>
    <t>NOVAL</t>
  </si>
  <si>
    <t>2001-01-29</t>
  </si>
  <si>
    <t>2022-12-30 10:21:48</t>
  </si>
  <si>
    <t>2022-09-24 07:16:25</t>
  </si>
  <si>
    <t>2022-09-24 07:15:59</t>
  </si>
  <si>
    <t>2022-09-01 18:11:43</t>
  </si>
  <si>
    <t>2022-09-02 12:14:24</t>
  </si>
  <si>
    <t>2022-09-03 10:43:31</t>
  </si>
  <si>
    <t>2004-09-20</t>
  </si>
  <si>
    <t>2022-09-27 08:38:47</t>
  </si>
  <si>
    <t>2022-09-02 09:50:16</t>
  </si>
  <si>
    <t>2022-09-13 13:37:29</t>
  </si>
  <si>
    <t>2022-09-13 09:13:47</t>
  </si>
  <si>
    <t>2022-09-04 11:58:56</t>
  </si>
  <si>
    <t>2022-09-17 17:14:53</t>
  </si>
  <si>
    <t>2022-09-17 17:14:07</t>
  </si>
  <si>
    <t>2022-09-17 17:17:47</t>
  </si>
  <si>
    <t>2022-09-14 22:42:15</t>
  </si>
  <si>
    <t>2022-09-01 13:13:59</t>
  </si>
  <si>
    <t>2023-01-10 09:11:59</t>
  </si>
  <si>
    <t>1995-08-30</t>
  </si>
  <si>
    <t>2022-09-16 15:15:11</t>
  </si>
  <si>
    <t>1990-07-16</t>
  </si>
  <si>
    <t>2022-09-16 15:11:57</t>
  </si>
  <si>
    <t>2022-09-09 13:34:06</t>
  </si>
  <si>
    <t>2022-09-11 18:21:48</t>
  </si>
  <si>
    <t>2022-09-07 19:34:19</t>
  </si>
  <si>
    <t>2022-09-01 15:54:58</t>
  </si>
  <si>
    <t>2022-09-07 19:24:32</t>
  </si>
  <si>
    <t>2022-09-03 19:43:23</t>
  </si>
  <si>
    <t>2022-09-08 19:19:25</t>
  </si>
  <si>
    <t>TEIXEIRA NICOLAU</t>
  </si>
  <si>
    <t>ANDRE JOAO</t>
  </si>
  <si>
    <t>2022-10-25 15:01:37</t>
  </si>
  <si>
    <t>2023-01-21 09:30:59</t>
  </si>
  <si>
    <t>2022-09-07 19:15:47</t>
  </si>
  <si>
    <t>2022-09-27 18:05:36</t>
  </si>
  <si>
    <t>2022-10-21 12:32:05</t>
  </si>
  <si>
    <t>ZARAGOZA CT</t>
  </si>
  <si>
    <t>2022-09-21 21:53:08</t>
  </si>
  <si>
    <t>2022-09-14 15:02:20</t>
  </si>
  <si>
    <t>2022-09-04 13:57:56</t>
  </si>
  <si>
    <t>1956-06-30</t>
  </si>
  <si>
    <t>2022-09-01 16:03:24</t>
  </si>
  <si>
    <t>2022-09-03 10:52:58</t>
  </si>
  <si>
    <t>2022-09-20 22:26:59</t>
  </si>
  <si>
    <t>2023-01-17 12:48:25</t>
  </si>
  <si>
    <t>2022-09-02 08:32:08</t>
  </si>
  <si>
    <t>2022-09-01 16:12:11</t>
  </si>
  <si>
    <t>2022-09-13 10:16:38</t>
  </si>
  <si>
    <t>ZAMBRANO</t>
  </si>
  <si>
    <t>DOMINGO JESUS</t>
  </si>
  <si>
    <t>1977-06-28</t>
  </si>
  <si>
    <t>2022-09-13 19:56:36</t>
  </si>
  <si>
    <t>2022-11-08 20:49:45</t>
  </si>
  <si>
    <t>2022-11-08 20:49:35</t>
  </si>
  <si>
    <t>2022-09-15 11:43:18</t>
  </si>
  <si>
    <t>2022-09-09 14:46:29</t>
  </si>
  <si>
    <t>2022-10-27 18:55:38</t>
  </si>
  <si>
    <t>MADERAL</t>
  </si>
  <si>
    <t>1972-01-29</t>
  </si>
  <si>
    <t>2022-10-14 01:26:50</t>
  </si>
  <si>
    <t>1994-09-23</t>
  </si>
  <si>
    <t>2023-03-06 12:43:12</t>
  </si>
  <si>
    <t>2022-10-27 18:55:48</t>
  </si>
  <si>
    <t>2023-01-13 08:43:47</t>
  </si>
  <si>
    <t>1959-07-25</t>
  </si>
  <si>
    <t>2022-10-27 18:55:16</t>
  </si>
  <si>
    <t>2022-09-08 21:24:48</t>
  </si>
  <si>
    <t>2022-09-15 11:56:52</t>
  </si>
  <si>
    <t>2022-09-03 19:49:28</t>
  </si>
  <si>
    <t>2004-01-20</t>
  </si>
  <si>
    <t>2022-09-26 01:41:51</t>
  </si>
  <si>
    <t>2023-03-06 12:43:51</t>
  </si>
  <si>
    <t>1999-01-21</t>
  </si>
  <si>
    <t>2023-01-25 20:49:45</t>
  </si>
  <si>
    <t>2022-09-06 18:23:08</t>
  </si>
  <si>
    <t>2022-09-02 08:15:59</t>
  </si>
  <si>
    <t>2022-09-19 23:31:46</t>
  </si>
  <si>
    <t>2022-09-05 12:31:42</t>
  </si>
  <si>
    <t>2022-09-05 09:32:31</t>
  </si>
  <si>
    <t>2022-09-30 13:02:12</t>
  </si>
  <si>
    <t>2001-04-07</t>
  </si>
  <si>
    <t>2022-09-27 14:10:20</t>
  </si>
  <si>
    <t>2022-09-07 12:48:39</t>
  </si>
  <si>
    <t>2022-10-12 10:45:24</t>
  </si>
  <si>
    <t>2002-12-21</t>
  </si>
  <si>
    <t>2022-09-23 12:46:39</t>
  </si>
  <si>
    <t>2022-09-02 16:38:27</t>
  </si>
  <si>
    <t>2022-09-07 19:44:02</t>
  </si>
  <si>
    <t>2022-09-14 18:26:36</t>
  </si>
  <si>
    <t>2022-09-06 09:52:18</t>
  </si>
  <si>
    <t>2022-09-16 13:41:17</t>
  </si>
  <si>
    <t>2022-09-01 15:52:17</t>
  </si>
  <si>
    <t>2022-09-01 17:48:38</t>
  </si>
  <si>
    <t>2022-09-20 04:21:04</t>
  </si>
  <si>
    <t>2022-09-02 23:09:23</t>
  </si>
  <si>
    <t>2022-09-07 12:04:50</t>
  </si>
  <si>
    <t>2022-09-01 16:03:10</t>
  </si>
  <si>
    <t>2022-09-13 10:17:49</t>
  </si>
  <si>
    <t>1967-05-17</t>
  </si>
  <si>
    <t>2022-11-16 10:52:46</t>
  </si>
  <si>
    <t>2022-09-01 18:15:37</t>
  </si>
  <si>
    <t>2022-09-08 14:07:31</t>
  </si>
  <si>
    <t>2022-09-11 17:39:35</t>
  </si>
  <si>
    <t>2022-09-06 15:50:51</t>
  </si>
  <si>
    <t>2022-09-02 01:31:13</t>
  </si>
  <si>
    <t>2022-09-01 18:17:19</t>
  </si>
  <si>
    <t>2022-09-09 19:06:23</t>
  </si>
  <si>
    <t>2022-09-01 13:01:29</t>
  </si>
  <si>
    <t>2023-01-04 15:23:24</t>
  </si>
  <si>
    <t>2022-09-19 21:19:07</t>
  </si>
  <si>
    <t>2022-09-06 15:43:28</t>
  </si>
  <si>
    <t>2022-11-16 10:54:57</t>
  </si>
  <si>
    <t>2022-09-17 13:13:05</t>
  </si>
  <si>
    <t>2022-09-02 12:27:36</t>
  </si>
  <si>
    <t>2022-09-01 17:08:52</t>
  </si>
  <si>
    <t>2022-09-08 11:10:29</t>
  </si>
  <si>
    <t>2022-09-08 11:13:48</t>
  </si>
  <si>
    <t>LEGIDE</t>
  </si>
  <si>
    <t>1971-03-20</t>
  </si>
  <si>
    <t>2022-11-18 10:17:47</t>
  </si>
  <si>
    <t>CAYON</t>
  </si>
  <si>
    <t>1987-03-14</t>
  </si>
  <si>
    <t>2022-09-13 18:19:16</t>
  </si>
  <si>
    <t>BERGANTIÑOS</t>
  </si>
  <si>
    <t>PERNAS</t>
  </si>
  <si>
    <t>1988-03-09</t>
  </si>
  <si>
    <t>2022-09-13 18:07:08</t>
  </si>
  <si>
    <t>2022-10-05 12:21:46</t>
  </si>
  <si>
    <t>MOURON</t>
  </si>
  <si>
    <t>1968-02-13</t>
  </si>
  <si>
    <t>2022-09-21 21:42:44</t>
  </si>
  <si>
    <t>2022-09-08 14:26:40</t>
  </si>
  <si>
    <t>2022-10-09 23:16:08</t>
  </si>
  <si>
    <t>CTM  ARANJUEZ</t>
  </si>
  <si>
    <t>2022-09-26 08:48:55</t>
  </si>
  <si>
    <t>1966-09-12</t>
  </si>
  <si>
    <t>2022-09-28 12:19:46</t>
  </si>
  <si>
    <t>2022-09-01 17:07:27</t>
  </si>
  <si>
    <t>2022-09-01 17:12:49</t>
  </si>
  <si>
    <t>2022-09-15 06:34:46</t>
  </si>
  <si>
    <t>1949-06-19</t>
  </si>
  <si>
    <t>2022-09-14 11:10:43</t>
  </si>
  <si>
    <t>SORROCHE</t>
  </si>
  <si>
    <t>1990-02-23</t>
  </si>
  <si>
    <t>2022-09-14 10:30:31</t>
  </si>
  <si>
    <t>2022-09-13 22:45:58</t>
  </si>
  <si>
    <t>2022-09-13 22:44:15</t>
  </si>
  <si>
    <t>2022-09-13 22:44:33</t>
  </si>
  <si>
    <t>2022-09-03 19:44:59</t>
  </si>
  <si>
    <t>2022-11-13 18:03:34</t>
  </si>
  <si>
    <t>2022-09-22 11:27:53</t>
  </si>
  <si>
    <t>2022-09-13 12:20:12</t>
  </si>
  <si>
    <t>POMPILII</t>
  </si>
  <si>
    <t>VALERIO</t>
  </si>
  <si>
    <t>2022-09-03 11:11:17</t>
  </si>
  <si>
    <t>2022-09-28 16:33:34</t>
  </si>
  <si>
    <t>2022-09-01 18:18:29</t>
  </si>
  <si>
    <t>2022-09-08 08:37:23</t>
  </si>
  <si>
    <t>2022-09-08 08:37:06</t>
  </si>
  <si>
    <t>2022-09-07 12:06:42</t>
  </si>
  <si>
    <t>2022-09-02 09:58:40</t>
  </si>
  <si>
    <t>2022-09-07 10:23:18</t>
  </si>
  <si>
    <t>2022-09-07 12:06:06</t>
  </si>
  <si>
    <t>2005-11-29</t>
  </si>
  <si>
    <t>2022-09-02 10:50:28</t>
  </si>
  <si>
    <t>2022-09-28 10:08:16</t>
  </si>
  <si>
    <t>LUIS FERNANDO</t>
  </si>
  <si>
    <t>2022-09-15 10:18:29</t>
  </si>
  <si>
    <t>1988-05-15</t>
  </si>
  <si>
    <t>2022-09-30 13:03:24</t>
  </si>
  <si>
    <t>2022-09-03 19:40:44</t>
  </si>
  <si>
    <t>2022-09-03 19:46:01</t>
  </si>
  <si>
    <t>2022-09-01 21:13:09</t>
  </si>
  <si>
    <t>2022-09-03 19:50:06</t>
  </si>
  <si>
    <t>2022-09-20 00:21:03</t>
  </si>
  <si>
    <t>1993-12-03</t>
  </si>
  <si>
    <t>2022-09-19 21:17:23</t>
  </si>
  <si>
    <t>2022-09-08 10:29:43</t>
  </si>
  <si>
    <t>1990-07-01</t>
  </si>
  <si>
    <t>2022-09-01 16:00:15</t>
  </si>
  <si>
    <t>2022-09-06 15:29:09</t>
  </si>
  <si>
    <t>2022-09-01 15:37:15</t>
  </si>
  <si>
    <t>2022-09-06 15:28:03</t>
  </si>
  <si>
    <t>2023-02-20 12:14:42</t>
  </si>
  <si>
    <t>2022-11-08 20:50:30</t>
  </si>
  <si>
    <t>LOBO</t>
  </si>
  <si>
    <t>1968-08-20</t>
  </si>
  <si>
    <t>2022-09-01 15:27:16</t>
  </si>
  <si>
    <t>URDIROZ</t>
  </si>
  <si>
    <t>ZOCO</t>
  </si>
  <si>
    <t>ION</t>
  </si>
  <si>
    <t>2000-07-24</t>
  </si>
  <si>
    <t>2023-01-23 09:15:28</t>
  </si>
  <si>
    <t>LARUMBE</t>
  </si>
  <si>
    <t>LOSANTOS</t>
  </si>
  <si>
    <t>1999-11-03</t>
  </si>
  <si>
    <t>2022-09-01 18:18:52</t>
  </si>
  <si>
    <t>2022-09-01 18:10:58</t>
  </si>
  <si>
    <t>2022-09-01 18:12:14</t>
  </si>
  <si>
    <t>2022-09-14 19:32:06</t>
  </si>
  <si>
    <t>YEZENG</t>
  </si>
  <si>
    <t>1968-12-04</t>
  </si>
  <si>
    <t>2022-09-14 13:41:05</t>
  </si>
  <si>
    <t>2022-09-13 09:15:35</t>
  </si>
  <si>
    <t>BLAYA</t>
  </si>
  <si>
    <t>1964-09-06</t>
  </si>
  <si>
    <t>2022-09-03 10:30:57</t>
  </si>
  <si>
    <t>HERNANZ</t>
  </si>
  <si>
    <t>2022-09-03 10:28:06</t>
  </si>
  <si>
    <t>2022-09-03 17:25:47</t>
  </si>
  <si>
    <t>ALIAGA</t>
  </si>
  <si>
    <t>1966-08-26</t>
  </si>
  <si>
    <t>2022-09-03 10:26:20</t>
  </si>
  <si>
    <t>2022-09-01 18:12:33</t>
  </si>
  <si>
    <t>2022-09-03 12:51:48</t>
  </si>
  <si>
    <t>2022-09-07 22:09:00</t>
  </si>
  <si>
    <t>2022-09-21 10:27:26</t>
  </si>
  <si>
    <t>TRASTOY</t>
  </si>
  <si>
    <t>2000-02-11</t>
  </si>
  <si>
    <t>2023-01-14 11:03:45</t>
  </si>
  <si>
    <t>FEMENIA</t>
  </si>
  <si>
    <t>2002-03-04</t>
  </si>
  <si>
    <t>2022-09-11 10:54:29</t>
  </si>
  <si>
    <t>2022-09-03 11:09:32</t>
  </si>
  <si>
    <t>2022-09-16 00:09:03</t>
  </si>
  <si>
    <t>2022-09-01 15:39:00</t>
  </si>
  <si>
    <t>2022-09-13 09:47:00</t>
  </si>
  <si>
    <t>2022-09-13 09:41:14</t>
  </si>
  <si>
    <t>2022-09-13 13:10:04</t>
  </si>
  <si>
    <t>2022-09-03 12:05:38</t>
  </si>
  <si>
    <t>2022-09-06 13:37:21</t>
  </si>
  <si>
    <t>2022-09-15 23:00:18</t>
  </si>
  <si>
    <t>2022-09-02 11:12:14</t>
  </si>
  <si>
    <t>2022-09-01 18:22:03</t>
  </si>
  <si>
    <t>2022-09-04 13:54:12</t>
  </si>
  <si>
    <t>2022-09-22 11:03:48</t>
  </si>
  <si>
    <t>2022-09-06 18:18:57</t>
  </si>
  <si>
    <t>2000-08-10</t>
  </si>
  <si>
    <t>2022-09-06 18:29:46</t>
  </si>
  <si>
    <t>2022-09-06 18:11:54</t>
  </si>
  <si>
    <t>2022-09-06 18:12:48</t>
  </si>
  <si>
    <t>2022-09-06 18:04:03</t>
  </si>
  <si>
    <t>2022-09-01 13:17:09</t>
  </si>
  <si>
    <t>2022-09-15 12:51:23</t>
  </si>
  <si>
    <t>2022-09-07 08:30:03</t>
  </si>
  <si>
    <t>2022-09-07 08:31:13</t>
  </si>
  <si>
    <t>2022-09-14 20:42:19</t>
  </si>
  <si>
    <t>2022-09-01 18:26:36</t>
  </si>
  <si>
    <t>2022-09-28 10:08:55</t>
  </si>
  <si>
    <t>2022-09-13 09:45:58</t>
  </si>
  <si>
    <t>2022-09-14 20:16:00</t>
  </si>
  <si>
    <t>2022-09-12 18:51:32</t>
  </si>
  <si>
    <t>2022-09-19 19:48:57</t>
  </si>
  <si>
    <t>2022-09-14 16:53:32</t>
  </si>
  <si>
    <t>2022-09-08 16:59:07</t>
  </si>
  <si>
    <t>2022-09-08 10:28:24</t>
  </si>
  <si>
    <t>2022-09-15 20:26:27</t>
  </si>
  <si>
    <t>2022-09-12 12:04:16</t>
  </si>
  <si>
    <t>2022-09-07 19:37:55</t>
  </si>
  <si>
    <t>2023-01-23 09:15:54</t>
  </si>
  <si>
    <t>1973-12-14</t>
  </si>
  <si>
    <t>2022-09-02 12:15:16</t>
  </si>
  <si>
    <t>2022-09-15 21:55:25</t>
  </si>
  <si>
    <t>2022-09-14 20:21:52</t>
  </si>
  <si>
    <t>2022-09-10 18:14:39</t>
  </si>
  <si>
    <t>2022-09-02 12:06:05</t>
  </si>
  <si>
    <t>2022-09-02 12:20:39</t>
  </si>
  <si>
    <t>2022-09-13 09:44:11</t>
  </si>
  <si>
    <t>2022-09-13 11:26:37</t>
  </si>
  <si>
    <t>2022-09-12 13:52:57</t>
  </si>
  <si>
    <t>2022-09-13 19:51:35</t>
  </si>
  <si>
    <t>2022-09-02 16:50:29</t>
  </si>
  <si>
    <t>2022-09-12 21:50:23</t>
  </si>
  <si>
    <t>2022-09-01 13:14:48</t>
  </si>
  <si>
    <t>1962-06-13</t>
  </si>
  <si>
    <t>2022-09-10 17:02:32</t>
  </si>
  <si>
    <t>1975-11-24</t>
  </si>
  <si>
    <t>2022-09-10 17:00:44</t>
  </si>
  <si>
    <t>1965-11-17</t>
  </si>
  <si>
    <t>2022-09-04 12:26:57</t>
  </si>
  <si>
    <t>2022-09-14 10:20:50</t>
  </si>
  <si>
    <t>2022-09-19 15:37:53</t>
  </si>
  <si>
    <t>2022-09-13 16:40:04</t>
  </si>
  <si>
    <t>2022-09-04 12:27:14</t>
  </si>
  <si>
    <t>2022-09-02 19:02:47</t>
  </si>
  <si>
    <t>2022-09-04 12:24:43</t>
  </si>
  <si>
    <t>2022-09-04 12:26:12</t>
  </si>
  <si>
    <t>2022-09-06 18:14:14</t>
  </si>
  <si>
    <t>2022-09-05 12:14:31</t>
  </si>
  <si>
    <t>2022-09-21 13:12:54</t>
  </si>
  <si>
    <t>2022-09-02 13:02:39</t>
  </si>
  <si>
    <t>2022-09-02 13:03:06</t>
  </si>
  <si>
    <t>2022-09-09 15:27:20</t>
  </si>
  <si>
    <t>2022-09-06 19:39:26</t>
  </si>
  <si>
    <t>2022-09-06 19:37:27</t>
  </si>
  <si>
    <t>2022-09-13 15:41:39</t>
  </si>
  <si>
    <t>2022-09-16 19:16:39</t>
  </si>
  <si>
    <t>2022-09-06 11:15:34</t>
  </si>
  <si>
    <t>2022-10-05 15:46:44</t>
  </si>
  <si>
    <t>2022-09-14 16:34:37</t>
  </si>
  <si>
    <t>2022-09-08 19:36:58</t>
  </si>
  <si>
    <t>1976-05-10</t>
  </si>
  <si>
    <t>2022-11-14 22:50:59</t>
  </si>
  <si>
    <t>2022-09-12 18:51:50</t>
  </si>
  <si>
    <t>2022-09-06 09:22:26</t>
  </si>
  <si>
    <t>2003-04-16</t>
  </si>
  <si>
    <t>2022-09-11 21:53:33</t>
  </si>
  <si>
    <t>2022-09-08 17:14:16</t>
  </si>
  <si>
    <t>2022-09-03 12:04:23</t>
  </si>
  <si>
    <t>2022-09-07 23:52:18</t>
  </si>
  <si>
    <t>2022-09-12 12:47:01</t>
  </si>
  <si>
    <t>2022-09-06 10:20:26</t>
  </si>
  <si>
    <t>2022-09-07 19:32:00</t>
  </si>
  <si>
    <t>2022-09-28 10:06:39</t>
  </si>
  <si>
    <t>2022-09-12 16:56:46</t>
  </si>
  <si>
    <t>2022-09-21 19:56:52</t>
  </si>
  <si>
    <t>SODERLUND</t>
  </si>
  <si>
    <t>HAMPUS KE HANNES</t>
  </si>
  <si>
    <t>2022-09-07 12:11:03</t>
  </si>
  <si>
    <t>2022-09-13 16:18:46</t>
  </si>
  <si>
    <t>2022-09-02 17:44:01</t>
  </si>
  <si>
    <t>1962-09-14</t>
  </si>
  <si>
    <t>2022-09-15 11:44:29</t>
  </si>
  <si>
    <t>2022-09-12 11:00:46</t>
  </si>
  <si>
    <t>2022-09-02 21:16:15</t>
  </si>
  <si>
    <t>2022-09-08 17:12:32</t>
  </si>
  <si>
    <t>2022-09-12 18:59:35</t>
  </si>
  <si>
    <t>2022-09-07 14:54:32</t>
  </si>
  <si>
    <t>2023-01-25 19:57:57</t>
  </si>
  <si>
    <t>2022-09-12 12:40:12</t>
  </si>
  <si>
    <t>2022-09-02 00:46:40</t>
  </si>
  <si>
    <t>2022-09-02 00:46:56</t>
  </si>
  <si>
    <t>2022-09-01 17:11:34</t>
  </si>
  <si>
    <t>2022-09-01 19:03:37</t>
  </si>
  <si>
    <t>2022-09-06 09:23:22</t>
  </si>
  <si>
    <t>2022-09-14 20:46:48</t>
  </si>
  <si>
    <t>2022-09-18 19:31:36</t>
  </si>
  <si>
    <t>2022-09-07 10:21:34</t>
  </si>
  <si>
    <t>2022-09-15 20:31:37</t>
  </si>
  <si>
    <t>2022-09-15 12:34:13</t>
  </si>
  <si>
    <t>2022-09-04 13:48:10</t>
  </si>
  <si>
    <t>2022-09-13 23:59:02</t>
  </si>
  <si>
    <t>2022-09-07 09:38:10</t>
  </si>
  <si>
    <t>2022-09-03 19:54:45</t>
  </si>
  <si>
    <t>2022-09-04 14:08:12</t>
  </si>
  <si>
    <t>FRANCISCO SOLANO</t>
  </si>
  <si>
    <t>1980-10-25</t>
  </si>
  <si>
    <t>2023-01-02 18:43:22</t>
  </si>
  <si>
    <t>CD TM LA RAMBLA</t>
  </si>
  <si>
    <t>2022-09-18 19:13:43</t>
  </si>
  <si>
    <t>1979-12-16</t>
  </si>
  <si>
    <t>2022-09-07 16:55:27</t>
  </si>
  <si>
    <t>2022-09-03 10:46:04</t>
  </si>
  <si>
    <t>2022-09-06 16:29:43</t>
  </si>
  <si>
    <t>2023-01-16 17:52:06</t>
  </si>
  <si>
    <t>2022-09-14 23:34:37</t>
  </si>
  <si>
    <t>2022-09-02 13:39:31</t>
  </si>
  <si>
    <t>2022-09-08 17:01:08</t>
  </si>
  <si>
    <t>2022-09-06 13:54:52</t>
  </si>
  <si>
    <t>2022-09-03 21:36:02</t>
  </si>
  <si>
    <t>2022-09-11 12:59:57</t>
  </si>
  <si>
    <t>2022-09-07 19:39:05</t>
  </si>
  <si>
    <t>2022-09-14 19:29:20</t>
  </si>
  <si>
    <t>2022-09-06 21:35:19</t>
  </si>
  <si>
    <t>2022-09-07 05:56:20</t>
  </si>
  <si>
    <t>2007-05-29</t>
  </si>
  <si>
    <t>2022-09-22 18:54:24</t>
  </si>
  <si>
    <t>2022-09-15 12:41:13</t>
  </si>
  <si>
    <t>2022-09-08 09:47:28</t>
  </si>
  <si>
    <t>2022-09-04 12:04:52</t>
  </si>
  <si>
    <t>2022-09-13 11:14:38</t>
  </si>
  <si>
    <t>2022-09-02 01:33:20</t>
  </si>
  <si>
    <t>2022-09-02 11:55:53</t>
  </si>
  <si>
    <t>2022-09-03 20:13:28</t>
  </si>
  <si>
    <t>2022-09-15 12:35:45</t>
  </si>
  <si>
    <t>2022-09-15 12:35:09</t>
  </si>
  <si>
    <t>CRAVIOTTO</t>
  </si>
  <si>
    <t>1966-08-21</t>
  </si>
  <si>
    <t>2022-09-17 11:00:21</t>
  </si>
  <si>
    <t>2022-09-08 14:24:53</t>
  </si>
  <si>
    <t>2022-09-14 11:53:00</t>
  </si>
  <si>
    <t>2022-09-11 20:03:13</t>
  </si>
  <si>
    <t>2022-09-17 07:50:04</t>
  </si>
  <si>
    <t>2022-09-05 10:33:09</t>
  </si>
  <si>
    <t>2022-09-07 20:06:45</t>
  </si>
  <si>
    <t>2022-09-16 19:35:04</t>
  </si>
  <si>
    <t>2022-09-04 12:25:35</t>
  </si>
  <si>
    <t>2022-09-09 10:46:48</t>
  </si>
  <si>
    <t>ALTO</t>
  </si>
  <si>
    <t>2023-01-09 20:07:43</t>
  </si>
  <si>
    <t>2022-09-02 08:09:55</t>
  </si>
  <si>
    <t>2022-09-02 08:11:32</t>
  </si>
  <si>
    <t>2022-09-02 08:10:15</t>
  </si>
  <si>
    <t>2001-07-31</t>
  </si>
  <si>
    <t>2022-09-19 23:31:01</t>
  </si>
  <si>
    <t>2022-09-06 16:30:08</t>
  </si>
  <si>
    <t>2022-09-13 14:09:39</t>
  </si>
  <si>
    <t>2022-09-06 12:05:04</t>
  </si>
  <si>
    <t>2022-09-07 08:29:35</t>
  </si>
  <si>
    <t>2022-09-07 14:55:15</t>
  </si>
  <si>
    <t>2022-09-15 22:20:29</t>
  </si>
  <si>
    <t>2022-09-02 16:51:00</t>
  </si>
  <si>
    <t>2022-09-02 12:57:10</t>
  </si>
  <si>
    <t>2022-09-06 14:02:33</t>
  </si>
  <si>
    <t>2022-09-04 12:25:53</t>
  </si>
  <si>
    <t>2022-09-12 13:41:46</t>
  </si>
  <si>
    <t>2022-09-14 08:37:36</t>
  </si>
  <si>
    <t>2022-09-01 13:17:27</t>
  </si>
  <si>
    <t>2022-09-15 11:52:09</t>
  </si>
  <si>
    <t>2022-09-12 18:54:38</t>
  </si>
  <si>
    <t>2022-09-13 09:24:38</t>
  </si>
  <si>
    <t>2022-09-02 17:11:43</t>
  </si>
  <si>
    <t>2022-09-14 08:36:26</t>
  </si>
  <si>
    <t>2022-09-12 18:41:15</t>
  </si>
  <si>
    <t>2022-09-12 18:48:10</t>
  </si>
  <si>
    <t>2022-09-03 12:04:48</t>
  </si>
  <si>
    <t>2022-09-07 16:36:35</t>
  </si>
  <si>
    <t>2022-09-21 08:19:03</t>
  </si>
  <si>
    <t>2022-10-11 15:28:14</t>
  </si>
  <si>
    <t>2022-09-07 19:43:22</t>
  </si>
  <si>
    <t>2022-09-11 19:40:25</t>
  </si>
  <si>
    <t>2022-09-11 13:48:52</t>
  </si>
  <si>
    <t>2022-09-15 20:37:23</t>
  </si>
  <si>
    <t>2022-09-21 08:20:00</t>
  </si>
  <si>
    <t>2022-09-21 14:50:52</t>
  </si>
  <si>
    <t>2022-09-18 11:16:08</t>
  </si>
  <si>
    <t>2022-09-11 17:53:41</t>
  </si>
  <si>
    <t>2022-09-13 12:28:34</t>
  </si>
  <si>
    <t>2022-09-11 17:37:29</t>
  </si>
  <si>
    <t>2022-09-14 14:06:05</t>
  </si>
  <si>
    <t>MICHEO</t>
  </si>
  <si>
    <t>1947-06-07</t>
  </si>
  <si>
    <t>2022-09-03 02:39:19</t>
  </si>
  <si>
    <t>2022-09-18 11:13:41</t>
  </si>
  <si>
    <t>2022-09-19 10:10:34</t>
  </si>
  <si>
    <t>2022-09-06 15:51:06</t>
  </si>
  <si>
    <t>2022-09-19 21:14:56</t>
  </si>
  <si>
    <t>2022-09-13 13:09:51</t>
  </si>
  <si>
    <t>2022-09-06 10:02:45</t>
  </si>
  <si>
    <t>2023-01-13 13:51:39</t>
  </si>
  <si>
    <t>2022-09-04 20:48:26</t>
  </si>
  <si>
    <t>2022-09-14 11:13:49</t>
  </si>
  <si>
    <t>2022-09-18 23:52:06</t>
  </si>
  <si>
    <t>2022-09-07 18:37:01</t>
  </si>
  <si>
    <t>2022-09-03 21:27:50</t>
  </si>
  <si>
    <t>2022-09-04 18:24:11</t>
  </si>
  <si>
    <t>NOVOA</t>
  </si>
  <si>
    <t>2022-09-17 12:07:37</t>
  </si>
  <si>
    <t>XIANG</t>
  </si>
  <si>
    <t>WEI BIN</t>
  </si>
  <si>
    <t>1995-04-14</t>
  </si>
  <si>
    <t>2023-01-21 14:39:09</t>
  </si>
  <si>
    <t>2022-09-26 08:47:59</t>
  </si>
  <si>
    <t>2022-09-01 12:58:00</t>
  </si>
  <si>
    <t>ARISTI</t>
  </si>
  <si>
    <t>2022-09-04 19:29:34</t>
  </si>
  <si>
    <t>2022-09-02 12:38:22</t>
  </si>
  <si>
    <t>2022-09-05 10:47:14</t>
  </si>
  <si>
    <t>2022-09-02 08:21:41</t>
  </si>
  <si>
    <t>MUÑOZ DE RIVERA</t>
  </si>
  <si>
    <t>1999-12-28</t>
  </si>
  <si>
    <t>2022-09-15 23:23:09</t>
  </si>
  <si>
    <t>2022-09-07 16:27:38</t>
  </si>
  <si>
    <t>DELFIN</t>
  </si>
  <si>
    <t>1961-04-10</t>
  </si>
  <si>
    <t>2022-11-14 14:38:37</t>
  </si>
  <si>
    <t>2004-10-30</t>
  </si>
  <si>
    <t>2022-09-16 15:19:58</t>
  </si>
  <si>
    <t>2022-09-06 11:46:48</t>
  </si>
  <si>
    <t>2022-09-06 10:26:34</t>
  </si>
  <si>
    <t>2022-09-09 09:30:04</t>
  </si>
  <si>
    <t>2022-09-08 09:09:29</t>
  </si>
  <si>
    <t>ENRÍQUEZ</t>
  </si>
  <si>
    <t>CARIAS</t>
  </si>
  <si>
    <t>MABELYN ADRIANA</t>
  </si>
  <si>
    <t>1995-05-16</t>
  </si>
  <si>
    <t>2022-09-04 18:34:11</t>
  </si>
  <si>
    <t>2022-09-03 19:41:30</t>
  </si>
  <si>
    <t>2022-09-16 17:00:34</t>
  </si>
  <si>
    <t>2022-09-01 21:37:17</t>
  </si>
  <si>
    <t>2022-09-04 16:01:45</t>
  </si>
  <si>
    <t>CAMPOS VALDES</t>
  </si>
  <si>
    <t>JORGE MOISES</t>
  </si>
  <si>
    <t>2022-09-06 12:12:34</t>
  </si>
  <si>
    <t>2022-09-06 10:27:39</t>
  </si>
  <si>
    <t>AIDA</t>
  </si>
  <si>
    <t>1998-09-26</t>
  </si>
  <si>
    <t>2022-09-14 11:55:40</t>
  </si>
  <si>
    <t>2022-11-18 08:59:18</t>
  </si>
  <si>
    <t>1955-07-12</t>
  </si>
  <si>
    <t>2022-09-21 13:56:27</t>
  </si>
  <si>
    <t>2022-09-15 20:42:44</t>
  </si>
  <si>
    <t>2022-09-02 09:51:04</t>
  </si>
  <si>
    <t>2022-10-09 14:15:37</t>
  </si>
  <si>
    <t>2022-09-03 19:51:12</t>
  </si>
  <si>
    <t>2022-09-03 19:40:54</t>
  </si>
  <si>
    <t>2022-09-15 11:54:32</t>
  </si>
  <si>
    <t>1958-06-23</t>
  </si>
  <si>
    <t>2022-12-13 10:35:07</t>
  </si>
  <si>
    <t>2022-09-06 09:56:08</t>
  </si>
  <si>
    <t>1986-07-28</t>
  </si>
  <si>
    <t>2022-09-14 11:58:43</t>
  </si>
  <si>
    <t>2022-09-01 21:35:33</t>
  </si>
  <si>
    <t>2022-09-01 21:35:05</t>
  </si>
  <si>
    <t>2023-01-09 13:35:37</t>
  </si>
  <si>
    <t>2022-09-08 18:13:52</t>
  </si>
  <si>
    <t>2022-09-27 13:03:10</t>
  </si>
  <si>
    <t>2022-09-11 13:22:52</t>
  </si>
  <si>
    <t>2022-09-27 13:08:13</t>
  </si>
  <si>
    <t>2022-09-08 08:56:37</t>
  </si>
  <si>
    <t>URDICIAIN</t>
  </si>
  <si>
    <t>2023-01-11 07:40:29</t>
  </si>
  <si>
    <t>2023-01-11 07:39:54</t>
  </si>
  <si>
    <t>2022-09-13 11:30:07</t>
  </si>
  <si>
    <t>NOE</t>
  </si>
  <si>
    <t>2002-01-30</t>
  </si>
  <si>
    <t>2022-09-13 11:30:17</t>
  </si>
  <si>
    <t>2022-09-16 11:11:11</t>
  </si>
  <si>
    <t>2006-08-21</t>
  </si>
  <si>
    <t>2022-09-14 13:06:47</t>
  </si>
  <si>
    <t>2022-09-02 12:18:31</t>
  </si>
  <si>
    <t>2022-09-02 11:59:13</t>
  </si>
  <si>
    <t>2022-09-21 16:38:29</t>
  </si>
  <si>
    <t>2022-09-02 11:53:49</t>
  </si>
  <si>
    <t>2022-09-07 14:55:25</t>
  </si>
  <si>
    <t>2022-09-15 22:59:52</t>
  </si>
  <si>
    <t>GIMÉNEZ</t>
  </si>
  <si>
    <t>2000-01-26</t>
  </si>
  <si>
    <t>2022-09-15 11:21:28</t>
  </si>
  <si>
    <t>2022-09-04 12:00:54</t>
  </si>
  <si>
    <t>2022-09-21 17:15:47</t>
  </si>
  <si>
    <t>2022-09-13 16:11:15</t>
  </si>
  <si>
    <t>2022-09-13 16:10:30</t>
  </si>
  <si>
    <t>2022-09-12 21:19:52</t>
  </si>
  <si>
    <t>2022-09-12 21:22:57</t>
  </si>
  <si>
    <t>2022-09-12 12:38:41</t>
  </si>
  <si>
    <t>2022-09-12 12:46:44</t>
  </si>
  <si>
    <t>2022-11-16 10:58:14</t>
  </si>
  <si>
    <t>2002-01-27</t>
  </si>
  <si>
    <t>2022-09-01 17:18:16</t>
  </si>
  <si>
    <t>2022-09-02 20:42:10</t>
  </si>
  <si>
    <t>2022-09-15 20:43:55</t>
  </si>
  <si>
    <t>2022-09-15 20:28:41</t>
  </si>
  <si>
    <t>2002-10-08</t>
  </si>
  <si>
    <t>2022-10-06 10:44:29</t>
  </si>
  <si>
    <t>2022-09-13 23:29:15</t>
  </si>
  <si>
    <t>JORQUES</t>
  </si>
  <si>
    <t>RICART</t>
  </si>
  <si>
    <t>IGNACIO JOSÉ</t>
  </si>
  <si>
    <t>1976-02-11</t>
  </si>
  <si>
    <t>2022-09-13 23:27:24</t>
  </si>
  <si>
    <t>CHAMLAL</t>
  </si>
  <si>
    <t>SULIMAN</t>
  </si>
  <si>
    <t>2000-07-23</t>
  </si>
  <si>
    <t>2023-01-21 09:30:31</t>
  </si>
  <si>
    <t>2022-09-07 19:39:26</t>
  </si>
  <si>
    <t>2022-09-12 21:12:31</t>
  </si>
  <si>
    <t>2022-09-22 12:46:21</t>
  </si>
  <si>
    <t>2022-09-13 15:11:51</t>
  </si>
  <si>
    <t>2022-09-08 19:17:02</t>
  </si>
  <si>
    <t>2022-09-13 13:02:19</t>
  </si>
  <si>
    <t>2022-09-02 16:53:27</t>
  </si>
  <si>
    <t>2022-09-15 11:26:24</t>
  </si>
  <si>
    <t>2022-09-15 17:38:43</t>
  </si>
  <si>
    <t>1996-08-11</t>
  </si>
  <si>
    <t>2022-09-14 10:42:16</t>
  </si>
  <si>
    <t>2022-09-13 09:15:52</t>
  </si>
  <si>
    <t>2022-10-12 10:44:27</t>
  </si>
  <si>
    <t>2022-09-08 18:15:03</t>
  </si>
  <si>
    <t>2022-09-11 12:07:04</t>
  </si>
  <si>
    <t>2022-09-08 02:37:53</t>
  </si>
  <si>
    <t>2022-09-02 16:46:04</t>
  </si>
  <si>
    <t>2022-09-05 09:30:40</t>
  </si>
  <si>
    <t>2022-09-08 18:03:52</t>
  </si>
  <si>
    <t>2022-09-11 18:15:32</t>
  </si>
  <si>
    <t>2022-09-20 04:16:59</t>
  </si>
  <si>
    <t>2022-09-08 18:12:30</t>
  </si>
  <si>
    <t>2022-09-16 13:21:39</t>
  </si>
  <si>
    <t>2022-09-12 23:22:07</t>
  </si>
  <si>
    <t>2022-09-12 23:26:52</t>
  </si>
  <si>
    <t>2022-09-02 16:45:10</t>
  </si>
  <si>
    <t>2022-09-18 19:14:42</t>
  </si>
  <si>
    <t>2022-09-18 19:21:27</t>
  </si>
  <si>
    <t>2022-09-12 16:58:46</t>
  </si>
  <si>
    <t>2022-09-18 19:22:44</t>
  </si>
  <si>
    <t>2022-09-27 14:10:39</t>
  </si>
  <si>
    <t>2023-01-02 16:18:46</t>
  </si>
  <si>
    <t>2022-09-16 13:36:46</t>
  </si>
  <si>
    <t>2022-09-12 10:41:12</t>
  </si>
  <si>
    <t>2022-09-08 08:56:07</t>
  </si>
  <si>
    <t>2022-09-14 08:35:04</t>
  </si>
  <si>
    <t>2022-09-07 14:05:46</t>
  </si>
  <si>
    <t>2022-09-06 12:07:09</t>
  </si>
  <si>
    <t>2022-09-07 18:15:27</t>
  </si>
  <si>
    <t>2022-09-07 16:50:41</t>
  </si>
  <si>
    <t>2022-09-11 20:00:06</t>
  </si>
  <si>
    <t>2022-09-11 19:55:44</t>
  </si>
  <si>
    <t>2022-09-13 19:51:55</t>
  </si>
  <si>
    <t>2022-09-01 21:13:52</t>
  </si>
  <si>
    <t>2022-09-03 12:06:33</t>
  </si>
  <si>
    <t>2022-09-19 11:27:42</t>
  </si>
  <si>
    <t>COUTO</t>
  </si>
  <si>
    <t>1960-12-30</t>
  </si>
  <si>
    <t>2023-01-24 15:40:49</t>
  </si>
  <si>
    <t>2022-09-09 00:58:39</t>
  </si>
  <si>
    <t>2022-09-09 00:56:30</t>
  </si>
  <si>
    <t>2022-09-02 10:02:59</t>
  </si>
  <si>
    <t>2022-09-02 13:06:23</t>
  </si>
  <si>
    <t>2022-09-01 21:10:00</t>
  </si>
  <si>
    <t>2022-09-12 23:20:00</t>
  </si>
  <si>
    <t>2022-09-01 12:33:47</t>
  </si>
  <si>
    <t>2022-09-14 00:50:03</t>
  </si>
  <si>
    <t>1958-07-23</t>
  </si>
  <si>
    <t>2022-10-02 16:52:11</t>
  </si>
  <si>
    <t>RUBAL</t>
  </si>
  <si>
    <t>1970-01-01</t>
  </si>
  <si>
    <t>2022-09-13 18:19:42</t>
  </si>
  <si>
    <t>2022-09-22 11:26:48</t>
  </si>
  <si>
    <t>2022-09-05 12:25:33</t>
  </si>
  <si>
    <t>2022-09-19 23:29:50</t>
  </si>
  <si>
    <t>2022-09-22 08:51:13</t>
  </si>
  <si>
    <t>2022-09-06 13:47:44</t>
  </si>
  <si>
    <t>2022-09-07 12:53:01</t>
  </si>
  <si>
    <t>2022-09-01 15:28:59</t>
  </si>
  <si>
    <t>2022-09-16 20:58:52</t>
  </si>
  <si>
    <t>2022-09-15 20:44:11</t>
  </si>
  <si>
    <t>2022-09-15 10:31:32</t>
  </si>
  <si>
    <t>2022-09-15 10:32:10</t>
  </si>
  <si>
    <t>2022-09-14 18:14:22</t>
  </si>
  <si>
    <t>2022-09-14 18:10:14</t>
  </si>
  <si>
    <t>2022-09-11 17:39:19</t>
  </si>
  <si>
    <t>2022-09-03 12:08:09</t>
  </si>
  <si>
    <t>2022-09-06 13:42:52</t>
  </si>
  <si>
    <t>2022-09-15 17:37:58</t>
  </si>
  <si>
    <t>1996-04-24</t>
  </si>
  <si>
    <t>2022-09-09 15:10:01</t>
  </si>
  <si>
    <t>2022-09-12 13:42:03</t>
  </si>
  <si>
    <t>2022-09-02 17:13:04</t>
  </si>
  <si>
    <t>AMBITE</t>
  </si>
  <si>
    <t>2001-02-21</t>
  </si>
  <si>
    <t>2022-09-06 11:25:47</t>
  </si>
  <si>
    <t>2022-09-16 12:21:56</t>
  </si>
  <si>
    <t>2022-09-15 22:57:26</t>
  </si>
  <si>
    <t>2022-09-07 19:24:59</t>
  </si>
  <si>
    <t>2022-09-07 10:17:19</t>
  </si>
  <si>
    <t>2022-09-11 20:06:00</t>
  </si>
  <si>
    <t>2022-09-11 19:55:29</t>
  </si>
  <si>
    <t>2022-09-14 19:37:24</t>
  </si>
  <si>
    <t>2022-09-08 18:03:02</t>
  </si>
  <si>
    <t>2022-09-02 12:15:55</t>
  </si>
  <si>
    <t>2022-09-01 15:21:28</t>
  </si>
  <si>
    <t>2022-11-09 12:48:07</t>
  </si>
  <si>
    <t>2022-09-17 12:06:31</t>
  </si>
  <si>
    <t>2022-09-16 19:15:50</t>
  </si>
  <si>
    <t>2022-09-16 19:15:06</t>
  </si>
  <si>
    <t>2022-09-14 19:24:00</t>
  </si>
  <si>
    <t>2022-09-14 19:25:06</t>
  </si>
  <si>
    <t>2022-09-22 11:42:24</t>
  </si>
  <si>
    <t>2022-09-01 18:16:27</t>
  </si>
  <si>
    <t>2022-09-06 13:41:10</t>
  </si>
  <si>
    <t>2022-09-02 12:07:27</t>
  </si>
  <si>
    <t>2022-09-27 13:08:49</t>
  </si>
  <si>
    <t>2022-09-06 18:40:42</t>
  </si>
  <si>
    <t>2022-09-16 12:31:53</t>
  </si>
  <si>
    <t>2022-09-07 16:49:40</t>
  </si>
  <si>
    <t>2022-09-06 10:02:18</t>
  </si>
  <si>
    <t>2022-09-14 15:04:14</t>
  </si>
  <si>
    <t>2022-09-17 14:57:18</t>
  </si>
  <si>
    <t>2022-09-05 11:37:09</t>
  </si>
  <si>
    <t>2022-09-13 09:21:00</t>
  </si>
  <si>
    <t>2022-09-11 09:08:54</t>
  </si>
  <si>
    <t>2022-09-16 16:21:44</t>
  </si>
  <si>
    <t>2022-09-02 08:10:48</t>
  </si>
  <si>
    <t>2022-09-13 12:36:13</t>
  </si>
  <si>
    <t>2022-09-08 18:45:46</t>
  </si>
  <si>
    <t>2022-09-07 09:50:25</t>
  </si>
  <si>
    <t>2022-09-11 09:00:15</t>
  </si>
  <si>
    <t>1986-12-17</t>
  </si>
  <si>
    <t>2022-09-07 14:14:08</t>
  </si>
  <si>
    <t>LAKSMI</t>
  </si>
  <si>
    <t>2022-10-04 17:35:17</t>
  </si>
  <si>
    <t>2022-09-06 10:03:03</t>
  </si>
  <si>
    <t>2022-12-30 10:22:58</t>
  </si>
  <si>
    <t>GUNTIN</t>
  </si>
  <si>
    <t>LOMBARDERO</t>
  </si>
  <si>
    <t>1965-03-20</t>
  </si>
  <si>
    <t>2022-09-17 18:00:08</t>
  </si>
  <si>
    <t>2022-10-07 00:29:08</t>
  </si>
  <si>
    <t>2022-09-01 15:57:42</t>
  </si>
  <si>
    <t>2022-09-02 08:13:24</t>
  </si>
  <si>
    <t>2022-09-06 18:31:40</t>
  </si>
  <si>
    <t>2022-09-06 18:19:19</t>
  </si>
  <si>
    <t>2022-09-28 10:05:46</t>
  </si>
  <si>
    <t>2022-09-15 11:15:48</t>
  </si>
  <si>
    <t>2022-09-15 11:14:15</t>
  </si>
  <si>
    <t>2022-09-15 10:52:59</t>
  </si>
  <si>
    <t>2023-01-19 09:34:02</t>
  </si>
  <si>
    <t>1970-07-24</t>
  </si>
  <si>
    <t>2022-09-13 23:47:59</t>
  </si>
  <si>
    <t>2022-09-02 16:51:28</t>
  </si>
  <si>
    <t>2022-09-14 23:11:02</t>
  </si>
  <si>
    <t>2022-09-14 10:01:40</t>
  </si>
  <si>
    <t>2003-01-29</t>
  </si>
  <si>
    <t>2022-09-14 08:30:49</t>
  </si>
  <si>
    <t>2022-09-12 21:49:33</t>
  </si>
  <si>
    <t>2022-09-01 14:42:18</t>
  </si>
  <si>
    <t>2022-09-21 15:34:41</t>
  </si>
  <si>
    <t>2022-09-30 13:01:31</t>
  </si>
  <si>
    <t>2022-09-11 18:37:34</t>
  </si>
  <si>
    <t>2022-09-17 08:32:51</t>
  </si>
  <si>
    <t>2022-09-13 17:35:14</t>
  </si>
  <si>
    <t>2022-10-05 12:22:02</t>
  </si>
  <si>
    <t>2022-09-01 15:56:02</t>
  </si>
  <si>
    <t>2022-09-15 23:16:40</t>
  </si>
  <si>
    <t>2022-10-27 18:55:05</t>
  </si>
  <si>
    <t>2022-09-03 21:26:21</t>
  </si>
  <si>
    <t>2022-09-11 18:38:31</t>
  </si>
  <si>
    <t>2022-09-13 22:58:44</t>
  </si>
  <si>
    <t>2022-09-13 13:36:01</t>
  </si>
  <si>
    <t>2022-09-15 17:21:54</t>
  </si>
  <si>
    <t>2022-09-15 22:41:39</t>
  </si>
  <si>
    <t>BUENDIA</t>
  </si>
  <si>
    <t>HONORIO</t>
  </si>
  <si>
    <t>1961-10-15</t>
  </si>
  <si>
    <t>2022-09-13 16:14:57</t>
  </si>
  <si>
    <t>2022-09-01 15:58:49</t>
  </si>
  <si>
    <t>2022-09-07 14:54:04</t>
  </si>
  <si>
    <t>2022-09-07 14:54:49</t>
  </si>
  <si>
    <t>2004-01-12</t>
  </si>
  <si>
    <t>2023-02-10 09:54:54</t>
  </si>
  <si>
    <t>2023-01-19 10:15:19</t>
  </si>
  <si>
    <t>2022-09-05 12:26:24</t>
  </si>
  <si>
    <t>2022-09-03 12:39:06</t>
  </si>
  <si>
    <t>2022-09-07 09:53:58</t>
  </si>
  <si>
    <t>2022-09-02 11:54:08</t>
  </si>
  <si>
    <t>2022-09-26 08:48:21</t>
  </si>
  <si>
    <t>2022-09-15 12:42:03</t>
  </si>
  <si>
    <t>2022-09-11 20:32:00</t>
  </si>
  <si>
    <t>2022-09-14 11:50:13</t>
  </si>
  <si>
    <t>2022-09-18 12:44:31</t>
  </si>
  <si>
    <t>2022-09-15 15:40:03</t>
  </si>
  <si>
    <t>2023-01-16 19:50:38</t>
  </si>
  <si>
    <t>2022-09-08 14:26:02</t>
  </si>
  <si>
    <t>2022-09-08 19:07:01</t>
  </si>
  <si>
    <t>2022-09-07 00:49:00</t>
  </si>
  <si>
    <t>2022-09-07 23:25:59</t>
  </si>
  <si>
    <t>2022-09-13 14:15:20</t>
  </si>
  <si>
    <t>2022-09-13 22:59:22</t>
  </si>
  <si>
    <t>2023-01-26 07:03:36</t>
  </si>
  <si>
    <t>2022-09-28 10:08:34</t>
  </si>
  <si>
    <t>2022-09-01 15:21:53</t>
  </si>
  <si>
    <t>2022-09-03 11:08:39</t>
  </si>
  <si>
    <t>MIGUEL TOMAS</t>
  </si>
  <si>
    <t>1959-11-13</t>
  </si>
  <si>
    <t>2022-09-16 16:22:22</t>
  </si>
  <si>
    <t>2022-09-04 19:35:08</t>
  </si>
  <si>
    <t>2022-09-07 06:02:56</t>
  </si>
  <si>
    <t>2022-09-29 22:54:54</t>
  </si>
  <si>
    <t>2022-09-21 16:32:48</t>
  </si>
  <si>
    <t>CRUSI</t>
  </si>
  <si>
    <t>1995-03-05</t>
  </si>
  <si>
    <t>2022-09-08 13:06:13</t>
  </si>
  <si>
    <t>2022-09-14 15:11:25</t>
  </si>
  <si>
    <t>2022-09-14 15:11:00</t>
  </si>
  <si>
    <t>2023-02-27 12:42:13</t>
  </si>
  <si>
    <t>2022-09-19 11:05:05</t>
  </si>
  <si>
    <t>2022-09-07 12:43:38</t>
  </si>
  <si>
    <t>2022-09-02 08:20:10</t>
  </si>
  <si>
    <t>2022-09-07 20:07:09</t>
  </si>
  <si>
    <t>2022-09-08 19:21:13</t>
  </si>
  <si>
    <t>USED</t>
  </si>
  <si>
    <t>1968-06-22</t>
  </si>
  <si>
    <t>2022-09-08 19:37:50</t>
  </si>
  <si>
    <t>2022-09-03 11:18:05</t>
  </si>
  <si>
    <t>2022-09-14 14:39:51</t>
  </si>
  <si>
    <t>2022-09-16 00:08:48</t>
  </si>
  <si>
    <t>1997-04-13</t>
  </si>
  <si>
    <t>2022-09-01 15:22:05</t>
  </si>
  <si>
    <t>2022-10-10 12:51:21</t>
  </si>
  <si>
    <t>2022-09-01 15:22:29</t>
  </si>
  <si>
    <t>2022-09-04 19:35:53</t>
  </si>
  <si>
    <t>2022-09-06 11:08:26</t>
  </si>
  <si>
    <t>2002-12-14</t>
  </si>
  <si>
    <t>2022-09-09 15:28:30</t>
  </si>
  <si>
    <t>2022-09-09 15:35:25</t>
  </si>
  <si>
    <t>2022-09-04 14:07:04</t>
  </si>
  <si>
    <t>2022-09-01 18:52:30</t>
  </si>
  <si>
    <t>2022-09-08 14:24:44</t>
  </si>
  <si>
    <t>2022-09-05 12:32:36</t>
  </si>
  <si>
    <t>2022-09-07 12:27:49</t>
  </si>
  <si>
    <t>1981-07-25</t>
  </si>
  <si>
    <t>2022-10-07 00:30:22</t>
  </si>
  <si>
    <t>2022-09-06 17:46:13</t>
  </si>
  <si>
    <t>2023-02-21 13:01:00</t>
  </si>
  <si>
    <t>VIZOSO</t>
  </si>
  <si>
    <t>TOURIÑO</t>
  </si>
  <si>
    <t>1964-06-08</t>
  </si>
  <si>
    <t>2022-09-08 15:45:16</t>
  </si>
  <si>
    <t>INDEPENDIENTE-GAL</t>
  </si>
  <si>
    <t>2022-09-02 15:45:25</t>
  </si>
  <si>
    <t>SACRISTÁN</t>
  </si>
  <si>
    <t>1981-01-25</t>
  </si>
  <si>
    <t>2022-09-03 19:58:38</t>
  </si>
  <si>
    <t>2022-09-02 10:04:19</t>
  </si>
  <si>
    <t>2022-09-01 18:31:29</t>
  </si>
  <si>
    <t>2022-09-08 08:34:38</t>
  </si>
  <si>
    <t>2022-09-03 11:15:23</t>
  </si>
  <si>
    <t>2022-09-15 17:36:33</t>
  </si>
  <si>
    <t>2022-09-16 13:13:56</t>
  </si>
  <si>
    <t>2022-09-16 13:26:01</t>
  </si>
  <si>
    <t>BERBEL</t>
  </si>
  <si>
    <t>1999-12-06</t>
  </si>
  <si>
    <t>2022-10-04 22:27:24</t>
  </si>
  <si>
    <t>2022-09-18 19:19:47</t>
  </si>
  <si>
    <t>2022-09-05 11:13:58</t>
  </si>
  <si>
    <t>2022-09-06 11:24:01</t>
  </si>
  <si>
    <t>2022-09-08 14:08:01</t>
  </si>
  <si>
    <t>2022-09-07 05:54:32</t>
  </si>
  <si>
    <t>2022-09-15 12:34:39</t>
  </si>
  <si>
    <t>2022-09-11 18:14:36</t>
  </si>
  <si>
    <t>1977-04-15</t>
  </si>
  <si>
    <t>2022-09-19 21:20:45</t>
  </si>
  <si>
    <t>2022-09-01 17:47:25</t>
  </si>
  <si>
    <t>EDUINA</t>
  </si>
  <si>
    <t>1986-01-23</t>
  </si>
  <si>
    <t>2022-09-09 01:01:25</t>
  </si>
  <si>
    <t>1996-09-07</t>
  </si>
  <si>
    <t>2022-09-27 14:11:04</t>
  </si>
  <si>
    <t>1996-01-05</t>
  </si>
  <si>
    <t>2022-09-20 10:32:47</t>
  </si>
  <si>
    <t>1999-07-05</t>
  </si>
  <si>
    <t>2022-09-30 13:03:03</t>
  </si>
  <si>
    <t>2022-09-14 14:21:46</t>
  </si>
  <si>
    <t>2022-09-02 11:07:02</t>
  </si>
  <si>
    <t>2022-11-17 15:52:15</t>
  </si>
  <si>
    <t>2000-12-16</t>
  </si>
  <si>
    <t>2023-01-20 17:58:41</t>
  </si>
  <si>
    <t>VÍCTOR HUGO</t>
  </si>
  <si>
    <t>1989-02-05</t>
  </si>
  <si>
    <t>2022-09-16 00:15:23</t>
  </si>
  <si>
    <t>2022-09-21 21:52:48</t>
  </si>
  <si>
    <t>2022-09-16 13:09:38</t>
  </si>
  <si>
    <t>2022-09-14 20:10:29</t>
  </si>
  <si>
    <t>2022-09-03 12:23:18</t>
  </si>
  <si>
    <t>2022-09-21 16:42:02</t>
  </si>
  <si>
    <t>2022-09-12 15:58:22</t>
  </si>
  <si>
    <t>2022-09-06 18:19:38</t>
  </si>
  <si>
    <t>2022-09-16 00:09:31</t>
  </si>
  <si>
    <t>2022-09-13 23:41:02</t>
  </si>
  <si>
    <t>2022-09-05 12:15:34</t>
  </si>
  <si>
    <t>2022-09-01 15:58:08</t>
  </si>
  <si>
    <t>2022-09-17 12:03:33</t>
  </si>
  <si>
    <t>2022-09-08 18:45:05</t>
  </si>
  <si>
    <t>2022-09-20 20:58:26</t>
  </si>
  <si>
    <t>2022-09-21 16:45:28</t>
  </si>
  <si>
    <t>2022-09-06 13:44:41</t>
  </si>
  <si>
    <t>2022-09-11 17:38:51</t>
  </si>
  <si>
    <t>2022-09-15 10:19:44</t>
  </si>
  <si>
    <t>2022-09-19 10:12:15</t>
  </si>
  <si>
    <t>2022-09-19 10:19:19</t>
  </si>
  <si>
    <t>2022-11-17 15:52:02</t>
  </si>
  <si>
    <t>2022-09-11 19:35:26</t>
  </si>
  <si>
    <t>2022-09-20 20:59:58</t>
  </si>
  <si>
    <t>2022-09-14 15:10:08</t>
  </si>
  <si>
    <t>2022-09-07 19:47:07</t>
  </si>
  <si>
    <t>2022-09-21 14:12:53</t>
  </si>
  <si>
    <t>2022-09-21 14:12:35</t>
  </si>
  <si>
    <t>2022-09-13 15:48:17</t>
  </si>
  <si>
    <t>2022-09-12 13:43:35</t>
  </si>
  <si>
    <t>2022-09-06 18:24:40</t>
  </si>
  <si>
    <t>2022-09-15 20:08:26</t>
  </si>
  <si>
    <t>2022-09-02 18:58:46</t>
  </si>
  <si>
    <t>2022-09-14 16:34:03</t>
  </si>
  <si>
    <t>2022-09-12 13:39:22</t>
  </si>
  <si>
    <t>2022-09-12 13:39:51</t>
  </si>
  <si>
    <t>2022-09-13 19:49:45</t>
  </si>
  <si>
    <t>2022-09-02 12:02:27</t>
  </si>
  <si>
    <t>2023-01-16 17:56:03</t>
  </si>
  <si>
    <t>1976-08-20</t>
  </si>
  <si>
    <t>2022-09-28 10:13:20</t>
  </si>
  <si>
    <t>2022-09-12 12:02:25</t>
  </si>
  <si>
    <t>1980-05-10</t>
  </si>
  <si>
    <t>2022-09-20 16:20:50</t>
  </si>
  <si>
    <t>2022-09-06 16:31:13</t>
  </si>
  <si>
    <t>1997-02-03</t>
  </si>
  <si>
    <t>2022-09-05 12:47:43</t>
  </si>
  <si>
    <t>2022-09-21 17:15:57</t>
  </si>
  <si>
    <t>2022-09-20 20:47:12</t>
  </si>
  <si>
    <t>DAPICA</t>
  </si>
  <si>
    <t>2022-09-14 11:21:19</t>
  </si>
  <si>
    <t>2022-09-07 10:25:17</t>
  </si>
  <si>
    <t>2022-09-08 11:14:57</t>
  </si>
  <si>
    <t>2022-09-14 08:53:38</t>
  </si>
  <si>
    <t>2022-09-11 15:35:32</t>
  </si>
  <si>
    <t>ALFONSO LUIS</t>
  </si>
  <si>
    <t>1989-05-19</t>
  </si>
  <si>
    <t>2022-11-15 15:29:19</t>
  </si>
  <si>
    <t>2022-09-12 21:55:42</t>
  </si>
  <si>
    <t>ALEJANDRO JESÚS</t>
  </si>
  <si>
    <t>1993-12-06</t>
  </si>
  <si>
    <t>2022-09-14 20:20:40</t>
  </si>
  <si>
    <t>2022-09-07 19:28:42</t>
  </si>
  <si>
    <t>2022-09-08 18:07:28</t>
  </si>
  <si>
    <t>DURÁN</t>
  </si>
  <si>
    <t>CARLOS RAMÓN</t>
  </si>
  <si>
    <t>1963-09-01</t>
  </si>
  <si>
    <t>2022-09-17 17:59:15</t>
  </si>
  <si>
    <t>2022-09-08 19:13:33</t>
  </si>
  <si>
    <t>2022-09-02 09:50:44</t>
  </si>
  <si>
    <t>2022-09-06 20:23:09</t>
  </si>
  <si>
    <t>2022-09-15 17:35:26</t>
  </si>
  <si>
    <t>2022-09-16 12:29:54</t>
  </si>
  <si>
    <t>2022-09-02 12:22:46</t>
  </si>
  <si>
    <t>2022-09-02 13:40:35</t>
  </si>
  <si>
    <t>2022-09-13 15:08:42</t>
  </si>
  <si>
    <t>2022-09-21 21:39:56</t>
  </si>
  <si>
    <t>2022-09-16 19:45:17</t>
  </si>
  <si>
    <t>2022-09-12 15:55:45</t>
  </si>
  <si>
    <t>1971-03-19</t>
  </si>
  <si>
    <t>2022-09-15 11:43:23</t>
  </si>
  <si>
    <t>2022-09-21 16:27:31</t>
  </si>
  <si>
    <t>2022-09-09 12:49:28</t>
  </si>
  <si>
    <t>FERRÁNDEZ</t>
  </si>
  <si>
    <t>1971-06-06</t>
  </si>
  <si>
    <t>2022-09-09 07:06:13</t>
  </si>
  <si>
    <t>2022-09-06 22:15:13</t>
  </si>
  <si>
    <t>2022-09-02 11:15:16</t>
  </si>
  <si>
    <t>2022-09-02 11:52:50</t>
  </si>
  <si>
    <t>2022-09-09 15:34:59</t>
  </si>
  <si>
    <t>JERÓNIMO</t>
  </si>
  <si>
    <t>1951-10-14</t>
  </si>
  <si>
    <t>2022-11-06 16:20:10</t>
  </si>
  <si>
    <t>2022-09-02 12:03:59</t>
  </si>
  <si>
    <t>2022-09-01 15:58:23</t>
  </si>
  <si>
    <t>2022-09-01 15:34:29</t>
  </si>
  <si>
    <t>2022-09-21 11:55:51</t>
  </si>
  <si>
    <t>2022-09-13 13:16:52</t>
  </si>
  <si>
    <t>2022-09-15 13:12:30</t>
  </si>
  <si>
    <t>2022-09-07 12:02:53</t>
  </si>
  <si>
    <t>2022-09-08 14:06:42</t>
  </si>
  <si>
    <t>2022-09-06 13:48:51</t>
  </si>
  <si>
    <t>2022-09-12 11:06:46</t>
  </si>
  <si>
    <t>2022-09-20 21:02:36</t>
  </si>
  <si>
    <t>2022-09-10 18:15:45</t>
  </si>
  <si>
    <t>2023-01-14 10:18:02</t>
  </si>
  <si>
    <t>2022-09-07 23:39:07</t>
  </si>
  <si>
    <t>2022-09-07 14:06:51</t>
  </si>
  <si>
    <t>2022-09-17 17:21:24</t>
  </si>
  <si>
    <t>2022-09-19 11:05:24</t>
  </si>
  <si>
    <t>2022-09-18 02:22:35</t>
  </si>
  <si>
    <t>2022-09-09 14:37:16</t>
  </si>
  <si>
    <t>2022-09-15 11:35:43</t>
  </si>
  <si>
    <t>2022-09-12 11:00:59</t>
  </si>
  <si>
    <t>2022-09-13 19:51:26</t>
  </si>
  <si>
    <t>2022-09-02 12:03:25</t>
  </si>
  <si>
    <t>2022-09-10 18:35:20</t>
  </si>
  <si>
    <t>2022-09-16 12:24:26</t>
  </si>
  <si>
    <t>2022-09-02 10:01:42</t>
  </si>
  <si>
    <t>CARBONERO</t>
  </si>
  <si>
    <t>1959-06-04</t>
  </si>
  <si>
    <t>2022-09-04 20:49:06</t>
  </si>
  <si>
    <t>2022-09-19 11:18:19</t>
  </si>
  <si>
    <t>2022-09-13 14:10:42</t>
  </si>
  <si>
    <t>2022-09-03 19:44:15</t>
  </si>
  <si>
    <t>FERNANDEZ DE ALBA</t>
  </si>
  <si>
    <t>LUIS ALFONSO</t>
  </si>
  <si>
    <t>2023-02-16 17:52:37</t>
  </si>
  <si>
    <t>2022-09-27 14:11:12</t>
  </si>
  <si>
    <t>2022-09-14 23:15:44</t>
  </si>
  <si>
    <t>2022-09-02 10:01:47</t>
  </si>
  <si>
    <t>2022-09-14 23:09:01</t>
  </si>
  <si>
    <t>2022-09-16 00:08:34</t>
  </si>
  <si>
    <t>2022-09-08 19:20:40</t>
  </si>
  <si>
    <t>2022-09-01 13:18:52</t>
  </si>
  <si>
    <t>2022-09-01 13:18:16</t>
  </si>
  <si>
    <t>2022-09-16 19:10:51</t>
  </si>
  <si>
    <t>ISASTI</t>
  </si>
  <si>
    <t>MAIZA</t>
  </si>
  <si>
    <t>PATXI XABIER</t>
  </si>
  <si>
    <t>1965-09-27</t>
  </si>
  <si>
    <t>2022-09-13 18:18:46</t>
  </si>
  <si>
    <t>2022-09-15 15:12:52</t>
  </si>
  <si>
    <t>2022-09-02 11:03:35</t>
  </si>
  <si>
    <t>1983-12-09</t>
  </si>
  <si>
    <t>2022-09-16 15:09:54</t>
  </si>
  <si>
    <t>2022-09-19 17:26:50</t>
  </si>
  <si>
    <t>2022-09-06 17:47:09</t>
  </si>
  <si>
    <t>MEJIN</t>
  </si>
  <si>
    <t>2001-01-05</t>
  </si>
  <si>
    <t>2022-09-22 09:48:29</t>
  </si>
  <si>
    <t>2022-09-03 19:43:34</t>
  </si>
  <si>
    <t>2022-09-15 20:32:35</t>
  </si>
  <si>
    <t>2022-09-15 20:30:09</t>
  </si>
  <si>
    <t>2022-09-15 20:25:41</t>
  </si>
  <si>
    <t>2022-09-12 10:58:48</t>
  </si>
  <si>
    <t>2022-09-15 20:36:43</t>
  </si>
  <si>
    <t>1964-08-03</t>
  </si>
  <si>
    <t>2022-10-07 00:31:09</t>
  </si>
  <si>
    <t>HINOJAL</t>
  </si>
  <si>
    <t>1954-11-15</t>
  </si>
  <si>
    <t>2022-10-07 00:29:25</t>
  </si>
  <si>
    <t>AMALIO</t>
  </si>
  <si>
    <t>1972-02-04</t>
  </si>
  <si>
    <t>2022-11-22 21:49:49</t>
  </si>
  <si>
    <t>DOS HERMANAS</t>
  </si>
  <si>
    <t>2022-09-18 19:15:51</t>
  </si>
  <si>
    <t>2022-09-12 17:38:16</t>
  </si>
  <si>
    <t>2022-09-11 20:39:02</t>
  </si>
  <si>
    <t>2022-09-19 21:14:42</t>
  </si>
  <si>
    <t>1970-08-17</t>
  </si>
  <si>
    <t>2023-01-23 17:38:20</t>
  </si>
  <si>
    <t>2022-09-11 20:06:40</t>
  </si>
  <si>
    <t>2022-09-13 13:11:16</t>
  </si>
  <si>
    <t>2022-09-02 11:17:05</t>
  </si>
  <si>
    <t>2022-09-02 11:07:46</t>
  </si>
  <si>
    <t>2022-09-20 00:09:42</t>
  </si>
  <si>
    <t>2022-09-18 12:42:27</t>
  </si>
  <si>
    <t>2022-09-06 22:17:08</t>
  </si>
  <si>
    <t>2022-11-25 11:49:34</t>
  </si>
  <si>
    <t>2022-09-16 16:22:07</t>
  </si>
  <si>
    <t>2022-09-01 15:54:44</t>
  </si>
  <si>
    <t>2022-09-02 11:57:47</t>
  </si>
  <si>
    <t>2022-09-02 11:56:32</t>
  </si>
  <si>
    <t>PATRICIO</t>
  </si>
  <si>
    <t>2022-09-11 18:18:05</t>
  </si>
  <si>
    <t>2022-10-17 12:03:24</t>
  </si>
  <si>
    <t>2022-09-09 13:15:11</t>
  </si>
  <si>
    <t>2023-01-12 12:31:59</t>
  </si>
  <si>
    <t>2022-09-06 10:44:03</t>
  </si>
  <si>
    <t>2022-09-11 09:06:34</t>
  </si>
  <si>
    <t>2022-09-12 13:54:16</t>
  </si>
  <si>
    <t>2022-09-14 16:36:10</t>
  </si>
  <si>
    <t>2022-09-12 18:44:07</t>
  </si>
  <si>
    <t>1982-09-21</t>
  </si>
  <si>
    <t>2022-09-15 17:34:11</t>
  </si>
  <si>
    <t>2022-09-01 19:03:59</t>
  </si>
  <si>
    <t>2022-09-01 19:15:54</t>
  </si>
  <si>
    <t>2022-09-19 07:36:16</t>
  </si>
  <si>
    <t>2022-09-16 13:08:18</t>
  </si>
  <si>
    <t>BORIS</t>
  </si>
  <si>
    <t>1999-07-25</t>
  </si>
  <si>
    <t>2022-09-01 18:53:42</t>
  </si>
  <si>
    <t>2022-09-08 12:34:52</t>
  </si>
  <si>
    <t>2022-09-21 16:46:05</t>
  </si>
  <si>
    <t>2022-09-07 12:29:49</t>
  </si>
  <si>
    <t>2022-09-14 15:14:08</t>
  </si>
  <si>
    <t>CANELA</t>
  </si>
  <si>
    <t>1997-06-11</t>
  </si>
  <si>
    <t>1977-03-07</t>
  </si>
  <si>
    <t>2022-09-21 16:27:15</t>
  </si>
  <si>
    <t>2022-09-21 17:37:15</t>
  </si>
  <si>
    <t>2022-09-16 13:03:14</t>
  </si>
  <si>
    <t>2022-09-20 21:01:11</t>
  </si>
  <si>
    <t>2022-09-18 11:17:23</t>
  </si>
  <si>
    <t>2022-09-18 11:16:30</t>
  </si>
  <si>
    <t>2022-09-13 12:47:07</t>
  </si>
  <si>
    <t>2022-09-18 11:43:10</t>
  </si>
  <si>
    <t>2022-09-21 16:42:41</t>
  </si>
  <si>
    <t>BARTOLÍ</t>
  </si>
  <si>
    <t>1972-11-22</t>
  </si>
  <si>
    <t>2022-09-15 10:14:26</t>
  </si>
  <si>
    <t>2022-09-15 20:32:29</t>
  </si>
  <si>
    <t>2022-09-07 16:35:45</t>
  </si>
  <si>
    <t>2022-09-08 12:31:51</t>
  </si>
  <si>
    <t>2022-09-06 13:36:27</t>
  </si>
  <si>
    <t>2022-09-21 01:28:00</t>
  </si>
  <si>
    <t>2022-09-15 11:17:19</t>
  </si>
  <si>
    <t>2022-09-14 01:37:23</t>
  </si>
  <si>
    <t>2022-09-07 23:40:22</t>
  </si>
  <si>
    <t>2022-09-11 20:29:12</t>
  </si>
  <si>
    <t>2022-09-11 20:28:16</t>
  </si>
  <si>
    <t>GIL-BERMEJO</t>
  </si>
  <si>
    <t>1995-08-28</t>
  </si>
  <si>
    <t>2022-09-05 12:14:12</t>
  </si>
  <si>
    <t>2022-09-07 13:00:02</t>
  </si>
  <si>
    <t>2022-09-16 22:41:13</t>
  </si>
  <si>
    <t>2023-01-04 15:22:02</t>
  </si>
  <si>
    <t>2022-09-02 00:47:44</t>
  </si>
  <si>
    <t>2022-09-06 16:28:16</t>
  </si>
  <si>
    <t>2022-09-07 05:52:48</t>
  </si>
  <si>
    <t>SILGADO</t>
  </si>
  <si>
    <t>1975-10-18</t>
  </si>
  <si>
    <t>2022-12-30 10:22:24</t>
  </si>
  <si>
    <t>2022-09-08 08:32:07</t>
  </si>
  <si>
    <t>2022-09-15 17:29:40</t>
  </si>
  <si>
    <t>2022-09-06 22:16:44</t>
  </si>
  <si>
    <t>2022-09-21 14:12:44</t>
  </si>
  <si>
    <t>CENDÁN</t>
  </si>
  <si>
    <t>1962-04-05</t>
  </si>
  <si>
    <t>2022-09-17 17:59:50</t>
  </si>
  <si>
    <t>2022-09-02 17:12:34</t>
  </si>
  <si>
    <t>ROJANO</t>
  </si>
  <si>
    <t>1990-05-04</t>
  </si>
  <si>
    <t>2022-09-13 21:00:00</t>
  </si>
  <si>
    <t>2022-09-26 10:49:34</t>
  </si>
  <si>
    <t>2022-09-12 23:20:47</t>
  </si>
  <si>
    <t>2022-09-02 17:12:48</t>
  </si>
  <si>
    <t>2022-09-07 11:20:58</t>
  </si>
  <si>
    <t>2022-09-13 09:51:30</t>
  </si>
  <si>
    <t>ZOLOTIC</t>
  </si>
  <si>
    <t>2022-09-03 12:22:51</t>
  </si>
  <si>
    <t>2022-10-07 12:28:48</t>
  </si>
  <si>
    <t>SINTES</t>
  </si>
  <si>
    <t>OLIVES</t>
  </si>
  <si>
    <t>1995-08-26</t>
  </si>
  <si>
    <t>2022-09-30 21:10:14</t>
  </si>
  <si>
    <t>ZENOBI</t>
  </si>
  <si>
    <t>DAVIDE</t>
  </si>
  <si>
    <t>2022-09-21 11:07:23</t>
  </si>
  <si>
    <t>2022-09-13 12:11:55</t>
  </si>
  <si>
    <t>2022-09-13 11:27:54</t>
  </si>
  <si>
    <t>2022-09-19 20:32:16</t>
  </si>
  <si>
    <t>2022-09-03 17:26:34</t>
  </si>
  <si>
    <t>2022-09-09 13:22:15</t>
  </si>
  <si>
    <t>2022-09-02 17:13:50</t>
  </si>
  <si>
    <t>2022-09-14 20:10:01</t>
  </si>
  <si>
    <t>2022-12-01 16:04:56</t>
  </si>
  <si>
    <t>FARTO</t>
  </si>
  <si>
    <t>2022-09-08 10:44:12</t>
  </si>
  <si>
    <t>VILLASENIN</t>
  </si>
  <si>
    <t>1984-03-15</t>
  </si>
  <si>
    <t>2023-02-13 10:03:01</t>
  </si>
  <si>
    <t>SAÚL</t>
  </si>
  <si>
    <t>2022-09-16 15:12:05</t>
  </si>
  <si>
    <t>2022-09-14 20:12:57</t>
  </si>
  <si>
    <t>2022-09-14 11:13:04</t>
  </si>
  <si>
    <t>2022-09-08 18:44:29</t>
  </si>
  <si>
    <t>2022-09-19 16:32:25</t>
  </si>
  <si>
    <t>2022-09-19 17:26:16</t>
  </si>
  <si>
    <t>2022-09-06 17:03:52</t>
  </si>
  <si>
    <t>2022-09-08 10:29:58</t>
  </si>
  <si>
    <t>2022-09-07 23:30:30</t>
  </si>
  <si>
    <t>2022-09-08 18:44:14</t>
  </si>
  <si>
    <t>MANCIU</t>
  </si>
  <si>
    <t>DANUT</t>
  </si>
  <si>
    <t>1970-06-24</t>
  </si>
  <si>
    <t>2022-09-07 06:00:55</t>
  </si>
  <si>
    <t>2022-09-07 19:42:31</t>
  </si>
  <si>
    <t>2022-09-01 15:24:54</t>
  </si>
  <si>
    <t>2022-09-02 11:18:19</t>
  </si>
  <si>
    <t>2023-01-16 13:23:25</t>
  </si>
  <si>
    <t>2022-09-01 18:17:05</t>
  </si>
  <si>
    <t>2022-09-02 10:00:42</t>
  </si>
  <si>
    <t>2022-09-02 09:58:57</t>
  </si>
  <si>
    <t>2022-09-03 12:05:52</t>
  </si>
  <si>
    <t>SANJOSÉ</t>
  </si>
  <si>
    <t>2022-09-09 15:26:41</t>
  </si>
  <si>
    <t>2022-09-14 16:36:30</t>
  </si>
  <si>
    <t>2022-09-07 12:08:47</t>
  </si>
  <si>
    <t>2022-09-03 11:52:28</t>
  </si>
  <si>
    <t>2022-09-12 21:54:13</t>
  </si>
  <si>
    <t>2022-09-08 18:07:52</t>
  </si>
  <si>
    <t>2023-01-29 11:23:55</t>
  </si>
  <si>
    <t>2022-09-06 10:44:33</t>
  </si>
  <si>
    <t>2022-11-15 22:40:34</t>
  </si>
  <si>
    <t>2022-09-06 10:44:52</t>
  </si>
  <si>
    <t>2022-09-02 12:08:02</t>
  </si>
  <si>
    <t>1990-08-23</t>
  </si>
  <si>
    <t>2022-11-10 14:44:42</t>
  </si>
  <si>
    <t>2022-09-06 11:23:50</t>
  </si>
  <si>
    <t>2022-09-12 18:51:12</t>
  </si>
  <si>
    <t>2022-09-12 18:44:44</t>
  </si>
  <si>
    <t>2023-01-30 17:07:56</t>
  </si>
  <si>
    <t>RAPISURA</t>
  </si>
  <si>
    <t>JAN PAULO</t>
  </si>
  <si>
    <t>1995-11-29</t>
  </si>
  <si>
    <t>2022-09-08 23:50:49</t>
  </si>
  <si>
    <t>2022-09-13 12:11:00</t>
  </si>
  <si>
    <t>1983-12-31</t>
  </si>
  <si>
    <t>2022-09-06 17:57:53</t>
  </si>
  <si>
    <t>2022-09-02 11:54:51</t>
  </si>
  <si>
    <t>BEARES</t>
  </si>
  <si>
    <t>PRELLEZO</t>
  </si>
  <si>
    <t>1973-02-28</t>
  </si>
  <si>
    <t>2022-09-02 17:54:37</t>
  </si>
  <si>
    <t>2022-09-12 13:53:12</t>
  </si>
  <si>
    <t>2022-10-04 22:27:38</t>
  </si>
  <si>
    <t>1997-05-10</t>
  </si>
  <si>
    <t>2022-09-11 18:24:57</t>
  </si>
  <si>
    <t>2022-09-11 18:13:56</t>
  </si>
  <si>
    <t>2022-09-04 16:02:32</t>
  </si>
  <si>
    <t>2022-09-03 21:29:44</t>
  </si>
  <si>
    <t>2022-09-03 21:33:10</t>
  </si>
  <si>
    <t>2022-09-17 13:21:12</t>
  </si>
  <si>
    <t>2022-09-16 12:25:45</t>
  </si>
  <si>
    <t>2022-09-01 17:48:27</t>
  </si>
  <si>
    <t>2022-09-01 15:57:55</t>
  </si>
  <si>
    <t>2022-09-13 22:45:49</t>
  </si>
  <si>
    <t>2022-09-14 13:42:52</t>
  </si>
  <si>
    <t>2023-01-13 11:36:13</t>
  </si>
  <si>
    <t>2022-09-14 15:14:20</t>
  </si>
  <si>
    <t>2022-09-15 21:27:33</t>
  </si>
  <si>
    <t>2022-09-13 06:52:56</t>
  </si>
  <si>
    <t>2022-09-16 19:16:08</t>
  </si>
  <si>
    <t>2022-09-13 06:46:49</t>
  </si>
  <si>
    <t>2022-09-07 19:41:56</t>
  </si>
  <si>
    <t>2022-09-13 12:47:21</t>
  </si>
  <si>
    <t>2022-09-14 23:21:20</t>
  </si>
  <si>
    <t>1994-07-03</t>
  </si>
  <si>
    <t>2022-09-09 09:27:47</t>
  </si>
  <si>
    <t>2022-09-07 12:28:50</t>
  </si>
  <si>
    <t>CANET</t>
  </si>
  <si>
    <t>1988-04-30</t>
  </si>
  <si>
    <t>2022-09-14 10:34:22</t>
  </si>
  <si>
    <t>2022-09-16 16:30:11</t>
  </si>
  <si>
    <t>2022-09-16 08:51:18</t>
  </si>
  <si>
    <t>2022-09-19 07:32:21</t>
  </si>
  <si>
    <t>1995-02-28</t>
  </si>
  <si>
    <t>2022-09-02 08:51:23</t>
  </si>
  <si>
    <t>2022-09-06 11:59:55</t>
  </si>
  <si>
    <t>SANGRADOR</t>
  </si>
  <si>
    <t>EFRAÍN</t>
  </si>
  <si>
    <t>2022-09-07 18:18:50</t>
  </si>
  <si>
    <t>2022-09-07 18:14:48</t>
  </si>
  <si>
    <t>2022-09-19 09:12:52</t>
  </si>
  <si>
    <t>2022-09-10 18:26:31</t>
  </si>
  <si>
    <t>2022-09-10 18:30:21</t>
  </si>
  <si>
    <t>2022-09-06 12:04:50</t>
  </si>
  <si>
    <t>2022-09-10 18:23:50</t>
  </si>
  <si>
    <t>2022-09-10 18:21:20</t>
  </si>
  <si>
    <t>2022-11-15 22:40:16</t>
  </si>
  <si>
    <t>PRADA</t>
  </si>
  <si>
    <t>2022-09-11 15:05:54</t>
  </si>
  <si>
    <t>2022-09-19 15:38:59</t>
  </si>
  <si>
    <t>AYTHAMI</t>
  </si>
  <si>
    <t>2023-01-30 09:33:30</t>
  </si>
  <si>
    <t>2022-09-03 17:26:57</t>
  </si>
  <si>
    <t>AZCONA</t>
  </si>
  <si>
    <t>FERMÍN</t>
  </si>
  <si>
    <t>1996-04-20</t>
  </si>
  <si>
    <t>2022-09-02 13:25:55</t>
  </si>
  <si>
    <t>2022-09-02 13:00:37</t>
  </si>
  <si>
    <t>ANGEL JESUS</t>
  </si>
  <si>
    <t>1998-01-22</t>
  </si>
  <si>
    <t>2022-09-04 21:32:19</t>
  </si>
  <si>
    <t>2022-09-07 12:09:16</t>
  </si>
  <si>
    <t>1982-11-27</t>
  </si>
  <si>
    <t>2022-09-07 14:55:00</t>
  </si>
  <si>
    <t>2022-09-07 12:51:35</t>
  </si>
  <si>
    <t>2022-09-06 13:41:31</t>
  </si>
  <si>
    <t>2022-11-29 20:01:21</t>
  </si>
  <si>
    <t>2022-09-04 11:02:50</t>
  </si>
  <si>
    <t>1990-04-17</t>
  </si>
  <si>
    <t>2022-09-21 21:41:30</t>
  </si>
  <si>
    <t>2022-09-03 23:32:28</t>
  </si>
  <si>
    <t>2022-09-11 18:17:14</t>
  </si>
  <si>
    <t>VALVARDE</t>
  </si>
  <si>
    <t>1960-09-17</t>
  </si>
  <si>
    <t>2022-11-16 12:24:10</t>
  </si>
  <si>
    <t>2022-09-16 19:15:37</t>
  </si>
  <si>
    <t>2022-09-06 13:38:10</t>
  </si>
  <si>
    <t>2022-09-06 13:39:16</t>
  </si>
  <si>
    <t>2022-09-15 01:43:51</t>
  </si>
  <si>
    <t>2022-09-23 11:26:48</t>
  </si>
  <si>
    <t>DEL MAZO</t>
  </si>
  <si>
    <t>VILLASEÑOR</t>
  </si>
  <si>
    <t>2022-09-03 19:47:52</t>
  </si>
  <si>
    <t>2022-09-03 19:52:54</t>
  </si>
  <si>
    <t>2022-09-03 19:51:02</t>
  </si>
  <si>
    <t>2022-09-16 12:24:35</t>
  </si>
  <si>
    <t>2022-09-24 13:03:33</t>
  </si>
  <si>
    <t>2022-09-16 12:25:00</t>
  </si>
  <si>
    <t>2022-09-19 15:18:34</t>
  </si>
  <si>
    <t>2022-09-19 15:34:04</t>
  </si>
  <si>
    <t>2022-09-19 15:20:18</t>
  </si>
  <si>
    <t>2022-09-17 06:28:54</t>
  </si>
  <si>
    <t>2022-09-15 15:14:50</t>
  </si>
  <si>
    <t>2022-09-12 21:23:31</t>
  </si>
  <si>
    <t>2022-09-06 17:36:50</t>
  </si>
  <si>
    <t>2022-09-21 18:35:35</t>
  </si>
  <si>
    <t>2022-09-14 20:16:11</t>
  </si>
  <si>
    <t>2022-09-06 11:22:58</t>
  </si>
  <si>
    <t>2022-09-11 13:23:49</t>
  </si>
  <si>
    <t>2022-10-10 12:51:39</t>
  </si>
  <si>
    <t>2022-09-06 18:32:31</t>
  </si>
  <si>
    <t>2022-09-07 10:26:08</t>
  </si>
  <si>
    <t>2022-09-17 18:02:38</t>
  </si>
  <si>
    <t>1962-11-07</t>
  </si>
  <si>
    <t>2022-09-17 18:00:25</t>
  </si>
  <si>
    <t>BAÑOBRE</t>
  </si>
  <si>
    <t>1962-01-30</t>
  </si>
  <si>
    <t>2022-09-17 17:59:31</t>
  </si>
  <si>
    <t>2022-09-20 10:27:40</t>
  </si>
  <si>
    <t>2022-09-03 19:54:11</t>
  </si>
  <si>
    <t>2022-09-08 20:22:26</t>
  </si>
  <si>
    <t>2022-09-02 12:59:18</t>
  </si>
  <si>
    <t>2001-07-17</t>
  </si>
  <si>
    <t>2022-09-18 12:04:03</t>
  </si>
  <si>
    <t>2023-01-17 11:06:57</t>
  </si>
  <si>
    <t>2022-09-02 09:37:34</t>
  </si>
  <si>
    <t>2023-01-20 19:07:10</t>
  </si>
  <si>
    <t>1997-09-21</t>
  </si>
  <si>
    <t>2022-09-15 23:46:17</t>
  </si>
  <si>
    <t>1995-10-17</t>
  </si>
  <si>
    <t>2022-09-14 10:43:09</t>
  </si>
  <si>
    <t>2022-09-03 21:28:32</t>
  </si>
  <si>
    <t>2022-09-11 20:30:39</t>
  </si>
  <si>
    <t>1962-05-10</t>
  </si>
  <si>
    <t>2022-10-05 21:23:45</t>
  </si>
  <si>
    <t>2022-11-08 10:28:30</t>
  </si>
  <si>
    <t>2022-09-08 20:21:41</t>
  </si>
  <si>
    <t>2022-09-02 12:17:07</t>
  </si>
  <si>
    <t>2022-09-07 17:54:36</t>
  </si>
  <si>
    <t>2022-09-04 19:32:13</t>
  </si>
  <si>
    <t>2022-09-13 20:21:14</t>
  </si>
  <si>
    <t>YXART</t>
  </si>
  <si>
    <t>GALTER</t>
  </si>
  <si>
    <t>1951-12-13</t>
  </si>
  <si>
    <t>2022-09-08 11:51:12</t>
  </si>
  <si>
    <t>2022-09-08 17:31:38</t>
  </si>
  <si>
    <t>2022-09-06 10:26:13</t>
  </si>
  <si>
    <t>SUANZES</t>
  </si>
  <si>
    <t>ADOLFO</t>
  </si>
  <si>
    <t>1956-11-20</t>
  </si>
  <si>
    <t>2022-11-18 10:18:09</t>
  </si>
  <si>
    <t>1995-07-14</t>
  </si>
  <si>
    <t>2022-10-12 10:45:52</t>
  </si>
  <si>
    <t>2023-01-26 07:02:48</t>
  </si>
  <si>
    <t>2022-09-21 20:08:51</t>
  </si>
  <si>
    <t>2022-09-03 17:26:13</t>
  </si>
  <si>
    <t>2023-01-23 17:40:27</t>
  </si>
  <si>
    <t>2022-09-21 21:31:01</t>
  </si>
  <si>
    <t>1982-08-17</t>
  </si>
  <si>
    <t>2022-09-28 12:19:34</t>
  </si>
  <si>
    <t>2022-09-06 13:55:07</t>
  </si>
  <si>
    <t>2022-09-01 19:04:24</t>
  </si>
  <si>
    <t>2022-09-09 16:24:26</t>
  </si>
  <si>
    <t>PUJADAS</t>
  </si>
  <si>
    <t>2022-09-14 15:27:10</t>
  </si>
  <si>
    <t>2023-01-18 16:24:33</t>
  </si>
  <si>
    <t>2022-09-19 10:14:17</t>
  </si>
  <si>
    <t>2022-09-07 19:46:20</t>
  </si>
  <si>
    <t>2022-09-20 21:01:38</t>
  </si>
  <si>
    <t>2022-09-21 17:37:34</t>
  </si>
  <si>
    <t>2022-09-21 18:40:09</t>
  </si>
  <si>
    <t>2022-09-13 06:39:26</t>
  </si>
  <si>
    <t>2022-09-19 10:10:06</t>
  </si>
  <si>
    <t>2022-09-20 21:27:06</t>
  </si>
  <si>
    <t>LLONGUERAS</t>
  </si>
  <si>
    <t>CASAJUANA</t>
  </si>
  <si>
    <t>1951-11-02</t>
  </si>
  <si>
    <t>2022-09-18 12:10:33</t>
  </si>
  <si>
    <t>2022-09-21 16:17:37</t>
  </si>
  <si>
    <t>2022-11-22 13:22:03</t>
  </si>
  <si>
    <t>2022-09-15 20:39:10</t>
  </si>
  <si>
    <t>2022-09-03 12:05:02</t>
  </si>
  <si>
    <t>2022-09-08 17:25:30</t>
  </si>
  <si>
    <t>2022-09-14 18:11:01</t>
  </si>
  <si>
    <t>2022-09-14 15:26:38</t>
  </si>
  <si>
    <t>2022-09-19 10:09:40</t>
  </si>
  <si>
    <t>2022-09-14 23:19:24</t>
  </si>
  <si>
    <t>2022-09-12 22:08:53</t>
  </si>
  <si>
    <t>2022-09-19 09:14:03</t>
  </si>
  <si>
    <t>2022-09-04 16:34:09</t>
  </si>
  <si>
    <t>1989-12-17</t>
  </si>
  <si>
    <t>1967-09-12</t>
  </si>
  <si>
    <t>2022-11-07 22:29:43</t>
  </si>
  <si>
    <t>2022-09-18 19:13:00</t>
  </si>
  <si>
    <t>2022-09-04 12:56:55</t>
  </si>
  <si>
    <t>2022-09-16 11:09:07</t>
  </si>
  <si>
    <t>2022-09-05 11:53:58</t>
  </si>
  <si>
    <t>2022-12-02 10:03:25</t>
  </si>
  <si>
    <t>2022-09-13 09:42:22</t>
  </si>
  <si>
    <t>2022-09-18 19:18:13</t>
  </si>
  <si>
    <t>2022-09-20 22:30:16</t>
  </si>
  <si>
    <t>2023-02-20 11:42:29</t>
  </si>
  <si>
    <t>2022-09-16 16:18:45</t>
  </si>
  <si>
    <t>2022-09-04 10:49:06</t>
  </si>
  <si>
    <t>2022-09-03 11:50:55</t>
  </si>
  <si>
    <t>2022-09-03 11:52:44</t>
  </si>
  <si>
    <t>2022-09-10 18:15:21</t>
  </si>
  <si>
    <t>2022-09-06 10:28:00</t>
  </si>
  <si>
    <t>2022-09-08 14:35:27</t>
  </si>
  <si>
    <t>2022-09-04 13:08:05</t>
  </si>
  <si>
    <t>2022-09-11 18:21:12</t>
  </si>
  <si>
    <t>1994-04-30</t>
  </si>
  <si>
    <t>2022-09-11 13:20:51</t>
  </si>
  <si>
    <t>2022-09-02 12:14:53</t>
  </si>
  <si>
    <t>2022-09-06 22:10:40</t>
  </si>
  <si>
    <t>2022-09-03 11:27:08</t>
  </si>
  <si>
    <t>2022-09-04 16:01:05</t>
  </si>
  <si>
    <t>2022-09-02 08:16:40</t>
  </si>
  <si>
    <t>2022-09-02 08:16:20</t>
  </si>
  <si>
    <t>1989-06-03</t>
  </si>
  <si>
    <t>2022-12-19 14:56:26</t>
  </si>
  <si>
    <t>2022-09-07 09:54:27</t>
  </si>
  <si>
    <t>2023-02-10 09:40:34</t>
  </si>
  <si>
    <t>INDEPENDIENTE-CYL</t>
  </si>
  <si>
    <t>2022-09-08 18:13:16</t>
  </si>
  <si>
    <t>2022-09-20 16:01:37</t>
  </si>
  <si>
    <t>2022-09-07 12:52:07</t>
  </si>
  <si>
    <t>2023-01-16 17:56:12</t>
  </si>
  <si>
    <t>2022-09-07 13:00:21</t>
  </si>
  <si>
    <t>2022-09-08 17:03:09</t>
  </si>
  <si>
    <t>2022-09-11 20:31:00</t>
  </si>
  <si>
    <t>2022-09-09 10:14:15</t>
  </si>
  <si>
    <t>2022-09-08 18:10:09</t>
  </si>
  <si>
    <t>2022-12-21 10:34:18</t>
  </si>
  <si>
    <t>2022-09-06 19:42:15</t>
  </si>
  <si>
    <t>2022-09-18 19:20:00</t>
  </si>
  <si>
    <t>ÓSCAR</t>
  </si>
  <si>
    <t>1973-04-10</t>
  </si>
  <si>
    <t>2022-11-08 20:50:48</t>
  </si>
  <si>
    <t>2022-09-08 18:09:50</t>
  </si>
  <si>
    <t>2022-09-02 13:01:39</t>
  </si>
  <si>
    <t>2022-09-02 11:35:38</t>
  </si>
  <si>
    <t>2022-10-11 23:04:37</t>
  </si>
  <si>
    <t>2022-10-11 23:05:07</t>
  </si>
  <si>
    <t>MARMOL</t>
  </si>
  <si>
    <t>1994-10-19</t>
  </si>
  <si>
    <t>2022-09-27 14:13:56</t>
  </si>
  <si>
    <t>2022-09-11 20:10:22</t>
  </si>
  <si>
    <t>2022-09-14 07:44:39</t>
  </si>
  <si>
    <t>2022-09-13 20:42:07</t>
  </si>
  <si>
    <t>2022-09-02 11:56:12</t>
  </si>
  <si>
    <t>2022-09-14 12:01:37</t>
  </si>
  <si>
    <t>1962-12-22</t>
  </si>
  <si>
    <t>2022-09-05 12:16:55</t>
  </si>
  <si>
    <t>2022-09-14 13:30:47</t>
  </si>
  <si>
    <t>2022-09-11 20:32:45</t>
  </si>
  <si>
    <t>2022-09-17 06:30:57</t>
  </si>
  <si>
    <t>2022-09-18 19:22:54</t>
  </si>
  <si>
    <t>2022-09-15 15:12:09</t>
  </si>
  <si>
    <t>1979-07-02</t>
  </si>
  <si>
    <t>2022-09-16 18:20:02</t>
  </si>
  <si>
    <t>2022-10-10 12:50:13</t>
  </si>
  <si>
    <t>2022-09-14 20:45:33</t>
  </si>
  <si>
    <t>2022-09-12 19:18:17</t>
  </si>
  <si>
    <t>2022-09-12 12:03:48</t>
  </si>
  <si>
    <t>2022-09-02 12:10:18</t>
  </si>
  <si>
    <t>2022-09-02 12:19:05</t>
  </si>
  <si>
    <t>2022-09-20 15:17:40</t>
  </si>
  <si>
    <t>1997-04-22</t>
  </si>
  <si>
    <t>2022-11-17 10:28:07</t>
  </si>
  <si>
    <t>2022-09-13 14:11:10</t>
  </si>
  <si>
    <t>2022-09-12 11:01:31</t>
  </si>
  <si>
    <t>2022-09-06 18:18:11</t>
  </si>
  <si>
    <t>2022-09-18 19:21:46</t>
  </si>
  <si>
    <t>2022-09-06 23:40:28</t>
  </si>
  <si>
    <t>1975-05-02</t>
  </si>
  <si>
    <t>2022-09-03 10:57:55</t>
  </si>
  <si>
    <t>2022-09-02 10:05:52</t>
  </si>
  <si>
    <t>DOVAL</t>
  </si>
  <si>
    <t>LOUREDA</t>
  </si>
  <si>
    <t>1996-12-28</t>
  </si>
  <si>
    <t>2022-09-15 17:25:10</t>
  </si>
  <si>
    <t>SENOBUA</t>
  </si>
  <si>
    <t>TARSIGIO</t>
  </si>
  <si>
    <t>1983-01-16</t>
  </si>
  <si>
    <t>2022-10-04 22:27:06</t>
  </si>
  <si>
    <t>2022-09-20 16:01:23</t>
  </si>
  <si>
    <t>2022-09-06 09:22:55</t>
  </si>
  <si>
    <t>2022-09-07 20:02:30</t>
  </si>
  <si>
    <t>2022-09-19 09:52:26</t>
  </si>
  <si>
    <t>2022-09-02 08:23:39</t>
  </si>
  <si>
    <t>2022-09-06 22:04:50</t>
  </si>
  <si>
    <t>TROMPETA</t>
  </si>
  <si>
    <t>1977-04-23</t>
  </si>
  <si>
    <t>2022-09-14 14:38:27</t>
  </si>
  <si>
    <t>2022-09-14 14:22:29</t>
  </si>
  <si>
    <t>2022-09-14 20:14:43</t>
  </si>
  <si>
    <t>2022-09-07 19:36:47</t>
  </si>
  <si>
    <t>2022-09-15 22:40:24</t>
  </si>
  <si>
    <t>2022-09-19 11:04:30</t>
  </si>
  <si>
    <t>2022-09-04 12:23:32</t>
  </si>
  <si>
    <t>2022-09-14 16:33:44</t>
  </si>
  <si>
    <t>2022-09-03 19:35:22</t>
  </si>
  <si>
    <t>2022-09-07 09:31:16</t>
  </si>
  <si>
    <t>2022-09-07 20:07:28</t>
  </si>
  <si>
    <t>KOU</t>
  </si>
  <si>
    <t>1987-11-20</t>
  </si>
  <si>
    <t>2022-09-07 16:36:34</t>
  </si>
  <si>
    <t>2022-09-02 17:14:21</t>
  </si>
  <si>
    <t>2022-09-01 18:13:30</t>
  </si>
  <si>
    <t>2022-09-14 08:02:59</t>
  </si>
  <si>
    <t>2022-09-01 18:23:59</t>
  </si>
  <si>
    <t>2022-09-08 14:24:22</t>
  </si>
  <si>
    <t>2022-09-08 14:28:06</t>
  </si>
  <si>
    <t>2022-09-07 09:20:16</t>
  </si>
  <si>
    <t>2022-09-06 11:10:19</t>
  </si>
  <si>
    <t>2022-09-01 15:20:46</t>
  </si>
  <si>
    <t>2022-09-06 09:57:05</t>
  </si>
  <si>
    <t>2022-09-02 17:14:52</t>
  </si>
  <si>
    <t>2022-09-14 20:08:47</t>
  </si>
  <si>
    <t>2022-09-04 13:51:04</t>
  </si>
  <si>
    <t>2022-09-07 12:54:23</t>
  </si>
  <si>
    <t>2022-09-20 21:02:59</t>
  </si>
  <si>
    <t>2022-09-09 14:50:23</t>
  </si>
  <si>
    <t>2022-09-14 10:35:50</t>
  </si>
  <si>
    <t>BONAL</t>
  </si>
  <si>
    <t>1992-02-05</t>
  </si>
  <si>
    <t>2022-09-07 20:06:13</t>
  </si>
  <si>
    <t>2022-09-11 18:38:00</t>
  </si>
  <si>
    <t>2022-09-13 09:43:50</t>
  </si>
  <si>
    <t>1973-07-11</t>
  </si>
  <si>
    <t>2022-09-03 19:18:58</t>
  </si>
  <si>
    <t>2022-09-15 10:22:31</t>
  </si>
  <si>
    <t>2022-09-02 08:08:26</t>
  </si>
  <si>
    <t>2022-09-02 08:14:38</t>
  </si>
  <si>
    <t>2022-09-11 20:04:53</t>
  </si>
  <si>
    <t>2022-09-13 12:26:02</t>
  </si>
  <si>
    <t>2022-09-13 12:39:43</t>
  </si>
  <si>
    <t>2022-09-10 18:33:38</t>
  </si>
  <si>
    <t>2022-09-01 18:14:16</t>
  </si>
  <si>
    <t>2022-09-08 11:19:07</t>
  </si>
  <si>
    <t>2022-09-10 20:53:27</t>
  </si>
  <si>
    <t>2022-09-16 13:00:00</t>
  </si>
  <si>
    <t>2022-09-02 23:55:46</t>
  </si>
  <si>
    <t>2022-09-15 20:30:36</t>
  </si>
  <si>
    <t>2022-09-06 11:43:24</t>
  </si>
  <si>
    <t>2022-09-14 20:07:57</t>
  </si>
  <si>
    <t>MELIAN</t>
  </si>
  <si>
    <t>2022-09-01 16:04:37</t>
  </si>
  <si>
    <t>2022-10-05 10:15:03</t>
  </si>
  <si>
    <t>Florin</t>
  </si>
  <si>
    <t>Alin</t>
  </si>
  <si>
    <t>Gradinaru</t>
  </si>
  <si>
    <t>1986-03-19</t>
  </si>
  <si>
    <t>2022-09-13 11:29:50</t>
  </si>
  <si>
    <t>2022-09-06 22:03:38</t>
  </si>
  <si>
    <t>2022-09-18 20:31:25</t>
  </si>
  <si>
    <t>1998-08-14</t>
  </si>
  <si>
    <t>2022-09-19 23:07:57</t>
  </si>
  <si>
    <t>1973-11-10</t>
  </si>
  <si>
    <t>2022-09-13 09:42:12</t>
  </si>
  <si>
    <t>DE LA MORENA</t>
  </si>
  <si>
    <t>2022-09-07 10:14:43</t>
  </si>
  <si>
    <t>2022-09-08 08:36:12</t>
  </si>
  <si>
    <t>1997-11-05</t>
  </si>
  <si>
    <t>2022-12-28 10:16:15</t>
  </si>
  <si>
    <t>2023-01-13 09:38:30</t>
  </si>
  <si>
    <t>2022-11-17 15:36:49</t>
  </si>
  <si>
    <t>ABRAHAM</t>
  </si>
  <si>
    <t>1979-12-29</t>
  </si>
  <si>
    <t>2022-10-17 12:08:52</t>
  </si>
  <si>
    <t>2022-10-11 23:03:56</t>
  </si>
  <si>
    <t>2022-10-17 12:03:10</t>
  </si>
  <si>
    <t>2022-10-17 12:02:49</t>
  </si>
  <si>
    <t>2022-10-17 12:02:19</t>
  </si>
  <si>
    <t>1997-08-03</t>
  </si>
  <si>
    <t>2022-09-04 11:55:52</t>
  </si>
  <si>
    <t>2022-09-13 18:51:43</t>
  </si>
  <si>
    <t>2022-10-07 12:31:46</t>
  </si>
  <si>
    <t>2022-09-24 13:02:37</t>
  </si>
  <si>
    <t>2022-09-13 13:08:02</t>
  </si>
  <si>
    <t>2022-09-21 16:35:18</t>
  </si>
  <si>
    <t>BONIFACIO</t>
  </si>
  <si>
    <t>1963-06-23</t>
  </si>
  <si>
    <t>2022-11-18 10:18:25</t>
  </si>
  <si>
    <t>2022-09-08 11:11:26</t>
  </si>
  <si>
    <t>FELPETO</t>
  </si>
  <si>
    <t>1965-11-18</t>
  </si>
  <si>
    <t>2022-09-08 11:15:31</t>
  </si>
  <si>
    <t>OSCAR ANTONIO</t>
  </si>
  <si>
    <t>1992-12-15</t>
  </si>
  <si>
    <t>2022-09-15 17:25:36</t>
  </si>
  <si>
    <t>2022-09-15 17:26:22</t>
  </si>
  <si>
    <t>2022-09-15 17:24:09</t>
  </si>
  <si>
    <t>2022-09-13 12:34:37</t>
  </si>
  <si>
    <t>2022-09-07 08:04:53</t>
  </si>
  <si>
    <t>2022-09-03 23:32:41</t>
  </si>
  <si>
    <t>1999-02-21</t>
  </si>
  <si>
    <t>2022-09-06 23:11:36</t>
  </si>
  <si>
    <t>2022-09-04 16:31:24</t>
  </si>
  <si>
    <t>2022-09-15 17:23:07</t>
  </si>
  <si>
    <t>2022-09-21 21:30:13</t>
  </si>
  <si>
    <t>2022-09-03 23:31:41</t>
  </si>
  <si>
    <t>2022-11-21 10:32:28</t>
  </si>
  <si>
    <t>2022-09-17 06:32:36</t>
  </si>
  <si>
    <t>2022-09-13 12:16:15</t>
  </si>
  <si>
    <t>2023-01-13 09:38:16</t>
  </si>
  <si>
    <t>2022-09-13 13:12:05</t>
  </si>
  <si>
    <t>CHAPALAIN</t>
  </si>
  <si>
    <t>1967-09-06</t>
  </si>
  <si>
    <t>2022-09-13 22:10:23</t>
  </si>
  <si>
    <t>2022-09-12 21:54:57</t>
  </si>
  <si>
    <t>2022-09-17 11:45:57</t>
  </si>
  <si>
    <t>2022-09-12 21:51:22</t>
  </si>
  <si>
    <t>MARTIN ÁNGEL</t>
  </si>
  <si>
    <t>2022-09-20 20:32:11</t>
  </si>
  <si>
    <t>2022-09-03 12:23:03</t>
  </si>
  <si>
    <t>2022-09-15 20:40:53</t>
  </si>
  <si>
    <t>2022-09-15 20:42:19</t>
  </si>
  <si>
    <t>2022-09-11 17:39:53</t>
  </si>
  <si>
    <t>2022-09-16 19:17:09</t>
  </si>
  <si>
    <t>2022-09-12 22:11:07</t>
  </si>
  <si>
    <t>2022-09-14 23:21:44</t>
  </si>
  <si>
    <t>2022-09-13 06:38:20</t>
  </si>
  <si>
    <t>2022-09-13 09:35:49</t>
  </si>
  <si>
    <t>2022-09-12 17:36:12</t>
  </si>
  <si>
    <t>REALES</t>
  </si>
  <si>
    <t>1995-03-17</t>
  </si>
  <si>
    <t>2022-09-08 12:39:58</t>
  </si>
  <si>
    <t>2022-10-30 11:20:39</t>
  </si>
  <si>
    <t>2022-09-13 09:42:46</t>
  </si>
  <si>
    <t>CUERDO</t>
  </si>
  <si>
    <t>2022-10-14 01:27:03</t>
  </si>
  <si>
    <t>2022-09-09 10:50:54</t>
  </si>
  <si>
    <t>1998-04-09</t>
  </si>
  <si>
    <t>2022-09-13 22:51:34</t>
  </si>
  <si>
    <t>2022-09-12 18:45:18</t>
  </si>
  <si>
    <t>2022-09-02 12:12:23</t>
  </si>
  <si>
    <t>2022-09-04 11:57:38</t>
  </si>
  <si>
    <t>2022-09-04 11:59:26</t>
  </si>
  <si>
    <t>2022-09-21 14:11:53</t>
  </si>
  <si>
    <t>2022-09-03 11:15:54</t>
  </si>
  <si>
    <t>2022-09-01 15:30:19</t>
  </si>
  <si>
    <t>2022-09-11 13:16:42</t>
  </si>
  <si>
    <t>2022-09-11 20:31:30</t>
  </si>
  <si>
    <t>PELÁEZ</t>
  </si>
  <si>
    <t>1975-11-04</t>
  </si>
  <si>
    <t>2022-09-14 13:37:38</t>
  </si>
  <si>
    <t>2022-09-15 12:41:35</t>
  </si>
  <si>
    <t>2022-09-12 12:03:28</t>
  </si>
  <si>
    <t>2022-09-06 13:46:44</t>
  </si>
  <si>
    <t>2022-09-06 20:24:45</t>
  </si>
  <si>
    <t>2022-09-07 09:33:52</t>
  </si>
  <si>
    <t>2023-01-19 09:40:25</t>
  </si>
  <si>
    <t>2022-09-15 12:36:17</t>
  </si>
  <si>
    <t>2022-09-07 19:43:03</t>
  </si>
  <si>
    <t>2022-09-12 21:53:30</t>
  </si>
  <si>
    <t>2022-09-19 09:13:23</t>
  </si>
  <si>
    <t>2022-09-02 00:48:46</t>
  </si>
  <si>
    <t>2022-09-22 16:32:37</t>
  </si>
  <si>
    <t>2022-09-02 20:29:11</t>
  </si>
  <si>
    <t>2022-09-09 00:57:32</t>
  </si>
  <si>
    <t>2022-09-14 20:14:02</t>
  </si>
  <si>
    <t>2022-09-21 21:53:56</t>
  </si>
  <si>
    <t>2022-09-21 21:50:31</t>
  </si>
  <si>
    <t>2022-09-19 11:19:07</t>
  </si>
  <si>
    <t>1952-03-02</t>
  </si>
  <si>
    <t>2022-09-11 09:08:34</t>
  </si>
  <si>
    <t>2022-09-02 16:42:37</t>
  </si>
  <si>
    <t>2022-09-10 21:08:50</t>
  </si>
  <si>
    <t>2022-09-12 18:52:13</t>
  </si>
  <si>
    <t>2022-09-13 22:51:09</t>
  </si>
  <si>
    <t>2023-01-25 13:02:35</t>
  </si>
  <si>
    <t>2022-09-15 11:36:20</t>
  </si>
  <si>
    <t>2022-09-14 10:52:37</t>
  </si>
  <si>
    <t>2022-09-13 13:08:30</t>
  </si>
  <si>
    <t>LADERAS</t>
  </si>
  <si>
    <t>1962-11-02</t>
  </si>
  <si>
    <t>2022-09-02 11:41:05</t>
  </si>
  <si>
    <t>2022-09-14 12:20:49</t>
  </si>
  <si>
    <t>2022-09-19 23:27:42</t>
  </si>
  <si>
    <t>2022-09-15 17:22:12</t>
  </si>
  <si>
    <t>MELLA</t>
  </si>
  <si>
    <t>1968-04-14</t>
  </si>
  <si>
    <t>2022-09-08 10:44:47</t>
  </si>
  <si>
    <t>2022-09-15 17:20:53</t>
  </si>
  <si>
    <t>2022-09-08 11:12:27</t>
  </si>
  <si>
    <t>2022-09-04 21:01:13</t>
  </si>
  <si>
    <t>2022-09-03 12:22:34</t>
  </si>
  <si>
    <t>2022-09-14 20:42:08</t>
  </si>
  <si>
    <t>2022-09-06 19:42:38</t>
  </si>
  <si>
    <t>2022-09-07 19:41:12</t>
  </si>
  <si>
    <t>2022-09-13 06:38:08</t>
  </si>
  <si>
    <t>2022-09-12 12:57:53</t>
  </si>
  <si>
    <t>2022-09-11 17:40:05</t>
  </si>
  <si>
    <t>2022-09-01 15:51:47</t>
  </si>
  <si>
    <t>2022-09-13 12:58:26</t>
  </si>
  <si>
    <t>2022-09-20 04:14:58</t>
  </si>
  <si>
    <t>2022-09-09 10:50:32</t>
  </si>
  <si>
    <t>2022-10-11 23:05:29</t>
  </si>
  <si>
    <t>2022-09-11 09:17:41</t>
  </si>
  <si>
    <t>2022-09-16 22:44:29</t>
  </si>
  <si>
    <t>2022-09-03 23:31:19</t>
  </si>
  <si>
    <t>2022-09-22 08:52:18</t>
  </si>
  <si>
    <t>2022-09-15 10:25:12</t>
  </si>
  <si>
    <t>2022-09-15 10:30:49</t>
  </si>
  <si>
    <t>2022-09-15 10:20:42</t>
  </si>
  <si>
    <t>2022-09-12 12:56:46</t>
  </si>
  <si>
    <t>2022-09-16 12:32:04</t>
  </si>
  <si>
    <t>2022-09-16 12:31:50</t>
  </si>
  <si>
    <t>2022-09-22 08:50:31</t>
  </si>
  <si>
    <t>PENATO</t>
  </si>
  <si>
    <t>1991-08-11</t>
  </si>
  <si>
    <t>2022-10-07 00:30:58</t>
  </si>
  <si>
    <t>MOÑINO</t>
  </si>
  <si>
    <t>2022-09-06 09:20:34</t>
  </si>
  <si>
    <t>2022-09-06 09:16:10</t>
  </si>
  <si>
    <t>2022-09-06 09:21:34</t>
  </si>
  <si>
    <t>2022-09-08 18:20:06</t>
  </si>
  <si>
    <t>2022-09-13 11:32:57</t>
  </si>
  <si>
    <t>2022-09-02 12:55:43</t>
  </si>
  <si>
    <t>2022-09-02 11:16:24</t>
  </si>
  <si>
    <t>2022-09-06 09:59:46</t>
  </si>
  <si>
    <t>2022-09-07 06:00:16</t>
  </si>
  <si>
    <t>2022-09-09 10:15:10</t>
  </si>
  <si>
    <t>2022-09-09 12:49:52</t>
  </si>
  <si>
    <t>1953-03-15</t>
  </si>
  <si>
    <t>2022-09-06 18:33:08</t>
  </si>
  <si>
    <t>2022-09-09 10:51:11</t>
  </si>
  <si>
    <t>2022-09-12 21:56:08</t>
  </si>
  <si>
    <t>2022-09-04 12:29:16</t>
  </si>
  <si>
    <t>2022-09-12 12:03:38</t>
  </si>
  <si>
    <t>2022-09-14 11:27:11</t>
  </si>
  <si>
    <t>2022-09-04 10:54:04</t>
  </si>
  <si>
    <t>2022-09-01 15:20:11</t>
  </si>
  <si>
    <t>2022-09-06 20:21:44</t>
  </si>
  <si>
    <t>2022-09-01 18:21:24</t>
  </si>
  <si>
    <t>2022-09-03 12:52:43</t>
  </si>
  <si>
    <t>2022-09-01 14:40:24</t>
  </si>
  <si>
    <t>2022-09-21 16:42:44</t>
  </si>
  <si>
    <t>2022-09-08 19:14:01</t>
  </si>
  <si>
    <t>PLUGARU</t>
  </si>
  <si>
    <t>ALEXANDRU-CONSTANTIN</t>
  </si>
  <si>
    <t>2022-09-08 17:33:12</t>
  </si>
  <si>
    <t>MILANTI</t>
  </si>
  <si>
    <t>FEDERICO PIERO</t>
  </si>
  <si>
    <t>2022-09-06 09:51:48</t>
  </si>
  <si>
    <t>2022-09-13 13:08:52</t>
  </si>
  <si>
    <t>2022-09-04 16:22:50</t>
  </si>
  <si>
    <t>2022-09-02 23:18:21</t>
  </si>
  <si>
    <t>2022-09-11 09:03:15</t>
  </si>
  <si>
    <t>2022-09-12 13:53:43</t>
  </si>
  <si>
    <t>2022-09-15 19:03:42</t>
  </si>
  <si>
    <t>2022-09-15 19:03:54</t>
  </si>
  <si>
    <t>1977-07-23</t>
  </si>
  <si>
    <t>2022-11-15 15:29:50</t>
  </si>
  <si>
    <t>2022-09-09 09:31:25</t>
  </si>
  <si>
    <t>1966-06-16</t>
  </si>
  <si>
    <t>2022-10-10 12:58:42</t>
  </si>
  <si>
    <t>2022-09-06 11:16:27</t>
  </si>
  <si>
    <t>2022-09-02 08:09:33</t>
  </si>
  <si>
    <t>2022-09-08 17:14:40</t>
  </si>
  <si>
    <t>2022-09-08 17:12:22</t>
  </si>
  <si>
    <t>2022-09-02 17:17:15</t>
  </si>
  <si>
    <t>2022-09-16 13:27:09</t>
  </si>
  <si>
    <t>2022-09-14 13:40:14</t>
  </si>
  <si>
    <t>2022-09-08 18:10:48</t>
  </si>
  <si>
    <t>2022-09-08 18:08:16</t>
  </si>
  <si>
    <t>2022-09-16 22:48:07</t>
  </si>
  <si>
    <t>2022-09-06 21:43:48</t>
  </si>
  <si>
    <t>2022-09-08 08:57:46</t>
  </si>
  <si>
    <t>2023-01-05 14:08:16</t>
  </si>
  <si>
    <t>2022-09-07 19:26:12</t>
  </si>
  <si>
    <t>2022-09-01 15:52:00</t>
  </si>
  <si>
    <t>1963-10-16</t>
  </si>
  <si>
    <t>2022-11-04 12:17:44</t>
  </si>
  <si>
    <t>C.T.M.  MONTIJO</t>
  </si>
  <si>
    <t>2022-09-05 12:25:11</t>
  </si>
  <si>
    <t>2022-09-03 12:49:43</t>
  </si>
  <si>
    <t>AGUSTÍN</t>
  </si>
  <si>
    <t>1955-05-06</t>
  </si>
  <si>
    <t>2022-09-08 20:05:21</t>
  </si>
  <si>
    <t>2022-09-15 10:21:21</t>
  </si>
  <si>
    <t>2022-09-07 17:22:31</t>
  </si>
  <si>
    <t>RIZZO</t>
  </si>
  <si>
    <t>DEL TRONCO</t>
  </si>
  <si>
    <t>JUAN ENRIQUE</t>
  </si>
  <si>
    <t>1944-12-20</t>
  </si>
  <si>
    <t>2022-09-08 11:44:18</t>
  </si>
  <si>
    <t>1997-10-20</t>
  </si>
  <si>
    <t>2022-09-05 12:26:15</t>
  </si>
  <si>
    <t>2022-09-11 20:01:46</t>
  </si>
  <si>
    <t>2022-09-18 19:22:58</t>
  </si>
  <si>
    <t>2022-09-07 19:51:47</t>
  </si>
  <si>
    <t>2022-09-11 19:32:59</t>
  </si>
  <si>
    <t>PEÑAFIEL</t>
  </si>
  <si>
    <t>1998-02-27</t>
  </si>
  <si>
    <t>2023-01-16 10:13:02</t>
  </si>
  <si>
    <t>2022-09-15 23:18:10</t>
  </si>
  <si>
    <t>1978-05-22</t>
  </si>
  <si>
    <t>2022-09-03 19:59:48</t>
  </si>
  <si>
    <t>2022-09-07 18:04:49</t>
  </si>
  <si>
    <t>2022-09-08 20:24:23</t>
  </si>
  <si>
    <t>2022-09-06 17:31:06</t>
  </si>
  <si>
    <t>2022-09-04 19:30:34</t>
  </si>
  <si>
    <t>2022-09-08 11:14:37</t>
  </si>
  <si>
    <t>2022-09-08 10:35:12</t>
  </si>
  <si>
    <t>2022-09-04 16:02:06</t>
  </si>
  <si>
    <t>2022-09-01 13:02:42</t>
  </si>
  <si>
    <t>2022-09-20 16:58:01</t>
  </si>
  <si>
    <t>DEL ROSARIO</t>
  </si>
  <si>
    <t>1991-05-20</t>
  </si>
  <si>
    <t>2022-09-21 16:48:54</t>
  </si>
  <si>
    <t>1990-03-18</t>
  </si>
  <si>
    <t>2022-11-15 15:28:16</t>
  </si>
  <si>
    <t>SANTIAGO COSME</t>
  </si>
  <si>
    <t>1997-07-12</t>
  </si>
  <si>
    <t>2022-09-21 11:08:12</t>
  </si>
  <si>
    <t>2022-09-08 18:12:42</t>
  </si>
  <si>
    <t>2022-09-08 11:12:07</t>
  </si>
  <si>
    <t>RAIMONDEZ</t>
  </si>
  <si>
    <t>1957-10-15</t>
  </si>
  <si>
    <t>2022-11-18 10:19:17</t>
  </si>
  <si>
    <t>2022-09-09 15:36:19</t>
  </si>
  <si>
    <t>2022-09-15 13:08:57</t>
  </si>
  <si>
    <t>2022-09-14 09:25:23</t>
  </si>
  <si>
    <t>2022-09-15 17:19:14</t>
  </si>
  <si>
    <t>2022-09-15 17:16:33</t>
  </si>
  <si>
    <t>2022-09-15 17:14:52</t>
  </si>
  <si>
    <t>1996-09-29</t>
  </si>
  <si>
    <t>2022-09-15 17:14:20</t>
  </si>
  <si>
    <t>2022-09-07 18:22:55</t>
  </si>
  <si>
    <t>2022-09-09 14:48:07</t>
  </si>
  <si>
    <t>2022-09-09 14:36:51</t>
  </si>
  <si>
    <t>GANGAS</t>
  </si>
  <si>
    <t>VICTOR ANDRES</t>
  </si>
  <si>
    <t>1977-10-04</t>
  </si>
  <si>
    <t>2022-09-06 20:16:39</t>
  </si>
  <si>
    <t>2022-09-13 15:11:31</t>
  </si>
  <si>
    <t>2022-09-15 11:20:15</t>
  </si>
  <si>
    <t>2022-09-15 15:08:27</t>
  </si>
  <si>
    <t>CERVIÑO</t>
  </si>
  <si>
    <t>EUSEBIO</t>
  </si>
  <si>
    <t>1954-08-31</t>
  </si>
  <si>
    <t>2022-09-08 20:24:58</t>
  </si>
  <si>
    <t>2022-09-07 23:49:11</t>
  </si>
  <si>
    <t>1995-02-08</t>
  </si>
  <si>
    <t>2022-09-19 07:41:38</t>
  </si>
  <si>
    <t>2022-09-20 18:10:00</t>
  </si>
  <si>
    <t>2022-09-09 10:12:33</t>
  </si>
  <si>
    <t>2022-09-04 10:52:37</t>
  </si>
  <si>
    <t>2022-09-04 11:02:19</t>
  </si>
  <si>
    <t>2022-09-14 08:33:54</t>
  </si>
  <si>
    <t>2023-02-13 09:56:09</t>
  </si>
  <si>
    <t>1997-05-01</t>
  </si>
  <si>
    <t>2022-12-18 20:38:39</t>
  </si>
  <si>
    <t>2022-09-11 13:04:39</t>
  </si>
  <si>
    <t>2022-09-08 12:35:19</t>
  </si>
  <si>
    <t>SANTALLA</t>
  </si>
  <si>
    <t>1990-05-19</t>
  </si>
  <si>
    <t>2022-09-12 13:04:22</t>
  </si>
  <si>
    <t>2022-09-18 11:49:44</t>
  </si>
  <si>
    <t>2022-09-16 13:00:56</t>
  </si>
  <si>
    <t>1996-06-27</t>
  </si>
  <si>
    <t>2022-09-13 22:51:22</t>
  </si>
  <si>
    <t>2022-09-04 11:56:36</t>
  </si>
  <si>
    <t>2022-09-01 15:50:40</t>
  </si>
  <si>
    <t>1981-09-28</t>
  </si>
  <si>
    <t>2023-01-13 09:12:19</t>
  </si>
  <si>
    <t>2022-09-03 18:41:37</t>
  </si>
  <si>
    <t>2023-03-06 10:47:50</t>
  </si>
  <si>
    <t>2022-09-04 23:25:02</t>
  </si>
  <si>
    <t>1977-11-05</t>
  </si>
  <si>
    <t>2022-09-14 10:31:08</t>
  </si>
  <si>
    <t>2022-09-09 09:30:31</t>
  </si>
  <si>
    <t>2022-09-09 09:29:10</t>
  </si>
  <si>
    <t>2022-09-11 15:07:47</t>
  </si>
  <si>
    <t>1987-08-22</t>
  </si>
  <si>
    <t>2022-09-12 16:47:25</t>
  </si>
  <si>
    <t>2022-09-02 12:21:41</t>
  </si>
  <si>
    <t>2022-09-02 12:21:05</t>
  </si>
  <si>
    <t>2022-09-14 13:36:46</t>
  </si>
  <si>
    <t>2022-09-12 16:48:49</t>
  </si>
  <si>
    <t>2022-09-15 11:18:47</t>
  </si>
  <si>
    <t>2022-09-28 10:07:48</t>
  </si>
  <si>
    <t>2022-09-18 19:15:54</t>
  </si>
  <si>
    <t>TINI</t>
  </si>
  <si>
    <t>1980-08-12</t>
  </si>
  <si>
    <t>2023-01-09 12:28:41</t>
  </si>
  <si>
    <t>2022-09-03 17:32:13</t>
  </si>
  <si>
    <t>1953-04-07</t>
  </si>
  <si>
    <t>2022-09-07 12:28:09</t>
  </si>
  <si>
    <t>2022-09-13 11:27:07</t>
  </si>
  <si>
    <t>2022-09-12 11:06:19</t>
  </si>
  <si>
    <t>2022-09-12 11:00:32</t>
  </si>
  <si>
    <t>2022-09-02 08:11:59</t>
  </si>
  <si>
    <t>2022-09-10 18:22:57</t>
  </si>
  <si>
    <t>VICIANO</t>
  </si>
  <si>
    <t>1957-10-06</t>
  </si>
  <si>
    <t>2022-09-11 12:08:35</t>
  </si>
  <si>
    <t>1966-09-06</t>
  </si>
  <si>
    <t>2022-09-23 11:36:52</t>
  </si>
  <si>
    <t>RIBA-ROJA</t>
  </si>
  <si>
    <t>2022-09-21 16:41:17</t>
  </si>
  <si>
    <t>2022-09-08 10:27:51</t>
  </si>
  <si>
    <t>2022-09-07 12:57:25</t>
  </si>
  <si>
    <t>2022-09-19 23:25:44</t>
  </si>
  <si>
    <t>2022-09-07 12:58:03</t>
  </si>
  <si>
    <t>2022-09-15 20:43:00</t>
  </si>
  <si>
    <t>2022-09-05 11:13:19</t>
  </si>
  <si>
    <t>2022-09-16 16:31:08</t>
  </si>
  <si>
    <t>2022-09-09 14:52:57</t>
  </si>
  <si>
    <t>2022-09-09 10:12:46</t>
  </si>
  <si>
    <t>2022-09-16 11:09:31</t>
  </si>
  <si>
    <t>2022-09-15 12:49:55</t>
  </si>
  <si>
    <t>2022-09-07 12:59:35</t>
  </si>
  <si>
    <t>2022-11-23 16:10:53</t>
  </si>
  <si>
    <t>1991-01-16</t>
  </si>
  <si>
    <t>2022-10-07 12:41:15</t>
  </si>
  <si>
    <t>2022-09-02 00:53:10</t>
  </si>
  <si>
    <t>2022-09-11 09:16:57</t>
  </si>
  <si>
    <t>1994-10-30</t>
  </si>
  <si>
    <t>2022-09-11 09:17:15</t>
  </si>
  <si>
    <t>2022-09-12 12:51:49</t>
  </si>
  <si>
    <t>2022-09-04 10:49:29</t>
  </si>
  <si>
    <t>2022-09-15 11:16:24</t>
  </si>
  <si>
    <t>XIAO YI</t>
  </si>
  <si>
    <t>1988-06-26</t>
  </si>
  <si>
    <t>2022-09-14 13:33:06</t>
  </si>
  <si>
    <t>1990-05-29</t>
  </si>
  <si>
    <t>2022-11-15 15:30:24</t>
  </si>
  <si>
    <t>1989-09-03</t>
  </si>
  <si>
    <t>2022-11-09 12:22:47</t>
  </si>
  <si>
    <t>CTM VICAR</t>
  </si>
  <si>
    <t>2022-09-15 17:12:45</t>
  </si>
  <si>
    <t>2022-09-15 17:12:12</t>
  </si>
  <si>
    <t>HORJALES</t>
  </si>
  <si>
    <t>1995-08-13</t>
  </si>
  <si>
    <t>2022-09-06 23:40:04</t>
  </si>
  <si>
    <t>JOAQUIN GUILLERMO</t>
  </si>
  <si>
    <t>1966-02-22</t>
  </si>
  <si>
    <t>2022-11-17 18:39:02</t>
  </si>
  <si>
    <t>2022-09-06 17:48:36</t>
  </si>
  <si>
    <t>2022-09-04 16:26:28</t>
  </si>
  <si>
    <t>2022-09-08 20:26:39</t>
  </si>
  <si>
    <t>TEIJEIRO</t>
  </si>
  <si>
    <t>1990-04-04</t>
  </si>
  <si>
    <t>2022-09-02 12:25:54</t>
  </si>
  <si>
    <t>1976-02-20</t>
  </si>
  <si>
    <t>2023-01-16 13:07:00</t>
  </si>
  <si>
    <t>1994-07-28</t>
  </si>
  <si>
    <t>2022-09-21 21:43:40</t>
  </si>
  <si>
    <t>2022-09-03 01:59:49</t>
  </si>
  <si>
    <t>2022-09-21 16:49:52</t>
  </si>
  <si>
    <t>2022-09-15 11:42:06</t>
  </si>
  <si>
    <t>2022-09-14 13:39:34</t>
  </si>
  <si>
    <t>2022-09-20 09:48:59</t>
  </si>
  <si>
    <t>BASSAGAÑAS</t>
  </si>
  <si>
    <t>1961-03-03</t>
  </si>
  <si>
    <t>2022-10-06 13:27:44</t>
  </si>
  <si>
    <t>2022-09-15 17:58:43</t>
  </si>
  <si>
    <t>2022-09-08 09:14:59</t>
  </si>
  <si>
    <t>2022-09-08 14:00:08</t>
  </si>
  <si>
    <t>2022-09-19 11:04:15</t>
  </si>
  <si>
    <t>1992-01-28</t>
  </si>
  <si>
    <t>2022-09-13 16:52:09</t>
  </si>
  <si>
    <t>2022-09-13 14:15:36</t>
  </si>
  <si>
    <t>2022-09-08 08:38:27</t>
  </si>
  <si>
    <t>2022-09-13 16:24:44</t>
  </si>
  <si>
    <t>1974-03-05</t>
  </si>
  <si>
    <t>2022-09-14 15:08:22</t>
  </si>
  <si>
    <t>2022-09-28 10:09:10</t>
  </si>
  <si>
    <t>2022-09-06 17:44:36</t>
  </si>
  <si>
    <t>2022-09-15 15:14:27</t>
  </si>
  <si>
    <t>2022-09-05 09:31:46</t>
  </si>
  <si>
    <t>BLANES</t>
  </si>
  <si>
    <t>JUANJO</t>
  </si>
  <si>
    <t>2022-09-23 11:34:03</t>
  </si>
  <si>
    <t>LANGA</t>
  </si>
  <si>
    <t>1965-01-17</t>
  </si>
  <si>
    <t>2023-01-17 11:30:56</t>
  </si>
  <si>
    <t>2022-09-12 21:20:29</t>
  </si>
  <si>
    <t>2022-09-02 17:14:37</t>
  </si>
  <si>
    <t>PROSVIRNINA</t>
  </si>
  <si>
    <t>NATALYA</t>
  </si>
  <si>
    <t>2022-09-01 21:21:25</t>
  </si>
  <si>
    <t>2022-10-31 17:21:56</t>
  </si>
  <si>
    <t>2022-09-12 21:49:15</t>
  </si>
  <si>
    <t>2022-09-20 09:46:02</t>
  </si>
  <si>
    <t>2022-09-13 09:41:45</t>
  </si>
  <si>
    <t>2022-09-13 09:42:43</t>
  </si>
  <si>
    <t>2022-09-14 10:04:58</t>
  </si>
  <si>
    <t>2022-09-06 20:21:20</t>
  </si>
  <si>
    <t>DE SAN FRANCISCO</t>
  </si>
  <si>
    <t>1960-01-09</t>
  </si>
  <si>
    <t>2022-10-05 12:45:07</t>
  </si>
  <si>
    <t>2023-01-23 09:16:16</t>
  </si>
  <si>
    <t>2022-09-03 19:51:41</t>
  </si>
  <si>
    <t>1954-05-05</t>
  </si>
  <si>
    <t>2022-09-04 19:36:24</t>
  </si>
  <si>
    <t>2022-09-14 14:23:06</t>
  </si>
  <si>
    <t>2023-01-13 12:05:27</t>
  </si>
  <si>
    <t>2022-09-01 15:24:15</t>
  </si>
  <si>
    <t>2022-09-09 15:25:00</t>
  </si>
  <si>
    <t>2022-09-23 11:26:20</t>
  </si>
  <si>
    <t>2022-09-07 12:59:16</t>
  </si>
  <si>
    <t>2022-09-01 15:59:22</t>
  </si>
  <si>
    <t>2022-09-19 23:26:29</t>
  </si>
  <si>
    <t>VILALTA</t>
  </si>
  <si>
    <t>REIXACHS</t>
  </si>
  <si>
    <t>1963-07-01</t>
  </si>
  <si>
    <t>2022-09-16 19:49:48</t>
  </si>
  <si>
    <t>2022-09-06 10:46:53</t>
  </si>
  <si>
    <t>1975-01-17</t>
  </si>
  <si>
    <t>2022-12-30 10:22:10</t>
  </si>
  <si>
    <t>1992-05-05</t>
  </si>
  <si>
    <t>2022-09-07 16:32:26</t>
  </si>
  <si>
    <t>2023-01-16 17:56:20</t>
  </si>
  <si>
    <t>2023-01-16 17:56:32</t>
  </si>
  <si>
    <t>2022-09-15 15:15:25</t>
  </si>
  <si>
    <t>2022-09-08 10:34:46</t>
  </si>
  <si>
    <t>2022-09-08 14:33:45</t>
  </si>
  <si>
    <t>1960-11-02</t>
  </si>
  <si>
    <t>2022-09-23 10:44:38</t>
  </si>
  <si>
    <t>2022-09-03 11:11:36</t>
  </si>
  <si>
    <t>2022-09-11 19:28:28</t>
  </si>
  <si>
    <t>2022-09-11 19:39:41</t>
  </si>
  <si>
    <t>2022-12-20 13:48:28</t>
  </si>
  <si>
    <t>1946-02-03</t>
  </si>
  <si>
    <t>2022-09-08 11:34:37</t>
  </si>
  <si>
    <t>LEG</t>
  </si>
  <si>
    <t>1953-11-22</t>
  </si>
  <si>
    <t>2022-09-08 11:47:14</t>
  </si>
  <si>
    <t>2022-09-15 10:18:39</t>
  </si>
  <si>
    <t>LLINARES</t>
  </si>
  <si>
    <t>1959-08-11</t>
  </si>
  <si>
    <t>2022-09-08 11:45:48</t>
  </si>
  <si>
    <t>1992-07-07</t>
  </si>
  <si>
    <t>2022-09-01 14:45:56</t>
  </si>
  <si>
    <t>2022-09-02 11:38:23</t>
  </si>
  <si>
    <t>2022-09-06 17:44:11</t>
  </si>
  <si>
    <t>2022-09-05 10:16:14</t>
  </si>
  <si>
    <t>1992-04-26</t>
  </si>
  <si>
    <t>2022-09-14 22:57:30</t>
  </si>
  <si>
    <t>2022-09-01 12:33:22</t>
  </si>
  <si>
    <t>NATALIO</t>
  </si>
  <si>
    <t>1974-12-13</t>
  </si>
  <si>
    <t>2022-10-07 00:30:37</t>
  </si>
  <si>
    <t>2022-09-14 08:42:04</t>
  </si>
  <si>
    <t>2022-09-14 10:25:15</t>
  </si>
  <si>
    <t>2022-09-16 20:50:53</t>
  </si>
  <si>
    <t>2022-09-07 10:05:25</t>
  </si>
  <si>
    <t>2022-09-01 15:16:47</t>
  </si>
  <si>
    <t>2022-09-13 09:16:37</t>
  </si>
  <si>
    <t>2022-09-13 09:15:29</t>
  </si>
  <si>
    <t>2022-09-14 11:49:27</t>
  </si>
  <si>
    <t>1990-11-24</t>
  </si>
  <si>
    <t>2022-09-02 09:57:45</t>
  </si>
  <si>
    <t>2022-09-08 19:15:18</t>
  </si>
  <si>
    <t>2022-09-03 19:52:13</t>
  </si>
  <si>
    <t>2022-09-03 19:47:21</t>
  </si>
  <si>
    <t>2022-09-12 10:55:04</t>
  </si>
  <si>
    <t>1966-09-08</t>
  </si>
  <si>
    <t>2022-12-30 10:22:44</t>
  </si>
  <si>
    <t>TABOAS</t>
  </si>
  <si>
    <t>1976-03-14</t>
  </si>
  <si>
    <t>2022-09-15 12:46:55</t>
  </si>
  <si>
    <t>2022-09-08 14:28:31</t>
  </si>
  <si>
    <t>2022-09-06 10:45:48</t>
  </si>
  <si>
    <t>1992-10-16</t>
  </si>
  <si>
    <t>2022-09-06 12:24:38</t>
  </si>
  <si>
    <t>ISHAI</t>
  </si>
  <si>
    <t>2022-09-21 19:35:58</t>
  </si>
  <si>
    <t>2022-09-13 14:08:35</t>
  </si>
  <si>
    <t>2022-09-06 19:38:34</t>
  </si>
  <si>
    <t>2022-09-13 14:15:01</t>
  </si>
  <si>
    <t>2022-09-13 14:14:04</t>
  </si>
  <si>
    <t>2022-09-04 19:51:46</t>
  </si>
  <si>
    <t>MARTEL</t>
  </si>
  <si>
    <t>1966-01-05</t>
  </si>
  <si>
    <t>2022-09-01 17:01:25</t>
  </si>
  <si>
    <t>2022-09-01 12:33:03</t>
  </si>
  <si>
    <t>2022-09-12 21:23:58</t>
  </si>
  <si>
    <t>2022-09-12 21:24:43</t>
  </si>
  <si>
    <t>2022-09-12 21:32:55</t>
  </si>
  <si>
    <t>2022-09-12 21:37:00</t>
  </si>
  <si>
    <t>2022-09-16 18:21:19</t>
  </si>
  <si>
    <t>2022-09-07 19:11:48</t>
  </si>
  <si>
    <t>TOMAS R.</t>
  </si>
  <si>
    <t>1966-09-17</t>
  </si>
  <si>
    <t>2022-09-07 19:13:59</t>
  </si>
  <si>
    <t>1964-01-07</t>
  </si>
  <si>
    <t>2022-09-12 15:43:08</t>
  </si>
  <si>
    <t>2022-09-01 14:40:38</t>
  </si>
  <si>
    <t>1970-02-21</t>
  </si>
  <si>
    <t>2022-09-06 22:23:53</t>
  </si>
  <si>
    <t>2022-09-02 11:44:13</t>
  </si>
  <si>
    <t>2022-09-11 20:29:48</t>
  </si>
  <si>
    <t>2023-03-08 08:36:12</t>
  </si>
  <si>
    <t>2022-09-11 18:42:37</t>
  </si>
  <si>
    <t>2022-09-09 13:21:52</t>
  </si>
  <si>
    <t>BOLET</t>
  </si>
  <si>
    <t>1984-04-16</t>
  </si>
  <si>
    <t>2022-09-21 16:26:55</t>
  </si>
  <si>
    <t>2022-09-18 11:13:20</t>
  </si>
  <si>
    <t>2022-09-16 12:27:21</t>
  </si>
  <si>
    <t>2022-09-14 15:07:43</t>
  </si>
  <si>
    <t>2022-09-14 15:07:18</t>
  </si>
  <si>
    <t>2022-09-14 15:23:56</t>
  </si>
  <si>
    <t>2022-09-14 15:08:24</t>
  </si>
  <si>
    <t>2022-09-10 20:58:39</t>
  </si>
  <si>
    <t>2022-09-07 16:36:20</t>
  </si>
  <si>
    <t>2022-09-13 12:57:00</t>
  </si>
  <si>
    <t>2022-09-04 16:01:24</t>
  </si>
  <si>
    <t>2022-09-14 20:22:05</t>
  </si>
  <si>
    <t>2022-09-17 13:29:54</t>
  </si>
  <si>
    <t>DULCE</t>
  </si>
  <si>
    <t>1994-02-24</t>
  </si>
  <si>
    <t>2022-09-20 10:24:26</t>
  </si>
  <si>
    <t>2022-09-03 19:46:52</t>
  </si>
  <si>
    <t>SEGUI</t>
  </si>
  <si>
    <t>1979-02-25</t>
  </si>
  <si>
    <t>2022-09-03 11:54:20</t>
  </si>
  <si>
    <t>2022-09-08 08:35:42</t>
  </si>
  <si>
    <t>MICAELA</t>
  </si>
  <si>
    <t>2022-09-02 20:38:49</t>
  </si>
  <si>
    <t>2022-09-06 22:03:57</t>
  </si>
  <si>
    <t>2022-09-12 11:04:29</t>
  </si>
  <si>
    <t>2022-09-14 12:21:28</t>
  </si>
  <si>
    <t>2023-01-20 11:45:27</t>
  </si>
  <si>
    <t>2022-09-02 18:45:25</t>
  </si>
  <si>
    <t>2022-10-27 12:15:59</t>
  </si>
  <si>
    <t>2022-09-16 12:59:13</t>
  </si>
  <si>
    <t>2022-09-25 22:28:26</t>
  </si>
  <si>
    <t>2022-09-03 19:32:22</t>
  </si>
  <si>
    <t>JOAN M.</t>
  </si>
  <si>
    <t>1959-10-29</t>
  </si>
  <si>
    <t>2022-09-08 13:08:20</t>
  </si>
  <si>
    <t>2022-09-19 23:26:54</t>
  </si>
  <si>
    <t>2022-09-16 13:24:44</t>
  </si>
  <si>
    <t>2022-09-11 13:00:36</t>
  </si>
  <si>
    <t>2022-09-01 15:38:38</t>
  </si>
  <si>
    <t>2022-09-01 15:31:01</t>
  </si>
  <si>
    <t>2022-09-07 09:21:53</t>
  </si>
  <si>
    <t>2022-09-21 16:49:06</t>
  </si>
  <si>
    <t>2022-09-06 19:03:52</t>
  </si>
  <si>
    <t>2022-09-11 13:28:35</t>
  </si>
  <si>
    <t>2022-09-02 16:39:12</t>
  </si>
  <si>
    <t>1991-10-17</t>
  </si>
  <si>
    <t>2022-11-16 04:28:03</t>
  </si>
  <si>
    <t>2022-09-01 18:19:45</t>
  </si>
  <si>
    <t>2022-09-02 16:44:25</t>
  </si>
  <si>
    <t>2022-09-14 11:56:24</t>
  </si>
  <si>
    <t>2022-09-06 12:24:30</t>
  </si>
  <si>
    <t>2023-01-04 15:22:59</t>
  </si>
  <si>
    <t>2022-09-08 14:25:39</t>
  </si>
  <si>
    <t>RESTITUTO</t>
  </si>
  <si>
    <t>1991-06-02</t>
  </si>
  <si>
    <t>2022-09-20 10:17:06</t>
  </si>
  <si>
    <t>1993-05-28</t>
  </si>
  <si>
    <t>2022-09-21 14:45:16</t>
  </si>
  <si>
    <t>2022-09-01 15:21:04</t>
  </si>
  <si>
    <t>2022-09-15 22:23:49</t>
  </si>
  <si>
    <t>1976-03-17</t>
  </si>
  <si>
    <t>2022-09-15 12:54:05</t>
  </si>
  <si>
    <t>2022-09-11 12:56:12</t>
  </si>
  <si>
    <t>2022-09-05 10:04:07</t>
  </si>
  <si>
    <t>2022-09-04 11:04:44</t>
  </si>
  <si>
    <t>2022-09-13 09:40:14</t>
  </si>
  <si>
    <t>2022-09-02 11:20:57</t>
  </si>
  <si>
    <t>2022-09-03 19:49:34</t>
  </si>
  <si>
    <t>XANDRI</t>
  </si>
  <si>
    <t>1971-08-04</t>
  </si>
  <si>
    <t>2022-09-11 23:01:47</t>
  </si>
  <si>
    <t>2022-09-13 09:36:12</t>
  </si>
  <si>
    <t>2022-09-08 08:37:12</t>
  </si>
  <si>
    <t>2022-09-02 16:47:22</t>
  </si>
  <si>
    <t>2022-09-03 21:35:25</t>
  </si>
  <si>
    <t>2022-09-06 12:06:08</t>
  </si>
  <si>
    <t>2022-09-15 17:58:13</t>
  </si>
  <si>
    <t>1958-06-10</t>
  </si>
  <si>
    <t>2022-11-22 21:53:54</t>
  </si>
  <si>
    <t>2022-09-22 11:42:06</t>
  </si>
  <si>
    <t>2022-09-11 13:14:12</t>
  </si>
  <si>
    <t>2022-09-11 13:17:36</t>
  </si>
  <si>
    <t>2022-09-06 22:18:45</t>
  </si>
  <si>
    <t>2022-09-13 14:09:14</t>
  </si>
  <si>
    <t>2022-09-16 13:29:03</t>
  </si>
  <si>
    <t>2022-09-20 16:22:29</t>
  </si>
  <si>
    <t>2022-09-03 23:33:14</t>
  </si>
  <si>
    <t>2022-09-13 14:07:52</t>
  </si>
  <si>
    <t>1987-02-18</t>
  </si>
  <si>
    <t>2022-09-06 23:39:03</t>
  </si>
  <si>
    <t>2022-09-06 12:18:28</t>
  </si>
  <si>
    <t>1964-07-20</t>
  </si>
  <si>
    <t>2022-09-14 13:19:09</t>
  </si>
  <si>
    <t>XISCO</t>
  </si>
  <si>
    <t>2022-09-14 10:09:16</t>
  </si>
  <si>
    <t>2022-10-10 12:49:57</t>
  </si>
  <si>
    <t>2022-09-06 12:53:06</t>
  </si>
  <si>
    <t>ALCORLO</t>
  </si>
  <si>
    <t>1970-10-14</t>
  </si>
  <si>
    <t>2022-09-01 15:22:49</t>
  </si>
  <si>
    <t>2022-09-03 19:41:45</t>
  </si>
  <si>
    <t>2022-09-03 19:53:44</t>
  </si>
  <si>
    <t>2022-09-14 11:49:05</t>
  </si>
  <si>
    <t>2022-09-13 09:39:52</t>
  </si>
  <si>
    <t>2022-09-14 15:07:00</t>
  </si>
  <si>
    <t>2022-09-16 20:49:24</t>
  </si>
  <si>
    <t>2022-09-07 19:47:57</t>
  </si>
  <si>
    <t>2022-09-07 19:42:34</t>
  </si>
  <si>
    <t>2022-09-21 21:53:24</t>
  </si>
  <si>
    <t>2022-09-13 21:56:11</t>
  </si>
  <si>
    <t>PLAYA</t>
  </si>
  <si>
    <t>1952-08-03</t>
  </si>
  <si>
    <t>2022-09-18 12:12:00</t>
  </si>
  <si>
    <t>2022-09-21 16:14:56</t>
  </si>
  <si>
    <t>2022-09-15 20:35:59</t>
  </si>
  <si>
    <t>2022-09-15 20:33:51</t>
  </si>
  <si>
    <t>2022-09-08 12:34:15</t>
  </si>
  <si>
    <t>JODAR</t>
  </si>
  <si>
    <t>ZAFRA</t>
  </si>
  <si>
    <t>1968-08-19</t>
  </si>
  <si>
    <t>2023-01-26 17:13:36</t>
  </si>
  <si>
    <t>2022-09-15 10:13:53</t>
  </si>
  <si>
    <t>2022-09-01 17:13:27</t>
  </si>
  <si>
    <t>2022-09-01 17:14:05</t>
  </si>
  <si>
    <t>2022-09-09 10:48:25</t>
  </si>
  <si>
    <t>2022-09-08 10:33:19</t>
  </si>
  <si>
    <t>2022-09-13 12:32:30</t>
  </si>
  <si>
    <t>2022-09-15 20:26:50</t>
  </si>
  <si>
    <t>2022-09-05 10:17:30</t>
  </si>
  <si>
    <t>2022-09-09 14:48:38</t>
  </si>
  <si>
    <t>2022-09-11 13:26:33</t>
  </si>
  <si>
    <t>2022-09-02 21:15:46</t>
  </si>
  <si>
    <t>2022-09-16 10:36:00</t>
  </si>
  <si>
    <t>2022-09-12 10:59:11</t>
  </si>
  <si>
    <t>2022-10-03 21:28:16</t>
  </si>
  <si>
    <t>2022-09-16 16:32:14</t>
  </si>
  <si>
    <t>2022-09-16 13:14:16</t>
  </si>
  <si>
    <t>BAEZA</t>
  </si>
  <si>
    <t>1993-10-28</t>
  </si>
  <si>
    <t>2022-09-14 19:23:40</t>
  </si>
  <si>
    <t>2022-09-18 11:50:12</t>
  </si>
  <si>
    <t>2022-09-02 17:14:11</t>
  </si>
  <si>
    <t>2022-09-06 18:21:19</t>
  </si>
  <si>
    <t>2022-09-04 11:56:59</t>
  </si>
  <si>
    <t>2022-09-13 22:25:55</t>
  </si>
  <si>
    <t>2022-09-15 11:43:57</t>
  </si>
  <si>
    <t>2022-09-15 11:18:10</t>
  </si>
  <si>
    <t>2022-09-07 11:20:28</t>
  </si>
  <si>
    <t>2022-09-13 10:13:46</t>
  </si>
  <si>
    <t>2022-09-03 21:48:57</t>
  </si>
  <si>
    <t>2022-09-14 11:51:03</t>
  </si>
  <si>
    <t>2022-09-07 20:05:30</t>
  </si>
  <si>
    <t>2022-09-12 18:52:08</t>
  </si>
  <si>
    <t>2022-09-07 16:26:20</t>
  </si>
  <si>
    <t>2022-09-08 20:25:29</t>
  </si>
  <si>
    <t>2022-09-14 19:02:38</t>
  </si>
  <si>
    <t>ZUÑIGA</t>
  </si>
  <si>
    <t>1992-03-23</t>
  </si>
  <si>
    <t>2022-11-22 18:01:00</t>
  </si>
  <si>
    <t>2022-09-02 17:15:06</t>
  </si>
  <si>
    <t>2022-09-12 11:07:34</t>
  </si>
  <si>
    <t>2022-09-14 15:14:58</t>
  </si>
  <si>
    <t>2022-09-18 20:37:30</t>
  </si>
  <si>
    <t>2022-09-13 10:15:50</t>
  </si>
  <si>
    <t>2022-09-07 16:38:24</t>
  </si>
  <si>
    <t>2022-09-08 08:31:21</t>
  </si>
  <si>
    <t>2022-09-03 12:04:36</t>
  </si>
  <si>
    <t>2022-09-13 22:59:49</t>
  </si>
  <si>
    <t>2022-09-17 13:21:52</t>
  </si>
  <si>
    <t>2022-09-13 09:40:44</t>
  </si>
  <si>
    <t>2022-09-13 22:39:39</t>
  </si>
  <si>
    <t>2022-09-08 11:04:54</t>
  </si>
  <si>
    <t>1991-04-08</t>
  </si>
  <si>
    <t>2022-09-12 19:02:30</t>
  </si>
  <si>
    <t>2022-09-12 21:53:53</t>
  </si>
  <si>
    <t>2022-09-11 19:39:46</t>
  </si>
  <si>
    <t>1991-02-16</t>
  </si>
  <si>
    <t>2022-09-02 16:51:43</t>
  </si>
  <si>
    <t>2022-09-16 13:28:48</t>
  </si>
  <si>
    <t>2022-09-12 13:42:19</t>
  </si>
  <si>
    <t>2022-10-05 09:48:40</t>
  </si>
  <si>
    <t>2022-09-13 09:23:18</t>
  </si>
  <si>
    <t>2022-09-01 15:37:54</t>
  </si>
  <si>
    <t>2022-09-12 12:52:38</t>
  </si>
  <si>
    <t>2022-09-14 08:33:10</t>
  </si>
  <si>
    <t>2022-09-11 15:07:06</t>
  </si>
  <si>
    <t>2022-09-04 10:48:38</t>
  </si>
  <si>
    <t>2022-09-15 17:58:01</t>
  </si>
  <si>
    <t>2022-09-11 13:49:18</t>
  </si>
  <si>
    <t>2022-09-01 16:01:47</t>
  </si>
  <si>
    <t>LLAMAS</t>
  </si>
  <si>
    <t>1989-12-11</t>
  </si>
  <si>
    <t>2022-09-07 12:57:50</t>
  </si>
  <si>
    <t>2022-09-05 10:04:33</t>
  </si>
  <si>
    <t>2022-09-11 19:55:35</t>
  </si>
  <si>
    <t>2022-09-20 09:45:12</t>
  </si>
  <si>
    <t>1989-10-18</t>
  </si>
  <si>
    <t>2022-09-14 00:35:16</t>
  </si>
  <si>
    <t>2022-09-06 11:42:41</t>
  </si>
  <si>
    <t>2022-09-13 10:16:18</t>
  </si>
  <si>
    <t>2022-09-07 23:26:49</t>
  </si>
  <si>
    <t>2022-09-16 16:22:16</t>
  </si>
  <si>
    <t>2022-09-13 12:16:30</t>
  </si>
  <si>
    <t>2022-09-12 19:47:07</t>
  </si>
  <si>
    <t>2022-09-15 17:58:52</t>
  </si>
  <si>
    <t>2022-09-08 08:58:32</t>
  </si>
  <si>
    <t>LARI</t>
  </si>
  <si>
    <t>JARQUE</t>
  </si>
  <si>
    <t>2022-09-12 22:06:36</t>
  </si>
  <si>
    <t>2022-09-09 14:46:10</t>
  </si>
  <si>
    <t>SARAI</t>
  </si>
  <si>
    <t>1989-03-01</t>
  </si>
  <si>
    <t>2022-09-12 18:58:18</t>
  </si>
  <si>
    <t>2022-10-05 22:36:20</t>
  </si>
  <si>
    <t>2022-09-15 11:54:00</t>
  </si>
  <si>
    <t>2022-09-12 15:56:17</t>
  </si>
  <si>
    <t>JULIO ADRIAN</t>
  </si>
  <si>
    <t>1988-12-24</t>
  </si>
  <si>
    <t>2022-09-07 17:05:03</t>
  </si>
  <si>
    <t>2022-09-13 22:38:26</t>
  </si>
  <si>
    <t>2022-09-07 12:47:48</t>
  </si>
  <si>
    <t>2022-09-19 11:22:15</t>
  </si>
  <si>
    <t>2022-09-03 23:37:32</t>
  </si>
  <si>
    <t>2022-09-13 20:43:15</t>
  </si>
  <si>
    <t>2022-09-06 19:02:39</t>
  </si>
  <si>
    <t>TARRAGA</t>
  </si>
  <si>
    <t>1988-09-22</t>
  </si>
  <si>
    <t>2022-09-21 16:51:48</t>
  </si>
  <si>
    <t>2022-09-20 04:13:59</t>
  </si>
  <si>
    <t>2022-09-08 18:59:50</t>
  </si>
  <si>
    <t>2022-10-03 21:26:05</t>
  </si>
  <si>
    <t>2022-09-03 12:07:27</t>
  </si>
  <si>
    <t>2022-09-19 17:29:18</t>
  </si>
  <si>
    <t>2022-09-08 12:32:59</t>
  </si>
  <si>
    <t>2022-09-06 11:43:12</t>
  </si>
  <si>
    <t>2022-10-03 21:26:27</t>
  </si>
  <si>
    <t>2022-09-02 16:38:53</t>
  </si>
  <si>
    <t>2022-09-18 19:18:31</t>
  </si>
  <si>
    <t>2022-09-16 10:35:31</t>
  </si>
  <si>
    <t>2022-09-07 16:26:47</t>
  </si>
  <si>
    <t>EVERGISTO</t>
  </si>
  <si>
    <t>1988-02-22</t>
  </si>
  <si>
    <t>2022-09-07 20:02:35</t>
  </si>
  <si>
    <t>2022-09-03 23:30:46</t>
  </si>
  <si>
    <t>2022-09-20 16:59:00</t>
  </si>
  <si>
    <t>2022-09-06 11:41:40</t>
  </si>
  <si>
    <t>2022-09-07 12:02:31</t>
  </si>
  <si>
    <t>2022-09-12 12:04:06</t>
  </si>
  <si>
    <t>2022-09-14 15:28:11</t>
  </si>
  <si>
    <t>2022-09-02 16:43:40</t>
  </si>
  <si>
    <t>2022-09-05 12:13:44</t>
  </si>
  <si>
    <t>2022-09-07 19:45:40</t>
  </si>
  <si>
    <t>2022-09-07 19:26:49</t>
  </si>
  <si>
    <t>2022-09-04 11:55:25</t>
  </si>
  <si>
    <t>2022-09-07 16:36:11</t>
  </si>
  <si>
    <t>2022-10-22 10:14:35</t>
  </si>
  <si>
    <t>2022-09-06 11:44:13</t>
  </si>
  <si>
    <t>2022-09-08 09:47:45</t>
  </si>
  <si>
    <t>2022-09-11 13:50:30</t>
  </si>
  <si>
    <t>2022-09-01 18:22:31</t>
  </si>
  <si>
    <t>2022-09-11 20:27:53</t>
  </si>
  <si>
    <t>1987-06-22</t>
  </si>
  <si>
    <t>2023-01-21 13:02:47</t>
  </si>
  <si>
    <t>2022-09-10 21:01:55</t>
  </si>
  <si>
    <t>2022-09-11 18:20:28</t>
  </si>
  <si>
    <t>1987-03-02</t>
  </si>
  <si>
    <t>2022-09-12 22:07:49</t>
  </si>
  <si>
    <t>2022-09-18 23:51:38</t>
  </si>
  <si>
    <t>2022-09-08 08:31:48</t>
  </si>
  <si>
    <t>2022-09-04 10:56:14</t>
  </si>
  <si>
    <t>2022-09-12 17:37:39</t>
  </si>
  <si>
    <t>1986-10-05</t>
  </si>
  <si>
    <t>2022-09-14 11:59:20</t>
  </si>
  <si>
    <t>2022-09-10 12:02:29</t>
  </si>
  <si>
    <t>2022-09-11 09:08:06</t>
  </si>
  <si>
    <t>2022-09-04 18:56:33</t>
  </si>
  <si>
    <t>2022-09-08 17:52:35</t>
  </si>
  <si>
    <t>2022-09-22 13:39:46</t>
  </si>
  <si>
    <t>2022-09-06 18:16:09</t>
  </si>
  <si>
    <t>2022-09-15 22:12:58</t>
  </si>
  <si>
    <t>2022-12-13 23:05:10</t>
  </si>
  <si>
    <t>2022-09-20 09:41:34</t>
  </si>
  <si>
    <t>2022-09-09 10:14:49</t>
  </si>
  <si>
    <t>2022-09-06 11:19:08</t>
  </si>
  <si>
    <t>2022-09-20 04:22:26</t>
  </si>
  <si>
    <t>2022-09-19 16:30:26</t>
  </si>
  <si>
    <t>IARTZA</t>
  </si>
  <si>
    <t>1986-01-21</t>
  </si>
  <si>
    <t>2022-09-08 19:25:12</t>
  </si>
  <si>
    <t>2023-01-16 15:38:40</t>
  </si>
  <si>
    <t>2022-09-11 13:50:14</t>
  </si>
  <si>
    <t>2022-09-04 13:34:24</t>
  </si>
  <si>
    <t>2022-09-21 16:15:39</t>
  </si>
  <si>
    <t>2022-09-08 14:23:06</t>
  </si>
  <si>
    <t>2022-09-30 13:04:09</t>
  </si>
  <si>
    <t>1985-06-11</t>
  </si>
  <si>
    <t>2022-09-16 16:21:09</t>
  </si>
  <si>
    <t>2022-09-13 22:45:00</t>
  </si>
  <si>
    <t>2022-09-02 12:04:58</t>
  </si>
  <si>
    <t>2022-09-06 11:24:16</t>
  </si>
  <si>
    <t>2022-09-01 13:17:48</t>
  </si>
  <si>
    <t>SAGUER</t>
  </si>
  <si>
    <t>2022-09-17 08:37:22</t>
  </si>
  <si>
    <t>2022-09-21 14:12:25</t>
  </si>
  <si>
    <t>1984-12-19</t>
  </si>
  <si>
    <t>2022-09-23 11:34:57</t>
  </si>
  <si>
    <t>2022-09-08 18:16:48</t>
  </si>
  <si>
    <t>2022-09-03 12:07:44</t>
  </si>
  <si>
    <t>2022-09-15 17:10:37</t>
  </si>
  <si>
    <t>1984-09-16</t>
  </si>
  <si>
    <t>2023-01-11 23:14:29</t>
  </si>
  <si>
    <t>2022-09-07 10:17:01</t>
  </si>
  <si>
    <t>2022-09-13 11:27:21</t>
  </si>
  <si>
    <t>2022-09-16 19:32:51</t>
  </si>
  <si>
    <t>2022-09-13 12:11:35</t>
  </si>
  <si>
    <t>2022-09-06 11:42:52</t>
  </si>
  <si>
    <t>PARTERA</t>
  </si>
  <si>
    <t>1984-09-15</t>
  </si>
  <si>
    <t>2022-09-12 13:55:44</t>
  </si>
  <si>
    <t>2022-09-13 09:15:00</t>
  </si>
  <si>
    <t>2022-09-06 18:17:47</t>
  </si>
  <si>
    <t>2022-10-03 21:25:16</t>
  </si>
  <si>
    <t>ARACELI</t>
  </si>
  <si>
    <t>1984-07-20</t>
  </si>
  <si>
    <t>2022-09-02 13:12:12</t>
  </si>
  <si>
    <t>2022-09-06 19:03:37</t>
  </si>
  <si>
    <t>2022-09-02 12:46:14</t>
  </si>
  <si>
    <t>2022-09-13 06:39:07</t>
  </si>
  <si>
    <t>2022-09-05 09:30:07</t>
  </si>
  <si>
    <t>1984-06-15</t>
  </si>
  <si>
    <t>2022-09-13 18:06:38</t>
  </si>
  <si>
    <t>2022-09-09 14:45:40</t>
  </si>
  <si>
    <t>2022-09-21 16:45:57</t>
  </si>
  <si>
    <t>2022-09-05 12:13:21</t>
  </si>
  <si>
    <t>2022-09-11 12:56:56</t>
  </si>
  <si>
    <t>2022-09-11 19:32:38</t>
  </si>
  <si>
    <t>2022-09-06 19:04:16</t>
  </si>
  <si>
    <t>2022-09-11 13:01:17</t>
  </si>
  <si>
    <t>2022-09-03 10:47:29</t>
  </si>
  <si>
    <t>2022-09-08 02:42:16</t>
  </si>
  <si>
    <t>2022-09-14 15:12:08</t>
  </si>
  <si>
    <t>2023-01-17 18:51:02</t>
  </si>
  <si>
    <t>2022-09-17 07:52:21</t>
  </si>
  <si>
    <t>2022-09-14 12:22:06</t>
  </si>
  <si>
    <t>2022-09-09 13:19:49</t>
  </si>
  <si>
    <t>2022-09-08 17:27:06</t>
  </si>
  <si>
    <t>2022-09-08 14:31:47</t>
  </si>
  <si>
    <t>2022-09-21 16:14:08</t>
  </si>
  <si>
    <t>2022-09-20 00:02:11</t>
  </si>
  <si>
    <t>2022-09-15 17:30:41</t>
  </si>
  <si>
    <t>2022-11-15 19:35:48</t>
  </si>
  <si>
    <t>2022-09-11 13:49:06</t>
  </si>
  <si>
    <t>2022-09-02 11:08:21</t>
  </si>
  <si>
    <t>2022-09-08 11:04:11</t>
  </si>
  <si>
    <t>2022-09-12 18:46:28</t>
  </si>
  <si>
    <t>2022-09-01 15:55:35</t>
  </si>
  <si>
    <t>2023-01-16 17:56:43</t>
  </si>
  <si>
    <t>2022-09-11 19:40:08</t>
  </si>
  <si>
    <t>2022-09-03 12:05:17</t>
  </si>
  <si>
    <t>2022-09-12 12:56:35</t>
  </si>
  <si>
    <t>2022-09-16 19:16:32</t>
  </si>
  <si>
    <t>1981-12-01</t>
  </si>
  <si>
    <t>2022-09-13 17:56:39</t>
  </si>
  <si>
    <t>GONZALEZ-NUEVO</t>
  </si>
  <si>
    <t>ZARINA</t>
  </si>
  <si>
    <t>1981-10-31</t>
  </si>
  <si>
    <t>2022-09-13 10:15:06</t>
  </si>
  <si>
    <t>2022-09-19 07:31:55</t>
  </si>
  <si>
    <t>2022-09-06 11:43:44</t>
  </si>
  <si>
    <t>1981-09-25</t>
  </si>
  <si>
    <t>2022-09-13 23:33:30</t>
  </si>
  <si>
    <t>2022-09-19 11:18:03</t>
  </si>
  <si>
    <t>2022-09-08 20:24:00</t>
  </si>
  <si>
    <t>2022-09-12 21:57:01</t>
  </si>
  <si>
    <t>1981-07-08</t>
  </si>
  <si>
    <t>2023-03-01 12:56:28</t>
  </si>
  <si>
    <t>2022-09-03 12:41:25</t>
  </si>
  <si>
    <t>2022-09-06 15:53:07</t>
  </si>
  <si>
    <t>2022-09-20 20:56:47</t>
  </si>
  <si>
    <t>NATANAEL</t>
  </si>
  <si>
    <t>1981-04-10</t>
  </si>
  <si>
    <t>2022-09-01 17:07:04</t>
  </si>
  <si>
    <t>2022-09-17 13:26:03</t>
  </si>
  <si>
    <t>2022-09-07 16:36:27</t>
  </si>
  <si>
    <t>2022-10-05 10:43:32</t>
  </si>
  <si>
    <t>2022-09-06 18:50:57</t>
  </si>
  <si>
    <t>2022-09-06 19:00:31</t>
  </si>
  <si>
    <t>2022-09-13 22:02:00</t>
  </si>
  <si>
    <t>2022-09-06 13:54:37</t>
  </si>
  <si>
    <t>2022-09-16 22:44:04</t>
  </si>
  <si>
    <t>2022-09-03 12:07:03</t>
  </si>
  <si>
    <t>2022-09-11 09:00:47</t>
  </si>
  <si>
    <t>2022-09-15 20:29:17</t>
  </si>
  <si>
    <t>2022-09-08 08:39:17</t>
  </si>
  <si>
    <t>1980-08-23</t>
  </si>
  <si>
    <t>2022-09-19 11:20:45</t>
  </si>
  <si>
    <t>2022-09-02 16:46:36</t>
  </si>
  <si>
    <t>2022-09-23 11:34:41</t>
  </si>
  <si>
    <t>2022-09-06 11:43:34</t>
  </si>
  <si>
    <t>2022-09-20 20:57:13</t>
  </si>
  <si>
    <t>2022-09-09 14:49:11</t>
  </si>
  <si>
    <t>2022-09-07 11:21:16</t>
  </si>
  <si>
    <t>2022-09-19 10:28:37</t>
  </si>
  <si>
    <t>2022-09-20 04:13:11</t>
  </si>
  <si>
    <t>2022-09-13 21:57:47</t>
  </si>
  <si>
    <t>1980-04-08</t>
  </si>
  <si>
    <t>2022-09-06 20:08:24</t>
  </si>
  <si>
    <t>2022-09-13 22:00:27</t>
  </si>
  <si>
    <t>2022-09-08 18:11:53</t>
  </si>
  <si>
    <t>2022-09-01 17:48:10</t>
  </si>
  <si>
    <t>2022-09-12 11:01:15</t>
  </si>
  <si>
    <t>2022-09-12 23:33:48</t>
  </si>
  <si>
    <t>2022-09-12 17:39:19</t>
  </si>
  <si>
    <t>2022-09-13 14:11:45</t>
  </si>
  <si>
    <t>2022-09-09 10:11:51</t>
  </si>
  <si>
    <t>2022-10-28 14:44:11</t>
  </si>
  <si>
    <t>ROUCO</t>
  </si>
  <si>
    <t>Mª DEL PILAR</t>
  </si>
  <si>
    <t>1979-09-11</t>
  </si>
  <si>
    <t>2022-09-04 08:47:50</t>
  </si>
  <si>
    <t>2022-09-07 00:15:45</t>
  </si>
  <si>
    <t>2022-09-15 09:59:02</t>
  </si>
  <si>
    <t>2022-09-12 18:41:55</t>
  </si>
  <si>
    <t>1979-05-06</t>
  </si>
  <si>
    <t>2022-09-15 10:18:58</t>
  </si>
  <si>
    <t>2022-09-14 13:35:49</t>
  </si>
  <si>
    <t>2022-09-02 18:44:58</t>
  </si>
  <si>
    <t>2022-09-11 13:06:11</t>
  </si>
  <si>
    <t>2022-09-21 16:13:10</t>
  </si>
  <si>
    <t>2022-09-03 11:02:41</t>
  </si>
  <si>
    <t>2022-09-15 17:57:36</t>
  </si>
  <si>
    <t>2022-09-04 19:51:11</t>
  </si>
  <si>
    <t>2022-09-02 11:17:47</t>
  </si>
  <si>
    <t>2022-09-12 11:02:31</t>
  </si>
  <si>
    <t>2022-10-27 18:54:47</t>
  </si>
  <si>
    <t>2022-09-18 19:22:33</t>
  </si>
  <si>
    <t>2022-09-14 08:43:25</t>
  </si>
  <si>
    <t>2022-09-06 11:42:00</t>
  </si>
  <si>
    <t>2022-09-12 23:19:06</t>
  </si>
  <si>
    <t>2022-09-12 10:40:56</t>
  </si>
  <si>
    <t>CURTO</t>
  </si>
  <si>
    <t>1978-04-02</t>
  </si>
  <si>
    <t>2022-09-01 17:08:24</t>
  </si>
  <si>
    <t>2022-09-18 19:35:47</t>
  </si>
  <si>
    <t>2022-09-06 10:27:10</t>
  </si>
  <si>
    <t>2022-09-06 16:30:24</t>
  </si>
  <si>
    <t>2022-09-10 21:10:35</t>
  </si>
  <si>
    <t>2022-09-24 13:04:06</t>
  </si>
  <si>
    <t>TORMO</t>
  </si>
  <si>
    <t>1977-12-03</t>
  </si>
  <si>
    <t>2022-09-23 11:37:04</t>
  </si>
  <si>
    <t>2022-09-14 15:06:31</t>
  </si>
  <si>
    <t>2022-09-07 14:04:58</t>
  </si>
  <si>
    <t>2022-09-11 19:39:16</t>
  </si>
  <si>
    <t>2022-09-02 21:17:27</t>
  </si>
  <si>
    <t>2022-09-02 12:16:32</t>
  </si>
  <si>
    <t>2022-09-04 13:59:17</t>
  </si>
  <si>
    <t>2022-09-07 19:58:28</t>
  </si>
  <si>
    <t>2022-09-16 12:54:39</t>
  </si>
  <si>
    <t>2022-09-03 19:48:47</t>
  </si>
  <si>
    <t>IMOBACH</t>
  </si>
  <si>
    <t>2022-09-01 17:00:06</t>
  </si>
  <si>
    <t>2022-09-04 19:50:50</t>
  </si>
  <si>
    <t>JOAQUIN RAMON</t>
  </si>
  <si>
    <t>1977-03-12</t>
  </si>
  <si>
    <t>2022-09-15 17:07:29</t>
  </si>
  <si>
    <t>2022-09-14 11:50:29</t>
  </si>
  <si>
    <t>1964-02-25</t>
  </si>
  <si>
    <t>2022-09-15 10:19:24</t>
  </si>
  <si>
    <t>2022-09-02 17:13:30</t>
  </si>
  <si>
    <t>2022-09-04 16:11:50</t>
  </si>
  <si>
    <t>2022-11-24 12:20:17</t>
  </si>
  <si>
    <t>2022-09-02 11:53:30</t>
  </si>
  <si>
    <t>2022-09-02 12:24:25</t>
  </si>
  <si>
    <t>2022-09-03 19:46:28</t>
  </si>
  <si>
    <t>2022-09-15 11:55:06</t>
  </si>
  <si>
    <t>2022-09-12 21:19:12</t>
  </si>
  <si>
    <t>JORGE LUIS</t>
  </si>
  <si>
    <t>1976-08-23</t>
  </si>
  <si>
    <t>2022-09-14 20:18:24</t>
  </si>
  <si>
    <t>2022-09-14 15:10:25</t>
  </si>
  <si>
    <t>2022-09-08 09:00:52</t>
  </si>
  <si>
    <t>2022-09-12 18:42:41</t>
  </si>
  <si>
    <t>2022-09-08 10:37:41</t>
  </si>
  <si>
    <t>2022-09-21 13:56:04</t>
  </si>
  <si>
    <t>2022-09-19 23:32:20</t>
  </si>
  <si>
    <t>2022-09-06 10:24:19</t>
  </si>
  <si>
    <t>2022-09-12 18:57:29</t>
  </si>
  <si>
    <t>2022-09-24 13:03:09</t>
  </si>
  <si>
    <t>2022-09-14 23:20:30</t>
  </si>
  <si>
    <t>2022-09-03 19:44:40</t>
  </si>
  <si>
    <t>2022-09-14 11:50:50</t>
  </si>
  <si>
    <t>2022-09-06 11:43:04</t>
  </si>
  <si>
    <t>2022-09-12 08:50:17</t>
  </si>
  <si>
    <t>2022-09-13 23:26:08</t>
  </si>
  <si>
    <t>2022-09-19 11:41:03</t>
  </si>
  <si>
    <t>2022-09-01 12:57:44</t>
  </si>
  <si>
    <t>DELFONT</t>
  </si>
  <si>
    <t>TAN</t>
  </si>
  <si>
    <t>1975-06-23</t>
  </si>
  <si>
    <t>2022-09-01 12:58:58</t>
  </si>
  <si>
    <t>2022-09-01 13:28:02</t>
  </si>
  <si>
    <t>2022-09-06 13:43:13</t>
  </si>
  <si>
    <t>2022-09-02 09:58:20</t>
  </si>
  <si>
    <t>2022-09-02 17:17:46</t>
  </si>
  <si>
    <t>2022-09-06 11:47:10</t>
  </si>
  <si>
    <t>2022-09-02 13:01:20</t>
  </si>
  <si>
    <t>2022-09-08 08:37:28</t>
  </si>
  <si>
    <t>2022-09-02 21:16:42</t>
  </si>
  <si>
    <t>2022-09-16 18:18:21</t>
  </si>
  <si>
    <t>2022-09-09 08:23:50</t>
  </si>
  <si>
    <t>2022-09-15 20:28:13</t>
  </si>
  <si>
    <t>2022-09-01 12:58:16</t>
  </si>
  <si>
    <t>2022-09-06 18:28:27</t>
  </si>
  <si>
    <t>2022-09-07 10:24:51</t>
  </si>
  <si>
    <t>1974-06-24</t>
  </si>
  <si>
    <t>2023-01-04 18:36:05</t>
  </si>
  <si>
    <t>2022-09-13 23:25:52</t>
  </si>
  <si>
    <t>2022-09-01 13:00:52</t>
  </si>
  <si>
    <t>PERAITA</t>
  </si>
  <si>
    <t>1973-11-09</t>
  </si>
  <si>
    <t>2022-09-01 17:02:10</t>
  </si>
  <si>
    <t>2022-09-03 17:30:23</t>
  </si>
  <si>
    <t>2022-11-18 10:37:58</t>
  </si>
  <si>
    <t>2022-09-16 16:29:43</t>
  </si>
  <si>
    <t>2022-11-08 20:50:21</t>
  </si>
  <si>
    <t>2022-09-14 20:46:21</t>
  </si>
  <si>
    <t>2022-09-03 10:32:10</t>
  </si>
  <si>
    <t>2022-09-16 13:24:03</t>
  </si>
  <si>
    <t>2022-09-21 16:13:46</t>
  </si>
  <si>
    <t>2022-09-03 10:42:26</t>
  </si>
  <si>
    <t>2022-11-24 20:11:03</t>
  </si>
  <si>
    <t>2022-09-12 12:56:18</t>
  </si>
  <si>
    <t>2022-09-07 19:47:25</t>
  </si>
  <si>
    <t>2022-09-21 17:14:34</t>
  </si>
  <si>
    <t>1972-10-07</t>
  </si>
  <si>
    <t>2022-12-14 11:41:42</t>
  </si>
  <si>
    <t>2022-09-11 19:31:47</t>
  </si>
  <si>
    <t>2022-09-18 12:00:03</t>
  </si>
  <si>
    <t>2022-09-02 21:17:51</t>
  </si>
  <si>
    <t>2022-09-09 16:23:54</t>
  </si>
  <si>
    <t>2022-09-04 16:32:39</t>
  </si>
  <si>
    <t>2022-09-06 09:57:54</t>
  </si>
  <si>
    <t>2022-09-13 06:54:22</t>
  </si>
  <si>
    <t>2022-09-11 18:49:58</t>
  </si>
  <si>
    <t>2022-09-23 11:25:38</t>
  </si>
  <si>
    <t>2022-09-14 23:19:55</t>
  </si>
  <si>
    <t>2022-09-14 15:03:48</t>
  </si>
  <si>
    <t>2023-01-23 12:08:24</t>
  </si>
  <si>
    <t>2022-09-18 12:43:48</t>
  </si>
  <si>
    <t>2022-09-11 19:31:19</t>
  </si>
  <si>
    <t>2022-09-18 12:44:44</t>
  </si>
  <si>
    <t>2022-09-21 17:36:31</t>
  </si>
  <si>
    <t>2022-09-01 14:51:13</t>
  </si>
  <si>
    <t>2022-09-11 09:04:26</t>
  </si>
  <si>
    <t>2022-09-08 14:36:01</t>
  </si>
  <si>
    <t>2022-09-08 18:50:46</t>
  </si>
  <si>
    <t>2022-09-10 21:02:43</t>
  </si>
  <si>
    <t>1971-06-22</t>
  </si>
  <si>
    <t>2022-09-14 10:10:12</t>
  </si>
  <si>
    <t>2023-01-16 17:56:52</t>
  </si>
  <si>
    <t>2022-09-11 13:18:34</t>
  </si>
  <si>
    <t>2022-09-07 09:34:22</t>
  </si>
  <si>
    <t>2022-09-14 08:38:34</t>
  </si>
  <si>
    <t>BAUDRY</t>
  </si>
  <si>
    <t>DAVID JOSE</t>
  </si>
  <si>
    <t>2022-09-21 16:20:00</t>
  </si>
  <si>
    <t>2022-09-18 11:58:36</t>
  </si>
  <si>
    <t>2022-09-06 17:50:09</t>
  </si>
  <si>
    <t>2022-09-07 09:53:05</t>
  </si>
  <si>
    <t>SIGUENZA</t>
  </si>
  <si>
    <t>1970-12-24</t>
  </si>
  <si>
    <t>2022-09-02 09:09:27</t>
  </si>
  <si>
    <t>2022-09-06 18:08:55</t>
  </si>
  <si>
    <t>2022-09-03 17:31:25</t>
  </si>
  <si>
    <t>2022-09-18 02:14:53</t>
  </si>
  <si>
    <t>2022-09-14 11:49:49</t>
  </si>
  <si>
    <t>2022-09-15 20:35:27</t>
  </si>
  <si>
    <t>2022-09-06 11:47:39</t>
  </si>
  <si>
    <t>2022-09-04 10:53:32</t>
  </si>
  <si>
    <t>2022-09-05 12:12:57</t>
  </si>
  <si>
    <t>2022-09-02 19:32:27</t>
  </si>
  <si>
    <t>2022-09-07 12:30:17</t>
  </si>
  <si>
    <t>2022-09-09 14:46:52</t>
  </si>
  <si>
    <t>2022-09-03 18:41:02</t>
  </si>
  <si>
    <t>2022-09-19 16:30:08</t>
  </si>
  <si>
    <t>2022-09-01 15:19:37</t>
  </si>
  <si>
    <t>2022-09-15 19:03:24</t>
  </si>
  <si>
    <t>1969-06-13</t>
  </si>
  <si>
    <t>2022-09-20 04:11:32</t>
  </si>
  <si>
    <t>2022-09-21 14:08:17</t>
  </si>
  <si>
    <t>2022-09-14 08:02:02</t>
  </si>
  <si>
    <t>2022-09-23 11:25:58</t>
  </si>
  <si>
    <t>2022-09-19 19:49:31</t>
  </si>
  <si>
    <t>2022-09-02 11:18:56</t>
  </si>
  <si>
    <t>2022-09-01 15:20:27</t>
  </si>
  <si>
    <t>2022-09-12 12:53:30</t>
  </si>
  <si>
    <t>2022-12-21 16:10:02</t>
  </si>
  <si>
    <t>2022-09-06 13:46:36</t>
  </si>
  <si>
    <t>2022-09-16 13:23:40</t>
  </si>
  <si>
    <t>2022-09-01 14:49:58</t>
  </si>
  <si>
    <t>DE BARROS</t>
  </si>
  <si>
    <t>1968-07-22</t>
  </si>
  <si>
    <t>2022-09-08 20:23:06</t>
  </si>
  <si>
    <t>MORAGON</t>
  </si>
  <si>
    <t>MONDEJAR</t>
  </si>
  <si>
    <t>1968-06-19</t>
  </si>
  <si>
    <t>2022-09-14 10:05:59</t>
  </si>
  <si>
    <t>2022-09-06 11:07:38</t>
  </si>
  <si>
    <t>2022-09-13 23:41:22</t>
  </si>
  <si>
    <t>2022-09-16 13:25:43</t>
  </si>
  <si>
    <t>2022-09-14 20:43:56</t>
  </si>
  <si>
    <t>2022-09-11 13:19:32</t>
  </si>
  <si>
    <t>2022-09-06 18:17:22</t>
  </si>
  <si>
    <t>1968-03-05</t>
  </si>
  <si>
    <t>2022-09-16 16:23:13</t>
  </si>
  <si>
    <t>2022-09-02 23:14:42</t>
  </si>
  <si>
    <t>2022-09-15 10:14:19</t>
  </si>
  <si>
    <t>1968-01-05</t>
  </si>
  <si>
    <t>2022-11-15 22:41:20</t>
  </si>
  <si>
    <t>2022-09-19 11:22:24</t>
  </si>
  <si>
    <t>2022-09-11 20:00:59</t>
  </si>
  <si>
    <t>2022-09-06 13:42:15</t>
  </si>
  <si>
    <t>2022-09-18 11:59:36</t>
  </si>
  <si>
    <t>2022-09-14 11:49:56</t>
  </si>
  <si>
    <t>2022-09-04 11:58:08</t>
  </si>
  <si>
    <t>2022-09-06 19:39:02</t>
  </si>
  <si>
    <t>2022-09-08 14:04:39</t>
  </si>
  <si>
    <t>2022-09-04 19:31:41</t>
  </si>
  <si>
    <t>2022-09-16 13:07:06</t>
  </si>
  <si>
    <t>ABARQUERO</t>
  </si>
  <si>
    <t>1967-07-13</t>
  </si>
  <si>
    <t>2022-09-19 16:36:33</t>
  </si>
  <si>
    <t>2022-09-06 13:49:21</t>
  </si>
  <si>
    <t>2022-09-02 11:53:09</t>
  </si>
  <si>
    <t>2022-09-02 09:57:11</t>
  </si>
  <si>
    <t>2022-09-15 16:09:14</t>
  </si>
  <si>
    <t>2022-10-07 12:29:30</t>
  </si>
  <si>
    <t>2022-09-14 16:46:56</t>
  </si>
  <si>
    <t>2022-09-16 13:09:00</t>
  </si>
  <si>
    <t>2022-09-07 20:08:11</t>
  </si>
  <si>
    <t>2022-09-13 14:10:12</t>
  </si>
  <si>
    <t>2022-09-15 19:02:31</t>
  </si>
  <si>
    <t>2022-09-12 11:14:42</t>
  </si>
  <si>
    <t>2022-09-06 13:37:48</t>
  </si>
  <si>
    <t>2022-09-02 17:11:59</t>
  </si>
  <si>
    <t>2022-10-03 21:27:19</t>
  </si>
  <si>
    <t>2022-09-08 10:28:40</t>
  </si>
  <si>
    <t>2022-09-08 14:01:34</t>
  </si>
  <si>
    <t>SOISA</t>
  </si>
  <si>
    <t>1965-09-16</t>
  </si>
  <si>
    <t>2022-09-11 19:57:48</t>
  </si>
  <si>
    <t>2022-09-03 11:49:28</t>
  </si>
  <si>
    <t>2022-09-13 23:28:30</t>
  </si>
  <si>
    <t>2022-09-14 20:09:23</t>
  </si>
  <si>
    <t>2022-09-15 20:36:05</t>
  </si>
  <si>
    <t>2022-09-14 08:54:53</t>
  </si>
  <si>
    <t>2022-09-14 16:08:56</t>
  </si>
  <si>
    <t>2022-09-14 23:18:17</t>
  </si>
  <si>
    <t>2022-09-06 17:41:31</t>
  </si>
  <si>
    <t>2022-09-07 14:06:14</t>
  </si>
  <si>
    <t>2022-09-09 19:37:39</t>
  </si>
  <si>
    <t>2022-09-13 09:37:02</t>
  </si>
  <si>
    <t>2022-09-04 11:54:25</t>
  </si>
  <si>
    <t>2022-09-05 09:35:57</t>
  </si>
  <si>
    <t>2022-09-01 13:01:18</t>
  </si>
  <si>
    <t>2022-09-19 23:59:44</t>
  </si>
  <si>
    <t>2022-09-07 10:20:04</t>
  </si>
  <si>
    <t>2022-09-04 09:26:05</t>
  </si>
  <si>
    <t>2022-09-04 18:34:31</t>
  </si>
  <si>
    <t>2022-09-11 13:13:06</t>
  </si>
  <si>
    <t>2022-09-03 17:50:41</t>
  </si>
  <si>
    <t>2022-09-15 17:08:00</t>
  </si>
  <si>
    <t>2022-09-13 22:38:42</t>
  </si>
  <si>
    <t>2022-09-01 13:02:04</t>
  </si>
  <si>
    <t>2022-09-13 15:47:23</t>
  </si>
  <si>
    <t>2022-09-07 09:42:02</t>
  </si>
  <si>
    <t>2022-09-16 13:21:56</t>
  </si>
  <si>
    <t>2022-09-08 02:40:04</t>
  </si>
  <si>
    <t>2022-09-04 11:56:15</t>
  </si>
  <si>
    <t>JAUME JORDI</t>
  </si>
  <si>
    <t>1963-07-12</t>
  </si>
  <si>
    <t>2022-09-15 10:06:44</t>
  </si>
  <si>
    <t>2022-09-14 23:17:39</t>
  </si>
  <si>
    <t>2022-09-07 10:16:18</t>
  </si>
  <si>
    <t>2022-09-03 17:31:06</t>
  </si>
  <si>
    <t>2022-09-06 10:47:07</t>
  </si>
  <si>
    <t>2022-09-19 23:27:18</t>
  </si>
  <si>
    <t>2022-09-04 12:04:09</t>
  </si>
  <si>
    <t>2022-09-16 12:22:59</t>
  </si>
  <si>
    <t>2022-09-21 16:45:02</t>
  </si>
  <si>
    <t>1962-04-02</t>
  </si>
  <si>
    <t>2022-09-19 19:49:50</t>
  </si>
  <si>
    <t>2022-09-04 11:54:47</t>
  </si>
  <si>
    <t>2022-09-02 23:12:31</t>
  </si>
  <si>
    <t>2022-11-21 10:32:06</t>
  </si>
  <si>
    <t>2022-09-02 00:47:58</t>
  </si>
  <si>
    <t>2022-09-13 14:13:21</t>
  </si>
  <si>
    <t>2022-09-16 13:06:39</t>
  </si>
  <si>
    <t>2022-09-06 22:18:26</t>
  </si>
  <si>
    <t>2022-09-02 17:14:05</t>
  </si>
  <si>
    <t>2022-09-09 10:39:35</t>
  </si>
  <si>
    <t>2022-09-21 16:15:53</t>
  </si>
  <si>
    <t>2022-09-02 17:18:13</t>
  </si>
  <si>
    <t>1961-08-31</t>
  </si>
  <si>
    <t>2022-09-26 10:04:19</t>
  </si>
  <si>
    <t>2022-09-07 20:05:03</t>
  </si>
  <si>
    <t>2022-09-09 14:48:55</t>
  </si>
  <si>
    <t>2022-09-13 14:14:40</t>
  </si>
  <si>
    <t>2022-09-15 13:10:52</t>
  </si>
  <si>
    <t>1961-07-09</t>
  </si>
  <si>
    <t>2022-10-04 20:50:57</t>
  </si>
  <si>
    <t>2022-09-06 17:36:32</t>
  </si>
  <si>
    <t>2022-10-04 10:26:51</t>
  </si>
  <si>
    <t>2022-09-23 11:24:58</t>
  </si>
  <si>
    <t>2022-09-01 15:20:50</t>
  </si>
  <si>
    <t>2022-09-15 10:24:05</t>
  </si>
  <si>
    <t>2022-09-16 12:19:17</t>
  </si>
  <si>
    <t>2022-10-07 12:30:50</t>
  </si>
  <si>
    <t>2022-09-13 12:25:24</t>
  </si>
  <si>
    <t>SANCHIS</t>
  </si>
  <si>
    <t>1960-10-17</t>
  </si>
  <si>
    <t>2022-09-20 11:51:55</t>
  </si>
  <si>
    <t>2022-10-15 13:22:17</t>
  </si>
  <si>
    <t>2022-09-08 16:58:09</t>
  </si>
  <si>
    <t>YEBENES</t>
  </si>
  <si>
    <t>NICASIO</t>
  </si>
  <si>
    <t>1960-08-25</t>
  </si>
  <si>
    <t>2022-09-16 22:43:42</t>
  </si>
  <si>
    <t>2022-09-05 10:10:44</t>
  </si>
  <si>
    <t>2022-09-02 11:42:46</t>
  </si>
  <si>
    <t>1960-03-04</t>
  </si>
  <si>
    <t>2023-01-27 12:14:36</t>
  </si>
  <si>
    <t>2022-09-13 12:31:59</t>
  </si>
  <si>
    <t>2022-09-21 16:42:30</t>
  </si>
  <si>
    <t>2022-09-08 10:35:27</t>
  </si>
  <si>
    <t>1957-11-29</t>
  </si>
  <si>
    <t>2022-09-19 17:38:36</t>
  </si>
  <si>
    <t>2022-09-08 17:13:46</t>
  </si>
  <si>
    <t>2022-09-11 17:40:27</t>
  </si>
  <si>
    <t>2022-09-14 15:02:03</t>
  </si>
  <si>
    <t>2022-11-18 10:19:06</t>
  </si>
  <si>
    <t>2022-09-16 13:25:27</t>
  </si>
  <si>
    <t>MASA</t>
  </si>
  <si>
    <t>1959-07-27</t>
  </si>
  <si>
    <t>2022-09-06 22:39:22</t>
  </si>
  <si>
    <t>2022-09-08 02:39:03</t>
  </si>
  <si>
    <t>2022-09-20 04:12:30</t>
  </si>
  <si>
    <t>1959-06-05</t>
  </si>
  <si>
    <t>2022-09-12 22:09:11</t>
  </si>
  <si>
    <t>2022-09-11 13:15:18</t>
  </si>
  <si>
    <t>1959-04-24</t>
  </si>
  <si>
    <t>2022-09-01 16:01:48</t>
  </si>
  <si>
    <t>2022-09-06 19:41:53</t>
  </si>
  <si>
    <t>2022-09-18 11:59:06</t>
  </si>
  <si>
    <t>2022-09-21 16:45:36</t>
  </si>
  <si>
    <t>2022-09-21 17:15:12</t>
  </si>
  <si>
    <t>2022-09-01 14:52:39</t>
  </si>
  <si>
    <t>2022-09-13 09:35:28</t>
  </si>
  <si>
    <t>2022-09-11 12:04:45</t>
  </si>
  <si>
    <t>2022-09-11 13:11:57</t>
  </si>
  <si>
    <t>2022-11-21 10:32:16</t>
  </si>
  <si>
    <t>2023-01-13 09:38:40</t>
  </si>
  <si>
    <t>2022-09-15 22:23:14</t>
  </si>
  <si>
    <t>2023-01-25 15:18:29</t>
  </si>
  <si>
    <t>2022-09-17 11:34:43</t>
  </si>
  <si>
    <t>2022-09-13 15:45:48</t>
  </si>
  <si>
    <t>2022-09-12 22:09:43</t>
  </si>
  <si>
    <t>2022-09-06 19:39:39</t>
  </si>
  <si>
    <t>2022-09-06 10:23:45</t>
  </si>
  <si>
    <t>2022-09-11 18:19:57</t>
  </si>
  <si>
    <t>LUCENA</t>
  </si>
  <si>
    <t>JORGE VICENTE</t>
  </si>
  <si>
    <t>1957-09-30</t>
  </si>
  <si>
    <t>2022-11-15 22:40:53</t>
  </si>
  <si>
    <t>2022-09-15 10:30:11</t>
  </si>
  <si>
    <t>GINARD</t>
  </si>
  <si>
    <t>OBRADOR</t>
  </si>
  <si>
    <t>1957-09-26</t>
  </si>
  <si>
    <t>2022-09-14 10:29:50</t>
  </si>
  <si>
    <t>2022-09-05 11:49:40</t>
  </si>
  <si>
    <t>2022-09-15 11:43:34</t>
  </si>
  <si>
    <t>2023-01-04 15:22:31</t>
  </si>
  <si>
    <t>2022-09-13 09:36:52</t>
  </si>
  <si>
    <t>2022-11-16 10:56:19</t>
  </si>
  <si>
    <t>2022-09-07 12:34:37</t>
  </si>
  <si>
    <t>2022-09-04 12:03:00</t>
  </si>
  <si>
    <t>2022-09-15 14:00:45</t>
  </si>
  <si>
    <t>2022-09-13 14:14:24</t>
  </si>
  <si>
    <t>2022-09-13 14:13:02</t>
  </si>
  <si>
    <t>2022-09-14 16:16:18</t>
  </si>
  <si>
    <t>1956-07-28</t>
  </si>
  <si>
    <t>2022-09-28 12:19:14</t>
  </si>
  <si>
    <t>2022-09-08 12:32:45</t>
  </si>
  <si>
    <t>2022-09-02 17:17:53</t>
  </si>
  <si>
    <t>2022-09-01 17:20:21</t>
  </si>
  <si>
    <t>ORS</t>
  </si>
  <si>
    <t>1956-06-22</t>
  </si>
  <si>
    <t>2023-02-13 18:19:10</t>
  </si>
  <si>
    <t>2022-09-04 19:34:39</t>
  </si>
  <si>
    <t>2022-09-15 15:13:11</t>
  </si>
  <si>
    <t>2022-09-15 11:42:40</t>
  </si>
  <si>
    <t>2022-09-15 20:37:55</t>
  </si>
  <si>
    <t>PUBILL</t>
  </si>
  <si>
    <t>1956-02-22</t>
  </si>
  <si>
    <t>2022-09-19 09:45:11</t>
  </si>
  <si>
    <t>2022-09-14 20:10:40</t>
  </si>
  <si>
    <t>2022-09-02 17:12:17</t>
  </si>
  <si>
    <t>2022-09-13 20:19:23</t>
  </si>
  <si>
    <t>2022-09-12 13:56:35</t>
  </si>
  <si>
    <t>2022-09-07 09:51:39</t>
  </si>
  <si>
    <t>2022-09-11 13:27:48</t>
  </si>
  <si>
    <t>2022-09-06 19:39:59</t>
  </si>
  <si>
    <t>2022-09-07 12:03:41</t>
  </si>
  <si>
    <t>2022-09-07 12:27:21</t>
  </si>
  <si>
    <t>2022-09-02 10:01:08</t>
  </si>
  <si>
    <t>2022-09-15 10:13:10</t>
  </si>
  <si>
    <t>2022-09-06 19:41:22</t>
  </si>
  <si>
    <t>2022-09-07 16:50:14</t>
  </si>
  <si>
    <t>2022-09-02 17:13:03</t>
  </si>
  <si>
    <t>2022-09-01 16:04:23</t>
  </si>
  <si>
    <t>2022-09-21 08:18:29</t>
  </si>
  <si>
    <t>2022-09-19 15:41:07</t>
  </si>
  <si>
    <t>2022-09-06 17:34:31</t>
  </si>
  <si>
    <t>2022-09-02 12:57:47</t>
  </si>
  <si>
    <t>BRU</t>
  </si>
  <si>
    <t>1953-11-03</t>
  </si>
  <si>
    <t>2022-09-07 16:40:23</t>
  </si>
  <si>
    <t>2022-09-07 12:26:42</t>
  </si>
  <si>
    <t>ALDEA</t>
  </si>
  <si>
    <t>1953-09-27</t>
  </si>
  <si>
    <t>2022-09-15 10:28:19</t>
  </si>
  <si>
    <t>2022-09-01 15:27:44</t>
  </si>
  <si>
    <t>2022-09-13 22:06:28</t>
  </si>
  <si>
    <t>1953-05-10</t>
  </si>
  <si>
    <t>2023-01-10 13:31:34</t>
  </si>
  <si>
    <t>2022-09-04 19:37:43</t>
  </si>
  <si>
    <t>2022-09-14 16:15:58</t>
  </si>
  <si>
    <t>2022-09-12 13:58:44</t>
  </si>
  <si>
    <t>2022-09-06 11:15:29</t>
  </si>
  <si>
    <t>2022-09-08 19:22:50</t>
  </si>
  <si>
    <t>2022-09-15 10:29:17</t>
  </si>
  <si>
    <t>2022-09-13 18:25:10</t>
  </si>
  <si>
    <t>2022-09-21 16:45:20</t>
  </si>
  <si>
    <t>2022-09-06 19:40:44</t>
  </si>
  <si>
    <t>2022-09-07 12:26:21</t>
  </si>
  <si>
    <t>1951-01-09</t>
  </si>
  <si>
    <t>2022-09-12 15:23:33</t>
  </si>
  <si>
    <t>PASERO</t>
  </si>
  <si>
    <t>1950-08-21</t>
  </si>
  <si>
    <t>2022-09-01 15:36:44</t>
  </si>
  <si>
    <t>2022-09-04 19:37:04</t>
  </si>
  <si>
    <t>2022-09-01 14:49:33</t>
  </si>
  <si>
    <t>2022-09-01 15:26:09</t>
  </si>
  <si>
    <t>2022-09-14 16:15:36</t>
  </si>
  <si>
    <t>VANRELL</t>
  </si>
  <si>
    <t>1948-09-13</t>
  </si>
  <si>
    <t>2022-09-16 19:51:14</t>
  </si>
  <si>
    <t>2022-09-07 12:29:58</t>
  </si>
  <si>
    <t>2022-09-15 10:31:50</t>
  </si>
  <si>
    <t>2022-09-18 11:16:51</t>
  </si>
  <si>
    <t>2022-09-13 18:27:09</t>
  </si>
  <si>
    <t>2022-09-15 22:21:51</t>
  </si>
  <si>
    <t>2022-09-18 11:15:25</t>
  </si>
  <si>
    <t>2022-09-21 16:15:26</t>
  </si>
  <si>
    <t>2022-09-04 09:27:13</t>
  </si>
  <si>
    <t>2022-09-15 10:31:16</t>
  </si>
  <si>
    <t>2022-09-01 15:26:39</t>
  </si>
  <si>
    <t>2022-09-01 15:29:52</t>
  </si>
  <si>
    <t>2022-09-13 18:27:41</t>
  </si>
  <si>
    <t>2022-09-12 16:50:48</t>
  </si>
  <si>
    <t>2022-09-02 17:20:20</t>
  </si>
  <si>
    <t>2022-09-07 06:10:31</t>
  </si>
  <si>
    <t>2022-09-01 15:23:42</t>
  </si>
  <si>
    <t>2022-09-07 12:28:20</t>
  </si>
  <si>
    <t>2022-09-13 18:21:48</t>
  </si>
  <si>
    <t>THELEN</t>
  </si>
  <si>
    <t>DIRK BRUNO</t>
  </si>
  <si>
    <t>1979-02-07</t>
  </si>
  <si>
    <t>2023-03-09 11:05:50</t>
  </si>
  <si>
    <t>1984-07-21</t>
  </si>
  <si>
    <t>2023-02-23 13:22:17</t>
  </si>
  <si>
    <t>2023-02-07 12:30:33</t>
  </si>
  <si>
    <t>MARCHAL</t>
  </si>
  <si>
    <t>1970-05-03</t>
  </si>
  <si>
    <t>2023-02-04 12:13:22</t>
  </si>
  <si>
    <t>2023-02-01 14:40:28</t>
  </si>
  <si>
    <t>OMATARA</t>
  </si>
  <si>
    <t>2023-01-18 20:21:34</t>
  </si>
  <si>
    <t>1976-10-04</t>
  </si>
  <si>
    <t>2023-01-10 10:15:34</t>
  </si>
  <si>
    <t>2023-01-05 13:38:32</t>
  </si>
  <si>
    <t>2023-02-15 08:47:58</t>
  </si>
  <si>
    <t>PABLO LUIS</t>
  </si>
  <si>
    <t>1981-08-01</t>
  </si>
  <si>
    <t>2022-11-08 12:00:29</t>
  </si>
  <si>
    <t>GAO</t>
  </si>
  <si>
    <t>NING</t>
  </si>
  <si>
    <t>1982-10-11</t>
  </si>
  <si>
    <t>2022-10-07 08:38:32</t>
  </si>
  <si>
    <t>2022-10-05 19:00:21</t>
  </si>
  <si>
    <t>2022-09-23 12:52:12</t>
  </si>
  <si>
    <t>2023-02-14 18:41:31</t>
  </si>
  <si>
    <t>2022-09-18 11:16:17</t>
  </si>
  <si>
    <t>MUÑOZA</t>
  </si>
  <si>
    <t>1976-07-09</t>
  </si>
  <si>
    <t>2022-09-17 15:17:26</t>
  </si>
  <si>
    <t>2022-09-23 15:42:52</t>
  </si>
  <si>
    <t>ZAMACONA</t>
  </si>
  <si>
    <t>1993-10-16</t>
  </si>
  <si>
    <t>2022-09-15 21:55:10</t>
  </si>
  <si>
    <t>2023-01-11 13:23:38</t>
  </si>
  <si>
    <t>1969-01-24</t>
  </si>
  <si>
    <t>2022-09-06 23:09:50</t>
  </si>
  <si>
    <t>2022-09-06 10:33:12</t>
  </si>
  <si>
    <t>2022-09-02 13:22:54</t>
  </si>
  <si>
    <t>2022-09-03 12:54:45</t>
  </si>
  <si>
    <t>1967-12-16</t>
  </si>
  <si>
    <t>2022-09-02 12:40:21</t>
  </si>
  <si>
    <t>MONSO</t>
  </si>
  <si>
    <t>1974-05-10</t>
  </si>
  <si>
    <t>2022-09-07 19:40:49</t>
  </si>
  <si>
    <t>DA SILVA GAMA</t>
  </si>
  <si>
    <t>2022-09-21 13:14:07</t>
  </si>
  <si>
    <t>2022-09-05 11:50:54</t>
  </si>
  <si>
    <t>2022-09-06 10:34:01</t>
  </si>
  <si>
    <t>2022-09-20 13:52:20</t>
  </si>
  <si>
    <t>2022-09-23 13:50:28</t>
  </si>
  <si>
    <t>2022-09-14 12:00:52</t>
  </si>
  <si>
    <t>2022-09-11 18:32:19</t>
  </si>
  <si>
    <t>2022-09-16 16:59:13</t>
  </si>
  <si>
    <t>2022-10-04 19:02:47</t>
  </si>
  <si>
    <t>2022-09-05 11:37:33</t>
  </si>
  <si>
    <t>2022-09-18 19:19:21</t>
  </si>
  <si>
    <t>2022-09-14 23:00:55</t>
  </si>
  <si>
    <t>2023-01-30 11:41:06</t>
  </si>
  <si>
    <t>2022-09-06 09:20:56</t>
  </si>
  <si>
    <t>2022-09-01 18:15:17</t>
  </si>
  <si>
    <t>2023-01-10 18:10:21</t>
  </si>
  <si>
    <t>2022-09-16 16:16:06</t>
  </si>
  <si>
    <t>2022-09-12 10:39:13</t>
  </si>
  <si>
    <t>2022-09-26 22:38:30</t>
  </si>
  <si>
    <t>1965-03-18</t>
  </si>
  <si>
    <t>2022-09-14 11:15:38</t>
  </si>
  <si>
    <t>1967-04-18</t>
  </si>
  <si>
    <t>2022-10-16 19:56:07</t>
  </si>
  <si>
    <t>2022-09-14 13:56:22</t>
  </si>
  <si>
    <t>2022-09-06 18:57:08</t>
  </si>
  <si>
    <t>2022-09-15 12:56:43</t>
  </si>
  <si>
    <t>2022-09-02 00:46:23</t>
  </si>
  <si>
    <t>2022-09-11 20:06:21</t>
  </si>
  <si>
    <t>2022-09-11 20:05:15</t>
  </si>
  <si>
    <t>2022-10-04 18:31:57</t>
  </si>
  <si>
    <t>2022-09-21 10:49:30</t>
  </si>
  <si>
    <t>2022-09-21 21:21:48</t>
  </si>
  <si>
    <t>2022-09-15 12:57:08</t>
  </si>
  <si>
    <t>2022-09-15 12:57:30</t>
  </si>
  <si>
    <t>2022-09-06 18:20:54</t>
  </si>
  <si>
    <t>2022-09-02 12:02:55</t>
  </si>
  <si>
    <t>2023-01-30 11:08:27</t>
  </si>
  <si>
    <t>2022-09-16 11:34:38</t>
  </si>
  <si>
    <t>2022-09-02 12:50:12</t>
  </si>
  <si>
    <t>MARIA INMACULADA</t>
  </si>
  <si>
    <t>2022-10-29 10:00:05</t>
  </si>
  <si>
    <t>2022-09-21 16:58:50</t>
  </si>
  <si>
    <t>2022-09-21 16:58:06</t>
  </si>
  <si>
    <t>2022-09-01 18:28:29</t>
  </si>
  <si>
    <t>METAIS</t>
  </si>
  <si>
    <t>1972-10-17</t>
  </si>
  <si>
    <t>2023-02-09 19:01:19</t>
  </si>
  <si>
    <t>2023-03-13 22:41:25</t>
  </si>
  <si>
    <t>2022-09-02 08:30:20</t>
  </si>
  <si>
    <t>2022-09-06 18:24:13</t>
  </si>
  <si>
    <t>2022-09-16 18:39:07</t>
  </si>
  <si>
    <t>2022-09-15 15:10:50</t>
  </si>
  <si>
    <t>LORENZO JOSé</t>
  </si>
  <si>
    <t>2022-09-14 11:47:12</t>
  </si>
  <si>
    <t>2023-01-10 15:47:40</t>
  </si>
  <si>
    <t>2022-09-13 17:26:06</t>
  </si>
  <si>
    <t>2022-09-15 12:58:12</t>
  </si>
  <si>
    <t>2022-09-02 10:00:25</t>
  </si>
  <si>
    <t>2022-09-13 22:42:39</t>
  </si>
  <si>
    <t>2022-09-02 18:49:01</t>
  </si>
  <si>
    <t>2022-09-12 16:57:18</t>
  </si>
  <si>
    <t>1976-06-07</t>
  </si>
  <si>
    <t>2022-09-20 16:23:47</t>
  </si>
  <si>
    <t>2023-02-02 18:46:26</t>
  </si>
  <si>
    <t>2022-10-06 12:14:32</t>
  </si>
  <si>
    <t>2022-09-02 12:54:58</t>
  </si>
  <si>
    <t>2022-09-07 12:49:32</t>
  </si>
  <si>
    <t>2022-09-15 12:45:29</t>
  </si>
  <si>
    <t>2023-02-23 13:09:54</t>
  </si>
  <si>
    <t>2022-09-06 10:50:40</t>
  </si>
  <si>
    <t>2022-09-06 10:50:27</t>
  </si>
  <si>
    <t>2022-09-05 11:36:42</t>
  </si>
  <si>
    <t>1976-07-30</t>
  </si>
  <si>
    <t>2022-09-08 19:53:28</t>
  </si>
  <si>
    <t>2023-01-25 15:15:46</t>
  </si>
  <si>
    <t>2022-09-19 22:39:31</t>
  </si>
  <si>
    <t>2022-09-13 17:29:16</t>
  </si>
  <si>
    <t>2022-09-14 16:08:47</t>
  </si>
  <si>
    <t>2022-09-21 21:22:37</t>
  </si>
  <si>
    <t>1974-02-19</t>
  </si>
  <si>
    <t>2023-01-30 21:04:57</t>
  </si>
  <si>
    <t>2022-09-13 22:45:34</t>
  </si>
  <si>
    <t>2022-09-21 17:37:53</t>
  </si>
  <si>
    <t>2022-09-15 20:46:18</t>
  </si>
  <si>
    <t>2022-09-16 17:12:08</t>
  </si>
  <si>
    <t>2022-09-15 23:03:05</t>
  </si>
  <si>
    <t>2022-09-06 10:38:15</t>
  </si>
  <si>
    <t>2022-09-03 19:41:55</t>
  </si>
  <si>
    <t>2023-02-28 23:19:52</t>
  </si>
  <si>
    <t>2022-09-13 16:08:43</t>
  </si>
  <si>
    <t>2022-09-14 22:04:18</t>
  </si>
  <si>
    <t>2022-09-23 13:51:07</t>
  </si>
  <si>
    <t>2023-01-09 22:50:21</t>
  </si>
  <si>
    <t>2022-09-02 10:50:10</t>
  </si>
  <si>
    <t>2022-09-06 17:33:56</t>
  </si>
  <si>
    <t>2023-02-17 12:38:49</t>
  </si>
  <si>
    <t>BELTRA</t>
  </si>
  <si>
    <t>1976-01-13</t>
  </si>
  <si>
    <t>2022-09-06 14:06:12</t>
  </si>
  <si>
    <t>2022-09-12 19:35:01</t>
  </si>
  <si>
    <t>1971-05-12</t>
  </si>
  <si>
    <t>2022-10-05 11:04:03</t>
  </si>
  <si>
    <t>2022-09-16 20:23:25</t>
  </si>
  <si>
    <t>2022-09-19 17:29:59</t>
  </si>
  <si>
    <t>1975-12-13</t>
  </si>
  <si>
    <t>2022-09-30 13:05:31</t>
  </si>
  <si>
    <t>2022-09-15 21:56:33</t>
  </si>
  <si>
    <t>2022-09-07 10:10:06</t>
  </si>
  <si>
    <t>2022-09-22 18:31:21</t>
  </si>
  <si>
    <t>2022-09-16 13:04:44</t>
  </si>
  <si>
    <t>2022-10-26 09:08:24</t>
  </si>
  <si>
    <t>2022-09-16 22:45:01</t>
  </si>
  <si>
    <t>2022-09-02 10:50:57</t>
  </si>
  <si>
    <t>2022-09-05 12:30:36</t>
  </si>
  <si>
    <t>2022-09-06 15:43:10</t>
  </si>
  <si>
    <t>2022-09-20 01:10:40</t>
  </si>
  <si>
    <t>RELLAN</t>
  </si>
  <si>
    <t>1970-07-08</t>
  </si>
  <si>
    <t>2023-01-23 23:16:59</t>
  </si>
  <si>
    <t>2022-09-22 11:42:43</t>
  </si>
  <si>
    <t>2022-09-21 17:02:23</t>
  </si>
  <si>
    <t>2022-09-28 13:09:36</t>
  </si>
  <si>
    <t>1958-04-07</t>
  </si>
  <si>
    <t>2022-11-17 11:44:26</t>
  </si>
  <si>
    <t>2022-09-01 20:08:02</t>
  </si>
  <si>
    <t>2022-09-02 01:29:46</t>
  </si>
  <si>
    <t>2022-09-12 19:34:02</t>
  </si>
  <si>
    <t>2023-02-13 10:04:28</t>
  </si>
  <si>
    <t>2022-10-10 12:06:36</t>
  </si>
  <si>
    <t>2023-02-14 12:56:45</t>
  </si>
  <si>
    <t>2022-09-23 13:50:45</t>
  </si>
  <si>
    <t>2022-09-06 17:38:52</t>
  </si>
  <si>
    <t>2022-09-07 05:57:11</t>
  </si>
  <si>
    <t>2022-09-13 20:29:51</t>
  </si>
  <si>
    <t>2022-09-01 14:43:52</t>
  </si>
  <si>
    <t>1980-12-10</t>
  </si>
  <si>
    <t>2022-09-28 12:19:58</t>
  </si>
  <si>
    <t>2023-01-23 18:00:41</t>
  </si>
  <si>
    <t>2022-09-09 13:50:55</t>
  </si>
  <si>
    <t>2022-09-16 13:14:45</t>
  </si>
  <si>
    <t>2022-09-15 17:15:44</t>
  </si>
  <si>
    <t>2022-09-08 19:51:45</t>
  </si>
  <si>
    <t>2022-09-24 13:01:58</t>
  </si>
  <si>
    <t>2022-09-16 12:18:11</t>
  </si>
  <si>
    <t>2022-09-12 23:30:44</t>
  </si>
  <si>
    <t>2022-09-15 17:12:31</t>
  </si>
  <si>
    <t>2022-09-06 10:56:29</t>
  </si>
  <si>
    <t>2022-09-02 10:52:07</t>
  </si>
  <si>
    <t>2022-09-13 09:36:29</t>
  </si>
  <si>
    <t>2022-09-06 17:50:55</t>
  </si>
  <si>
    <t>2022-09-12 12:39:29</t>
  </si>
  <si>
    <t>2022-09-08 17:15:07</t>
  </si>
  <si>
    <t>2022-09-07 19:50:22</t>
  </si>
  <si>
    <t>2022-09-22 21:47:04</t>
  </si>
  <si>
    <t>2022-09-04 13:01:13</t>
  </si>
  <si>
    <t>2023-03-11 00:40:30</t>
  </si>
  <si>
    <t>2022-09-02 08:29:58</t>
  </si>
  <si>
    <t>2022-09-01 21:35:55</t>
  </si>
  <si>
    <t>2022-09-06 11:23:33</t>
  </si>
  <si>
    <t>2022-11-15 22:41:40</t>
  </si>
  <si>
    <t>2022-09-10 12:10:32</t>
  </si>
  <si>
    <t>2022-09-16 17:01:40</t>
  </si>
  <si>
    <t>2022-09-01 22:56:03</t>
  </si>
  <si>
    <t>2023-01-26 19:16:51</t>
  </si>
  <si>
    <t>SEVA</t>
  </si>
  <si>
    <t>RAMIRO DIEGO</t>
  </si>
  <si>
    <t>1975-11-08</t>
  </si>
  <si>
    <t>2022-09-15 17:17:26</t>
  </si>
  <si>
    <t>2022-09-01 20:05:44</t>
  </si>
  <si>
    <t>2022-09-17 10:24:20</t>
  </si>
  <si>
    <t>ANGEL LUIS</t>
  </si>
  <si>
    <t>2023-03-15 11:40:13</t>
  </si>
  <si>
    <t>2022-09-29 21:42:29</t>
  </si>
  <si>
    <t>2022-09-21 10:06:08</t>
  </si>
  <si>
    <t>2022-10-07 01:22:00</t>
  </si>
  <si>
    <t>2022-09-03 12:55:30</t>
  </si>
  <si>
    <t>IGUALADOR</t>
  </si>
  <si>
    <t>1973-02-12</t>
  </si>
  <si>
    <t>2023-01-12 11:13:42</t>
  </si>
  <si>
    <t>2022-09-21 21:22:17</t>
  </si>
  <si>
    <t>2022-09-01 21:10:33</t>
  </si>
  <si>
    <t>2022-09-12 12:52:04</t>
  </si>
  <si>
    <t>2022-09-26 13:01:06</t>
  </si>
  <si>
    <t>2022-09-13 23:56:31</t>
  </si>
  <si>
    <t>2022-09-02 18:43:22</t>
  </si>
  <si>
    <t>GORGOJO</t>
  </si>
  <si>
    <t>1961-05-21</t>
  </si>
  <si>
    <t>2022-11-23 15:29:21</t>
  </si>
  <si>
    <t>2022-09-06 11:07:50</t>
  </si>
  <si>
    <t>2023-03-03 09:54:28</t>
  </si>
  <si>
    <t>2023-01-21 15:16:56</t>
  </si>
  <si>
    <t>2022-09-15 20:21:53</t>
  </si>
  <si>
    <t>2022-09-15 12:56:16</t>
  </si>
  <si>
    <t>2022-09-16 09:33:46</t>
  </si>
  <si>
    <t>2022-09-12 21:50:05</t>
  </si>
  <si>
    <t>2022-09-16 09:00:04</t>
  </si>
  <si>
    <t>2022-09-02 10:51:31</t>
  </si>
  <si>
    <t>2022-09-17 17:07:43</t>
  </si>
  <si>
    <t>2022-09-01 19:26:04</t>
  </si>
  <si>
    <t>2022-09-22 18:29:57</t>
  </si>
  <si>
    <t>2022-09-16 18:50:52</t>
  </si>
  <si>
    <t>2022-09-20 13:49:43</t>
  </si>
  <si>
    <t>2022-09-19 13:05:54</t>
  </si>
  <si>
    <t>2023-02-02 12:57:35</t>
  </si>
  <si>
    <t>2022-09-11 20:40:49</t>
  </si>
  <si>
    <t>2022-09-11 20:40:20</t>
  </si>
  <si>
    <t>2022-09-19 13:04:27</t>
  </si>
  <si>
    <t>2023-01-27 21:12:26</t>
  </si>
  <si>
    <t>2023-01-27 10:34:01</t>
  </si>
  <si>
    <t>2022-09-19 07:58:31</t>
  </si>
  <si>
    <t>2022-09-19 18:39:55</t>
  </si>
  <si>
    <t>2022-09-15 10:00:55</t>
  </si>
  <si>
    <t>2022-09-23 07:05:58</t>
  </si>
  <si>
    <t>2022-09-23 07:05:03</t>
  </si>
  <si>
    <t>2022-09-03 01:58:45</t>
  </si>
  <si>
    <t>2022-09-03 01:58:57</t>
  </si>
  <si>
    <t>2022-09-11 19:24:22</t>
  </si>
  <si>
    <t>2022-09-10 12:20:51</t>
  </si>
  <si>
    <t>2023-01-31 11:51:23</t>
  </si>
  <si>
    <t>2022-09-07 19:48:18</t>
  </si>
  <si>
    <t>2022-09-23 13:51:26</t>
  </si>
  <si>
    <t>2022-09-16 22:51:44</t>
  </si>
  <si>
    <t>2022-09-15 21:14:44</t>
  </si>
  <si>
    <t>2023-01-30 21:22:57</t>
  </si>
  <si>
    <t>2022-09-02 10:11:18</t>
  </si>
  <si>
    <t>1957-06-22</t>
  </si>
  <si>
    <t>2022-09-21 22:57:06</t>
  </si>
  <si>
    <t>2022-09-16 17:13:12</t>
  </si>
  <si>
    <t>2022-09-10 17:57:10</t>
  </si>
  <si>
    <t>2022-09-08 20:15:47</t>
  </si>
  <si>
    <t>2022-09-08 21:26:26</t>
  </si>
  <si>
    <t>2022-09-27 14:19:54</t>
  </si>
  <si>
    <t>2022-09-22 15:08:49</t>
  </si>
  <si>
    <t>2022-09-06 15:50:17</t>
  </si>
  <si>
    <t>2022-09-20 20:25:18</t>
  </si>
  <si>
    <t>2022-09-21 07:37:46</t>
  </si>
  <si>
    <t>2023-01-25 19:54:33</t>
  </si>
  <si>
    <t>2022-10-04 23:15:43</t>
  </si>
  <si>
    <t>2022-09-16 16:54:12</t>
  </si>
  <si>
    <t>2022-09-10 18:02:17</t>
  </si>
  <si>
    <t>1970-05-07</t>
  </si>
  <si>
    <t>2022-09-14 10:46:52</t>
  </si>
  <si>
    <t>2022-09-07 12:01:48</t>
  </si>
  <si>
    <t>2022-09-13 16:26:41</t>
  </si>
  <si>
    <t>2022-09-01 18:11:24</t>
  </si>
  <si>
    <t>2023-01-11 11:19:03</t>
  </si>
  <si>
    <t>2022-09-14 10:48:18</t>
  </si>
  <si>
    <t>2022-09-03 11:09:51</t>
  </si>
  <si>
    <t>2022-09-13 13:10:24</t>
  </si>
  <si>
    <t>2022-10-17 13:19:41</t>
  </si>
  <si>
    <t>2022-09-13 17:25:51</t>
  </si>
  <si>
    <t>2022-09-06 17:37:53</t>
  </si>
  <si>
    <t>ANA COVADONGA</t>
  </si>
  <si>
    <t>2023-01-27 13:39:45</t>
  </si>
  <si>
    <t>2022-09-15 09:34:02</t>
  </si>
  <si>
    <t>2022-09-15 18:43:54</t>
  </si>
  <si>
    <t>2022-09-15 07:11:53</t>
  </si>
  <si>
    <t>2022-09-10 18:15:05</t>
  </si>
  <si>
    <t>2022-09-02 12:20:22</t>
  </si>
  <si>
    <t>DE TIERRA</t>
  </si>
  <si>
    <t>1964-09-13</t>
  </si>
  <si>
    <t>2022-09-19 18:16:26</t>
  </si>
  <si>
    <t>TORREJON ARDOZ</t>
  </si>
  <si>
    <t>2022-09-13 11:27:42</t>
  </si>
  <si>
    <t>2022-09-05 11:16:58</t>
  </si>
  <si>
    <t>2023-01-17 12:55:17</t>
  </si>
  <si>
    <t>2022-09-04 12:28:22</t>
  </si>
  <si>
    <t>1965-05-26</t>
  </si>
  <si>
    <t>2022-09-09 13:37:28</t>
  </si>
  <si>
    <t>2022-09-06 19:38:14</t>
  </si>
  <si>
    <t>2022-09-16 19:12:28</t>
  </si>
  <si>
    <t>2022-09-16 19:17:28</t>
  </si>
  <si>
    <t>2022-09-14 16:34:27</t>
  </si>
  <si>
    <t>2023-01-11 13:41:41</t>
  </si>
  <si>
    <t>2022-09-13 11:39:26</t>
  </si>
  <si>
    <t>2022-09-28 10:07:02</t>
  </si>
  <si>
    <t>2022-09-13 16:19:25</t>
  </si>
  <si>
    <t>2022-09-01 17:09:51</t>
  </si>
  <si>
    <t>2022-09-02 12:13:13</t>
  </si>
  <si>
    <t>2022-09-13 17:27:57</t>
  </si>
  <si>
    <t>2022-09-18 19:14:11</t>
  </si>
  <si>
    <t>2022-09-18 19:13:27</t>
  </si>
  <si>
    <t>2022-09-18 21:27:47</t>
  </si>
  <si>
    <t>2022-09-14 10:43:55</t>
  </si>
  <si>
    <t>2022-09-03 10:45:33</t>
  </si>
  <si>
    <t>1991-06-20</t>
  </si>
  <si>
    <t>2022-09-17 09:12:45</t>
  </si>
  <si>
    <t>2022-09-03 21:23:40</t>
  </si>
  <si>
    <t>2023-01-21 15:16:28</t>
  </si>
  <si>
    <t>2022-09-15 20:19:33</t>
  </si>
  <si>
    <t>2022-09-03 20:24:00</t>
  </si>
  <si>
    <t>2023-01-10 14:01:04</t>
  </si>
  <si>
    <t>2022-09-08 19:50:52</t>
  </si>
  <si>
    <t>2022-09-02 12:57:28</t>
  </si>
  <si>
    <t>2022-09-15 12:45:02</t>
  </si>
  <si>
    <t>2022-09-15 12:44:25</t>
  </si>
  <si>
    <t>2022-09-03 17:59:55</t>
  </si>
  <si>
    <t>2022-09-15 12:38:17</t>
  </si>
  <si>
    <t>2023-01-24 13:15:03</t>
  </si>
  <si>
    <t>ESPINALT</t>
  </si>
  <si>
    <t>1965-03-05</t>
  </si>
  <si>
    <t>2023-03-02 13:52:40</t>
  </si>
  <si>
    <t>2022-09-21 08:19:18</t>
  </si>
  <si>
    <t>2022-11-28 12:18:51</t>
  </si>
  <si>
    <t>2022-09-11 17:38:05</t>
  </si>
  <si>
    <t>2022-09-18 19:18:45</t>
  </si>
  <si>
    <t>2022-09-02 10:17:39</t>
  </si>
  <si>
    <t>1980-08-02</t>
  </si>
  <si>
    <t>2022-09-16 20:17:22</t>
  </si>
  <si>
    <t>2022-09-10 06:59:10</t>
  </si>
  <si>
    <t>2022-09-20 14:44:05</t>
  </si>
  <si>
    <t>2022-09-19 20:30:01</t>
  </si>
  <si>
    <t>1952-08-08</t>
  </si>
  <si>
    <t>2022-09-01 15:17:31</t>
  </si>
  <si>
    <t>2022-09-20 14:42:42</t>
  </si>
  <si>
    <t>2022-09-19 21:13:51</t>
  </si>
  <si>
    <t>2022-09-08 08:56:54</t>
  </si>
  <si>
    <t>2022-09-08 08:52:31</t>
  </si>
  <si>
    <t>2022-09-21 16:37:56</t>
  </si>
  <si>
    <t>2022-09-21 16:37:13</t>
  </si>
  <si>
    <t>2022-09-15 11:16:52</t>
  </si>
  <si>
    <t>2022-09-04 12:11:25</t>
  </si>
  <si>
    <t>2022-09-14 11:43:02</t>
  </si>
  <si>
    <t>2022-09-14 20:09:12</t>
  </si>
  <si>
    <t>2022-09-13 18:09:24</t>
  </si>
  <si>
    <t>2022-11-16 10:59:23</t>
  </si>
  <si>
    <t>2022-09-02 11:58:37</t>
  </si>
  <si>
    <t>2022-09-15 20:58:49</t>
  </si>
  <si>
    <t>2022-09-15 20:55:07</t>
  </si>
  <si>
    <t>2022-09-07 19:38:57</t>
  </si>
  <si>
    <t>2022-09-07 19:38:19</t>
  </si>
  <si>
    <t>2022-09-12 16:52:09</t>
  </si>
  <si>
    <t>2022-09-06 23:45:36</t>
  </si>
  <si>
    <t>2022-09-06 12:42:30</t>
  </si>
  <si>
    <t>2022-10-20 11:58:40</t>
  </si>
  <si>
    <t>2022-09-12 23:30:02</t>
  </si>
  <si>
    <t>2022-09-17 10:18:49</t>
  </si>
  <si>
    <t>2022-09-12 23:27:31</t>
  </si>
  <si>
    <t>2022-09-12 23:26:12</t>
  </si>
  <si>
    <t>2022-10-17 16:53:39</t>
  </si>
  <si>
    <t>1963-04-26</t>
  </si>
  <si>
    <t>2022-09-14 12:45:53</t>
  </si>
  <si>
    <t>2023-01-09 19:31:24</t>
  </si>
  <si>
    <t>2022-09-04 11:13:51</t>
  </si>
  <si>
    <t>2022-09-19 09:30:12</t>
  </si>
  <si>
    <t>2022-09-07 16:33:51</t>
  </si>
  <si>
    <t>2022-09-12 13:43:52</t>
  </si>
  <si>
    <t>2022-09-11 20:05:34</t>
  </si>
  <si>
    <t>2022-10-06 10:37:48</t>
  </si>
  <si>
    <t>2022-09-20 00:28:50</t>
  </si>
  <si>
    <t>2022-09-01 18:15:38</t>
  </si>
  <si>
    <t>2023-01-15 18:38:12</t>
  </si>
  <si>
    <t>2022-09-14 15:06:27</t>
  </si>
  <si>
    <t>2022-09-16 12:34:29</t>
  </si>
  <si>
    <t>2022-09-07 09:50:45</t>
  </si>
  <si>
    <t>2022-09-01 15:54:51</t>
  </si>
  <si>
    <t>2022-09-15 11:13:56</t>
  </si>
  <si>
    <t>2022-09-18 19:17:54</t>
  </si>
  <si>
    <t>2022-09-18 20:43:59</t>
  </si>
  <si>
    <t>2022-09-18 20:32:07</t>
  </si>
  <si>
    <t>2022-09-07 14:26:18</t>
  </si>
  <si>
    <t>2022-09-07 14:25:34</t>
  </si>
  <si>
    <t>2022-09-19 13:44:43</t>
  </si>
  <si>
    <t>2022-09-08 14:23:34</t>
  </si>
  <si>
    <t>2022-09-02 11:55:10</t>
  </si>
  <si>
    <t>2023-01-11 14:33:51</t>
  </si>
  <si>
    <t>2023-01-26 10:33:40</t>
  </si>
  <si>
    <t>2022-09-07 09:42:43</t>
  </si>
  <si>
    <t>2022-09-15 21:14:11</t>
  </si>
  <si>
    <t>2022-09-15 07:14:21</t>
  </si>
  <si>
    <t>2022-09-13 17:27:28</t>
  </si>
  <si>
    <t>2022-09-13 17:29:37</t>
  </si>
  <si>
    <t>2022-09-20 23:14:18</t>
  </si>
  <si>
    <t>2022-09-03 11:42:46</t>
  </si>
  <si>
    <t>2022-09-21 22:08:08</t>
  </si>
  <si>
    <t>2022-09-13 16:09:25</t>
  </si>
  <si>
    <t>2022-09-12 21:21:41</t>
  </si>
  <si>
    <t>2022-09-01 15:55:19</t>
  </si>
  <si>
    <t>2022-09-20 20:59:04</t>
  </si>
  <si>
    <t>2022-09-21 16:10:39</t>
  </si>
  <si>
    <t>2022-09-12 12:57:19</t>
  </si>
  <si>
    <t>2022-09-07 19:46:53</t>
  </si>
  <si>
    <t>2022-09-22 08:17:13</t>
  </si>
  <si>
    <t>2022-09-06 18:25:24</t>
  </si>
  <si>
    <t>2022-09-12 13:41:26</t>
  </si>
  <si>
    <t>2022-09-12 12:03:12</t>
  </si>
  <si>
    <t>2022-09-29 10:42:53</t>
  </si>
  <si>
    <t>DE GROOT</t>
  </si>
  <si>
    <t>1965-08-10</t>
  </si>
  <si>
    <t>2022-12-30 10:29:02</t>
  </si>
  <si>
    <t>2022-09-16 22:55:18</t>
  </si>
  <si>
    <t>2022-10-11 10:53:17</t>
  </si>
  <si>
    <t>2022-09-02 09:57:31</t>
  </si>
  <si>
    <t>2022-09-06 20:25:06</t>
  </si>
  <si>
    <t>2023-01-11 14:13:58</t>
  </si>
  <si>
    <t>2022-09-13 22:58:01</t>
  </si>
  <si>
    <t>2022-09-08 17:22:29</t>
  </si>
  <si>
    <t>2022-09-06 17:41:14</t>
  </si>
  <si>
    <t>2022-09-02 11:52:18</t>
  </si>
  <si>
    <t>2022-09-13 12:47:11</t>
  </si>
  <si>
    <t>2023-01-11 11:34:18</t>
  </si>
  <si>
    <t>2022-09-08 14:06:57</t>
  </si>
  <si>
    <t>2022-09-23 13:48:53</t>
  </si>
  <si>
    <t>2022-09-07 14:04:29</t>
  </si>
  <si>
    <t>2022-09-07 14:04:07</t>
  </si>
  <si>
    <t>2022-09-08 20:14:56</t>
  </si>
  <si>
    <t>2022-09-13 12:48:42</t>
  </si>
  <si>
    <t>2022-09-19 17:30:31</t>
  </si>
  <si>
    <t>2022-09-13 17:28:58</t>
  </si>
  <si>
    <t>2022-09-14 16:19:59</t>
  </si>
  <si>
    <t>2022-09-01 15:03:18</t>
  </si>
  <si>
    <t>2022-09-23 20:43:42</t>
  </si>
  <si>
    <t>2022-09-20 17:11:52</t>
  </si>
  <si>
    <t>2023-01-16 14:22:35</t>
  </si>
  <si>
    <t>2022-10-29 16:50:33</t>
  </si>
  <si>
    <t>2022-09-18 19:16:16</t>
  </si>
  <si>
    <t>2022-09-21 16:33:57</t>
  </si>
  <si>
    <t>VILAGRAN</t>
  </si>
  <si>
    <t>1967-01-25</t>
  </si>
  <si>
    <t>2023-01-31 10:34:59</t>
  </si>
  <si>
    <t>2022-09-19 21:15:15</t>
  </si>
  <si>
    <t>2022-09-11 20:06:53</t>
  </si>
  <si>
    <t>2022-09-13 13:26:22</t>
  </si>
  <si>
    <t>2022-09-16 22:06:27</t>
  </si>
  <si>
    <t>2022-09-01 15:54:26</t>
  </si>
  <si>
    <t>2022-09-06 13:42:05</t>
  </si>
  <si>
    <t>2022-09-01 18:32:06</t>
  </si>
  <si>
    <t>2022-09-21 16:45:48</t>
  </si>
  <si>
    <t>2022-09-14 13:43:33</t>
  </si>
  <si>
    <t>2022-11-28 12:17:08</t>
  </si>
  <si>
    <t>2022-09-15 20:34:39</t>
  </si>
  <si>
    <t>2022-09-14 23:14:15</t>
  </si>
  <si>
    <t>2022-09-06 13:09:02</t>
  </si>
  <si>
    <t>2022-09-12 12:50:43</t>
  </si>
  <si>
    <t>2022-09-14 01:35:53</t>
  </si>
  <si>
    <t>2023-01-11 13:38:40</t>
  </si>
  <si>
    <t>2022-10-04 16:36:11</t>
  </si>
  <si>
    <t>2022-09-15 17:05:57</t>
  </si>
  <si>
    <t>2022-09-22 08:17:28</t>
  </si>
  <si>
    <t>1967-02-24</t>
  </si>
  <si>
    <t>2022-09-11 18:35:55</t>
  </si>
  <si>
    <t>2022-09-15 12:46:38</t>
  </si>
  <si>
    <t>2022-09-03 12:24:10</t>
  </si>
  <si>
    <t>2022-09-12 18:53:16</t>
  </si>
  <si>
    <t>2022-09-14 13:28:22</t>
  </si>
  <si>
    <t>2022-09-03 17:28:14</t>
  </si>
  <si>
    <t>2022-09-14 20:56:54</t>
  </si>
  <si>
    <t>2022-10-06 19:53:31</t>
  </si>
  <si>
    <t>2022-09-14 20:51:04</t>
  </si>
  <si>
    <t>2022-09-19 15:23:54</t>
  </si>
  <si>
    <t>2022-09-06 13:40:28</t>
  </si>
  <si>
    <t>2022-09-08 18:42:59</t>
  </si>
  <si>
    <t>2022-09-06 16:57:40</t>
  </si>
  <si>
    <t>2022-10-06 17:25:33</t>
  </si>
  <si>
    <t>2022-09-20 19:54:45</t>
  </si>
  <si>
    <t>2022-09-08 18:43:32</t>
  </si>
  <si>
    <t>2022-09-12 13:32:30</t>
  </si>
  <si>
    <t>2022-09-02 11:27:42</t>
  </si>
  <si>
    <t>2022-10-04 18:36:51</t>
  </si>
  <si>
    <t>2022-09-12 21:54:33</t>
  </si>
  <si>
    <t>2022-09-06 10:50:21</t>
  </si>
  <si>
    <t>2022-10-10 11:16:52</t>
  </si>
  <si>
    <t>2022-09-02 19:07:38</t>
  </si>
  <si>
    <t>2022-09-02 19:02:13</t>
  </si>
  <si>
    <t>2022-09-12 19:07:10</t>
  </si>
  <si>
    <t>2022-09-12 19:04:20</t>
  </si>
  <si>
    <t>2022-09-02 11:51:37</t>
  </si>
  <si>
    <t>2022-09-12 13:56:39</t>
  </si>
  <si>
    <t>2022-09-10 12:32:35</t>
  </si>
  <si>
    <t>2022-09-03 21:24:11</t>
  </si>
  <si>
    <t>2022-09-09 09:28:19</t>
  </si>
  <si>
    <t>2022-10-06 13:25:31</t>
  </si>
  <si>
    <t>2022-09-14 15:04:55</t>
  </si>
  <si>
    <t>2022-09-10 18:32:28</t>
  </si>
  <si>
    <t>2022-09-02 13:27:03</t>
  </si>
  <si>
    <t>2022-09-04 11:14:34</t>
  </si>
  <si>
    <t>2022-09-10 18:21:52</t>
  </si>
  <si>
    <t>2022-09-20 15:12:30</t>
  </si>
  <si>
    <t>2022-09-06 11:23:10</t>
  </si>
  <si>
    <t>2022-09-06 10:15:38</t>
  </si>
  <si>
    <t>2022-09-08 20:26:15</t>
  </si>
  <si>
    <t>2022-09-14 11:23:44</t>
  </si>
  <si>
    <t>2022-09-13 12:46:01</t>
  </si>
  <si>
    <t>2022-09-07 09:43:51</t>
  </si>
  <si>
    <t>2022-09-07 09:43:24</t>
  </si>
  <si>
    <t>2022-09-15 12:44:45</t>
  </si>
  <si>
    <t>2022-09-08 12:03:14</t>
  </si>
  <si>
    <t>2022-09-06 10:27:50</t>
  </si>
  <si>
    <t>2022-09-03 17:29:53</t>
  </si>
  <si>
    <t>2022-09-21 13:58:38</t>
  </si>
  <si>
    <t>2022-09-11 18:32:44</t>
  </si>
  <si>
    <t>2022-09-21 21:32:21</t>
  </si>
  <si>
    <t>2022-09-30 17:59:38</t>
  </si>
  <si>
    <t>2022-09-01 18:34:13</t>
  </si>
  <si>
    <t>2022-09-07 19:40:25</t>
  </si>
  <si>
    <t>2022-09-19 10:11:51</t>
  </si>
  <si>
    <t>2022-09-19 10:11:25</t>
  </si>
  <si>
    <t>2022-09-07 19:39:54</t>
  </si>
  <si>
    <t>2022-09-19 11:20:35</t>
  </si>
  <si>
    <t>2022-09-14 18:13:22</t>
  </si>
  <si>
    <t>2022-09-14 18:12:04</t>
  </si>
  <si>
    <t>2022-09-21 21:52:16</t>
  </si>
  <si>
    <t>2022-10-10 10:10:55</t>
  </si>
  <si>
    <t>2022-09-19 17:01:24</t>
  </si>
  <si>
    <t>2022-09-18 19:18:37</t>
  </si>
  <si>
    <t>2022-09-14 13:29:42</t>
  </si>
  <si>
    <t>2022-09-25 20:39:02</t>
  </si>
  <si>
    <t>2022-09-06 13:39:24</t>
  </si>
  <si>
    <t>2022-09-08 12:19:32</t>
  </si>
  <si>
    <t>2022-09-08 17:03:26</t>
  </si>
  <si>
    <t>2022-09-08 17:02:52</t>
  </si>
  <si>
    <t>2022-09-08 21:23:33</t>
  </si>
  <si>
    <t>2022-09-09 10:21:26</t>
  </si>
  <si>
    <t>2022-09-15 08:55:24</t>
  </si>
  <si>
    <t>2022-09-13 11:31:31</t>
  </si>
  <si>
    <t>2022-09-13 12:51:59</t>
  </si>
  <si>
    <t>2022-10-05 10:16:47</t>
  </si>
  <si>
    <t>2022-09-02 18:46:02</t>
  </si>
  <si>
    <t>2022-09-13 16:57:55</t>
  </si>
  <si>
    <t>2022-09-19 09:52:35</t>
  </si>
  <si>
    <t>2022-09-12 19:07:51</t>
  </si>
  <si>
    <t>2022-09-02 08:30:55</t>
  </si>
  <si>
    <t>2022-09-06 22:22:13</t>
  </si>
  <si>
    <t>2022-09-13 17:26:57</t>
  </si>
  <si>
    <t>2022-09-03 11:03:47</t>
  </si>
  <si>
    <t>2022-09-04 12:28:02</t>
  </si>
  <si>
    <t>2022-09-14 16:33:13</t>
  </si>
  <si>
    <t>2022-09-01 18:13:05</t>
  </si>
  <si>
    <t>2022-09-11 10:10:04</t>
  </si>
  <si>
    <t>2022-09-11 18:35:24</t>
  </si>
  <si>
    <t>2022-09-01 18:13:33</t>
  </si>
  <si>
    <t>2023-01-11 13:25:53</t>
  </si>
  <si>
    <t>2022-09-10 20:53:56</t>
  </si>
  <si>
    <t>2022-09-15 20:49:00</t>
  </si>
  <si>
    <t>2022-09-14 21:02:14</t>
  </si>
  <si>
    <t>2022-09-06 22:04:31</t>
  </si>
  <si>
    <t>2022-09-08 11:06:34</t>
  </si>
  <si>
    <t>2022-10-17 12:13:00</t>
  </si>
  <si>
    <t>2022-10-07 13:31:50</t>
  </si>
  <si>
    <t>2022-11-17 09:28:28</t>
  </si>
  <si>
    <t>2022-09-03 23:32:11</t>
  </si>
  <si>
    <t>2023-01-19 09:33:00</t>
  </si>
  <si>
    <t>2022-09-12 21:51:06</t>
  </si>
  <si>
    <t>2022-09-12 21:50:46</t>
  </si>
  <si>
    <t>2022-09-19 17:30:57</t>
  </si>
  <si>
    <t>2022-09-09 10:48:54</t>
  </si>
  <si>
    <t>2022-09-01 12:34:18</t>
  </si>
  <si>
    <t>2023-01-12 09:16:38</t>
  </si>
  <si>
    <t>2022-09-15 10:05:53</t>
  </si>
  <si>
    <t>2022-09-17 14:24:24</t>
  </si>
  <si>
    <t>2022-09-12 21:53:10</t>
  </si>
  <si>
    <t>2022-09-12 21:52:53</t>
  </si>
  <si>
    <t>2022-09-08 20:43:57</t>
  </si>
  <si>
    <t>2023-01-10 19:24:14</t>
  </si>
  <si>
    <t>2022-09-02 16:43:16</t>
  </si>
  <si>
    <t>2022-09-02 16:41:54</t>
  </si>
  <si>
    <t>2022-09-06 11:18:47</t>
  </si>
  <si>
    <t>2022-09-16 19:25:25</t>
  </si>
  <si>
    <t>2022-09-15 17:17:58</t>
  </si>
  <si>
    <t>2022-09-15 17:05:36</t>
  </si>
  <si>
    <t>2023-01-31 13:21:51</t>
  </si>
  <si>
    <t>2023-01-31 13:38:43</t>
  </si>
  <si>
    <t>2022-09-07 19:50:05</t>
  </si>
  <si>
    <t>2022-09-19 07:31:42</t>
  </si>
  <si>
    <t>2022-09-03 12:06:52</t>
  </si>
  <si>
    <t>2022-10-11 23:06:21</t>
  </si>
  <si>
    <t>2022-10-11 23:05:50</t>
  </si>
  <si>
    <t>2022-10-21 13:24:24</t>
  </si>
  <si>
    <t>2022-09-18 12:45:19</t>
  </si>
  <si>
    <t>2022-09-16 12:29:11</t>
  </si>
  <si>
    <t>2022-09-16 12:29:01</t>
  </si>
  <si>
    <t>2022-09-16 12:28:49</t>
  </si>
  <si>
    <t>2022-09-12 12:57:11</t>
  </si>
  <si>
    <t>2022-09-14 13:43:10</t>
  </si>
  <si>
    <t>2022-11-04 12:43:20</t>
  </si>
  <si>
    <t>2022-09-16 09:10:59</t>
  </si>
  <si>
    <t>2022-09-16 20:22:52</t>
  </si>
  <si>
    <t>2022-09-17 11:49:50</t>
  </si>
  <si>
    <t>VARA</t>
  </si>
  <si>
    <t>ANASTASIO</t>
  </si>
  <si>
    <t>1961-12-31</t>
  </si>
  <si>
    <t>2022-09-18 20:44:12</t>
  </si>
  <si>
    <t>2022-09-16 16:21:13</t>
  </si>
  <si>
    <t>2022-09-12 11:02:18</t>
  </si>
  <si>
    <t>2022-09-04 11:11:18</t>
  </si>
  <si>
    <t>2022-12-19 10:42:41</t>
  </si>
  <si>
    <t>2022-09-03 12:53:40</t>
  </si>
  <si>
    <t>2022-09-19 13:45:56</t>
  </si>
  <si>
    <t>2022-09-13 11:24:19</t>
  </si>
  <si>
    <t>2022-09-19 09:30:24</t>
  </si>
  <si>
    <t>2022-09-12 13:54:37</t>
  </si>
  <si>
    <t>2023-01-02 18:45:18</t>
  </si>
  <si>
    <t>2023-01-09 22:33:17</t>
  </si>
  <si>
    <t>2022-10-22 16:08:07</t>
  </si>
  <si>
    <t>2022-09-08 12:12:13</t>
  </si>
  <si>
    <t>2023-02-14 10:09:36</t>
  </si>
  <si>
    <t>2022-09-06 22:16:13</t>
  </si>
  <si>
    <t>2022-09-13 17:26:37</t>
  </si>
  <si>
    <t>2022-09-11 09:18:03</t>
  </si>
  <si>
    <t>2022-09-15 23:56:31</t>
  </si>
  <si>
    <t>2022-09-07 12:36:08</t>
  </si>
  <si>
    <t>2022-09-21 10:48:40</t>
  </si>
  <si>
    <t>2022-09-21 10:48:14</t>
  </si>
  <si>
    <t>2023-01-27 20:55:19</t>
  </si>
  <si>
    <t>2022-09-01 13:02:32</t>
  </si>
  <si>
    <t>2022-09-01 13:02:19</t>
  </si>
  <si>
    <t>2022-10-17 12:15:35</t>
  </si>
  <si>
    <t>2022-09-09 15:35:57</t>
  </si>
  <si>
    <t>2022-09-22 11:26:18</t>
  </si>
  <si>
    <t>2022-09-15 17:18:40</t>
  </si>
  <si>
    <t>2022-09-15 15:11:25</t>
  </si>
  <si>
    <t>2022-09-08 11:05:45</t>
  </si>
  <si>
    <t>2022-09-07 17:16:52</t>
  </si>
  <si>
    <t>2023-03-15 11:49:19</t>
  </si>
  <si>
    <t>2022-09-06 09:14:58</t>
  </si>
  <si>
    <t>2022-09-17 14:59:27</t>
  </si>
  <si>
    <t>2022-09-20 09:56:31</t>
  </si>
  <si>
    <t>2022-09-21 16:00:51</t>
  </si>
  <si>
    <t>2022-09-18 12:35:26</t>
  </si>
  <si>
    <t>2022-09-01 16:02:41</t>
  </si>
  <si>
    <t>2022-09-04 11:15:14</t>
  </si>
  <si>
    <t>2022-09-02 12:22:06</t>
  </si>
  <si>
    <t>2022-09-18 19:15:05</t>
  </si>
  <si>
    <t>2022-09-21 17:33:33</t>
  </si>
  <si>
    <t>2022-09-14 23:19:41</t>
  </si>
  <si>
    <t>2022-09-21 16:26:34</t>
  </si>
  <si>
    <t>2022-09-08 09:47:03</t>
  </si>
  <si>
    <t>2022-10-31 10:39:40</t>
  </si>
  <si>
    <t>2022-09-02 10:50:38</t>
  </si>
  <si>
    <t>2022-09-23 11:36:35</t>
  </si>
  <si>
    <t>2022-09-07 12:58:31</t>
  </si>
  <si>
    <t>2022-09-16 16:37:16</t>
  </si>
  <si>
    <t>2022-09-08 20:46:15</t>
  </si>
  <si>
    <t>2022-09-14 18:25:26</t>
  </si>
  <si>
    <t>2022-09-09 10:12:59</t>
  </si>
  <si>
    <t>2022-09-14 23:36:21</t>
  </si>
  <si>
    <t>2022-09-14 23:35:48</t>
  </si>
  <si>
    <t>2022-09-21 22:48:17</t>
  </si>
  <si>
    <t>2022-09-04 11:16:35</t>
  </si>
  <si>
    <t>2022-09-10 10:45:07</t>
  </si>
  <si>
    <t>2022-09-15 11:42:43</t>
  </si>
  <si>
    <t>2022-09-20 09:56:04</t>
  </si>
  <si>
    <t>2022-09-13 23:27:42</t>
  </si>
  <si>
    <t>1980-05-14</t>
  </si>
  <si>
    <t>2022-10-05 10:17:18</t>
  </si>
  <si>
    <t>2022-09-13 09:41:31</t>
  </si>
  <si>
    <t>2022-09-14 10:27:31</t>
  </si>
  <si>
    <t>2022-09-14 14:23:20</t>
  </si>
  <si>
    <t>2022-09-09 15:44:08</t>
  </si>
  <si>
    <t>2022-09-08 08:52:47</t>
  </si>
  <si>
    <t>2022-09-06 10:49:47</t>
  </si>
  <si>
    <t>2022-09-08 14:46:30</t>
  </si>
  <si>
    <t>2022-09-07 17:28:09</t>
  </si>
  <si>
    <t>2023-03-02 12:05:12</t>
  </si>
  <si>
    <t>1975-01-07</t>
  </si>
  <si>
    <t>2023-01-11 13:20:58</t>
  </si>
  <si>
    <t>2022-09-28 12:20:43</t>
  </si>
  <si>
    <t>2022-09-01 15:52:47</t>
  </si>
  <si>
    <t>2022-09-01 12:34:05</t>
  </si>
  <si>
    <t>2022-09-13 17:30:10</t>
  </si>
  <si>
    <t>2022-10-27 14:47:19</t>
  </si>
  <si>
    <t>2022-09-01 15:17:19</t>
  </si>
  <si>
    <t>2022-09-13 16:56:35</t>
  </si>
  <si>
    <t>2022-09-13 09:15:14</t>
  </si>
  <si>
    <t>2022-09-14 12:01:09</t>
  </si>
  <si>
    <t>2022-09-03 20:15:31</t>
  </si>
  <si>
    <t>2022-09-03 20:14:49</t>
  </si>
  <si>
    <t>2022-09-06 23:46:03</t>
  </si>
  <si>
    <t>2022-09-19 23:28:33</t>
  </si>
  <si>
    <t>2023-01-31 13:22:20</t>
  </si>
  <si>
    <t>2022-09-08 14:28:53</t>
  </si>
  <si>
    <t>2023-01-31 13:37:53</t>
  </si>
  <si>
    <t>2022-09-13 16:57:13</t>
  </si>
  <si>
    <t>2022-09-13 16:56:21</t>
  </si>
  <si>
    <t>2022-09-01 15:53:09</t>
  </si>
  <si>
    <t>2022-09-13 18:11:03</t>
  </si>
  <si>
    <t>2022-09-01 14:40:58</t>
  </si>
  <si>
    <t>2022-09-15 13:30:30</t>
  </si>
  <si>
    <t>2022-09-11 20:30:44</t>
  </si>
  <si>
    <t>2022-09-11 20:23:27</t>
  </si>
  <si>
    <t>2022-09-02 09:51:11</t>
  </si>
  <si>
    <t>2022-11-28 12:17:33</t>
  </si>
  <si>
    <t>2022-09-14 15:05:14</t>
  </si>
  <si>
    <t>2023-01-24 12:58:05</t>
  </si>
  <si>
    <t>2022-09-21 21:20:48</t>
  </si>
  <si>
    <t>2022-09-14 18:52:03</t>
  </si>
  <si>
    <t>2022-09-01 21:11:19</t>
  </si>
  <si>
    <t>2022-09-20 13:23:11</t>
  </si>
  <si>
    <t>2022-09-27 14:11:25</t>
  </si>
  <si>
    <t>2022-09-12 11:04:10</t>
  </si>
  <si>
    <t>2022-09-14 12:21:17</t>
  </si>
  <si>
    <t>2022-09-25 22:26:30</t>
  </si>
  <si>
    <t>2022-09-25 22:26:08</t>
  </si>
  <si>
    <t>2022-10-26 16:33:36</t>
  </si>
  <si>
    <t>2022-09-16 13:25:07</t>
  </si>
  <si>
    <t>2022-09-02 08:30:38</t>
  </si>
  <si>
    <t>2022-09-02 16:44:48</t>
  </si>
  <si>
    <t>2022-09-02 16:44:10</t>
  </si>
  <si>
    <t>2022-12-30 12:52:55</t>
  </si>
  <si>
    <t>2022-09-21 16:32:40</t>
  </si>
  <si>
    <t>2022-09-15 14:29:34</t>
  </si>
  <si>
    <t>2022-09-16 20:31:49</t>
  </si>
  <si>
    <t>2022-09-08 11:06:01</t>
  </si>
  <si>
    <t>2022-09-13 09:36:02</t>
  </si>
  <si>
    <t>BROS</t>
  </si>
  <si>
    <t>1994-04-18</t>
  </si>
  <si>
    <t>2022-10-28 17:26:11</t>
  </si>
  <si>
    <t>2022-09-08 12:48:44</t>
  </si>
  <si>
    <t>2022-09-18 13:22:45</t>
  </si>
  <si>
    <t>2022-09-06 12:05:53</t>
  </si>
  <si>
    <t>2022-09-06 12:05:24</t>
  </si>
  <si>
    <t>2022-09-22 11:41:43</t>
  </si>
  <si>
    <t>2022-09-18 10:47:23</t>
  </si>
  <si>
    <t>2022-09-20 16:30:33</t>
  </si>
  <si>
    <t>2022-09-03 23:34:30</t>
  </si>
  <si>
    <t>2022-09-10 18:16:03</t>
  </si>
  <si>
    <t>2022-09-14 12:01:33</t>
  </si>
  <si>
    <t>2022-09-14 15:04:33</t>
  </si>
  <si>
    <t>2022-09-23 07:04:14</t>
  </si>
  <si>
    <t>2022-09-07 19:42:18</t>
  </si>
  <si>
    <t>2022-09-08 10:33:39</t>
  </si>
  <si>
    <t>2022-09-04 12:12:11</t>
  </si>
  <si>
    <t>2022-09-16 16:32:37</t>
  </si>
  <si>
    <t>2022-09-16 16:32:26</t>
  </si>
  <si>
    <t>2023-03-16 15:53:51</t>
  </si>
  <si>
    <t>2022-09-16 13:12:47</t>
  </si>
  <si>
    <t>2022-09-15 11:44:24</t>
  </si>
  <si>
    <t>2022-09-14 18:56:41</t>
  </si>
  <si>
    <t>2022-09-08 11:05:11</t>
  </si>
  <si>
    <t>2022-09-19 10:06:20</t>
  </si>
  <si>
    <t>2022-09-07 10:09:50</t>
  </si>
  <si>
    <t>2022-09-13 23:01:27</t>
  </si>
  <si>
    <t>2022-10-05 21:33:25</t>
  </si>
  <si>
    <t>2022-09-12 21:52:35</t>
  </si>
  <si>
    <t>2022-09-12 21:52:19</t>
  </si>
  <si>
    <t>2022-09-19 09:30:41</t>
  </si>
  <si>
    <t>2022-09-20 00:23:18</t>
  </si>
  <si>
    <t>2022-09-21 01:39:18</t>
  </si>
  <si>
    <t>2023-03-20 21:45:55</t>
  </si>
  <si>
    <t>2022-09-01 15:48:16</t>
  </si>
  <si>
    <t>2022-09-15 12:38:48</t>
  </si>
  <si>
    <t>2022-09-15 14:12:05</t>
  </si>
  <si>
    <t>2022-09-08 11:05:35</t>
  </si>
  <si>
    <t>2022-09-08 10:27:24</t>
  </si>
  <si>
    <t>2022-09-08 10:27:07</t>
  </si>
  <si>
    <t>2022-09-07 12:44:25</t>
  </si>
  <si>
    <t>2022-09-06 10:21:21</t>
  </si>
  <si>
    <t>2022-09-16 08:34:58</t>
  </si>
  <si>
    <t>2022-09-08 09:02:17</t>
  </si>
  <si>
    <t>2022-10-12 10:06:11</t>
  </si>
  <si>
    <t>2022-09-28 10:07:29</t>
  </si>
  <si>
    <t>2022-09-08 20:45:20</t>
  </si>
  <si>
    <t>2022-09-12 15:45:48</t>
  </si>
  <si>
    <t>2022-09-12 15:45:15</t>
  </si>
  <si>
    <t>2022-09-07 16:38:42</t>
  </si>
  <si>
    <t>2022-09-19 13:07:39</t>
  </si>
  <si>
    <t>2022-09-03 23:37:16</t>
  </si>
  <si>
    <t>2022-09-12 19:08:24</t>
  </si>
  <si>
    <t>2022-09-24 16:56:06</t>
  </si>
  <si>
    <t>2022-10-03 21:27:03</t>
  </si>
  <si>
    <t>2022-09-03 12:07:15</t>
  </si>
  <si>
    <t>2022-09-18 19:18:18</t>
  </si>
  <si>
    <t>2022-10-08 09:40:45</t>
  </si>
  <si>
    <t>2022-09-21 16:16:16</t>
  </si>
  <si>
    <t>2022-09-11 09:12:06</t>
  </si>
  <si>
    <t>2022-09-06 11:44:06</t>
  </si>
  <si>
    <t>2022-09-20 13:48:33</t>
  </si>
  <si>
    <t>2022-09-01 18:23:24</t>
  </si>
  <si>
    <t>2022-09-16 12:28:40</t>
  </si>
  <si>
    <t>2022-09-19 09:29:44</t>
  </si>
  <si>
    <t>2022-09-18 20:39:28</t>
  </si>
  <si>
    <t>2022-09-22 13:37:44</t>
  </si>
  <si>
    <t>2022-09-06 18:16:36</t>
  </si>
  <si>
    <t>2022-10-04 17:24:36</t>
  </si>
  <si>
    <t>2022-09-13 11:39:38</t>
  </si>
  <si>
    <t>2022-09-13 12:10:45</t>
  </si>
  <si>
    <t>2022-12-13 23:05:35</t>
  </si>
  <si>
    <t>2022-09-08 14:47:07</t>
  </si>
  <si>
    <t>2022-10-07 15:52:25</t>
  </si>
  <si>
    <t>2022-09-06 13:08:38</t>
  </si>
  <si>
    <t>2023-02-08 12:38:43</t>
  </si>
  <si>
    <t>2022-09-20 13:49:07</t>
  </si>
  <si>
    <t>2022-09-08 14:46:52</t>
  </si>
  <si>
    <t>2022-09-30 13:03:49</t>
  </si>
  <si>
    <t>2023-03-14 13:08:20</t>
  </si>
  <si>
    <t>2023-01-31 10:34:29</t>
  </si>
  <si>
    <t>2022-09-16 19:56:03</t>
  </si>
  <si>
    <t>2022-09-16 19:54:36</t>
  </si>
  <si>
    <t>2022-09-13 09:14:43</t>
  </si>
  <si>
    <t>2022-09-06 18:18:34</t>
  </si>
  <si>
    <t>2022-09-06 18:18:17</t>
  </si>
  <si>
    <t>2022-09-02 13:14:57</t>
  </si>
  <si>
    <t>2022-09-16 13:29:09</t>
  </si>
  <si>
    <t>2022-09-02 12:43:12</t>
  </si>
  <si>
    <t>2022-09-15 22:05:16</t>
  </si>
  <si>
    <t>2022-09-08 20:25:53</t>
  </si>
  <si>
    <t>2022-09-08 20:13:21</t>
  </si>
  <si>
    <t>2022-09-08 20:45:32</t>
  </si>
  <si>
    <t>2022-09-15 14:07:42</t>
  </si>
  <si>
    <t>2022-09-07 16:35:53</t>
  </si>
  <si>
    <t>2022-09-18 10:44:11</t>
  </si>
  <si>
    <t>2023-01-26 13:20:56</t>
  </si>
  <si>
    <t>2022-09-08 14:46:16</t>
  </si>
  <si>
    <t>2022-09-15 12:35:31</t>
  </si>
  <si>
    <t>2022-09-15 12:35:22</t>
  </si>
  <si>
    <t>2022-09-15 12:34:03</t>
  </si>
  <si>
    <t>2022-09-15 12:33:49</t>
  </si>
  <si>
    <t>2022-09-01 15:55:52</t>
  </si>
  <si>
    <t>2022-09-22 12:38:51</t>
  </si>
  <si>
    <t>2022-09-01 12:19:31</t>
  </si>
  <si>
    <t>2022-09-16 19:53:54</t>
  </si>
  <si>
    <t>2022-09-16 19:53:31</t>
  </si>
  <si>
    <t>2023-02-08 12:40:01</t>
  </si>
  <si>
    <t>2022-09-12 19:09:12</t>
  </si>
  <si>
    <t>2022-09-06 11:43:56</t>
  </si>
  <si>
    <t>1981-09-14</t>
  </si>
  <si>
    <t>2022-09-12 22:29:18</t>
  </si>
  <si>
    <t>2022-10-04 23:15:19</t>
  </si>
  <si>
    <t>2022-09-16 12:29:10</t>
  </si>
  <si>
    <t>2022-09-07 12:53:35</t>
  </si>
  <si>
    <t>2022-09-06 18:57:25</t>
  </si>
  <si>
    <t>2022-09-06 18:56:49</t>
  </si>
  <si>
    <t>2022-09-13 22:04:46</t>
  </si>
  <si>
    <t>2022-09-24 10:25:28</t>
  </si>
  <si>
    <t>FARFAN</t>
  </si>
  <si>
    <t>1980-12-31</t>
  </si>
  <si>
    <t>2023-01-02 18:47:51</t>
  </si>
  <si>
    <t>2022-09-15 17:19:01</t>
  </si>
  <si>
    <t>2022-09-08 11:06:50</t>
  </si>
  <si>
    <t>2022-09-11 18:17:16</t>
  </si>
  <si>
    <t>2022-09-16 19:56:26</t>
  </si>
  <si>
    <t>2022-09-15 20:49:33</t>
  </si>
  <si>
    <t>2022-09-08 08:53:05</t>
  </si>
  <si>
    <t>2022-09-02 16:46:54</t>
  </si>
  <si>
    <t>2022-09-20 20:57:33</t>
  </si>
  <si>
    <t>2022-09-06 10:33:40</t>
  </si>
  <si>
    <t>2022-09-06 12:42:00</t>
  </si>
  <si>
    <t>2022-09-13 21:57:19</t>
  </si>
  <si>
    <t>2022-09-13 22:01:09</t>
  </si>
  <si>
    <t>2022-09-13 22:00:51</t>
  </si>
  <si>
    <t>2023-02-06 20:54:02</t>
  </si>
  <si>
    <t>2022-09-12 17:38:57</t>
  </si>
  <si>
    <t>2022-10-17 16:28:32</t>
  </si>
  <si>
    <t>2022-09-09 10:12:10</t>
  </si>
  <si>
    <t>2022-10-05 10:16:31</t>
  </si>
  <si>
    <t>2022-09-20 08:18:14</t>
  </si>
  <si>
    <t>2022-09-15 10:00:01</t>
  </si>
  <si>
    <t>2022-09-15 13:59:22</t>
  </si>
  <si>
    <t>2022-09-12 23:24:16</t>
  </si>
  <si>
    <t>2022-09-06 18:57:36</t>
  </si>
  <si>
    <t>2022-09-15 17:59:40</t>
  </si>
  <si>
    <t>2022-09-04 19:53:14</t>
  </si>
  <si>
    <t>2022-09-12 13:32:08</t>
  </si>
  <si>
    <t>2022-09-02 11:27:14</t>
  </si>
  <si>
    <t>2022-09-01 12:19:04</t>
  </si>
  <si>
    <t>2022-09-15 12:57:55</t>
  </si>
  <si>
    <t>2022-09-15 20:21:33</t>
  </si>
  <si>
    <t>2022-09-01 17:21:23</t>
  </si>
  <si>
    <t>2022-09-14 12:21:04</t>
  </si>
  <si>
    <t>2022-09-16 21:04:52</t>
  </si>
  <si>
    <t>2022-10-06 17:56:10</t>
  </si>
  <si>
    <t>2022-09-07 11:19:52</t>
  </si>
  <si>
    <t>2022-09-14 12:22:34</t>
  </si>
  <si>
    <t>2022-09-06 16:30:52</t>
  </si>
  <si>
    <t>2022-09-23 11:42:40</t>
  </si>
  <si>
    <t>2023-01-11 21:40:24</t>
  </si>
  <si>
    <t>2022-09-15 12:45:45</t>
  </si>
  <si>
    <t>2022-09-11 19:23:27</t>
  </si>
  <si>
    <t>2022-09-16 16:32:42</t>
  </si>
  <si>
    <t>2022-09-01 12:20:29</t>
  </si>
  <si>
    <t>2022-09-03 20:52:30</t>
  </si>
  <si>
    <t>2022-09-02 09:56:21</t>
  </si>
  <si>
    <t>2022-09-01 17:03:12</t>
  </si>
  <si>
    <t>2022-09-01 12:20:44</t>
  </si>
  <si>
    <t>2022-09-07 23:29:52</t>
  </si>
  <si>
    <t>2022-09-07 23:29:18</t>
  </si>
  <si>
    <t>2022-09-23 15:38:45</t>
  </si>
  <si>
    <t>2022-09-04 19:52:57</t>
  </si>
  <si>
    <t>2022-09-14 11:50:21</t>
  </si>
  <si>
    <t>2022-10-25 09:04:45</t>
  </si>
  <si>
    <t>2022-09-15 10:56:04</t>
  </si>
  <si>
    <t>2022-09-15 18:34:00</t>
  </si>
  <si>
    <t>2022-09-02 17:19:35</t>
  </si>
  <si>
    <t>2022-09-02 17:18:58</t>
  </si>
  <si>
    <t>2022-10-10 12:51:59</t>
  </si>
  <si>
    <t>2022-10-27 12:17:34</t>
  </si>
  <si>
    <t>2022-09-18 21:28:32</t>
  </si>
  <si>
    <t>2022-09-11 10:07:45</t>
  </si>
  <si>
    <t>2022-09-08 17:12:56</t>
  </si>
  <si>
    <t>2022-09-02 21:18:18</t>
  </si>
  <si>
    <t>2022-09-14 15:04:17</t>
  </si>
  <si>
    <t>DAMAS</t>
  </si>
  <si>
    <t>1976-07-21</t>
  </si>
  <si>
    <t>2022-09-17 14:29:21</t>
  </si>
  <si>
    <t>2022-09-23 07:04:42</t>
  </si>
  <si>
    <t>2022-09-08 10:38:15</t>
  </si>
  <si>
    <t>2022-09-19 20:29:22</t>
  </si>
  <si>
    <t>2022-09-14 11:50:39</t>
  </si>
  <si>
    <t>2022-09-13 23:26:22</t>
  </si>
  <si>
    <t>2023-03-17 09:57:12</t>
  </si>
  <si>
    <t>2022-09-01 12:57:32</t>
  </si>
  <si>
    <t>2022-09-01 13:28:45</t>
  </si>
  <si>
    <t>2022-09-01 13:27:34</t>
  </si>
  <si>
    <t>2022-09-02 09:56:46</t>
  </si>
  <si>
    <t>2022-09-08 08:59:03</t>
  </si>
  <si>
    <t>2022-09-08 08:33:14</t>
  </si>
  <si>
    <t>2022-09-06 10:12:58</t>
  </si>
  <si>
    <t>2022-09-01 17:02:50</t>
  </si>
  <si>
    <t>2022-09-08 12:21:36</t>
  </si>
  <si>
    <t>2022-09-07 09:48:51</t>
  </si>
  <si>
    <t>2022-09-01 13:00:35</t>
  </si>
  <si>
    <t>2022-09-03 10:41:51</t>
  </si>
  <si>
    <t>2022-09-12 12:02:38</t>
  </si>
  <si>
    <t>2022-09-23 11:29:17</t>
  </si>
  <si>
    <t>2022-09-14 23:12:36</t>
  </si>
  <si>
    <t>2022-09-08 19:37:31</t>
  </si>
  <si>
    <t>2022-09-07 12:05:20</t>
  </si>
  <si>
    <t>2022-09-19 17:30:18</t>
  </si>
  <si>
    <t>2022-09-11 19:23:57</t>
  </si>
  <si>
    <t>2022-09-18 12:46:05</t>
  </si>
  <si>
    <t>2022-09-21 17:36:55</t>
  </si>
  <si>
    <t>2022-09-08 14:37:59</t>
  </si>
  <si>
    <t>2023-01-16 17:55:25</t>
  </si>
  <si>
    <t>2023-01-16 17:55:20</t>
  </si>
  <si>
    <t>2022-09-17 10:13:49</t>
  </si>
  <si>
    <t>2022-09-15 12:46:13</t>
  </si>
  <si>
    <t>2022-09-18 12:39:19</t>
  </si>
  <si>
    <t>2022-09-18 12:35:55</t>
  </si>
  <si>
    <t>2022-09-06 17:49:43</t>
  </si>
  <si>
    <t>2022-09-06 17:38:30</t>
  </si>
  <si>
    <t>2022-09-06 18:10:36</t>
  </si>
  <si>
    <t>2022-09-06 18:09:32</t>
  </si>
  <si>
    <t>2022-09-12 13:44:14</t>
  </si>
  <si>
    <t>2022-09-08 11:06:17</t>
  </si>
  <si>
    <t>2022-09-05 12:24:52</t>
  </si>
  <si>
    <t>2022-10-05 10:17:02</t>
  </si>
  <si>
    <t>2022-09-15 19:02:57</t>
  </si>
  <si>
    <t>2022-09-15 12:59:23</t>
  </si>
  <si>
    <t>2022-09-11 19:22:23</t>
  </si>
  <si>
    <t>2022-09-15 12:43:36</t>
  </si>
  <si>
    <t>2022-09-21 14:06:31</t>
  </si>
  <si>
    <t>2022-09-21 14:01:49</t>
  </si>
  <si>
    <t>2022-09-14 08:04:34</t>
  </si>
  <si>
    <t>2022-09-23 11:28:44</t>
  </si>
  <si>
    <t>2022-09-12 12:53:11</t>
  </si>
  <si>
    <t>2022-09-12 12:52:50</t>
  </si>
  <si>
    <t>2022-09-19 11:23:29</t>
  </si>
  <si>
    <t>2022-09-14 10:28:30</t>
  </si>
  <si>
    <t>2022-09-17 11:46:24</t>
  </si>
  <si>
    <t>2023-02-13 08:37:21</t>
  </si>
  <si>
    <t>2022-09-02 23:15:12</t>
  </si>
  <si>
    <t>2022-09-11 20:40:00</t>
  </si>
  <si>
    <t>2022-09-11 20:39:49</t>
  </si>
  <si>
    <t>2022-09-08 14:04:56</t>
  </si>
  <si>
    <t>2022-09-16 16:37:38</t>
  </si>
  <si>
    <t>2022-09-16 16:37:07</t>
  </si>
  <si>
    <t>2022-09-23 13:49:42</t>
  </si>
  <si>
    <t>2022-09-01 17:21:49</t>
  </si>
  <si>
    <t>2022-09-15 16:08:43</t>
  </si>
  <si>
    <t>2022-09-14 23:15:03</t>
  </si>
  <si>
    <t>2022-09-15 12:47:11</t>
  </si>
  <si>
    <t>2022-09-16 13:08:38</t>
  </si>
  <si>
    <t>2022-09-07 20:07:59</t>
  </si>
  <si>
    <t>2023-01-12 08:24:13</t>
  </si>
  <si>
    <t>2022-09-13 16:56:44</t>
  </si>
  <si>
    <t>2022-09-15 19:03:11</t>
  </si>
  <si>
    <t>2023-01-10 14:01:33</t>
  </si>
  <si>
    <t>2022-09-12 11:15:36</t>
  </si>
  <si>
    <t>2022-09-08 18:14:06</t>
  </si>
  <si>
    <t>LUIS FRANCISCO</t>
  </si>
  <si>
    <t>2022-10-05 18:59:11</t>
  </si>
  <si>
    <t>1966-03-29</t>
  </si>
  <si>
    <t>2023-02-16 19:42:32</t>
  </si>
  <si>
    <t>2022-10-03 21:27:46</t>
  </si>
  <si>
    <t>2022-09-08 10:29:03</t>
  </si>
  <si>
    <t>2022-09-07 20:01:15</t>
  </si>
  <si>
    <t>2022-09-13 23:28:14</t>
  </si>
  <si>
    <t>2022-09-15 12:43:58</t>
  </si>
  <si>
    <t>2022-09-15 20:44:47</t>
  </si>
  <si>
    <t>2022-09-15 20:44:28</t>
  </si>
  <si>
    <t>2022-09-01 18:30:11</t>
  </si>
  <si>
    <t>2022-09-03 19:06:18</t>
  </si>
  <si>
    <t>2022-09-11 20:39:29</t>
  </si>
  <si>
    <t>2023-01-24 13:14:46</t>
  </si>
  <si>
    <t>2022-09-15 12:58:58</t>
  </si>
  <si>
    <t>2022-09-01 13:01:05</t>
  </si>
  <si>
    <t>2022-09-12 19:03:34</t>
  </si>
  <si>
    <t>2022-09-07 10:20:35</t>
  </si>
  <si>
    <t>2022-09-01 14:56:52</t>
  </si>
  <si>
    <t>2022-09-06 10:37:48</t>
  </si>
  <si>
    <t>2022-09-13 22:39:00</t>
  </si>
  <si>
    <t>2022-09-11 09:01:16</t>
  </si>
  <si>
    <t>2022-09-13 15:52:17</t>
  </si>
  <si>
    <t>2022-09-07 09:41:30</t>
  </si>
  <si>
    <t>2022-09-07 09:40:33</t>
  </si>
  <si>
    <t>2022-09-16 13:23:06</t>
  </si>
  <si>
    <t>2022-09-01 15:52:38</t>
  </si>
  <si>
    <t>2023-01-26 18:07:10</t>
  </si>
  <si>
    <t>2022-09-14 23:11:26</t>
  </si>
  <si>
    <t>2022-09-07 10:16:43</t>
  </si>
  <si>
    <t>2022-09-03 17:30:43</t>
  </si>
  <si>
    <t>2023-01-23 18:22:20</t>
  </si>
  <si>
    <t>2022-09-06 10:50:49</t>
  </si>
  <si>
    <t>2022-09-06 23:40:59</t>
  </si>
  <si>
    <t>2022-09-19 23:28:12</t>
  </si>
  <si>
    <t>POYO</t>
  </si>
  <si>
    <t>URBITA</t>
  </si>
  <si>
    <t>1962-05-11</t>
  </si>
  <si>
    <t>2022-09-06 12:54:09</t>
  </si>
  <si>
    <t>2023-01-31 12:23:30</t>
  </si>
  <si>
    <t>2022-09-04 12:10:19</t>
  </si>
  <si>
    <t>2022-09-02 23:13:30</t>
  </si>
  <si>
    <t>2022-09-02 00:48:33</t>
  </si>
  <si>
    <t>2022-09-02 17:19:47</t>
  </si>
  <si>
    <t>2022-09-02 17:19:12</t>
  </si>
  <si>
    <t>2022-09-07 20:04:40</t>
  </si>
  <si>
    <t>2022-09-07 20:04:10</t>
  </si>
  <si>
    <t>2022-09-08 20:11:52</t>
  </si>
  <si>
    <t>2022-09-08 20:44:27</t>
  </si>
  <si>
    <t>2022-09-01 15:21:17</t>
  </si>
  <si>
    <t>2022-09-04 23:11:31</t>
  </si>
  <si>
    <t>2022-10-07 12:39:08</t>
  </si>
  <si>
    <t>2022-09-11 20:00:28</t>
  </si>
  <si>
    <t>2022-10-10 11:29:52</t>
  </si>
  <si>
    <t>2022-09-19 11:43:41</t>
  </si>
  <si>
    <t>CABALLE</t>
  </si>
  <si>
    <t>2022-10-28 12:53:35</t>
  </si>
  <si>
    <t>2022-09-05 10:05:46</t>
  </si>
  <si>
    <t>2022-09-05 10:05:17</t>
  </si>
  <si>
    <t>2022-09-07 17:11:51</t>
  </si>
  <si>
    <t>2022-09-07 17:10:35</t>
  </si>
  <si>
    <t>2022-09-13 12:32:53</t>
  </si>
  <si>
    <t>2022-09-14 15:01:13</t>
  </si>
  <si>
    <t>2023-01-25 21:34:06</t>
  </si>
  <si>
    <t>2022-09-19 11:23:46</t>
  </si>
  <si>
    <t>2022-09-06 12:41:04</t>
  </si>
  <si>
    <t>2022-10-20 11:51:59</t>
  </si>
  <si>
    <t>2022-09-06 12:41:30</t>
  </si>
  <si>
    <t>2022-09-21 17:15:23</t>
  </si>
  <si>
    <t>2022-09-21 17:14:56</t>
  </si>
  <si>
    <t>2022-09-01 14:56:34</t>
  </si>
  <si>
    <t>2022-09-02 12:59:54</t>
  </si>
  <si>
    <t>ROBERTO JOSE</t>
  </si>
  <si>
    <t>1959-01-22</t>
  </si>
  <si>
    <t>2022-09-06 12:46:20</t>
  </si>
  <si>
    <t>2022-09-15 14:08:46</t>
  </si>
  <si>
    <t>2022-09-07 16:36:01</t>
  </si>
  <si>
    <t>2022-09-19 11:19:54</t>
  </si>
  <si>
    <t>2022-09-11 20:34:31</t>
  </si>
  <si>
    <t>2022-09-13 15:51:59</t>
  </si>
  <si>
    <t>2022-09-13 15:51:17</t>
  </si>
  <si>
    <t>2022-09-12 22:29:55</t>
  </si>
  <si>
    <t>2022-09-07 11:39:00</t>
  </si>
  <si>
    <t>2022-09-07 11:23:11</t>
  </si>
  <si>
    <t>2022-09-11 18:19:06</t>
  </si>
  <si>
    <t>2022-09-12 12:38:58</t>
  </si>
  <si>
    <t>2022-09-14 10:40:48</t>
  </si>
  <si>
    <t>2022-09-05 11:49:53</t>
  </si>
  <si>
    <t>2022-09-15 07:11:13</t>
  </si>
  <si>
    <t>2023-01-03 11:24:08</t>
  </si>
  <si>
    <t>2023-01-03 11:21:13</t>
  </si>
  <si>
    <t>2022-09-15 18:42:21</t>
  </si>
  <si>
    <t>2022-09-07 12:35:33</t>
  </si>
  <si>
    <t>2022-09-04 12:10:48</t>
  </si>
  <si>
    <t>2022-09-15 13:59:08</t>
  </si>
  <si>
    <t>2022-09-13 16:57:26</t>
  </si>
  <si>
    <t>2022-09-13 16:56:57</t>
  </si>
  <si>
    <t>2022-09-08 12:32:29</t>
  </si>
  <si>
    <t>2022-09-11 17:41:18</t>
  </si>
  <si>
    <t>1956-05-05</t>
  </si>
  <si>
    <t>2022-09-14 12:38:12</t>
  </si>
  <si>
    <t>2023-01-23 15:50:40</t>
  </si>
  <si>
    <t>2022-09-15 15:13:34</t>
  </si>
  <si>
    <t>2022-09-12 11:02:04</t>
  </si>
  <si>
    <t>2022-09-12 10:40:20</t>
  </si>
  <si>
    <t>2022-09-12 15:44:29</t>
  </si>
  <si>
    <t>2022-09-15 22:54:01</t>
  </si>
  <si>
    <t>2022-09-07 09:52:03</t>
  </si>
  <si>
    <t>2022-09-16 19:26:06</t>
  </si>
  <si>
    <t>2022-09-16 18:58:33</t>
  </si>
  <si>
    <t>2022-09-03 12:24:30</t>
  </si>
  <si>
    <t>2022-09-07 12:04:57</t>
  </si>
  <si>
    <t>2022-09-07 12:27:34</t>
  </si>
  <si>
    <t>2023-01-24 17:25:59</t>
  </si>
  <si>
    <t>2022-09-15 10:33:19</t>
  </si>
  <si>
    <t>PONTIGO</t>
  </si>
  <si>
    <t>1954-10-27</t>
  </si>
  <si>
    <t>2023-01-20 08:46:30</t>
  </si>
  <si>
    <t>2022-09-08 10:49:16</t>
  </si>
  <si>
    <t>2022-09-06 19:41:41</t>
  </si>
  <si>
    <t>2022-09-07 12:46:36</t>
  </si>
  <si>
    <t>2022-09-12 17:38:40</t>
  </si>
  <si>
    <t>2022-09-02 17:20:00</t>
  </si>
  <si>
    <t>2023-01-11 15:48:21</t>
  </si>
  <si>
    <t>2022-09-08 17:11:02</t>
  </si>
  <si>
    <t>2022-09-06 17:35:27</t>
  </si>
  <si>
    <t>2022-09-02 12:58:38</t>
  </si>
  <si>
    <t>2022-09-02 12:58:14</t>
  </si>
  <si>
    <t>2022-09-22 13:38:21</t>
  </si>
  <si>
    <t>1953-04-24</t>
  </si>
  <si>
    <t>2022-09-13 09:44:09</t>
  </si>
  <si>
    <t>2023-02-04 08:15:13</t>
  </si>
  <si>
    <t>2023-01-10 14:01:47</t>
  </si>
  <si>
    <t>2022-09-21 21:24:00</t>
  </si>
  <si>
    <t>2022-09-21 21:21:10</t>
  </si>
  <si>
    <t>2022-09-13 18:26:36</t>
  </si>
  <si>
    <t>2022-09-13 18:26:02</t>
  </si>
  <si>
    <t>2022-09-14 14:22:01</t>
  </si>
  <si>
    <t>2022-09-06 19:41:03</t>
  </si>
  <si>
    <t>2022-09-21 21:32:16</t>
  </si>
  <si>
    <t>2022-09-07 12:59:00</t>
  </si>
  <si>
    <t>SENOSIAIN</t>
  </si>
  <si>
    <t>IRUJO</t>
  </si>
  <si>
    <t>ROBERTO FELIX</t>
  </si>
  <si>
    <t>1950-06-28</t>
  </si>
  <si>
    <t>2023-01-11 12:06:04</t>
  </si>
  <si>
    <t>2022-09-05 11:15:17</t>
  </si>
  <si>
    <t>2022-09-13 17:31:37</t>
  </si>
  <si>
    <t>2022-09-13 17:26:27</t>
  </si>
  <si>
    <t>2022-09-07 23:35:00</t>
  </si>
  <si>
    <t>2022-09-07 23:34:08</t>
  </si>
  <si>
    <t>2022-09-15 12:39:08</t>
  </si>
  <si>
    <t>2022-09-08 09:46:33</t>
  </si>
  <si>
    <t>2022-09-16 19:54:12</t>
  </si>
  <si>
    <t>2022-09-01 15:55:07</t>
  </si>
  <si>
    <t>2022-09-15 22:31:39</t>
  </si>
  <si>
    <t>2022-09-14 18:15:35</t>
  </si>
  <si>
    <t>2022-09-15 10:33:52</t>
  </si>
  <si>
    <t>1944-10-20</t>
  </si>
  <si>
    <t>2022-09-21 16:33:11</t>
  </si>
  <si>
    <t>2022-09-22 12:39:18</t>
  </si>
  <si>
    <t>2022-09-12 16:51:02</t>
  </si>
  <si>
    <t>2022-09-07 12:28:35</t>
  </si>
  <si>
    <t>2022-09-07 05:57:36</t>
  </si>
  <si>
    <t>2022-09-14 21:56:39</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</si>
</sst>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0\ [$€-42D]"/>
    <numFmt numFmtId="166" formatCode="#,##0.00\ [$€-42D]"/>
    <numFmt numFmtId="167" formatCode="#,##0\ &quot;€&quot;"/>
  </numFmts>
  <fonts count="38" x14ac:knownFonts="1">
    <font>
      <sz val="10"/>
      <name val="Arial"/>
    </font>
    <font>
      <sz val="10"/>
      <name val="Arial"/>
      <family val="2"/>
    </font>
    <font>
      <sz val="12"/>
      <name val="Arial"/>
      <family val="2"/>
    </font>
    <font>
      <b/>
      <sz val="12"/>
      <name val="Arial"/>
      <family val="2"/>
    </font>
    <font>
      <sz val="8"/>
      <name val="Arial"/>
      <family val="2"/>
    </font>
    <font>
      <sz val="8"/>
      <name val="Arial Narrow"/>
      <family val="2"/>
    </font>
    <font>
      <sz val="10"/>
      <name val="Arial Narrow"/>
      <family val="2"/>
    </font>
    <font>
      <sz val="8"/>
      <name val="Arial"/>
      <family val="2"/>
    </font>
    <font>
      <b/>
      <sz val="8"/>
      <name val="Times New Roman"/>
      <family val="1"/>
    </font>
    <font>
      <b/>
      <sz val="13"/>
      <name val="Arial"/>
      <family val="2"/>
    </font>
    <font>
      <b/>
      <sz val="8"/>
      <color indexed="81"/>
      <name val="Tahoma"/>
      <family val="2"/>
    </font>
    <font>
      <b/>
      <sz val="12"/>
      <name val="Arial Narrow"/>
      <family val="2"/>
    </font>
    <font>
      <sz val="12"/>
      <name val="Arial Narrow"/>
      <family val="2"/>
    </font>
    <font>
      <sz val="10"/>
      <name val="Arial"/>
      <family val="2"/>
    </font>
    <font>
      <b/>
      <sz val="8"/>
      <name val="Arial Narrow"/>
      <family val="2"/>
    </font>
    <font>
      <i/>
      <sz val="8"/>
      <name val="Arial Narrow"/>
      <family val="2"/>
    </font>
    <font>
      <b/>
      <sz val="10"/>
      <name val="Arial"/>
      <family val="2"/>
    </font>
    <font>
      <b/>
      <sz val="10"/>
      <name val="Tahoma"/>
      <family val="2"/>
    </font>
    <font>
      <sz val="10"/>
      <color rgb="FFFF0000"/>
      <name val="Arial"/>
      <family val="2"/>
    </font>
    <font>
      <sz val="10"/>
      <color theme="0"/>
      <name val="Arial"/>
      <family val="2"/>
    </font>
    <font>
      <sz val="12"/>
      <color rgb="FFFF0000"/>
      <name val="Arial"/>
      <family val="2"/>
    </font>
    <font>
      <b/>
      <sz val="10"/>
      <color rgb="FFFFFF00"/>
      <name val="Arial"/>
      <family val="2"/>
    </font>
    <font>
      <b/>
      <sz val="9"/>
      <color rgb="FFFFFF00"/>
      <name val="Arial Narrow"/>
      <family val="2"/>
    </font>
    <font>
      <sz val="14"/>
      <color rgb="FF0070C0"/>
      <name val="Arial"/>
      <family val="2"/>
    </font>
    <font>
      <b/>
      <sz val="10"/>
      <color rgb="FFFF0000"/>
      <name val="Arial"/>
      <family val="2"/>
    </font>
    <font>
      <sz val="10"/>
      <color rgb="FF000000"/>
      <name val="Tahoma"/>
      <family val="2"/>
    </font>
    <font>
      <b/>
      <sz val="12"/>
      <color rgb="FFFF0000"/>
      <name val="Arial"/>
      <family val="2"/>
    </font>
    <font>
      <b/>
      <sz val="11"/>
      <name val="Calibri"/>
      <family val="2"/>
    </font>
    <font>
      <b/>
      <sz val="13"/>
      <color rgb="FFFF0000"/>
      <name val="Arial"/>
      <family val="2"/>
    </font>
    <font>
      <sz val="12"/>
      <color rgb="FFFF0000"/>
      <name val="Arial Narrow"/>
      <family val="2"/>
    </font>
    <font>
      <b/>
      <sz val="8"/>
      <color theme="0"/>
      <name val="Tahoma"/>
      <family val="2"/>
    </font>
    <font>
      <b/>
      <sz val="8"/>
      <color rgb="FF000000"/>
      <name val="Arial"/>
      <family val="2"/>
    </font>
    <font>
      <sz val="8"/>
      <color rgb="FF000000"/>
      <name val="Arial"/>
      <family val="2"/>
    </font>
    <font>
      <u/>
      <sz val="10"/>
      <color indexed="12"/>
      <name val="Arial"/>
      <family val="2"/>
    </font>
    <font>
      <b/>
      <sz val="11"/>
      <color rgb="FFFF0000"/>
      <name val="Calibri"/>
      <family val="2"/>
      <scheme val="minor"/>
    </font>
    <font>
      <sz val="12"/>
      <color theme="1"/>
      <name val="Arial Narrow"/>
      <family val="2"/>
    </font>
    <font>
      <sz val="10"/>
      <color theme="1"/>
      <name val="Arial"/>
      <family val="2"/>
    </font>
    <font>
      <b/>
      <sz val="12"/>
      <color theme="1"/>
      <name val="Arial"/>
      <family val="2"/>
    </font>
  </fonts>
  <fills count="15">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FFFF99"/>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FF"/>
        <bgColor indexed="64"/>
      </patternFill>
    </fill>
    <fill>
      <patternFill patternType="solid">
        <fgColor theme="3" tint="0.79998168889431442"/>
        <bgColor indexed="64"/>
      </patternFill>
    </fill>
    <fill>
      <patternFill patternType="solid">
        <fgColor theme="6" tint="0.39997558519241921"/>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medium">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medium">
        <color indexed="64"/>
      </right>
      <top/>
      <bottom style="thin">
        <color indexed="64"/>
      </bottom>
      <diagonal/>
    </border>
    <border>
      <left style="medium">
        <color rgb="FFDDDDDD"/>
      </left>
      <right style="medium">
        <color rgb="FFDDDDDD"/>
      </right>
      <top style="medium">
        <color rgb="FFDDDDDD"/>
      </top>
      <bottom/>
      <diagonal/>
    </border>
    <border>
      <left/>
      <right style="medium">
        <color rgb="FFDDDDDD"/>
      </right>
      <top style="medium">
        <color rgb="FFDDDDDD"/>
      </top>
      <bottom/>
      <diagonal/>
    </border>
    <border>
      <left style="medium">
        <color rgb="FFDDDDDD"/>
      </left>
      <right style="medium">
        <color rgb="FFDDDDDD"/>
      </right>
      <top style="medium">
        <color rgb="FFDDDDDD"/>
      </top>
      <bottom style="medium">
        <color rgb="FFDDDDDD"/>
      </bottom>
      <diagonal/>
    </border>
    <border>
      <left/>
      <right style="medium">
        <color rgb="FFDDDDDD"/>
      </right>
      <top style="medium">
        <color rgb="FFDDDDDD"/>
      </top>
      <bottom style="medium">
        <color rgb="FFDDDDDD"/>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thin">
        <color indexed="64"/>
      </bottom>
      <diagonal/>
    </border>
    <border>
      <left style="medium">
        <color rgb="FFDDDDDD"/>
      </left>
      <right/>
      <top/>
      <bottom/>
      <diagonal/>
    </border>
    <border>
      <left/>
      <right style="medium">
        <color rgb="FFDDDDDD"/>
      </right>
      <top/>
      <bottom style="medium">
        <color rgb="FFDDDDDD"/>
      </bottom>
      <diagonal/>
    </border>
  </borders>
  <cellStyleXfs count="3">
    <xf numFmtId="0" fontId="0" fillId="0" borderId="0"/>
    <xf numFmtId="164" fontId="1" fillId="0" borderId="0" applyFont="0" applyFill="0" applyBorder="0" applyAlignment="0" applyProtection="0"/>
    <xf numFmtId="0" fontId="33" fillId="0" borderId="0" applyNumberFormat="0" applyFill="0" applyBorder="0" applyAlignment="0" applyProtection="0">
      <alignment vertical="top"/>
      <protection locked="0"/>
    </xf>
  </cellStyleXfs>
  <cellXfs count="209">
    <xf numFmtId="0" fontId="0" fillId="0" borderId="0" xfId="0"/>
    <xf numFmtId="0" fontId="0" fillId="0" borderId="0" xfId="0" applyAlignment="1" applyProtection="1">
      <alignment vertical="center"/>
    </xf>
    <xf numFmtId="0" fontId="5" fillId="0" borderId="0"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5" fillId="0" borderId="1" xfId="0" applyFont="1" applyFill="1" applyBorder="1" applyAlignment="1" applyProtection="1">
      <alignment horizontal="center" vertical="center"/>
    </xf>
    <xf numFmtId="0" fontId="5" fillId="0" borderId="1" xfId="0" applyFont="1" applyBorder="1" applyAlignment="1" applyProtection="1">
      <alignment horizontal="center" vertical="center"/>
    </xf>
    <xf numFmtId="0" fontId="0" fillId="0" borderId="0" xfId="0" applyBorder="1" applyAlignment="1" applyProtection="1">
      <alignment vertical="center"/>
    </xf>
    <xf numFmtId="0" fontId="6" fillId="0" borderId="0" xfId="0" applyFont="1" applyFill="1" applyBorder="1" applyAlignment="1" applyProtection="1">
      <alignment horizontal="center" vertical="center"/>
    </xf>
    <xf numFmtId="0" fontId="5" fillId="0" borderId="2" xfId="0" applyFont="1" applyBorder="1" applyAlignment="1" applyProtection="1">
      <alignment horizontal="center" vertical="center"/>
    </xf>
    <xf numFmtId="0" fontId="2" fillId="0" borderId="0" xfId="0" applyFont="1" applyFill="1" applyBorder="1" applyAlignment="1" applyProtection="1">
      <alignment horizontal="left" vertical="center"/>
    </xf>
    <xf numFmtId="0" fontId="3" fillId="0" borderId="2" xfId="0" applyFont="1" applyFill="1" applyBorder="1" applyAlignment="1" applyProtection="1">
      <alignment horizontal="left" vertical="center"/>
    </xf>
    <xf numFmtId="0" fontId="0" fillId="2" borderId="3" xfId="0" applyFill="1" applyBorder="1" applyAlignment="1" applyProtection="1">
      <alignment horizontal="center" vertical="center"/>
    </xf>
    <xf numFmtId="0" fontId="0" fillId="2" borderId="4" xfId="0" applyFill="1" applyBorder="1" applyAlignment="1" applyProtection="1">
      <alignment horizontal="center" vertical="center"/>
    </xf>
    <xf numFmtId="0" fontId="0" fillId="2" borderId="5" xfId="0"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5" fillId="0" borderId="7" xfId="0" applyFont="1" applyBorder="1" applyAlignment="1" applyProtection="1">
      <alignment horizontal="center" vertical="center"/>
    </xf>
    <xf numFmtId="0" fontId="12" fillId="0" borderId="8" xfId="0" applyFont="1" applyFill="1" applyBorder="1" applyAlignment="1" applyProtection="1">
      <alignment horizontal="center" vertical="center"/>
    </xf>
    <xf numFmtId="0" fontId="5" fillId="0" borderId="9" xfId="0" applyFont="1" applyBorder="1" applyAlignment="1" applyProtection="1">
      <alignment horizontal="center" vertical="center"/>
    </xf>
    <xf numFmtId="0" fontId="12" fillId="0" borderId="10" xfId="0" applyFont="1" applyFill="1" applyBorder="1" applyAlignment="1" applyProtection="1">
      <alignment horizontal="center" vertical="center"/>
    </xf>
    <xf numFmtId="0" fontId="5" fillId="0" borderId="11" xfId="0" applyFont="1" applyBorder="1" applyAlignment="1" applyProtection="1">
      <alignment horizontal="center" vertical="center"/>
    </xf>
    <xf numFmtId="0" fontId="11" fillId="0" borderId="12" xfId="0" applyFont="1" applyBorder="1" applyAlignment="1" applyProtection="1">
      <alignment horizontal="center" vertical="center"/>
    </xf>
    <xf numFmtId="0" fontId="11" fillId="0" borderId="1" xfId="0" applyFont="1" applyFill="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 xfId="0" applyFont="1" applyBorder="1" applyAlignment="1" applyProtection="1">
      <alignment horizontal="center" vertical="center"/>
    </xf>
    <xf numFmtId="0" fontId="8" fillId="0" borderId="0" xfId="0" applyFont="1" applyBorder="1" applyAlignment="1" applyProtection="1">
      <alignment horizontal="center" vertical="center"/>
    </xf>
    <xf numFmtId="0" fontId="2" fillId="0" borderId="0" xfId="0" applyFont="1" applyBorder="1" applyAlignment="1" applyProtection="1">
      <alignment vertical="center"/>
    </xf>
    <xf numFmtId="0" fontId="5" fillId="0" borderId="14" xfId="0" applyFont="1" applyFill="1" applyBorder="1" applyAlignment="1" applyProtection="1">
      <alignment horizontal="center" vertical="center"/>
    </xf>
    <xf numFmtId="0" fontId="5" fillId="0" borderId="15" xfId="0" applyFont="1" applyFill="1" applyBorder="1" applyAlignment="1" applyProtection="1">
      <alignment horizontal="center" vertical="center"/>
    </xf>
    <xf numFmtId="0" fontId="5" fillId="0" borderId="16" xfId="0" applyFont="1" applyBorder="1" applyAlignment="1" applyProtection="1">
      <alignment horizontal="center" vertical="center"/>
    </xf>
    <xf numFmtId="0" fontId="5" fillId="0" borderId="15" xfId="0" applyFont="1" applyBorder="1" applyAlignment="1" applyProtection="1">
      <alignment horizontal="center" vertical="center"/>
    </xf>
    <xf numFmtId="166" fontId="12" fillId="0" borderId="0" xfId="1" applyNumberFormat="1" applyFont="1" applyBorder="1" applyAlignment="1" applyProtection="1">
      <alignment horizontal="center" vertical="center"/>
    </xf>
    <xf numFmtId="166" fontId="12" fillId="0" borderId="0" xfId="1" applyNumberFormat="1" applyFont="1" applyBorder="1" applyAlignment="1" applyProtection="1">
      <alignment horizontal="center" vertical="center" wrapText="1" shrinkToFit="1"/>
    </xf>
    <xf numFmtId="0" fontId="5" fillId="0" borderId="17" xfId="0" applyFont="1" applyBorder="1" applyAlignment="1" applyProtection="1">
      <alignment horizontal="center" vertical="center"/>
    </xf>
    <xf numFmtId="0" fontId="16" fillId="0" borderId="0" xfId="0" applyFont="1"/>
    <xf numFmtId="0" fontId="18" fillId="0" borderId="0" xfId="0" applyFont="1"/>
    <xf numFmtId="165" fontId="12" fillId="0" borderId="6" xfId="1" applyNumberFormat="1" applyFont="1" applyBorder="1" applyAlignment="1" applyProtection="1">
      <alignment horizontal="center" vertical="center"/>
    </xf>
    <xf numFmtId="165" fontId="12" fillId="0" borderId="8" xfId="1" applyNumberFormat="1" applyFont="1" applyBorder="1" applyAlignment="1" applyProtection="1">
      <alignment horizontal="center" vertical="center"/>
    </xf>
    <xf numFmtId="165" fontId="12" fillId="0" borderId="10" xfId="1" applyNumberFormat="1" applyFont="1" applyBorder="1" applyAlignment="1" applyProtection="1">
      <alignment horizontal="center" vertical="center"/>
    </xf>
    <xf numFmtId="0" fontId="12" fillId="0" borderId="19" xfId="0" applyFont="1" applyFill="1" applyBorder="1" applyAlignment="1" applyProtection="1">
      <alignment horizontal="center" vertical="center"/>
    </xf>
    <xf numFmtId="0" fontId="5" fillId="0" borderId="20" xfId="0" applyFont="1" applyBorder="1" applyAlignment="1" applyProtection="1">
      <alignment horizontal="center" vertical="center"/>
    </xf>
    <xf numFmtId="0" fontId="5" fillId="3" borderId="9" xfId="0" applyFont="1" applyFill="1" applyBorder="1" applyAlignment="1" applyProtection="1">
      <alignment horizontal="center" vertical="center"/>
      <protection locked="0"/>
    </xf>
    <xf numFmtId="0" fontId="5" fillId="3" borderId="21" xfId="0" applyFont="1" applyFill="1" applyBorder="1" applyAlignment="1" applyProtection="1">
      <alignment horizontal="center" vertical="center"/>
      <protection locked="0"/>
    </xf>
    <xf numFmtId="0" fontId="5" fillId="3" borderId="22" xfId="0" applyFont="1" applyFill="1" applyBorder="1" applyAlignment="1" applyProtection="1">
      <alignment horizontal="center" vertical="center"/>
      <protection locked="0"/>
    </xf>
    <xf numFmtId="0" fontId="5" fillId="3" borderId="7" xfId="0" applyFont="1" applyFill="1" applyBorder="1" applyAlignment="1" applyProtection="1">
      <alignment horizontal="center" vertical="center"/>
      <protection locked="0"/>
    </xf>
    <xf numFmtId="0" fontId="5" fillId="3" borderId="20" xfId="0" applyFont="1" applyFill="1" applyBorder="1" applyAlignment="1" applyProtection="1">
      <alignment horizontal="center" vertical="center"/>
      <protection locked="0"/>
    </xf>
    <xf numFmtId="0" fontId="5" fillId="3" borderId="11" xfId="0" applyFont="1" applyFill="1" applyBorder="1" applyAlignment="1" applyProtection="1">
      <alignment horizontal="center" vertical="center"/>
      <protection locked="0"/>
    </xf>
    <xf numFmtId="0" fontId="0" fillId="2" borderId="2" xfId="0" applyFill="1" applyBorder="1" applyAlignment="1" applyProtection="1">
      <alignment horizontal="center" vertical="center"/>
    </xf>
    <xf numFmtId="0" fontId="13" fillId="0" borderId="0" xfId="0" applyFont="1" applyAlignment="1" applyProtection="1">
      <alignment vertical="center"/>
    </xf>
    <xf numFmtId="0" fontId="0" fillId="2" borderId="23" xfId="0" applyFill="1" applyBorder="1" applyAlignment="1" applyProtection="1">
      <alignment horizontal="center" vertical="center"/>
    </xf>
    <xf numFmtId="0" fontId="0" fillId="2" borderId="24" xfId="0" applyFill="1" applyBorder="1" applyAlignment="1" applyProtection="1">
      <alignment horizontal="center" vertical="center"/>
    </xf>
    <xf numFmtId="0" fontId="14" fillId="0" borderId="25" xfId="0" applyFont="1" applyFill="1" applyBorder="1" applyAlignment="1" applyProtection="1">
      <alignment horizontal="center" vertical="center"/>
    </xf>
    <xf numFmtId="0" fontId="14" fillId="0" borderId="26" xfId="0" applyFont="1" applyFill="1" applyBorder="1" applyAlignment="1" applyProtection="1">
      <alignment horizontal="center" vertical="center"/>
    </xf>
    <xf numFmtId="0" fontId="14" fillId="0" borderId="27" xfId="0" applyFont="1" applyFill="1" applyBorder="1" applyAlignment="1" applyProtection="1">
      <alignment horizontal="center" vertical="center"/>
    </xf>
    <xf numFmtId="0" fontId="14" fillId="0" borderId="28" xfId="0" applyFont="1" applyFill="1" applyBorder="1" applyAlignment="1" applyProtection="1">
      <alignment horizontal="center" vertical="center"/>
    </xf>
    <xf numFmtId="0" fontId="0" fillId="2" borderId="28" xfId="0" applyFill="1" applyBorder="1" applyAlignment="1" applyProtection="1">
      <alignment horizontal="center" vertical="center"/>
    </xf>
    <xf numFmtId="0" fontId="19" fillId="0" borderId="0" xfId="0" applyFont="1" applyAlignment="1" applyProtection="1">
      <alignment vertical="center"/>
    </xf>
    <xf numFmtId="0" fontId="16" fillId="0" borderId="0" xfId="0" applyFont="1" applyAlignment="1" applyProtection="1">
      <alignment horizontal="right" vertical="center"/>
    </xf>
    <xf numFmtId="165" fontId="12" fillId="0" borderId="36" xfId="1" applyNumberFormat="1"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31" xfId="0" applyFont="1" applyBorder="1" applyAlignment="1" applyProtection="1">
      <alignment horizontal="center" vertical="center"/>
    </xf>
    <xf numFmtId="0" fontId="5" fillId="0" borderId="29" xfId="0" applyFont="1" applyBorder="1" applyAlignment="1" applyProtection="1">
      <alignment horizontal="center" vertical="center"/>
    </xf>
    <xf numFmtId="0" fontId="5" fillId="0" borderId="19" xfId="0" applyFont="1" applyBorder="1" applyAlignment="1" applyProtection="1">
      <alignment horizontal="center" vertical="center"/>
    </xf>
    <xf numFmtId="0" fontId="5" fillId="0" borderId="30"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32" xfId="0" applyFont="1" applyBorder="1" applyAlignment="1" applyProtection="1">
      <alignment horizontal="center" vertical="center"/>
    </xf>
    <xf numFmtId="0" fontId="5" fillId="0" borderId="21" xfId="0" applyFont="1" applyBorder="1" applyAlignment="1" applyProtection="1">
      <alignment horizontal="center" vertical="center"/>
    </xf>
    <xf numFmtId="0" fontId="5" fillId="0" borderId="33" xfId="0" applyFont="1" applyBorder="1" applyAlignment="1" applyProtection="1">
      <alignment horizontal="center" vertical="center"/>
    </xf>
    <xf numFmtId="0" fontId="5" fillId="0" borderId="22" xfId="0" applyFont="1" applyBorder="1" applyAlignment="1" applyProtection="1">
      <alignment horizontal="center" vertical="center"/>
    </xf>
    <xf numFmtId="0" fontId="5" fillId="0" borderId="34" xfId="0" applyFont="1" applyBorder="1" applyAlignment="1" applyProtection="1">
      <alignment horizontal="center" vertical="center"/>
    </xf>
    <xf numFmtId="0" fontId="15" fillId="0" borderId="22" xfId="0" applyFont="1" applyBorder="1" applyAlignment="1" applyProtection="1">
      <alignment horizontal="center" vertical="center"/>
    </xf>
    <xf numFmtId="0" fontId="15" fillId="0" borderId="34" xfId="0" applyFont="1" applyBorder="1" applyAlignment="1" applyProtection="1">
      <alignment horizontal="center" vertical="center"/>
    </xf>
    <xf numFmtId="0" fontId="1" fillId="0" borderId="0" xfId="0" applyFont="1"/>
    <xf numFmtId="0" fontId="1" fillId="0" borderId="0" xfId="0" quotePrefix="1" applyFont="1"/>
    <xf numFmtId="0" fontId="1" fillId="0" borderId="0" xfId="0" applyFont="1" applyAlignment="1">
      <alignment horizontal="left"/>
    </xf>
    <xf numFmtId="0" fontId="1" fillId="0" borderId="1" xfId="0" applyFont="1" applyBorder="1" applyAlignment="1" applyProtection="1">
      <alignment vertical="center"/>
    </xf>
    <xf numFmtId="0" fontId="1" fillId="0" borderId="0" xfId="0" applyFont="1" applyAlignment="1" applyProtection="1">
      <alignment vertical="center"/>
    </xf>
    <xf numFmtId="0" fontId="24" fillId="0" borderId="0" xfId="0" applyFont="1"/>
    <xf numFmtId="0" fontId="0" fillId="6" borderId="2" xfId="0" applyFill="1" applyBorder="1" applyAlignment="1" applyProtection="1">
      <alignment horizontal="center" vertical="center"/>
    </xf>
    <xf numFmtId="0" fontId="0" fillId="6" borderId="4" xfId="0" applyFill="1" applyBorder="1" applyAlignment="1" applyProtection="1">
      <alignment horizontal="center" vertical="center"/>
    </xf>
    <xf numFmtId="0" fontId="0" fillId="6" borderId="18" xfId="0" applyFill="1" applyBorder="1" applyAlignment="1" applyProtection="1">
      <alignment horizontal="center" vertical="center"/>
    </xf>
    <xf numFmtId="0" fontId="0" fillId="6" borderId="3" xfId="0" applyFill="1" applyBorder="1" applyAlignment="1" applyProtection="1">
      <alignment horizontal="center" vertical="center"/>
    </xf>
    <xf numFmtId="0" fontId="0" fillId="6" borderId="5" xfId="0" applyFill="1" applyBorder="1" applyAlignment="1" applyProtection="1">
      <alignment horizontal="center" vertical="center"/>
    </xf>
    <xf numFmtId="0" fontId="0" fillId="0" borderId="0" xfId="0" applyAlignment="1" applyProtection="1">
      <alignment horizontal="center" vertical="center"/>
    </xf>
    <xf numFmtId="0" fontId="1" fillId="0" borderId="1" xfId="0" applyFont="1" applyBorder="1" applyAlignment="1" applyProtection="1">
      <alignment horizontal="center" vertical="center"/>
    </xf>
    <xf numFmtId="0" fontId="27" fillId="0" borderId="0" xfId="0" applyFont="1" applyFill="1" applyBorder="1"/>
    <xf numFmtId="0" fontId="0" fillId="0" borderId="0" xfId="0" applyFill="1" applyAlignment="1" applyProtection="1">
      <alignment vertical="center"/>
    </xf>
    <xf numFmtId="0" fontId="5" fillId="0" borderId="54" xfId="0" applyFont="1" applyBorder="1" applyAlignment="1" applyProtection="1">
      <alignment horizontal="center" vertical="center"/>
    </xf>
    <xf numFmtId="166" fontId="29" fillId="0" borderId="13" xfId="1" applyNumberFormat="1" applyFont="1" applyBorder="1" applyAlignment="1" applyProtection="1">
      <alignment horizontal="center" vertical="center"/>
    </xf>
    <xf numFmtId="165" fontId="29" fillId="0" borderId="13" xfId="1" applyNumberFormat="1" applyFont="1" applyBorder="1" applyAlignment="1" applyProtection="1">
      <alignment horizontal="center" vertical="center"/>
    </xf>
    <xf numFmtId="0" fontId="0" fillId="0" borderId="0" xfId="0" applyFont="1" applyFill="1" applyBorder="1"/>
    <xf numFmtId="0" fontId="25" fillId="0" borderId="0" xfId="0" applyFont="1" applyAlignment="1">
      <alignment vertical="center"/>
    </xf>
    <xf numFmtId="0" fontId="18" fillId="0" borderId="0" xfId="0" applyFont="1" applyAlignment="1" applyProtection="1">
      <alignment vertical="center"/>
    </xf>
    <xf numFmtId="0" fontId="0" fillId="0" borderId="0" xfId="0" applyAlignment="1">
      <alignment horizontal="left"/>
    </xf>
    <xf numFmtId="0" fontId="0" fillId="8" borderId="0" xfId="0" applyFill="1"/>
    <xf numFmtId="0" fontId="18" fillId="0" borderId="0" xfId="0" applyFont="1" applyFill="1" applyBorder="1"/>
    <xf numFmtId="0" fontId="14" fillId="0" borderId="64" xfId="0" applyFont="1" applyFill="1" applyBorder="1" applyAlignment="1" applyProtection="1">
      <alignment horizontal="center" vertical="center"/>
    </xf>
    <xf numFmtId="0" fontId="5" fillId="3" borderId="54" xfId="0" applyFont="1" applyFill="1" applyBorder="1" applyAlignment="1" applyProtection="1">
      <alignment horizontal="center" vertical="center"/>
      <protection locked="0"/>
    </xf>
    <xf numFmtId="0" fontId="5" fillId="0" borderId="53" xfId="0" applyFont="1" applyBorder="1" applyAlignment="1" applyProtection="1">
      <alignment horizontal="center" vertical="center"/>
    </xf>
    <xf numFmtId="0" fontId="5" fillId="0" borderId="55" xfId="0" applyFont="1" applyBorder="1" applyAlignment="1" applyProtection="1">
      <alignment horizontal="center" vertical="center"/>
    </xf>
    <xf numFmtId="0" fontId="5" fillId="0" borderId="7"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31" xfId="0" applyFont="1" applyBorder="1" applyAlignment="1" applyProtection="1">
      <alignment horizontal="center" vertical="center"/>
      <protection locked="0"/>
    </xf>
    <xf numFmtId="165" fontId="12" fillId="9" borderId="19" xfId="1" applyNumberFormat="1" applyFont="1" applyFill="1" applyBorder="1" applyAlignment="1" applyProtection="1">
      <alignment horizontal="center" vertical="center"/>
    </xf>
    <xf numFmtId="0" fontId="16" fillId="10" borderId="60" xfId="0" applyFont="1" applyFill="1" applyBorder="1" applyAlignment="1" applyProtection="1">
      <alignment vertical="center"/>
    </xf>
    <xf numFmtId="0" fontId="16" fillId="10" borderId="36" xfId="0" applyFont="1" applyFill="1" applyBorder="1" applyAlignment="1" applyProtection="1">
      <alignment vertical="center"/>
    </xf>
    <xf numFmtId="0" fontId="16" fillId="10" borderId="62" xfId="0" applyFont="1" applyFill="1" applyBorder="1" applyAlignment="1" applyProtection="1">
      <alignment vertical="center"/>
    </xf>
    <xf numFmtId="0" fontId="16" fillId="10" borderId="47" xfId="0" applyFont="1" applyFill="1" applyBorder="1" applyAlignment="1" applyProtection="1">
      <alignment vertical="center"/>
    </xf>
    <xf numFmtId="0" fontId="16" fillId="10" borderId="61" xfId="0" applyFont="1" applyFill="1" applyBorder="1" applyAlignment="1" applyProtection="1">
      <alignment vertical="center"/>
    </xf>
    <xf numFmtId="0" fontId="16" fillId="10" borderId="63" xfId="0" applyFont="1" applyFill="1" applyBorder="1" applyAlignment="1" applyProtection="1">
      <alignment vertical="center"/>
    </xf>
    <xf numFmtId="0" fontId="34" fillId="0" borderId="0" xfId="0" applyFont="1" applyAlignment="1">
      <alignment horizontal="center"/>
    </xf>
    <xf numFmtId="0" fontId="0" fillId="3" borderId="0" xfId="0" applyFill="1"/>
    <xf numFmtId="0" fontId="0" fillId="11" borderId="0" xfId="0" applyFill="1"/>
    <xf numFmtId="0" fontId="0" fillId="11" borderId="0" xfId="0" applyFill="1" applyAlignment="1">
      <alignment horizontal="center"/>
    </xf>
    <xf numFmtId="167" fontId="1" fillId="0" borderId="0" xfId="0" applyNumberFormat="1" applyFont="1" applyAlignment="1">
      <alignment horizontal="center"/>
    </xf>
    <xf numFmtId="167" fontId="0" fillId="0" borderId="0" xfId="0" applyNumberFormat="1" applyAlignment="1">
      <alignment horizontal="center"/>
    </xf>
    <xf numFmtId="1" fontId="0" fillId="0" borderId="0" xfId="0" applyNumberFormat="1" applyFont="1" applyFill="1" applyBorder="1"/>
    <xf numFmtId="0" fontId="0" fillId="13" borderId="0" xfId="0" applyFill="1"/>
    <xf numFmtId="0" fontId="0" fillId="0" borderId="0" xfId="0" applyFill="1"/>
    <xf numFmtId="165" fontId="35" fillId="0" borderId="6" xfId="1" applyNumberFormat="1" applyFont="1" applyBorder="1" applyAlignment="1" applyProtection="1">
      <alignment horizontal="center" vertical="center"/>
    </xf>
    <xf numFmtId="165" fontId="35" fillId="0" borderId="10" xfId="1" applyNumberFormat="1" applyFont="1" applyBorder="1" applyAlignment="1" applyProtection="1">
      <alignment horizontal="center" vertical="center"/>
    </xf>
    <xf numFmtId="165" fontId="35" fillId="0" borderId="8" xfId="1" applyNumberFormat="1" applyFont="1" applyBorder="1" applyAlignment="1" applyProtection="1">
      <alignment horizontal="center" vertical="center"/>
    </xf>
    <xf numFmtId="0" fontId="36" fillId="0" borderId="0" xfId="0" applyFont="1"/>
    <xf numFmtId="0" fontId="4" fillId="0" borderId="0" xfId="0" applyFont="1"/>
    <xf numFmtId="0" fontId="0" fillId="14" borderId="0" xfId="0" applyFill="1"/>
    <xf numFmtId="0" fontId="1" fillId="14" borderId="0" xfId="0" applyFont="1" applyFill="1"/>
    <xf numFmtId="0" fontId="1" fillId="11" borderId="52" xfId="0" applyFont="1" applyFill="1" applyBorder="1" applyAlignment="1" applyProtection="1">
      <alignment horizontal="center" vertical="center"/>
    </xf>
    <xf numFmtId="0" fontId="12" fillId="11" borderId="53" xfId="0" applyFont="1" applyFill="1" applyBorder="1" applyAlignment="1" applyProtection="1">
      <alignment horizontal="center" vertical="center"/>
    </xf>
    <xf numFmtId="0" fontId="5" fillId="11" borderId="54" xfId="0" applyFont="1" applyFill="1" applyBorder="1" applyAlignment="1" applyProtection="1">
      <alignment horizontal="center" vertical="center"/>
    </xf>
    <xf numFmtId="165" fontId="12" fillId="11" borderId="53" xfId="1" applyNumberFormat="1" applyFont="1" applyFill="1" applyBorder="1" applyAlignment="1" applyProtection="1">
      <alignment horizontal="center" vertical="center"/>
    </xf>
    <xf numFmtId="0" fontId="31" fillId="0" borderId="56" xfId="0" applyFont="1" applyBorder="1" applyAlignment="1">
      <alignment horizontal="left" vertical="center" wrapText="1"/>
    </xf>
    <xf numFmtId="0" fontId="31" fillId="0" borderId="57" xfId="0" applyFont="1" applyBorder="1" applyAlignment="1">
      <alignment horizontal="left" vertical="center" wrapText="1"/>
    </xf>
    <xf numFmtId="0" fontId="33" fillId="0" borderId="0" xfId="2" applyFill="1" applyBorder="1" applyAlignment="1" applyProtection="1">
      <alignment horizontal="center" vertical="center" wrapText="1"/>
    </xf>
    <xf numFmtId="0" fontId="0" fillId="0" borderId="0" xfId="0" applyAlignment="1">
      <alignment vertical="center"/>
    </xf>
    <xf numFmtId="0" fontId="0" fillId="12" borderId="65" xfId="0" applyFill="1" applyBorder="1" applyAlignment="1">
      <alignment vertical="center"/>
    </xf>
    <xf numFmtId="0" fontId="0" fillId="12" borderId="0" xfId="0" applyFill="1" applyAlignment="1">
      <alignment vertical="center"/>
    </xf>
    <xf numFmtId="0" fontId="32" fillId="0" borderId="56" xfId="0" applyFont="1" applyBorder="1" applyAlignment="1">
      <alignment horizontal="center" vertical="center" wrapText="1"/>
    </xf>
    <xf numFmtId="0" fontId="32" fillId="0" borderId="57" xfId="0" applyFont="1" applyBorder="1" applyAlignment="1">
      <alignment horizontal="left" vertical="center" wrapText="1"/>
    </xf>
    <xf numFmtId="0" fontId="32" fillId="0" borderId="57" xfId="0" applyFont="1" applyBorder="1" applyAlignment="1">
      <alignment horizontal="center" vertical="center" wrapText="1"/>
    </xf>
    <xf numFmtId="0" fontId="32" fillId="12" borderId="56" xfId="0" applyFont="1" applyFill="1" applyBorder="1" applyAlignment="1">
      <alignment horizontal="center" vertical="center" wrapText="1"/>
    </xf>
    <xf numFmtId="0" fontId="32" fillId="12" borderId="57" xfId="0" applyFont="1" applyFill="1" applyBorder="1" applyAlignment="1">
      <alignment horizontal="left" vertical="center" wrapText="1"/>
    </xf>
    <xf numFmtId="0" fontId="32" fillId="12" borderId="57" xfId="0" applyFont="1" applyFill="1" applyBorder="1" applyAlignment="1">
      <alignment horizontal="center" vertical="center" wrapText="1"/>
    </xf>
    <xf numFmtId="0" fontId="0" fillId="0" borderId="57" xfId="0" applyBorder="1" applyAlignment="1">
      <alignment vertical="center"/>
    </xf>
    <xf numFmtId="0" fontId="31" fillId="0" borderId="58" xfId="0" applyFont="1" applyBorder="1" applyAlignment="1">
      <alignment horizontal="left" vertical="center" wrapText="1"/>
    </xf>
    <xf numFmtId="0" fontId="31" fillId="0" borderId="0" xfId="0" applyFont="1" applyBorder="1" applyAlignment="1">
      <alignment horizontal="left" vertical="center" wrapText="1"/>
    </xf>
    <xf numFmtId="0" fontId="31" fillId="0" borderId="59" xfId="0" applyFont="1" applyBorder="1" applyAlignment="1">
      <alignment horizontal="left" vertical="center" wrapText="1"/>
    </xf>
    <xf numFmtId="0" fontId="31" fillId="0" borderId="66" xfId="0" applyFont="1" applyBorder="1" applyAlignment="1">
      <alignment horizontal="left" vertical="center" wrapText="1"/>
    </xf>
    <xf numFmtId="0" fontId="1" fillId="0" borderId="0" xfId="0" quotePrefix="1" applyFont="1" applyAlignment="1">
      <alignment vertical="center"/>
    </xf>
    <xf numFmtId="0" fontId="1" fillId="0" borderId="0" xfId="0" applyFont="1" applyAlignment="1">
      <alignment vertical="center"/>
    </xf>
    <xf numFmtId="167" fontId="2" fillId="0" borderId="0" xfId="0" applyNumberFormat="1" applyFont="1" applyFill="1" applyBorder="1" applyAlignment="1" applyProtection="1">
      <alignment horizontal="left" vertical="center"/>
    </xf>
    <xf numFmtId="167" fontId="11" fillId="0" borderId="1" xfId="0" applyNumberFormat="1" applyFont="1" applyBorder="1" applyAlignment="1" applyProtection="1">
      <alignment horizontal="center" vertical="center"/>
    </xf>
    <xf numFmtId="167" fontId="6" fillId="0" borderId="0" xfId="0" applyNumberFormat="1" applyFont="1" applyFill="1" applyBorder="1" applyAlignment="1" applyProtection="1">
      <alignment horizontal="center" vertical="center"/>
    </xf>
    <xf numFmtId="167" fontId="12" fillId="0" borderId="31" xfId="1" applyNumberFormat="1" applyFont="1" applyBorder="1" applyAlignment="1" applyProtection="1">
      <alignment horizontal="center" vertical="center"/>
    </xf>
    <xf numFmtId="167" fontId="12" fillId="0" borderId="32" xfId="1" applyNumberFormat="1" applyFont="1" applyBorder="1" applyAlignment="1" applyProtection="1">
      <alignment horizontal="center" vertical="center"/>
    </xf>
    <xf numFmtId="167" fontId="12" fillId="0" borderId="29" xfId="1" applyNumberFormat="1" applyFont="1" applyBorder="1" applyAlignment="1" applyProtection="1">
      <alignment horizontal="center" vertical="center"/>
    </xf>
    <xf numFmtId="167" fontId="12" fillId="11" borderId="55" xfId="1" applyNumberFormat="1" applyFont="1" applyFill="1" applyBorder="1" applyAlignment="1" applyProtection="1">
      <alignment horizontal="center" vertical="center"/>
    </xf>
    <xf numFmtId="167" fontId="12" fillId="9" borderId="30" xfId="1" applyNumberFormat="1" applyFont="1" applyFill="1" applyBorder="1" applyAlignment="1" applyProtection="1">
      <alignment horizontal="center" vertical="center"/>
    </xf>
    <xf numFmtId="167" fontId="12" fillId="0" borderId="35" xfId="1" applyNumberFormat="1" applyFont="1" applyBorder="1" applyAlignment="1" applyProtection="1">
      <alignment horizontal="center" vertical="center"/>
    </xf>
    <xf numFmtId="167" fontId="12" fillId="0" borderId="36" xfId="1" applyNumberFormat="1" applyFont="1" applyBorder="1" applyAlignment="1" applyProtection="1">
      <alignment horizontal="center" vertical="center"/>
    </xf>
    <xf numFmtId="167" fontId="0" fillId="0" borderId="0" xfId="0" applyNumberFormat="1" applyAlignment="1" applyProtection="1">
      <alignment vertical="center"/>
    </xf>
    <xf numFmtId="167" fontId="16" fillId="10" borderId="36" xfId="0" applyNumberFormat="1" applyFont="1" applyFill="1" applyBorder="1" applyAlignment="1" applyProtection="1">
      <alignment vertical="center"/>
    </xf>
    <xf numFmtId="167" fontId="16" fillId="10" borderId="47" xfId="0" applyNumberFormat="1" applyFont="1" applyFill="1" applyBorder="1" applyAlignment="1" applyProtection="1">
      <alignment vertical="center"/>
    </xf>
    <xf numFmtId="167" fontId="36" fillId="0" borderId="0" xfId="0" applyNumberFormat="1" applyFont="1" applyAlignment="1">
      <alignment horizontal="center"/>
    </xf>
    <xf numFmtId="14" fontId="0" fillId="0" borderId="0" xfId="0" applyNumberFormat="1"/>
    <xf numFmtId="0" fontId="0" fillId="7" borderId="2" xfId="0" applyFill="1" applyBorder="1" applyAlignment="1" applyProtection="1">
      <alignment horizontal="center" vertical="center"/>
    </xf>
    <xf numFmtId="0" fontId="16" fillId="0" borderId="0" xfId="0" applyFont="1" applyAlignment="1">
      <alignment horizontal="center"/>
    </xf>
    <xf numFmtId="0" fontId="16" fillId="7" borderId="0" xfId="0" applyFont="1" applyFill="1" applyAlignment="1">
      <alignment horizontal="center" wrapText="1"/>
    </xf>
    <xf numFmtId="0" fontId="26" fillId="0" borderId="0" xfId="0" applyFont="1" applyAlignment="1" applyProtection="1">
      <alignment horizontal="center"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3" fillId="3" borderId="37" xfId="0" quotePrefix="1" applyFont="1" applyFill="1" applyBorder="1" applyAlignment="1" applyProtection="1">
      <alignment horizontal="center" vertical="center"/>
      <protection locked="0"/>
    </xf>
    <xf numFmtId="0" fontId="3" fillId="3" borderId="37" xfId="0" applyFont="1" applyFill="1" applyBorder="1" applyAlignment="1" applyProtection="1">
      <alignment horizontal="center" vertical="center"/>
      <protection locked="0"/>
    </xf>
    <xf numFmtId="0" fontId="3" fillId="3" borderId="38" xfId="0" applyFont="1" applyFill="1" applyBorder="1" applyAlignment="1" applyProtection="1">
      <alignment horizontal="center" vertical="center"/>
      <protection locked="0"/>
    </xf>
    <xf numFmtId="0" fontId="3" fillId="5" borderId="39" xfId="0" applyFont="1" applyFill="1" applyBorder="1" applyAlignment="1" applyProtection="1">
      <alignment horizontal="center" vertical="center"/>
    </xf>
    <xf numFmtId="0" fontId="3" fillId="5" borderId="40" xfId="0" applyFont="1" applyFill="1" applyBorder="1" applyAlignment="1" applyProtection="1">
      <alignment horizontal="center" vertical="center"/>
    </xf>
    <xf numFmtId="0" fontId="3" fillId="5" borderId="41" xfId="0" applyFont="1" applyFill="1" applyBorder="1" applyAlignment="1" applyProtection="1">
      <alignment horizontal="center" vertical="center"/>
    </xf>
    <xf numFmtId="0" fontId="3" fillId="5" borderId="42" xfId="0" applyFont="1" applyFill="1" applyBorder="1" applyAlignment="1" applyProtection="1">
      <alignment horizontal="center" vertical="center"/>
    </xf>
    <xf numFmtId="0" fontId="3" fillId="5" borderId="43" xfId="0" applyFont="1" applyFill="1" applyBorder="1" applyAlignment="1" applyProtection="1">
      <alignment horizontal="center" vertical="center"/>
    </xf>
    <xf numFmtId="0" fontId="3" fillId="5" borderId="44" xfId="0" applyFont="1" applyFill="1" applyBorder="1" applyAlignment="1" applyProtection="1">
      <alignment horizontal="center" vertical="center"/>
    </xf>
    <xf numFmtId="0" fontId="17" fillId="0" borderId="0" xfId="0" applyFont="1" applyAlignment="1">
      <alignment horizontal="center" vertical="center" wrapText="1"/>
    </xf>
    <xf numFmtId="0" fontId="17" fillId="0" borderId="43" xfId="0" applyFont="1" applyBorder="1" applyAlignment="1">
      <alignment horizontal="center" vertical="center" wrapText="1"/>
    </xf>
    <xf numFmtId="0" fontId="20" fillId="0" borderId="0" xfId="0" applyFont="1" applyAlignment="1" applyProtection="1">
      <alignment horizontal="center" vertical="center"/>
    </xf>
    <xf numFmtId="0" fontId="1" fillId="0" borderId="0" xfId="0" applyFont="1" applyBorder="1" applyAlignment="1" applyProtection="1">
      <alignment horizontal="center" vertical="center"/>
    </xf>
    <xf numFmtId="0" fontId="30" fillId="0" borderId="0" xfId="0" applyFont="1" applyBorder="1" applyAlignment="1">
      <alignment horizontal="center" vertical="center" wrapText="1"/>
    </xf>
    <xf numFmtId="0" fontId="33" fillId="0" borderId="0" xfId="2" applyAlignment="1" applyProtection="1">
      <alignment horizontal="center"/>
    </xf>
    <xf numFmtId="0" fontId="37" fillId="11" borderId="0" xfId="0" applyFont="1" applyFill="1" applyAlignment="1" applyProtection="1">
      <alignment horizontal="center" vertical="center" wrapText="1"/>
    </xf>
    <xf numFmtId="0" fontId="3" fillId="5" borderId="12" xfId="0" applyFont="1" applyFill="1" applyBorder="1" applyAlignment="1" applyProtection="1">
      <alignment horizontal="center" vertical="center"/>
    </xf>
    <xf numFmtId="0" fontId="3" fillId="5" borderId="45" xfId="0" applyFont="1" applyFill="1" applyBorder="1" applyAlignment="1" applyProtection="1">
      <alignment horizontal="center" vertical="center"/>
    </xf>
    <xf numFmtId="0" fontId="3" fillId="5" borderId="46" xfId="0" applyFont="1" applyFill="1" applyBorder="1" applyAlignment="1" applyProtection="1">
      <alignment horizontal="center" vertical="center"/>
    </xf>
    <xf numFmtId="0" fontId="9" fillId="0" borderId="47" xfId="0" applyFont="1" applyBorder="1" applyAlignment="1" applyProtection="1">
      <alignment horizontal="center"/>
    </xf>
    <xf numFmtId="0" fontId="21" fillId="0" borderId="0" xfId="0" applyFont="1" applyFill="1" applyAlignment="1" applyProtection="1">
      <alignment horizontal="center" vertical="center" wrapText="1"/>
    </xf>
    <xf numFmtId="0" fontId="13" fillId="0" borderId="45" xfId="0" applyFont="1" applyBorder="1" applyAlignment="1" applyProtection="1">
      <alignment horizontal="center" vertical="center"/>
    </xf>
    <xf numFmtId="0" fontId="12" fillId="0" borderId="3" xfId="0" applyFont="1" applyBorder="1" applyAlignment="1" applyProtection="1">
      <alignment horizontal="center" vertical="center" wrapText="1"/>
    </xf>
    <xf numFmtId="0" fontId="12" fillId="0" borderId="48" xfId="0" applyFont="1" applyBorder="1" applyAlignment="1" applyProtection="1">
      <alignment horizontal="center" vertical="center" wrapText="1"/>
    </xf>
    <xf numFmtId="0" fontId="13" fillId="3" borderId="49" xfId="0" applyFont="1" applyFill="1" applyBorder="1" applyAlignment="1" applyProtection="1">
      <alignment horizontal="left" vertical="center"/>
      <protection locked="0"/>
    </xf>
    <xf numFmtId="0" fontId="0" fillId="3" borderId="50" xfId="0" applyFill="1" applyBorder="1" applyAlignment="1" applyProtection="1">
      <alignment horizontal="left" vertical="center"/>
      <protection locked="0"/>
    </xf>
    <xf numFmtId="0" fontId="0" fillId="3" borderId="51" xfId="0" applyFill="1" applyBorder="1" applyAlignment="1" applyProtection="1">
      <alignment horizontal="left" vertical="center"/>
      <protection locked="0"/>
    </xf>
    <xf numFmtId="0" fontId="3" fillId="5" borderId="2" xfId="0" applyFont="1" applyFill="1" applyBorder="1" applyAlignment="1" applyProtection="1">
      <alignment horizontal="center" vertical="center"/>
    </xf>
    <xf numFmtId="0" fontId="3" fillId="5" borderId="37" xfId="0" applyFont="1" applyFill="1" applyBorder="1" applyAlignment="1" applyProtection="1">
      <alignment horizontal="center" vertical="center"/>
    </xf>
    <xf numFmtId="0" fontId="3" fillId="5" borderId="38" xfId="0" applyFont="1" applyFill="1" applyBorder="1" applyAlignment="1" applyProtection="1">
      <alignment horizontal="center" vertical="center"/>
    </xf>
    <xf numFmtId="0" fontId="23" fillId="0" borderId="40" xfId="0" applyFont="1" applyFill="1" applyBorder="1" applyAlignment="1" applyProtection="1">
      <alignment horizontal="center" vertical="center"/>
    </xf>
    <xf numFmtId="0" fontId="23" fillId="0" borderId="47" xfId="0" applyFont="1" applyFill="1" applyBorder="1" applyAlignment="1" applyProtection="1">
      <alignment horizontal="center" vertical="center"/>
    </xf>
    <xf numFmtId="0" fontId="9" fillId="0" borderId="43" xfId="0" applyFont="1" applyBorder="1" applyAlignment="1" applyProtection="1">
      <alignment horizontal="center"/>
    </xf>
    <xf numFmtId="0" fontId="22" fillId="4" borderId="36" xfId="0" applyFont="1" applyFill="1" applyBorder="1" applyAlignment="1" applyProtection="1">
      <alignment horizontal="center" vertical="center"/>
    </xf>
    <xf numFmtId="0" fontId="16" fillId="0" borderId="0" xfId="0" applyFont="1" applyAlignment="1" applyProtection="1">
      <alignment horizontal="center" vertical="center"/>
    </xf>
    <xf numFmtId="0" fontId="9" fillId="0" borderId="0" xfId="0" applyFont="1" applyFill="1" applyAlignment="1" applyProtection="1">
      <alignment horizontal="center"/>
    </xf>
    <xf numFmtId="0" fontId="3" fillId="7" borderId="2" xfId="0" applyFont="1" applyFill="1" applyBorder="1" applyAlignment="1" applyProtection="1">
      <alignment horizontal="center" vertical="center"/>
    </xf>
    <xf numFmtId="0" fontId="3" fillId="7" borderId="37" xfId="0" applyFont="1" applyFill="1" applyBorder="1" applyAlignment="1" applyProtection="1">
      <alignment horizontal="center" vertical="center"/>
    </xf>
    <xf numFmtId="0" fontId="3" fillId="7" borderId="38" xfId="0" applyFont="1" applyFill="1" applyBorder="1" applyAlignment="1" applyProtection="1">
      <alignment horizontal="center" vertical="center"/>
    </xf>
  </cellXfs>
  <cellStyles count="3">
    <cellStyle name="Euro" xfId="1"/>
    <cellStyle name="Hipervínculo" xfId="2" builtinId="8"/>
    <cellStyle name="Normal" xfId="0" builtinId="0"/>
  </cellStyles>
  <dxfs count="5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font>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font>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font>
      <fill>
        <patternFill>
          <bgColor rgb="FFFF0000"/>
        </patternFill>
      </fill>
    </dxf>
    <dxf>
      <font>
        <b/>
        <i val="0"/>
      </font>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0</xdr:rowOff>
    </xdr:from>
    <xdr:to>
      <xdr:col>8</xdr:col>
      <xdr:colOff>190500</xdr:colOff>
      <xdr:row>4</xdr:row>
      <xdr:rowOff>66675</xdr:rowOff>
    </xdr:to>
    <xdr:pic>
      <xdr:nvPicPr>
        <xdr:cNvPr id="25700" name="Picture 1"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6267450" cy="7143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8</xdr:col>
      <xdr:colOff>84667</xdr:colOff>
      <xdr:row>5</xdr:row>
      <xdr:rowOff>29439</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
          <a:ext cx="6180667" cy="8200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838200</xdr:colOff>
      <xdr:row>4</xdr:row>
      <xdr:rowOff>66675</xdr:rowOff>
    </xdr:to>
    <xdr:pic>
      <xdr:nvPicPr>
        <xdr:cNvPr id="30805" name="Picture 24"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5867400" cy="714375"/>
        </a:xfrm>
        <a:prstGeom prst="rect">
          <a:avLst/>
        </a:prstGeom>
        <a:noFill/>
        <a:ln w="9525">
          <a:noFill/>
          <a:miter lim="800000"/>
          <a:headEnd/>
          <a:tailEnd/>
        </a:ln>
      </xdr:spPr>
    </xdr:pic>
    <xdr:clientData/>
  </xdr:twoCellAnchor>
  <xdr:twoCellAnchor>
    <xdr:from>
      <xdr:col>0</xdr:col>
      <xdr:colOff>19050</xdr:colOff>
      <xdr:row>0</xdr:row>
      <xdr:rowOff>0</xdr:rowOff>
    </xdr:from>
    <xdr:to>
      <xdr:col>6</xdr:col>
      <xdr:colOff>838200</xdr:colOff>
      <xdr:row>4</xdr:row>
      <xdr:rowOff>66675</xdr:rowOff>
    </xdr:to>
    <xdr:pic>
      <xdr:nvPicPr>
        <xdr:cNvPr id="30806" name="Picture 24"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5867400" cy="714375"/>
        </a:xfrm>
        <a:prstGeom prst="rect">
          <a:avLst/>
        </a:prstGeom>
        <a:noFill/>
        <a:ln w="9525">
          <a:noFill/>
          <a:miter lim="800000"/>
          <a:headEnd/>
          <a:tailEnd/>
        </a:ln>
      </xdr:spPr>
    </xdr:pic>
    <xdr:clientData/>
  </xdr:twoCellAnchor>
  <xdr:twoCellAnchor>
    <xdr:from>
      <xdr:col>0</xdr:col>
      <xdr:colOff>19050</xdr:colOff>
      <xdr:row>0</xdr:row>
      <xdr:rowOff>0</xdr:rowOff>
    </xdr:from>
    <xdr:to>
      <xdr:col>6</xdr:col>
      <xdr:colOff>838200</xdr:colOff>
      <xdr:row>4</xdr:row>
      <xdr:rowOff>66675</xdr:rowOff>
    </xdr:to>
    <xdr:pic>
      <xdr:nvPicPr>
        <xdr:cNvPr id="30807" name="Picture 24" descr="CABECERA_CARTA_3%20copia"/>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5867400" cy="71437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7</xdr:col>
      <xdr:colOff>265642</xdr:colOff>
      <xdr:row>4</xdr:row>
      <xdr:rowOff>207239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050"/>
          <a:ext cx="6180667" cy="8358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11906</xdr:colOff>
      <xdr:row>0</xdr:row>
      <xdr:rowOff>83344</xdr:rowOff>
    </xdr:from>
    <xdr:to>
      <xdr:col>13</xdr:col>
      <xdr:colOff>714375</xdr:colOff>
      <xdr:row>1</xdr:row>
      <xdr:rowOff>83344</xdr:rowOff>
    </xdr:to>
    <xdr:sp macro="[1]!GUARDA_EXCEL" textlink="">
      <xdr:nvSpPr>
        <xdr:cNvPr id="2" name="1 Flecha izquierda"/>
        <xdr:cNvSpPr/>
      </xdr:nvSpPr>
      <xdr:spPr bwMode="auto">
        <a:xfrm>
          <a:off x="9894094" y="83344"/>
          <a:ext cx="702469" cy="250031"/>
        </a:xfrm>
        <a:prstGeom prst="lef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E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PERSONAL.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ownloads/CLASES-TEMPORADA%202022_2023-202303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definedNames>
      <definedName name="GUARDA_EXCEL"/>
    </defined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ES-TEMPORADA 2022_2023-2023"/>
    </sheetNames>
    <sheetDataSet>
      <sheetData sheetId="0">
        <row r="1">
          <cell r="A1" t="str">
            <v>LICENCIA</v>
          </cell>
          <cell r="B1" t="str">
            <v>APELLIDO1</v>
          </cell>
          <cell r="C1" t="str">
            <v>APPELLIDO2</v>
          </cell>
          <cell r="D1" t="str">
            <v>NOMBRE</v>
          </cell>
          <cell r="E1" t="str">
            <v>FECHANAC</v>
          </cell>
          <cell r="F1" t="str">
            <v>FECHAALTA</v>
          </cell>
          <cell r="G1" t="str">
            <v>SEXO</v>
          </cell>
          <cell r="H1" t="str">
            <v>DNI</v>
          </cell>
          <cell r="I1" t="str">
            <v>PASAPORTE</v>
          </cell>
          <cell r="J1" t="str">
            <v>CatEDAD</v>
          </cell>
          <cell r="K1" t="str">
            <v>nameClub</v>
          </cell>
          <cell r="L1" t="str">
            <v>CLASE</v>
          </cell>
          <cell r="M1" t="str">
            <v>ESTATUS</v>
          </cell>
        </row>
        <row r="2">
          <cell r="A2">
            <v>32971</v>
          </cell>
          <cell r="B2" t="str">
            <v>ALERT</v>
          </cell>
          <cell r="C2" t="str">
            <v>SUADES</v>
          </cell>
          <cell r="D2" t="str">
            <v>VLADIMIR</v>
          </cell>
          <cell r="E2">
            <v>36186</v>
          </cell>
          <cell r="F2">
            <v>44896.361076388886</v>
          </cell>
          <cell r="G2" t="str">
            <v>M</v>
          </cell>
          <cell r="H2" t="str">
            <v>39397840J</v>
          </cell>
          <cell r="J2" t="str">
            <v>SEN</v>
          </cell>
          <cell r="K2" t="str">
            <v>CTT CASTELLGALI</v>
          </cell>
          <cell r="L2">
            <v>-1</v>
          </cell>
        </row>
        <row r="3">
          <cell r="A3">
            <v>41020</v>
          </cell>
          <cell r="B3" t="str">
            <v>ALONSO</v>
          </cell>
          <cell r="C3" t="str">
            <v>ALONSO</v>
          </cell>
          <cell r="D3" t="str">
            <v>JOSE MANUEL</v>
          </cell>
          <cell r="E3">
            <v>25721</v>
          </cell>
          <cell r="F3">
            <v>44949.005393518521</v>
          </cell>
          <cell r="G3" t="str">
            <v>M</v>
          </cell>
          <cell r="H3" t="str">
            <v>76896103L</v>
          </cell>
          <cell r="J3" t="str">
            <v>V50</v>
          </cell>
          <cell r="K3" t="str">
            <v>TM CRC PORRIÑO</v>
          </cell>
          <cell r="L3">
            <v>-1</v>
          </cell>
          <cell r="M3" t="str">
            <v>NUE</v>
          </cell>
        </row>
        <row r="4">
          <cell r="A4">
            <v>18829</v>
          </cell>
          <cell r="B4" t="str">
            <v>ALONSO</v>
          </cell>
          <cell r="C4" t="str">
            <v>ECHEVARRIA</v>
          </cell>
          <cell r="D4" t="str">
            <v>ANDRES</v>
          </cell>
          <cell r="E4">
            <v>26708</v>
          </cell>
          <cell r="F4">
            <v>44817.826215277775</v>
          </cell>
          <cell r="G4" t="str">
            <v>M</v>
          </cell>
          <cell r="H4" t="str">
            <v>30684014J</v>
          </cell>
          <cell r="J4" t="str">
            <v>V50</v>
          </cell>
          <cell r="K4" t="str">
            <v>FEKOOR</v>
          </cell>
          <cell r="L4">
            <v>7</v>
          </cell>
        </row>
        <row r="5">
          <cell r="A5">
            <v>1205</v>
          </cell>
          <cell r="B5" t="str">
            <v>ALONSO</v>
          </cell>
          <cell r="C5" t="str">
            <v>LOPEZ</v>
          </cell>
          <cell r="D5" t="str">
            <v>DAVID</v>
          </cell>
          <cell r="E5">
            <v>25415</v>
          </cell>
          <cell r="F5">
            <v>44819.794027777774</v>
          </cell>
          <cell r="G5" t="str">
            <v>M</v>
          </cell>
          <cell r="H5" t="str">
            <v>30625308A</v>
          </cell>
          <cell r="I5" t="str">
            <v>30625308-A</v>
          </cell>
          <cell r="J5" t="str">
            <v>V50</v>
          </cell>
          <cell r="K5" t="str">
            <v>ARTXANDAKO</v>
          </cell>
          <cell r="L5">
            <v>8</v>
          </cell>
        </row>
        <row r="6">
          <cell r="A6">
            <v>3274</v>
          </cell>
          <cell r="B6" t="str">
            <v>ALVAREZ</v>
          </cell>
          <cell r="C6" t="str">
            <v>FERNANDEZ</v>
          </cell>
          <cell r="D6" t="str">
            <v>PABLO</v>
          </cell>
          <cell r="E6">
            <v>32500</v>
          </cell>
          <cell r="F6">
            <v>44817.943356481483</v>
          </cell>
          <cell r="G6" t="str">
            <v>M</v>
          </cell>
          <cell r="H6" t="str">
            <v>09810898H</v>
          </cell>
          <cell r="J6" t="str">
            <v>SEN</v>
          </cell>
          <cell r="K6" t="str">
            <v>CD COYANZA</v>
          </cell>
          <cell r="L6">
            <v>-1</v>
          </cell>
        </row>
        <row r="7">
          <cell r="A7">
            <v>21976</v>
          </cell>
          <cell r="B7" t="str">
            <v>ALVAREZ</v>
          </cell>
          <cell r="C7" t="str">
            <v>RODRIGO</v>
          </cell>
          <cell r="D7" t="str">
            <v>ALVARO</v>
          </cell>
          <cell r="E7">
            <v>24975</v>
          </cell>
          <cell r="F7">
            <v>44811.818807870368</v>
          </cell>
          <cell r="G7" t="str">
            <v>M</v>
          </cell>
          <cell r="H7" t="str">
            <v>85081684S</v>
          </cell>
          <cell r="J7" t="str">
            <v>V50</v>
          </cell>
          <cell r="K7" t="str">
            <v>BURJASSOT</v>
          </cell>
          <cell r="L7">
            <v>6</v>
          </cell>
        </row>
        <row r="8">
          <cell r="A8">
            <v>30865</v>
          </cell>
          <cell r="B8" t="str">
            <v>AMAT</v>
          </cell>
          <cell r="C8" t="str">
            <v>GARCIA</v>
          </cell>
          <cell r="D8" t="str">
            <v>DAVID</v>
          </cell>
          <cell r="E8">
            <v>30537</v>
          </cell>
          <cell r="F8">
            <v>44822.505706018521</v>
          </cell>
          <cell r="G8" t="str">
            <v>M</v>
          </cell>
          <cell r="H8" t="str">
            <v>45835100X</v>
          </cell>
          <cell r="J8" t="str">
            <v>V40</v>
          </cell>
          <cell r="K8" t="str">
            <v>CTM ELDA</v>
          </cell>
          <cell r="L8">
            <v>-1</v>
          </cell>
          <cell r="M8" t="str">
            <v>NUE</v>
          </cell>
        </row>
        <row r="9">
          <cell r="A9">
            <v>32129</v>
          </cell>
          <cell r="B9" t="str">
            <v>ANDRES</v>
          </cell>
          <cell r="C9" t="str">
            <v>CARPINTERO</v>
          </cell>
          <cell r="D9" t="str">
            <v>MARIO</v>
          </cell>
          <cell r="E9">
            <v>38767</v>
          </cell>
          <cell r="F9">
            <v>44830.068576388891</v>
          </cell>
          <cell r="G9" t="str">
            <v>M</v>
          </cell>
          <cell r="H9" t="str">
            <v>77246169W</v>
          </cell>
          <cell r="J9" t="str">
            <v>JUV</v>
          </cell>
          <cell r="K9" t="str">
            <v>AVILES</v>
          </cell>
          <cell r="L9">
            <v>-1</v>
          </cell>
        </row>
        <row r="10">
          <cell r="A10">
            <v>36122</v>
          </cell>
          <cell r="B10" t="str">
            <v>ARDEVOL</v>
          </cell>
          <cell r="C10" t="str">
            <v>MIGUEL</v>
          </cell>
          <cell r="D10" t="str">
            <v>ARIADNA</v>
          </cell>
          <cell r="E10">
            <v>38846</v>
          </cell>
          <cell r="F10">
            <v>44810.579444444447</v>
          </cell>
          <cell r="G10" t="str">
            <v>F</v>
          </cell>
          <cell r="H10" t="str">
            <v>23866000G</v>
          </cell>
          <cell r="J10" t="str">
            <v>JUV</v>
          </cell>
          <cell r="K10" t="str">
            <v>CN SABADELL</v>
          </cell>
          <cell r="L10">
            <v>6</v>
          </cell>
          <cell r="M10" t="str">
            <v>INT</v>
          </cell>
        </row>
        <row r="11">
          <cell r="A11">
            <v>627</v>
          </cell>
          <cell r="B11" t="str">
            <v>ARMENTIA</v>
          </cell>
          <cell r="C11" t="str">
            <v>ACEDO</v>
          </cell>
          <cell r="D11" t="str">
            <v>JOSE MANUEL</v>
          </cell>
          <cell r="E11">
            <v>21815</v>
          </cell>
          <cell r="F11">
            <v>44812.717893518522</v>
          </cell>
          <cell r="G11" t="str">
            <v>M</v>
          </cell>
          <cell r="H11" t="str">
            <v>15939076F</v>
          </cell>
          <cell r="I11" t="str">
            <v>15939076-F</v>
          </cell>
          <cell r="J11" t="str">
            <v>V60</v>
          </cell>
          <cell r="K11" t="str">
            <v>OARGI</v>
          </cell>
          <cell r="L11">
            <v>-1</v>
          </cell>
        </row>
        <row r="12">
          <cell r="A12">
            <v>41050</v>
          </cell>
          <cell r="B12" t="str">
            <v>ARUMÍ</v>
          </cell>
          <cell r="C12" t="str">
            <v>CROSAS</v>
          </cell>
          <cell r="D12" t="str">
            <v>GIL</v>
          </cell>
          <cell r="E12">
            <v>38651</v>
          </cell>
          <cell r="F12">
            <v>44958.584016203706</v>
          </cell>
          <cell r="G12" t="str">
            <v>M</v>
          </cell>
          <cell r="H12" t="str">
            <v>48046675C</v>
          </cell>
          <cell r="J12" t="str">
            <v>JUV</v>
          </cell>
          <cell r="K12" t="str">
            <v>RODA DE TER</v>
          </cell>
          <cell r="L12">
            <v>-1</v>
          </cell>
          <cell r="M12" t="str">
            <v>NUE</v>
          </cell>
        </row>
        <row r="13">
          <cell r="A13">
            <v>38830</v>
          </cell>
          <cell r="B13" t="str">
            <v>ASENSI</v>
          </cell>
          <cell r="C13" t="str">
            <v>JIMENEZ</v>
          </cell>
          <cell r="D13" t="str">
            <v>MANUEL</v>
          </cell>
          <cell r="E13">
            <v>38732</v>
          </cell>
          <cell r="F13">
            <v>44815.564004629632</v>
          </cell>
          <cell r="G13" t="str">
            <v>M</v>
          </cell>
          <cell r="H13" t="str">
            <v>02753900H</v>
          </cell>
          <cell r="J13" t="str">
            <v>JUV</v>
          </cell>
          <cell r="K13" t="str">
            <v>RIVAS</v>
          </cell>
          <cell r="L13">
            <v>-1</v>
          </cell>
          <cell r="M13" t="str">
            <v>NUE</v>
          </cell>
        </row>
        <row r="14">
          <cell r="A14">
            <v>31219</v>
          </cell>
          <cell r="B14" t="str">
            <v>AURREKOETXEA</v>
          </cell>
          <cell r="C14" t="str">
            <v>MURGUIONDO</v>
          </cell>
          <cell r="D14" t="str">
            <v>UNAI</v>
          </cell>
          <cell r="E14">
            <v>26206</v>
          </cell>
          <cell r="F14">
            <v>44817.826377314814</v>
          </cell>
          <cell r="G14" t="str">
            <v>M</v>
          </cell>
          <cell r="H14" t="str">
            <v>14604174W</v>
          </cell>
          <cell r="J14" t="str">
            <v>V50</v>
          </cell>
          <cell r="K14" t="str">
            <v>FEKOOR</v>
          </cell>
          <cell r="L14">
            <v>2</v>
          </cell>
          <cell r="M14" t="str">
            <v>NUE</v>
          </cell>
        </row>
        <row r="15">
          <cell r="A15">
            <v>438</v>
          </cell>
          <cell r="B15" t="str">
            <v>AZCON</v>
          </cell>
          <cell r="C15" t="str">
            <v>BIETO</v>
          </cell>
          <cell r="D15" t="str">
            <v>JOAQUIN</v>
          </cell>
          <cell r="E15">
            <v>20642</v>
          </cell>
          <cell r="F15">
            <v>44812.522743055553</v>
          </cell>
          <cell r="G15" t="str">
            <v>M</v>
          </cell>
          <cell r="H15" t="str">
            <v>37674864J</v>
          </cell>
          <cell r="J15" t="str">
            <v>V65</v>
          </cell>
          <cell r="K15" t="str">
            <v>CTT CARDEDEU</v>
          </cell>
          <cell r="L15">
            <v>9</v>
          </cell>
          <cell r="M15" t="str">
            <v>INT</v>
          </cell>
        </row>
        <row r="16">
          <cell r="A16">
            <v>40914</v>
          </cell>
          <cell r="B16" t="str">
            <v>BARDANCA</v>
          </cell>
          <cell r="C16" t="str">
            <v>VENEZIANI</v>
          </cell>
          <cell r="D16" t="str">
            <v>BRUNO</v>
          </cell>
          <cell r="E16">
            <v>35208</v>
          </cell>
          <cell r="F16">
            <v>44939.476990740739</v>
          </cell>
          <cell r="G16" t="str">
            <v>M</v>
          </cell>
          <cell r="I16" t="str">
            <v>Y2884071T</v>
          </cell>
          <cell r="J16" t="str">
            <v>SEN</v>
          </cell>
          <cell r="K16" t="str">
            <v>ADCP ZAS</v>
          </cell>
          <cell r="L16">
            <v>-1</v>
          </cell>
          <cell r="M16" t="str">
            <v>NUE</v>
          </cell>
        </row>
        <row r="17">
          <cell r="A17">
            <v>39887</v>
          </cell>
          <cell r="B17" t="str">
            <v>BARRIUSO</v>
          </cell>
          <cell r="C17" t="str">
            <v>VEGAS</v>
          </cell>
          <cell r="D17" t="str">
            <v>OIER</v>
          </cell>
          <cell r="E17">
            <v>38369</v>
          </cell>
          <cell r="F17">
            <v>44825.658912037034</v>
          </cell>
          <cell r="G17" t="str">
            <v>M</v>
          </cell>
          <cell r="H17" t="str">
            <v>79179713M</v>
          </cell>
          <cell r="J17" t="str">
            <v>JUV</v>
          </cell>
          <cell r="K17" t="str">
            <v>CD TM PEÑASKAL</v>
          </cell>
          <cell r="L17">
            <v>-1</v>
          </cell>
          <cell r="M17" t="str">
            <v>NUE</v>
          </cell>
        </row>
        <row r="18">
          <cell r="A18">
            <v>28448</v>
          </cell>
          <cell r="B18" t="str">
            <v>BAZAN</v>
          </cell>
          <cell r="C18" t="str">
            <v>INFESTA</v>
          </cell>
          <cell r="D18" t="str">
            <v>CRISTIAN TOMAS</v>
          </cell>
          <cell r="E18">
            <v>28343</v>
          </cell>
          <cell r="F18">
            <v>44806.704814814817</v>
          </cell>
          <cell r="G18" t="str">
            <v>M</v>
          </cell>
          <cell r="H18" t="str">
            <v>53554308G</v>
          </cell>
          <cell r="J18" t="str">
            <v>V40</v>
          </cell>
          <cell r="K18" t="str">
            <v>ATALAYA GIJON TM</v>
          </cell>
          <cell r="L18">
            <v>8</v>
          </cell>
          <cell r="M18" t="str">
            <v>REV</v>
          </cell>
        </row>
        <row r="19">
          <cell r="A19">
            <v>18236</v>
          </cell>
          <cell r="B19" t="str">
            <v>BENAVENTE</v>
          </cell>
          <cell r="C19" t="str">
            <v>SOBRINO</v>
          </cell>
          <cell r="D19" t="str">
            <v>JORGE JOSE</v>
          </cell>
          <cell r="E19">
            <v>30771</v>
          </cell>
          <cell r="F19">
            <v>44806.417905092596</v>
          </cell>
          <cell r="G19" t="str">
            <v>M</v>
          </cell>
          <cell r="H19" t="str">
            <v>50322540N</v>
          </cell>
          <cell r="J19" t="str">
            <v>SEN</v>
          </cell>
          <cell r="K19" t="str">
            <v>SAN SEBASTIAN REYES</v>
          </cell>
          <cell r="L19">
            <v>4</v>
          </cell>
        </row>
        <row r="20">
          <cell r="A20">
            <v>755</v>
          </cell>
          <cell r="B20" t="str">
            <v>BERRENDO</v>
          </cell>
          <cell r="C20" t="str">
            <v>MUÑOZ</v>
          </cell>
          <cell r="D20" t="str">
            <v>JORGE</v>
          </cell>
          <cell r="E20">
            <v>22602</v>
          </cell>
          <cell r="F20">
            <v>44810.929467592592</v>
          </cell>
          <cell r="G20" t="str">
            <v>M</v>
          </cell>
          <cell r="H20" t="str">
            <v>04159192X</v>
          </cell>
          <cell r="J20" t="str">
            <v>V60</v>
          </cell>
          <cell r="K20" t="str">
            <v>TALAVERA</v>
          </cell>
          <cell r="L20">
            <v>9</v>
          </cell>
          <cell r="M20" t="str">
            <v>REV</v>
          </cell>
        </row>
        <row r="21">
          <cell r="A21">
            <v>38188</v>
          </cell>
          <cell r="B21" t="str">
            <v>BETATO</v>
          </cell>
          <cell r="C21" t="str">
            <v>ROYO</v>
          </cell>
          <cell r="D21" t="str">
            <v>LORIEN</v>
          </cell>
          <cell r="E21">
            <v>40296</v>
          </cell>
          <cell r="F21">
            <v>44816.635740740741</v>
          </cell>
          <cell r="G21" t="str">
            <v>M</v>
          </cell>
          <cell r="H21" t="str">
            <v>18102079K</v>
          </cell>
          <cell r="J21" t="str">
            <v>ALE</v>
          </cell>
          <cell r="K21" t="str">
            <v>TM MONZON</v>
          </cell>
          <cell r="L21">
            <v>-1</v>
          </cell>
          <cell r="M21" t="str">
            <v>NUE</v>
          </cell>
        </row>
        <row r="22">
          <cell r="A22">
            <v>38692</v>
          </cell>
          <cell r="B22" t="str">
            <v>BLASCO</v>
          </cell>
          <cell r="C22" t="str">
            <v>RODRIGUEZ</v>
          </cell>
          <cell r="D22" t="str">
            <v>ANTONIO DANIEL</v>
          </cell>
          <cell r="E22">
            <v>32490</v>
          </cell>
          <cell r="F22">
            <v>44816.509120370371</v>
          </cell>
          <cell r="G22" t="str">
            <v>M</v>
          </cell>
          <cell r="H22" t="str">
            <v>52895068J</v>
          </cell>
          <cell r="J22" t="str">
            <v>SEN</v>
          </cell>
          <cell r="K22" t="str">
            <v>CDETM DISTRITO 20</v>
          </cell>
          <cell r="L22">
            <v>-1</v>
          </cell>
          <cell r="M22" t="str">
            <v>NUE</v>
          </cell>
        </row>
        <row r="23">
          <cell r="A23">
            <v>9968</v>
          </cell>
          <cell r="B23" t="str">
            <v>BRANDARIZ</v>
          </cell>
          <cell r="C23" t="str">
            <v>GOMEZ</v>
          </cell>
          <cell r="D23" t="str">
            <v>SANTIAGO</v>
          </cell>
          <cell r="E23">
            <v>19932</v>
          </cell>
          <cell r="F23">
            <v>44886.439212962963</v>
          </cell>
          <cell r="G23" t="str">
            <v>M</v>
          </cell>
          <cell r="H23" t="str">
            <v>32410655K</v>
          </cell>
          <cell r="I23">
            <v>620461826</v>
          </cell>
          <cell r="J23" t="str">
            <v>V65</v>
          </cell>
          <cell r="K23" t="str">
            <v>FINISTERRE TM</v>
          </cell>
          <cell r="L23">
            <v>-1</v>
          </cell>
        </row>
        <row r="24">
          <cell r="A24">
            <v>33022</v>
          </cell>
          <cell r="B24" t="str">
            <v>BUIXÓ</v>
          </cell>
          <cell r="C24" t="str">
            <v>TALAVERA</v>
          </cell>
          <cell r="D24" t="str">
            <v>CARLES</v>
          </cell>
          <cell r="E24">
            <v>31188</v>
          </cell>
          <cell r="F24">
            <v>44825.530335648145</v>
          </cell>
          <cell r="G24" t="str">
            <v>M</v>
          </cell>
          <cell r="H24" t="str">
            <v>40593606D</v>
          </cell>
          <cell r="J24" t="str">
            <v>SEN</v>
          </cell>
          <cell r="K24" t="str">
            <v>TRAMUNTANA</v>
          </cell>
          <cell r="L24">
            <v>9</v>
          </cell>
          <cell r="M24" t="str">
            <v>REV</v>
          </cell>
        </row>
        <row r="25">
          <cell r="A25">
            <v>18234</v>
          </cell>
          <cell r="B25" t="str">
            <v>BURGUEÑO</v>
          </cell>
          <cell r="C25" t="str">
            <v>BENITEZ</v>
          </cell>
          <cell r="D25" t="str">
            <v>RUBEN MARIANO</v>
          </cell>
          <cell r="E25">
            <v>28005</v>
          </cell>
          <cell r="F25">
            <v>44818.964594907404</v>
          </cell>
          <cell r="G25" t="str">
            <v>M</v>
          </cell>
          <cell r="H25" t="str">
            <v>52959260N</v>
          </cell>
          <cell r="J25" t="str">
            <v>V40</v>
          </cell>
          <cell r="K25" t="str">
            <v>CDE TENIS MESA PARLA</v>
          </cell>
          <cell r="L25">
            <v>3</v>
          </cell>
        </row>
        <row r="26">
          <cell r="A26">
            <v>39533</v>
          </cell>
          <cell r="B26" t="str">
            <v>BUSTARVIEJO</v>
          </cell>
          <cell r="C26" t="str">
            <v>MARTíN</v>
          </cell>
          <cell r="D26" t="str">
            <v>VíCTOR ESTEBAN</v>
          </cell>
          <cell r="E26">
            <v>24726</v>
          </cell>
          <cell r="F26">
            <v>44817.63417824074</v>
          </cell>
          <cell r="G26" t="str">
            <v>M</v>
          </cell>
          <cell r="H26" t="str">
            <v>02875409H</v>
          </cell>
          <cell r="J26" t="str">
            <v>V50</v>
          </cell>
          <cell r="K26" t="str">
            <v>FUENCARRAL - EL PARDO TM</v>
          </cell>
          <cell r="L26">
            <v>-1</v>
          </cell>
          <cell r="M26" t="str">
            <v>NUE</v>
          </cell>
        </row>
        <row r="27">
          <cell r="A27">
            <v>22054</v>
          </cell>
          <cell r="B27" t="str">
            <v>BUSTILLO</v>
          </cell>
          <cell r="C27" t="str">
            <v>GARCIA</v>
          </cell>
          <cell r="D27" t="str">
            <v>ALFONSO</v>
          </cell>
          <cell r="E27">
            <v>29205</v>
          </cell>
          <cell r="F27">
            <v>44811.70517361111</v>
          </cell>
          <cell r="G27" t="str">
            <v>M</v>
          </cell>
          <cell r="H27" t="str">
            <v>71123293W</v>
          </cell>
          <cell r="J27" t="str">
            <v>V40</v>
          </cell>
          <cell r="K27" t="str">
            <v>CD PISUERGA</v>
          </cell>
          <cell r="L27">
            <v>-1</v>
          </cell>
          <cell r="M27" t="str">
            <v>NUE</v>
          </cell>
        </row>
        <row r="28">
          <cell r="A28">
            <v>41151</v>
          </cell>
          <cell r="B28" t="str">
            <v>CABELLOS</v>
          </cell>
          <cell r="C28" t="str">
            <v>PASCUAL</v>
          </cell>
          <cell r="D28" t="str">
            <v>JORGE</v>
          </cell>
          <cell r="E28">
            <v>26005</v>
          </cell>
          <cell r="F28">
            <v>44971.401608796295</v>
          </cell>
          <cell r="G28" t="str">
            <v>M</v>
          </cell>
          <cell r="I28" t="str">
            <v>51683013 T</v>
          </cell>
          <cell r="J28" t="str">
            <v>V50</v>
          </cell>
          <cell r="K28" t="str">
            <v>SAD FUND LESIONADO MEDULAR</v>
          </cell>
          <cell r="L28">
            <v>-1</v>
          </cell>
          <cell r="M28" t="str">
            <v>NUE</v>
          </cell>
        </row>
        <row r="29">
          <cell r="A29">
            <v>37780</v>
          </cell>
          <cell r="B29" t="str">
            <v>CABRERA</v>
          </cell>
          <cell r="C29" t="str">
            <v>PADILLA</v>
          </cell>
          <cell r="D29" t="str">
            <v>AGUEDA</v>
          </cell>
          <cell r="E29">
            <v>38017</v>
          </cell>
          <cell r="F29">
            <v>44825.559803240743</v>
          </cell>
          <cell r="G29" t="str">
            <v>F</v>
          </cell>
          <cell r="H29" t="str">
            <v>78690320Y</v>
          </cell>
          <cell r="J29" t="str">
            <v>JUV</v>
          </cell>
          <cell r="K29" t="str">
            <v>CDTM PALATRON</v>
          </cell>
          <cell r="L29">
            <v>-1</v>
          </cell>
          <cell r="M29" t="str">
            <v>NUE</v>
          </cell>
        </row>
        <row r="30">
          <cell r="A30">
            <v>27148</v>
          </cell>
          <cell r="B30" t="str">
            <v>CAMAÑO</v>
          </cell>
          <cell r="C30" t="str">
            <v>CERNADAS</v>
          </cell>
          <cell r="D30" t="str">
            <v>ANGEL</v>
          </cell>
          <cell r="E30">
            <v>30544</v>
          </cell>
          <cell r="F30">
            <v>44812.609861111108</v>
          </cell>
          <cell r="G30" t="str">
            <v>M</v>
          </cell>
          <cell r="H30" t="str">
            <v>47352435N</v>
          </cell>
          <cell r="J30" t="str">
            <v>V40</v>
          </cell>
          <cell r="K30" t="str">
            <v>GRUMICO S.D.</v>
          </cell>
          <cell r="L30">
            <v>-1</v>
          </cell>
        </row>
        <row r="31">
          <cell r="A31">
            <v>30265</v>
          </cell>
          <cell r="B31" t="str">
            <v>CAMENFORTE</v>
          </cell>
          <cell r="C31" t="str">
            <v>GRANADOS</v>
          </cell>
          <cell r="D31" t="str">
            <v>ANTONIO</v>
          </cell>
          <cell r="E31">
            <v>22217</v>
          </cell>
          <cell r="F31">
            <v>44812.507060185184</v>
          </cell>
          <cell r="G31" t="str">
            <v>M</v>
          </cell>
          <cell r="H31" t="str">
            <v>28681729Q</v>
          </cell>
          <cell r="J31" t="str">
            <v>V60</v>
          </cell>
          <cell r="K31" t="str">
            <v>CTM HUERCAL</v>
          </cell>
          <cell r="L31">
            <v>6</v>
          </cell>
          <cell r="M31" t="str">
            <v>NUE</v>
          </cell>
        </row>
        <row r="32">
          <cell r="A32">
            <v>20827</v>
          </cell>
          <cell r="B32" t="str">
            <v>CANEDA</v>
          </cell>
          <cell r="C32" t="str">
            <v>PEREIRA</v>
          </cell>
          <cell r="D32" t="str">
            <v>ELADIO</v>
          </cell>
          <cell r="E32">
            <v>24014</v>
          </cell>
          <cell r="F32">
            <v>44812.752685185187</v>
          </cell>
          <cell r="G32" t="str">
            <v>M</v>
          </cell>
          <cell r="H32" t="str">
            <v>51377180X</v>
          </cell>
          <cell r="J32" t="str">
            <v>V50</v>
          </cell>
          <cell r="K32" t="str">
            <v>SAN SEBASTIAN REYES</v>
          </cell>
          <cell r="L32">
            <v>7</v>
          </cell>
        </row>
        <row r="33">
          <cell r="A33">
            <v>29930</v>
          </cell>
          <cell r="B33" t="str">
            <v>CARBONELL</v>
          </cell>
          <cell r="C33" t="str">
            <v>ROJO</v>
          </cell>
          <cell r="D33" t="str">
            <v>JUAN JOSE</v>
          </cell>
          <cell r="E33">
            <v>22668</v>
          </cell>
          <cell r="F33">
            <v>44809.445902777778</v>
          </cell>
          <cell r="G33" t="str">
            <v>M</v>
          </cell>
          <cell r="H33" t="str">
            <v>00798483S</v>
          </cell>
          <cell r="J33" t="str">
            <v>V60</v>
          </cell>
          <cell r="K33" t="str">
            <v>CTM BOADILLA</v>
          </cell>
          <cell r="L33">
            <v>-1</v>
          </cell>
          <cell r="M33" t="str">
            <v>NUE</v>
          </cell>
        </row>
        <row r="34">
          <cell r="A34">
            <v>3046</v>
          </cell>
          <cell r="B34" t="str">
            <v>CARDONA</v>
          </cell>
          <cell r="C34" t="str">
            <v>MARQUEZ</v>
          </cell>
          <cell r="D34" t="str">
            <v>JORGE</v>
          </cell>
          <cell r="E34">
            <v>32083</v>
          </cell>
          <cell r="F34">
            <v>44808.496817129628</v>
          </cell>
          <cell r="G34" t="str">
            <v>M</v>
          </cell>
          <cell r="H34" t="str">
            <v>76922849Q</v>
          </cell>
          <cell r="J34" t="str">
            <v>SEN</v>
          </cell>
          <cell r="K34" t="str">
            <v>PUBLIMAX CAI SANTIAGO T.M.</v>
          </cell>
          <cell r="L34">
            <v>9</v>
          </cell>
          <cell r="M34" t="str">
            <v>INT</v>
          </cell>
        </row>
        <row r="35">
          <cell r="A35">
            <v>36336</v>
          </cell>
          <cell r="B35" t="str">
            <v>CARPINTERO</v>
          </cell>
          <cell r="C35" t="str">
            <v>HERNANDEZ</v>
          </cell>
          <cell r="D35" t="str">
            <v>ANDRES</v>
          </cell>
          <cell r="E35">
            <v>28035</v>
          </cell>
          <cell r="F35">
            <v>44830.038506944446</v>
          </cell>
          <cell r="G35" t="str">
            <v>M</v>
          </cell>
          <cell r="H35" t="str">
            <v>11444176C</v>
          </cell>
          <cell r="J35" t="str">
            <v>V40</v>
          </cell>
          <cell r="K35" t="str">
            <v>AVILES</v>
          </cell>
          <cell r="L35">
            <v>10</v>
          </cell>
          <cell r="M35" t="str">
            <v>NAC</v>
          </cell>
        </row>
        <row r="36">
          <cell r="A36">
            <v>22481</v>
          </cell>
          <cell r="B36" t="str">
            <v>CARRASCO</v>
          </cell>
          <cell r="C36" t="str">
            <v>HIDALGO</v>
          </cell>
          <cell r="D36" t="str">
            <v>ALAIN</v>
          </cell>
          <cell r="E36">
            <v>36489</v>
          </cell>
          <cell r="F36">
            <v>44816.5784375</v>
          </cell>
          <cell r="G36" t="str">
            <v>M</v>
          </cell>
          <cell r="H36" t="str">
            <v>79185807G</v>
          </cell>
          <cell r="J36" t="str">
            <v>SEN</v>
          </cell>
          <cell r="K36" t="str">
            <v>GURE TALDE</v>
          </cell>
          <cell r="L36">
            <v>11</v>
          </cell>
          <cell r="M36" t="str">
            <v>NAC</v>
          </cell>
        </row>
        <row r="37">
          <cell r="A37">
            <v>40916</v>
          </cell>
          <cell r="B37" t="str">
            <v>CARRIL</v>
          </cell>
          <cell r="C37" t="str">
            <v>FERNáNDEZ</v>
          </cell>
          <cell r="D37" t="str">
            <v>VICENTE</v>
          </cell>
          <cell r="E37">
            <v>34912</v>
          </cell>
          <cell r="F37">
            <v>44939.477453703701</v>
          </cell>
          <cell r="G37" t="str">
            <v>M</v>
          </cell>
          <cell r="H37" t="str">
            <v>32709947Z</v>
          </cell>
          <cell r="J37" t="str">
            <v>SEN</v>
          </cell>
          <cell r="K37" t="str">
            <v>ADCP ZAS</v>
          </cell>
          <cell r="L37">
            <v>-1</v>
          </cell>
          <cell r="M37" t="str">
            <v>NUE</v>
          </cell>
        </row>
        <row r="38">
          <cell r="A38">
            <v>17982</v>
          </cell>
          <cell r="B38" t="str">
            <v>CASTILLO</v>
          </cell>
          <cell r="C38" t="str">
            <v>RODRIGUEZ</v>
          </cell>
          <cell r="D38" t="str">
            <v>AMALIO</v>
          </cell>
          <cell r="E38">
            <v>26333</v>
          </cell>
          <cell r="F38">
            <v>44887.909594907411</v>
          </cell>
          <cell r="G38" t="str">
            <v>M</v>
          </cell>
          <cell r="H38" t="str">
            <v>07501777M</v>
          </cell>
          <cell r="J38" t="str">
            <v>V50</v>
          </cell>
          <cell r="K38" t="str">
            <v>DOS HERMANAS</v>
          </cell>
          <cell r="L38">
            <v>6</v>
          </cell>
          <cell r="M38" t="str">
            <v>NUE</v>
          </cell>
        </row>
        <row r="39">
          <cell r="A39">
            <v>33954</v>
          </cell>
          <cell r="B39" t="str">
            <v>CAVIA</v>
          </cell>
          <cell r="C39" t="str">
            <v>PEREDO</v>
          </cell>
          <cell r="D39" t="str">
            <v>EDUARDO</v>
          </cell>
          <cell r="E39">
            <v>37856</v>
          </cell>
          <cell r="F39">
            <v>44828.571574074071</v>
          </cell>
          <cell r="G39" t="str">
            <v>M</v>
          </cell>
          <cell r="H39" t="str">
            <v>72190425A</v>
          </cell>
          <cell r="J39" t="str">
            <v>S21</v>
          </cell>
          <cell r="K39" t="str">
            <v>PEDRO VELARDE TM</v>
          </cell>
          <cell r="L39">
            <v>-1</v>
          </cell>
          <cell r="M39" t="str">
            <v>NUE</v>
          </cell>
        </row>
        <row r="40">
          <cell r="A40">
            <v>23066</v>
          </cell>
          <cell r="B40" t="str">
            <v>CENTENERO</v>
          </cell>
          <cell r="C40" t="str">
            <v>GUTIERREZ</v>
          </cell>
          <cell r="D40" t="str">
            <v>JOSE</v>
          </cell>
          <cell r="E40">
            <v>26312</v>
          </cell>
          <cell r="F40">
            <v>44807.842187499999</v>
          </cell>
          <cell r="G40" t="str">
            <v>M</v>
          </cell>
          <cell r="H40" t="str">
            <v>51060685H</v>
          </cell>
          <cell r="J40" t="str">
            <v>V50</v>
          </cell>
          <cell r="K40" t="str">
            <v>COSLADA</v>
          </cell>
          <cell r="L40">
            <v>-1</v>
          </cell>
        </row>
        <row r="41">
          <cell r="A41">
            <v>22596</v>
          </cell>
          <cell r="B41" t="str">
            <v>CEPAS</v>
          </cell>
          <cell r="C41" t="str">
            <v>ZAPICO</v>
          </cell>
          <cell r="D41" t="str">
            <v>ANDER</v>
          </cell>
          <cell r="E41">
            <v>38217</v>
          </cell>
          <cell r="F41">
            <v>44818.703842592593</v>
          </cell>
          <cell r="G41" t="str">
            <v>M</v>
          </cell>
          <cell r="H41" t="str">
            <v>73035616J</v>
          </cell>
          <cell r="J41" t="str">
            <v>JUV</v>
          </cell>
          <cell r="K41" t="str">
            <v>LEKA ENEA IRUN</v>
          </cell>
          <cell r="L41">
            <v>9</v>
          </cell>
          <cell r="M41" t="str">
            <v>INT</v>
          </cell>
        </row>
        <row r="42">
          <cell r="A42">
            <v>25379</v>
          </cell>
          <cell r="B42" t="str">
            <v>CHAVARRIA</v>
          </cell>
          <cell r="C42" t="str">
            <v>GARCIA</v>
          </cell>
          <cell r="D42" t="str">
            <v>ISAAC</v>
          </cell>
          <cell r="E42">
            <v>28291</v>
          </cell>
          <cell r="F42">
            <v>44823.685057870367</v>
          </cell>
          <cell r="G42" t="str">
            <v>M</v>
          </cell>
          <cell r="H42" t="str">
            <v>46707577M</v>
          </cell>
          <cell r="J42" t="str">
            <v>V40</v>
          </cell>
          <cell r="K42" t="str">
            <v>CTT BORGES</v>
          </cell>
          <cell r="L42">
            <v>8</v>
          </cell>
          <cell r="M42" t="str">
            <v>REV</v>
          </cell>
        </row>
        <row r="43">
          <cell r="A43">
            <v>20610</v>
          </cell>
          <cell r="B43" t="str">
            <v>CHENOLL</v>
          </cell>
          <cell r="C43" t="str">
            <v>GONZALEZ</v>
          </cell>
          <cell r="D43" t="str">
            <v>AMANDA</v>
          </cell>
          <cell r="E43">
            <v>38003</v>
          </cell>
          <cell r="F43">
            <v>44806.418738425928</v>
          </cell>
          <cell r="G43" t="str">
            <v>F</v>
          </cell>
          <cell r="H43" t="str">
            <v>77195912T</v>
          </cell>
          <cell r="J43" t="str">
            <v>JUV</v>
          </cell>
          <cell r="K43" t="str">
            <v>SAN SEBASTIAN REYES</v>
          </cell>
          <cell r="L43">
            <v>8</v>
          </cell>
          <cell r="M43" t="str">
            <v>INT</v>
          </cell>
        </row>
        <row r="44">
          <cell r="A44">
            <v>14808</v>
          </cell>
          <cell r="B44" t="str">
            <v>CHINCHILLA</v>
          </cell>
          <cell r="C44" t="str">
            <v>VIGUERAS</v>
          </cell>
          <cell r="D44" t="str">
            <v>ADSO</v>
          </cell>
          <cell r="E44">
            <v>33570</v>
          </cell>
          <cell r="F44">
            <v>44835.525787037041</v>
          </cell>
          <cell r="G44" t="str">
            <v>M</v>
          </cell>
          <cell r="H44" t="str">
            <v>45929229T</v>
          </cell>
          <cell r="J44" t="str">
            <v>SEN</v>
          </cell>
          <cell r="K44" t="str">
            <v>LA VILA JOIOSA</v>
          </cell>
          <cell r="L44">
            <v>-1</v>
          </cell>
          <cell r="M44" t="str">
            <v>NUE</v>
          </cell>
        </row>
        <row r="45">
          <cell r="A45">
            <v>37911</v>
          </cell>
          <cell r="B45" t="str">
            <v>CLEMENTE</v>
          </cell>
          <cell r="C45" t="str">
            <v>PUEYO</v>
          </cell>
          <cell r="D45" t="str">
            <v>EMILIO</v>
          </cell>
          <cell r="E45">
            <v>22696</v>
          </cell>
          <cell r="F45">
            <v>44816.639444444445</v>
          </cell>
          <cell r="G45" t="str">
            <v>M</v>
          </cell>
          <cell r="H45" t="str">
            <v>18013920K</v>
          </cell>
          <cell r="J45" t="str">
            <v>V60</v>
          </cell>
          <cell r="K45" t="str">
            <v>TM MONZON</v>
          </cell>
          <cell r="L45">
            <v>-1</v>
          </cell>
          <cell r="M45" t="str">
            <v>NUE</v>
          </cell>
        </row>
        <row r="46">
          <cell r="A46">
            <v>26237</v>
          </cell>
          <cell r="B46" t="str">
            <v>CONSUEGRA</v>
          </cell>
          <cell r="C46" t="str">
            <v>LUPON</v>
          </cell>
          <cell r="D46" t="str">
            <v>ANTONIO JOSE</v>
          </cell>
          <cell r="E46">
            <v>21065</v>
          </cell>
          <cell r="F46">
            <v>44812.523217592592</v>
          </cell>
          <cell r="G46" t="str">
            <v>M</v>
          </cell>
          <cell r="I46">
            <v>26781</v>
          </cell>
          <cell r="J46" t="str">
            <v>V65</v>
          </cell>
          <cell r="K46" t="str">
            <v>CTT CARDEDEU</v>
          </cell>
          <cell r="L46">
            <v>7</v>
          </cell>
          <cell r="M46" t="str">
            <v>NAC</v>
          </cell>
        </row>
        <row r="47">
          <cell r="A47">
            <v>22692</v>
          </cell>
          <cell r="B47" t="str">
            <v>CORTES</v>
          </cell>
          <cell r="C47" t="str">
            <v>PEINADO</v>
          </cell>
          <cell r="D47" t="str">
            <v>JAVIER</v>
          </cell>
          <cell r="E47">
            <v>26426</v>
          </cell>
          <cell r="F47">
            <v>44810.752812500003</v>
          </cell>
          <cell r="G47" t="str">
            <v>M</v>
          </cell>
          <cell r="H47" t="str">
            <v>34090709V</v>
          </cell>
          <cell r="J47" t="str">
            <v>V50</v>
          </cell>
          <cell r="K47" t="str">
            <v>IRURIETA BERAUN</v>
          </cell>
          <cell r="L47">
            <v>-1</v>
          </cell>
        </row>
        <row r="48">
          <cell r="A48">
            <v>40913</v>
          </cell>
          <cell r="B48" t="str">
            <v>COUSILLAS</v>
          </cell>
          <cell r="C48" t="str">
            <v>BUGEIRO</v>
          </cell>
          <cell r="D48" t="str">
            <v>CATARINA MARíA</v>
          </cell>
          <cell r="E48">
            <v>34050</v>
          </cell>
          <cell r="F48">
            <v>44939.478171296294</v>
          </cell>
          <cell r="G48" t="str">
            <v>F</v>
          </cell>
          <cell r="H48" t="str">
            <v>47437680L</v>
          </cell>
          <cell r="J48" t="str">
            <v>SEN</v>
          </cell>
          <cell r="K48" t="str">
            <v>ADCP ZAS</v>
          </cell>
          <cell r="L48">
            <v>-1</v>
          </cell>
          <cell r="M48" t="str">
            <v>NUE</v>
          </cell>
        </row>
        <row r="49">
          <cell r="A49">
            <v>35170</v>
          </cell>
          <cell r="B49" t="str">
            <v>COUSO</v>
          </cell>
          <cell r="C49" t="str">
            <v>NAVEIRA</v>
          </cell>
          <cell r="D49" t="str">
            <v>EDUARDO</v>
          </cell>
          <cell r="E49">
            <v>27994</v>
          </cell>
          <cell r="F49">
            <v>44814.483622685184</v>
          </cell>
          <cell r="G49" t="str">
            <v>M</v>
          </cell>
          <cell r="H49" t="str">
            <v>53164979L</v>
          </cell>
          <cell r="J49" t="str">
            <v>V40</v>
          </cell>
          <cell r="K49" t="str">
            <v>CDA HENAR Y SUS DRAGONES</v>
          </cell>
          <cell r="L49">
            <v>-1</v>
          </cell>
        </row>
        <row r="50">
          <cell r="A50">
            <v>40911</v>
          </cell>
          <cell r="B50" t="str">
            <v>COUTO</v>
          </cell>
          <cell r="C50" t="str">
            <v>CASTRO</v>
          </cell>
          <cell r="D50" t="str">
            <v>ELISEO</v>
          </cell>
          <cell r="E50">
            <v>25628</v>
          </cell>
          <cell r="F50">
            <v>44939.478692129633</v>
          </cell>
          <cell r="G50" t="str">
            <v>M</v>
          </cell>
          <cell r="H50" t="str">
            <v>32798292Q</v>
          </cell>
          <cell r="J50" t="str">
            <v>V50</v>
          </cell>
          <cell r="K50" t="str">
            <v>ADCP ZAS</v>
          </cell>
          <cell r="L50">
            <v>-1</v>
          </cell>
          <cell r="M50" t="str">
            <v>NUE</v>
          </cell>
        </row>
        <row r="51">
          <cell r="A51">
            <v>14655</v>
          </cell>
          <cell r="B51" t="str">
            <v>CRISTOBAL</v>
          </cell>
          <cell r="C51" t="str">
            <v>HUERTAS</v>
          </cell>
          <cell r="D51" t="str">
            <v>IVAN</v>
          </cell>
          <cell r="E51">
            <v>35565</v>
          </cell>
          <cell r="F51">
            <v>44810.924074074072</v>
          </cell>
          <cell r="G51" t="str">
            <v>M</v>
          </cell>
          <cell r="H51" t="str">
            <v>02558221T</v>
          </cell>
          <cell r="J51" t="str">
            <v>SEN</v>
          </cell>
          <cell r="K51" t="str">
            <v>CD SEGHOS</v>
          </cell>
          <cell r="L51">
            <v>-1</v>
          </cell>
        </row>
        <row r="52">
          <cell r="A52">
            <v>2642</v>
          </cell>
          <cell r="B52" t="str">
            <v>CUESTA</v>
          </cell>
          <cell r="C52" t="str">
            <v>MARTINEZ</v>
          </cell>
          <cell r="D52" t="str">
            <v>EDUARDO</v>
          </cell>
          <cell r="E52">
            <v>31175</v>
          </cell>
          <cell r="F52">
            <v>44806.503449074073</v>
          </cell>
          <cell r="G52" t="str">
            <v>M</v>
          </cell>
          <cell r="H52" t="str">
            <v>47522161K</v>
          </cell>
          <cell r="J52" t="str">
            <v>SEN</v>
          </cell>
          <cell r="K52" t="str">
            <v>COLLADO</v>
          </cell>
          <cell r="L52">
            <v>11</v>
          </cell>
        </row>
        <row r="53">
          <cell r="A53">
            <v>635</v>
          </cell>
          <cell r="B53" t="str">
            <v>DE LA CRUZ</v>
          </cell>
          <cell r="C53" t="str">
            <v>RODRIGUEZ</v>
          </cell>
          <cell r="D53" t="str">
            <v>ALFONSO</v>
          </cell>
          <cell r="E53">
            <v>21153</v>
          </cell>
          <cell r="F53">
            <v>44823.735138888886</v>
          </cell>
          <cell r="G53" t="str">
            <v>M</v>
          </cell>
          <cell r="H53" t="str">
            <v>08784011N</v>
          </cell>
          <cell r="I53" t="str">
            <v>8784011N</v>
          </cell>
          <cell r="J53" t="str">
            <v>V65</v>
          </cell>
          <cell r="K53" t="str">
            <v>150 AÑOS - DON BENITO</v>
          </cell>
          <cell r="L53">
            <v>8</v>
          </cell>
          <cell r="M53" t="str">
            <v>REV</v>
          </cell>
        </row>
        <row r="54">
          <cell r="A54">
            <v>34287</v>
          </cell>
          <cell r="B54" t="str">
            <v>DE VICENTE</v>
          </cell>
          <cell r="C54" t="str">
            <v>GOMEZ</v>
          </cell>
          <cell r="D54" t="str">
            <v>SARAH</v>
          </cell>
          <cell r="E54">
            <v>24896</v>
          </cell>
          <cell r="F54">
            <v>44812.758321759262</v>
          </cell>
          <cell r="G54" t="str">
            <v>F</v>
          </cell>
          <cell r="H54" t="str">
            <v>02878200A</v>
          </cell>
          <cell r="J54" t="str">
            <v>V50</v>
          </cell>
          <cell r="K54" t="str">
            <v>SAN SEBASTIAN REYES</v>
          </cell>
          <cell r="L54">
            <v>4</v>
          </cell>
          <cell r="M54" t="str">
            <v>INT</v>
          </cell>
        </row>
        <row r="55">
          <cell r="A55">
            <v>1762</v>
          </cell>
          <cell r="B55" t="str">
            <v>DIAZ</v>
          </cell>
          <cell r="C55" t="str">
            <v>GOMEZ</v>
          </cell>
          <cell r="D55" t="str">
            <v>RICHARD</v>
          </cell>
          <cell r="E55">
            <v>28358</v>
          </cell>
          <cell r="F55">
            <v>44808.582835648151</v>
          </cell>
          <cell r="G55" t="str">
            <v>M</v>
          </cell>
          <cell r="H55" t="str">
            <v>78676721T</v>
          </cell>
          <cell r="J55" t="str">
            <v>V40</v>
          </cell>
          <cell r="K55" t="str">
            <v>TABOR</v>
          </cell>
          <cell r="L55">
            <v>10</v>
          </cell>
          <cell r="M55" t="str">
            <v>NAC</v>
          </cell>
        </row>
        <row r="56">
          <cell r="A56">
            <v>22482</v>
          </cell>
          <cell r="B56" t="str">
            <v>DIAZ</v>
          </cell>
          <cell r="C56" t="str">
            <v>TIRADO</v>
          </cell>
          <cell r="D56" t="str">
            <v>ALEJANDRO</v>
          </cell>
          <cell r="E56">
            <v>37391</v>
          </cell>
          <cell r="F56">
            <v>44817.476817129631</v>
          </cell>
          <cell r="G56" t="str">
            <v>M</v>
          </cell>
          <cell r="H56" t="str">
            <v>47408271G</v>
          </cell>
          <cell r="J56" t="str">
            <v>S21</v>
          </cell>
          <cell r="K56" t="str">
            <v>CTT PORTMANY</v>
          </cell>
          <cell r="L56">
            <v>8</v>
          </cell>
          <cell r="M56" t="str">
            <v>INT</v>
          </cell>
        </row>
        <row r="57">
          <cell r="A57">
            <v>37282</v>
          </cell>
          <cell r="B57" t="str">
            <v>DIEZ</v>
          </cell>
          <cell r="C57" t="str">
            <v>ALVAREZ</v>
          </cell>
          <cell r="D57" t="str">
            <v>GABRIEL</v>
          </cell>
          <cell r="E57">
            <v>39680</v>
          </cell>
          <cell r="F57">
            <v>44838.842870370368</v>
          </cell>
          <cell r="G57" t="str">
            <v>M</v>
          </cell>
          <cell r="H57" t="str">
            <v>79128319Q</v>
          </cell>
          <cell r="J57" t="str">
            <v>INF</v>
          </cell>
          <cell r="K57" t="str">
            <v>FEKOOR</v>
          </cell>
          <cell r="L57">
            <v>-1</v>
          </cell>
          <cell r="M57" t="str">
            <v>NUE</v>
          </cell>
        </row>
        <row r="58">
          <cell r="A58">
            <v>31289</v>
          </cell>
          <cell r="B58" t="str">
            <v>DINARES</v>
          </cell>
          <cell r="C58" t="str">
            <v>LLADO</v>
          </cell>
          <cell r="D58" t="str">
            <v>JORDI</v>
          </cell>
          <cell r="E58">
            <v>37275</v>
          </cell>
          <cell r="F58">
            <v>44810.574490740742</v>
          </cell>
          <cell r="G58" t="str">
            <v>M</v>
          </cell>
          <cell r="H58" t="str">
            <v>49223395Z</v>
          </cell>
          <cell r="I58" t="str">
            <v>49223395Z</v>
          </cell>
          <cell r="J58" t="str">
            <v>S21</v>
          </cell>
          <cell r="K58" t="str">
            <v>CN SABADELL</v>
          </cell>
          <cell r="L58">
            <v>11</v>
          </cell>
          <cell r="M58" t="str">
            <v>NUE</v>
          </cell>
        </row>
        <row r="59">
          <cell r="A59">
            <v>39577</v>
          </cell>
          <cell r="B59" t="str">
            <v>DOMíNGUEZ</v>
          </cell>
          <cell r="C59" t="str">
            <v>DE LA ROSA</v>
          </cell>
          <cell r="D59" t="str">
            <v>JESúS ENRIQUE</v>
          </cell>
          <cell r="E59">
            <v>26472</v>
          </cell>
          <cell r="F59">
            <v>44818.030092592591</v>
          </cell>
          <cell r="G59" t="str">
            <v>M</v>
          </cell>
          <cell r="H59" t="str">
            <v>50310163D</v>
          </cell>
          <cell r="J59" t="str">
            <v>V50</v>
          </cell>
          <cell r="K59" t="str">
            <v>FUENCARRAL - EL PARDO TM</v>
          </cell>
          <cell r="L59">
            <v>-1</v>
          </cell>
          <cell r="M59" t="str">
            <v>NUE</v>
          </cell>
        </row>
        <row r="60">
          <cell r="A60">
            <v>27127</v>
          </cell>
          <cell r="B60" t="str">
            <v>DORTA</v>
          </cell>
          <cell r="C60" t="str">
            <v>GARCIA</v>
          </cell>
          <cell r="D60" t="str">
            <v>AARON</v>
          </cell>
          <cell r="E60">
            <v>38740</v>
          </cell>
          <cell r="F60">
            <v>44811.523182870369</v>
          </cell>
          <cell r="G60" t="str">
            <v>M</v>
          </cell>
          <cell r="H60" t="str">
            <v>51153502F</v>
          </cell>
          <cell r="J60" t="str">
            <v>JUV</v>
          </cell>
          <cell r="K60" t="str">
            <v>C.T.M.  CELADA</v>
          </cell>
          <cell r="L60">
            <v>9</v>
          </cell>
          <cell r="M60" t="str">
            <v>NAC</v>
          </cell>
        </row>
        <row r="61">
          <cell r="A61">
            <v>18837</v>
          </cell>
          <cell r="B61" t="str">
            <v>DURAN</v>
          </cell>
          <cell r="C61" t="str">
            <v>PEREZ</v>
          </cell>
          <cell r="D61" t="str">
            <v>JOSEBA</v>
          </cell>
          <cell r="E61">
            <v>33083</v>
          </cell>
          <cell r="F61">
            <v>44808.716145833336</v>
          </cell>
          <cell r="G61" t="str">
            <v>M</v>
          </cell>
          <cell r="H61" t="str">
            <v>78943068F</v>
          </cell>
          <cell r="J61" t="str">
            <v>SEN</v>
          </cell>
          <cell r="K61" t="str">
            <v>FEKOOR</v>
          </cell>
          <cell r="L61">
            <v>11</v>
          </cell>
          <cell r="M61" t="str">
            <v>NAC</v>
          </cell>
        </row>
        <row r="62">
          <cell r="A62">
            <v>39790</v>
          </cell>
          <cell r="B62" t="str">
            <v>EL MORABET</v>
          </cell>
          <cell r="C62" t="str">
            <v>EL BARDOUNI</v>
          </cell>
          <cell r="D62" t="str">
            <v>MOHAMED ALI</v>
          </cell>
          <cell r="E62">
            <v>36723</v>
          </cell>
          <cell r="F62">
            <v>44823.739606481482</v>
          </cell>
          <cell r="G62" t="str">
            <v>M</v>
          </cell>
          <cell r="H62" t="str">
            <v>53756477A</v>
          </cell>
          <cell r="J62" t="str">
            <v>SEN</v>
          </cell>
          <cell r="K62" t="str">
            <v>TORREJON ARDOZ</v>
          </cell>
          <cell r="L62">
            <v>-1</v>
          </cell>
          <cell r="M62" t="str">
            <v>NUE</v>
          </cell>
        </row>
        <row r="63">
          <cell r="A63">
            <v>34603</v>
          </cell>
          <cell r="B63" t="str">
            <v>ESPADAS</v>
          </cell>
          <cell r="C63" t="str">
            <v>BALLESTERO</v>
          </cell>
          <cell r="D63" t="str">
            <v>RUBEN</v>
          </cell>
          <cell r="E63">
            <v>30096</v>
          </cell>
          <cell r="F63">
            <v>44809.486122685186</v>
          </cell>
          <cell r="G63" t="str">
            <v>M</v>
          </cell>
          <cell r="H63" t="str">
            <v>73200899H</v>
          </cell>
          <cell r="J63" t="str">
            <v>V40</v>
          </cell>
          <cell r="K63" t="str">
            <v>BINEFAR 77</v>
          </cell>
          <cell r="L63">
            <v>-1</v>
          </cell>
          <cell r="M63" t="str">
            <v>NUE</v>
          </cell>
        </row>
        <row r="64">
          <cell r="A64">
            <v>26262</v>
          </cell>
          <cell r="B64" t="str">
            <v>ESTÉBANEZ</v>
          </cell>
          <cell r="C64" t="str">
            <v>GUTIERREZ</v>
          </cell>
          <cell r="D64" t="str">
            <v>BEATRIZ</v>
          </cell>
          <cell r="E64">
            <v>31332</v>
          </cell>
          <cell r="F64">
            <v>44819.879340277781</v>
          </cell>
          <cell r="G64" t="str">
            <v>F</v>
          </cell>
          <cell r="H64" t="str">
            <v>72066944D</v>
          </cell>
          <cell r="J64" t="str">
            <v>SEN</v>
          </cell>
          <cell r="K64" t="str">
            <v>CDE QUEBRANTADA</v>
          </cell>
          <cell r="L64">
            <v>-1</v>
          </cell>
        </row>
        <row r="65">
          <cell r="A65">
            <v>27678</v>
          </cell>
          <cell r="B65" t="str">
            <v>ETXEBESTE</v>
          </cell>
          <cell r="C65" t="str">
            <v>GORRITI</v>
          </cell>
          <cell r="D65" t="str">
            <v>MAIALEN</v>
          </cell>
          <cell r="E65">
            <v>37371</v>
          </cell>
          <cell r="F65">
            <v>44805.552361111113</v>
          </cell>
          <cell r="G65" t="str">
            <v>F</v>
          </cell>
          <cell r="H65" t="str">
            <v>49577667V</v>
          </cell>
          <cell r="J65" t="str">
            <v>S21</v>
          </cell>
          <cell r="K65" t="str">
            <v>ATL SAN SEBASTIAN</v>
          </cell>
          <cell r="L65">
            <v>8</v>
          </cell>
          <cell r="M65" t="str">
            <v>INT</v>
          </cell>
        </row>
        <row r="66">
          <cell r="A66">
            <v>33359</v>
          </cell>
          <cell r="B66" t="str">
            <v>FARIÑA</v>
          </cell>
          <cell r="C66" t="str">
            <v>AGUIRRE</v>
          </cell>
          <cell r="D66" t="str">
            <v>ALVARO</v>
          </cell>
          <cell r="E66">
            <v>38090</v>
          </cell>
          <cell r="F66">
            <v>44808.591805555552</v>
          </cell>
          <cell r="G66" t="str">
            <v>M</v>
          </cell>
          <cell r="H66" t="str">
            <v>43840925G</v>
          </cell>
          <cell r="J66" t="str">
            <v>JUV</v>
          </cell>
          <cell r="K66" t="str">
            <v>TABOR</v>
          </cell>
          <cell r="L66">
            <v>-1</v>
          </cell>
          <cell r="M66" t="str">
            <v>NUE</v>
          </cell>
        </row>
        <row r="67">
          <cell r="A67">
            <v>31937</v>
          </cell>
          <cell r="B67" t="str">
            <v>FERNANDEZ</v>
          </cell>
          <cell r="C67" t="str">
            <v>CHAVERO</v>
          </cell>
          <cell r="D67" t="str">
            <v>JAVIER</v>
          </cell>
          <cell r="E67">
            <v>35031</v>
          </cell>
          <cell r="F67">
            <v>44806.506574074076</v>
          </cell>
          <cell r="G67" t="str">
            <v>M</v>
          </cell>
          <cell r="H67" t="str">
            <v>53619589B</v>
          </cell>
          <cell r="J67" t="str">
            <v>SEN</v>
          </cell>
          <cell r="K67" t="str">
            <v>COLLADO</v>
          </cell>
          <cell r="L67">
            <v>-1</v>
          </cell>
          <cell r="M67" t="str">
            <v>NUE</v>
          </cell>
        </row>
        <row r="68">
          <cell r="A68">
            <v>35242</v>
          </cell>
          <cell r="B68" t="str">
            <v>FERNANDEZ</v>
          </cell>
          <cell r="C68" t="str">
            <v>DIAZ</v>
          </cell>
          <cell r="D68" t="str">
            <v>FERNANDO</v>
          </cell>
          <cell r="E68">
            <v>26444</v>
          </cell>
          <cell r="F68">
            <v>44819.878310185188</v>
          </cell>
          <cell r="G68" t="str">
            <v>M</v>
          </cell>
          <cell r="H68" t="str">
            <v>13937674L</v>
          </cell>
          <cell r="J68" t="str">
            <v>V50</v>
          </cell>
          <cell r="K68" t="str">
            <v>CDE QUEBRANTADA</v>
          </cell>
          <cell r="L68">
            <v>-1</v>
          </cell>
          <cell r="M68" t="str">
            <v>NUE</v>
          </cell>
        </row>
        <row r="69">
          <cell r="A69">
            <v>20798</v>
          </cell>
          <cell r="B69" t="str">
            <v>FERNANDEZ</v>
          </cell>
          <cell r="C69" t="str">
            <v>GONZALEZ</v>
          </cell>
          <cell r="D69" t="str">
            <v>ADRIAN ANDRES</v>
          </cell>
          <cell r="E69">
            <v>24697</v>
          </cell>
          <cell r="F69">
            <v>44816.973692129628</v>
          </cell>
          <cell r="G69" t="str">
            <v>M</v>
          </cell>
          <cell r="H69" t="str">
            <v>11802910T</v>
          </cell>
          <cell r="J69" t="str">
            <v>V50</v>
          </cell>
          <cell r="K69" t="str">
            <v>CDE TENIS MESA PARLA</v>
          </cell>
          <cell r="L69">
            <v>10</v>
          </cell>
          <cell r="M69" t="str">
            <v>NAC</v>
          </cell>
        </row>
        <row r="70">
          <cell r="A70">
            <v>37788</v>
          </cell>
          <cell r="B70" t="str">
            <v>FERNANDEZ</v>
          </cell>
          <cell r="C70" t="str">
            <v>IBAÑEZ</v>
          </cell>
          <cell r="D70" t="str">
            <v>JORGE</v>
          </cell>
          <cell r="E70">
            <v>39675</v>
          </cell>
          <cell r="F70">
            <v>44825.560995370368</v>
          </cell>
          <cell r="G70" t="str">
            <v>M</v>
          </cell>
          <cell r="H70" t="str">
            <v>78821717G</v>
          </cell>
          <cell r="J70" t="str">
            <v>INF</v>
          </cell>
          <cell r="K70" t="str">
            <v>CDTM PALATRON</v>
          </cell>
          <cell r="L70">
            <v>-1</v>
          </cell>
          <cell r="M70" t="str">
            <v>NUE</v>
          </cell>
        </row>
        <row r="71">
          <cell r="A71">
            <v>19525</v>
          </cell>
          <cell r="B71" t="str">
            <v>FERNANDEZ</v>
          </cell>
          <cell r="C71" t="str">
            <v>PEREZ</v>
          </cell>
          <cell r="D71" t="str">
            <v>PEDRO ALBERTO</v>
          </cell>
          <cell r="E71">
            <v>29848</v>
          </cell>
          <cell r="F71">
            <v>44823.461863425924</v>
          </cell>
          <cell r="G71" t="str">
            <v>M</v>
          </cell>
          <cell r="H71" t="str">
            <v>31712819M</v>
          </cell>
          <cell r="J71" t="str">
            <v>V40</v>
          </cell>
          <cell r="K71" t="str">
            <v>JEREZ</v>
          </cell>
          <cell r="L71">
            <v>7</v>
          </cell>
          <cell r="M71" t="str">
            <v>NUE</v>
          </cell>
        </row>
        <row r="72">
          <cell r="A72">
            <v>18467</v>
          </cell>
          <cell r="B72" t="str">
            <v>FERNANDEZ</v>
          </cell>
          <cell r="C72" t="str">
            <v>PIÑEIRO</v>
          </cell>
          <cell r="D72" t="str">
            <v>ALBERTO</v>
          </cell>
          <cell r="E72">
            <v>32116</v>
          </cell>
          <cell r="F72">
            <v>44819.550347222219</v>
          </cell>
          <cell r="G72" t="str">
            <v>M</v>
          </cell>
          <cell r="H72" t="str">
            <v>77010431Z</v>
          </cell>
          <cell r="J72" t="str">
            <v>SEN</v>
          </cell>
          <cell r="K72" t="str">
            <v>CINANIA TM</v>
          </cell>
          <cell r="L72">
            <v>-1</v>
          </cell>
          <cell r="M72" t="str">
            <v>NUE</v>
          </cell>
        </row>
        <row r="73">
          <cell r="A73">
            <v>18248</v>
          </cell>
          <cell r="B73" t="str">
            <v>FERNANDEZ DE ALBA</v>
          </cell>
          <cell r="C73" t="str">
            <v>PORCEL</v>
          </cell>
          <cell r="D73" t="str">
            <v>LUIS ALFONSO</v>
          </cell>
          <cell r="E73">
            <v>33009</v>
          </cell>
          <cell r="F73">
            <v>44973.744872685187</v>
          </cell>
          <cell r="G73" t="str">
            <v>M</v>
          </cell>
          <cell r="H73" t="str">
            <v>76438573M</v>
          </cell>
          <cell r="J73" t="str">
            <v>SEN</v>
          </cell>
          <cell r="K73" t="str">
            <v>CTM CIUDAD DE GRANADA</v>
          </cell>
          <cell r="L73">
            <v>11</v>
          </cell>
          <cell r="M73" t="str">
            <v>NAC</v>
          </cell>
        </row>
        <row r="74">
          <cell r="A74">
            <v>31767</v>
          </cell>
          <cell r="B74" t="str">
            <v>FERNANDEZ DE ORTEGA</v>
          </cell>
          <cell r="C74" t="str">
            <v>CORONA</v>
          </cell>
          <cell r="D74" t="str">
            <v>JUAN ANTONIO</v>
          </cell>
          <cell r="E74">
            <v>27076</v>
          </cell>
          <cell r="F74">
            <v>44810.753472222219</v>
          </cell>
          <cell r="G74" t="str">
            <v>M</v>
          </cell>
          <cell r="H74" t="str">
            <v>35771629M</v>
          </cell>
          <cell r="J74" t="str">
            <v>V40</v>
          </cell>
          <cell r="K74" t="str">
            <v>IRURIETA BERAUN</v>
          </cell>
          <cell r="L74">
            <v>6</v>
          </cell>
          <cell r="M74" t="str">
            <v>NAC</v>
          </cell>
        </row>
        <row r="75">
          <cell r="A75">
            <v>31768</v>
          </cell>
          <cell r="B75" t="str">
            <v>FERNANDEZ DE ORTEGA</v>
          </cell>
          <cell r="C75" t="str">
            <v>GAZTELUMENDI</v>
          </cell>
          <cell r="D75" t="str">
            <v>ANDONI</v>
          </cell>
          <cell r="E75">
            <v>38146</v>
          </cell>
          <cell r="F75">
            <v>44810.754293981481</v>
          </cell>
          <cell r="G75" t="str">
            <v>M</v>
          </cell>
          <cell r="H75" t="str">
            <v>49580913C</v>
          </cell>
          <cell r="J75" t="str">
            <v>JUV</v>
          </cell>
          <cell r="K75" t="str">
            <v>IRURIETA BERAUN</v>
          </cell>
          <cell r="L75">
            <v>7</v>
          </cell>
          <cell r="M75" t="str">
            <v>NAC</v>
          </cell>
        </row>
        <row r="76">
          <cell r="A76">
            <v>36784</v>
          </cell>
          <cell r="B76" t="str">
            <v>FERRERA</v>
          </cell>
          <cell r="C76" t="str">
            <v>CEDEÑO</v>
          </cell>
          <cell r="D76" t="str">
            <v>GABRIEL JOSE</v>
          </cell>
          <cell r="E76">
            <v>29028</v>
          </cell>
          <cell r="F76">
            <v>44819.969178240739</v>
          </cell>
          <cell r="G76" t="str">
            <v>M</v>
          </cell>
          <cell r="H76" t="str">
            <v>53349505Q</v>
          </cell>
          <cell r="J76" t="str">
            <v>V40</v>
          </cell>
          <cell r="K76" t="str">
            <v>CD HIDRA</v>
          </cell>
          <cell r="L76">
            <v>-1</v>
          </cell>
          <cell r="M76" t="str">
            <v>NUE</v>
          </cell>
        </row>
        <row r="77">
          <cell r="A77">
            <v>36464</v>
          </cell>
          <cell r="B77" t="str">
            <v>FREIRIA</v>
          </cell>
          <cell r="C77" t="str">
            <v>UCHA</v>
          </cell>
          <cell r="D77" t="str">
            <v>SOFIA</v>
          </cell>
          <cell r="E77">
            <v>40530</v>
          </cell>
          <cell r="F77">
            <v>44811.033391203702</v>
          </cell>
          <cell r="G77" t="str">
            <v>F</v>
          </cell>
          <cell r="H77" t="str">
            <v>35611743S</v>
          </cell>
          <cell r="J77" t="str">
            <v>ALE</v>
          </cell>
          <cell r="K77" t="str">
            <v>CTM MOS</v>
          </cell>
          <cell r="L77">
            <v>6</v>
          </cell>
          <cell r="M77" t="str">
            <v>NAC</v>
          </cell>
        </row>
        <row r="78">
          <cell r="A78">
            <v>38888</v>
          </cell>
          <cell r="B78" t="str">
            <v>GALLEGO</v>
          </cell>
          <cell r="C78" t="str">
            <v>UCEDA</v>
          </cell>
          <cell r="D78" t="str">
            <v>RAúL</v>
          </cell>
          <cell r="E78">
            <v>38385</v>
          </cell>
          <cell r="F78">
            <v>44808.513437499998</v>
          </cell>
          <cell r="G78" t="str">
            <v>M</v>
          </cell>
          <cell r="H78" t="str">
            <v>02753266M</v>
          </cell>
          <cell r="J78" t="str">
            <v>JUV</v>
          </cell>
          <cell r="K78" t="str">
            <v>VALDEMORO</v>
          </cell>
          <cell r="L78">
            <v>-1</v>
          </cell>
        </row>
        <row r="79">
          <cell r="A79">
            <v>31097</v>
          </cell>
          <cell r="B79" t="str">
            <v>GALVAN</v>
          </cell>
          <cell r="C79" t="str">
            <v>GARCIA</v>
          </cell>
          <cell r="D79" t="str">
            <v>JESUS</v>
          </cell>
          <cell r="E79">
            <v>28915</v>
          </cell>
          <cell r="F79">
            <v>44971.401944444442</v>
          </cell>
          <cell r="G79" t="str">
            <v>M</v>
          </cell>
          <cell r="H79" t="str">
            <v>20262153G</v>
          </cell>
          <cell r="J79" t="str">
            <v>V40</v>
          </cell>
          <cell r="K79" t="str">
            <v>SAD FUND LESIONADO MEDULAR</v>
          </cell>
          <cell r="L79">
            <v>1</v>
          </cell>
          <cell r="M79" t="str">
            <v>NUE</v>
          </cell>
        </row>
        <row r="80">
          <cell r="A80">
            <v>30511</v>
          </cell>
          <cell r="B80" t="str">
            <v>GARCIA</v>
          </cell>
          <cell r="C80" t="str">
            <v>MARCOS</v>
          </cell>
          <cell r="D80" t="str">
            <v>DANIEL</v>
          </cell>
          <cell r="E80">
            <v>37957</v>
          </cell>
          <cell r="F80">
            <v>44806.544050925928</v>
          </cell>
          <cell r="G80" t="str">
            <v>M</v>
          </cell>
          <cell r="H80" t="str">
            <v>72199755H</v>
          </cell>
          <cell r="J80" t="str">
            <v>S21</v>
          </cell>
          <cell r="K80" t="str">
            <v>TM REOCIN</v>
          </cell>
          <cell r="L80">
            <v>-1</v>
          </cell>
          <cell r="M80" t="str">
            <v>NUE</v>
          </cell>
        </row>
        <row r="81">
          <cell r="A81">
            <v>20855</v>
          </cell>
          <cell r="B81" t="str">
            <v>GARCIA</v>
          </cell>
          <cell r="C81" t="str">
            <v>MARGARIT</v>
          </cell>
          <cell r="D81" t="str">
            <v>ENRIQUE</v>
          </cell>
          <cell r="E81">
            <v>29649</v>
          </cell>
          <cell r="F81">
            <v>44815.504907407405</v>
          </cell>
          <cell r="G81" t="str">
            <v>M</v>
          </cell>
          <cell r="H81" t="str">
            <v>20039311D</v>
          </cell>
          <cell r="J81" t="str">
            <v>V40</v>
          </cell>
          <cell r="K81" t="str">
            <v>CORRIOL</v>
          </cell>
          <cell r="L81">
            <v>6</v>
          </cell>
        </row>
        <row r="82">
          <cell r="A82">
            <v>32976</v>
          </cell>
          <cell r="B82" t="str">
            <v>GARCIA</v>
          </cell>
          <cell r="C82" t="str">
            <v>VILANOVA</v>
          </cell>
          <cell r="D82" t="str">
            <v>IVAN</v>
          </cell>
          <cell r="E82">
            <v>37937</v>
          </cell>
          <cell r="F82">
            <v>44811.691458333335</v>
          </cell>
          <cell r="G82" t="str">
            <v>M</v>
          </cell>
          <cell r="H82" t="str">
            <v>39473459P</v>
          </cell>
          <cell r="J82" t="str">
            <v>S21</v>
          </cell>
          <cell r="K82" t="str">
            <v>CTT CASTELLGALI</v>
          </cell>
          <cell r="L82">
            <v>10</v>
          </cell>
        </row>
        <row r="83">
          <cell r="A83">
            <v>30009</v>
          </cell>
          <cell r="B83" t="str">
            <v>GARCIA CASTRILLON</v>
          </cell>
          <cell r="C83" t="str">
            <v>MARIÑO</v>
          </cell>
          <cell r="D83" t="str">
            <v>FERNANDO</v>
          </cell>
          <cell r="E83">
            <v>23025</v>
          </cell>
          <cell r="F83">
            <v>44937.815023148149</v>
          </cell>
          <cell r="G83" t="str">
            <v>M</v>
          </cell>
          <cell r="H83" t="str">
            <v>08103508X</v>
          </cell>
          <cell r="J83" t="str">
            <v>V60</v>
          </cell>
          <cell r="K83" t="str">
            <v>ALICANTE TM</v>
          </cell>
          <cell r="L83">
            <v>-1</v>
          </cell>
        </row>
        <row r="84">
          <cell r="A84">
            <v>40912</v>
          </cell>
          <cell r="B84" t="str">
            <v>GARCíA</v>
          </cell>
          <cell r="C84" t="str">
            <v>PéREZ</v>
          </cell>
          <cell r="D84" t="str">
            <v>DANIEL</v>
          </cell>
          <cell r="E84">
            <v>35990</v>
          </cell>
          <cell r="F84">
            <v>44939.479039351849</v>
          </cell>
          <cell r="G84" t="str">
            <v>M</v>
          </cell>
          <cell r="H84" t="str">
            <v>75727442B</v>
          </cell>
          <cell r="J84" t="str">
            <v>SEN</v>
          </cell>
          <cell r="K84" t="str">
            <v>ADCP ZAS</v>
          </cell>
          <cell r="L84">
            <v>-1</v>
          </cell>
          <cell r="M84" t="str">
            <v>NUE</v>
          </cell>
        </row>
        <row r="85">
          <cell r="A85">
            <v>38202</v>
          </cell>
          <cell r="B85" t="str">
            <v>GARCíA</v>
          </cell>
          <cell r="C85" t="str">
            <v>SIRERA</v>
          </cell>
          <cell r="D85" t="str">
            <v>FRANCISCO</v>
          </cell>
          <cell r="E85">
            <v>28322</v>
          </cell>
          <cell r="F85">
            <v>44821.617986111109</v>
          </cell>
          <cell r="G85" t="str">
            <v>M</v>
          </cell>
          <cell r="H85" t="str">
            <v>44760022K</v>
          </cell>
          <cell r="J85" t="str">
            <v>V40</v>
          </cell>
          <cell r="K85" t="str">
            <v>CTM ELDA</v>
          </cell>
          <cell r="L85">
            <v>-1</v>
          </cell>
          <cell r="M85" t="str">
            <v>NUE</v>
          </cell>
        </row>
        <row r="86">
          <cell r="A86">
            <v>40666</v>
          </cell>
          <cell r="B86" t="str">
            <v>GARCíA</v>
          </cell>
          <cell r="C86" t="str">
            <v>VALDEARENAS</v>
          </cell>
          <cell r="D86" t="str">
            <v>SALVADOR</v>
          </cell>
          <cell r="E86">
            <v>21140</v>
          </cell>
          <cell r="F86">
            <v>44881.464918981481</v>
          </cell>
          <cell r="G86" t="str">
            <v>M</v>
          </cell>
          <cell r="H86" t="str">
            <v>24142829M</v>
          </cell>
          <cell r="J86" t="str">
            <v>V65</v>
          </cell>
          <cell r="K86" t="str">
            <v>CTM CULLAR VEGA</v>
          </cell>
          <cell r="L86">
            <v>-1</v>
          </cell>
          <cell r="M86" t="str">
            <v>NUE</v>
          </cell>
        </row>
        <row r="87">
          <cell r="A87">
            <v>15575</v>
          </cell>
          <cell r="B87" t="str">
            <v>GARRIDO</v>
          </cell>
          <cell r="C87" t="str">
            <v>LOZANO</v>
          </cell>
          <cell r="D87" t="str">
            <v>CARLOS</v>
          </cell>
          <cell r="E87">
            <v>35974</v>
          </cell>
          <cell r="F87">
            <v>44807.447557870371</v>
          </cell>
          <cell r="G87" t="str">
            <v>M</v>
          </cell>
          <cell r="H87" t="str">
            <v>54209208W</v>
          </cell>
          <cell r="J87" t="str">
            <v>SEN</v>
          </cell>
          <cell r="K87" t="str">
            <v>ALUCHE</v>
          </cell>
          <cell r="L87">
            <v>-1</v>
          </cell>
        </row>
        <row r="88">
          <cell r="A88">
            <v>2086</v>
          </cell>
          <cell r="B88" t="str">
            <v>GARRIDO</v>
          </cell>
          <cell r="C88" t="str">
            <v>MARTIN</v>
          </cell>
          <cell r="D88" t="str">
            <v>ANGEL</v>
          </cell>
          <cell r="E88">
            <v>29492</v>
          </cell>
          <cell r="F88">
            <v>44819.853668981479</v>
          </cell>
          <cell r="G88" t="str">
            <v>M</v>
          </cell>
          <cell r="H88" t="str">
            <v>53428456P</v>
          </cell>
          <cell r="J88" t="str">
            <v>V40</v>
          </cell>
          <cell r="K88" t="str">
            <v>DEFENSE</v>
          </cell>
          <cell r="L88">
            <v>10</v>
          </cell>
          <cell r="M88" t="str">
            <v>INT</v>
          </cell>
        </row>
        <row r="89">
          <cell r="A89">
            <v>40256</v>
          </cell>
          <cell r="B89" t="str">
            <v>GIL</v>
          </cell>
          <cell r="C89" t="str">
            <v>CAMóN</v>
          </cell>
          <cell r="D89" t="str">
            <v>SERGIO</v>
          </cell>
          <cell r="E89">
            <v>38807</v>
          </cell>
          <cell r="F89">
            <v>44845.46162037037</v>
          </cell>
          <cell r="G89" t="str">
            <v>M</v>
          </cell>
          <cell r="H89" t="str">
            <v>50358513J</v>
          </cell>
          <cell r="J89" t="str">
            <v>JUV</v>
          </cell>
          <cell r="K89" t="str">
            <v>CDETM PROGRESO</v>
          </cell>
          <cell r="L89">
            <v>-1</v>
          </cell>
          <cell r="M89" t="str">
            <v>NUE</v>
          </cell>
        </row>
        <row r="90">
          <cell r="A90">
            <v>37658</v>
          </cell>
          <cell r="B90" t="str">
            <v>GIL</v>
          </cell>
          <cell r="C90" t="str">
            <v>TORRES</v>
          </cell>
          <cell r="D90" t="str">
            <v>DAVID</v>
          </cell>
          <cell r="E90">
            <v>36925</v>
          </cell>
          <cell r="F90">
            <v>44881.455405092594</v>
          </cell>
          <cell r="G90" t="str">
            <v>M</v>
          </cell>
          <cell r="H90" t="str">
            <v>77393631B</v>
          </cell>
          <cell r="J90" t="str">
            <v>S21</v>
          </cell>
          <cell r="K90" t="str">
            <v>CTM CULLAR VEGA</v>
          </cell>
          <cell r="L90">
            <v>-1</v>
          </cell>
          <cell r="M90" t="str">
            <v>NUE</v>
          </cell>
        </row>
        <row r="91">
          <cell r="A91">
            <v>39285</v>
          </cell>
          <cell r="B91" t="str">
            <v>GOENAGA</v>
          </cell>
          <cell r="C91" t="str">
            <v>MARTINEZ</v>
          </cell>
          <cell r="D91" t="str">
            <v>ANDER</v>
          </cell>
          <cell r="E91">
            <v>38001</v>
          </cell>
          <cell r="F91">
            <v>44810.790034722224</v>
          </cell>
          <cell r="G91" t="str">
            <v>M</v>
          </cell>
          <cell r="H91" t="str">
            <v>44573426R</v>
          </cell>
          <cell r="J91" t="str">
            <v>JUV</v>
          </cell>
          <cell r="K91" t="str">
            <v>IRURIETA BERAUN</v>
          </cell>
          <cell r="L91">
            <v>-1</v>
          </cell>
          <cell r="M91" t="str">
            <v>NUE</v>
          </cell>
        </row>
        <row r="92">
          <cell r="A92">
            <v>8538</v>
          </cell>
          <cell r="B92" t="str">
            <v>GOMEZ</v>
          </cell>
          <cell r="C92" t="str">
            <v>JIMENEZ</v>
          </cell>
          <cell r="D92" t="str">
            <v>FRANCISCO JAVIER</v>
          </cell>
          <cell r="E92">
            <v>24274</v>
          </cell>
          <cell r="F92">
            <v>44844.540763888886</v>
          </cell>
          <cell r="G92" t="str">
            <v>M</v>
          </cell>
          <cell r="H92" t="str">
            <v>28710579R</v>
          </cell>
          <cell r="J92" t="str">
            <v>V50</v>
          </cell>
          <cell r="K92" t="str">
            <v>SAN JOSE</v>
          </cell>
          <cell r="L92">
            <v>6</v>
          </cell>
        </row>
        <row r="93">
          <cell r="A93">
            <v>21891</v>
          </cell>
          <cell r="B93" t="str">
            <v>GOMEZ</v>
          </cell>
          <cell r="C93" t="str">
            <v>LOMAS</v>
          </cell>
          <cell r="D93" t="str">
            <v xml:space="preserve">CEFERINO </v>
          </cell>
          <cell r="E93">
            <v>36418</v>
          </cell>
          <cell r="F93">
            <v>44821.326435185183</v>
          </cell>
          <cell r="G93" t="str">
            <v>M</v>
          </cell>
          <cell r="H93" t="str">
            <v>45389885Y</v>
          </cell>
          <cell r="J93" t="str">
            <v>SEN</v>
          </cell>
          <cell r="K93" t="str">
            <v>PORTUENSE</v>
          </cell>
          <cell r="L93">
            <v>11</v>
          </cell>
          <cell r="M93" t="str">
            <v>NAC</v>
          </cell>
        </row>
        <row r="94">
          <cell r="A94">
            <v>22218</v>
          </cell>
          <cell r="B94" t="str">
            <v>GONZALEZ</v>
          </cell>
          <cell r="C94" t="str">
            <v>CABRERIZO</v>
          </cell>
          <cell r="D94" t="str">
            <v>IKER</v>
          </cell>
          <cell r="E94">
            <v>37411</v>
          </cell>
          <cell r="F94">
            <v>44816.791377314818</v>
          </cell>
          <cell r="G94" t="str">
            <v>M</v>
          </cell>
          <cell r="H94" t="str">
            <v>72829478R</v>
          </cell>
          <cell r="J94" t="str">
            <v>S21</v>
          </cell>
          <cell r="K94" t="str">
            <v>GASTEIZ</v>
          </cell>
          <cell r="L94">
            <v>3</v>
          </cell>
          <cell r="M94" t="str">
            <v>INT</v>
          </cell>
        </row>
        <row r="95">
          <cell r="A95">
            <v>19471</v>
          </cell>
          <cell r="B95" t="str">
            <v>GONZALEZ</v>
          </cell>
          <cell r="C95" t="str">
            <v>GARZON</v>
          </cell>
          <cell r="D95" t="str">
            <v>FRANCISCO JAVIER</v>
          </cell>
          <cell r="E95">
            <v>27952</v>
          </cell>
          <cell r="F95">
            <v>44844.53565972222</v>
          </cell>
          <cell r="G95" t="str">
            <v>M</v>
          </cell>
          <cell r="H95" t="str">
            <v>28765605B</v>
          </cell>
          <cell r="J95" t="str">
            <v>V40</v>
          </cell>
          <cell r="K95" t="str">
            <v>SAN JOSE</v>
          </cell>
          <cell r="L95">
            <v>7</v>
          </cell>
          <cell r="M95" t="str">
            <v>NAC</v>
          </cell>
        </row>
        <row r="96">
          <cell r="A96">
            <v>20135</v>
          </cell>
          <cell r="B96" t="str">
            <v>GONZALEZ</v>
          </cell>
          <cell r="C96" t="str">
            <v>GOMEZ</v>
          </cell>
          <cell r="D96" t="str">
            <v>PILAR</v>
          </cell>
          <cell r="E96">
            <v>35991</v>
          </cell>
          <cell r="F96">
            <v>44812.752106481479</v>
          </cell>
          <cell r="G96" t="str">
            <v>F</v>
          </cell>
          <cell r="H96" t="str">
            <v>05305180T</v>
          </cell>
          <cell r="J96" t="str">
            <v>SEN</v>
          </cell>
          <cell r="K96" t="str">
            <v>SAN SEBASTIAN REYES</v>
          </cell>
          <cell r="L96">
            <v>7</v>
          </cell>
        </row>
        <row r="97">
          <cell r="A97">
            <v>30574</v>
          </cell>
          <cell r="B97" t="str">
            <v>GONZALEZ</v>
          </cell>
          <cell r="C97" t="str">
            <v>VAZQUEZ</v>
          </cell>
          <cell r="D97" t="str">
            <v>LEONARDO</v>
          </cell>
          <cell r="E97">
            <v>29565</v>
          </cell>
          <cell r="F97">
            <v>44809.430451388886</v>
          </cell>
          <cell r="G97" t="str">
            <v>M</v>
          </cell>
          <cell r="H97" t="str">
            <v>39460019T</v>
          </cell>
          <cell r="J97" t="str">
            <v>V40</v>
          </cell>
          <cell r="K97" t="str">
            <v>EXODUS TM</v>
          </cell>
          <cell r="L97">
            <v>-1</v>
          </cell>
        </row>
        <row r="98">
          <cell r="A98">
            <v>10792</v>
          </cell>
          <cell r="B98" t="str">
            <v>GONZÁLEZ</v>
          </cell>
          <cell r="C98" t="str">
            <v>POVEDA</v>
          </cell>
          <cell r="D98" t="str">
            <v>JORGE</v>
          </cell>
          <cell r="E98">
            <v>26830</v>
          </cell>
          <cell r="F98">
            <v>44810.762627314813</v>
          </cell>
          <cell r="G98" t="str">
            <v>M</v>
          </cell>
          <cell r="H98" t="str">
            <v>30659976X</v>
          </cell>
          <cell r="J98" t="str">
            <v>V50</v>
          </cell>
          <cell r="K98" t="str">
            <v>CD PISUERGA</v>
          </cell>
          <cell r="L98">
            <v>-1</v>
          </cell>
        </row>
        <row r="99">
          <cell r="A99">
            <v>41037</v>
          </cell>
          <cell r="B99" t="str">
            <v>GRAU</v>
          </cell>
          <cell r="C99" t="str">
            <v>GARCIA</v>
          </cell>
          <cell r="D99" t="str">
            <v>JOSEP</v>
          </cell>
          <cell r="E99">
            <v>25712</v>
          </cell>
          <cell r="F99">
            <v>44951.648217592592</v>
          </cell>
          <cell r="G99" t="str">
            <v>M</v>
          </cell>
          <cell r="H99" t="str">
            <v>46572568Y</v>
          </cell>
          <cell r="J99" t="str">
            <v>V50</v>
          </cell>
          <cell r="K99" t="str">
            <v>CTT SANTA CRISTINA</v>
          </cell>
          <cell r="L99">
            <v>-1</v>
          </cell>
          <cell r="M99" t="str">
            <v>NUE</v>
          </cell>
        </row>
        <row r="100">
          <cell r="A100">
            <v>25264</v>
          </cell>
          <cell r="B100" t="str">
            <v>GUAL</v>
          </cell>
          <cell r="C100" t="str">
            <v>ROVIRA</v>
          </cell>
          <cell r="D100" t="str">
            <v>CARLES</v>
          </cell>
          <cell r="E100">
            <v>21055</v>
          </cell>
          <cell r="F100">
            <v>44826.369247685187</v>
          </cell>
          <cell r="G100" t="str">
            <v>M</v>
          </cell>
          <cell r="H100" t="str">
            <v>46023006Y</v>
          </cell>
          <cell r="J100" t="str">
            <v>V65</v>
          </cell>
          <cell r="K100" t="str">
            <v>EL CENTRE</v>
          </cell>
          <cell r="L100">
            <v>9</v>
          </cell>
          <cell r="M100" t="str">
            <v>NAC</v>
          </cell>
        </row>
        <row r="101">
          <cell r="A101">
            <v>18336</v>
          </cell>
          <cell r="B101" t="str">
            <v>GURIDI</v>
          </cell>
          <cell r="C101" t="str">
            <v>ALCANTARA</v>
          </cell>
          <cell r="D101" t="str">
            <v>ALBERTO</v>
          </cell>
          <cell r="E101">
            <v>29740</v>
          </cell>
          <cell r="F101">
            <v>44817.827384259261</v>
          </cell>
          <cell r="G101" t="str">
            <v>M</v>
          </cell>
          <cell r="H101" t="str">
            <v>30639261H</v>
          </cell>
          <cell r="J101" t="str">
            <v>V40</v>
          </cell>
          <cell r="K101" t="str">
            <v>FEKOOR</v>
          </cell>
          <cell r="L101">
            <v>2</v>
          </cell>
          <cell r="M101" t="str">
            <v>INT</v>
          </cell>
        </row>
        <row r="102">
          <cell r="A102">
            <v>40600</v>
          </cell>
          <cell r="B102" t="str">
            <v>HEREDIA</v>
          </cell>
          <cell r="C102" t="str">
            <v>GARCíA</v>
          </cell>
          <cell r="D102" t="str">
            <v>ROCíO</v>
          </cell>
          <cell r="E102">
            <v>27181</v>
          </cell>
          <cell r="F102">
            <v>44874.734155092592</v>
          </cell>
          <cell r="G102" t="str">
            <v>F</v>
          </cell>
          <cell r="H102" t="str">
            <v>34800912A</v>
          </cell>
          <cell r="J102" t="str">
            <v>V40</v>
          </cell>
          <cell r="K102" t="str">
            <v>ZARAICHE TM</v>
          </cell>
          <cell r="L102">
            <v>-1</v>
          </cell>
          <cell r="M102" t="str">
            <v>NUE</v>
          </cell>
        </row>
        <row r="103">
          <cell r="A103">
            <v>23856</v>
          </cell>
          <cell r="B103" t="str">
            <v>HERNANDEZ</v>
          </cell>
          <cell r="C103" t="str">
            <v>GARCIA</v>
          </cell>
          <cell r="D103" t="str">
            <v>PEDRO TOMAS</v>
          </cell>
          <cell r="E103">
            <v>23134</v>
          </cell>
          <cell r="F103">
            <v>44819.950277777774</v>
          </cell>
          <cell r="G103" t="str">
            <v>M</v>
          </cell>
          <cell r="H103" t="str">
            <v>43353044E</v>
          </cell>
          <cell r="J103" t="str">
            <v>V60</v>
          </cell>
          <cell r="K103" t="str">
            <v>CD HIDRA</v>
          </cell>
          <cell r="L103">
            <v>-1</v>
          </cell>
        </row>
        <row r="104">
          <cell r="A104">
            <v>14661</v>
          </cell>
          <cell r="B104" t="str">
            <v>HERNANDEZ</v>
          </cell>
          <cell r="C104" t="str">
            <v>SANCHEZ</v>
          </cell>
          <cell r="D104" t="str">
            <v>RUBEN</v>
          </cell>
          <cell r="E104">
            <v>34454</v>
          </cell>
          <cell r="F104">
            <v>44815.556145833332</v>
          </cell>
          <cell r="G104" t="str">
            <v>M</v>
          </cell>
          <cell r="H104" t="str">
            <v>02301609E</v>
          </cell>
          <cell r="J104" t="str">
            <v>SEN</v>
          </cell>
          <cell r="K104" t="str">
            <v>RIVAS</v>
          </cell>
          <cell r="L104">
            <v>10</v>
          </cell>
          <cell r="M104" t="str">
            <v>INT</v>
          </cell>
        </row>
        <row r="105">
          <cell r="A105">
            <v>37847</v>
          </cell>
          <cell r="B105" t="str">
            <v>HERNÁNDEZ</v>
          </cell>
          <cell r="C105" t="str">
            <v>GONZÁLEZ</v>
          </cell>
          <cell r="D105" t="str">
            <v>ELISA</v>
          </cell>
          <cell r="E105">
            <v>38112</v>
          </cell>
          <cell r="F105">
            <v>44821.607546296298</v>
          </cell>
          <cell r="G105" t="str">
            <v>F</v>
          </cell>
          <cell r="H105" t="str">
            <v>51168056W</v>
          </cell>
          <cell r="J105" t="str">
            <v>JUV</v>
          </cell>
          <cell r="K105" t="str">
            <v>ADELANTADOS-LA LAGUNA</v>
          </cell>
          <cell r="L105">
            <v>-1</v>
          </cell>
          <cell r="M105" t="str">
            <v>NUE</v>
          </cell>
        </row>
        <row r="106">
          <cell r="A106">
            <v>36731</v>
          </cell>
          <cell r="B106" t="str">
            <v>INFANTES</v>
          </cell>
          <cell r="C106" t="str">
            <v>ARTEAGA</v>
          </cell>
          <cell r="D106" t="str">
            <v>MARCOS MIGUEL</v>
          </cell>
          <cell r="E106">
            <v>39370</v>
          </cell>
          <cell r="F106">
            <v>44811.811342592591</v>
          </cell>
          <cell r="G106" t="str">
            <v>M</v>
          </cell>
          <cell r="H106" t="str">
            <v>51203095N</v>
          </cell>
          <cell r="J106" t="str">
            <v>INF</v>
          </cell>
          <cell r="K106" t="str">
            <v>TABOR</v>
          </cell>
          <cell r="L106">
            <v>-1</v>
          </cell>
          <cell r="M106" t="str">
            <v>NUE</v>
          </cell>
        </row>
        <row r="107">
          <cell r="A107">
            <v>527</v>
          </cell>
          <cell r="B107" t="str">
            <v>IZQUIERDO</v>
          </cell>
          <cell r="C107" t="str">
            <v>GONZALEZ</v>
          </cell>
          <cell r="D107" t="str">
            <v>CLAUDIO</v>
          </cell>
          <cell r="E107">
            <v>21239</v>
          </cell>
          <cell r="F107">
            <v>44817.656805555554</v>
          </cell>
          <cell r="G107" t="str">
            <v>M</v>
          </cell>
          <cell r="H107" t="str">
            <v>14940061C</v>
          </cell>
          <cell r="I107" t="str">
            <v>14940061-C</v>
          </cell>
          <cell r="J107" t="str">
            <v>V65</v>
          </cell>
          <cell r="K107" t="str">
            <v>BASAURI</v>
          </cell>
          <cell r="L107">
            <v>-1</v>
          </cell>
        </row>
        <row r="108">
          <cell r="A108">
            <v>36689</v>
          </cell>
          <cell r="B108" t="str">
            <v>JIMENEZ</v>
          </cell>
          <cell r="C108" t="str">
            <v>LARA</v>
          </cell>
          <cell r="D108" t="str">
            <v>HUGO</v>
          </cell>
          <cell r="E108">
            <v>38802</v>
          </cell>
          <cell r="F108">
            <v>44820.569571759261</v>
          </cell>
          <cell r="G108" t="str">
            <v>M</v>
          </cell>
          <cell r="H108" t="str">
            <v>26517418M</v>
          </cell>
          <cell r="J108" t="str">
            <v>JUV</v>
          </cell>
          <cell r="K108" t="str">
            <v>LINARES</v>
          </cell>
          <cell r="L108">
            <v>7</v>
          </cell>
          <cell r="M108" t="str">
            <v>REV</v>
          </cell>
        </row>
        <row r="109">
          <cell r="A109">
            <v>23043</v>
          </cell>
          <cell r="B109" t="str">
            <v>JORGE</v>
          </cell>
          <cell r="C109" t="str">
            <v>CARBAJAL</v>
          </cell>
          <cell r="D109" t="str">
            <v>CARLOS</v>
          </cell>
          <cell r="E109">
            <v>24266</v>
          </cell>
          <cell r="F109">
            <v>44818.499502314815</v>
          </cell>
          <cell r="G109" t="str">
            <v>M</v>
          </cell>
          <cell r="H109" t="str">
            <v>50068281H</v>
          </cell>
          <cell r="J109" t="str">
            <v>V50</v>
          </cell>
          <cell r="K109" t="str">
            <v>FUENLABRADA TEAM</v>
          </cell>
          <cell r="L109">
            <v>-1</v>
          </cell>
        </row>
        <row r="110">
          <cell r="A110">
            <v>9372</v>
          </cell>
          <cell r="B110" t="str">
            <v>JORGE</v>
          </cell>
          <cell r="C110" t="str">
            <v>GONZALEZ</v>
          </cell>
          <cell r="D110" t="str">
            <v>PATRICIO</v>
          </cell>
          <cell r="E110">
            <v>23207</v>
          </cell>
          <cell r="F110">
            <v>44822.09957175926</v>
          </cell>
          <cell r="G110" t="str">
            <v>M</v>
          </cell>
          <cell r="H110" t="str">
            <v>22724206E</v>
          </cell>
          <cell r="I110" t="str">
            <v>22724206-E</v>
          </cell>
          <cell r="J110" t="str">
            <v>V60</v>
          </cell>
          <cell r="K110" t="str">
            <v>GURE TALDE</v>
          </cell>
          <cell r="L110">
            <v>-1</v>
          </cell>
          <cell r="M110" t="str">
            <v>NAC</v>
          </cell>
        </row>
        <row r="111">
          <cell r="A111">
            <v>20933</v>
          </cell>
          <cell r="B111" t="str">
            <v>JORQUES</v>
          </cell>
          <cell r="C111" t="str">
            <v>RICART</v>
          </cell>
          <cell r="D111" t="str">
            <v>IGNACIO JOSÉ</v>
          </cell>
          <cell r="E111">
            <v>27801</v>
          </cell>
          <cell r="F111">
            <v>44817.977361111109</v>
          </cell>
          <cell r="G111" t="str">
            <v>M</v>
          </cell>
          <cell r="H111" t="str">
            <v>20436678M</v>
          </cell>
          <cell r="J111" t="str">
            <v>V40</v>
          </cell>
          <cell r="K111" t="str">
            <v>XATIVA</v>
          </cell>
          <cell r="L111">
            <v>10</v>
          </cell>
          <cell r="M111" t="str">
            <v>NUE</v>
          </cell>
        </row>
        <row r="112">
          <cell r="A112">
            <v>35431</v>
          </cell>
          <cell r="B112" t="str">
            <v>JUNCAL</v>
          </cell>
          <cell r="C112" t="str">
            <v>PIñEIRO</v>
          </cell>
          <cell r="D112" t="str">
            <v>MIGUEL</v>
          </cell>
          <cell r="E112">
            <v>32318</v>
          </cell>
          <cell r="F112">
            <v>44819.534062500003</v>
          </cell>
          <cell r="G112" t="str">
            <v>M</v>
          </cell>
          <cell r="H112" t="str">
            <v>77010338J</v>
          </cell>
          <cell r="J112" t="str">
            <v>SEN</v>
          </cell>
          <cell r="K112" t="str">
            <v>CINANIA TM</v>
          </cell>
          <cell r="L112">
            <v>-1</v>
          </cell>
          <cell r="M112" t="str">
            <v>NUE</v>
          </cell>
        </row>
        <row r="113">
          <cell r="A113">
            <v>22479</v>
          </cell>
          <cell r="B113" t="str">
            <v>LARRAZABAL</v>
          </cell>
          <cell r="C113" t="str">
            <v>EGUSKIZA</v>
          </cell>
          <cell r="D113" t="str">
            <v>GAIZKA</v>
          </cell>
          <cell r="E113">
            <v>24956</v>
          </cell>
          <cell r="F113">
            <v>44817.827488425923</v>
          </cell>
          <cell r="G113" t="str">
            <v>M</v>
          </cell>
          <cell r="H113" t="str">
            <v>16044888L</v>
          </cell>
          <cell r="J113" t="str">
            <v>V50</v>
          </cell>
          <cell r="K113" t="str">
            <v>FEKOOR</v>
          </cell>
          <cell r="L113">
            <v>7</v>
          </cell>
          <cell r="M113" t="str">
            <v>NAC</v>
          </cell>
        </row>
        <row r="114">
          <cell r="A114">
            <v>21865</v>
          </cell>
          <cell r="B114" t="str">
            <v>LLAVE</v>
          </cell>
          <cell r="C114" t="str">
            <v>LIBERAL</v>
          </cell>
          <cell r="D114" t="str">
            <v>ASIER</v>
          </cell>
          <cell r="E114">
            <v>37572</v>
          </cell>
          <cell r="F114">
            <v>44808.517766203702</v>
          </cell>
          <cell r="G114" t="str">
            <v>M</v>
          </cell>
          <cell r="H114" t="str">
            <v>72827484P</v>
          </cell>
          <cell r="J114" t="str">
            <v>S21</v>
          </cell>
          <cell r="K114" t="str">
            <v>CTM GAILAK</v>
          </cell>
          <cell r="L114">
            <v>6</v>
          </cell>
          <cell r="M114" t="str">
            <v>REV</v>
          </cell>
        </row>
        <row r="115">
          <cell r="A115">
            <v>37484</v>
          </cell>
          <cell r="B115" t="str">
            <v>LOMBARDO</v>
          </cell>
          <cell r="C115" t="str">
            <v>GONZALEZ</v>
          </cell>
          <cell r="D115" t="str">
            <v>JAIME</v>
          </cell>
          <cell r="E115">
            <v>38156</v>
          </cell>
          <cell r="F115">
            <v>44816.642314814817</v>
          </cell>
          <cell r="G115" t="str">
            <v>M</v>
          </cell>
          <cell r="H115" t="str">
            <v>45188308R</v>
          </cell>
          <cell r="J115" t="str">
            <v>JUV</v>
          </cell>
          <cell r="K115" t="str">
            <v>PALMA TT</v>
          </cell>
          <cell r="L115">
            <v>-1</v>
          </cell>
        </row>
        <row r="116">
          <cell r="A116">
            <v>35261</v>
          </cell>
          <cell r="B116" t="str">
            <v>LOPEZ</v>
          </cell>
          <cell r="C116" t="str">
            <v>JUANES</v>
          </cell>
          <cell r="D116" t="str">
            <v>GERARDO</v>
          </cell>
          <cell r="E116">
            <v>18834</v>
          </cell>
          <cell r="F116">
            <v>44811.04005787037</v>
          </cell>
          <cell r="G116" t="str">
            <v>M</v>
          </cell>
          <cell r="H116" t="str">
            <v>35238418A</v>
          </cell>
          <cell r="J116" t="str">
            <v>V70</v>
          </cell>
          <cell r="K116" t="str">
            <v>CTM MOS</v>
          </cell>
          <cell r="L116">
            <v>-1</v>
          </cell>
        </row>
        <row r="117">
          <cell r="A117">
            <v>23889</v>
          </cell>
          <cell r="B117" t="str">
            <v>LOPEZ</v>
          </cell>
          <cell r="C117" t="str">
            <v>PEREZ</v>
          </cell>
          <cell r="D117" t="str">
            <v>MARLON</v>
          </cell>
          <cell r="E117">
            <v>39442</v>
          </cell>
          <cell r="F117">
            <v>44807.821793981479</v>
          </cell>
          <cell r="G117" t="str">
            <v>M</v>
          </cell>
          <cell r="H117" t="str">
            <v>45133841K</v>
          </cell>
          <cell r="J117" t="str">
            <v>INF</v>
          </cell>
          <cell r="K117" t="str">
            <v>LOS TRES BALCONES</v>
          </cell>
          <cell r="L117">
            <v>10</v>
          </cell>
          <cell r="M117" t="str">
            <v>INT</v>
          </cell>
        </row>
        <row r="118">
          <cell r="A118">
            <v>7324</v>
          </cell>
          <cell r="B118" t="str">
            <v>LOPEZ</v>
          </cell>
          <cell r="C118" t="str">
            <v>SAYAGO</v>
          </cell>
          <cell r="D118" t="str">
            <v>FRANCISCO JAVIER</v>
          </cell>
          <cell r="E118">
            <v>30283</v>
          </cell>
          <cell r="F118">
            <v>44808.975717592592</v>
          </cell>
          <cell r="G118" t="str">
            <v>M</v>
          </cell>
          <cell r="H118" t="str">
            <v>08879309K</v>
          </cell>
          <cell r="J118" t="str">
            <v>V40</v>
          </cell>
          <cell r="K118" t="str">
            <v>VILLAFRANCA</v>
          </cell>
          <cell r="L118">
            <v>4</v>
          </cell>
        </row>
        <row r="119">
          <cell r="A119">
            <v>33556</v>
          </cell>
          <cell r="B119" t="str">
            <v>LOPEZ</v>
          </cell>
          <cell r="C119" t="str">
            <v>ZAMORANO</v>
          </cell>
          <cell r="D119" t="str">
            <v>JORGE</v>
          </cell>
          <cell r="E119">
            <v>37788</v>
          </cell>
          <cell r="F119">
            <v>44820.005787037036</v>
          </cell>
          <cell r="G119" t="str">
            <v>M</v>
          </cell>
          <cell r="H119" t="str">
            <v>03147073Y</v>
          </cell>
          <cell r="J119" t="str">
            <v>S21</v>
          </cell>
          <cell r="K119" t="str">
            <v>ALCALA-VILLALBILLA</v>
          </cell>
          <cell r="L119">
            <v>-1</v>
          </cell>
          <cell r="M119" t="str">
            <v>NUE</v>
          </cell>
        </row>
        <row r="120">
          <cell r="A120">
            <v>39964</v>
          </cell>
          <cell r="B120" t="str">
            <v>LOZANO</v>
          </cell>
          <cell r="C120" t="str">
            <v>ESCOBAR</v>
          </cell>
          <cell r="D120" t="str">
            <v>SERGIO</v>
          </cell>
          <cell r="E120">
            <v>38416</v>
          </cell>
          <cell r="F120">
            <v>44827.582349537035</v>
          </cell>
          <cell r="G120" t="str">
            <v>M</v>
          </cell>
          <cell r="H120" t="str">
            <v>53823444V</v>
          </cell>
          <cell r="J120" t="str">
            <v>JUV</v>
          </cell>
          <cell r="K120" t="str">
            <v>TORREJON ARDOZ</v>
          </cell>
          <cell r="L120">
            <v>-1</v>
          </cell>
          <cell r="M120" t="str">
            <v>NUE</v>
          </cell>
        </row>
        <row r="121">
          <cell r="A121">
            <v>18233</v>
          </cell>
          <cell r="B121" t="str">
            <v>LOZANO</v>
          </cell>
          <cell r="C121" t="str">
            <v>GIL</v>
          </cell>
          <cell r="D121" t="str">
            <v>ALEJANDRO</v>
          </cell>
          <cell r="E121">
            <v>31758</v>
          </cell>
          <cell r="F121">
            <v>44820.005949074075</v>
          </cell>
          <cell r="G121" t="str">
            <v>M</v>
          </cell>
          <cell r="H121" t="str">
            <v>09034424R</v>
          </cell>
          <cell r="J121" t="str">
            <v>SEN</v>
          </cell>
          <cell r="K121" t="str">
            <v>ALCALA-VILLALBILLA</v>
          </cell>
          <cell r="L121">
            <v>-1</v>
          </cell>
        </row>
        <row r="122">
          <cell r="A122">
            <v>41152</v>
          </cell>
          <cell r="B122" t="str">
            <v>MADEJóN</v>
          </cell>
          <cell r="C122" t="str">
            <v>MATILLA</v>
          </cell>
          <cell r="D122" t="str">
            <v>JOSé MIGUEL</v>
          </cell>
          <cell r="E122">
            <v>24542</v>
          </cell>
          <cell r="F122">
            <v>44971.402129629627</v>
          </cell>
          <cell r="G122" t="str">
            <v>M</v>
          </cell>
          <cell r="I122" t="str">
            <v>03448298T</v>
          </cell>
          <cell r="J122" t="str">
            <v>V50</v>
          </cell>
          <cell r="K122" t="str">
            <v>SAD FUND LESIONADO MEDULAR</v>
          </cell>
          <cell r="L122">
            <v>-1</v>
          </cell>
          <cell r="M122" t="str">
            <v>NUE</v>
          </cell>
        </row>
        <row r="123">
          <cell r="A123">
            <v>40883</v>
          </cell>
          <cell r="B123" t="str">
            <v>MAI</v>
          </cell>
          <cell r="D123" t="str">
            <v>IVAN</v>
          </cell>
          <cell r="E123">
            <v>34950</v>
          </cell>
          <cell r="F123">
            <v>44935.579421296294</v>
          </cell>
          <cell r="G123" t="str">
            <v>M</v>
          </cell>
          <cell r="I123" t="str">
            <v>FT 430634</v>
          </cell>
          <cell r="J123" t="str">
            <v>SEN</v>
          </cell>
          <cell r="K123" t="str">
            <v>CD HUETOR VEGA TM</v>
          </cell>
          <cell r="L123">
            <v>-1</v>
          </cell>
          <cell r="M123" t="str">
            <v>NUE</v>
          </cell>
        </row>
        <row r="124">
          <cell r="A124">
            <v>23226</v>
          </cell>
          <cell r="B124" t="str">
            <v>MANGAS</v>
          </cell>
          <cell r="C124" t="str">
            <v>PORRAS</v>
          </cell>
          <cell r="D124" t="str">
            <v>FRANCISCO</v>
          </cell>
          <cell r="E124">
            <v>34104</v>
          </cell>
          <cell r="F124">
            <v>44805.713506944441</v>
          </cell>
          <cell r="G124" t="str">
            <v>M</v>
          </cell>
          <cell r="H124" t="str">
            <v>70910033K</v>
          </cell>
          <cell r="J124" t="str">
            <v>SEN</v>
          </cell>
          <cell r="K124" t="str">
            <v>C. PEÑARANDA DE BRACAMONTE</v>
          </cell>
          <cell r="L124">
            <v>11</v>
          </cell>
          <cell r="M124" t="str">
            <v>NAC</v>
          </cell>
        </row>
        <row r="125">
          <cell r="A125">
            <v>27091</v>
          </cell>
          <cell r="B125" t="str">
            <v>MARIN</v>
          </cell>
          <cell r="C125" t="str">
            <v>CORROCHANO</v>
          </cell>
          <cell r="D125" t="str">
            <v>JAVIER</v>
          </cell>
          <cell r="E125">
            <v>26852</v>
          </cell>
          <cell r="F125">
            <v>44808.860208333332</v>
          </cell>
          <cell r="G125" t="str">
            <v>M</v>
          </cell>
          <cell r="H125" t="str">
            <v>50963961D</v>
          </cell>
          <cell r="J125" t="str">
            <v>V50</v>
          </cell>
          <cell r="K125" t="str">
            <v>CDETM PROGRESO</v>
          </cell>
          <cell r="L125">
            <v>-1</v>
          </cell>
        </row>
        <row r="126">
          <cell r="A126">
            <v>27770</v>
          </cell>
          <cell r="B126" t="str">
            <v>MARIN</v>
          </cell>
          <cell r="C126" t="str">
            <v>SERRANO</v>
          </cell>
          <cell r="D126" t="str">
            <v>FRANCISCO JOSE</v>
          </cell>
          <cell r="E126">
            <v>20808</v>
          </cell>
          <cell r="F126">
            <v>44824.574259259258</v>
          </cell>
          <cell r="G126" t="str">
            <v>M</v>
          </cell>
          <cell r="H126" t="str">
            <v>19086299W</v>
          </cell>
          <cell r="J126" t="str">
            <v>V65</v>
          </cell>
          <cell r="K126" t="str">
            <v>CDTM REBOTE</v>
          </cell>
          <cell r="L126">
            <v>-1</v>
          </cell>
        </row>
        <row r="127">
          <cell r="A127">
            <v>216</v>
          </cell>
          <cell r="B127" t="str">
            <v>MARTI</v>
          </cell>
          <cell r="C127" t="str">
            <v>RIERA</v>
          </cell>
          <cell r="D127" t="str">
            <v>JOSE</v>
          </cell>
          <cell r="E127">
            <v>18637</v>
          </cell>
          <cell r="F127">
            <v>44816.64135416667</v>
          </cell>
          <cell r="G127" t="str">
            <v>M</v>
          </cell>
          <cell r="H127" t="str">
            <v>41397478P</v>
          </cell>
          <cell r="J127" t="str">
            <v>V70</v>
          </cell>
          <cell r="K127" t="str">
            <v>PALMA TT</v>
          </cell>
          <cell r="L127">
            <v>-1</v>
          </cell>
        </row>
        <row r="128">
          <cell r="A128">
            <v>34075</v>
          </cell>
          <cell r="B128" t="str">
            <v>MARTIINEZ</v>
          </cell>
          <cell r="C128" t="str">
            <v>CONTRERAS</v>
          </cell>
          <cell r="D128" t="str">
            <v>SLAVI</v>
          </cell>
          <cell r="E128">
            <v>39705</v>
          </cell>
          <cell r="F128">
            <v>44817.948113425926</v>
          </cell>
          <cell r="G128" t="str">
            <v>M</v>
          </cell>
          <cell r="H128" t="str">
            <v>71479035A</v>
          </cell>
          <cell r="J128" t="str">
            <v>INF</v>
          </cell>
          <cell r="K128" t="str">
            <v>CD COYANZA</v>
          </cell>
          <cell r="L128">
            <v>-1</v>
          </cell>
          <cell r="M128" t="str">
            <v>NUE</v>
          </cell>
        </row>
        <row r="129">
          <cell r="A129">
            <v>24151</v>
          </cell>
          <cell r="B129" t="str">
            <v>MARTIN</v>
          </cell>
          <cell r="C129" t="str">
            <v>MARTIN</v>
          </cell>
          <cell r="D129" t="str">
            <v>FRANCISCO</v>
          </cell>
          <cell r="E129">
            <v>37915</v>
          </cell>
          <cell r="F129">
            <v>44817.952037037037</v>
          </cell>
          <cell r="G129" t="str">
            <v>M</v>
          </cell>
          <cell r="H129" t="str">
            <v>12439015V</v>
          </cell>
          <cell r="J129" t="str">
            <v>S21</v>
          </cell>
          <cell r="K129" t="str">
            <v>CD COYANZA</v>
          </cell>
          <cell r="L129">
            <v>-1</v>
          </cell>
        </row>
        <row r="130">
          <cell r="A130">
            <v>36812</v>
          </cell>
          <cell r="B130" t="str">
            <v>MARTINEZ</v>
          </cell>
          <cell r="C130" t="str">
            <v>DEL BARRIO</v>
          </cell>
          <cell r="D130" t="str">
            <v>JAVIER</v>
          </cell>
          <cell r="E130">
            <v>38478</v>
          </cell>
          <cell r="F130">
            <v>44819.273634259262</v>
          </cell>
          <cell r="G130" t="str">
            <v>M</v>
          </cell>
          <cell r="H130" t="str">
            <v>53997758Z</v>
          </cell>
          <cell r="J130" t="str">
            <v>JUV</v>
          </cell>
          <cell r="K130" t="str">
            <v>GUADARRAMA</v>
          </cell>
          <cell r="L130">
            <v>-1</v>
          </cell>
          <cell r="M130" t="str">
            <v>NUE</v>
          </cell>
        </row>
        <row r="131">
          <cell r="A131">
            <v>33958</v>
          </cell>
          <cell r="B131" t="str">
            <v>MARTINEZ</v>
          </cell>
          <cell r="C131" t="str">
            <v>GONZALEZ</v>
          </cell>
          <cell r="D131" t="str">
            <v>OLAIA</v>
          </cell>
          <cell r="E131">
            <v>39420</v>
          </cell>
          <cell r="F131">
            <v>44805.55265046296</v>
          </cell>
          <cell r="G131" t="str">
            <v>F</v>
          </cell>
          <cell r="H131" t="str">
            <v>72600367Q</v>
          </cell>
          <cell r="J131" t="str">
            <v>INF</v>
          </cell>
          <cell r="K131" t="str">
            <v>ATL SAN SEBASTIAN</v>
          </cell>
          <cell r="L131">
            <v>8</v>
          </cell>
          <cell r="M131" t="str">
            <v>INT</v>
          </cell>
        </row>
        <row r="132">
          <cell r="A132">
            <v>22283</v>
          </cell>
          <cell r="B132" t="str">
            <v>MARTINEZ</v>
          </cell>
          <cell r="C132" t="str">
            <v>MARTINEZ</v>
          </cell>
          <cell r="D132" t="str">
            <v>CARLOS</v>
          </cell>
          <cell r="E132">
            <v>26829</v>
          </cell>
          <cell r="F132">
            <v>44812.817337962966</v>
          </cell>
          <cell r="G132" t="str">
            <v>M</v>
          </cell>
          <cell r="H132" t="str">
            <v>50961227N</v>
          </cell>
          <cell r="J132" t="str">
            <v>V50</v>
          </cell>
          <cell r="K132" t="str">
            <v>SAN SEBASTIAN REYES</v>
          </cell>
          <cell r="L132">
            <v>4</v>
          </cell>
        </row>
        <row r="133">
          <cell r="A133">
            <v>30403</v>
          </cell>
          <cell r="B133" t="str">
            <v>MARTINEZ</v>
          </cell>
          <cell r="C133" t="str">
            <v>MOYA</v>
          </cell>
          <cell r="D133" t="str">
            <v>SANTIAGO</v>
          </cell>
          <cell r="E133">
            <v>37354</v>
          </cell>
          <cell r="F133">
            <v>44808.502662037034</v>
          </cell>
          <cell r="G133" t="str">
            <v>M</v>
          </cell>
          <cell r="H133" t="str">
            <v>73412185A</v>
          </cell>
          <cell r="J133" t="str">
            <v>S21</v>
          </cell>
          <cell r="K133" t="str">
            <v>PUBLIMAX CAI SANTIAGO T.M.</v>
          </cell>
          <cell r="L133">
            <v>8</v>
          </cell>
          <cell r="M133" t="str">
            <v>NAC</v>
          </cell>
        </row>
        <row r="134">
          <cell r="A134">
            <v>1178</v>
          </cell>
          <cell r="B134" t="str">
            <v>MARTINEZ</v>
          </cell>
          <cell r="C134" t="str">
            <v>MUÑOZ</v>
          </cell>
          <cell r="D134" t="str">
            <v>JOSE MANUEL</v>
          </cell>
          <cell r="E134">
            <v>25277</v>
          </cell>
          <cell r="F134">
            <v>44806.47148148148</v>
          </cell>
          <cell r="G134" t="str">
            <v>M</v>
          </cell>
          <cell r="H134" t="str">
            <v>31656627W</v>
          </cell>
          <cell r="J134" t="str">
            <v>V50</v>
          </cell>
          <cell r="K134" t="str">
            <v>JEREZ</v>
          </cell>
          <cell r="L134">
            <v>-1</v>
          </cell>
          <cell r="M134" t="str">
            <v>NUE</v>
          </cell>
        </row>
        <row r="135">
          <cell r="A135">
            <v>28637</v>
          </cell>
          <cell r="B135" t="str">
            <v>MARTINEZ</v>
          </cell>
          <cell r="C135" t="str">
            <v>RAMIREZ</v>
          </cell>
          <cell r="D135" t="str">
            <v>JUAN FRANCISCO</v>
          </cell>
          <cell r="E135">
            <v>22186</v>
          </cell>
          <cell r="F135">
            <v>44821.625601851854</v>
          </cell>
          <cell r="G135" t="str">
            <v>M</v>
          </cell>
          <cell r="H135" t="str">
            <v>28681727Z</v>
          </cell>
          <cell r="J135" t="str">
            <v>V60</v>
          </cell>
          <cell r="K135" t="str">
            <v>CTM ELDA</v>
          </cell>
          <cell r="L135">
            <v>4</v>
          </cell>
        </row>
        <row r="136">
          <cell r="A136">
            <v>134</v>
          </cell>
          <cell r="B136" t="str">
            <v>MATA</v>
          </cell>
          <cell r="C136" t="str">
            <v>DE LA CORTE</v>
          </cell>
          <cell r="D136" t="str">
            <v>LEOPOLDO</v>
          </cell>
          <cell r="E136">
            <v>17336</v>
          </cell>
          <cell r="F136">
            <v>44819.931840277779</v>
          </cell>
          <cell r="G136" t="str">
            <v>M</v>
          </cell>
          <cell r="H136" t="str">
            <v>29687783G</v>
          </cell>
          <cell r="J136" t="str">
            <v>V75</v>
          </cell>
          <cell r="K136" t="str">
            <v>CDDA HISPANIDAD</v>
          </cell>
          <cell r="L136">
            <v>-1</v>
          </cell>
        </row>
        <row r="137">
          <cell r="A137">
            <v>25813</v>
          </cell>
          <cell r="B137" t="str">
            <v>MATARO</v>
          </cell>
          <cell r="C137" t="str">
            <v>CARDENAL</v>
          </cell>
          <cell r="D137" t="str">
            <v>EDGAR</v>
          </cell>
          <cell r="E137">
            <v>36415</v>
          </cell>
          <cell r="F137">
            <v>44818.761990740742</v>
          </cell>
          <cell r="G137" t="str">
            <v>M</v>
          </cell>
          <cell r="H137" t="str">
            <v>49766180E</v>
          </cell>
          <cell r="J137" t="str">
            <v>SEN</v>
          </cell>
          <cell r="K137" t="str">
            <v>VILANOVA</v>
          </cell>
          <cell r="L137">
            <v>10</v>
          </cell>
          <cell r="M137" t="str">
            <v>INT</v>
          </cell>
        </row>
        <row r="138">
          <cell r="A138">
            <v>24696</v>
          </cell>
          <cell r="B138" t="str">
            <v>MATEO</v>
          </cell>
          <cell r="C138" t="str">
            <v>MARQUES</v>
          </cell>
          <cell r="D138" t="str">
            <v>DANIEL</v>
          </cell>
          <cell r="E138">
            <v>26577</v>
          </cell>
          <cell r="F138">
            <v>44952.717650462961</v>
          </cell>
          <cell r="G138" t="str">
            <v>M</v>
          </cell>
          <cell r="H138" t="str">
            <v>38129492T</v>
          </cell>
          <cell r="J138" t="str">
            <v>V50</v>
          </cell>
          <cell r="K138" t="str">
            <v>CTT CANET DE MAR</v>
          </cell>
          <cell r="L138">
            <v>-1</v>
          </cell>
        </row>
        <row r="139">
          <cell r="A139">
            <v>24695</v>
          </cell>
          <cell r="B139" t="str">
            <v>MATEO</v>
          </cell>
          <cell r="C139" t="str">
            <v>MARQUES</v>
          </cell>
          <cell r="D139" t="str">
            <v>DAVID</v>
          </cell>
          <cell r="E139">
            <v>26577</v>
          </cell>
          <cell r="F139">
            <v>44811.424016203702</v>
          </cell>
          <cell r="G139" t="str">
            <v>M</v>
          </cell>
          <cell r="H139" t="str">
            <v>38129491E</v>
          </cell>
          <cell r="J139" t="str">
            <v>V50</v>
          </cell>
          <cell r="K139" t="str">
            <v>CTT CASTELLGALI</v>
          </cell>
          <cell r="L139">
            <v>5</v>
          </cell>
          <cell r="M139" t="str">
            <v>NAC</v>
          </cell>
        </row>
        <row r="140">
          <cell r="A140">
            <v>18255</v>
          </cell>
          <cell r="B140" t="str">
            <v>MATEU</v>
          </cell>
          <cell r="C140" t="str">
            <v>PASTOR</v>
          </cell>
          <cell r="D140" t="str">
            <v>RAQUEL</v>
          </cell>
          <cell r="E140">
            <v>28877</v>
          </cell>
          <cell r="F140">
            <v>44823.471053240741</v>
          </cell>
          <cell r="G140" t="str">
            <v>F</v>
          </cell>
          <cell r="H140" t="str">
            <v>73568530V</v>
          </cell>
          <cell r="J140" t="str">
            <v>V40</v>
          </cell>
          <cell r="K140" t="str">
            <v>MEDITERRANEO</v>
          </cell>
          <cell r="L140">
            <v>10</v>
          </cell>
        </row>
        <row r="141">
          <cell r="A141">
            <v>28097</v>
          </cell>
          <cell r="B141" t="str">
            <v>MENOCAL</v>
          </cell>
          <cell r="C141" t="str">
            <v>VARELA</v>
          </cell>
          <cell r="D141" t="str">
            <v>RUBEN</v>
          </cell>
          <cell r="E141">
            <v>31481</v>
          </cell>
          <cell r="F141">
            <v>44819.878888888888</v>
          </cell>
          <cell r="G141" t="str">
            <v>M</v>
          </cell>
          <cell r="H141" t="str">
            <v>72144156X</v>
          </cell>
          <cell r="J141" t="str">
            <v>SEN</v>
          </cell>
          <cell r="K141" t="str">
            <v>CDE QUEBRANTADA</v>
          </cell>
          <cell r="L141">
            <v>-1</v>
          </cell>
        </row>
        <row r="142">
          <cell r="A142">
            <v>27322</v>
          </cell>
          <cell r="B142" t="str">
            <v>MIGUELES</v>
          </cell>
          <cell r="C142" t="str">
            <v>GARCIA</v>
          </cell>
          <cell r="D142" t="str">
            <v>MARIA</v>
          </cell>
          <cell r="E142">
            <v>38516</v>
          </cell>
          <cell r="F142">
            <v>44815.814849537041</v>
          </cell>
          <cell r="G142" t="str">
            <v>F</v>
          </cell>
          <cell r="H142" t="str">
            <v>45992605B</v>
          </cell>
          <cell r="J142" t="str">
            <v>JUV</v>
          </cell>
          <cell r="K142" t="str">
            <v>ELS AMICS TERRASA</v>
          </cell>
          <cell r="L142">
            <v>-1</v>
          </cell>
        </row>
        <row r="143">
          <cell r="A143">
            <v>792</v>
          </cell>
          <cell r="B143" t="str">
            <v>MOLINA</v>
          </cell>
          <cell r="C143" t="str">
            <v>GOMEZ</v>
          </cell>
          <cell r="D143" t="str">
            <v>FRANCISCO</v>
          </cell>
          <cell r="E143">
            <v>22780</v>
          </cell>
          <cell r="F143">
            <v>44820.515960648147</v>
          </cell>
          <cell r="G143" t="str">
            <v>M</v>
          </cell>
          <cell r="H143" t="str">
            <v>27433306X</v>
          </cell>
          <cell r="J143" t="str">
            <v>V60</v>
          </cell>
          <cell r="K143" t="str">
            <v>MURCIA</v>
          </cell>
          <cell r="L143">
            <v>-1</v>
          </cell>
        </row>
        <row r="144">
          <cell r="A144">
            <v>18246</v>
          </cell>
          <cell r="B144" t="str">
            <v>MOLINERO</v>
          </cell>
          <cell r="C144" t="str">
            <v>GONZALEZ</v>
          </cell>
          <cell r="D144" t="str">
            <v>JOSE ANTONIO</v>
          </cell>
          <cell r="E144">
            <v>25473</v>
          </cell>
          <cell r="F144">
            <v>44831.591111111113</v>
          </cell>
          <cell r="G144" t="str">
            <v>M</v>
          </cell>
          <cell r="H144" t="str">
            <v>24237716V</v>
          </cell>
          <cell r="J144" t="str">
            <v>V50</v>
          </cell>
          <cell r="K144" t="str">
            <v>CTM CIUDAD DE GRANADA</v>
          </cell>
          <cell r="L144">
            <v>11</v>
          </cell>
          <cell r="M144" t="str">
            <v>NAC</v>
          </cell>
        </row>
        <row r="145">
          <cell r="A145">
            <v>21989</v>
          </cell>
          <cell r="B145" t="str">
            <v>MONJE</v>
          </cell>
          <cell r="C145" t="str">
            <v>CAMARASA</v>
          </cell>
          <cell r="D145" t="str">
            <v>IVAN</v>
          </cell>
          <cell r="E145">
            <v>34326</v>
          </cell>
          <cell r="F145">
            <v>44807.896238425928</v>
          </cell>
          <cell r="G145" t="str">
            <v>M</v>
          </cell>
          <cell r="H145" t="str">
            <v>44897112P</v>
          </cell>
          <cell r="J145" t="str">
            <v>SEN</v>
          </cell>
          <cell r="K145" t="str">
            <v>CTT ALGEMESI</v>
          </cell>
          <cell r="L145">
            <v>-1</v>
          </cell>
          <cell r="M145" t="str">
            <v>NUE</v>
          </cell>
        </row>
        <row r="146">
          <cell r="A146">
            <v>29686</v>
          </cell>
          <cell r="B146" t="str">
            <v>MONSALVE</v>
          </cell>
          <cell r="C146" t="str">
            <v>CARBONELL</v>
          </cell>
          <cell r="D146" t="str">
            <v>FRANCESC</v>
          </cell>
          <cell r="E146">
            <v>19643</v>
          </cell>
          <cell r="F146">
            <v>44812.524004629631</v>
          </cell>
          <cell r="G146" t="str">
            <v>M</v>
          </cell>
          <cell r="H146" t="str">
            <v>40951326X</v>
          </cell>
          <cell r="J146" t="str">
            <v>V70</v>
          </cell>
          <cell r="K146" t="str">
            <v>CTT CARDEDEU</v>
          </cell>
          <cell r="L146">
            <v>7</v>
          </cell>
          <cell r="M146" t="str">
            <v>NUE</v>
          </cell>
        </row>
        <row r="147">
          <cell r="A147">
            <v>9964</v>
          </cell>
          <cell r="B147" t="str">
            <v>MONZON</v>
          </cell>
          <cell r="C147" t="str">
            <v>CORTES</v>
          </cell>
          <cell r="D147" t="str">
            <v>JUAN LUIS</v>
          </cell>
          <cell r="E147">
            <v>22666</v>
          </cell>
          <cell r="F147">
            <v>44821.272638888891</v>
          </cell>
          <cell r="G147" t="str">
            <v>M</v>
          </cell>
          <cell r="H147" t="str">
            <v>35440314M</v>
          </cell>
          <cell r="J147" t="str">
            <v>V60</v>
          </cell>
          <cell r="K147" t="str">
            <v>CIDADE NARON TM</v>
          </cell>
          <cell r="L147">
            <v>9</v>
          </cell>
          <cell r="M147" t="str">
            <v>REV</v>
          </cell>
        </row>
        <row r="148">
          <cell r="A148">
            <v>2719</v>
          </cell>
          <cell r="B148" t="str">
            <v>MORALES</v>
          </cell>
          <cell r="C148" t="str">
            <v>GARCIA</v>
          </cell>
          <cell r="D148" t="str">
            <v>JORDI</v>
          </cell>
          <cell r="E148">
            <v>31368</v>
          </cell>
          <cell r="F148">
            <v>44815.576550925929</v>
          </cell>
          <cell r="G148" t="str">
            <v>M</v>
          </cell>
          <cell r="H148" t="str">
            <v>38144893Z</v>
          </cell>
          <cell r="J148" t="str">
            <v>SEN</v>
          </cell>
          <cell r="K148" t="str">
            <v>CETT ESPARRAGUERA</v>
          </cell>
          <cell r="L148">
            <v>7</v>
          </cell>
        </row>
        <row r="149">
          <cell r="A149">
            <v>29635</v>
          </cell>
          <cell r="B149" t="str">
            <v>MOTA</v>
          </cell>
          <cell r="C149" t="str">
            <v>IZQUIERDO</v>
          </cell>
          <cell r="D149" t="str">
            <v>ANTONIO</v>
          </cell>
          <cell r="E149">
            <v>25340</v>
          </cell>
          <cell r="F149">
            <v>44814.737268518518</v>
          </cell>
          <cell r="G149" t="str">
            <v>M</v>
          </cell>
          <cell r="H149" t="str">
            <v>51917825V</v>
          </cell>
          <cell r="J149" t="str">
            <v>V50</v>
          </cell>
          <cell r="K149" t="str">
            <v>MADRID CTM</v>
          </cell>
          <cell r="L149">
            <v>6</v>
          </cell>
          <cell r="M149" t="str">
            <v>NAC</v>
          </cell>
        </row>
        <row r="150">
          <cell r="A150">
            <v>10007</v>
          </cell>
          <cell r="B150" t="str">
            <v>MOURIÑO</v>
          </cell>
          <cell r="C150" t="str">
            <v>GRANDIO</v>
          </cell>
          <cell r="D150" t="str">
            <v>FRANCISCO JAVIER</v>
          </cell>
          <cell r="E150">
            <v>29489</v>
          </cell>
          <cell r="F150">
            <v>44812.514293981483</v>
          </cell>
          <cell r="G150" t="str">
            <v>M</v>
          </cell>
          <cell r="H150" t="str">
            <v>53300493V</v>
          </cell>
          <cell r="J150" t="str">
            <v>V40</v>
          </cell>
          <cell r="K150" t="str">
            <v>GRUMICO S.D.</v>
          </cell>
          <cell r="L150">
            <v>-1</v>
          </cell>
        </row>
        <row r="151">
          <cell r="A151">
            <v>38678</v>
          </cell>
          <cell r="B151" t="str">
            <v>MULLOR</v>
          </cell>
          <cell r="C151" t="str">
            <v>CANTO</v>
          </cell>
          <cell r="D151" t="str">
            <v>RUBEN GABRIEL</v>
          </cell>
          <cell r="E151">
            <v>32022</v>
          </cell>
          <cell r="F151">
            <v>44826.592743055553</v>
          </cell>
          <cell r="G151" t="str">
            <v>M</v>
          </cell>
          <cell r="H151" t="str">
            <v>21688569Y</v>
          </cell>
          <cell r="J151" t="str">
            <v>SEN</v>
          </cell>
          <cell r="K151" t="str">
            <v>ALICANTE TM</v>
          </cell>
          <cell r="L151">
            <v>-1</v>
          </cell>
        </row>
        <row r="152">
          <cell r="A152">
            <v>33782</v>
          </cell>
          <cell r="B152" t="str">
            <v>NIETO</v>
          </cell>
          <cell r="C152" t="str">
            <v>NIETO</v>
          </cell>
          <cell r="D152" t="str">
            <v>JOSE MARIA</v>
          </cell>
          <cell r="E152">
            <v>27887</v>
          </cell>
          <cell r="F152">
            <v>44842.443344907406</v>
          </cell>
          <cell r="G152" t="str">
            <v>M</v>
          </cell>
          <cell r="H152" t="str">
            <v>20828094F</v>
          </cell>
          <cell r="J152" t="str">
            <v>V40</v>
          </cell>
          <cell r="K152" t="str">
            <v>MEDITERRANEO</v>
          </cell>
          <cell r="L152">
            <v>9</v>
          </cell>
          <cell r="M152" t="str">
            <v>INT</v>
          </cell>
        </row>
        <row r="153">
          <cell r="A153">
            <v>21955</v>
          </cell>
          <cell r="B153" t="str">
            <v>NOVILLO</v>
          </cell>
          <cell r="C153" t="str">
            <v>MANZANO</v>
          </cell>
          <cell r="D153" t="str">
            <v>FRANCISCO JAVIER</v>
          </cell>
          <cell r="E153">
            <v>27775</v>
          </cell>
          <cell r="F153">
            <v>44930.510243055556</v>
          </cell>
          <cell r="G153" t="str">
            <v>M</v>
          </cell>
          <cell r="H153" t="str">
            <v>50197156R</v>
          </cell>
          <cell r="J153" t="str">
            <v>V40</v>
          </cell>
          <cell r="K153" t="str">
            <v>CTM EL ALAMO</v>
          </cell>
          <cell r="L153">
            <v>4</v>
          </cell>
          <cell r="M153" t="str">
            <v>NAC</v>
          </cell>
        </row>
        <row r="154">
          <cell r="A154">
            <v>19489</v>
          </cell>
          <cell r="B154" t="str">
            <v>ORDEJON</v>
          </cell>
          <cell r="C154" t="str">
            <v>MATEO</v>
          </cell>
          <cell r="D154" t="str">
            <v>JOSE MARIA</v>
          </cell>
          <cell r="E154">
            <v>21213</v>
          </cell>
          <cell r="F154">
            <v>44812.806400462963</v>
          </cell>
          <cell r="G154" t="str">
            <v>M</v>
          </cell>
          <cell r="H154" t="str">
            <v>07225722L</v>
          </cell>
          <cell r="J154" t="str">
            <v>V65</v>
          </cell>
          <cell r="K154" t="str">
            <v>SAN SEBASTIAN REYES</v>
          </cell>
          <cell r="L154">
            <v>3</v>
          </cell>
        </row>
        <row r="155">
          <cell r="A155">
            <v>31318</v>
          </cell>
          <cell r="B155" t="str">
            <v>ORSOLON</v>
          </cell>
          <cell r="D155" t="str">
            <v>ALESSANDRO</v>
          </cell>
          <cell r="E155">
            <v>25802</v>
          </cell>
          <cell r="F155">
            <v>44805.838356481479</v>
          </cell>
          <cell r="G155" t="str">
            <v>M</v>
          </cell>
          <cell r="I155" t="str">
            <v>CA56585BJ</v>
          </cell>
          <cell r="J155" t="str">
            <v>V50</v>
          </cell>
          <cell r="K155" t="str">
            <v>CD PEÑA DE LA AMISTAD</v>
          </cell>
          <cell r="L155">
            <v>10</v>
          </cell>
          <cell r="M155" t="str">
            <v>NUE</v>
          </cell>
        </row>
        <row r="156">
          <cell r="A156">
            <v>37917</v>
          </cell>
          <cell r="B156" t="str">
            <v>ORTA</v>
          </cell>
          <cell r="C156" t="str">
            <v>BAEZ</v>
          </cell>
          <cell r="D156" t="str">
            <v>FRANCISCO JESúS</v>
          </cell>
          <cell r="E156">
            <v>35318</v>
          </cell>
          <cell r="F156">
            <v>44819.932233796295</v>
          </cell>
          <cell r="G156" t="str">
            <v>M</v>
          </cell>
          <cell r="H156" t="str">
            <v>29790241C</v>
          </cell>
          <cell r="J156" t="str">
            <v>SEN</v>
          </cell>
          <cell r="K156" t="str">
            <v>CDDA HISPANIDAD</v>
          </cell>
          <cell r="L156">
            <v>-1</v>
          </cell>
          <cell r="M156" t="str">
            <v>NUE</v>
          </cell>
        </row>
        <row r="157">
          <cell r="A157">
            <v>40259</v>
          </cell>
          <cell r="B157" t="str">
            <v>ORTUñO</v>
          </cell>
          <cell r="C157" t="str">
            <v>NICOLáS</v>
          </cell>
          <cell r="D157" t="str">
            <v>CARLOS ANTONIO</v>
          </cell>
          <cell r="E157">
            <v>38746</v>
          </cell>
          <cell r="F157">
            <v>44845.480393518519</v>
          </cell>
          <cell r="G157" t="str">
            <v>M</v>
          </cell>
          <cell r="H157" t="str">
            <v>26784891B</v>
          </cell>
          <cell r="J157" t="str">
            <v>JUV</v>
          </cell>
          <cell r="K157" t="str">
            <v>CTM ELDA</v>
          </cell>
          <cell r="L157">
            <v>-1</v>
          </cell>
          <cell r="M157" t="str">
            <v>NUE</v>
          </cell>
        </row>
        <row r="158">
          <cell r="A158">
            <v>19629</v>
          </cell>
          <cell r="B158" t="str">
            <v>OTERO</v>
          </cell>
          <cell r="C158" t="str">
            <v>FERNÁNDEZ</v>
          </cell>
          <cell r="D158" t="str">
            <v>JOSÉ ANTONIO</v>
          </cell>
          <cell r="E158">
            <v>25611</v>
          </cell>
          <cell r="F158">
            <v>44812.513912037037</v>
          </cell>
          <cell r="G158" t="str">
            <v>M</v>
          </cell>
          <cell r="H158" t="str">
            <v>34891786G</v>
          </cell>
          <cell r="J158" t="str">
            <v>V50</v>
          </cell>
          <cell r="K158" t="str">
            <v>GRUMICO S.D.</v>
          </cell>
          <cell r="L158">
            <v>-1</v>
          </cell>
        </row>
        <row r="159">
          <cell r="A159">
            <v>28921</v>
          </cell>
          <cell r="B159" t="str">
            <v>PADRON</v>
          </cell>
          <cell r="C159" t="str">
            <v>GARCIA</v>
          </cell>
          <cell r="D159" t="str">
            <v>FRANCISCO YENEDEY</v>
          </cell>
          <cell r="E159">
            <v>38252</v>
          </cell>
          <cell r="F159">
            <v>44808.827997685185</v>
          </cell>
          <cell r="G159" t="str">
            <v>M</v>
          </cell>
          <cell r="H159" t="str">
            <v>45178081D</v>
          </cell>
          <cell r="J159" t="str">
            <v>JUV</v>
          </cell>
          <cell r="K159" t="str">
            <v>CD FIRGONG</v>
          </cell>
          <cell r="L159">
            <v>-1</v>
          </cell>
        </row>
        <row r="160">
          <cell r="A160">
            <v>19475</v>
          </cell>
          <cell r="B160" t="str">
            <v>PALOMARES</v>
          </cell>
          <cell r="C160" t="str">
            <v>HENCHE</v>
          </cell>
          <cell r="D160" t="str">
            <v>JUAN CARLOS</v>
          </cell>
          <cell r="E160">
            <v>22617</v>
          </cell>
          <cell r="F160">
            <v>44820.006111111114</v>
          </cell>
          <cell r="G160" t="str">
            <v>M</v>
          </cell>
          <cell r="H160" t="str">
            <v>03083287E</v>
          </cell>
          <cell r="J160" t="str">
            <v>V60</v>
          </cell>
          <cell r="K160" t="str">
            <v>ALCALA-VILLALBILLA</v>
          </cell>
          <cell r="L160">
            <v>8</v>
          </cell>
          <cell r="M160" t="str">
            <v>INT</v>
          </cell>
        </row>
        <row r="161">
          <cell r="A161">
            <v>33830</v>
          </cell>
          <cell r="B161" t="str">
            <v>PARDAL</v>
          </cell>
          <cell r="C161" t="str">
            <v>CASTELLO</v>
          </cell>
          <cell r="D161" t="str">
            <v>ADRIAN</v>
          </cell>
          <cell r="E161">
            <v>29327</v>
          </cell>
          <cell r="F161">
            <v>44808.880983796298</v>
          </cell>
          <cell r="G161" t="str">
            <v>M</v>
          </cell>
          <cell r="H161" t="str">
            <v>74196086H</v>
          </cell>
          <cell r="J161" t="str">
            <v>V40</v>
          </cell>
          <cell r="K161" t="str">
            <v>CTT MACIA ABELA CREVILLENT</v>
          </cell>
          <cell r="L161">
            <v>-1</v>
          </cell>
          <cell r="M161" t="str">
            <v>NUE</v>
          </cell>
        </row>
        <row r="162">
          <cell r="A162">
            <v>31204</v>
          </cell>
          <cell r="B162" t="str">
            <v>PAREDES</v>
          </cell>
          <cell r="C162" t="str">
            <v>PARDO</v>
          </cell>
          <cell r="D162" t="str">
            <v>FERRAN</v>
          </cell>
          <cell r="E162">
            <v>39405</v>
          </cell>
          <cell r="F162">
            <v>44964.698067129626</v>
          </cell>
          <cell r="G162" t="str">
            <v>M</v>
          </cell>
          <cell r="H162" t="str">
            <v>46385493J</v>
          </cell>
          <cell r="J162" t="str">
            <v>INF</v>
          </cell>
          <cell r="K162" t="str">
            <v>OLOT</v>
          </cell>
          <cell r="L162">
            <v>-1</v>
          </cell>
          <cell r="M162" t="str">
            <v>NUE</v>
          </cell>
        </row>
        <row r="163">
          <cell r="A163">
            <v>28930</v>
          </cell>
          <cell r="B163" t="str">
            <v>PAVIA</v>
          </cell>
          <cell r="C163" t="str">
            <v>MORENO</v>
          </cell>
          <cell r="D163" t="str">
            <v>DAVID</v>
          </cell>
          <cell r="E163">
            <v>30745</v>
          </cell>
          <cell r="F163">
            <v>44823.462569444448</v>
          </cell>
          <cell r="G163" t="str">
            <v>M</v>
          </cell>
          <cell r="H163" t="str">
            <v>31723542X</v>
          </cell>
          <cell r="J163" t="str">
            <v>SEN</v>
          </cell>
          <cell r="K163" t="str">
            <v>JEREZ</v>
          </cell>
          <cell r="L163">
            <v>5</v>
          </cell>
          <cell r="M163" t="str">
            <v>NAC</v>
          </cell>
        </row>
        <row r="164">
          <cell r="A164">
            <v>34018</v>
          </cell>
          <cell r="B164" t="str">
            <v>PAZ</v>
          </cell>
          <cell r="C164" t="str">
            <v>DUART</v>
          </cell>
          <cell r="D164" t="str">
            <v>NATALIA</v>
          </cell>
          <cell r="E164">
            <v>33123</v>
          </cell>
          <cell r="F164">
            <v>44826.595497685186</v>
          </cell>
          <cell r="G164" t="str">
            <v>F</v>
          </cell>
          <cell r="H164" t="str">
            <v>48765889R</v>
          </cell>
          <cell r="J164" t="str">
            <v>SEN</v>
          </cell>
          <cell r="K164" t="str">
            <v>ALICANTE TM</v>
          </cell>
          <cell r="L164">
            <v>-1</v>
          </cell>
          <cell r="M164" t="str">
            <v>NUE</v>
          </cell>
        </row>
        <row r="165">
          <cell r="A165">
            <v>41021</v>
          </cell>
          <cell r="B165" t="str">
            <v>PEK</v>
          </cell>
          <cell r="D165" t="str">
            <v>KAROLINA</v>
          </cell>
          <cell r="E165">
            <v>35834</v>
          </cell>
          <cell r="F165">
            <v>44949.016608796293</v>
          </cell>
          <cell r="G165" t="str">
            <v>F</v>
          </cell>
          <cell r="I165" t="str">
            <v>EF0151604</v>
          </cell>
          <cell r="J165" t="str">
            <v>SEN</v>
          </cell>
          <cell r="K165" t="str">
            <v>CTM MOS</v>
          </cell>
          <cell r="L165">
            <v>-1</v>
          </cell>
          <cell r="M165" t="str">
            <v>NUE</v>
          </cell>
        </row>
        <row r="166">
          <cell r="A166">
            <v>28324</v>
          </cell>
          <cell r="B166" t="str">
            <v>PENALVA</v>
          </cell>
          <cell r="C166" t="str">
            <v>VIÑARAS</v>
          </cell>
          <cell r="D166" t="str">
            <v>DOMINGO JOSE</v>
          </cell>
          <cell r="E166">
            <v>27430</v>
          </cell>
          <cell r="F166">
            <v>44848.691203703704</v>
          </cell>
          <cell r="G166" t="str">
            <v>M</v>
          </cell>
          <cell r="H166" t="str">
            <v>21516590K</v>
          </cell>
          <cell r="J166" t="str">
            <v>V40</v>
          </cell>
          <cell r="K166" t="str">
            <v>AMIGOS JOSE M ESPAÑA</v>
          </cell>
          <cell r="L166">
            <v>-1</v>
          </cell>
        </row>
        <row r="167">
          <cell r="A167">
            <v>37782</v>
          </cell>
          <cell r="B167" t="str">
            <v>PERDOMO</v>
          </cell>
          <cell r="C167" t="str">
            <v>ORELLANA</v>
          </cell>
          <cell r="D167" t="str">
            <v>JOEL</v>
          </cell>
          <cell r="E167">
            <v>38854</v>
          </cell>
          <cell r="F167">
            <v>44825.560335648152</v>
          </cell>
          <cell r="G167" t="str">
            <v>M</v>
          </cell>
          <cell r="H167" t="str">
            <v>78596245R</v>
          </cell>
          <cell r="J167" t="str">
            <v>JUV</v>
          </cell>
          <cell r="K167" t="str">
            <v>CDTM PALATRON</v>
          </cell>
          <cell r="L167">
            <v>-1</v>
          </cell>
          <cell r="M167" t="str">
            <v>NUE</v>
          </cell>
        </row>
        <row r="168">
          <cell r="A168">
            <v>37784</v>
          </cell>
          <cell r="B168" t="str">
            <v>PERDOMO</v>
          </cell>
          <cell r="C168" t="str">
            <v>ORELLANA</v>
          </cell>
          <cell r="D168" t="str">
            <v>LIA</v>
          </cell>
          <cell r="E168">
            <v>39500</v>
          </cell>
          <cell r="F168">
            <v>44825.560520833336</v>
          </cell>
          <cell r="G168" t="str">
            <v>F</v>
          </cell>
          <cell r="H168" t="str">
            <v>78822827X</v>
          </cell>
          <cell r="J168" t="str">
            <v>INF</v>
          </cell>
          <cell r="K168" t="str">
            <v>CDTM PALATRON</v>
          </cell>
          <cell r="L168">
            <v>-1</v>
          </cell>
          <cell r="M168" t="str">
            <v>NUE</v>
          </cell>
        </row>
        <row r="169">
          <cell r="A169">
            <v>36735</v>
          </cell>
          <cell r="B169" t="str">
            <v>PEREZ</v>
          </cell>
          <cell r="C169" t="str">
            <v>DIAZ</v>
          </cell>
          <cell r="D169" t="str">
            <v>ISMAEL</v>
          </cell>
          <cell r="E169">
            <v>24501</v>
          </cell>
          <cell r="F169">
            <v>44812.467581018522</v>
          </cell>
          <cell r="G169" t="str">
            <v>M</v>
          </cell>
          <cell r="H169" t="str">
            <v>33311095B</v>
          </cell>
          <cell r="J169" t="str">
            <v>V50</v>
          </cell>
          <cell r="K169" t="str">
            <v>ADX MILAGROSA</v>
          </cell>
          <cell r="L169">
            <v>-1</v>
          </cell>
          <cell r="M169" t="str">
            <v>NUE</v>
          </cell>
        </row>
        <row r="170">
          <cell r="A170">
            <v>36885</v>
          </cell>
          <cell r="B170" t="str">
            <v>PEREZ</v>
          </cell>
          <cell r="C170" t="str">
            <v>FERNANDEZ</v>
          </cell>
          <cell r="D170" t="str">
            <v>BRAIS</v>
          </cell>
          <cell r="E170">
            <v>35438</v>
          </cell>
          <cell r="F170">
            <v>44812.513611111113</v>
          </cell>
          <cell r="G170" t="str">
            <v>M</v>
          </cell>
          <cell r="H170" t="str">
            <v>54131075T</v>
          </cell>
          <cell r="J170" t="str">
            <v>SEN</v>
          </cell>
          <cell r="K170" t="str">
            <v>GRUMICO S.D.</v>
          </cell>
          <cell r="L170">
            <v>-1</v>
          </cell>
          <cell r="M170" t="str">
            <v>NUE</v>
          </cell>
        </row>
        <row r="171">
          <cell r="A171">
            <v>1170</v>
          </cell>
          <cell r="B171" t="str">
            <v>PEREZ</v>
          </cell>
          <cell r="C171" t="str">
            <v>GONZALEZ</v>
          </cell>
          <cell r="D171" t="str">
            <v>JUAN BAUTISTA</v>
          </cell>
          <cell r="E171">
            <v>25234</v>
          </cell>
          <cell r="F171">
            <v>44816.537152777775</v>
          </cell>
          <cell r="G171" t="str">
            <v>M</v>
          </cell>
          <cell r="H171" t="str">
            <v>36112050A</v>
          </cell>
          <cell r="J171" t="str">
            <v>V50</v>
          </cell>
          <cell r="K171" t="str">
            <v>ALMENDRALEJO</v>
          </cell>
          <cell r="L171">
            <v>9</v>
          </cell>
          <cell r="M171" t="str">
            <v>NUE</v>
          </cell>
        </row>
        <row r="172">
          <cell r="A172">
            <v>24633</v>
          </cell>
          <cell r="B172" t="str">
            <v>PEREZ</v>
          </cell>
          <cell r="C172" t="str">
            <v>MARCO</v>
          </cell>
          <cell r="D172" t="str">
            <v>AGUSTIN</v>
          </cell>
          <cell r="E172">
            <v>26135</v>
          </cell>
          <cell r="F172">
            <v>44811.520532407405</v>
          </cell>
          <cell r="G172" t="str">
            <v>M</v>
          </cell>
          <cell r="H172" t="str">
            <v>37333953P</v>
          </cell>
          <cell r="J172" t="str">
            <v>V50</v>
          </cell>
          <cell r="K172" t="str">
            <v>CONGRES</v>
          </cell>
          <cell r="L172">
            <v>-1</v>
          </cell>
        </row>
        <row r="173">
          <cell r="A173">
            <v>40981</v>
          </cell>
          <cell r="B173" t="str">
            <v>PEREZ</v>
          </cell>
          <cell r="C173" t="str">
            <v>MORRONDO</v>
          </cell>
          <cell r="D173" t="str">
            <v>FRANCISCO</v>
          </cell>
          <cell r="E173">
            <v>27503</v>
          </cell>
          <cell r="F173">
            <v>44944.842141203706</v>
          </cell>
          <cell r="G173" t="str">
            <v>M</v>
          </cell>
          <cell r="H173" t="str">
            <v>20206586M</v>
          </cell>
          <cell r="J173" t="str">
            <v>V40</v>
          </cell>
          <cell r="K173" t="str">
            <v>ANTONIO MENDOZA</v>
          </cell>
          <cell r="L173">
            <v>-1</v>
          </cell>
          <cell r="M173" t="str">
            <v>NUE</v>
          </cell>
        </row>
        <row r="174">
          <cell r="A174">
            <v>1140</v>
          </cell>
          <cell r="B174" t="str">
            <v>PÉREZ</v>
          </cell>
          <cell r="C174" t="str">
            <v>OSSORIO</v>
          </cell>
          <cell r="D174" t="str">
            <v>BALTASAR</v>
          </cell>
          <cell r="E174">
            <v>24823</v>
          </cell>
          <cell r="F174">
            <v>44818.863842592589</v>
          </cell>
          <cell r="G174" t="str">
            <v>M</v>
          </cell>
          <cell r="H174" t="str">
            <v>42073010F</v>
          </cell>
          <cell r="J174" t="str">
            <v>V50</v>
          </cell>
          <cell r="K174" t="str">
            <v>ACOROMA</v>
          </cell>
          <cell r="L174">
            <v>-1</v>
          </cell>
        </row>
        <row r="175">
          <cell r="A175">
            <v>39371</v>
          </cell>
          <cell r="B175" t="str">
            <v>PIEDRA</v>
          </cell>
          <cell r="C175" t="str">
            <v>HIDALGO</v>
          </cell>
          <cell r="D175" t="str">
            <v>RAúL ARMANDO</v>
          </cell>
          <cell r="E175">
            <v>24420</v>
          </cell>
          <cell r="F175">
            <v>44812.63521990741</v>
          </cell>
          <cell r="G175" t="str">
            <v>M</v>
          </cell>
          <cell r="H175" t="str">
            <v>32974248E</v>
          </cell>
          <cell r="J175" t="str">
            <v>V50</v>
          </cell>
          <cell r="K175" t="str">
            <v>GRUMICO S.D.</v>
          </cell>
          <cell r="L175">
            <v>-1</v>
          </cell>
          <cell r="M175" t="str">
            <v>NUE</v>
          </cell>
        </row>
        <row r="176">
          <cell r="A176">
            <v>36827</v>
          </cell>
          <cell r="B176" t="str">
            <v>PIRIZ</v>
          </cell>
          <cell r="C176" t="str">
            <v>DIEGUEZ</v>
          </cell>
          <cell r="D176" t="str">
            <v>RAMÓN</v>
          </cell>
          <cell r="E176">
            <v>27918</v>
          </cell>
          <cell r="F176">
            <v>44811.776875000003</v>
          </cell>
          <cell r="G176" t="str">
            <v>M</v>
          </cell>
          <cell r="H176" t="str">
            <v>07990008S</v>
          </cell>
          <cell r="J176" t="str">
            <v>V40</v>
          </cell>
          <cell r="K176" t="str">
            <v>GOSSIMA</v>
          </cell>
          <cell r="L176">
            <v>-1</v>
          </cell>
          <cell r="M176" t="str">
            <v>NUE</v>
          </cell>
        </row>
        <row r="177">
          <cell r="A177">
            <v>35212</v>
          </cell>
          <cell r="B177" t="str">
            <v>POMBO</v>
          </cell>
          <cell r="C177" t="str">
            <v>FERNANDEZ</v>
          </cell>
          <cell r="D177" t="str">
            <v>IVAN</v>
          </cell>
          <cell r="E177">
            <v>29726</v>
          </cell>
          <cell r="F177">
            <v>44825.069178240738</v>
          </cell>
          <cell r="G177" t="str">
            <v>M</v>
          </cell>
          <cell r="H177" t="str">
            <v>76895002E</v>
          </cell>
          <cell r="J177" t="str">
            <v>V40</v>
          </cell>
          <cell r="K177" t="str">
            <v>CTM MOS</v>
          </cell>
          <cell r="L177">
            <v>1</v>
          </cell>
          <cell r="M177" t="str">
            <v>NAC</v>
          </cell>
        </row>
        <row r="178">
          <cell r="A178">
            <v>35211</v>
          </cell>
          <cell r="B178" t="str">
            <v>PORTELA</v>
          </cell>
          <cell r="C178" t="str">
            <v>GONZALEZ</v>
          </cell>
          <cell r="D178" t="str">
            <v>CARLOS</v>
          </cell>
          <cell r="E178">
            <v>28360</v>
          </cell>
          <cell r="F178">
            <v>44825.069641203707</v>
          </cell>
          <cell r="G178" t="str">
            <v>M</v>
          </cell>
          <cell r="H178" t="str">
            <v>53172022R</v>
          </cell>
          <cell r="J178" t="str">
            <v>V40</v>
          </cell>
          <cell r="K178" t="str">
            <v>CTM MOS</v>
          </cell>
          <cell r="L178">
            <v>-1</v>
          </cell>
          <cell r="M178" t="str">
            <v>NUE</v>
          </cell>
        </row>
        <row r="179">
          <cell r="A179">
            <v>19470</v>
          </cell>
          <cell r="B179" t="str">
            <v>POZA</v>
          </cell>
          <cell r="C179" t="str">
            <v>MESA</v>
          </cell>
          <cell r="D179" t="str">
            <v>DOMINGO</v>
          </cell>
          <cell r="E179">
            <v>24776</v>
          </cell>
          <cell r="F179">
            <v>44805.640613425923</v>
          </cell>
          <cell r="G179" t="str">
            <v>M</v>
          </cell>
          <cell r="H179" t="str">
            <v>28903552G</v>
          </cell>
          <cell r="J179" t="str">
            <v>V50</v>
          </cell>
          <cell r="K179" t="str">
            <v>CORIA</v>
          </cell>
          <cell r="L179">
            <v>8</v>
          </cell>
          <cell r="M179" t="str">
            <v>NAC</v>
          </cell>
        </row>
        <row r="180">
          <cell r="A180">
            <v>39855</v>
          </cell>
          <cell r="B180" t="str">
            <v>PRáDANOS</v>
          </cell>
          <cell r="C180" t="str">
            <v>CAñAL</v>
          </cell>
          <cell r="D180" t="str">
            <v>UXUE</v>
          </cell>
          <cell r="E180">
            <v>38980</v>
          </cell>
          <cell r="F180">
            <v>44824.819837962961</v>
          </cell>
          <cell r="G180" t="str">
            <v>F</v>
          </cell>
          <cell r="H180" t="str">
            <v>79366512K</v>
          </cell>
          <cell r="J180" t="str">
            <v>JUV</v>
          </cell>
          <cell r="K180" t="str">
            <v>FEKOOR</v>
          </cell>
          <cell r="L180">
            <v>-1</v>
          </cell>
          <cell r="M180" t="str">
            <v>NUE</v>
          </cell>
        </row>
        <row r="181">
          <cell r="A181">
            <v>37785</v>
          </cell>
          <cell r="B181" t="str">
            <v>PRIETO</v>
          </cell>
          <cell r="C181" t="str">
            <v>RODRIGUEZ</v>
          </cell>
          <cell r="D181" t="str">
            <v>ASIA</v>
          </cell>
          <cell r="E181">
            <v>38346</v>
          </cell>
          <cell r="F181">
            <v>44825.560798611114</v>
          </cell>
          <cell r="G181" t="str">
            <v>F</v>
          </cell>
          <cell r="H181" t="str">
            <v>78599805L</v>
          </cell>
          <cell r="J181" t="str">
            <v>JUV</v>
          </cell>
          <cell r="K181" t="str">
            <v>CDTM PALATRON</v>
          </cell>
          <cell r="L181">
            <v>-1</v>
          </cell>
          <cell r="M181" t="str">
            <v>NUE</v>
          </cell>
        </row>
        <row r="182">
          <cell r="A182">
            <v>34525</v>
          </cell>
          <cell r="B182" t="str">
            <v>QUILEZ</v>
          </cell>
          <cell r="C182" t="str">
            <v>MARTINEZ</v>
          </cell>
          <cell r="D182" t="str">
            <v>RUBEN</v>
          </cell>
          <cell r="E182">
            <v>40685</v>
          </cell>
          <cell r="F182">
            <v>44823.474270833336</v>
          </cell>
          <cell r="G182" t="str">
            <v>M</v>
          </cell>
          <cell r="H182" t="str">
            <v>26523162E</v>
          </cell>
          <cell r="J182" t="str">
            <v>ALE</v>
          </cell>
          <cell r="K182" t="str">
            <v>LINARES</v>
          </cell>
          <cell r="L182">
            <v>-1</v>
          </cell>
        </row>
        <row r="183">
          <cell r="A183">
            <v>27913</v>
          </cell>
          <cell r="B183" t="str">
            <v>RAMIREZ</v>
          </cell>
          <cell r="C183" t="str">
            <v>GIL</v>
          </cell>
          <cell r="D183" t="str">
            <v>DANIEL</v>
          </cell>
          <cell r="E183">
            <v>37888</v>
          </cell>
          <cell r="F183">
            <v>44807.467349537037</v>
          </cell>
          <cell r="G183" t="str">
            <v>M</v>
          </cell>
          <cell r="H183" t="str">
            <v>50235014R</v>
          </cell>
          <cell r="J183" t="str">
            <v>S21</v>
          </cell>
          <cell r="K183" t="str">
            <v>ALUCHE</v>
          </cell>
          <cell r="L183">
            <v>11</v>
          </cell>
        </row>
        <row r="184">
          <cell r="A184">
            <v>31690</v>
          </cell>
          <cell r="B184" t="str">
            <v>RAMON</v>
          </cell>
          <cell r="C184" t="str">
            <v>GONZALEZ</v>
          </cell>
          <cell r="D184" t="str">
            <v>DAVID</v>
          </cell>
          <cell r="E184">
            <v>37311</v>
          </cell>
          <cell r="F184">
            <v>44834.501319444447</v>
          </cell>
          <cell r="G184" t="str">
            <v>M</v>
          </cell>
          <cell r="H184" t="str">
            <v>43222471C</v>
          </cell>
          <cell r="J184" t="str">
            <v>S21</v>
          </cell>
          <cell r="K184" t="str">
            <v>PALMA TT</v>
          </cell>
          <cell r="L184">
            <v>-1</v>
          </cell>
        </row>
        <row r="185">
          <cell r="A185">
            <v>37532</v>
          </cell>
          <cell r="B185" t="str">
            <v>RIBAS</v>
          </cell>
          <cell r="C185" t="str">
            <v>ABELLA</v>
          </cell>
          <cell r="D185" t="str">
            <v>MARTí</v>
          </cell>
          <cell r="E185">
            <v>39395</v>
          </cell>
          <cell r="F185">
            <v>44820.698969907404</v>
          </cell>
          <cell r="G185" t="str">
            <v>M</v>
          </cell>
          <cell r="H185" t="str">
            <v>26312857Y</v>
          </cell>
          <cell r="J185" t="str">
            <v>INF</v>
          </cell>
          <cell r="K185" t="str">
            <v>NATACIO MATARO</v>
          </cell>
          <cell r="L185">
            <v>-1</v>
          </cell>
        </row>
        <row r="186">
          <cell r="A186">
            <v>6336</v>
          </cell>
          <cell r="B186" t="str">
            <v>RICO</v>
          </cell>
          <cell r="C186" t="str">
            <v>AZABAL</v>
          </cell>
          <cell r="D186" t="str">
            <v>FRANCISCO JAVIER</v>
          </cell>
          <cell r="E186">
            <v>29901</v>
          </cell>
          <cell r="F186">
            <v>44809.477210648147</v>
          </cell>
          <cell r="G186" t="str">
            <v>M</v>
          </cell>
          <cell r="H186" t="str">
            <v>78915076Y</v>
          </cell>
          <cell r="J186" t="str">
            <v>V40</v>
          </cell>
          <cell r="K186" t="str">
            <v>ABADIÑO</v>
          </cell>
          <cell r="L186">
            <v>-1</v>
          </cell>
          <cell r="M186" t="str">
            <v>NUE</v>
          </cell>
        </row>
        <row r="187">
          <cell r="A187">
            <v>8596</v>
          </cell>
          <cell r="B187" t="str">
            <v>ROBLES</v>
          </cell>
          <cell r="C187" t="str">
            <v>LOPEZ</v>
          </cell>
          <cell r="D187" t="str">
            <v>IGNACIO</v>
          </cell>
          <cell r="E187">
            <v>28212</v>
          </cell>
          <cell r="F187">
            <v>44806.971076388887</v>
          </cell>
          <cell r="G187" t="str">
            <v>M</v>
          </cell>
          <cell r="H187" t="str">
            <v>10891214R</v>
          </cell>
          <cell r="J187" t="str">
            <v>V40</v>
          </cell>
          <cell r="K187" t="str">
            <v>CTM CORVERASTUR</v>
          </cell>
          <cell r="L187">
            <v>2</v>
          </cell>
          <cell r="M187" t="str">
            <v>INT</v>
          </cell>
        </row>
        <row r="188">
          <cell r="A188">
            <v>40257</v>
          </cell>
          <cell r="B188" t="str">
            <v>ROCAMORA</v>
          </cell>
          <cell r="C188" t="str">
            <v>ROCAMORA</v>
          </cell>
          <cell r="D188" t="str">
            <v>MARIO</v>
          </cell>
          <cell r="E188">
            <v>37234</v>
          </cell>
          <cell r="F188">
            <v>44845.478958333333</v>
          </cell>
          <cell r="G188" t="str">
            <v>M</v>
          </cell>
          <cell r="H188" t="str">
            <v>24435732A</v>
          </cell>
          <cell r="J188" t="str">
            <v>S21</v>
          </cell>
          <cell r="K188" t="str">
            <v>CTM ELDA</v>
          </cell>
          <cell r="L188">
            <v>-1</v>
          </cell>
          <cell r="M188" t="str">
            <v>NUE</v>
          </cell>
        </row>
        <row r="189">
          <cell r="A189">
            <v>21958</v>
          </cell>
          <cell r="B189" t="str">
            <v xml:space="preserve">RODRIGO </v>
          </cell>
          <cell r="C189" t="str">
            <v>VAL</v>
          </cell>
          <cell r="D189" t="str">
            <v>LUIS MANUEL</v>
          </cell>
          <cell r="E189">
            <v>27484</v>
          </cell>
          <cell r="F189">
            <v>44808.503379629627</v>
          </cell>
          <cell r="G189" t="str">
            <v>M</v>
          </cell>
          <cell r="H189" t="str">
            <v>29117891Y</v>
          </cell>
          <cell r="J189" t="str">
            <v>V40</v>
          </cell>
          <cell r="K189" t="str">
            <v>PUBLIMAX CAI SANTIAGO T.M.</v>
          </cell>
          <cell r="L189">
            <v>7</v>
          </cell>
          <cell r="M189" t="str">
            <v>NAC</v>
          </cell>
        </row>
        <row r="190">
          <cell r="A190">
            <v>14555</v>
          </cell>
          <cell r="B190" t="str">
            <v>RODRIGUEZ</v>
          </cell>
          <cell r="C190" t="str">
            <v>CORTES</v>
          </cell>
          <cell r="D190" t="str">
            <v>FRANCISCO JAVIER</v>
          </cell>
          <cell r="E190">
            <v>26024</v>
          </cell>
          <cell r="F190">
            <v>44810.412604166668</v>
          </cell>
          <cell r="G190" t="str">
            <v>M</v>
          </cell>
          <cell r="H190" t="str">
            <v>00837297M</v>
          </cell>
          <cell r="J190" t="str">
            <v>V50</v>
          </cell>
          <cell r="K190" t="str">
            <v>GUADARRAMA</v>
          </cell>
          <cell r="L190">
            <v>-1</v>
          </cell>
        </row>
        <row r="191">
          <cell r="A191">
            <v>31154</v>
          </cell>
          <cell r="B191" t="str">
            <v>RODRIGUEZ</v>
          </cell>
          <cell r="C191" t="str">
            <v>DE LAS HERAS</v>
          </cell>
          <cell r="D191" t="str">
            <v>LYDIA</v>
          </cell>
          <cell r="E191">
            <v>37470</v>
          </cell>
          <cell r="F191">
            <v>44812.892743055556</v>
          </cell>
          <cell r="G191" t="str">
            <v>F</v>
          </cell>
          <cell r="H191" t="str">
            <v>02570112T</v>
          </cell>
          <cell r="J191" t="str">
            <v>S21</v>
          </cell>
          <cell r="K191" t="str">
            <v>GUADARRAMA</v>
          </cell>
          <cell r="L191">
            <v>-1</v>
          </cell>
          <cell r="M191" t="str">
            <v>NUE</v>
          </cell>
        </row>
        <row r="192">
          <cell r="A192">
            <v>20114</v>
          </cell>
          <cell r="B192" t="str">
            <v>RODRIGUEZ</v>
          </cell>
          <cell r="C192" t="str">
            <v>GONZALEZ</v>
          </cell>
          <cell r="D192" t="str">
            <v>GONZALO</v>
          </cell>
          <cell r="E192">
            <v>35804</v>
          </cell>
          <cell r="F192">
            <v>44874.533414351848</v>
          </cell>
          <cell r="G192" t="str">
            <v>M</v>
          </cell>
          <cell r="H192" t="str">
            <v>20061065M</v>
          </cell>
          <cell r="J192" t="str">
            <v>SEN</v>
          </cell>
          <cell r="K192" t="str">
            <v>LABRADORES</v>
          </cell>
          <cell r="L192">
            <v>7</v>
          </cell>
        </row>
        <row r="193">
          <cell r="A193">
            <v>5025</v>
          </cell>
          <cell r="B193" t="str">
            <v>RODRIGUEZ</v>
          </cell>
          <cell r="C193" t="str">
            <v>MARTINEZ</v>
          </cell>
          <cell r="D193" t="str">
            <v>MIGUEL</v>
          </cell>
          <cell r="E193">
            <v>25463</v>
          </cell>
          <cell r="F193">
            <v>44861.511099537034</v>
          </cell>
          <cell r="G193" t="str">
            <v>M</v>
          </cell>
          <cell r="H193" t="str">
            <v>24274074N</v>
          </cell>
          <cell r="J193" t="str">
            <v>V50</v>
          </cell>
          <cell r="K193" t="str">
            <v>INDEPENDIENTE-RFETM</v>
          </cell>
          <cell r="L193">
            <v>3</v>
          </cell>
        </row>
        <row r="194">
          <cell r="A194">
            <v>30114</v>
          </cell>
          <cell r="B194" t="str">
            <v>RODRIGUEZ</v>
          </cell>
          <cell r="C194" t="str">
            <v>RIVAS</v>
          </cell>
          <cell r="D194" t="str">
            <v>ALBERTO</v>
          </cell>
          <cell r="E194">
            <v>34275</v>
          </cell>
          <cell r="F194">
            <v>44826.871064814812</v>
          </cell>
          <cell r="G194" t="str">
            <v>M</v>
          </cell>
          <cell r="H194" t="str">
            <v>53190262W</v>
          </cell>
          <cell r="J194" t="str">
            <v>SEN</v>
          </cell>
          <cell r="K194" t="str">
            <v>CTM VIGO</v>
          </cell>
          <cell r="L194">
            <v>-1</v>
          </cell>
        </row>
        <row r="195">
          <cell r="A195">
            <v>39284</v>
          </cell>
          <cell r="B195" t="str">
            <v>RODRIGUEZ</v>
          </cell>
          <cell r="C195" t="str">
            <v>RODRIGUEZ</v>
          </cell>
          <cell r="D195" t="str">
            <v>PABLO</v>
          </cell>
          <cell r="E195">
            <v>24098</v>
          </cell>
          <cell r="F195">
            <v>44810.78733796296</v>
          </cell>
          <cell r="G195" t="str">
            <v>M</v>
          </cell>
          <cell r="H195" t="str">
            <v>15990739N</v>
          </cell>
          <cell r="J195" t="str">
            <v>V50</v>
          </cell>
          <cell r="K195" t="str">
            <v>IRURIETA BERAUN</v>
          </cell>
          <cell r="L195">
            <v>-1</v>
          </cell>
          <cell r="M195" t="str">
            <v>NUE</v>
          </cell>
        </row>
        <row r="196">
          <cell r="A196">
            <v>34425</v>
          </cell>
          <cell r="B196" t="str">
            <v>RODRIGUEZ</v>
          </cell>
          <cell r="C196" t="str">
            <v>ROMERO</v>
          </cell>
          <cell r="D196" t="str">
            <v>IGNACIO JAVIER</v>
          </cell>
          <cell r="E196">
            <v>26145</v>
          </cell>
          <cell r="F196">
            <v>44818.494837962964</v>
          </cell>
          <cell r="G196" t="str">
            <v>M</v>
          </cell>
          <cell r="H196" t="str">
            <v>52370540T</v>
          </cell>
          <cell r="J196" t="str">
            <v>V50</v>
          </cell>
          <cell r="K196" t="str">
            <v>FUENLABRADA TEAM</v>
          </cell>
          <cell r="L196">
            <v>-1</v>
          </cell>
          <cell r="M196" t="str">
            <v>NUE</v>
          </cell>
        </row>
        <row r="197">
          <cell r="A197">
            <v>18237</v>
          </cell>
          <cell r="B197" t="str">
            <v>RODRIGUEZ</v>
          </cell>
          <cell r="C197" t="str">
            <v>SANCHEZ</v>
          </cell>
          <cell r="D197" t="str">
            <v>ROBERTO EDER</v>
          </cell>
          <cell r="E197">
            <v>31883</v>
          </cell>
          <cell r="F197">
            <v>44818.969259259262</v>
          </cell>
          <cell r="G197" t="str">
            <v>M</v>
          </cell>
          <cell r="H197" t="str">
            <v>50231024J</v>
          </cell>
          <cell r="J197" t="str">
            <v>SEN</v>
          </cell>
          <cell r="K197" t="str">
            <v>CDE TENIS MESA PARLA</v>
          </cell>
          <cell r="L197">
            <v>3</v>
          </cell>
        </row>
        <row r="198">
          <cell r="A198">
            <v>19488</v>
          </cell>
          <cell r="B198" t="str">
            <v>RODRIGUEZ</v>
          </cell>
          <cell r="C198" t="str">
            <v>USED</v>
          </cell>
          <cell r="D198" t="str">
            <v>LAZARO</v>
          </cell>
          <cell r="E198">
            <v>25011</v>
          </cell>
          <cell r="F198">
            <v>44812.817939814813</v>
          </cell>
          <cell r="G198" t="str">
            <v>M</v>
          </cell>
          <cell r="H198" t="str">
            <v>02615990Q</v>
          </cell>
          <cell r="J198" t="str">
            <v>V50</v>
          </cell>
          <cell r="K198" t="str">
            <v>SAN SEBASTIAN REYES</v>
          </cell>
          <cell r="L198">
            <v>2</v>
          </cell>
        </row>
        <row r="199">
          <cell r="A199">
            <v>19775</v>
          </cell>
          <cell r="B199" t="str">
            <v>ROMERO</v>
          </cell>
          <cell r="C199" t="str">
            <v>PARREÑO</v>
          </cell>
          <cell r="D199" t="str">
            <v>PABLO</v>
          </cell>
          <cell r="E199">
            <v>36242</v>
          </cell>
          <cell r="F199">
            <v>44819.723541666666</v>
          </cell>
          <cell r="G199" t="str">
            <v>M</v>
          </cell>
          <cell r="H199" t="str">
            <v>74532068Q</v>
          </cell>
          <cell r="J199" t="str">
            <v>SEN</v>
          </cell>
          <cell r="K199" t="str">
            <v>ALICANTE TM</v>
          </cell>
          <cell r="L199">
            <v>7</v>
          </cell>
          <cell r="M199" t="str">
            <v>NAC</v>
          </cell>
        </row>
        <row r="200">
          <cell r="A200">
            <v>34422</v>
          </cell>
          <cell r="B200" t="str">
            <v>ROMERO</v>
          </cell>
          <cell r="C200" t="str">
            <v>RIPOLLES</v>
          </cell>
          <cell r="D200" t="str">
            <v>BRUNO</v>
          </cell>
          <cell r="E200">
            <v>37740</v>
          </cell>
          <cell r="F200">
            <v>44815.83520833333</v>
          </cell>
          <cell r="G200" t="str">
            <v>M</v>
          </cell>
          <cell r="H200" t="str">
            <v>20972549E</v>
          </cell>
          <cell r="J200" t="str">
            <v>S21</v>
          </cell>
          <cell r="K200" t="str">
            <v>CTT SANTISIMO SALVADOR</v>
          </cell>
          <cell r="L200">
            <v>-1</v>
          </cell>
          <cell r="M200" t="str">
            <v>NUE</v>
          </cell>
        </row>
        <row r="201">
          <cell r="A201">
            <v>456</v>
          </cell>
          <cell r="B201" t="str">
            <v>ROPERO</v>
          </cell>
          <cell r="C201" t="str">
            <v>MADRAZO</v>
          </cell>
          <cell r="D201" t="str">
            <v>JOAQUIN</v>
          </cell>
          <cell r="E201">
            <v>20772</v>
          </cell>
          <cell r="F201">
            <v>44817.814282407409</v>
          </cell>
          <cell r="G201" t="str">
            <v>M</v>
          </cell>
          <cell r="H201" t="str">
            <v>05353990G</v>
          </cell>
          <cell r="J201" t="str">
            <v>V65</v>
          </cell>
          <cell r="K201" t="str">
            <v>SAN SEBASTIAN REYES</v>
          </cell>
          <cell r="L201">
            <v>-1</v>
          </cell>
        </row>
        <row r="202">
          <cell r="A202">
            <v>28603</v>
          </cell>
          <cell r="B202" t="str">
            <v>RUBIO</v>
          </cell>
          <cell r="C202" t="str">
            <v>REDONDO</v>
          </cell>
          <cell r="D202" t="str">
            <v>CRISTINA</v>
          </cell>
          <cell r="E202">
            <v>32786</v>
          </cell>
          <cell r="F202">
            <v>44818.673784722225</v>
          </cell>
          <cell r="G202" t="str">
            <v>F</v>
          </cell>
          <cell r="H202" t="str">
            <v>48997706R</v>
          </cell>
          <cell r="J202" t="str">
            <v>SEN</v>
          </cell>
          <cell r="K202" t="str">
            <v>CD TEAM WARRIORS</v>
          </cell>
          <cell r="L202">
            <v>4</v>
          </cell>
        </row>
        <row r="203">
          <cell r="A203">
            <v>40491</v>
          </cell>
          <cell r="B203" t="str">
            <v>RUIZ</v>
          </cell>
          <cell r="C203" t="str">
            <v>ESQUILAS</v>
          </cell>
          <cell r="D203" t="str">
            <v>JOSé LUIS</v>
          </cell>
          <cell r="E203">
            <v>39716</v>
          </cell>
          <cell r="F203">
            <v>44865.717731481483</v>
          </cell>
          <cell r="G203" t="str">
            <v>M</v>
          </cell>
          <cell r="H203" t="str">
            <v>50370184T</v>
          </cell>
          <cell r="J203" t="str">
            <v>INF</v>
          </cell>
          <cell r="K203" t="str">
            <v>CDETM PROGRESO</v>
          </cell>
          <cell r="L203">
            <v>-1</v>
          </cell>
          <cell r="M203" t="str">
            <v>NUE</v>
          </cell>
        </row>
        <row r="204">
          <cell r="A204">
            <v>19474</v>
          </cell>
          <cell r="B204" t="str">
            <v>RUIZ</v>
          </cell>
          <cell r="C204" t="str">
            <v>FERNANDEZ</v>
          </cell>
          <cell r="D204" t="str">
            <v>ALBERTO</v>
          </cell>
          <cell r="E204">
            <v>35533</v>
          </cell>
          <cell r="F204">
            <v>44805.640335648146</v>
          </cell>
          <cell r="G204" t="str">
            <v>M</v>
          </cell>
          <cell r="H204" t="str">
            <v>52227998N</v>
          </cell>
          <cell r="J204" t="str">
            <v>SEN</v>
          </cell>
          <cell r="K204" t="str">
            <v>CORIA</v>
          </cell>
          <cell r="L204">
            <v>9</v>
          </cell>
        </row>
        <row r="205">
          <cell r="A205">
            <v>1856</v>
          </cell>
          <cell r="B205" t="str">
            <v>RUIZ</v>
          </cell>
          <cell r="C205" t="str">
            <v>REYES</v>
          </cell>
          <cell r="D205" t="str">
            <v>JOSE MANUEL</v>
          </cell>
          <cell r="E205">
            <v>28687</v>
          </cell>
          <cell r="F205">
            <v>44822.807326388887</v>
          </cell>
          <cell r="G205" t="str">
            <v>M</v>
          </cell>
          <cell r="H205" t="str">
            <v>74664029A</v>
          </cell>
          <cell r="J205" t="str">
            <v>V40</v>
          </cell>
          <cell r="K205" t="str">
            <v>VEGAS DEL GENIL</v>
          </cell>
          <cell r="L205">
            <v>10</v>
          </cell>
          <cell r="M205" t="str">
            <v>INT</v>
          </cell>
        </row>
        <row r="206">
          <cell r="A206">
            <v>20669</v>
          </cell>
          <cell r="B206" t="str">
            <v>SABIO</v>
          </cell>
          <cell r="C206" t="str">
            <v>RUIZ</v>
          </cell>
          <cell r="D206" t="str">
            <v>RICARD</v>
          </cell>
          <cell r="E206">
            <v>36241</v>
          </cell>
          <cell r="F206">
            <v>44823.477569444447</v>
          </cell>
          <cell r="G206" t="str">
            <v>M</v>
          </cell>
          <cell r="H206" t="str">
            <v>47943901X</v>
          </cell>
          <cell r="J206" t="str">
            <v>SEN</v>
          </cell>
          <cell r="K206" t="str">
            <v>CTT BARCELONA</v>
          </cell>
          <cell r="L206">
            <v>8</v>
          </cell>
          <cell r="M206" t="str">
            <v>NAC</v>
          </cell>
        </row>
        <row r="207">
          <cell r="A207">
            <v>36664</v>
          </cell>
          <cell r="B207" t="str">
            <v>SAN IGNACIO</v>
          </cell>
          <cell r="C207" t="str">
            <v>GOMEZ</v>
          </cell>
          <cell r="D207" t="str">
            <v>SALVADOR</v>
          </cell>
          <cell r="E207">
            <v>31477</v>
          </cell>
          <cell r="F207">
            <v>44823.462858796294</v>
          </cell>
          <cell r="G207" t="str">
            <v>M</v>
          </cell>
          <cell r="H207" t="str">
            <v>31735719C</v>
          </cell>
          <cell r="J207" t="str">
            <v>SEN</v>
          </cell>
          <cell r="K207" t="str">
            <v>JEREZ</v>
          </cell>
          <cell r="L207">
            <v>6</v>
          </cell>
          <cell r="M207" t="str">
            <v>REV</v>
          </cell>
        </row>
        <row r="208">
          <cell r="A208">
            <v>34412</v>
          </cell>
          <cell r="B208" t="str">
            <v>SANCHEZ</v>
          </cell>
          <cell r="C208" t="str">
            <v>ALVARO</v>
          </cell>
          <cell r="D208" t="str">
            <v>ADRIA</v>
          </cell>
          <cell r="E208">
            <v>38192</v>
          </cell>
          <cell r="F208">
            <v>44815.836446759262</v>
          </cell>
          <cell r="G208" t="str">
            <v>M</v>
          </cell>
          <cell r="H208" t="str">
            <v>20922240Z</v>
          </cell>
          <cell r="J208" t="str">
            <v>JUV</v>
          </cell>
          <cell r="K208" t="str">
            <v>CTT SANTISIMO SALVADOR</v>
          </cell>
          <cell r="L208">
            <v>-1</v>
          </cell>
          <cell r="M208" t="str">
            <v>NUE</v>
          </cell>
        </row>
        <row r="209">
          <cell r="A209">
            <v>22202</v>
          </cell>
          <cell r="B209" t="str">
            <v>SANCHEZ</v>
          </cell>
          <cell r="C209" t="str">
            <v>DIAZ</v>
          </cell>
          <cell r="D209" t="str">
            <v>NATALIA</v>
          </cell>
          <cell r="E209">
            <v>37194</v>
          </cell>
          <cell r="F209">
            <v>44816.527916666666</v>
          </cell>
          <cell r="G209" t="str">
            <v>F</v>
          </cell>
          <cell r="H209" t="str">
            <v>45879397D</v>
          </cell>
          <cell r="J209" t="str">
            <v>S21</v>
          </cell>
          <cell r="K209" t="str">
            <v>TIERRA DE BARROS TM</v>
          </cell>
          <cell r="L209">
            <v>10</v>
          </cell>
          <cell r="M209" t="str">
            <v>NUE</v>
          </cell>
        </row>
        <row r="210">
          <cell r="A210">
            <v>29905</v>
          </cell>
          <cell r="B210" t="str">
            <v>SANCHEZ</v>
          </cell>
          <cell r="C210" t="str">
            <v>PRIETO</v>
          </cell>
          <cell r="D210" t="str">
            <v>MANUEL</v>
          </cell>
          <cell r="E210">
            <v>21252</v>
          </cell>
          <cell r="F210">
            <v>44844.973229166666</v>
          </cell>
          <cell r="G210" t="str">
            <v>M</v>
          </cell>
          <cell r="H210" t="str">
            <v>24401047W</v>
          </cell>
          <cell r="J210" t="str">
            <v>V65</v>
          </cell>
          <cell r="K210" t="str">
            <v>FEKOOR</v>
          </cell>
          <cell r="L210">
            <v>-1</v>
          </cell>
          <cell r="M210" t="str">
            <v>NUE</v>
          </cell>
        </row>
        <row r="211">
          <cell r="A211">
            <v>37599</v>
          </cell>
          <cell r="B211" t="str">
            <v>SANDE</v>
          </cell>
          <cell r="C211" t="str">
            <v>MARTINS</v>
          </cell>
          <cell r="D211" t="str">
            <v>MARTINA</v>
          </cell>
          <cell r="E211">
            <v>39601</v>
          </cell>
          <cell r="F211">
            <v>44811.032685185186</v>
          </cell>
          <cell r="G211" t="str">
            <v>F</v>
          </cell>
          <cell r="H211" t="str">
            <v>53976780N</v>
          </cell>
          <cell r="J211" t="str">
            <v>INF</v>
          </cell>
          <cell r="K211" t="str">
            <v>CTM MOS</v>
          </cell>
          <cell r="L211">
            <v>4</v>
          </cell>
          <cell r="M211" t="str">
            <v>REV</v>
          </cell>
        </row>
        <row r="212">
          <cell r="A212">
            <v>37781</v>
          </cell>
          <cell r="B212" t="str">
            <v>SANTANA</v>
          </cell>
          <cell r="C212" t="str">
            <v>PADILLA</v>
          </cell>
          <cell r="D212" t="str">
            <v>YALIA</v>
          </cell>
          <cell r="E212">
            <v>41050</v>
          </cell>
          <cell r="F212">
            <v>44825.560034722221</v>
          </cell>
          <cell r="G212" t="str">
            <v>F</v>
          </cell>
          <cell r="H212" t="str">
            <v>79205811K</v>
          </cell>
          <cell r="J212" t="str">
            <v>BEN</v>
          </cell>
          <cell r="K212" t="str">
            <v>CDTM PALATRON</v>
          </cell>
          <cell r="L212">
            <v>-1</v>
          </cell>
          <cell r="M212" t="str">
            <v>NUE</v>
          </cell>
        </row>
        <row r="213">
          <cell r="A213">
            <v>21896</v>
          </cell>
          <cell r="B213" t="str">
            <v>SANZ</v>
          </cell>
          <cell r="C213" t="str">
            <v>PINILLA</v>
          </cell>
          <cell r="D213" t="str">
            <v>FERMIN</v>
          </cell>
          <cell r="E213">
            <v>22561</v>
          </cell>
          <cell r="F213">
            <v>44818.495138888888</v>
          </cell>
          <cell r="G213" t="str">
            <v>M</v>
          </cell>
          <cell r="H213" t="str">
            <v>50702673R</v>
          </cell>
          <cell r="J213" t="str">
            <v>V60</v>
          </cell>
          <cell r="K213" t="str">
            <v>FUENLABRADA TEAM</v>
          </cell>
          <cell r="L213">
            <v>-1</v>
          </cell>
        </row>
        <row r="214">
          <cell r="A214">
            <v>10222</v>
          </cell>
          <cell r="B214" t="str">
            <v>SASTRE</v>
          </cell>
          <cell r="C214" t="str">
            <v>SANCHEZ-VALLEJO</v>
          </cell>
          <cell r="D214" t="str">
            <v>IKER</v>
          </cell>
          <cell r="E214">
            <v>28295</v>
          </cell>
          <cell r="F214">
            <v>44839.427118055559</v>
          </cell>
          <cell r="G214" t="str">
            <v>M</v>
          </cell>
          <cell r="H214" t="str">
            <v>14262399F</v>
          </cell>
          <cell r="I214" t="str">
            <v>14262399F</v>
          </cell>
          <cell r="J214" t="str">
            <v>V40</v>
          </cell>
          <cell r="K214" t="str">
            <v>FEKOOR</v>
          </cell>
          <cell r="L214">
            <v>2</v>
          </cell>
          <cell r="M214" t="str">
            <v>INT</v>
          </cell>
        </row>
        <row r="215">
          <cell r="A215">
            <v>18259</v>
          </cell>
          <cell r="B215" t="str">
            <v>SÁNCHEZ</v>
          </cell>
          <cell r="C215" t="str">
            <v>CARBONERO</v>
          </cell>
          <cell r="D215" t="str">
            <v>JOSÉ LUIS</v>
          </cell>
          <cell r="E215">
            <v>21705</v>
          </cell>
          <cell r="F215">
            <v>44808.867430555554</v>
          </cell>
          <cell r="G215" t="str">
            <v>M</v>
          </cell>
          <cell r="H215" t="str">
            <v>01916604Z</v>
          </cell>
          <cell r="J215" t="str">
            <v>V60</v>
          </cell>
          <cell r="K215" t="str">
            <v>CDETM PROGRESO</v>
          </cell>
          <cell r="L215">
            <v>6</v>
          </cell>
        </row>
        <row r="216">
          <cell r="A216">
            <v>40910</v>
          </cell>
          <cell r="B216" t="str">
            <v>SáNCHEZ</v>
          </cell>
          <cell r="C216" t="str">
            <v>DEVESA</v>
          </cell>
          <cell r="D216" t="str">
            <v>CARLOS LUIS</v>
          </cell>
          <cell r="E216">
            <v>36511</v>
          </cell>
          <cell r="F216">
            <v>44939.479525462964</v>
          </cell>
          <cell r="G216" t="str">
            <v>M</v>
          </cell>
          <cell r="H216" t="str">
            <v>78812869B</v>
          </cell>
          <cell r="J216" t="str">
            <v>SEN</v>
          </cell>
          <cell r="K216" t="str">
            <v>ADCP ZAS</v>
          </cell>
          <cell r="L216">
            <v>-1</v>
          </cell>
          <cell r="M216" t="str">
            <v>NUE</v>
          </cell>
        </row>
        <row r="217">
          <cell r="A217">
            <v>5689</v>
          </cell>
          <cell r="B217" t="str">
            <v>SEOANE</v>
          </cell>
          <cell r="C217" t="str">
            <v>ALCARAZ</v>
          </cell>
          <cell r="D217" t="str">
            <v>ALBERTO</v>
          </cell>
          <cell r="E217">
            <v>31957</v>
          </cell>
          <cell r="F217">
            <v>44810.448472222219</v>
          </cell>
          <cell r="G217" t="str">
            <v>M</v>
          </cell>
          <cell r="H217" t="str">
            <v>47374547K</v>
          </cell>
          <cell r="J217" t="str">
            <v>SEN</v>
          </cell>
          <cell r="K217" t="str">
            <v>CLUB DEL MAR</v>
          </cell>
          <cell r="L217">
            <v>6</v>
          </cell>
        </row>
        <row r="218">
          <cell r="A218">
            <v>34475</v>
          </cell>
          <cell r="B218" t="str">
            <v>SORIANO</v>
          </cell>
          <cell r="C218" t="str">
            <v>ESTORS</v>
          </cell>
          <cell r="D218" t="str">
            <v>JOSE VICENTE</v>
          </cell>
          <cell r="E218">
            <v>22895</v>
          </cell>
          <cell r="F218">
            <v>44815.50440972222</v>
          </cell>
          <cell r="G218" t="str">
            <v>M</v>
          </cell>
          <cell r="H218" t="str">
            <v>19891258F</v>
          </cell>
          <cell r="J218" t="str">
            <v>V60</v>
          </cell>
          <cell r="K218" t="str">
            <v>CORRIOL</v>
          </cell>
          <cell r="L218">
            <v>8</v>
          </cell>
          <cell r="M218" t="str">
            <v>NAC</v>
          </cell>
        </row>
        <row r="219">
          <cell r="A219">
            <v>24144</v>
          </cell>
          <cell r="B219" t="str">
            <v>SOUTO</v>
          </cell>
          <cell r="C219" t="str">
            <v>SERRANO</v>
          </cell>
          <cell r="D219" t="str">
            <v>JESUS ALBERTO</v>
          </cell>
          <cell r="E219">
            <v>23969</v>
          </cell>
          <cell r="F219">
            <v>44819.692210648151</v>
          </cell>
          <cell r="G219" t="str">
            <v>M</v>
          </cell>
          <cell r="H219" t="str">
            <v>11068152T</v>
          </cell>
          <cell r="J219" t="str">
            <v>V50</v>
          </cell>
          <cell r="K219" t="str">
            <v>CTM MIERES</v>
          </cell>
          <cell r="L219">
            <v>-1</v>
          </cell>
        </row>
        <row r="220">
          <cell r="A220">
            <v>25370</v>
          </cell>
          <cell r="B220" t="str">
            <v>TERUEL</v>
          </cell>
          <cell r="C220" t="str">
            <v>BEDERA</v>
          </cell>
          <cell r="D220" t="str">
            <v>JORDI</v>
          </cell>
          <cell r="E220">
            <v>25053</v>
          </cell>
          <cell r="F220">
            <v>44815.579525462963</v>
          </cell>
          <cell r="G220" t="str">
            <v>M</v>
          </cell>
          <cell r="H220" t="str">
            <v>46665184R</v>
          </cell>
          <cell r="J220" t="str">
            <v>V50</v>
          </cell>
          <cell r="K220" t="str">
            <v>CETT ESPARRAGUERA</v>
          </cell>
          <cell r="L220">
            <v>4</v>
          </cell>
        </row>
        <row r="221">
          <cell r="A221">
            <v>18232</v>
          </cell>
          <cell r="B221" t="str">
            <v>TOLEDO</v>
          </cell>
          <cell r="C221" t="str">
            <v>BACHILLER</v>
          </cell>
          <cell r="D221" t="str">
            <v>MIGUEL ÁNGEL</v>
          </cell>
          <cell r="E221">
            <v>24927</v>
          </cell>
          <cell r="F221">
            <v>44812.806018518517</v>
          </cell>
          <cell r="G221" t="str">
            <v>M</v>
          </cell>
          <cell r="H221" t="str">
            <v>52087498L</v>
          </cell>
          <cell r="J221" t="str">
            <v>V50</v>
          </cell>
          <cell r="K221" t="str">
            <v>SAN SEBASTIAN REYES</v>
          </cell>
          <cell r="L221">
            <v>2</v>
          </cell>
        </row>
        <row r="222">
          <cell r="A222">
            <v>34327</v>
          </cell>
          <cell r="B222" t="str">
            <v>TORREGLOSA</v>
          </cell>
          <cell r="C222" t="str">
            <v>GARCIA</v>
          </cell>
          <cell r="D222" t="str">
            <v>MANUEL</v>
          </cell>
          <cell r="E222">
            <v>31703</v>
          </cell>
          <cell r="F222">
            <v>44820.709282407406</v>
          </cell>
          <cell r="G222" t="str">
            <v>M</v>
          </cell>
          <cell r="H222" t="str">
            <v>47012370W</v>
          </cell>
          <cell r="J222" t="str">
            <v>SEN</v>
          </cell>
          <cell r="K222" t="str">
            <v>CD TEAM WARRIORS</v>
          </cell>
          <cell r="L222">
            <v>3</v>
          </cell>
          <cell r="M222" t="str">
            <v>NAC</v>
          </cell>
        </row>
        <row r="223">
          <cell r="A223">
            <v>36663</v>
          </cell>
          <cell r="B223" t="str">
            <v>TORREJON</v>
          </cell>
          <cell r="C223" t="str">
            <v>CAÑA</v>
          </cell>
          <cell r="D223" t="str">
            <v>JOSE</v>
          </cell>
          <cell r="E223">
            <v>21992</v>
          </cell>
          <cell r="F223">
            <v>44823.460682870369</v>
          </cell>
          <cell r="G223" t="str">
            <v>M</v>
          </cell>
          <cell r="H223" t="str">
            <v>31406085E</v>
          </cell>
          <cell r="J223" t="str">
            <v>V60</v>
          </cell>
          <cell r="K223" t="str">
            <v>JEREZ</v>
          </cell>
          <cell r="L223">
            <v>5</v>
          </cell>
          <cell r="M223" t="str">
            <v>NAC</v>
          </cell>
        </row>
        <row r="224">
          <cell r="A224">
            <v>17156</v>
          </cell>
          <cell r="B224" t="str">
            <v>TORRES</v>
          </cell>
          <cell r="C224" t="str">
            <v>BARRETO</v>
          </cell>
          <cell r="D224" t="str">
            <v>GILBERTO</v>
          </cell>
          <cell r="E224">
            <v>24732</v>
          </cell>
          <cell r="F224">
            <v>44809.510439814818</v>
          </cell>
          <cell r="G224" t="str">
            <v>M</v>
          </cell>
          <cell r="H224" t="str">
            <v>43794766Y</v>
          </cell>
          <cell r="J224" t="str">
            <v>V50</v>
          </cell>
          <cell r="K224" t="str">
            <v>UNIVERSITARIOS AGUERE</v>
          </cell>
          <cell r="L224">
            <v>-1</v>
          </cell>
        </row>
        <row r="225">
          <cell r="A225">
            <v>40872</v>
          </cell>
          <cell r="B225" t="str">
            <v>TUBILLEJA</v>
          </cell>
          <cell r="C225" t="str">
            <v>IGLESIAS</v>
          </cell>
          <cell r="D225" t="str">
            <v>NICOLÁS</v>
          </cell>
          <cell r="E225">
            <v>40076</v>
          </cell>
          <cell r="F225">
            <v>44930.67292824074</v>
          </cell>
          <cell r="G225" t="str">
            <v>M</v>
          </cell>
          <cell r="H225" t="str">
            <v>71977494Y</v>
          </cell>
          <cell r="J225" t="str">
            <v>INF</v>
          </cell>
          <cell r="K225" t="str">
            <v>CTM CORVERASTUR</v>
          </cell>
          <cell r="L225">
            <v>-1</v>
          </cell>
          <cell r="M225" t="str">
            <v>NUE</v>
          </cell>
        </row>
        <row r="226">
          <cell r="A226">
            <v>39250</v>
          </cell>
          <cell r="B226" t="str">
            <v>VAKARASH</v>
          </cell>
          <cell r="D226" t="str">
            <v>ROMAN</v>
          </cell>
          <cell r="E226">
            <v>36214</v>
          </cell>
          <cell r="F226">
            <v>44810.434155092589</v>
          </cell>
          <cell r="G226" t="str">
            <v>M</v>
          </cell>
          <cell r="I226" t="str">
            <v>FG947618</v>
          </cell>
          <cell r="J226" t="str">
            <v>SEN</v>
          </cell>
          <cell r="K226" t="str">
            <v>ATL SAN SEBASTIAN</v>
          </cell>
          <cell r="L226">
            <v>-1</v>
          </cell>
          <cell r="M226" t="str">
            <v>NUE</v>
          </cell>
        </row>
        <row r="227">
          <cell r="A227">
            <v>2314</v>
          </cell>
          <cell r="B227" t="str">
            <v>VALERA</v>
          </cell>
          <cell r="C227" t="str">
            <v>MUÑOZ-VARGAS</v>
          </cell>
          <cell r="D227" t="str">
            <v>ALVARO</v>
          </cell>
          <cell r="E227">
            <v>30240</v>
          </cell>
          <cell r="F227">
            <v>44815.57576388889</v>
          </cell>
          <cell r="G227" t="str">
            <v>M</v>
          </cell>
          <cell r="H227" t="str">
            <v>48817393P</v>
          </cell>
          <cell r="J227" t="str">
            <v>V40</v>
          </cell>
          <cell r="K227" t="str">
            <v>CETT ESPARRAGUERA</v>
          </cell>
          <cell r="L227">
            <v>6</v>
          </cell>
          <cell r="M227" t="str">
            <v>INT</v>
          </cell>
        </row>
        <row r="228">
          <cell r="A228">
            <v>29845</v>
          </cell>
          <cell r="B228" t="str">
            <v>VALERO</v>
          </cell>
          <cell r="C228" t="str">
            <v>HUETE</v>
          </cell>
          <cell r="D228" t="str">
            <v>MARTIN</v>
          </cell>
          <cell r="E228">
            <v>38382</v>
          </cell>
          <cell r="F228">
            <v>44847.724409722221</v>
          </cell>
          <cell r="G228" t="str">
            <v>M</v>
          </cell>
          <cell r="H228" t="str">
            <v>53903768W</v>
          </cell>
          <cell r="J228" t="str">
            <v>JUV</v>
          </cell>
          <cell r="K228" t="str">
            <v>TM USERA</v>
          </cell>
          <cell r="L228">
            <v>10</v>
          </cell>
          <cell r="M228" t="str">
            <v>NAC</v>
          </cell>
        </row>
        <row r="229">
          <cell r="A229">
            <v>1124</v>
          </cell>
          <cell r="B229" t="str">
            <v>VALLE</v>
          </cell>
          <cell r="C229" t="str">
            <v>VILLANUEVA</v>
          </cell>
          <cell r="D229" t="str">
            <v>MIGUEL ANGEL</v>
          </cell>
          <cell r="E229">
            <v>24897</v>
          </cell>
          <cell r="F229">
            <v>44806.968541666669</v>
          </cell>
          <cell r="G229" t="str">
            <v>M</v>
          </cell>
          <cell r="H229" t="str">
            <v>11414852K</v>
          </cell>
          <cell r="J229" t="str">
            <v>V50</v>
          </cell>
          <cell r="K229" t="str">
            <v>CTM CORVERASTUR</v>
          </cell>
          <cell r="L229">
            <v>-1</v>
          </cell>
        </row>
        <row r="230">
          <cell r="A230">
            <v>32138</v>
          </cell>
          <cell r="B230" t="str">
            <v>VALVERDE</v>
          </cell>
          <cell r="C230" t="str">
            <v>TABOADA</v>
          </cell>
          <cell r="D230" t="str">
            <v>MARTIN</v>
          </cell>
          <cell r="E230">
            <v>39069</v>
          </cell>
          <cell r="F230">
            <v>44826.865185185183</v>
          </cell>
          <cell r="G230" t="str">
            <v>M</v>
          </cell>
          <cell r="J230" t="str">
            <v>JUV</v>
          </cell>
          <cell r="K230" t="str">
            <v>CTM VIGO</v>
          </cell>
          <cell r="L230">
            <v>-1</v>
          </cell>
          <cell r="M230" t="str">
            <v>NUE</v>
          </cell>
        </row>
        <row r="231">
          <cell r="A231">
            <v>40708</v>
          </cell>
          <cell r="B231" t="str">
            <v>VALVERDE</v>
          </cell>
          <cell r="C231" t="str">
            <v>ZARCO</v>
          </cell>
          <cell r="D231" t="str">
            <v>ÁNGEL</v>
          </cell>
          <cell r="E231">
            <v>27427</v>
          </cell>
          <cell r="F231">
            <v>44889.807280092595</v>
          </cell>
          <cell r="G231" t="str">
            <v>M</v>
          </cell>
          <cell r="H231" t="str">
            <v>06249377R</v>
          </cell>
          <cell r="J231" t="str">
            <v>V40</v>
          </cell>
          <cell r="K231" t="str">
            <v>VIVE TOMELLOSO</v>
          </cell>
          <cell r="L231">
            <v>-1</v>
          </cell>
          <cell r="M231" t="str">
            <v>NUE</v>
          </cell>
        </row>
        <row r="232">
          <cell r="A232">
            <v>40915</v>
          </cell>
          <cell r="B232" t="str">
            <v>VARELA</v>
          </cell>
          <cell r="C232" t="str">
            <v>FERNáNDEZ</v>
          </cell>
          <cell r="D232" t="str">
            <v>NOE</v>
          </cell>
          <cell r="E232">
            <v>35854</v>
          </cell>
          <cell r="F232">
            <v>44939.47996527778</v>
          </cell>
          <cell r="G232" t="str">
            <v>M</v>
          </cell>
          <cell r="H232" t="str">
            <v>79342340E</v>
          </cell>
          <cell r="J232" t="str">
            <v>SEN</v>
          </cell>
          <cell r="K232" t="str">
            <v>ADCP ZAS</v>
          </cell>
          <cell r="L232">
            <v>-1</v>
          </cell>
          <cell r="M232" t="str">
            <v>NUE</v>
          </cell>
        </row>
        <row r="233">
          <cell r="A233">
            <v>40767</v>
          </cell>
          <cell r="B233" t="str">
            <v>VAZQUEZ</v>
          </cell>
          <cell r="C233" t="str">
            <v>PARDO</v>
          </cell>
          <cell r="D233" t="str">
            <v>ABEL</v>
          </cell>
          <cell r="E233">
            <v>21982</v>
          </cell>
          <cell r="F233">
            <v>44898.56758101852</v>
          </cell>
          <cell r="G233" t="str">
            <v>M</v>
          </cell>
          <cell r="H233" t="str">
            <v>33848369M</v>
          </cell>
          <cell r="J233" t="str">
            <v>V60</v>
          </cell>
          <cell r="K233" t="str">
            <v>TDM VILALBA</v>
          </cell>
          <cell r="L233">
            <v>-1</v>
          </cell>
          <cell r="M233" t="str">
            <v>NUE</v>
          </cell>
        </row>
        <row r="234">
          <cell r="A234">
            <v>20042</v>
          </cell>
          <cell r="B234" t="str">
            <v>VIDAL</v>
          </cell>
          <cell r="C234" t="str">
            <v>ORIENTE</v>
          </cell>
          <cell r="D234" t="str">
            <v>JUAN CARLOS</v>
          </cell>
          <cell r="E234">
            <v>25893</v>
          </cell>
          <cell r="F234">
            <v>44821.623124999998</v>
          </cell>
          <cell r="G234" t="str">
            <v>M</v>
          </cell>
          <cell r="H234" t="str">
            <v>22139146J</v>
          </cell>
          <cell r="J234" t="str">
            <v>V50</v>
          </cell>
          <cell r="K234" t="str">
            <v>CTM ELDA</v>
          </cell>
          <cell r="L234">
            <v>3</v>
          </cell>
          <cell r="M234" t="str">
            <v>NUE</v>
          </cell>
        </row>
        <row r="235">
          <cell r="A235">
            <v>40855</v>
          </cell>
          <cell r="B235" t="str">
            <v>VILA</v>
          </cell>
          <cell r="C235" t="str">
            <v>COVELO</v>
          </cell>
          <cell r="D235" t="str">
            <v>ALEJANDRO</v>
          </cell>
          <cell r="E235">
            <v>37846</v>
          </cell>
          <cell r="F235">
            <v>44925.917083333334</v>
          </cell>
          <cell r="G235" t="str">
            <v>M</v>
          </cell>
          <cell r="H235" t="str">
            <v>39496861L</v>
          </cell>
          <cell r="J235" t="str">
            <v>S21</v>
          </cell>
          <cell r="K235" t="str">
            <v>CTM MOS</v>
          </cell>
          <cell r="L235">
            <v>-1</v>
          </cell>
          <cell r="M235" t="str">
            <v>NUE</v>
          </cell>
        </row>
        <row r="236">
          <cell r="A236">
            <v>6088</v>
          </cell>
          <cell r="B236" t="str">
            <v>VILALTA</v>
          </cell>
          <cell r="C236" t="str">
            <v>REIXACHS</v>
          </cell>
          <cell r="D236" t="str">
            <v>AGUSTI</v>
          </cell>
          <cell r="E236">
            <v>23193</v>
          </cell>
          <cell r="F236">
            <v>44820.826249999998</v>
          </cell>
          <cell r="G236" t="str">
            <v>M</v>
          </cell>
          <cell r="H236" t="str">
            <v>38796932A</v>
          </cell>
          <cell r="J236" t="str">
            <v>V60</v>
          </cell>
          <cell r="K236" t="str">
            <v>CTT CALELLA</v>
          </cell>
          <cell r="L236">
            <v>8</v>
          </cell>
          <cell r="M236" t="str">
            <v>NUE</v>
          </cell>
        </row>
        <row r="237">
          <cell r="A237">
            <v>34719</v>
          </cell>
          <cell r="B237" t="str">
            <v>WERNER</v>
          </cell>
          <cell r="C237" t="str">
            <v>COPE</v>
          </cell>
          <cell r="D237" t="str">
            <v>REEFYURI</v>
          </cell>
          <cell r="E237">
            <v>39212</v>
          </cell>
          <cell r="F237">
            <v>45013.401562500003</v>
          </cell>
          <cell r="G237" t="str">
            <v>M</v>
          </cell>
          <cell r="I237" t="str">
            <v>X9855983T</v>
          </cell>
          <cell r="J237" t="str">
            <v>INF</v>
          </cell>
          <cell r="K237" t="str">
            <v>CDTM PALATRON</v>
          </cell>
          <cell r="L237">
            <v>-1</v>
          </cell>
          <cell r="M237" t="str">
            <v>NUE</v>
          </cell>
        </row>
        <row r="238">
          <cell r="A238">
            <v>38950</v>
          </cell>
          <cell r="B238" t="str">
            <v>ZARAGOZA</v>
          </cell>
          <cell r="C238" t="str">
            <v>ALCAMI</v>
          </cell>
          <cell r="D238" t="str">
            <v>JOSE ANGEL</v>
          </cell>
          <cell r="E238">
            <v>36805</v>
          </cell>
          <cell r="F238">
            <v>44929.478703703702</v>
          </cell>
          <cell r="G238" t="str">
            <v>M</v>
          </cell>
          <cell r="H238" t="str">
            <v>73659775K</v>
          </cell>
          <cell r="J238" t="str">
            <v>SEN</v>
          </cell>
          <cell r="K238" t="str">
            <v>INDEPENDIENTE-CVA</v>
          </cell>
          <cell r="L238">
            <v>2</v>
          </cell>
          <cell r="M238" t="str">
            <v>NAC</v>
          </cell>
        </row>
        <row r="239">
          <cell r="A239">
            <v>22963</v>
          </cell>
          <cell r="B239" t="str">
            <v>ZAS</v>
          </cell>
          <cell r="C239" t="str">
            <v>MARTINEZ</v>
          </cell>
          <cell r="D239" t="str">
            <v>DANIEL</v>
          </cell>
          <cell r="E239">
            <v>35950</v>
          </cell>
          <cell r="F239">
            <v>44811.716064814813</v>
          </cell>
          <cell r="G239" t="str">
            <v>M</v>
          </cell>
          <cell r="H239" t="str">
            <v>54159459W</v>
          </cell>
          <cell r="J239" t="str">
            <v>SEN</v>
          </cell>
          <cell r="K239" t="str">
            <v>CAMBRE</v>
          </cell>
          <cell r="L239">
            <v>10</v>
          </cell>
          <cell r="M239" t="str">
            <v>NUE</v>
          </cell>
        </row>
        <row r="240">
          <cell r="A240">
            <v>40585</v>
          </cell>
          <cell r="B240" t="str">
            <v>ZAVALA</v>
          </cell>
          <cell r="C240" t="str">
            <v>BERDAGUER</v>
          </cell>
          <cell r="D240" t="str">
            <v>VICTOR</v>
          </cell>
          <cell r="E240">
            <v>32037</v>
          </cell>
          <cell r="F240">
            <v>44873.458935185183</v>
          </cell>
          <cell r="G240" t="str">
            <v>M</v>
          </cell>
          <cell r="I240" t="str">
            <v>78983854Z</v>
          </cell>
          <cell r="J240" t="str">
            <v>SEN</v>
          </cell>
          <cell r="K240" t="str">
            <v>CTM LOS MANCHONES</v>
          </cell>
          <cell r="L240">
            <v>-1</v>
          </cell>
          <cell r="M240" t="str">
            <v>NUE</v>
          </cell>
        </row>
        <row r="241">
          <cell r="A241">
            <v>23451</v>
          </cell>
          <cell r="B241" t="str">
            <v>ZUBELDIA</v>
          </cell>
          <cell r="C241" t="str">
            <v>VELA</v>
          </cell>
          <cell r="D241" t="str">
            <v>ALBERTO</v>
          </cell>
          <cell r="E241">
            <v>24609</v>
          </cell>
          <cell r="F241">
            <v>44881.453310185185</v>
          </cell>
          <cell r="G241" t="str">
            <v>M</v>
          </cell>
          <cell r="H241" t="str">
            <v>24236414A</v>
          </cell>
          <cell r="J241" t="str">
            <v>V50</v>
          </cell>
          <cell r="K241" t="str">
            <v>CTM CULLAR VEGA</v>
          </cell>
          <cell r="L241">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58"/>
  <sheetViews>
    <sheetView showGridLines="0" tabSelected="1" workbookViewId="0">
      <selection activeCell="A7" sqref="A7:G7"/>
    </sheetView>
  </sheetViews>
  <sheetFormatPr baseColWidth="10" defaultRowHeight="12.75" x14ac:dyDescent="0.2"/>
  <cols>
    <col min="1" max="8" width="11.42578125" style="72"/>
    <col min="9" max="9" width="5" style="72" customWidth="1"/>
    <col min="10" max="16384" width="11.42578125" style="72"/>
  </cols>
  <sheetData>
    <row r="1" spans="1:7" s="76" customFormat="1" x14ac:dyDescent="0.2"/>
    <row r="2" spans="1:7" s="76" customFormat="1" x14ac:dyDescent="0.2"/>
    <row r="3" spans="1:7" s="76" customFormat="1" x14ac:dyDescent="0.2"/>
    <row r="4" spans="1:7" s="76" customFormat="1" x14ac:dyDescent="0.2"/>
    <row r="5" spans="1:7" s="76" customFormat="1" x14ac:dyDescent="0.2"/>
    <row r="6" spans="1:7" s="76" customFormat="1" ht="18.75" customHeight="1" x14ac:dyDescent="0.2">
      <c r="A6" s="165" t="s">
        <v>8762</v>
      </c>
      <c r="B6" s="165"/>
      <c r="C6" s="165"/>
      <c r="D6" s="165"/>
      <c r="E6" s="165"/>
      <c r="F6" s="165"/>
      <c r="G6" s="165"/>
    </row>
    <row r="7" spans="1:7" ht="9.75" customHeight="1" x14ac:dyDescent="0.2">
      <c r="A7" s="165"/>
      <c r="B7" s="165"/>
      <c r="C7" s="165"/>
      <c r="D7" s="165"/>
      <c r="E7" s="165"/>
      <c r="F7" s="165"/>
      <c r="G7" s="165"/>
    </row>
    <row r="8" spans="1:7" x14ac:dyDescent="0.2">
      <c r="A8" s="165" t="s">
        <v>8</v>
      </c>
      <c r="B8" s="165"/>
      <c r="C8" s="165"/>
      <c r="D8" s="165"/>
      <c r="E8" s="165"/>
      <c r="F8" s="165"/>
      <c r="G8" s="165"/>
    </row>
    <row r="9" spans="1:7" x14ac:dyDescent="0.2">
      <c r="A9" s="77" t="s">
        <v>443</v>
      </c>
    </row>
    <row r="10" spans="1:7" ht="11.25" customHeight="1" x14ac:dyDescent="0.2">
      <c r="A10" s="77"/>
    </row>
    <row r="11" spans="1:7" s="33" customFormat="1" x14ac:dyDescent="0.2">
      <c r="A11" s="33" t="s">
        <v>428</v>
      </c>
    </row>
    <row r="13" spans="1:7" s="33" customFormat="1" x14ac:dyDescent="0.2">
      <c r="A13" s="33" t="s">
        <v>445</v>
      </c>
    </row>
    <row r="15" spans="1:7" x14ac:dyDescent="0.2">
      <c r="A15" s="72" t="s">
        <v>433</v>
      </c>
      <c r="C15" s="72" t="s">
        <v>475</v>
      </c>
    </row>
    <row r="16" spans="1:7" x14ac:dyDescent="0.2">
      <c r="A16" s="72" t="s">
        <v>429</v>
      </c>
      <c r="B16" s="72" t="s">
        <v>431</v>
      </c>
      <c r="C16" s="73" t="s">
        <v>467</v>
      </c>
      <c r="D16" s="72" t="s">
        <v>470</v>
      </c>
    </row>
    <row r="17" spans="1:4" x14ac:dyDescent="0.2">
      <c r="A17" s="72" t="s">
        <v>430</v>
      </c>
      <c r="B17" s="72" t="s">
        <v>432</v>
      </c>
      <c r="C17" s="73" t="s">
        <v>468</v>
      </c>
      <c r="D17" s="72" t="s">
        <v>471</v>
      </c>
    </row>
    <row r="18" spans="1:4" x14ac:dyDescent="0.2">
      <c r="C18" s="73" t="s">
        <v>469</v>
      </c>
      <c r="D18" s="72" t="s">
        <v>472</v>
      </c>
    </row>
    <row r="19" spans="1:4" x14ac:dyDescent="0.2">
      <c r="C19" s="72" t="s">
        <v>476</v>
      </c>
      <c r="D19" s="72" t="s">
        <v>477</v>
      </c>
    </row>
    <row r="20" spans="1:4" x14ac:dyDescent="0.2">
      <c r="C20" s="72" t="s">
        <v>127</v>
      </c>
      <c r="D20" s="72" t="s">
        <v>478</v>
      </c>
    </row>
    <row r="21" spans="1:4" x14ac:dyDescent="0.2">
      <c r="A21" s="72" t="s">
        <v>434</v>
      </c>
      <c r="B21" s="72" t="s">
        <v>473</v>
      </c>
      <c r="C21" s="72" t="s">
        <v>474</v>
      </c>
    </row>
    <row r="22" spans="1:4" x14ac:dyDescent="0.2">
      <c r="B22" s="72" t="s">
        <v>479</v>
      </c>
      <c r="C22" s="72" t="s">
        <v>480</v>
      </c>
    </row>
    <row r="23" spans="1:4" x14ac:dyDescent="0.2">
      <c r="A23" s="34" t="s">
        <v>726</v>
      </c>
    </row>
    <row r="25" spans="1:4" s="33" customFormat="1" x14ac:dyDescent="0.2">
      <c r="A25" s="33" t="s">
        <v>517</v>
      </c>
    </row>
    <row r="26" spans="1:4" x14ac:dyDescent="0.2">
      <c r="A26" s="33" t="s">
        <v>518</v>
      </c>
    </row>
    <row r="27" spans="1:4" x14ac:dyDescent="0.2">
      <c r="A27" s="33" t="s">
        <v>435</v>
      </c>
    </row>
    <row r="28" spans="1:4" x14ac:dyDescent="0.2">
      <c r="A28" s="72" t="s">
        <v>436</v>
      </c>
    </row>
    <row r="29" spans="1:4" x14ac:dyDescent="0.2">
      <c r="A29" s="72" t="s">
        <v>488</v>
      </c>
    </row>
    <row r="30" spans="1:4" x14ac:dyDescent="0.2">
      <c r="A30" s="72" t="s">
        <v>1921</v>
      </c>
    </row>
    <row r="32" spans="1:4" x14ac:dyDescent="0.2">
      <c r="A32" s="33" t="s">
        <v>437</v>
      </c>
    </row>
    <row r="33" spans="1:6" x14ac:dyDescent="0.2">
      <c r="A33" s="72" t="s">
        <v>481</v>
      </c>
    </row>
    <row r="34" spans="1:6" x14ac:dyDescent="0.2">
      <c r="A34" s="72" t="s">
        <v>482</v>
      </c>
    </row>
    <row r="35" spans="1:6" x14ac:dyDescent="0.2">
      <c r="A35" s="72" t="s">
        <v>438</v>
      </c>
    </row>
    <row r="36" spans="1:6" x14ac:dyDescent="0.2">
      <c r="A36" s="34" t="s">
        <v>688</v>
      </c>
    </row>
    <row r="37" spans="1:6" x14ac:dyDescent="0.2">
      <c r="A37" s="34"/>
    </row>
    <row r="38" spans="1:6" s="33" customFormat="1" x14ac:dyDescent="0.2">
      <c r="A38" s="33" t="s">
        <v>444</v>
      </c>
    </row>
    <row r="39" spans="1:6" x14ac:dyDescent="0.2">
      <c r="A39" s="34" t="s">
        <v>442</v>
      </c>
    </row>
    <row r="40" spans="1:6" s="33" customFormat="1" x14ac:dyDescent="0.2">
      <c r="A40" s="33" t="s">
        <v>446</v>
      </c>
    </row>
    <row r="41" spans="1:6" x14ac:dyDescent="0.2">
      <c r="A41" s="33" t="s">
        <v>516</v>
      </c>
    </row>
    <row r="42" spans="1:6" x14ac:dyDescent="0.2">
      <c r="A42" s="72" t="s">
        <v>434</v>
      </c>
      <c r="B42" s="72" t="s">
        <v>900</v>
      </c>
      <c r="C42"/>
      <c r="D42" s="72" t="s">
        <v>440</v>
      </c>
      <c r="E42"/>
    </row>
    <row r="43" spans="1:6" x14ac:dyDescent="0.2">
      <c r="A43" s="72" t="s">
        <v>441</v>
      </c>
      <c r="C43"/>
      <c r="D43" s="33" t="s">
        <v>901</v>
      </c>
      <c r="E43"/>
    </row>
    <row r="45" spans="1:6" s="33" customFormat="1" x14ac:dyDescent="0.2">
      <c r="A45" s="33" t="s">
        <v>439</v>
      </c>
    </row>
    <row r="47" spans="1:6" s="33" customFormat="1" x14ac:dyDescent="0.2">
      <c r="A47" s="33" t="s">
        <v>1922</v>
      </c>
      <c r="B47"/>
      <c r="C47"/>
      <c r="D47"/>
      <c r="E47"/>
      <c r="F47"/>
    </row>
    <row r="48" spans="1:6" x14ac:dyDescent="0.2">
      <c r="A48"/>
      <c r="B48" s="33"/>
      <c r="C48" s="33"/>
      <c r="D48" s="33"/>
      <c r="E48" s="33"/>
      <c r="F48" s="33"/>
    </row>
    <row r="49" spans="1:6" x14ac:dyDescent="0.2">
      <c r="A49" s="166" t="s">
        <v>1923</v>
      </c>
      <c r="B49" s="166"/>
      <c r="C49" s="166"/>
      <c r="D49" s="166"/>
      <c r="E49" s="166"/>
      <c r="F49" s="166"/>
    </row>
    <row r="50" spans="1:6" x14ac:dyDescent="0.2">
      <c r="A50" s="166"/>
      <c r="B50" s="166"/>
      <c r="C50" s="166"/>
      <c r="D50" s="166"/>
      <c r="E50" s="166"/>
      <c r="F50" s="166"/>
    </row>
    <row r="51" spans="1:6" x14ac:dyDescent="0.2">
      <c r="A51" s="166"/>
      <c r="B51" s="166"/>
      <c r="C51" s="166"/>
      <c r="D51" s="166"/>
      <c r="E51" s="166"/>
      <c r="F51" s="166"/>
    </row>
    <row r="52" spans="1:6" x14ac:dyDescent="0.2">
      <c r="A52" s="166"/>
      <c r="B52" s="166"/>
      <c r="C52" s="166"/>
      <c r="D52" s="166"/>
      <c r="E52" s="166"/>
      <c r="F52" s="166"/>
    </row>
    <row r="53" spans="1:6" x14ac:dyDescent="0.2">
      <c r="A53" s="91"/>
      <c r="B53"/>
      <c r="C53"/>
      <c r="D53"/>
      <c r="E53"/>
      <c r="F53"/>
    </row>
    <row r="54" spans="1:6" x14ac:dyDescent="0.2">
      <c r="A54" s="74" t="s">
        <v>1924</v>
      </c>
      <c r="B54"/>
      <c r="C54"/>
      <c r="D54"/>
      <c r="E54"/>
      <c r="F54"/>
    </row>
    <row r="55" spans="1:6" x14ac:dyDescent="0.2">
      <c r="A55" s="93" t="s">
        <v>727</v>
      </c>
      <c r="B55"/>
      <c r="C55"/>
      <c r="D55"/>
      <c r="E55"/>
      <c r="F55"/>
    </row>
    <row r="56" spans="1:6" x14ac:dyDescent="0.2">
      <c r="A56" s="74"/>
    </row>
    <row r="57" spans="1:6" s="74" customFormat="1" x14ac:dyDescent="0.2"/>
    <row r="58" spans="1:6" s="74" customFormat="1" x14ac:dyDescent="0.2"/>
  </sheetData>
  <sheetProtection sheet="1" objects="1" scenarios="1" selectLockedCells="1"/>
  <mergeCells count="4">
    <mergeCell ref="A6:G6"/>
    <mergeCell ref="A8:G8"/>
    <mergeCell ref="A7:G7"/>
    <mergeCell ref="A49:F52"/>
  </mergeCells>
  <phoneticPr fontId="7" type="noConversion"/>
  <pageMargins left="0.35433070866141736" right="0.35433070866141736" top="0.19685039370078741" bottom="0.98425196850393704" header="0" footer="0"/>
  <pageSetup paperSize="9"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205" t="str">
        <f>ESI!A2</f>
        <v>INSCRIPCIONES EN EL CAMPEONATO DE ESPAÑA 2023</v>
      </c>
      <c r="B2" s="205"/>
      <c r="C2" s="205"/>
      <c r="D2" s="205"/>
      <c r="E2" s="205"/>
    </row>
    <row r="3" spans="1:10" ht="18.75" customHeight="1" x14ac:dyDescent="0.25">
      <c r="A3" s="202" t="s">
        <v>501</v>
      </c>
      <c r="B3" s="202"/>
      <c r="C3" s="202"/>
      <c r="D3" s="202"/>
      <c r="E3" s="202"/>
    </row>
    <row r="4" spans="1:10" ht="18.75" customHeight="1" x14ac:dyDescent="0.2">
      <c r="A4" s="197" t="str">
        <f>CLUB!A13</f>
        <v xml:space="preserve"> </v>
      </c>
      <c r="B4" s="198"/>
      <c r="C4" s="198"/>
      <c r="D4" s="198"/>
      <c r="E4" s="199"/>
      <c r="F4" s="47" t="s">
        <v>500</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I03</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I03</v>
      </c>
      <c r="G10" s="1" t="str">
        <f>CLUB!$D$9</f>
        <v>-</v>
      </c>
    </row>
    <row r="11" spans="1:10" ht="16.5" customHeight="1" x14ac:dyDescent="0.2">
      <c r="A11" s="46" t="str">
        <f>IF(B11="","",COUNT($B$9:B11))</f>
        <v/>
      </c>
      <c r="B11" s="40"/>
      <c r="C11" s="17" t="str">
        <f t="shared" si="0"/>
        <v/>
      </c>
      <c r="D11" s="58" t="str">
        <f t="shared" si="1"/>
        <v/>
      </c>
      <c r="E11" s="58" t="str">
        <f t="shared" si="2"/>
        <v/>
      </c>
      <c r="F11" s="47" t="str">
        <f t="shared" si="3"/>
        <v>I03</v>
      </c>
      <c r="G11" s="1" t="str">
        <f>CLUB!$D$9</f>
        <v>-</v>
      </c>
    </row>
    <row r="12" spans="1:10" ht="16.5" customHeight="1" x14ac:dyDescent="0.2">
      <c r="A12" s="46" t="str">
        <f>IF(B12="","",COUNT($B$9:B12))</f>
        <v/>
      </c>
      <c r="B12" s="40"/>
      <c r="C12" s="17" t="str">
        <f t="shared" si="0"/>
        <v/>
      </c>
      <c r="D12" s="58" t="str">
        <f t="shared" si="1"/>
        <v/>
      </c>
      <c r="E12" s="58" t="str">
        <f t="shared" si="2"/>
        <v/>
      </c>
      <c r="F12" s="47" t="str">
        <f t="shared" si="3"/>
        <v>I03</v>
      </c>
      <c r="G12" s="1" t="str">
        <f>CLUB!$D$9</f>
        <v>-</v>
      </c>
    </row>
    <row r="13" spans="1:10" ht="16.5" customHeight="1" x14ac:dyDescent="0.2">
      <c r="A13" s="46" t="str">
        <f>IF(B13="","",COUNT($B$9:B13))</f>
        <v/>
      </c>
      <c r="B13" s="40"/>
      <c r="C13" s="17" t="str">
        <f t="shared" si="0"/>
        <v/>
      </c>
      <c r="D13" s="58" t="str">
        <f t="shared" si="1"/>
        <v/>
      </c>
      <c r="E13" s="58" t="str">
        <f t="shared" si="2"/>
        <v/>
      </c>
      <c r="F13" s="47" t="str">
        <f t="shared" si="3"/>
        <v>I03</v>
      </c>
      <c r="G13" s="1" t="str">
        <f>CLUB!$D$9</f>
        <v>-</v>
      </c>
    </row>
    <row r="14" spans="1:10" ht="16.5" customHeight="1" x14ac:dyDescent="0.2">
      <c r="A14" s="46" t="str">
        <f>IF(B14="","",COUNT($B$9:B14))</f>
        <v/>
      </c>
      <c r="B14" s="40"/>
      <c r="C14" s="17" t="str">
        <f t="shared" si="0"/>
        <v/>
      </c>
      <c r="D14" s="58" t="str">
        <f t="shared" si="1"/>
        <v/>
      </c>
      <c r="E14" s="58" t="str">
        <f t="shared" si="2"/>
        <v/>
      </c>
      <c r="F14" s="47" t="str">
        <f t="shared" si="3"/>
        <v>I03</v>
      </c>
      <c r="G14" s="1" t="str">
        <f>CLUB!$D$9</f>
        <v>-</v>
      </c>
    </row>
    <row r="15" spans="1:10" ht="16.5" customHeight="1" x14ac:dyDescent="0.2">
      <c r="A15" s="46" t="str">
        <f>IF(B15="","",COUNT($B$9:B15))</f>
        <v/>
      </c>
      <c r="B15" s="40"/>
      <c r="C15" s="17" t="str">
        <f t="shared" si="0"/>
        <v/>
      </c>
      <c r="D15" s="58" t="str">
        <f t="shared" si="1"/>
        <v/>
      </c>
      <c r="E15" s="58" t="str">
        <f t="shared" si="2"/>
        <v/>
      </c>
      <c r="F15" s="47" t="str">
        <f t="shared" si="3"/>
        <v>I03</v>
      </c>
      <c r="G15" s="1" t="str">
        <f>CLUB!$D$9</f>
        <v>-</v>
      </c>
    </row>
    <row r="16" spans="1:10" ht="16.5" customHeight="1" x14ac:dyDescent="0.2">
      <c r="A16" s="46" t="str">
        <f>IF(B16="","",COUNT($B$9:B16))</f>
        <v/>
      </c>
      <c r="B16" s="40"/>
      <c r="C16" s="17" t="str">
        <f t="shared" si="0"/>
        <v/>
      </c>
      <c r="D16" s="58" t="str">
        <f t="shared" si="1"/>
        <v/>
      </c>
      <c r="E16" s="58" t="str">
        <f t="shared" si="2"/>
        <v/>
      </c>
      <c r="F16" s="47" t="str">
        <f t="shared" si="3"/>
        <v>I03</v>
      </c>
      <c r="G16" s="1" t="str">
        <f>CLUB!$D$9</f>
        <v>-</v>
      </c>
    </row>
    <row r="17" spans="1:7" ht="16.5" customHeight="1" x14ac:dyDescent="0.2">
      <c r="A17" s="46" t="str">
        <f>IF(B17="","",COUNT($B$9:B17))</f>
        <v/>
      </c>
      <c r="B17" s="40"/>
      <c r="C17" s="17" t="str">
        <f t="shared" si="0"/>
        <v/>
      </c>
      <c r="D17" s="58" t="str">
        <f t="shared" si="1"/>
        <v/>
      </c>
      <c r="E17" s="58" t="str">
        <f t="shared" si="2"/>
        <v/>
      </c>
      <c r="F17" s="47" t="str">
        <f t="shared" si="3"/>
        <v>I03</v>
      </c>
      <c r="G17" s="1" t="str">
        <f>CLUB!$D$9</f>
        <v>-</v>
      </c>
    </row>
    <row r="18" spans="1:7" ht="16.5" customHeight="1" x14ac:dyDescent="0.2">
      <c r="A18" s="46" t="str">
        <f>IF(B18="","",COUNT($B$9:B18))</f>
        <v/>
      </c>
      <c r="B18" s="40"/>
      <c r="C18" s="17" t="str">
        <f t="shared" si="0"/>
        <v/>
      </c>
      <c r="D18" s="58" t="str">
        <f t="shared" si="1"/>
        <v/>
      </c>
      <c r="E18" s="58" t="str">
        <f t="shared" si="2"/>
        <v/>
      </c>
      <c r="F18" s="47" t="str">
        <f t="shared" si="3"/>
        <v>I03</v>
      </c>
      <c r="G18" s="1" t="str">
        <f>CLUB!$D$9</f>
        <v>-</v>
      </c>
    </row>
    <row r="19" spans="1:7" ht="16.5" customHeight="1" x14ac:dyDescent="0.2">
      <c r="A19" s="46" t="str">
        <f>IF(B19="","",COUNT($B$9:B19))</f>
        <v/>
      </c>
      <c r="B19" s="40"/>
      <c r="C19" s="17" t="str">
        <f t="shared" si="0"/>
        <v/>
      </c>
      <c r="D19" s="58" t="str">
        <f t="shared" si="1"/>
        <v/>
      </c>
      <c r="E19" s="58" t="str">
        <f t="shared" si="2"/>
        <v/>
      </c>
      <c r="F19" s="47" t="str">
        <f t="shared" si="3"/>
        <v>I03</v>
      </c>
      <c r="G19" s="1" t="str">
        <f>CLUB!$D$9</f>
        <v>-</v>
      </c>
    </row>
    <row r="20" spans="1:7" ht="15.75" customHeight="1" x14ac:dyDescent="0.2">
      <c r="A20" s="46" t="str">
        <f>IF(B20="","",COUNT($B$9:B20))</f>
        <v/>
      </c>
      <c r="B20" s="40"/>
      <c r="C20" s="17" t="str">
        <f t="shared" si="0"/>
        <v/>
      </c>
      <c r="D20" s="58" t="str">
        <f t="shared" si="1"/>
        <v/>
      </c>
      <c r="E20" s="58" t="str">
        <f t="shared" si="2"/>
        <v/>
      </c>
      <c r="F20" s="47" t="str">
        <f t="shared" si="3"/>
        <v>I03</v>
      </c>
      <c r="G20" s="1" t="str">
        <f>CLUB!$D$9</f>
        <v>-</v>
      </c>
    </row>
    <row r="21" spans="1:7" ht="15.75" customHeight="1" x14ac:dyDescent="0.2">
      <c r="A21" s="46" t="str">
        <f>IF(B21="","",COUNT($B$9:B21))</f>
        <v/>
      </c>
      <c r="B21" s="40"/>
      <c r="C21" s="17" t="str">
        <f t="shared" si="0"/>
        <v/>
      </c>
      <c r="D21" s="58" t="str">
        <f t="shared" si="1"/>
        <v/>
      </c>
      <c r="E21" s="58" t="str">
        <f t="shared" si="2"/>
        <v/>
      </c>
      <c r="F21" s="47" t="str">
        <f t="shared" si="3"/>
        <v>I03</v>
      </c>
      <c r="G21" s="1" t="str">
        <f>CLUB!$D$9</f>
        <v>-</v>
      </c>
    </row>
    <row r="22" spans="1:7" ht="15.75" customHeight="1" x14ac:dyDescent="0.2">
      <c r="A22" s="46" t="str">
        <f>IF(B22="","",COUNT($B$9:B22))</f>
        <v/>
      </c>
      <c r="B22" s="40"/>
      <c r="C22" s="17" t="str">
        <f t="shared" si="0"/>
        <v/>
      </c>
      <c r="D22" s="58" t="str">
        <f t="shared" si="1"/>
        <v/>
      </c>
      <c r="E22" s="58" t="str">
        <f t="shared" si="2"/>
        <v/>
      </c>
      <c r="F22" s="47" t="str">
        <f t="shared" si="3"/>
        <v>I03</v>
      </c>
      <c r="G22" s="1" t="str">
        <f>CLUB!$D$9</f>
        <v>-</v>
      </c>
    </row>
    <row r="23" spans="1:7" ht="15.75" customHeight="1" x14ac:dyDescent="0.2">
      <c r="A23" s="46" t="str">
        <f>IF(B23="","",COUNT($B$9:B23))</f>
        <v/>
      </c>
      <c r="B23" s="40"/>
      <c r="C23" s="17" t="str">
        <f t="shared" si="0"/>
        <v/>
      </c>
      <c r="D23" s="58" t="str">
        <f t="shared" si="1"/>
        <v/>
      </c>
      <c r="E23" s="58" t="str">
        <f t="shared" si="2"/>
        <v/>
      </c>
      <c r="F23" s="47" t="str">
        <f t="shared" si="3"/>
        <v>I03</v>
      </c>
      <c r="G23" s="1" t="str">
        <f>CLUB!$D$9</f>
        <v>-</v>
      </c>
    </row>
    <row r="24" spans="1:7" ht="15.75" customHeight="1" x14ac:dyDescent="0.2">
      <c r="A24" s="46" t="str">
        <f>IF(B24="","",COUNT($B$9:B24))</f>
        <v/>
      </c>
      <c r="B24" s="40"/>
      <c r="C24" s="17" t="str">
        <f t="shared" si="0"/>
        <v/>
      </c>
      <c r="D24" s="58" t="str">
        <f t="shared" si="1"/>
        <v/>
      </c>
      <c r="E24" s="58" t="str">
        <f t="shared" si="2"/>
        <v/>
      </c>
      <c r="F24" s="47" t="str">
        <f t="shared" si="3"/>
        <v>I03</v>
      </c>
      <c r="G24" s="1" t="str">
        <f>CLUB!$D$9</f>
        <v>-</v>
      </c>
    </row>
  </sheetData>
  <sheetProtection sheet="1" objects="1" scenarios="1" selectLockedCells="1"/>
  <mergeCells count="3">
    <mergeCell ref="A2:E2"/>
    <mergeCell ref="A3:E3"/>
    <mergeCell ref="A4:E4"/>
  </mergeCells>
  <conditionalFormatting sqref="B9:B24">
    <cfRule type="cellIs" dxfId="34" priority="14"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68" t="str">
        <f>ESI!A2</f>
        <v>INSCRIPCIONES EN EL CAMPEONATO DE ESPAÑA 2023</v>
      </c>
      <c r="B2" s="168"/>
      <c r="C2" s="168"/>
      <c r="D2" s="168"/>
      <c r="E2" s="168"/>
    </row>
    <row r="3" spans="1:10" ht="18.75" customHeight="1" x14ac:dyDescent="0.25">
      <c r="A3" s="202" t="s">
        <v>498</v>
      </c>
      <c r="B3" s="202"/>
      <c r="C3" s="202"/>
      <c r="D3" s="202"/>
      <c r="E3" s="202"/>
    </row>
    <row r="4" spans="1:10" ht="18.75" customHeight="1" x14ac:dyDescent="0.2">
      <c r="A4" s="197" t="str">
        <f>CLUB!A13</f>
        <v xml:space="preserve"> </v>
      </c>
      <c r="B4" s="198"/>
      <c r="C4" s="198"/>
      <c r="D4" s="198"/>
      <c r="E4" s="199"/>
      <c r="F4" s="47" t="s">
        <v>499</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I04</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I04</v>
      </c>
      <c r="G10" s="1" t="str">
        <f>CLUB!$D$9</f>
        <v>-</v>
      </c>
    </row>
    <row r="11" spans="1:10" ht="16.5" customHeight="1" x14ac:dyDescent="0.2">
      <c r="A11" s="46" t="str">
        <f>IF(B11="","",COUNT($B$9:B11))</f>
        <v/>
      </c>
      <c r="B11" s="40"/>
      <c r="C11" s="17" t="str">
        <f t="shared" si="0"/>
        <v/>
      </c>
      <c r="D11" s="58" t="str">
        <f t="shared" si="1"/>
        <v/>
      </c>
      <c r="E11" s="58" t="str">
        <f t="shared" si="2"/>
        <v/>
      </c>
      <c r="F11" s="47" t="str">
        <f t="shared" si="3"/>
        <v>I04</v>
      </c>
      <c r="G11" s="1" t="str">
        <f>CLUB!$D$9</f>
        <v>-</v>
      </c>
    </row>
    <row r="12" spans="1:10" ht="16.5" customHeight="1" x14ac:dyDescent="0.2">
      <c r="A12" s="46" t="str">
        <f>IF(B12="","",COUNT($B$9:B12))</f>
        <v/>
      </c>
      <c r="B12" s="40"/>
      <c r="C12" s="17" t="str">
        <f t="shared" si="0"/>
        <v/>
      </c>
      <c r="D12" s="58" t="str">
        <f t="shared" si="1"/>
        <v/>
      </c>
      <c r="E12" s="58" t="str">
        <f t="shared" si="2"/>
        <v/>
      </c>
      <c r="F12" s="47" t="str">
        <f t="shared" si="3"/>
        <v>I04</v>
      </c>
      <c r="G12" s="1" t="str">
        <f>CLUB!$D$9</f>
        <v>-</v>
      </c>
    </row>
    <row r="13" spans="1:10" ht="16.5" customHeight="1" x14ac:dyDescent="0.2">
      <c r="A13" s="46" t="str">
        <f>IF(B13="","",COUNT($B$9:B13))</f>
        <v/>
      </c>
      <c r="B13" s="40"/>
      <c r="C13" s="17" t="str">
        <f t="shared" si="0"/>
        <v/>
      </c>
      <c r="D13" s="58" t="str">
        <f t="shared" si="1"/>
        <v/>
      </c>
      <c r="E13" s="58" t="str">
        <f t="shared" si="2"/>
        <v/>
      </c>
      <c r="F13" s="47" t="str">
        <f t="shared" si="3"/>
        <v>I04</v>
      </c>
      <c r="G13" s="1" t="str">
        <f>CLUB!$D$9</f>
        <v>-</v>
      </c>
    </row>
    <row r="14" spans="1:10" ht="16.5" customHeight="1" x14ac:dyDescent="0.2">
      <c r="A14" s="46" t="str">
        <f>IF(B14="","",COUNT($B$9:B14))</f>
        <v/>
      </c>
      <c r="B14" s="40"/>
      <c r="C14" s="17" t="str">
        <f t="shared" si="0"/>
        <v/>
      </c>
      <c r="D14" s="58" t="str">
        <f t="shared" si="1"/>
        <v/>
      </c>
      <c r="E14" s="58" t="str">
        <f t="shared" si="2"/>
        <v/>
      </c>
      <c r="F14" s="47" t="str">
        <f t="shared" si="3"/>
        <v>I04</v>
      </c>
      <c r="G14" s="1" t="str">
        <f>CLUB!$D$9</f>
        <v>-</v>
      </c>
    </row>
    <row r="15" spans="1:10" ht="16.5" customHeight="1" x14ac:dyDescent="0.2">
      <c r="A15" s="46" t="str">
        <f>IF(B15="","",COUNT($B$9:B15))</f>
        <v/>
      </c>
      <c r="B15" s="40"/>
      <c r="C15" s="17" t="str">
        <f t="shared" si="0"/>
        <v/>
      </c>
      <c r="D15" s="58" t="str">
        <f t="shared" si="1"/>
        <v/>
      </c>
      <c r="E15" s="58" t="str">
        <f t="shared" si="2"/>
        <v/>
      </c>
      <c r="F15" s="47" t="str">
        <f t="shared" si="3"/>
        <v>I04</v>
      </c>
      <c r="G15" s="1" t="str">
        <f>CLUB!$D$9</f>
        <v>-</v>
      </c>
    </row>
    <row r="16" spans="1:10" ht="16.5" customHeight="1" x14ac:dyDescent="0.2">
      <c r="A16" s="46" t="str">
        <f>IF(B16="","",COUNT($B$9:B16))</f>
        <v/>
      </c>
      <c r="B16" s="40"/>
      <c r="C16" s="17" t="str">
        <f t="shared" si="0"/>
        <v/>
      </c>
      <c r="D16" s="58" t="str">
        <f t="shared" si="1"/>
        <v/>
      </c>
      <c r="E16" s="58" t="str">
        <f t="shared" si="2"/>
        <v/>
      </c>
      <c r="F16" s="47" t="str">
        <f t="shared" si="3"/>
        <v>I04</v>
      </c>
      <c r="G16" s="1" t="str">
        <f>CLUB!$D$9</f>
        <v>-</v>
      </c>
    </row>
    <row r="17" spans="1:7" ht="16.5" customHeight="1" x14ac:dyDescent="0.2">
      <c r="A17" s="46" t="str">
        <f>IF(B17="","",COUNT($B$9:B17))</f>
        <v/>
      </c>
      <c r="B17" s="40"/>
      <c r="C17" s="17" t="str">
        <f t="shared" si="0"/>
        <v/>
      </c>
      <c r="D17" s="58" t="str">
        <f t="shared" si="1"/>
        <v/>
      </c>
      <c r="E17" s="58" t="str">
        <f t="shared" si="2"/>
        <v/>
      </c>
      <c r="F17" s="47" t="str">
        <f t="shared" si="3"/>
        <v>I04</v>
      </c>
      <c r="G17" s="1" t="str">
        <f>CLUB!$D$9</f>
        <v>-</v>
      </c>
    </row>
    <row r="18" spans="1:7" ht="16.5" customHeight="1" x14ac:dyDescent="0.2">
      <c r="A18" s="46" t="str">
        <f>IF(B18="","",COUNT($B$9:B18))</f>
        <v/>
      </c>
      <c r="B18" s="40"/>
      <c r="C18" s="17" t="str">
        <f t="shared" si="0"/>
        <v/>
      </c>
      <c r="D18" s="58" t="str">
        <f t="shared" si="1"/>
        <v/>
      </c>
      <c r="E18" s="58" t="str">
        <f t="shared" si="2"/>
        <v/>
      </c>
      <c r="F18" s="47" t="str">
        <f t="shared" si="3"/>
        <v>I04</v>
      </c>
      <c r="G18" s="1" t="str">
        <f>CLUB!$D$9</f>
        <v>-</v>
      </c>
    </row>
    <row r="19" spans="1:7" ht="16.5" customHeight="1" x14ac:dyDescent="0.2">
      <c r="A19" s="46" t="str">
        <f>IF(B19="","",COUNT($B$9:B19))</f>
        <v/>
      </c>
      <c r="B19" s="40"/>
      <c r="C19" s="17" t="str">
        <f t="shared" si="0"/>
        <v/>
      </c>
      <c r="D19" s="58" t="str">
        <f t="shared" si="1"/>
        <v/>
      </c>
      <c r="E19" s="58" t="str">
        <f t="shared" si="2"/>
        <v/>
      </c>
      <c r="F19" s="47" t="str">
        <f t="shared" si="3"/>
        <v>I04</v>
      </c>
      <c r="G19" s="1" t="str">
        <f>CLUB!$D$9</f>
        <v>-</v>
      </c>
    </row>
    <row r="20" spans="1:7" ht="15.75" customHeight="1" x14ac:dyDescent="0.2">
      <c r="A20" s="46" t="str">
        <f>IF(B20="","",COUNT($B$9:B20))</f>
        <v/>
      </c>
      <c r="B20" s="40"/>
      <c r="C20" s="17" t="str">
        <f t="shared" si="0"/>
        <v/>
      </c>
      <c r="D20" s="58" t="str">
        <f t="shared" si="1"/>
        <v/>
      </c>
      <c r="E20" s="58" t="str">
        <f t="shared" si="2"/>
        <v/>
      </c>
      <c r="F20" s="47" t="str">
        <f t="shared" si="3"/>
        <v>I04</v>
      </c>
      <c r="G20" s="1" t="str">
        <f>CLUB!$D$9</f>
        <v>-</v>
      </c>
    </row>
    <row r="21" spans="1:7" ht="15.75" customHeight="1" x14ac:dyDescent="0.2">
      <c r="A21" s="46" t="str">
        <f>IF(B21="","",COUNT($B$9:B21))</f>
        <v/>
      </c>
      <c r="B21" s="40"/>
      <c r="C21" s="17" t="str">
        <f t="shared" si="0"/>
        <v/>
      </c>
      <c r="D21" s="58" t="str">
        <f t="shared" si="1"/>
        <v/>
      </c>
      <c r="E21" s="58" t="str">
        <f t="shared" si="2"/>
        <v/>
      </c>
      <c r="F21" s="47" t="str">
        <f t="shared" si="3"/>
        <v>I04</v>
      </c>
      <c r="G21" s="1" t="str">
        <f>CLUB!$D$9</f>
        <v>-</v>
      </c>
    </row>
    <row r="22" spans="1:7" ht="15.75" customHeight="1" x14ac:dyDescent="0.2">
      <c r="A22" s="46" t="str">
        <f>IF(B22="","",COUNT($B$9:B22))</f>
        <v/>
      </c>
      <c r="B22" s="40"/>
      <c r="C22" s="17" t="str">
        <f t="shared" si="0"/>
        <v/>
      </c>
      <c r="D22" s="58" t="str">
        <f t="shared" si="1"/>
        <v/>
      </c>
      <c r="E22" s="58" t="str">
        <f t="shared" si="2"/>
        <v/>
      </c>
      <c r="F22" s="47" t="str">
        <f t="shared" si="3"/>
        <v>I04</v>
      </c>
      <c r="G22" s="1" t="str">
        <f>CLUB!$D$9</f>
        <v>-</v>
      </c>
    </row>
    <row r="23" spans="1:7" ht="15.75" customHeight="1" x14ac:dyDescent="0.2">
      <c r="A23" s="46" t="str">
        <f>IF(B23="","",COUNT($B$9:B23))</f>
        <v/>
      </c>
      <c r="B23" s="40"/>
      <c r="C23" s="17" t="str">
        <f t="shared" si="0"/>
        <v/>
      </c>
      <c r="D23" s="58" t="str">
        <f t="shared" si="1"/>
        <v/>
      </c>
      <c r="E23" s="58" t="str">
        <f t="shared" si="2"/>
        <v/>
      </c>
      <c r="F23" s="47" t="str">
        <f t="shared" si="3"/>
        <v>I04</v>
      </c>
      <c r="G23" s="1" t="str">
        <f>CLUB!$D$9</f>
        <v>-</v>
      </c>
    </row>
    <row r="24" spans="1:7" ht="15.75" customHeight="1" x14ac:dyDescent="0.2">
      <c r="A24" s="46" t="str">
        <f>IF(B24="","",COUNT($B$9:B24))</f>
        <v/>
      </c>
      <c r="B24" s="40"/>
      <c r="C24" s="17" t="str">
        <f t="shared" si="0"/>
        <v/>
      </c>
      <c r="D24" s="58" t="str">
        <f t="shared" si="1"/>
        <v/>
      </c>
      <c r="E24" s="58" t="str">
        <f t="shared" si="2"/>
        <v/>
      </c>
      <c r="F24" s="47" t="str">
        <f t="shared" si="3"/>
        <v>I04</v>
      </c>
      <c r="G24" s="1" t="str">
        <f>CLUB!$D$9</f>
        <v>-</v>
      </c>
    </row>
  </sheetData>
  <sheetProtection sheet="1" objects="1" scenarios="1" selectLockedCells="1"/>
  <mergeCells count="3">
    <mergeCell ref="A2:E2"/>
    <mergeCell ref="A3:E3"/>
    <mergeCell ref="A4:E4"/>
  </mergeCells>
  <conditionalFormatting sqref="B9:B24">
    <cfRule type="cellIs" dxfId="33" priority="14"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68" t="str">
        <f>ESI!A2</f>
        <v>INSCRIPCIONES EN EL CAMPEONATO DE ESPAÑA 2023</v>
      </c>
      <c r="B2" s="168"/>
      <c r="C2" s="168"/>
      <c r="D2" s="168"/>
      <c r="E2" s="168"/>
    </row>
    <row r="3" spans="1:10" ht="18.75" customHeight="1" x14ac:dyDescent="0.25">
      <c r="A3" s="202" t="s">
        <v>496</v>
      </c>
      <c r="B3" s="202"/>
      <c r="C3" s="202"/>
      <c r="D3" s="202"/>
      <c r="E3" s="202"/>
    </row>
    <row r="4" spans="1:10" ht="18.75" customHeight="1" x14ac:dyDescent="0.2">
      <c r="A4" s="197" t="str">
        <f>CLUB!A13</f>
        <v xml:space="preserve"> </v>
      </c>
      <c r="B4" s="198"/>
      <c r="C4" s="198"/>
      <c r="D4" s="198"/>
      <c r="E4" s="199"/>
      <c r="F4" s="47" t="s">
        <v>497</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I05</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I05</v>
      </c>
      <c r="G10" s="1" t="str">
        <f>CLUB!$D$9</f>
        <v>-</v>
      </c>
    </row>
    <row r="11" spans="1:10" ht="16.5" customHeight="1" x14ac:dyDescent="0.2">
      <c r="A11" s="46" t="str">
        <f>IF(B11="","",COUNT($B$9:B11))</f>
        <v/>
      </c>
      <c r="B11" s="40"/>
      <c r="C11" s="17" t="str">
        <f t="shared" si="0"/>
        <v/>
      </c>
      <c r="D11" s="58" t="str">
        <f t="shared" si="1"/>
        <v/>
      </c>
      <c r="E11" s="58" t="str">
        <f t="shared" si="2"/>
        <v/>
      </c>
      <c r="F11" s="47" t="str">
        <f t="shared" si="3"/>
        <v>I05</v>
      </c>
      <c r="G11" s="1" t="str">
        <f>CLUB!$D$9</f>
        <v>-</v>
      </c>
    </row>
    <row r="12" spans="1:10" ht="16.5" customHeight="1" x14ac:dyDescent="0.2">
      <c r="A12" s="46" t="str">
        <f>IF(B12="","",COUNT($B$9:B12))</f>
        <v/>
      </c>
      <c r="B12" s="40"/>
      <c r="C12" s="17" t="str">
        <f t="shared" si="0"/>
        <v/>
      </c>
      <c r="D12" s="58" t="str">
        <f t="shared" si="1"/>
        <v/>
      </c>
      <c r="E12" s="58" t="str">
        <f t="shared" si="2"/>
        <v/>
      </c>
      <c r="F12" s="47" t="str">
        <f t="shared" si="3"/>
        <v>I05</v>
      </c>
      <c r="G12" s="1" t="str">
        <f>CLUB!$D$9</f>
        <v>-</v>
      </c>
    </row>
    <row r="13" spans="1:10" ht="16.5" customHeight="1" x14ac:dyDescent="0.2">
      <c r="A13" s="46" t="str">
        <f>IF(B13="","",COUNT($B$9:B13))</f>
        <v/>
      </c>
      <c r="B13" s="40"/>
      <c r="C13" s="17" t="str">
        <f t="shared" si="0"/>
        <v/>
      </c>
      <c r="D13" s="58" t="str">
        <f t="shared" si="1"/>
        <v/>
      </c>
      <c r="E13" s="58" t="str">
        <f t="shared" si="2"/>
        <v/>
      </c>
      <c r="F13" s="47" t="str">
        <f t="shared" si="3"/>
        <v>I05</v>
      </c>
      <c r="G13" s="1" t="str">
        <f>CLUB!$D$9</f>
        <v>-</v>
      </c>
    </row>
    <row r="14" spans="1:10" ht="16.5" customHeight="1" x14ac:dyDescent="0.2">
      <c r="A14" s="46" t="str">
        <f>IF(B14="","",COUNT($B$9:B14))</f>
        <v/>
      </c>
      <c r="B14" s="40"/>
      <c r="C14" s="17" t="str">
        <f t="shared" si="0"/>
        <v/>
      </c>
      <c r="D14" s="58" t="str">
        <f t="shared" si="1"/>
        <v/>
      </c>
      <c r="E14" s="58" t="str">
        <f t="shared" si="2"/>
        <v/>
      </c>
      <c r="F14" s="47" t="str">
        <f t="shared" si="3"/>
        <v>I05</v>
      </c>
      <c r="G14" s="1" t="str">
        <f>CLUB!$D$9</f>
        <v>-</v>
      </c>
    </row>
    <row r="15" spans="1:10" ht="16.5" customHeight="1" x14ac:dyDescent="0.2">
      <c r="A15" s="46" t="str">
        <f>IF(B15="","",COUNT($B$9:B15))</f>
        <v/>
      </c>
      <c r="B15" s="40"/>
      <c r="C15" s="17" t="str">
        <f t="shared" si="0"/>
        <v/>
      </c>
      <c r="D15" s="58" t="str">
        <f t="shared" si="1"/>
        <v/>
      </c>
      <c r="E15" s="58" t="str">
        <f t="shared" si="2"/>
        <v/>
      </c>
      <c r="F15" s="47" t="str">
        <f t="shared" si="3"/>
        <v>I05</v>
      </c>
      <c r="G15" s="1" t="str">
        <f>CLUB!$D$9</f>
        <v>-</v>
      </c>
    </row>
    <row r="16" spans="1:10" ht="16.5" customHeight="1" x14ac:dyDescent="0.2">
      <c r="A16" s="46" t="str">
        <f>IF(B16="","",COUNT($B$9:B16))</f>
        <v/>
      </c>
      <c r="B16" s="40"/>
      <c r="C16" s="17" t="str">
        <f t="shared" si="0"/>
        <v/>
      </c>
      <c r="D16" s="58" t="str">
        <f t="shared" si="1"/>
        <v/>
      </c>
      <c r="E16" s="58" t="str">
        <f t="shared" si="2"/>
        <v/>
      </c>
      <c r="F16" s="47" t="str">
        <f t="shared" si="3"/>
        <v>I05</v>
      </c>
      <c r="G16" s="1" t="str">
        <f>CLUB!$D$9</f>
        <v>-</v>
      </c>
    </row>
    <row r="17" spans="1:7" ht="16.5" customHeight="1" x14ac:dyDescent="0.2">
      <c r="A17" s="46" t="str">
        <f>IF(B17="","",COUNT($B$9:B17))</f>
        <v/>
      </c>
      <c r="B17" s="40"/>
      <c r="C17" s="17" t="str">
        <f t="shared" si="0"/>
        <v/>
      </c>
      <c r="D17" s="58" t="str">
        <f t="shared" si="1"/>
        <v/>
      </c>
      <c r="E17" s="58" t="str">
        <f t="shared" si="2"/>
        <v/>
      </c>
      <c r="F17" s="47" t="str">
        <f t="shared" si="3"/>
        <v>I05</v>
      </c>
      <c r="G17" s="1" t="str">
        <f>CLUB!$D$9</f>
        <v>-</v>
      </c>
    </row>
    <row r="18" spans="1:7" ht="16.5" customHeight="1" x14ac:dyDescent="0.2">
      <c r="A18" s="46" t="str">
        <f>IF(B18="","",COUNT($B$9:B18))</f>
        <v/>
      </c>
      <c r="B18" s="40"/>
      <c r="C18" s="17" t="str">
        <f t="shared" si="0"/>
        <v/>
      </c>
      <c r="D18" s="58" t="str">
        <f t="shared" si="1"/>
        <v/>
      </c>
      <c r="E18" s="58" t="str">
        <f t="shared" si="2"/>
        <v/>
      </c>
      <c r="F18" s="47" t="str">
        <f t="shared" si="3"/>
        <v>I05</v>
      </c>
      <c r="G18" s="1" t="str">
        <f>CLUB!$D$9</f>
        <v>-</v>
      </c>
    </row>
    <row r="19" spans="1:7" ht="16.5" customHeight="1" x14ac:dyDescent="0.2">
      <c r="A19" s="46" t="str">
        <f>IF(B19="","",COUNT($B$9:B19))</f>
        <v/>
      </c>
      <c r="B19" s="40"/>
      <c r="C19" s="17" t="str">
        <f t="shared" si="0"/>
        <v/>
      </c>
      <c r="D19" s="58" t="str">
        <f t="shared" si="1"/>
        <v/>
      </c>
      <c r="E19" s="58" t="str">
        <f t="shared" si="2"/>
        <v/>
      </c>
      <c r="F19" s="47" t="str">
        <f t="shared" si="3"/>
        <v>I05</v>
      </c>
      <c r="G19" s="1" t="str">
        <f>CLUB!$D$9</f>
        <v>-</v>
      </c>
    </row>
    <row r="20" spans="1:7" ht="15.75" customHeight="1" x14ac:dyDescent="0.2">
      <c r="A20" s="46" t="str">
        <f>IF(B20="","",COUNT($B$9:B20))</f>
        <v/>
      </c>
      <c r="B20" s="40"/>
      <c r="C20" s="17" t="str">
        <f t="shared" si="0"/>
        <v/>
      </c>
      <c r="D20" s="58" t="str">
        <f t="shared" si="1"/>
        <v/>
      </c>
      <c r="E20" s="58" t="str">
        <f t="shared" si="2"/>
        <v/>
      </c>
      <c r="F20" s="47" t="str">
        <f t="shared" si="3"/>
        <v>I05</v>
      </c>
      <c r="G20" s="1" t="str">
        <f>CLUB!$D$9</f>
        <v>-</v>
      </c>
    </row>
    <row r="21" spans="1:7" ht="15.75" customHeight="1" x14ac:dyDescent="0.2">
      <c r="A21" s="46" t="str">
        <f>IF(B21="","",COUNT($B$9:B21))</f>
        <v/>
      </c>
      <c r="B21" s="40"/>
      <c r="C21" s="17" t="str">
        <f t="shared" si="0"/>
        <v/>
      </c>
      <c r="D21" s="58" t="str">
        <f t="shared" si="1"/>
        <v/>
      </c>
      <c r="E21" s="58" t="str">
        <f t="shared" si="2"/>
        <v/>
      </c>
      <c r="F21" s="47" t="str">
        <f t="shared" si="3"/>
        <v>I05</v>
      </c>
      <c r="G21" s="1" t="str">
        <f>CLUB!$D$9</f>
        <v>-</v>
      </c>
    </row>
    <row r="22" spans="1:7" ht="15.75" customHeight="1" x14ac:dyDescent="0.2">
      <c r="A22" s="46" t="str">
        <f>IF(B22="","",COUNT($B$9:B22))</f>
        <v/>
      </c>
      <c r="B22" s="40"/>
      <c r="C22" s="17" t="str">
        <f t="shared" si="0"/>
        <v/>
      </c>
      <c r="D22" s="58" t="str">
        <f t="shared" si="1"/>
        <v/>
      </c>
      <c r="E22" s="58" t="str">
        <f t="shared" si="2"/>
        <v/>
      </c>
      <c r="F22" s="47" t="str">
        <f t="shared" si="3"/>
        <v>I05</v>
      </c>
      <c r="G22" s="1" t="str">
        <f>CLUB!$D$9</f>
        <v>-</v>
      </c>
    </row>
    <row r="23" spans="1:7" ht="15.75" customHeight="1" x14ac:dyDescent="0.2">
      <c r="A23" s="46" t="str">
        <f>IF(B23="","",COUNT($B$9:B23))</f>
        <v/>
      </c>
      <c r="B23" s="40"/>
      <c r="C23" s="17" t="str">
        <f t="shared" si="0"/>
        <v/>
      </c>
      <c r="D23" s="58" t="str">
        <f t="shared" si="1"/>
        <v/>
      </c>
      <c r="E23" s="58" t="str">
        <f t="shared" si="2"/>
        <v/>
      </c>
      <c r="F23" s="47" t="str">
        <f t="shared" si="3"/>
        <v>I05</v>
      </c>
      <c r="G23" s="1" t="str">
        <f>CLUB!$D$9</f>
        <v>-</v>
      </c>
    </row>
    <row r="24" spans="1:7" ht="15.75" customHeight="1" x14ac:dyDescent="0.2">
      <c r="A24" s="46" t="str">
        <f>IF(B24="","",COUNT($B$9:B24))</f>
        <v/>
      </c>
      <c r="B24" s="40"/>
      <c r="C24" s="17" t="str">
        <f t="shared" si="0"/>
        <v/>
      </c>
      <c r="D24" s="58" t="str">
        <f t="shared" si="1"/>
        <v/>
      </c>
      <c r="E24" s="58" t="str">
        <f t="shared" si="2"/>
        <v/>
      </c>
      <c r="F24" s="47" t="str">
        <f t="shared" si="3"/>
        <v>I05</v>
      </c>
      <c r="G24" s="1" t="str">
        <f>CLUB!$D$9</f>
        <v>-</v>
      </c>
    </row>
  </sheetData>
  <sheetProtection sheet="1" objects="1" scenarios="1" selectLockedCells="1"/>
  <mergeCells count="3">
    <mergeCell ref="A2:E2"/>
    <mergeCell ref="A3:E3"/>
    <mergeCell ref="A4:E4"/>
  </mergeCells>
  <conditionalFormatting sqref="B9:B24">
    <cfRule type="cellIs" dxfId="32" priority="14"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tint="-0.249977111117893"/>
  </sheetPr>
  <dimension ref="A1:K26"/>
  <sheetViews>
    <sheetView showGridLines="0" zoomScaleNormal="100" zoomScaleSheetLayoutView="100" workbookViewId="0">
      <selection activeCell="C9" sqref="C9"/>
    </sheetView>
  </sheetViews>
  <sheetFormatPr baseColWidth="10" defaultColWidth="11.42578125" defaultRowHeight="12.75" x14ac:dyDescent="0.2"/>
  <cols>
    <col min="1" max="1" width="3.7109375" style="1" customWidth="1"/>
    <col min="2" max="2" width="5" style="1" customWidth="1"/>
    <col min="3" max="3" width="5.7109375" style="1" customWidth="1"/>
    <col min="4" max="6" width="25.7109375" style="1" customWidth="1"/>
    <col min="7" max="11" width="11.42578125" style="1" hidden="1" customWidth="1"/>
    <col min="12" max="23" width="11.42578125" style="1" customWidth="1"/>
    <col min="24" max="16384" width="11.42578125" style="1"/>
  </cols>
  <sheetData>
    <row r="1" spans="1:10" ht="7.5" customHeight="1" x14ac:dyDescent="0.2"/>
    <row r="2" spans="1:10" ht="18.75" customHeight="1" x14ac:dyDescent="0.25">
      <c r="A2" s="168" t="str">
        <f>ESI!A2</f>
        <v>INSCRIPCIONES EN EL CAMPEONATO DE ESPAÑA 2023</v>
      </c>
      <c r="B2" s="168"/>
      <c r="C2" s="168"/>
      <c r="D2" s="168"/>
      <c r="E2" s="168"/>
      <c r="F2" s="168"/>
    </row>
    <row r="3" spans="1:10" ht="18.75" customHeight="1" x14ac:dyDescent="0.25">
      <c r="A3" s="169" t="s">
        <v>484</v>
      </c>
      <c r="B3" s="169"/>
      <c r="C3" s="169"/>
      <c r="D3" s="169"/>
      <c r="E3" s="169"/>
      <c r="F3" s="169"/>
    </row>
    <row r="4" spans="1:10" ht="18.75" customHeight="1" x14ac:dyDescent="0.2">
      <c r="A4" s="197" t="str">
        <f>CLUB!A13</f>
        <v xml:space="preserve"> </v>
      </c>
      <c r="B4" s="198"/>
      <c r="C4" s="198"/>
      <c r="D4" s="198"/>
      <c r="E4" s="198"/>
      <c r="F4" s="199"/>
      <c r="G4" s="47" t="s">
        <v>479</v>
      </c>
    </row>
    <row r="5" spans="1:10" ht="6" customHeight="1" x14ac:dyDescent="0.2">
      <c r="B5" s="200" t="str">
        <f>IF(AND(A9=1,D7="poner aquí el nombre comercial con el que figurará en el campeonato")," NO OLVIDE PONER EL NOMBRE COMERCIAL CASILLA GRIS", "")</f>
        <v/>
      </c>
      <c r="C5" s="200"/>
      <c r="D5" s="200"/>
      <c r="E5" s="200"/>
      <c r="F5" s="200"/>
    </row>
    <row r="6" spans="1:10" ht="13.5" thickBot="1" x14ac:dyDescent="0.25">
      <c r="B6" s="201"/>
      <c r="C6" s="201"/>
      <c r="D6" s="201"/>
      <c r="E6" s="201"/>
      <c r="F6" s="201"/>
    </row>
    <row r="7" spans="1:10" ht="18" customHeight="1" x14ac:dyDescent="0.2">
      <c r="B7" s="192" t="s">
        <v>17</v>
      </c>
      <c r="C7" s="193"/>
      <c r="D7" s="194" t="s">
        <v>465</v>
      </c>
      <c r="E7" s="195"/>
      <c r="F7" s="196"/>
    </row>
    <row r="8" spans="1:10" ht="13.5" thickBot="1" x14ac:dyDescent="0.25">
      <c r="B8" s="26" t="s">
        <v>14</v>
      </c>
      <c r="C8" s="27" t="s">
        <v>3</v>
      </c>
      <c r="D8" s="28" t="s">
        <v>1</v>
      </c>
      <c r="E8" s="29" t="s">
        <v>2</v>
      </c>
      <c r="F8" s="32" t="s">
        <v>0</v>
      </c>
    </row>
    <row r="9" spans="1:10" ht="16.5" customHeight="1" x14ac:dyDescent="0.2">
      <c r="A9" s="78" t="str">
        <f>IF(ISBLANK(C9),"",1)</f>
        <v/>
      </c>
      <c r="B9" s="50" t="s">
        <v>9</v>
      </c>
      <c r="C9" s="43"/>
      <c r="D9" s="100" t="str">
        <f>IF(ISBLANK(C9),"",VLOOKUP(C9,jugadores,3,0))</f>
        <v/>
      </c>
      <c r="E9" s="101" t="str">
        <f t="shared" ref="E9:E11" si="0">IF(ISBLANK(C9),"",VLOOKUP(C9,jugadores,4,0))</f>
        <v/>
      </c>
      <c r="F9" s="102" t="str">
        <f t="shared" ref="F9:F11" si="1">IF(ISBLANK(C9),"",VLOOKUP(C9,jugadores,5,0))</f>
        <v/>
      </c>
      <c r="G9" s="1" t="str">
        <f>$G$4</f>
        <v>EPI</v>
      </c>
      <c r="H9" s="1" t="str">
        <f>CLUB!$D$9</f>
        <v>-</v>
      </c>
      <c r="J9" s="1">
        <f>MAX(A9:A25)</f>
        <v>0</v>
      </c>
    </row>
    <row r="10" spans="1:10" ht="16.5" customHeight="1" x14ac:dyDescent="0.2">
      <c r="A10" s="79" t="str">
        <f t="shared" ref="A10:A15" si="2">A9</f>
        <v/>
      </c>
      <c r="B10" s="51" t="s">
        <v>10</v>
      </c>
      <c r="C10" s="40"/>
      <c r="D10" s="17" t="str">
        <f t="shared" ref="D10:D11" si="3">IF(ISBLANK(C10),"",VLOOKUP(C10,jugadores,3,0))</f>
        <v/>
      </c>
      <c r="E10" s="58" t="str">
        <f t="shared" si="0"/>
        <v/>
      </c>
      <c r="F10" s="61" t="str">
        <f t="shared" si="1"/>
        <v/>
      </c>
      <c r="G10" s="1" t="str">
        <f t="shared" ref="G10:G25" si="4">$G$4</f>
        <v>EPI</v>
      </c>
      <c r="H10" s="1" t="str">
        <f>CLUB!$D$9</f>
        <v>-</v>
      </c>
    </row>
    <row r="11" spans="1:10" ht="16.5" customHeight="1" thickBot="1" x14ac:dyDescent="0.25">
      <c r="A11" s="79" t="str">
        <f t="shared" si="2"/>
        <v/>
      </c>
      <c r="B11" s="53" t="s">
        <v>11</v>
      </c>
      <c r="C11" s="45"/>
      <c r="D11" s="19" t="str">
        <f t="shared" si="3"/>
        <v/>
      </c>
      <c r="E11" s="64" t="str">
        <f t="shared" si="0"/>
        <v/>
      </c>
      <c r="F11" s="65" t="str">
        <f t="shared" si="1"/>
        <v/>
      </c>
      <c r="G11" s="1" t="str">
        <f t="shared" si="4"/>
        <v>EPI</v>
      </c>
      <c r="H11" s="1" t="str">
        <f>CLUB!$D$9</f>
        <v>-</v>
      </c>
    </row>
    <row r="12" spans="1:10" ht="16.5" hidden="1" customHeight="1" x14ac:dyDescent="0.2">
      <c r="A12" s="79" t="str">
        <f t="shared" si="2"/>
        <v/>
      </c>
      <c r="B12" s="96" t="s">
        <v>12</v>
      </c>
      <c r="C12" s="97"/>
      <c r="D12" s="87" t="str">
        <f>IF(ISBLANK(C12),"",VLOOKUP(C12,licencias!$A$1:$D$18025,2,0))</f>
        <v/>
      </c>
      <c r="E12" s="98" t="str">
        <f>IF(ISBLANK(C12),"",VLOOKUP(C12,licencias!$A$1:$D$18025,3,0))</f>
        <v/>
      </c>
      <c r="F12" s="99" t="str">
        <f>IF(ISBLANK(C12),"",VLOOKUP(C12,licencias!$A$1:$D$18025,4,0))</f>
        <v/>
      </c>
      <c r="G12" s="1" t="str">
        <f t="shared" si="4"/>
        <v>EPI</v>
      </c>
      <c r="H12" s="1" t="str">
        <f>CLUB!$D$9</f>
        <v>-</v>
      </c>
    </row>
    <row r="13" spans="1:10" ht="16.5" hidden="1" customHeight="1" thickBot="1" x14ac:dyDescent="0.25">
      <c r="A13" s="80" t="str">
        <f t="shared" si="2"/>
        <v/>
      </c>
      <c r="B13" s="52" t="s">
        <v>13</v>
      </c>
      <c r="C13" s="44"/>
      <c r="D13" s="39" t="str">
        <f>IF(ISBLANK(C13),"",VLOOKUP(C13,licencias!$A$1:$D$18025,2,0))</f>
        <v/>
      </c>
      <c r="E13" s="62" t="str">
        <f>IF(ISBLANK(C13),"",VLOOKUP(C13,licencias!$A$1:$D$18025,3,0))</f>
        <v/>
      </c>
      <c r="F13" s="63" t="str">
        <f>IF(ISBLANK(C13),"",VLOOKUP(C13,licencias!$A$1:$D$18025,4,0))</f>
        <v/>
      </c>
      <c r="G13" s="1" t="str">
        <f t="shared" si="4"/>
        <v>EPI</v>
      </c>
      <c r="H13" s="1" t="str">
        <f>CLUB!$D$9</f>
        <v>-</v>
      </c>
    </row>
    <row r="14" spans="1:10" ht="16.5" customHeight="1" x14ac:dyDescent="0.2">
      <c r="A14" s="81" t="str">
        <f t="shared" si="2"/>
        <v/>
      </c>
      <c r="B14" s="50" t="s">
        <v>15</v>
      </c>
      <c r="C14" s="43"/>
      <c r="D14" s="15" t="str">
        <f>IF(ISBLANK(C14),"",VLOOKUP(C14,entrenadores,3,0))</f>
        <v/>
      </c>
      <c r="E14" s="59" t="str">
        <f>IF(ISBLANK(C14),"",VLOOKUP(C14,entrenadores,4,0))</f>
        <v/>
      </c>
      <c r="F14" s="60" t="str">
        <f>IF(ISBLANK(C14),"",VLOOKUP(C14,entrenadores,5,0))</f>
        <v/>
      </c>
      <c r="G14" s="1" t="str">
        <f t="shared" si="4"/>
        <v>EPI</v>
      </c>
      <c r="H14" s="1" t="str">
        <f>CLUB!$D$9</f>
        <v>-</v>
      </c>
    </row>
    <row r="15" spans="1:10" ht="16.5" customHeight="1" thickBot="1" x14ac:dyDescent="0.25">
      <c r="A15" s="82" t="str">
        <f t="shared" si="2"/>
        <v/>
      </c>
      <c r="B15" s="53" t="s">
        <v>16</v>
      </c>
      <c r="C15" s="45"/>
      <c r="D15" s="19" t="str">
        <f>IF(ISBLANK(C15),"",VLOOKUP(C15,entrenadores,3,0))</f>
        <v/>
      </c>
      <c r="E15" s="64" t="str">
        <f>IF(ISBLANK(C15),"",VLOOKUP(C15,entrenadores,4,0))</f>
        <v/>
      </c>
      <c r="F15" s="65" t="str">
        <f>IF(ISBLANK(C15),"",VLOOKUP(C15,entrenadores,5,0))</f>
        <v/>
      </c>
      <c r="G15" s="1" t="str">
        <f t="shared" si="4"/>
        <v>EPI</v>
      </c>
      <c r="H15" s="1" t="str">
        <f>CLUB!$D$9</f>
        <v>-</v>
      </c>
    </row>
    <row r="16" spans="1:10" ht="16.5" customHeight="1" thickBot="1" x14ac:dyDescent="0.25">
      <c r="B16" s="191" t="str">
        <f>IF(AND(A19=2,D17="poner aquí el nombre comercial con el que figurará en el campeonato")," NO OLVIDE PONER EL NOMBRE COMERCIAL CASILLA GRIS", "")</f>
        <v/>
      </c>
      <c r="C16" s="191"/>
      <c r="D16" s="191"/>
      <c r="E16" s="191"/>
      <c r="F16" s="191"/>
      <c r="G16" s="1" t="str">
        <f t="shared" si="4"/>
        <v>EPI</v>
      </c>
      <c r="H16" s="1" t="str">
        <f>CLUB!$D$9</f>
        <v>-</v>
      </c>
    </row>
    <row r="17" spans="1:8" ht="16.5" customHeight="1" x14ac:dyDescent="0.2">
      <c r="B17" s="192" t="s">
        <v>17</v>
      </c>
      <c r="C17" s="193"/>
      <c r="D17" s="194" t="s">
        <v>465</v>
      </c>
      <c r="E17" s="195"/>
      <c r="F17" s="196"/>
      <c r="G17" s="1" t="str">
        <f t="shared" si="4"/>
        <v>EPI</v>
      </c>
      <c r="H17" s="1" t="str">
        <f>CLUB!$D$9</f>
        <v>-</v>
      </c>
    </row>
    <row r="18" spans="1:8" ht="13.5" thickBot="1" x14ac:dyDescent="0.25">
      <c r="B18" s="26" t="s">
        <v>14</v>
      </c>
      <c r="C18" s="27" t="s">
        <v>3</v>
      </c>
      <c r="D18" s="28" t="s">
        <v>1</v>
      </c>
      <c r="E18" s="29" t="s">
        <v>2</v>
      </c>
      <c r="F18" s="32" t="s">
        <v>0</v>
      </c>
      <c r="G18" s="1" t="str">
        <f t="shared" si="4"/>
        <v>EPI</v>
      </c>
      <c r="H18" s="1" t="str">
        <f>CLUB!$D$9</f>
        <v>-</v>
      </c>
    </row>
    <row r="19" spans="1:8" ht="16.5" customHeight="1" x14ac:dyDescent="0.2">
      <c r="A19" s="78" t="str">
        <f>IF(ISBLANK(C19),"",2)</f>
        <v/>
      </c>
      <c r="B19" s="50" t="s">
        <v>9</v>
      </c>
      <c r="C19" s="43"/>
      <c r="D19" s="100" t="str">
        <f>IF(ISBLANK(C19),"",VLOOKUP(C19,jugadores,3,0))</f>
        <v/>
      </c>
      <c r="E19" s="101" t="str">
        <f t="shared" ref="E19:E21" si="5">IF(ISBLANK(C19),"",VLOOKUP(C19,jugadores,4,0))</f>
        <v/>
      </c>
      <c r="F19" s="102" t="str">
        <f t="shared" ref="F19:F21" si="6">IF(ISBLANK(C19),"",VLOOKUP(C19,jugadores,5,0))</f>
        <v/>
      </c>
      <c r="G19" s="1" t="str">
        <f t="shared" si="4"/>
        <v>EPI</v>
      </c>
      <c r="H19" s="1" t="str">
        <f>CLUB!$D$9</f>
        <v>-</v>
      </c>
    </row>
    <row r="20" spans="1:8" ht="15.75" customHeight="1" x14ac:dyDescent="0.2">
      <c r="A20" s="79" t="str">
        <f t="shared" ref="A20:A25" si="7">A19</f>
        <v/>
      </c>
      <c r="B20" s="51" t="s">
        <v>10</v>
      </c>
      <c r="C20" s="40"/>
      <c r="D20" s="17" t="str">
        <f t="shared" ref="D20:D21" si="8">IF(ISBLANK(C20),"",VLOOKUP(C20,jugadores,3,0))</f>
        <v/>
      </c>
      <c r="E20" s="58" t="str">
        <f t="shared" si="5"/>
        <v/>
      </c>
      <c r="F20" s="61" t="str">
        <f t="shared" si="6"/>
        <v/>
      </c>
      <c r="G20" s="1" t="str">
        <f t="shared" si="4"/>
        <v>EPI</v>
      </c>
      <c r="H20" s="1" t="str">
        <f>CLUB!$D$9</f>
        <v>-</v>
      </c>
    </row>
    <row r="21" spans="1:8" ht="15.75" customHeight="1" thickBot="1" x14ac:dyDescent="0.25">
      <c r="A21" s="79" t="str">
        <f t="shared" si="7"/>
        <v/>
      </c>
      <c r="B21" s="51" t="s">
        <v>11</v>
      </c>
      <c r="C21" s="40"/>
      <c r="D21" s="19" t="str">
        <f t="shared" si="8"/>
        <v/>
      </c>
      <c r="E21" s="64" t="str">
        <f t="shared" si="5"/>
        <v/>
      </c>
      <c r="F21" s="65" t="str">
        <f t="shared" si="6"/>
        <v/>
      </c>
      <c r="G21" s="1" t="str">
        <f t="shared" si="4"/>
        <v>EPI</v>
      </c>
      <c r="H21" s="1" t="str">
        <f>CLUB!$D$9</f>
        <v>-</v>
      </c>
    </row>
    <row r="22" spans="1:8" ht="15.75" hidden="1" customHeight="1" x14ac:dyDescent="0.2">
      <c r="A22" s="79" t="str">
        <f t="shared" si="7"/>
        <v/>
      </c>
      <c r="B22" s="51" t="s">
        <v>12</v>
      </c>
      <c r="C22" s="40"/>
      <c r="D22" s="87" t="str">
        <f>IF(ISBLANK(C22),"",VLOOKUP(C22,licencias!$A$1:$D$18025,2,0))</f>
        <v/>
      </c>
      <c r="E22" s="98" t="str">
        <f>IF(ISBLANK(C22),"",VLOOKUP(C22,licencias!$A$1:$D$18025,3,0))</f>
        <v/>
      </c>
      <c r="F22" s="99" t="str">
        <f>IF(ISBLANK(C22),"",VLOOKUP(C22,licencias!$A$1:$D$18025,4,0))</f>
        <v/>
      </c>
      <c r="G22" s="1" t="str">
        <f t="shared" si="4"/>
        <v>EPI</v>
      </c>
      <c r="H22" s="1" t="str">
        <f>CLUB!$D$9</f>
        <v>-</v>
      </c>
    </row>
    <row r="23" spans="1:8" ht="15.75" hidden="1" customHeight="1" thickBot="1" x14ac:dyDescent="0.25">
      <c r="A23" s="80" t="str">
        <f t="shared" si="7"/>
        <v/>
      </c>
      <c r="B23" s="52" t="s">
        <v>13</v>
      </c>
      <c r="C23" s="44"/>
      <c r="D23" s="39" t="str">
        <f>IF(ISBLANK(C23),"",VLOOKUP(C23,licencias!$A$1:$D$18025,2,0))</f>
        <v/>
      </c>
      <c r="E23" s="62" t="str">
        <f>IF(ISBLANK(C23),"",VLOOKUP(C23,licencias!$A$1:$D$18025,3,0))</f>
        <v/>
      </c>
      <c r="F23" s="63" t="str">
        <f>IF(ISBLANK(C23),"",VLOOKUP(C23,licencias!$A$1:$D$18025,4,0))</f>
        <v/>
      </c>
      <c r="G23" s="1" t="str">
        <f t="shared" si="4"/>
        <v>EPI</v>
      </c>
      <c r="H23" s="1" t="str">
        <f>CLUB!$D$9</f>
        <v>-</v>
      </c>
    </row>
    <row r="24" spans="1:8" ht="15.75" customHeight="1" x14ac:dyDescent="0.2">
      <c r="A24" s="81" t="str">
        <f t="shared" si="7"/>
        <v/>
      </c>
      <c r="B24" s="50" t="s">
        <v>15</v>
      </c>
      <c r="C24" s="43"/>
      <c r="D24" s="15" t="str">
        <f>IF(ISBLANK(C24),"",VLOOKUP(C24,entrenadores,3,0))</f>
        <v/>
      </c>
      <c r="E24" s="59" t="str">
        <f>IF(ISBLANK(C24),"",VLOOKUP(C24,entrenadores,4,0))</f>
        <v/>
      </c>
      <c r="F24" s="60" t="str">
        <f>IF(ISBLANK(C24),"",VLOOKUP(C24,entrenadores,5,0))</f>
        <v/>
      </c>
      <c r="G24" s="1" t="str">
        <f t="shared" si="4"/>
        <v>EPI</v>
      </c>
      <c r="H24" s="1" t="str">
        <f>CLUB!$D$9</f>
        <v>-</v>
      </c>
    </row>
    <row r="25" spans="1:8" ht="15.75" customHeight="1" thickBot="1" x14ac:dyDescent="0.25">
      <c r="A25" s="82" t="str">
        <f t="shared" si="7"/>
        <v/>
      </c>
      <c r="B25" s="53" t="s">
        <v>16</v>
      </c>
      <c r="C25" s="45"/>
      <c r="D25" s="19" t="str">
        <f>IF(ISBLANK(C25),"",VLOOKUP(C25,entrenadores,3,0))</f>
        <v/>
      </c>
      <c r="E25" s="64" t="str">
        <f>IF(ISBLANK(C25),"",VLOOKUP(C25,entrenadores,4,0))</f>
        <v/>
      </c>
      <c r="F25" s="65" t="str">
        <f>IF(ISBLANK(C25),"",VLOOKUP(C25,entrenadores,5,0))</f>
        <v/>
      </c>
      <c r="G25" s="1" t="str">
        <f t="shared" si="4"/>
        <v>EPI</v>
      </c>
      <c r="H25" s="1" t="str">
        <f>CLUB!$D$9</f>
        <v>-</v>
      </c>
    </row>
    <row r="26" spans="1:8" ht="16.5" customHeight="1" x14ac:dyDescent="0.2"/>
  </sheetData>
  <sheetProtection sheet="1" objects="1" scenarios="1" selectLockedCells="1"/>
  <mergeCells count="9">
    <mergeCell ref="B17:C17"/>
    <mergeCell ref="D17:F17"/>
    <mergeCell ref="B5:F6"/>
    <mergeCell ref="B16:F16"/>
    <mergeCell ref="A2:F2"/>
    <mergeCell ref="A3:F3"/>
    <mergeCell ref="A4:F4"/>
    <mergeCell ref="B7:C7"/>
    <mergeCell ref="D7:F7"/>
  </mergeCells>
  <conditionalFormatting sqref="B5:F6">
    <cfRule type="containsText" dxfId="31" priority="18" stopIfTrue="1" operator="containsText" text="NOMBRE COMERCIAL">
      <formula>NOT(ISERROR(SEARCH("NOMBRE COMERCIAL",B5)))</formula>
    </cfRule>
  </conditionalFormatting>
  <conditionalFormatting sqref="C19:C25 C10:C15">
    <cfRule type="cellIs" dxfId="30" priority="16" stopIfTrue="1" operator="equal">
      <formula>0</formula>
    </cfRule>
  </conditionalFormatting>
  <conditionalFormatting sqref="C18:C23 C10:C14">
    <cfRule type="cellIs" dxfId="29" priority="15" stopIfTrue="1" operator="equal">
      <formula>0</formula>
    </cfRule>
  </conditionalFormatting>
  <conditionalFormatting sqref="C19:C25 C10:C15">
    <cfRule type="cellIs" dxfId="28" priority="14" stopIfTrue="1" operator="equal">
      <formula>0</formula>
    </cfRule>
  </conditionalFormatting>
  <conditionalFormatting sqref="C19:C25 C10:C15">
    <cfRule type="cellIs" dxfId="27" priority="13" stopIfTrue="1" operator="equal">
      <formula>0</formula>
    </cfRule>
  </conditionalFormatting>
  <conditionalFormatting sqref="C19:C25 C10:C15">
    <cfRule type="cellIs" dxfId="26" priority="12" stopIfTrue="1" operator="equal">
      <formula>0</formula>
    </cfRule>
  </conditionalFormatting>
  <conditionalFormatting sqref="B16:F16">
    <cfRule type="containsText" dxfId="25" priority="11" stopIfTrue="1" operator="containsText" text="NOMBRE COMERCIAL">
      <formula>NOT(ISERROR(SEARCH("NOMBRE COMERCIAL",B16)))</formula>
    </cfRule>
  </conditionalFormatting>
  <conditionalFormatting sqref="C9">
    <cfRule type="cellIs" dxfId="24" priority="5" stopIfTrue="1" operator="equal">
      <formula>0</formula>
    </cfRule>
  </conditionalFormatting>
  <conditionalFormatting sqref="C9">
    <cfRule type="cellIs" dxfId="23" priority="4" stopIfTrue="1" operator="equal">
      <formula>0</formula>
    </cfRule>
  </conditionalFormatting>
  <conditionalFormatting sqref="C9">
    <cfRule type="cellIs" dxfId="22" priority="3" stopIfTrue="1" operator="equal">
      <formula>0</formula>
    </cfRule>
  </conditionalFormatting>
  <conditionalFormatting sqref="C9">
    <cfRule type="cellIs" dxfId="21" priority="2" stopIfTrue="1" operator="equal">
      <formula>0</formula>
    </cfRule>
  </conditionalFormatting>
  <conditionalFormatting sqref="C9">
    <cfRule type="cellIs" dxfId="20"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España&amp;C&amp;"Times New Roman,Normal"- DEPORTE OLÍMPICO -</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6" tint="-0.249977111117893"/>
  </sheetPr>
  <dimension ref="A1:M31"/>
  <sheetViews>
    <sheetView showGridLines="0" zoomScale="80" zoomScaleNormal="8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3" width="11.42578125" style="1" hidden="1" customWidth="1"/>
    <col min="14" max="23" width="0" style="1" hidden="1" customWidth="1"/>
    <col min="24" max="16384" width="11.42578125" style="1"/>
  </cols>
  <sheetData>
    <row r="1" spans="1:10" ht="7.5" customHeight="1" x14ac:dyDescent="0.2"/>
    <row r="2" spans="1:10" ht="18.75" customHeight="1" x14ac:dyDescent="0.25">
      <c r="A2" s="168" t="s">
        <v>1950</v>
      </c>
      <c r="B2" s="168"/>
      <c r="C2" s="168"/>
      <c r="D2" s="168"/>
      <c r="E2" s="168"/>
    </row>
    <row r="3" spans="1:10" ht="18.75" customHeight="1" x14ac:dyDescent="0.25">
      <c r="A3" s="202" t="s">
        <v>483</v>
      </c>
      <c r="B3" s="202"/>
      <c r="C3" s="202"/>
      <c r="D3" s="202"/>
      <c r="E3" s="202"/>
    </row>
    <row r="4" spans="1:10" ht="18.75" customHeight="1" x14ac:dyDescent="0.2">
      <c r="A4" s="197" t="str">
        <f>CLUB!A13</f>
        <v xml:space="preserve"> </v>
      </c>
      <c r="B4" s="198"/>
      <c r="C4" s="198"/>
      <c r="D4" s="198"/>
      <c r="E4" s="199"/>
      <c r="F4" s="47" t="s">
        <v>485</v>
      </c>
    </row>
    <row r="5" spans="1:10" ht="6" customHeight="1" x14ac:dyDescent="0.2">
      <c r="C5" s="24"/>
      <c r="D5" s="9"/>
      <c r="E5" s="9"/>
    </row>
    <row r="6" spans="1:10" x14ac:dyDescent="0.2">
      <c r="A6" s="47" t="s">
        <v>519</v>
      </c>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8" t="str">
        <f>IF(OR(ISBLANK(B9),ISBLANK(B10)),"",1)</f>
        <v/>
      </c>
      <c r="B9" s="41"/>
      <c r="C9" s="66" t="str">
        <f t="shared" ref="C9:C22" si="0">IF(ISBLANK(B9),"",VLOOKUP(B9,jugadores,3,0))</f>
        <v/>
      </c>
      <c r="D9" s="67" t="str">
        <f t="shared" ref="D9:D22" si="1">IF(ISBLANK(B9),"",VLOOKUP(B9,jugadores,4,0))</f>
        <v/>
      </c>
      <c r="E9" s="67" t="str">
        <f t="shared" ref="E9:E22" si="2">IF(ISBLANK(B9),"",VLOOKUP(B9,jugadores,5,0))</f>
        <v/>
      </c>
      <c r="F9" s="1" t="str">
        <f>$F$4</f>
        <v>DPI</v>
      </c>
      <c r="G9" s="1" t="str">
        <f>CLUB!$D$9</f>
        <v>-</v>
      </c>
      <c r="J9" s="1">
        <f>MAX(A9:A22)+MAX(A26:A31)*0.5</f>
        <v>0</v>
      </c>
    </row>
    <row r="10" spans="1:10" ht="16.5" customHeight="1" thickBot="1" x14ac:dyDescent="0.25">
      <c r="A10" s="49" t="str">
        <f>IF(OR(ISBLANK(B9),ISBLANK(B10)),"",A9)</f>
        <v/>
      </c>
      <c r="B10" s="42"/>
      <c r="C10" s="68" t="str">
        <f t="shared" si="0"/>
        <v/>
      </c>
      <c r="D10" s="69" t="str">
        <f t="shared" si="1"/>
        <v/>
      </c>
      <c r="E10" s="69" t="str">
        <f t="shared" si="2"/>
        <v/>
      </c>
      <c r="F10" s="1" t="str">
        <f t="shared" ref="F10:F31" si="3">$F$4</f>
        <v>DPI</v>
      </c>
      <c r="G10" s="1" t="str">
        <f>CLUB!$D$9</f>
        <v>-</v>
      </c>
    </row>
    <row r="11" spans="1:10" ht="16.5" customHeight="1" x14ac:dyDescent="0.2">
      <c r="A11" s="48" t="str">
        <f>IF(OR(ISBLANK(B11),ISBLANK(B12)),"",ROUNDUP(COUNT($B$9:B11)/2,0))</f>
        <v/>
      </c>
      <c r="B11" s="41"/>
      <c r="C11" s="66" t="str">
        <f t="shared" si="0"/>
        <v/>
      </c>
      <c r="D11" s="67" t="str">
        <f t="shared" si="1"/>
        <v/>
      </c>
      <c r="E11" s="67" t="str">
        <f t="shared" si="2"/>
        <v/>
      </c>
      <c r="F11" s="1" t="str">
        <f t="shared" si="3"/>
        <v>DPI</v>
      </c>
      <c r="G11" s="1" t="str">
        <f>CLUB!$D$9</f>
        <v>-</v>
      </c>
    </row>
    <row r="12" spans="1:10" ht="16.5" customHeight="1" thickBot="1" x14ac:dyDescent="0.25">
      <c r="A12" s="49" t="str">
        <f>IF(OR(ISBLANK(B11),ISBLANK(B12)),"",A11)</f>
        <v/>
      </c>
      <c r="B12" s="42"/>
      <c r="C12" s="68" t="str">
        <f t="shared" si="0"/>
        <v/>
      </c>
      <c r="D12" s="69" t="str">
        <f t="shared" si="1"/>
        <v/>
      </c>
      <c r="E12" s="69" t="str">
        <f t="shared" si="2"/>
        <v/>
      </c>
      <c r="F12" s="1" t="str">
        <f t="shared" si="3"/>
        <v>DPI</v>
      </c>
      <c r="G12" s="1" t="str">
        <f>CLUB!$D$9</f>
        <v>-</v>
      </c>
    </row>
    <row r="13" spans="1:10" ht="16.5" customHeight="1" x14ac:dyDescent="0.2">
      <c r="A13" s="48" t="str">
        <f>IF(OR(ISBLANK(B13),ISBLANK(B14)),"",ROUNDUP(COUNT($B$9:B13)/2,0))</f>
        <v/>
      </c>
      <c r="B13" s="41"/>
      <c r="C13" s="66" t="str">
        <f t="shared" si="0"/>
        <v/>
      </c>
      <c r="D13" s="67" t="str">
        <f t="shared" si="1"/>
        <v/>
      </c>
      <c r="E13" s="67" t="str">
        <f t="shared" si="2"/>
        <v/>
      </c>
      <c r="F13" s="1" t="str">
        <f t="shared" si="3"/>
        <v>DPI</v>
      </c>
      <c r="G13" s="1" t="str">
        <f>CLUB!$D$9</f>
        <v>-</v>
      </c>
    </row>
    <row r="14" spans="1:10" ht="16.5" customHeight="1" thickBot="1" x14ac:dyDescent="0.25">
      <c r="A14" s="49" t="str">
        <f>IF(OR(ISBLANK(B13),ISBLANK(B14)),"",A13)</f>
        <v/>
      </c>
      <c r="B14" s="42"/>
      <c r="C14" s="68" t="str">
        <f t="shared" si="0"/>
        <v/>
      </c>
      <c r="D14" s="69" t="str">
        <f t="shared" si="1"/>
        <v/>
      </c>
      <c r="E14" s="69" t="str">
        <f t="shared" si="2"/>
        <v/>
      </c>
      <c r="F14" s="1" t="str">
        <f t="shared" si="3"/>
        <v>DPI</v>
      </c>
      <c r="G14" s="1" t="str">
        <f>CLUB!$D$9</f>
        <v>-</v>
      </c>
    </row>
    <row r="15" spans="1:10" ht="16.5" customHeight="1" x14ac:dyDescent="0.2">
      <c r="A15" s="48" t="str">
        <f>IF(OR(ISBLANK(B15),ISBLANK(B16)),"",ROUNDUP(COUNT($B$9:B15)/2,0))</f>
        <v/>
      </c>
      <c r="B15" s="41"/>
      <c r="C15" s="66" t="str">
        <f t="shared" si="0"/>
        <v/>
      </c>
      <c r="D15" s="67" t="str">
        <f t="shared" si="1"/>
        <v/>
      </c>
      <c r="E15" s="67" t="str">
        <f t="shared" si="2"/>
        <v/>
      </c>
      <c r="F15" s="1" t="str">
        <f t="shared" si="3"/>
        <v>DPI</v>
      </c>
      <c r="G15" s="1" t="str">
        <f>CLUB!$D$9</f>
        <v>-</v>
      </c>
    </row>
    <row r="16" spans="1:10" ht="16.5" customHeight="1" thickBot="1" x14ac:dyDescent="0.25">
      <c r="A16" s="49" t="str">
        <f>IF(OR(ISBLANK(B15),ISBLANK(B16)),"",A15)</f>
        <v/>
      </c>
      <c r="B16" s="42"/>
      <c r="C16" s="68" t="str">
        <f t="shared" si="0"/>
        <v/>
      </c>
      <c r="D16" s="69" t="str">
        <f t="shared" si="1"/>
        <v/>
      </c>
      <c r="E16" s="69" t="str">
        <f t="shared" si="2"/>
        <v/>
      </c>
      <c r="F16" s="1" t="str">
        <f t="shared" si="3"/>
        <v>DPI</v>
      </c>
      <c r="G16" s="1" t="str">
        <f>CLUB!$D$9</f>
        <v>-</v>
      </c>
    </row>
    <row r="17" spans="1:7" ht="16.5" customHeight="1" x14ac:dyDescent="0.2">
      <c r="A17" s="48" t="str">
        <f>IF(OR(ISBLANK(B17),ISBLANK(B18)),"",ROUNDUP(COUNT($B$9:B17)/2,0))</f>
        <v/>
      </c>
      <c r="B17" s="41"/>
      <c r="C17" s="66" t="str">
        <f t="shared" si="0"/>
        <v/>
      </c>
      <c r="D17" s="67" t="str">
        <f t="shared" si="1"/>
        <v/>
      </c>
      <c r="E17" s="67" t="str">
        <f t="shared" si="2"/>
        <v/>
      </c>
      <c r="F17" s="1" t="str">
        <f t="shared" si="3"/>
        <v>DPI</v>
      </c>
      <c r="G17" s="1" t="str">
        <f>CLUB!$D$9</f>
        <v>-</v>
      </c>
    </row>
    <row r="18" spans="1:7" ht="16.5" customHeight="1" thickBot="1" x14ac:dyDescent="0.25">
      <c r="A18" s="49" t="str">
        <f>IF(OR(ISBLANK(B17),ISBLANK(B18)),"",A17)</f>
        <v/>
      </c>
      <c r="B18" s="42"/>
      <c r="C18" s="68" t="str">
        <f t="shared" si="0"/>
        <v/>
      </c>
      <c r="D18" s="69" t="str">
        <f t="shared" si="1"/>
        <v/>
      </c>
      <c r="E18" s="69" t="str">
        <f t="shared" si="2"/>
        <v/>
      </c>
      <c r="F18" s="1" t="str">
        <f t="shared" si="3"/>
        <v>DPI</v>
      </c>
      <c r="G18" s="1" t="str">
        <f>CLUB!$D$9</f>
        <v>-</v>
      </c>
    </row>
    <row r="19" spans="1:7" ht="16.5" customHeight="1" x14ac:dyDescent="0.2">
      <c r="A19" s="48" t="str">
        <f>IF(OR(ISBLANK(B19),ISBLANK(B20)),"",ROUNDUP(COUNT($B$9:B19)/2,0))</f>
        <v/>
      </c>
      <c r="B19" s="41"/>
      <c r="C19" s="66" t="str">
        <f t="shared" si="0"/>
        <v/>
      </c>
      <c r="D19" s="67" t="str">
        <f t="shared" si="1"/>
        <v/>
      </c>
      <c r="E19" s="67" t="str">
        <f t="shared" si="2"/>
        <v/>
      </c>
      <c r="F19" s="1" t="str">
        <f t="shared" si="3"/>
        <v>DPI</v>
      </c>
      <c r="G19" s="1" t="str">
        <f>CLUB!$D$9</f>
        <v>-</v>
      </c>
    </row>
    <row r="20" spans="1:7" ht="15.75" customHeight="1" thickBot="1" x14ac:dyDescent="0.25">
      <c r="A20" s="49" t="str">
        <f>IF(OR(ISBLANK(B19),ISBLANK(B20)),"",A19)</f>
        <v/>
      </c>
      <c r="B20" s="42"/>
      <c r="C20" s="70" t="str">
        <f t="shared" si="0"/>
        <v/>
      </c>
      <c r="D20" s="69" t="str">
        <f t="shared" si="1"/>
        <v/>
      </c>
      <c r="E20" s="71" t="str">
        <f t="shared" si="2"/>
        <v/>
      </c>
      <c r="F20" s="1" t="str">
        <f t="shared" si="3"/>
        <v>DPI</v>
      </c>
      <c r="G20" s="1" t="str">
        <f>CLUB!$D$9</f>
        <v>-</v>
      </c>
    </row>
    <row r="21" spans="1:7" ht="15.75" customHeight="1" x14ac:dyDescent="0.2">
      <c r="A21" s="48" t="str">
        <f>IF(OR(ISBLANK(B21),ISBLANK(B22)),"",ROUNDUP(COUNT($B$9:B21)/2,0))</f>
        <v/>
      </c>
      <c r="B21" s="41"/>
      <c r="C21" s="66" t="str">
        <f t="shared" si="0"/>
        <v/>
      </c>
      <c r="D21" s="67" t="str">
        <f t="shared" si="1"/>
        <v/>
      </c>
      <c r="E21" s="67" t="str">
        <f t="shared" si="2"/>
        <v/>
      </c>
      <c r="F21" s="1" t="str">
        <f t="shared" si="3"/>
        <v>DPI</v>
      </c>
      <c r="G21" s="1" t="str">
        <f>CLUB!$D$9</f>
        <v>-</v>
      </c>
    </row>
    <row r="22" spans="1:7" ht="15.75" customHeight="1" thickBot="1" x14ac:dyDescent="0.25">
      <c r="A22" s="49" t="str">
        <f>IF(OR(ISBLANK(B21),ISBLANK(B22)),"",A21)</f>
        <v/>
      </c>
      <c r="B22" s="42"/>
      <c r="C22" s="70" t="str">
        <f t="shared" si="0"/>
        <v/>
      </c>
      <c r="D22" s="71" t="str">
        <f t="shared" si="1"/>
        <v/>
      </c>
      <c r="E22" s="71" t="str">
        <f t="shared" si="2"/>
        <v/>
      </c>
      <c r="F22" s="1" t="str">
        <f t="shared" si="3"/>
        <v>DPI</v>
      </c>
      <c r="G22" s="1" t="str">
        <f>CLUB!$D$9</f>
        <v>-</v>
      </c>
    </row>
    <row r="23" spans="1:7" ht="15.75" customHeight="1" x14ac:dyDescent="0.2">
      <c r="B23" s="203" t="s">
        <v>466</v>
      </c>
      <c r="C23" s="203"/>
      <c r="D23" s="203"/>
      <c r="E23" s="203"/>
      <c r="F23" s="1" t="str">
        <f t="shared" si="3"/>
        <v>DPI</v>
      </c>
      <c r="G23" s="1" t="str">
        <f>CLUB!$D$9</f>
        <v>-</v>
      </c>
    </row>
    <row r="24" spans="1:7" ht="15.75" customHeight="1" x14ac:dyDescent="0.2">
      <c r="A24" s="204" t="s">
        <v>427</v>
      </c>
      <c r="B24" s="204"/>
      <c r="C24" s="204"/>
      <c r="D24" s="204"/>
      <c r="E24" s="204"/>
      <c r="F24" s="1" t="str">
        <f t="shared" si="3"/>
        <v>DPI</v>
      </c>
      <c r="G24" s="1" t="str">
        <f>CLUB!$D$9</f>
        <v>-</v>
      </c>
    </row>
    <row r="25" spans="1:7" ht="18" customHeight="1" thickBot="1" x14ac:dyDescent="0.25">
      <c r="B25" s="4" t="s">
        <v>3</v>
      </c>
      <c r="C25" s="8" t="s">
        <v>1</v>
      </c>
      <c r="D25" s="5" t="s">
        <v>2</v>
      </c>
      <c r="E25" s="5" t="s">
        <v>0</v>
      </c>
      <c r="F25" s="1" t="str">
        <f t="shared" si="3"/>
        <v>DPI</v>
      </c>
      <c r="G25" s="1" t="str">
        <f>CLUB!$D$9</f>
        <v>-</v>
      </c>
    </row>
    <row r="26" spans="1:7" ht="15.75" customHeight="1" x14ac:dyDescent="0.2">
      <c r="A26" s="48" t="str">
        <f>IF(OR(ISBLANK(B26),ISBLANK(B27)),"",1)</f>
        <v/>
      </c>
      <c r="B26" s="41"/>
      <c r="C26" s="66" t="str">
        <f t="shared" ref="C26:C31" si="4">IF(ISBLANK(B26),"",VLOOKUP(B26,jugadores,3,0))</f>
        <v/>
      </c>
      <c r="D26" s="67" t="str">
        <f t="shared" ref="D26:D31" si="5">IF(ISBLANK(B26),"",VLOOKUP(B26,jugadores,4,0))</f>
        <v/>
      </c>
      <c r="E26" s="67" t="str">
        <f t="shared" ref="E26:E31" si="6">IF(ISBLANK(B26),"",VLOOKUP(B26,jugadores,5,0))</f>
        <v/>
      </c>
      <c r="F26" s="1" t="str">
        <f t="shared" si="3"/>
        <v>DPI</v>
      </c>
      <c r="G26" s="1" t="str">
        <f>CLUB!$D$9</f>
        <v>-</v>
      </c>
    </row>
    <row r="27" spans="1:7" ht="15.75" customHeight="1" thickBot="1" x14ac:dyDescent="0.25">
      <c r="A27" s="49" t="str">
        <f>IF(OR(ISBLANK(B26),ISBLANK(B27)),"",A26)</f>
        <v/>
      </c>
      <c r="B27" s="42"/>
      <c r="C27" s="68" t="str">
        <f t="shared" si="4"/>
        <v/>
      </c>
      <c r="D27" s="69" t="str">
        <f t="shared" si="5"/>
        <v/>
      </c>
      <c r="E27" s="69" t="str">
        <f t="shared" si="6"/>
        <v/>
      </c>
      <c r="F27" s="1" t="str">
        <f t="shared" si="3"/>
        <v>DPI</v>
      </c>
      <c r="G27" s="1" t="str">
        <f>CLUB!$D$9</f>
        <v>-</v>
      </c>
    </row>
    <row r="28" spans="1:7" ht="15.75" customHeight="1" x14ac:dyDescent="0.2">
      <c r="A28" s="48" t="str">
        <f>IF(OR(ISBLANK(B28),ISBLANK(B29)),"",ROUNDUP(COUNT($B$26:B28)/2,0))</f>
        <v/>
      </c>
      <c r="B28" s="41"/>
      <c r="C28" s="66" t="str">
        <f t="shared" si="4"/>
        <v/>
      </c>
      <c r="D28" s="67" t="str">
        <f t="shared" si="5"/>
        <v/>
      </c>
      <c r="E28" s="67" t="str">
        <f t="shared" si="6"/>
        <v/>
      </c>
      <c r="F28" s="1" t="str">
        <f t="shared" si="3"/>
        <v>DPI</v>
      </c>
      <c r="G28" s="1" t="str">
        <f>CLUB!$D$9</f>
        <v>-</v>
      </c>
    </row>
    <row r="29" spans="1:7" ht="15.75" customHeight="1" thickBot="1" x14ac:dyDescent="0.25">
      <c r="A29" s="49" t="str">
        <f>IF(OR(ISBLANK(B28),ISBLANK(B29)),"",A28)</f>
        <v/>
      </c>
      <c r="B29" s="42"/>
      <c r="C29" s="68" t="str">
        <f t="shared" si="4"/>
        <v/>
      </c>
      <c r="D29" s="69" t="str">
        <f t="shared" si="5"/>
        <v/>
      </c>
      <c r="E29" s="69" t="str">
        <f t="shared" si="6"/>
        <v/>
      </c>
      <c r="F29" s="1" t="str">
        <f t="shared" si="3"/>
        <v>DPI</v>
      </c>
      <c r="G29" s="1" t="str">
        <f>CLUB!$D$9</f>
        <v>-</v>
      </c>
    </row>
    <row r="30" spans="1:7" ht="15.75" customHeight="1" x14ac:dyDescent="0.2">
      <c r="A30" s="48" t="str">
        <f>IF(OR(ISBLANK(B30),ISBLANK(B31)),"",ROUNDUP(COUNT($B$26:B30)/2,0))</f>
        <v/>
      </c>
      <c r="B30" s="41"/>
      <c r="C30" s="66" t="str">
        <f t="shared" si="4"/>
        <v/>
      </c>
      <c r="D30" s="67" t="str">
        <f t="shared" si="5"/>
        <v/>
      </c>
      <c r="E30" s="67" t="str">
        <f t="shared" si="6"/>
        <v/>
      </c>
      <c r="F30" s="1" t="str">
        <f t="shared" si="3"/>
        <v>DPI</v>
      </c>
      <c r="G30" s="1" t="str">
        <f>CLUB!$D$9</f>
        <v>-</v>
      </c>
    </row>
    <row r="31" spans="1:7" ht="15.75" customHeight="1" thickBot="1" x14ac:dyDescent="0.25">
      <c r="A31" s="49" t="str">
        <f>IF(OR(ISBLANK(B30),ISBLANK(B31)),"",A30)</f>
        <v/>
      </c>
      <c r="B31" s="42"/>
      <c r="C31" s="68" t="str">
        <f t="shared" si="4"/>
        <v/>
      </c>
      <c r="D31" s="69" t="str">
        <f t="shared" si="5"/>
        <v/>
      </c>
      <c r="E31" s="69" t="str">
        <f t="shared" si="6"/>
        <v/>
      </c>
      <c r="F31" s="1" t="str">
        <f t="shared" si="3"/>
        <v>DPI</v>
      </c>
      <c r="G31" s="1" t="str">
        <f>CLUB!$D$9</f>
        <v>-</v>
      </c>
    </row>
  </sheetData>
  <sheetProtection sheet="1" objects="1" scenarios="1" selectLockedCells="1"/>
  <mergeCells count="5">
    <mergeCell ref="A2:E2"/>
    <mergeCell ref="A3:E3"/>
    <mergeCell ref="A4:E4"/>
    <mergeCell ref="A24:E24"/>
    <mergeCell ref="B23:E23"/>
  </mergeCells>
  <conditionalFormatting sqref="B26:B31 B9:B22">
    <cfRule type="cellIs" dxfId="19"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&amp;C&amp;"Times New Roman,Normal"- DEPORTE OLÍMPICO -</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68" t="str">
        <f>ESI!A2</f>
        <v>INSCRIPCIONES EN EL CAMPEONATO DE ESPAÑA 2023</v>
      </c>
      <c r="B2" s="168"/>
      <c r="C2" s="168"/>
      <c r="D2" s="168"/>
      <c r="E2" s="168"/>
    </row>
    <row r="3" spans="1:10" ht="18.75" customHeight="1" x14ac:dyDescent="0.25">
      <c r="A3" s="202" t="s">
        <v>505</v>
      </c>
      <c r="B3" s="202"/>
      <c r="C3" s="202"/>
      <c r="D3" s="202"/>
      <c r="E3" s="202"/>
    </row>
    <row r="4" spans="1:10" ht="18.75" customHeight="1" x14ac:dyDescent="0.2">
      <c r="A4" s="197" t="str">
        <f>CLUB!A13</f>
        <v xml:space="preserve"> </v>
      </c>
      <c r="B4" s="198"/>
      <c r="C4" s="198"/>
      <c r="D4" s="198"/>
      <c r="E4" s="199"/>
      <c r="F4" s="47" t="s">
        <v>504</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I06</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I06</v>
      </c>
      <c r="G10" s="1" t="str">
        <f>CLUB!$D$9</f>
        <v>-</v>
      </c>
    </row>
    <row r="11" spans="1:10" ht="16.5" customHeight="1" x14ac:dyDescent="0.2">
      <c r="A11" s="46" t="str">
        <f>IF(B11="","",COUNT($B$9:B11))</f>
        <v/>
      </c>
      <c r="B11" s="40"/>
      <c r="C11" s="17" t="str">
        <f t="shared" si="0"/>
        <v/>
      </c>
      <c r="D11" s="58" t="str">
        <f t="shared" si="1"/>
        <v/>
      </c>
      <c r="E11" s="58" t="str">
        <f t="shared" si="2"/>
        <v/>
      </c>
      <c r="F11" s="47" t="str">
        <f t="shared" si="3"/>
        <v>I06</v>
      </c>
      <c r="G11" s="1" t="str">
        <f>CLUB!$D$9</f>
        <v>-</v>
      </c>
    </row>
    <row r="12" spans="1:10" ht="16.5" customHeight="1" x14ac:dyDescent="0.2">
      <c r="A12" s="46" t="str">
        <f>IF(B12="","",COUNT($B$9:B12))</f>
        <v/>
      </c>
      <c r="B12" s="40"/>
      <c r="C12" s="17" t="str">
        <f t="shared" si="0"/>
        <v/>
      </c>
      <c r="D12" s="58" t="str">
        <f t="shared" si="1"/>
        <v/>
      </c>
      <c r="E12" s="58" t="str">
        <f t="shared" si="2"/>
        <v/>
      </c>
      <c r="F12" s="47" t="str">
        <f t="shared" si="3"/>
        <v>I06</v>
      </c>
      <c r="G12" s="1" t="str">
        <f>CLUB!$D$9</f>
        <v>-</v>
      </c>
    </row>
    <row r="13" spans="1:10" ht="16.5" customHeight="1" x14ac:dyDescent="0.2">
      <c r="A13" s="46" t="str">
        <f>IF(B13="","",COUNT($B$9:B13))</f>
        <v/>
      </c>
      <c r="B13" s="40"/>
      <c r="C13" s="17" t="str">
        <f t="shared" si="0"/>
        <v/>
      </c>
      <c r="D13" s="58" t="str">
        <f t="shared" si="1"/>
        <v/>
      </c>
      <c r="E13" s="58" t="str">
        <f t="shared" si="2"/>
        <v/>
      </c>
      <c r="F13" s="47" t="str">
        <f t="shared" si="3"/>
        <v>I06</v>
      </c>
      <c r="G13" s="1" t="str">
        <f>CLUB!$D$9</f>
        <v>-</v>
      </c>
    </row>
    <row r="14" spans="1:10" ht="16.5" customHeight="1" x14ac:dyDescent="0.2">
      <c r="A14" s="46" t="str">
        <f>IF(B14="","",COUNT($B$9:B14))</f>
        <v/>
      </c>
      <c r="B14" s="40"/>
      <c r="C14" s="17" t="str">
        <f t="shared" si="0"/>
        <v/>
      </c>
      <c r="D14" s="58" t="str">
        <f t="shared" si="1"/>
        <v/>
      </c>
      <c r="E14" s="58" t="str">
        <f t="shared" si="2"/>
        <v/>
      </c>
      <c r="F14" s="47" t="str">
        <f t="shared" si="3"/>
        <v>I06</v>
      </c>
      <c r="G14" s="1" t="str">
        <f>CLUB!$D$9</f>
        <v>-</v>
      </c>
    </row>
    <row r="15" spans="1:10" ht="16.5" customHeight="1" x14ac:dyDescent="0.2">
      <c r="A15" s="46" t="str">
        <f>IF(B15="","",COUNT($B$9:B15))</f>
        <v/>
      </c>
      <c r="B15" s="40"/>
      <c r="C15" s="17" t="str">
        <f t="shared" si="0"/>
        <v/>
      </c>
      <c r="D15" s="58" t="str">
        <f t="shared" si="1"/>
        <v/>
      </c>
      <c r="E15" s="58" t="str">
        <f t="shared" si="2"/>
        <v/>
      </c>
      <c r="F15" s="47" t="str">
        <f t="shared" si="3"/>
        <v>I06</v>
      </c>
      <c r="G15" s="1" t="str">
        <f>CLUB!$D$9</f>
        <v>-</v>
      </c>
    </row>
    <row r="16" spans="1:10" ht="16.5" customHeight="1" x14ac:dyDescent="0.2">
      <c r="A16" s="46" t="str">
        <f>IF(B16="","",COUNT($B$9:B16))</f>
        <v/>
      </c>
      <c r="B16" s="40"/>
      <c r="C16" s="17" t="str">
        <f t="shared" si="0"/>
        <v/>
      </c>
      <c r="D16" s="58" t="str">
        <f t="shared" si="1"/>
        <v/>
      </c>
      <c r="E16" s="58" t="str">
        <f t="shared" si="2"/>
        <v/>
      </c>
      <c r="F16" s="47" t="str">
        <f t="shared" si="3"/>
        <v>I06</v>
      </c>
      <c r="G16" s="1" t="str">
        <f>CLUB!$D$9</f>
        <v>-</v>
      </c>
    </row>
    <row r="17" spans="1:7" ht="16.5" customHeight="1" x14ac:dyDescent="0.2">
      <c r="A17" s="46" t="str">
        <f>IF(B17="","",COUNT($B$9:B17))</f>
        <v/>
      </c>
      <c r="B17" s="40"/>
      <c r="C17" s="17" t="str">
        <f t="shared" si="0"/>
        <v/>
      </c>
      <c r="D17" s="58" t="str">
        <f t="shared" si="1"/>
        <v/>
      </c>
      <c r="E17" s="58" t="str">
        <f t="shared" si="2"/>
        <v/>
      </c>
      <c r="F17" s="47" t="str">
        <f t="shared" si="3"/>
        <v>I06</v>
      </c>
      <c r="G17" s="1" t="str">
        <f>CLUB!$D$9</f>
        <v>-</v>
      </c>
    </row>
    <row r="18" spans="1:7" ht="16.5" customHeight="1" x14ac:dyDescent="0.2">
      <c r="A18" s="46" t="str">
        <f>IF(B18="","",COUNT($B$9:B18))</f>
        <v/>
      </c>
      <c r="B18" s="40"/>
      <c r="C18" s="17" t="str">
        <f t="shared" si="0"/>
        <v/>
      </c>
      <c r="D18" s="58" t="str">
        <f t="shared" si="1"/>
        <v/>
      </c>
      <c r="E18" s="58" t="str">
        <f t="shared" si="2"/>
        <v/>
      </c>
      <c r="F18" s="47" t="str">
        <f t="shared" si="3"/>
        <v>I06</v>
      </c>
      <c r="G18" s="1" t="str">
        <f>CLUB!$D$9</f>
        <v>-</v>
      </c>
    </row>
    <row r="19" spans="1:7" ht="16.5" customHeight="1" x14ac:dyDescent="0.2">
      <c r="A19" s="46" t="str">
        <f>IF(B19="","",COUNT($B$9:B19))</f>
        <v/>
      </c>
      <c r="B19" s="40"/>
      <c r="C19" s="17" t="str">
        <f t="shared" si="0"/>
        <v/>
      </c>
      <c r="D19" s="58" t="str">
        <f t="shared" si="1"/>
        <v/>
      </c>
      <c r="E19" s="58" t="str">
        <f t="shared" si="2"/>
        <v/>
      </c>
      <c r="F19" s="47" t="str">
        <f t="shared" si="3"/>
        <v>I06</v>
      </c>
      <c r="G19" s="1" t="str">
        <f>CLUB!$D$9</f>
        <v>-</v>
      </c>
    </row>
    <row r="20" spans="1:7" ht="15.75" customHeight="1" x14ac:dyDescent="0.2">
      <c r="A20" s="46" t="str">
        <f>IF(B20="","",COUNT($B$9:B20))</f>
        <v/>
      </c>
      <c r="B20" s="40"/>
      <c r="C20" s="17" t="str">
        <f t="shared" si="0"/>
        <v/>
      </c>
      <c r="D20" s="58" t="str">
        <f t="shared" si="1"/>
        <v/>
      </c>
      <c r="E20" s="58" t="str">
        <f t="shared" si="2"/>
        <v/>
      </c>
      <c r="F20" s="47" t="str">
        <f t="shared" si="3"/>
        <v>I06</v>
      </c>
      <c r="G20" s="1" t="str">
        <f>CLUB!$D$9</f>
        <v>-</v>
      </c>
    </row>
    <row r="21" spans="1:7" ht="15.75" customHeight="1" x14ac:dyDescent="0.2">
      <c r="A21" s="46" t="str">
        <f>IF(B21="","",COUNT($B$9:B21))</f>
        <v/>
      </c>
      <c r="B21" s="40"/>
      <c r="C21" s="17" t="str">
        <f t="shared" si="0"/>
        <v/>
      </c>
      <c r="D21" s="58" t="str">
        <f t="shared" si="1"/>
        <v/>
      </c>
      <c r="E21" s="58" t="str">
        <f t="shared" si="2"/>
        <v/>
      </c>
      <c r="F21" s="47" t="str">
        <f t="shared" si="3"/>
        <v>I06</v>
      </c>
      <c r="G21" s="1" t="str">
        <f>CLUB!$D$9</f>
        <v>-</v>
      </c>
    </row>
    <row r="22" spans="1:7" ht="15.75" customHeight="1" x14ac:dyDescent="0.2">
      <c r="A22" s="46" t="str">
        <f>IF(B22="","",COUNT($B$9:B22))</f>
        <v/>
      </c>
      <c r="B22" s="40"/>
      <c r="C22" s="17" t="str">
        <f t="shared" si="0"/>
        <v/>
      </c>
      <c r="D22" s="58" t="str">
        <f t="shared" si="1"/>
        <v/>
      </c>
      <c r="E22" s="58" t="str">
        <f t="shared" si="2"/>
        <v/>
      </c>
      <c r="F22" s="47" t="str">
        <f t="shared" si="3"/>
        <v>I06</v>
      </c>
      <c r="G22" s="1" t="str">
        <f>CLUB!$D$9</f>
        <v>-</v>
      </c>
    </row>
    <row r="23" spans="1:7" ht="15.75" customHeight="1" x14ac:dyDescent="0.2">
      <c r="A23" s="46" t="str">
        <f>IF(B23="","",COUNT($B$9:B23))</f>
        <v/>
      </c>
      <c r="B23" s="40"/>
      <c r="C23" s="17" t="str">
        <f t="shared" si="0"/>
        <v/>
      </c>
      <c r="D23" s="58" t="str">
        <f t="shared" si="1"/>
        <v/>
      </c>
      <c r="E23" s="58" t="str">
        <f t="shared" si="2"/>
        <v/>
      </c>
      <c r="F23" s="47" t="str">
        <f t="shared" si="3"/>
        <v>I06</v>
      </c>
      <c r="G23" s="1" t="str">
        <f>CLUB!$D$9</f>
        <v>-</v>
      </c>
    </row>
    <row r="24" spans="1:7" ht="15.75" customHeight="1" x14ac:dyDescent="0.2">
      <c r="A24" s="46" t="str">
        <f>IF(B24="","",COUNT($B$9:B24))</f>
        <v/>
      </c>
      <c r="B24" s="40"/>
      <c r="C24" s="17" t="str">
        <f t="shared" si="0"/>
        <v/>
      </c>
      <c r="D24" s="58" t="str">
        <f t="shared" si="1"/>
        <v/>
      </c>
      <c r="E24" s="58" t="str">
        <f t="shared" si="2"/>
        <v/>
      </c>
      <c r="F24" s="47" t="str">
        <f t="shared" si="3"/>
        <v>I06</v>
      </c>
      <c r="G24" s="1" t="str">
        <f>CLUB!$D$9</f>
        <v>-</v>
      </c>
    </row>
  </sheetData>
  <sheetProtection sheet="1" objects="1" scenarios="1" selectLockedCells="1"/>
  <mergeCells count="3">
    <mergeCell ref="A2:E2"/>
    <mergeCell ref="A3:E3"/>
    <mergeCell ref="A4:E4"/>
  </mergeCells>
  <conditionalFormatting sqref="B12:B24">
    <cfRule type="cellIs" dxfId="18" priority="13" stopIfTrue="1" operator="equal">
      <formula>0</formula>
    </cfRule>
  </conditionalFormatting>
  <conditionalFormatting sqref="B9:B11">
    <cfRule type="cellIs" dxfId="17" priority="12"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68" t="str">
        <f>ESI!A2</f>
        <v>INSCRIPCIONES EN EL CAMPEONATO DE ESPAÑA 2023</v>
      </c>
      <c r="B2" s="168"/>
      <c r="C2" s="168"/>
      <c r="D2" s="168"/>
      <c r="E2" s="168"/>
    </row>
    <row r="3" spans="1:10" ht="18.75" customHeight="1" x14ac:dyDescent="0.25">
      <c r="A3" s="202" t="s">
        <v>507</v>
      </c>
      <c r="B3" s="202"/>
      <c r="C3" s="202"/>
      <c r="D3" s="202"/>
      <c r="E3" s="202"/>
    </row>
    <row r="4" spans="1:10" ht="18.75" customHeight="1" x14ac:dyDescent="0.2">
      <c r="A4" s="197" t="str">
        <f>CLUB!A13</f>
        <v xml:space="preserve"> </v>
      </c>
      <c r="B4" s="198"/>
      <c r="C4" s="198"/>
      <c r="D4" s="198"/>
      <c r="E4" s="199"/>
      <c r="F4" s="47" t="s">
        <v>506</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I07</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I07</v>
      </c>
      <c r="G10" s="1" t="str">
        <f>CLUB!$D$9</f>
        <v>-</v>
      </c>
    </row>
    <row r="11" spans="1:10" ht="16.5" customHeight="1" x14ac:dyDescent="0.2">
      <c r="A11" s="46" t="str">
        <f>IF(B11="","",COUNT($B$9:B11))</f>
        <v/>
      </c>
      <c r="B11" s="40"/>
      <c r="C11" s="17" t="str">
        <f t="shared" si="0"/>
        <v/>
      </c>
      <c r="D11" s="58" t="str">
        <f t="shared" si="1"/>
        <v/>
      </c>
      <c r="E11" s="58" t="str">
        <f t="shared" si="2"/>
        <v/>
      </c>
      <c r="F11" s="47" t="str">
        <f t="shared" si="3"/>
        <v>I07</v>
      </c>
      <c r="G11" s="1" t="str">
        <f>CLUB!$D$9</f>
        <v>-</v>
      </c>
    </row>
    <row r="12" spans="1:10" ht="16.5" customHeight="1" x14ac:dyDescent="0.2">
      <c r="A12" s="46" t="str">
        <f>IF(B12="","",COUNT($B$9:B12))</f>
        <v/>
      </c>
      <c r="B12" s="40"/>
      <c r="C12" s="17" t="str">
        <f t="shared" si="0"/>
        <v/>
      </c>
      <c r="D12" s="58" t="str">
        <f t="shared" si="1"/>
        <v/>
      </c>
      <c r="E12" s="58" t="str">
        <f t="shared" si="2"/>
        <v/>
      </c>
      <c r="F12" s="47" t="str">
        <f t="shared" si="3"/>
        <v>I07</v>
      </c>
      <c r="G12" s="1" t="str">
        <f>CLUB!$D$9</f>
        <v>-</v>
      </c>
    </row>
    <row r="13" spans="1:10" ht="16.5" customHeight="1" x14ac:dyDescent="0.2">
      <c r="A13" s="46" t="str">
        <f>IF(B13="","",COUNT($B$9:B13))</f>
        <v/>
      </c>
      <c r="B13" s="40"/>
      <c r="C13" s="17" t="str">
        <f t="shared" si="0"/>
        <v/>
      </c>
      <c r="D13" s="58" t="str">
        <f t="shared" si="1"/>
        <v/>
      </c>
      <c r="E13" s="58" t="str">
        <f t="shared" si="2"/>
        <v/>
      </c>
      <c r="F13" s="47" t="str">
        <f t="shared" si="3"/>
        <v>I07</v>
      </c>
      <c r="G13" s="1" t="str">
        <f>CLUB!$D$9</f>
        <v>-</v>
      </c>
    </row>
    <row r="14" spans="1:10" ht="16.5" customHeight="1" x14ac:dyDescent="0.2">
      <c r="A14" s="46" t="str">
        <f>IF(B14="","",COUNT($B$9:B14))</f>
        <v/>
      </c>
      <c r="B14" s="40"/>
      <c r="C14" s="17" t="str">
        <f t="shared" si="0"/>
        <v/>
      </c>
      <c r="D14" s="58" t="str">
        <f t="shared" si="1"/>
        <v/>
      </c>
      <c r="E14" s="58" t="str">
        <f t="shared" si="2"/>
        <v/>
      </c>
      <c r="F14" s="47" t="str">
        <f t="shared" si="3"/>
        <v>I07</v>
      </c>
      <c r="G14" s="1" t="str">
        <f>CLUB!$D$9</f>
        <v>-</v>
      </c>
    </row>
    <row r="15" spans="1:10" ht="16.5" customHeight="1" x14ac:dyDescent="0.2">
      <c r="A15" s="46" t="str">
        <f>IF(B15="","",COUNT($B$9:B15))</f>
        <v/>
      </c>
      <c r="B15" s="40"/>
      <c r="C15" s="17" t="str">
        <f t="shared" si="0"/>
        <v/>
      </c>
      <c r="D15" s="58" t="str">
        <f t="shared" si="1"/>
        <v/>
      </c>
      <c r="E15" s="58" t="str">
        <f t="shared" si="2"/>
        <v/>
      </c>
      <c r="F15" s="47" t="str">
        <f t="shared" si="3"/>
        <v>I07</v>
      </c>
      <c r="G15" s="1" t="str">
        <f>CLUB!$D$9</f>
        <v>-</v>
      </c>
    </row>
    <row r="16" spans="1:10" ht="16.5" customHeight="1" x14ac:dyDescent="0.2">
      <c r="A16" s="46" t="str">
        <f>IF(B16="","",COUNT($B$9:B16))</f>
        <v/>
      </c>
      <c r="B16" s="40"/>
      <c r="C16" s="17" t="str">
        <f t="shared" si="0"/>
        <v/>
      </c>
      <c r="D16" s="58" t="str">
        <f t="shared" si="1"/>
        <v/>
      </c>
      <c r="E16" s="58" t="str">
        <f t="shared" si="2"/>
        <v/>
      </c>
      <c r="F16" s="47" t="str">
        <f t="shared" si="3"/>
        <v>I07</v>
      </c>
      <c r="G16" s="1" t="str">
        <f>CLUB!$D$9</f>
        <v>-</v>
      </c>
    </row>
    <row r="17" spans="1:7" ht="16.5" customHeight="1" x14ac:dyDescent="0.2">
      <c r="A17" s="46" t="str">
        <f>IF(B17="","",COUNT($B$9:B17))</f>
        <v/>
      </c>
      <c r="B17" s="40"/>
      <c r="C17" s="17" t="str">
        <f t="shared" si="0"/>
        <v/>
      </c>
      <c r="D17" s="58" t="str">
        <f t="shared" si="1"/>
        <v/>
      </c>
      <c r="E17" s="58" t="str">
        <f t="shared" si="2"/>
        <v/>
      </c>
      <c r="F17" s="47" t="str">
        <f t="shared" si="3"/>
        <v>I07</v>
      </c>
      <c r="G17" s="1" t="str">
        <f>CLUB!$D$9</f>
        <v>-</v>
      </c>
    </row>
    <row r="18" spans="1:7" ht="16.5" customHeight="1" x14ac:dyDescent="0.2">
      <c r="A18" s="46" t="str">
        <f>IF(B18="","",COUNT($B$9:B18))</f>
        <v/>
      </c>
      <c r="B18" s="40"/>
      <c r="C18" s="17" t="str">
        <f t="shared" si="0"/>
        <v/>
      </c>
      <c r="D18" s="58" t="str">
        <f t="shared" si="1"/>
        <v/>
      </c>
      <c r="E18" s="58" t="str">
        <f t="shared" si="2"/>
        <v/>
      </c>
      <c r="F18" s="47" t="str">
        <f t="shared" si="3"/>
        <v>I07</v>
      </c>
      <c r="G18" s="1" t="str">
        <f>CLUB!$D$9</f>
        <v>-</v>
      </c>
    </row>
    <row r="19" spans="1:7" ht="16.5" customHeight="1" x14ac:dyDescent="0.2">
      <c r="A19" s="46" t="str">
        <f>IF(B19="","",COUNT($B$9:B19))</f>
        <v/>
      </c>
      <c r="B19" s="40"/>
      <c r="C19" s="17" t="str">
        <f t="shared" si="0"/>
        <v/>
      </c>
      <c r="D19" s="58" t="str">
        <f t="shared" si="1"/>
        <v/>
      </c>
      <c r="E19" s="58" t="str">
        <f t="shared" si="2"/>
        <v/>
      </c>
      <c r="F19" s="47" t="str">
        <f t="shared" si="3"/>
        <v>I07</v>
      </c>
      <c r="G19" s="1" t="str">
        <f>CLUB!$D$9</f>
        <v>-</v>
      </c>
    </row>
    <row r="20" spans="1:7" ht="15.75" customHeight="1" x14ac:dyDescent="0.2">
      <c r="A20" s="46" t="str">
        <f>IF(B20="","",COUNT($B$9:B20))</f>
        <v/>
      </c>
      <c r="B20" s="40"/>
      <c r="C20" s="17" t="str">
        <f t="shared" si="0"/>
        <v/>
      </c>
      <c r="D20" s="58" t="str">
        <f t="shared" si="1"/>
        <v/>
      </c>
      <c r="E20" s="58" t="str">
        <f t="shared" si="2"/>
        <v/>
      </c>
      <c r="F20" s="47" t="str">
        <f t="shared" si="3"/>
        <v>I07</v>
      </c>
      <c r="G20" s="1" t="str">
        <f>CLUB!$D$9</f>
        <v>-</v>
      </c>
    </row>
    <row r="21" spans="1:7" ht="15.75" customHeight="1" x14ac:dyDescent="0.2">
      <c r="A21" s="46" t="str">
        <f>IF(B21="","",COUNT($B$9:B21))</f>
        <v/>
      </c>
      <c r="B21" s="40"/>
      <c r="C21" s="17" t="str">
        <f t="shared" si="0"/>
        <v/>
      </c>
      <c r="D21" s="58" t="str">
        <f t="shared" si="1"/>
        <v/>
      </c>
      <c r="E21" s="58" t="str">
        <f t="shared" si="2"/>
        <v/>
      </c>
      <c r="F21" s="47" t="str">
        <f t="shared" si="3"/>
        <v>I07</v>
      </c>
      <c r="G21" s="1" t="str">
        <f>CLUB!$D$9</f>
        <v>-</v>
      </c>
    </row>
    <row r="22" spans="1:7" ht="15.75" customHeight="1" x14ac:dyDescent="0.2">
      <c r="A22" s="46" t="str">
        <f>IF(B22="","",COUNT($B$9:B22))</f>
        <v/>
      </c>
      <c r="B22" s="40"/>
      <c r="C22" s="17" t="str">
        <f t="shared" si="0"/>
        <v/>
      </c>
      <c r="D22" s="58" t="str">
        <f t="shared" si="1"/>
        <v/>
      </c>
      <c r="E22" s="58" t="str">
        <f t="shared" si="2"/>
        <v/>
      </c>
      <c r="F22" s="47" t="str">
        <f t="shared" si="3"/>
        <v>I07</v>
      </c>
      <c r="G22" s="1" t="str">
        <f>CLUB!$D$9</f>
        <v>-</v>
      </c>
    </row>
    <row r="23" spans="1:7" ht="15.75" customHeight="1" x14ac:dyDescent="0.2">
      <c r="A23" s="46" t="str">
        <f>IF(B23="","",COUNT($B$9:B23))</f>
        <v/>
      </c>
      <c r="B23" s="40"/>
      <c r="C23" s="17" t="str">
        <f t="shared" si="0"/>
        <v/>
      </c>
      <c r="D23" s="58" t="str">
        <f t="shared" si="1"/>
        <v/>
      </c>
      <c r="E23" s="58" t="str">
        <f t="shared" si="2"/>
        <v/>
      </c>
      <c r="F23" s="47" t="str">
        <f t="shared" si="3"/>
        <v>I07</v>
      </c>
      <c r="G23" s="1" t="str">
        <f>CLUB!$D$9</f>
        <v>-</v>
      </c>
    </row>
    <row r="24" spans="1:7" ht="15.75" customHeight="1" x14ac:dyDescent="0.2">
      <c r="A24" s="46" t="str">
        <f>IF(B24="","",COUNT($B$9:B24))</f>
        <v/>
      </c>
      <c r="B24" s="40"/>
      <c r="C24" s="17" t="str">
        <f t="shared" si="0"/>
        <v/>
      </c>
      <c r="D24" s="58" t="str">
        <f t="shared" si="1"/>
        <v/>
      </c>
      <c r="E24" s="58" t="str">
        <f t="shared" si="2"/>
        <v/>
      </c>
      <c r="F24" s="47" t="str">
        <f t="shared" si="3"/>
        <v>I07</v>
      </c>
      <c r="G24" s="1" t="str">
        <f>CLUB!$D$9</f>
        <v>-</v>
      </c>
    </row>
  </sheetData>
  <sheetProtection sheet="1" objects="1" scenarios="1" selectLockedCells="1"/>
  <mergeCells count="3">
    <mergeCell ref="A2:E2"/>
    <mergeCell ref="A3:E3"/>
    <mergeCell ref="A4:E4"/>
  </mergeCells>
  <conditionalFormatting sqref="B12:B24">
    <cfRule type="cellIs" dxfId="16" priority="13" stopIfTrue="1" operator="equal">
      <formula>0</formula>
    </cfRule>
  </conditionalFormatting>
  <conditionalFormatting sqref="B9:B11">
    <cfRule type="cellIs" dxfId="15" priority="12"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68" t="str">
        <f>ESI!A2</f>
        <v>INSCRIPCIONES EN EL CAMPEONATO DE ESPAÑA 2023</v>
      </c>
      <c r="B2" s="168"/>
      <c r="C2" s="168"/>
      <c r="D2" s="168"/>
      <c r="E2" s="168"/>
    </row>
    <row r="3" spans="1:10" ht="18.75" customHeight="1" x14ac:dyDescent="0.25">
      <c r="A3" s="202" t="s">
        <v>509</v>
      </c>
      <c r="B3" s="202"/>
      <c r="C3" s="202"/>
      <c r="D3" s="202"/>
      <c r="E3" s="202"/>
    </row>
    <row r="4" spans="1:10" ht="18.75" customHeight="1" x14ac:dyDescent="0.2">
      <c r="A4" s="197" t="str">
        <f>CLUB!A13</f>
        <v xml:space="preserve"> </v>
      </c>
      <c r="B4" s="198"/>
      <c r="C4" s="198"/>
      <c r="D4" s="198"/>
      <c r="E4" s="199"/>
      <c r="F4" s="47" t="s">
        <v>508</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I08</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I08</v>
      </c>
      <c r="G10" s="1" t="str">
        <f>CLUB!$D$9</f>
        <v>-</v>
      </c>
    </row>
    <row r="11" spans="1:10" ht="16.5" customHeight="1" x14ac:dyDescent="0.2">
      <c r="A11" s="46" t="str">
        <f>IF(B11="","",COUNT($B$9:B11))</f>
        <v/>
      </c>
      <c r="B11" s="40"/>
      <c r="C11" s="17" t="str">
        <f t="shared" si="0"/>
        <v/>
      </c>
      <c r="D11" s="58" t="str">
        <f t="shared" si="1"/>
        <v/>
      </c>
      <c r="E11" s="58" t="str">
        <f t="shared" si="2"/>
        <v/>
      </c>
      <c r="F11" s="47" t="str">
        <f t="shared" si="3"/>
        <v>I08</v>
      </c>
      <c r="G11" s="1" t="str">
        <f>CLUB!$D$9</f>
        <v>-</v>
      </c>
    </row>
    <row r="12" spans="1:10" ht="16.5" customHeight="1" x14ac:dyDescent="0.2">
      <c r="A12" s="46" t="str">
        <f>IF(B12="","",COUNT($B$9:B12))</f>
        <v/>
      </c>
      <c r="B12" s="40"/>
      <c r="C12" s="17" t="str">
        <f t="shared" si="0"/>
        <v/>
      </c>
      <c r="D12" s="58" t="str">
        <f t="shared" si="1"/>
        <v/>
      </c>
      <c r="E12" s="58" t="str">
        <f t="shared" si="2"/>
        <v/>
      </c>
      <c r="F12" s="47" t="str">
        <f t="shared" si="3"/>
        <v>I08</v>
      </c>
      <c r="G12" s="1" t="str">
        <f>CLUB!$D$9</f>
        <v>-</v>
      </c>
    </row>
    <row r="13" spans="1:10" ht="16.5" customHeight="1" x14ac:dyDescent="0.2">
      <c r="A13" s="46" t="str">
        <f>IF(B13="","",COUNT($B$9:B13))</f>
        <v/>
      </c>
      <c r="B13" s="40"/>
      <c r="C13" s="17" t="str">
        <f t="shared" si="0"/>
        <v/>
      </c>
      <c r="D13" s="58" t="str">
        <f t="shared" si="1"/>
        <v/>
      </c>
      <c r="E13" s="58" t="str">
        <f t="shared" si="2"/>
        <v/>
      </c>
      <c r="F13" s="47" t="str">
        <f t="shared" si="3"/>
        <v>I08</v>
      </c>
      <c r="G13" s="1" t="str">
        <f>CLUB!$D$9</f>
        <v>-</v>
      </c>
    </row>
    <row r="14" spans="1:10" ht="16.5" customHeight="1" x14ac:dyDescent="0.2">
      <c r="A14" s="46" t="str">
        <f>IF(B14="","",COUNT($B$9:B14))</f>
        <v/>
      </c>
      <c r="B14" s="40"/>
      <c r="C14" s="17" t="str">
        <f t="shared" si="0"/>
        <v/>
      </c>
      <c r="D14" s="58" t="str">
        <f t="shared" si="1"/>
        <v/>
      </c>
      <c r="E14" s="58" t="str">
        <f t="shared" si="2"/>
        <v/>
      </c>
      <c r="F14" s="47" t="str">
        <f t="shared" si="3"/>
        <v>I08</v>
      </c>
      <c r="G14" s="1" t="str">
        <f>CLUB!$D$9</f>
        <v>-</v>
      </c>
    </row>
    <row r="15" spans="1:10" ht="16.5" customHeight="1" x14ac:dyDescent="0.2">
      <c r="A15" s="46" t="str">
        <f>IF(B15="","",COUNT($B$9:B15))</f>
        <v/>
      </c>
      <c r="B15" s="40"/>
      <c r="C15" s="17" t="str">
        <f t="shared" si="0"/>
        <v/>
      </c>
      <c r="D15" s="58" t="str">
        <f t="shared" si="1"/>
        <v/>
      </c>
      <c r="E15" s="58" t="str">
        <f t="shared" si="2"/>
        <v/>
      </c>
      <c r="F15" s="47" t="str">
        <f t="shared" si="3"/>
        <v>I08</v>
      </c>
      <c r="G15" s="1" t="str">
        <f>CLUB!$D$9</f>
        <v>-</v>
      </c>
    </row>
    <row r="16" spans="1:10" ht="16.5" customHeight="1" x14ac:dyDescent="0.2">
      <c r="A16" s="46" t="str">
        <f>IF(B16="","",COUNT($B$9:B16))</f>
        <v/>
      </c>
      <c r="B16" s="40"/>
      <c r="C16" s="17" t="str">
        <f t="shared" si="0"/>
        <v/>
      </c>
      <c r="D16" s="58" t="str">
        <f t="shared" si="1"/>
        <v/>
      </c>
      <c r="E16" s="58" t="str">
        <f t="shared" si="2"/>
        <v/>
      </c>
      <c r="F16" s="47" t="str">
        <f t="shared" si="3"/>
        <v>I08</v>
      </c>
      <c r="G16" s="1" t="str">
        <f>CLUB!$D$9</f>
        <v>-</v>
      </c>
    </row>
    <row r="17" spans="1:7" ht="16.5" customHeight="1" x14ac:dyDescent="0.2">
      <c r="A17" s="46" t="str">
        <f>IF(B17="","",COUNT($B$9:B17))</f>
        <v/>
      </c>
      <c r="B17" s="40"/>
      <c r="C17" s="17" t="str">
        <f t="shared" si="0"/>
        <v/>
      </c>
      <c r="D17" s="58" t="str">
        <f t="shared" si="1"/>
        <v/>
      </c>
      <c r="E17" s="58" t="str">
        <f t="shared" si="2"/>
        <v/>
      </c>
      <c r="F17" s="47" t="str">
        <f t="shared" si="3"/>
        <v>I08</v>
      </c>
      <c r="G17" s="1" t="str">
        <f>CLUB!$D$9</f>
        <v>-</v>
      </c>
    </row>
    <row r="18" spans="1:7" ht="16.5" customHeight="1" x14ac:dyDescent="0.2">
      <c r="A18" s="46" t="str">
        <f>IF(B18="","",COUNT($B$9:B18))</f>
        <v/>
      </c>
      <c r="B18" s="40"/>
      <c r="C18" s="17" t="str">
        <f t="shared" si="0"/>
        <v/>
      </c>
      <c r="D18" s="58" t="str">
        <f t="shared" si="1"/>
        <v/>
      </c>
      <c r="E18" s="58" t="str">
        <f t="shared" si="2"/>
        <v/>
      </c>
      <c r="F18" s="47" t="str">
        <f t="shared" si="3"/>
        <v>I08</v>
      </c>
      <c r="G18" s="1" t="str">
        <f>CLUB!$D$9</f>
        <v>-</v>
      </c>
    </row>
    <row r="19" spans="1:7" ht="16.5" customHeight="1" x14ac:dyDescent="0.2">
      <c r="A19" s="46" t="str">
        <f>IF(B19="","",COUNT($B$9:B19))</f>
        <v/>
      </c>
      <c r="B19" s="40"/>
      <c r="C19" s="17" t="str">
        <f t="shared" si="0"/>
        <v/>
      </c>
      <c r="D19" s="58" t="str">
        <f t="shared" si="1"/>
        <v/>
      </c>
      <c r="E19" s="58" t="str">
        <f t="shared" si="2"/>
        <v/>
      </c>
      <c r="F19" s="47" t="str">
        <f t="shared" si="3"/>
        <v>I08</v>
      </c>
      <c r="G19" s="1" t="str">
        <f>CLUB!$D$9</f>
        <v>-</v>
      </c>
    </row>
    <row r="20" spans="1:7" ht="15.75" customHeight="1" x14ac:dyDescent="0.2">
      <c r="A20" s="46" t="str">
        <f>IF(B20="","",COUNT($B$9:B20))</f>
        <v/>
      </c>
      <c r="B20" s="40"/>
      <c r="C20" s="17" t="str">
        <f t="shared" si="0"/>
        <v/>
      </c>
      <c r="D20" s="58" t="str">
        <f t="shared" si="1"/>
        <v/>
      </c>
      <c r="E20" s="58" t="str">
        <f t="shared" si="2"/>
        <v/>
      </c>
      <c r="F20" s="47" t="str">
        <f t="shared" si="3"/>
        <v>I08</v>
      </c>
      <c r="G20" s="1" t="str">
        <f>CLUB!$D$9</f>
        <v>-</v>
      </c>
    </row>
    <row r="21" spans="1:7" ht="15.75" customHeight="1" x14ac:dyDescent="0.2">
      <c r="A21" s="46" t="str">
        <f>IF(B21="","",COUNT($B$9:B21))</f>
        <v/>
      </c>
      <c r="B21" s="40"/>
      <c r="C21" s="17" t="str">
        <f t="shared" si="0"/>
        <v/>
      </c>
      <c r="D21" s="58" t="str">
        <f t="shared" si="1"/>
        <v/>
      </c>
      <c r="E21" s="58" t="str">
        <f t="shared" si="2"/>
        <v/>
      </c>
      <c r="F21" s="47" t="str">
        <f t="shared" si="3"/>
        <v>I08</v>
      </c>
      <c r="G21" s="1" t="str">
        <f>CLUB!$D$9</f>
        <v>-</v>
      </c>
    </row>
    <row r="22" spans="1:7" ht="15.75" customHeight="1" x14ac:dyDescent="0.2">
      <c r="A22" s="46" t="str">
        <f>IF(B22="","",COUNT($B$9:B22))</f>
        <v/>
      </c>
      <c r="B22" s="40"/>
      <c r="C22" s="17" t="str">
        <f t="shared" si="0"/>
        <v/>
      </c>
      <c r="D22" s="58" t="str">
        <f t="shared" si="1"/>
        <v/>
      </c>
      <c r="E22" s="58" t="str">
        <f t="shared" si="2"/>
        <v/>
      </c>
      <c r="F22" s="47" t="str">
        <f t="shared" si="3"/>
        <v>I08</v>
      </c>
      <c r="G22" s="1" t="str">
        <f>CLUB!$D$9</f>
        <v>-</v>
      </c>
    </row>
    <row r="23" spans="1:7" ht="15.75" customHeight="1" x14ac:dyDescent="0.2">
      <c r="A23" s="46" t="str">
        <f>IF(B23="","",COUNT($B$9:B23))</f>
        <v/>
      </c>
      <c r="B23" s="40"/>
      <c r="C23" s="17" t="str">
        <f t="shared" si="0"/>
        <v/>
      </c>
      <c r="D23" s="58" t="str">
        <f t="shared" si="1"/>
        <v/>
      </c>
      <c r="E23" s="58" t="str">
        <f t="shared" si="2"/>
        <v/>
      </c>
      <c r="F23" s="47" t="str">
        <f t="shared" si="3"/>
        <v>I08</v>
      </c>
      <c r="G23" s="1" t="str">
        <f>CLUB!$D$9</f>
        <v>-</v>
      </c>
    </row>
    <row r="24" spans="1:7" ht="15.75" customHeight="1" x14ac:dyDescent="0.2">
      <c r="A24" s="46" t="str">
        <f>IF(B24="","",COUNT($B$9:B24))</f>
        <v/>
      </c>
      <c r="B24" s="40"/>
      <c r="C24" s="17" t="str">
        <f t="shared" si="0"/>
        <v/>
      </c>
      <c r="D24" s="58" t="str">
        <f t="shared" si="1"/>
        <v/>
      </c>
      <c r="E24" s="58" t="str">
        <f t="shared" si="2"/>
        <v/>
      </c>
      <c r="F24" s="47" t="str">
        <f t="shared" si="3"/>
        <v>I08</v>
      </c>
      <c r="G24" s="1" t="str">
        <f>CLUB!$D$9</f>
        <v>-</v>
      </c>
    </row>
  </sheetData>
  <sheetProtection sheet="1" objects="1" scenarios="1" selectLockedCells="1"/>
  <mergeCells count="3">
    <mergeCell ref="A2:E2"/>
    <mergeCell ref="A3:E3"/>
    <mergeCell ref="A4:E4"/>
  </mergeCells>
  <conditionalFormatting sqref="B12:B24">
    <cfRule type="cellIs" dxfId="14" priority="13" stopIfTrue="1" operator="equal">
      <formula>0</formula>
    </cfRule>
  </conditionalFormatting>
  <conditionalFormatting sqref="B9:B11">
    <cfRule type="cellIs" dxfId="13" priority="12"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68" t="str">
        <f>ESI!A2</f>
        <v>INSCRIPCIONES EN EL CAMPEONATO DE ESPAÑA 2023</v>
      </c>
      <c r="B2" s="168"/>
      <c r="C2" s="168"/>
      <c r="D2" s="168"/>
      <c r="E2" s="168"/>
    </row>
    <row r="3" spans="1:10" ht="18.75" customHeight="1" x14ac:dyDescent="0.25">
      <c r="A3" s="202" t="s">
        <v>511</v>
      </c>
      <c r="B3" s="202"/>
      <c r="C3" s="202"/>
      <c r="D3" s="202"/>
      <c r="E3" s="202"/>
    </row>
    <row r="4" spans="1:10" ht="18.75" customHeight="1" x14ac:dyDescent="0.2">
      <c r="A4" s="197" t="str">
        <f>CLUB!A13</f>
        <v xml:space="preserve"> </v>
      </c>
      <c r="B4" s="198"/>
      <c r="C4" s="198"/>
      <c r="D4" s="198"/>
      <c r="E4" s="199"/>
      <c r="F4" s="47" t="s">
        <v>510</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I09</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I09</v>
      </c>
      <c r="G10" s="1" t="str">
        <f>CLUB!$D$9</f>
        <v>-</v>
      </c>
    </row>
    <row r="11" spans="1:10" ht="16.5" customHeight="1" x14ac:dyDescent="0.2">
      <c r="A11" s="46" t="str">
        <f>IF(B11="","",COUNT($B$9:B11))</f>
        <v/>
      </c>
      <c r="B11" s="40"/>
      <c r="C11" s="17" t="str">
        <f t="shared" si="0"/>
        <v/>
      </c>
      <c r="D11" s="58" t="str">
        <f t="shared" si="1"/>
        <v/>
      </c>
      <c r="E11" s="58" t="str">
        <f t="shared" si="2"/>
        <v/>
      </c>
      <c r="F11" s="47" t="str">
        <f t="shared" si="3"/>
        <v>I09</v>
      </c>
      <c r="G11" s="1" t="str">
        <f>CLUB!$D$9</f>
        <v>-</v>
      </c>
    </row>
    <row r="12" spans="1:10" ht="16.5" customHeight="1" x14ac:dyDescent="0.2">
      <c r="A12" s="46" t="str">
        <f>IF(B12="","",COUNT($B$9:B12))</f>
        <v/>
      </c>
      <c r="B12" s="40"/>
      <c r="C12" s="17" t="str">
        <f t="shared" si="0"/>
        <v/>
      </c>
      <c r="D12" s="58" t="str">
        <f t="shared" si="1"/>
        <v/>
      </c>
      <c r="E12" s="58" t="str">
        <f t="shared" si="2"/>
        <v/>
      </c>
      <c r="F12" s="47" t="str">
        <f t="shared" si="3"/>
        <v>I09</v>
      </c>
      <c r="G12" s="1" t="str">
        <f>CLUB!$D$9</f>
        <v>-</v>
      </c>
    </row>
    <row r="13" spans="1:10" ht="16.5" customHeight="1" x14ac:dyDescent="0.2">
      <c r="A13" s="46" t="str">
        <f>IF(B13="","",COUNT($B$9:B13))</f>
        <v/>
      </c>
      <c r="B13" s="40"/>
      <c r="C13" s="17" t="str">
        <f t="shared" si="0"/>
        <v/>
      </c>
      <c r="D13" s="58" t="str">
        <f t="shared" si="1"/>
        <v/>
      </c>
      <c r="E13" s="58" t="str">
        <f t="shared" si="2"/>
        <v/>
      </c>
      <c r="F13" s="47" t="str">
        <f t="shared" si="3"/>
        <v>I09</v>
      </c>
      <c r="G13" s="1" t="str">
        <f>CLUB!$D$9</f>
        <v>-</v>
      </c>
    </row>
    <row r="14" spans="1:10" ht="16.5" customHeight="1" x14ac:dyDescent="0.2">
      <c r="A14" s="46" t="str">
        <f>IF(B14="","",COUNT($B$9:B14))</f>
        <v/>
      </c>
      <c r="B14" s="40"/>
      <c r="C14" s="17" t="str">
        <f t="shared" si="0"/>
        <v/>
      </c>
      <c r="D14" s="58" t="str">
        <f t="shared" si="1"/>
        <v/>
      </c>
      <c r="E14" s="58" t="str">
        <f t="shared" si="2"/>
        <v/>
      </c>
      <c r="F14" s="47" t="str">
        <f t="shared" si="3"/>
        <v>I09</v>
      </c>
      <c r="G14" s="1" t="str">
        <f>CLUB!$D$9</f>
        <v>-</v>
      </c>
    </row>
    <row r="15" spans="1:10" ht="16.5" customHeight="1" x14ac:dyDescent="0.2">
      <c r="A15" s="46" t="str">
        <f>IF(B15="","",COUNT($B$9:B15))</f>
        <v/>
      </c>
      <c r="B15" s="40"/>
      <c r="C15" s="17" t="str">
        <f t="shared" si="0"/>
        <v/>
      </c>
      <c r="D15" s="58" t="str">
        <f t="shared" si="1"/>
        <v/>
      </c>
      <c r="E15" s="58" t="str">
        <f t="shared" si="2"/>
        <v/>
      </c>
      <c r="F15" s="47" t="str">
        <f t="shared" si="3"/>
        <v>I09</v>
      </c>
      <c r="G15" s="1" t="str">
        <f>CLUB!$D$9</f>
        <v>-</v>
      </c>
    </row>
    <row r="16" spans="1:10" ht="16.5" customHeight="1" x14ac:dyDescent="0.2">
      <c r="A16" s="46" t="str">
        <f>IF(B16="","",COUNT($B$9:B16))</f>
        <v/>
      </c>
      <c r="B16" s="40"/>
      <c r="C16" s="17" t="str">
        <f t="shared" si="0"/>
        <v/>
      </c>
      <c r="D16" s="58" t="str">
        <f t="shared" si="1"/>
        <v/>
      </c>
      <c r="E16" s="58" t="str">
        <f t="shared" si="2"/>
        <v/>
      </c>
      <c r="F16" s="47" t="str">
        <f t="shared" si="3"/>
        <v>I09</v>
      </c>
      <c r="G16" s="1" t="str">
        <f>CLUB!$D$9</f>
        <v>-</v>
      </c>
    </row>
    <row r="17" spans="1:7" ht="16.5" customHeight="1" x14ac:dyDescent="0.2">
      <c r="A17" s="46" t="str">
        <f>IF(B17="","",COUNT($B$9:B17))</f>
        <v/>
      </c>
      <c r="B17" s="40"/>
      <c r="C17" s="17" t="str">
        <f t="shared" si="0"/>
        <v/>
      </c>
      <c r="D17" s="58" t="str">
        <f t="shared" si="1"/>
        <v/>
      </c>
      <c r="E17" s="58" t="str">
        <f t="shared" si="2"/>
        <v/>
      </c>
      <c r="F17" s="47" t="str">
        <f t="shared" si="3"/>
        <v>I09</v>
      </c>
      <c r="G17" s="1" t="str">
        <f>CLUB!$D$9</f>
        <v>-</v>
      </c>
    </row>
    <row r="18" spans="1:7" ht="16.5" customHeight="1" x14ac:dyDescent="0.2">
      <c r="A18" s="46" t="str">
        <f>IF(B18="","",COUNT($B$9:B18))</f>
        <v/>
      </c>
      <c r="B18" s="40"/>
      <c r="C18" s="17" t="str">
        <f t="shared" si="0"/>
        <v/>
      </c>
      <c r="D18" s="58" t="str">
        <f t="shared" si="1"/>
        <v/>
      </c>
      <c r="E18" s="58" t="str">
        <f t="shared" si="2"/>
        <v/>
      </c>
      <c r="F18" s="47" t="str">
        <f t="shared" si="3"/>
        <v>I09</v>
      </c>
      <c r="G18" s="1" t="str">
        <f>CLUB!$D$9</f>
        <v>-</v>
      </c>
    </row>
    <row r="19" spans="1:7" ht="16.5" customHeight="1" x14ac:dyDescent="0.2">
      <c r="A19" s="46" t="str">
        <f>IF(B19="","",COUNT($B$9:B19))</f>
        <v/>
      </c>
      <c r="B19" s="40"/>
      <c r="C19" s="17" t="str">
        <f t="shared" si="0"/>
        <v/>
      </c>
      <c r="D19" s="58" t="str">
        <f t="shared" si="1"/>
        <v/>
      </c>
      <c r="E19" s="58" t="str">
        <f t="shared" si="2"/>
        <v/>
      </c>
      <c r="F19" s="47" t="str">
        <f t="shared" si="3"/>
        <v>I09</v>
      </c>
      <c r="G19" s="1" t="str">
        <f>CLUB!$D$9</f>
        <v>-</v>
      </c>
    </row>
    <row r="20" spans="1:7" ht="15.75" customHeight="1" x14ac:dyDescent="0.2">
      <c r="A20" s="46" t="str">
        <f>IF(B20="","",COUNT($B$9:B20))</f>
        <v/>
      </c>
      <c r="B20" s="40"/>
      <c r="C20" s="17" t="str">
        <f t="shared" si="0"/>
        <v/>
      </c>
      <c r="D20" s="58" t="str">
        <f t="shared" si="1"/>
        <v/>
      </c>
      <c r="E20" s="58" t="str">
        <f t="shared" si="2"/>
        <v/>
      </c>
      <c r="F20" s="47" t="str">
        <f t="shared" si="3"/>
        <v>I09</v>
      </c>
      <c r="G20" s="1" t="str">
        <f>CLUB!$D$9</f>
        <v>-</v>
      </c>
    </row>
    <row r="21" spans="1:7" ht="15.75" customHeight="1" x14ac:dyDescent="0.2">
      <c r="A21" s="46" t="str">
        <f>IF(B21="","",COUNT($B$9:B21))</f>
        <v/>
      </c>
      <c r="B21" s="40"/>
      <c r="C21" s="17" t="str">
        <f t="shared" si="0"/>
        <v/>
      </c>
      <c r="D21" s="58" t="str">
        <f t="shared" si="1"/>
        <v/>
      </c>
      <c r="E21" s="58" t="str">
        <f t="shared" si="2"/>
        <v/>
      </c>
      <c r="F21" s="47" t="str">
        <f t="shared" si="3"/>
        <v>I09</v>
      </c>
      <c r="G21" s="1" t="str">
        <f>CLUB!$D$9</f>
        <v>-</v>
      </c>
    </row>
    <row r="22" spans="1:7" ht="15.75" customHeight="1" x14ac:dyDescent="0.2">
      <c r="A22" s="46" t="str">
        <f>IF(B22="","",COUNT($B$9:B22))</f>
        <v/>
      </c>
      <c r="B22" s="40"/>
      <c r="C22" s="17" t="str">
        <f t="shared" si="0"/>
        <v/>
      </c>
      <c r="D22" s="58" t="str">
        <f t="shared" si="1"/>
        <v/>
      </c>
      <c r="E22" s="58" t="str">
        <f t="shared" si="2"/>
        <v/>
      </c>
      <c r="F22" s="47" t="str">
        <f t="shared" si="3"/>
        <v>I09</v>
      </c>
      <c r="G22" s="1" t="str">
        <f>CLUB!$D$9</f>
        <v>-</v>
      </c>
    </row>
    <row r="23" spans="1:7" ht="15.75" customHeight="1" x14ac:dyDescent="0.2">
      <c r="A23" s="46" t="str">
        <f>IF(B23="","",COUNT($B$9:B23))</f>
        <v/>
      </c>
      <c r="B23" s="40"/>
      <c r="C23" s="17" t="str">
        <f t="shared" si="0"/>
        <v/>
      </c>
      <c r="D23" s="58" t="str">
        <f t="shared" si="1"/>
        <v/>
      </c>
      <c r="E23" s="58" t="str">
        <f t="shared" si="2"/>
        <v/>
      </c>
      <c r="F23" s="47" t="str">
        <f t="shared" si="3"/>
        <v>I09</v>
      </c>
      <c r="G23" s="1" t="str">
        <f>CLUB!$D$9</f>
        <v>-</v>
      </c>
    </row>
    <row r="24" spans="1:7" ht="15.75" customHeight="1" x14ac:dyDescent="0.2">
      <c r="A24" s="46" t="str">
        <f>IF(B24="","",COUNT($B$9:B24))</f>
        <v/>
      </c>
      <c r="B24" s="40"/>
      <c r="C24" s="17" t="str">
        <f t="shared" si="0"/>
        <v/>
      </c>
      <c r="D24" s="58" t="str">
        <f t="shared" si="1"/>
        <v/>
      </c>
      <c r="E24" s="58" t="str">
        <f t="shared" si="2"/>
        <v/>
      </c>
      <c r="F24" s="47" t="str">
        <f t="shared" si="3"/>
        <v>I09</v>
      </c>
      <c r="G24" s="1" t="str">
        <f>CLUB!$D$9</f>
        <v>-</v>
      </c>
    </row>
  </sheetData>
  <sheetProtection sheet="1" objects="1" scenarios="1" selectLockedCells="1"/>
  <mergeCells count="3">
    <mergeCell ref="A2:E2"/>
    <mergeCell ref="A3:E3"/>
    <mergeCell ref="A4:E4"/>
  </mergeCells>
  <conditionalFormatting sqref="B12:B24">
    <cfRule type="cellIs" dxfId="12" priority="13" stopIfTrue="1" operator="equal">
      <formula>0</formula>
    </cfRule>
  </conditionalFormatting>
  <conditionalFormatting sqref="B9:B11">
    <cfRule type="cellIs" dxfId="11" priority="12"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6"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5">
      <c r="A1" s="168"/>
      <c r="B1" s="168"/>
      <c r="C1" s="168"/>
      <c r="D1" s="168"/>
      <c r="E1" s="168"/>
    </row>
    <row r="2" spans="1:10" ht="18.75" customHeight="1" x14ac:dyDescent="0.25">
      <c r="A2" s="168" t="str">
        <f>ESI!A2</f>
        <v>INSCRIPCIONES EN EL CAMPEONATO DE ESPAÑA 2023</v>
      </c>
      <c r="B2" s="168"/>
      <c r="C2" s="168"/>
      <c r="D2" s="168"/>
      <c r="E2" s="168"/>
    </row>
    <row r="3" spans="1:10" ht="18.75" customHeight="1" x14ac:dyDescent="0.25">
      <c r="A3" s="202" t="s">
        <v>513</v>
      </c>
      <c r="B3" s="202"/>
      <c r="C3" s="202"/>
      <c r="D3" s="202"/>
      <c r="E3" s="202"/>
    </row>
    <row r="4" spans="1:10" ht="18.75" customHeight="1" x14ac:dyDescent="0.2">
      <c r="A4" s="197" t="str">
        <f>CLUB!A13</f>
        <v xml:space="preserve"> </v>
      </c>
      <c r="B4" s="198"/>
      <c r="C4" s="198"/>
      <c r="D4" s="198"/>
      <c r="E4" s="199"/>
      <c r="F4" s="47" t="s">
        <v>512</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IF(B9="","",COUNT($B$9:B9))</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I10</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I10</v>
      </c>
      <c r="G10" s="1" t="str">
        <f>CLUB!$D$9</f>
        <v>-</v>
      </c>
    </row>
    <row r="11" spans="1:10" ht="16.5" customHeight="1" x14ac:dyDescent="0.2">
      <c r="A11" s="46" t="str">
        <f>IF(B11="","",COUNT($B$9:B11))</f>
        <v/>
      </c>
      <c r="B11" s="40"/>
      <c r="C11" s="17" t="str">
        <f t="shared" si="0"/>
        <v/>
      </c>
      <c r="D11" s="58" t="str">
        <f t="shared" si="1"/>
        <v/>
      </c>
      <c r="E11" s="58" t="str">
        <f t="shared" si="2"/>
        <v/>
      </c>
      <c r="F11" s="47" t="str">
        <f t="shared" si="3"/>
        <v>I10</v>
      </c>
      <c r="G11" s="1" t="str">
        <f>CLUB!$D$9</f>
        <v>-</v>
      </c>
    </row>
    <row r="12" spans="1:10" ht="16.5" customHeight="1" x14ac:dyDescent="0.2">
      <c r="A12" s="46" t="str">
        <f>IF(B12="","",COUNT($B$9:B12))</f>
        <v/>
      </c>
      <c r="B12" s="40"/>
      <c r="C12" s="17" t="str">
        <f t="shared" si="0"/>
        <v/>
      </c>
      <c r="D12" s="58" t="str">
        <f t="shared" si="1"/>
        <v/>
      </c>
      <c r="E12" s="58" t="str">
        <f t="shared" si="2"/>
        <v/>
      </c>
      <c r="F12" s="47" t="str">
        <f t="shared" si="3"/>
        <v>I10</v>
      </c>
      <c r="G12" s="1" t="str">
        <f>CLUB!$D$9</f>
        <v>-</v>
      </c>
    </row>
    <row r="13" spans="1:10" ht="16.5" customHeight="1" x14ac:dyDescent="0.2">
      <c r="A13" s="46" t="str">
        <f>IF(B13="","",COUNT($B$9:B13))</f>
        <v/>
      </c>
      <c r="B13" s="40"/>
      <c r="C13" s="17" t="str">
        <f t="shared" si="0"/>
        <v/>
      </c>
      <c r="D13" s="58" t="str">
        <f t="shared" si="1"/>
        <v/>
      </c>
      <c r="E13" s="58" t="str">
        <f t="shared" si="2"/>
        <v/>
      </c>
      <c r="F13" s="47" t="str">
        <f t="shared" si="3"/>
        <v>I10</v>
      </c>
      <c r="G13" s="1" t="str">
        <f>CLUB!$D$9</f>
        <v>-</v>
      </c>
    </row>
    <row r="14" spans="1:10" ht="16.5" customHeight="1" x14ac:dyDescent="0.2">
      <c r="A14" s="46" t="str">
        <f>IF(B14="","",COUNT($B$9:B14))</f>
        <v/>
      </c>
      <c r="B14" s="40"/>
      <c r="C14" s="17" t="str">
        <f t="shared" si="0"/>
        <v/>
      </c>
      <c r="D14" s="58" t="str">
        <f t="shared" si="1"/>
        <v/>
      </c>
      <c r="E14" s="58" t="str">
        <f t="shared" si="2"/>
        <v/>
      </c>
      <c r="F14" s="47" t="str">
        <f t="shared" si="3"/>
        <v>I10</v>
      </c>
      <c r="G14" s="1" t="str">
        <f>CLUB!$D$9</f>
        <v>-</v>
      </c>
    </row>
    <row r="15" spans="1:10" ht="16.5" customHeight="1" x14ac:dyDescent="0.2">
      <c r="A15" s="46" t="str">
        <f>IF(B15="","",COUNT($B$9:B15))</f>
        <v/>
      </c>
      <c r="B15" s="40"/>
      <c r="C15" s="17" t="str">
        <f t="shared" si="0"/>
        <v/>
      </c>
      <c r="D15" s="58" t="str">
        <f t="shared" si="1"/>
        <v/>
      </c>
      <c r="E15" s="58" t="str">
        <f t="shared" si="2"/>
        <v/>
      </c>
      <c r="F15" s="47" t="str">
        <f t="shared" si="3"/>
        <v>I10</v>
      </c>
      <c r="G15" s="1" t="str">
        <f>CLUB!$D$9</f>
        <v>-</v>
      </c>
    </row>
    <row r="16" spans="1:10" ht="16.5" customHeight="1" x14ac:dyDescent="0.2">
      <c r="A16" s="46" t="str">
        <f>IF(B16="","",COUNT($B$9:B16))</f>
        <v/>
      </c>
      <c r="B16" s="40"/>
      <c r="C16" s="17" t="str">
        <f t="shared" si="0"/>
        <v/>
      </c>
      <c r="D16" s="58" t="str">
        <f t="shared" si="1"/>
        <v/>
      </c>
      <c r="E16" s="58" t="str">
        <f t="shared" si="2"/>
        <v/>
      </c>
      <c r="F16" s="47" t="str">
        <f t="shared" si="3"/>
        <v>I10</v>
      </c>
      <c r="G16" s="1" t="str">
        <f>CLUB!$D$9</f>
        <v>-</v>
      </c>
    </row>
    <row r="17" spans="1:7" ht="16.5" customHeight="1" x14ac:dyDescent="0.2">
      <c r="A17" s="46" t="str">
        <f>IF(B17="","",COUNT($B$9:B17))</f>
        <v/>
      </c>
      <c r="B17" s="40"/>
      <c r="C17" s="17" t="str">
        <f t="shared" si="0"/>
        <v/>
      </c>
      <c r="D17" s="58" t="str">
        <f t="shared" si="1"/>
        <v/>
      </c>
      <c r="E17" s="58" t="str">
        <f t="shared" si="2"/>
        <v/>
      </c>
      <c r="F17" s="47" t="str">
        <f t="shared" si="3"/>
        <v>I10</v>
      </c>
      <c r="G17" s="1" t="str">
        <f>CLUB!$D$9</f>
        <v>-</v>
      </c>
    </row>
    <row r="18" spans="1:7" ht="16.5" customHeight="1" x14ac:dyDescent="0.2">
      <c r="A18" s="46" t="str">
        <f>IF(B18="","",COUNT($B$9:B18))</f>
        <v/>
      </c>
      <c r="B18" s="40"/>
      <c r="C18" s="17" t="str">
        <f t="shared" si="0"/>
        <v/>
      </c>
      <c r="D18" s="58" t="str">
        <f t="shared" si="1"/>
        <v/>
      </c>
      <c r="E18" s="58" t="str">
        <f t="shared" si="2"/>
        <v/>
      </c>
      <c r="F18" s="47" t="str">
        <f t="shared" si="3"/>
        <v>I10</v>
      </c>
      <c r="G18" s="1" t="str">
        <f>CLUB!$D$9</f>
        <v>-</v>
      </c>
    </row>
    <row r="19" spans="1:7" ht="16.5" customHeight="1" x14ac:dyDescent="0.2">
      <c r="A19" s="46" t="str">
        <f>IF(B19="","",COUNT($B$9:B19))</f>
        <v/>
      </c>
      <c r="B19" s="40"/>
      <c r="C19" s="17" t="str">
        <f t="shared" si="0"/>
        <v/>
      </c>
      <c r="D19" s="58" t="str">
        <f t="shared" si="1"/>
        <v/>
      </c>
      <c r="E19" s="58" t="str">
        <f t="shared" si="2"/>
        <v/>
      </c>
      <c r="F19" s="47" t="str">
        <f t="shared" si="3"/>
        <v>I10</v>
      </c>
      <c r="G19" s="1" t="str">
        <f>CLUB!$D$9</f>
        <v>-</v>
      </c>
    </row>
    <row r="20" spans="1:7" ht="15.75" customHeight="1" x14ac:dyDescent="0.2">
      <c r="A20" s="46" t="str">
        <f>IF(B20="","",COUNT($B$9:B20))</f>
        <v/>
      </c>
      <c r="B20" s="40"/>
      <c r="C20" s="17" t="str">
        <f t="shared" si="0"/>
        <v/>
      </c>
      <c r="D20" s="58" t="str">
        <f t="shared" si="1"/>
        <v/>
      </c>
      <c r="E20" s="58" t="str">
        <f t="shared" si="2"/>
        <v/>
      </c>
      <c r="F20" s="47" t="str">
        <f t="shared" si="3"/>
        <v>I10</v>
      </c>
      <c r="G20" s="1" t="str">
        <f>CLUB!$D$9</f>
        <v>-</v>
      </c>
    </row>
    <row r="21" spans="1:7" ht="15.75" customHeight="1" x14ac:dyDescent="0.2">
      <c r="A21" s="46" t="str">
        <f>IF(B21="","",COUNT($B$9:B21))</f>
        <v/>
      </c>
      <c r="B21" s="40"/>
      <c r="C21" s="17" t="str">
        <f t="shared" si="0"/>
        <v/>
      </c>
      <c r="D21" s="58" t="str">
        <f t="shared" si="1"/>
        <v/>
      </c>
      <c r="E21" s="58" t="str">
        <f t="shared" si="2"/>
        <v/>
      </c>
      <c r="F21" s="47" t="str">
        <f t="shared" si="3"/>
        <v>I10</v>
      </c>
      <c r="G21" s="1" t="str">
        <f>CLUB!$D$9</f>
        <v>-</v>
      </c>
    </row>
    <row r="22" spans="1:7" ht="15.75" customHeight="1" x14ac:dyDescent="0.2">
      <c r="A22" s="46" t="str">
        <f>IF(B22="","",COUNT($B$9:B22))</f>
        <v/>
      </c>
      <c r="B22" s="40"/>
      <c r="C22" s="17" t="str">
        <f t="shared" si="0"/>
        <v/>
      </c>
      <c r="D22" s="58" t="str">
        <f t="shared" si="1"/>
        <v/>
      </c>
      <c r="E22" s="58" t="str">
        <f t="shared" si="2"/>
        <v/>
      </c>
      <c r="F22" s="47" t="str">
        <f t="shared" si="3"/>
        <v>I10</v>
      </c>
      <c r="G22" s="1" t="str">
        <f>CLUB!$D$9</f>
        <v>-</v>
      </c>
    </row>
    <row r="23" spans="1:7" ht="15.75" customHeight="1" x14ac:dyDescent="0.2">
      <c r="A23" s="46" t="str">
        <f>IF(B23="","",COUNT($B$9:B23))</f>
        <v/>
      </c>
      <c r="B23" s="40"/>
      <c r="C23" s="17" t="str">
        <f t="shared" si="0"/>
        <v/>
      </c>
      <c r="D23" s="58" t="str">
        <f t="shared" si="1"/>
        <v/>
      </c>
      <c r="E23" s="58" t="str">
        <f t="shared" si="2"/>
        <v/>
      </c>
      <c r="F23" s="47" t="str">
        <f t="shared" si="3"/>
        <v>I10</v>
      </c>
      <c r="G23" s="1" t="str">
        <f>CLUB!$D$9</f>
        <v>-</v>
      </c>
    </row>
    <row r="24" spans="1:7" ht="15.75" customHeight="1" x14ac:dyDescent="0.2">
      <c r="A24" s="46" t="str">
        <f>IF(B24="","",COUNT($B$9:B24))</f>
        <v/>
      </c>
      <c r="B24" s="40"/>
      <c r="C24" s="17" t="str">
        <f t="shared" si="0"/>
        <v/>
      </c>
      <c r="D24" s="58" t="str">
        <f t="shared" si="1"/>
        <v/>
      </c>
      <c r="E24" s="58" t="str">
        <f t="shared" si="2"/>
        <v/>
      </c>
      <c r="F24" s="47" t="str">
        <f t="shared" si="3"/>
        <v>I10</v>
      </c>
      <c r="G24" s="1" t="str">
        <f>CLUB!$D$9</f>
        <v>-</v>
      </c>
    </row>
  </sheetData>
  <sheetProtection sheet="1" objects="1" scenarios="1" selectLockedCells="1"/>
  <mergeCells count="4">
    <mergeCell ref="A2:E2"/>
    <mergeCell ref="A3:E3"/>
    <mergeCell ref="A4:E4"/>
    <mergeCell ref="A1:E1"/>
  </mergeCells>
  <conditionalFormatting sqref="B12:B24">
    <cfRule type="cellIs" dxfId="10" priority="8" stopIfTrue="1" operator="equal">
      <formula>0</formula>
    </cfRule>
  </conditionalFormatting>
  <conditionalFormatting sqref="B9:B11">
    <cfRule type="cellIs" dxfId="9" priority="7"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G27"/>
  <sheetViews>
    <sheetView showGridLines="0" zoomScaleNormal="100" zoomScaleSheetLayoutView="100" workbookViewId="0">
      <selection activeCell="D9" sqref="D9:F9"/>
    </sheetView>
  </sheetViews>
  <sheetFormatPr baseColWidth="10" defaultColWidth="11.42578125" defaultRowHeight="12.75" x14ac:dyDescent="0.2"/>
  <cols>
    <col min="1" max="1" width="3.7109375" style="1" customWidth="1"/>
    <col min="2" max="2" width="9.28515625" style="1" bestFit="1" customWidth="1"/>
    <col min="3" max="3" width="23.7109375" style="1" customWidth="1"/>
    <col min="4" max="7" width="13" style="1" customWidth="1"/>
    <col min="8" max="16384" width="11.42578125" style="1"/>
  </cols>
  <sheetData>
    <row r="1" spans="1:7" x14ac:dyDescent="0.2">
      <c r="A1" s="1" t="s">
        <v>581</v>
      </c>
    </row>
    <row r="5" spans="1:7" ht="24.75" customHeight="1" x14ac:dyDescent="0.2"/>
    <row r="6" spans="1:7" ht="19.5" customHeight="1" x14ac:dyDescent="0.25">
      <c r="A6" s="168" t="s">
        <v>8762</v>
      </c>
      <c r="B6" s="168"/>
      <c r="C6" s="168"/>
      <c r="D6" s="168"/>
      <c r="E6" s="168"/>
      <c r="F6" s="168"/>
      <c r="G6" s="168"/>
    </row>
    <row r="7" spans="1:7" ht="18.75" customHeight="1" x14ac:dyDescent="0.25">
      <c r="A7" s="168"/>
      <c r="B7" s="168"/>
      <c r="C7" s="168"/>
      <c r="D7" s="168"/>
      <c r="E7" s="168"/>
      <c r="F7" s="168"/>
      <c r="G7" s="168"/>
    </row>
    <row r="8" spans="1:7" ht="18.75" customHeight="1" x14ac:dyDescent="0.25">
      <c r="A8" s="169" t="s">
        <v>425</v>
      </c>
      <c r="B8" s="169"/>
      <c r="C8" s="169"/>
      <c r="D8" s="169"/>
      <c r="E8" s="169"/>
      <c r="F8" s="169"/>
      <c r="G8" s="169"/>
    </row>
    <row r="9" spans="1:7" ht="18.75" customHeight="1" x14ac:dyDescent="0.2">
      <c r="C9" s="10" t="s">
        <v>426</v>
      </c>
      <c r="D9" s="170" t="s">
        <v>1947</v>
      </c>
      <c r="E9" s="171"/>
      <c r="F9" s="172"/>
      <c r="G9" s="6"/>
    </row>
    <row r="10" spans="1:7" ht="6" customHeight="1" x14ac:dyDescent="0.2">
      <c r="C10" s="24"/>
      <c r="D10" s="9"/>
      <c r="E10" s="9"/>
      <c r="F10" s="25"/>
      <c r="G10" s="25"/>
    </row>
    <row r="11" spans="1:7" ht="4.5" customHeight="1" x14ac:dyDescent="0.2">
      <c r="A11" s="179"/>
      <c r="B11" s="179"/>
      <c r="C11" s="179"/>
      <c r="D11" s="179"/>
      <c r="E11" s="179"/>
      <c r="F11" s="179"/>
      <c r="G11" s="179"/>
    </row>
    <row r="12" spans="1:7" ht="4.5" customHeight="1" x14ac:dyDescent="0.2">
      <c r="A12" s="180"/>
      <c r="B12" s="180"/>
      <c r="C12" s="180"/>
      <c r="D12" s="180"/>
      <c r="E12" s="180"/>
      <c r="F12" s="180"/>
      <c r="G12" s="180"/>
    </row>
    <row r="13" spans="1:7" ht="15.75" customHeight="1" x14ac:dyDescent="0.2">
      <c r="A13" s="173" t="str">
        <f>VLOOKUP(D9,clubes!A1:B982,2,0)</f>
        <v xml:space="preserve"> </v>
      </c>
      <c r="B13" s="174"/>
      <c r="C13" s="174"/>
      <c r="D13" s="174"/>
      <c r="E13" s="174"/>
      <c r="F13" s="174"/>
      <c r="G13" s="175"/>
    </row>
    <row r="14" spans="1:7" ht="15.75" customHeight="1" x14ac:dyDescent="0.2">
      <c r="A14" s="176"/>
      <c r="B14" s="177"/>
      <c r="C14" s="177"/>
      <c r="D14" s="177"/>
      <c r="E14" s="177"/>
      <c r="F14" s="177"/>
      <c r="G14" s="178"/>
    </row>
    <row r="15" spans="1:7" ht="3.75" customHeight="1" x14ac:dyDescent="0.2"/>
    <row r="16" spans="1:7" ht="3.75" customHeight="1" x14ac:dyDescent="0.2"/>
    <row r="17" spans="1:7" ht="15" x14ac:dyDescent="0.2">
      <c r="A17" s="181" t="s">
        <v>1948</v>
      </c>
      <c r="B17" s="181"/>
      <c r="C17" s="181"/>
      <c r="D17" s="181"/>
      <c r="E17" s="181"/>
      <c r="F17" s="181"/>
      <c r="G17" s="181"/>
    </row>
    <row r="18" spans="1:7" x14ac:dyDescent="0.2">
      <c r="C18" s="184" t="s">
        <v>1949</v>
      </c>
      <c r="D18" s="184"/>
      <c r="E18" s="184"/>
      <c r="F18" s="184"/>
    </row>
    <row r="19" spans="1:7" ht="7.5" customHeight="1" x14ac:dyDescent="0.2">
      <c r="C19" s="182"/>
      <c r="D19" s="182"/>
      <c r="E19" s="182"/>
      <c r="F19" s="182"/>
    </row>
    <row r="20" spans="1:7" ht="20.25" customHeight="1" x14ac:dyDescent="0.2">
      <c r="A20" s="183" t="s">
        <v>899</v>
      </c>
      <c r="B20" s="183"/>
      <c r="C20" s="183"/>
      <c r="D20" s="183"/>
      <c r="E20" s="183"/>
      <c r="F20" s="183"/>
      <c r="G20" s="183"/>
    </row>
    <row r="21" spans="1:7" ht="31.5" customHeight="1" x14ac:dyDescent="0.2">
      <c r="A21" s="183"/>
      <c r="B21" s="183"/>
      <c r="C21" s="183"/>
      <c r="D21" s="183"/>
      <c r="E21" s="183"/>
      <c r="F21" s="183"/>
      <c r="G21" s="183"/>
    </row>
    <row r="22" spans="1:7" ht="12.75" customHeight="1" x14ac:dyDescent="0.2">
      <c r="A22" s="167"/>
      <c r="B22" s="167"/>
      <c r="C22" s="167"/>
      <c r="D22" s="167"/>
      <c r="E22" s="167"/>
      <c r="F22" s="167"/>
      <c r="G22" s="167"/>
    </row>
    <row r="23" spans="1:7" ht="12.75" customHeight="1" x14ac:dyDescent="0.2">
      <c r="A23" s="167"/>
      <c r="B23" s="167"/>
      <c r="C23" s="167"/>
      <c r="D23" s="167"/>
      <c r="E23" s="167"/>
      <c r="F23" s="167"/>
      <c r="G23" s="167"/>
    </row>
    <row r="24" spans="1:7" ht="12.75" customHeight="1" x14ac:dyDescent="0.2">
      <c r="A24" s="167"/>
      <c r="B24" s="167"/>
      <c r="C24" s="167"/>
      <c r="D24" s="167"/>
      <c r="E24" s="167"/>
      <c r="F24" s="167"/>
      <c r="G24" s="167"/>
    </row>
    <row r="25" spans="1:7" x14ac:dyDescent="0.2">
      <c r="A25" s="167"/>
      <c r="B25" s="167"/>
      <c r="C25" s="167"/>
      <c r="D25" s="167"/>
      <c r="E25" s="167"/>
      <c r="F25" s="167"/>
      <c r="G25" s="167"/>
    </row>
    <row r="26" spans="1:7" x14ac:dyDescent="0.2">
      <c r="A26" s="167"/>
      <c r="B26" s="167"/>
      <c r="C26" s="167"/>
      <c r="D26" s="167"/>
      <c r="E26" s="167"/>
      <c r="F26" s="167"/>
      <c r="G26" s="167"/>
    </row>
    <row r="27" spans="1:7" x14ac:dyDescent="0.2">
      <c r="A27" s="167"/>
      <c r="B27" s="167"/>
      <c r="C27" s="167"/>
      <c r="D27" s="167"/>
      <c r="E27" s="167"/>
      <c r="F27" s="167"/>
      <c r="G27" s="167"/>
    </row>
  </sheetData>
  <sheetProtection selectLockedCells="1"/>
  <mergeCells count="11">
    <mergeCell ref="A22:G27"/>
    <mergeCell ref="A6:G6"/>
    <mergeCell ref="A7:G7"/>
    <mergeCell ref="A8:G8"/>
    <mergeCell ref="D9:F9"/>
    <mergeCell ref="A13:G14"/>
    <mergeCell ref="A11:G12"/>
    <mergeCell ref="A17:G17"/>
    <mergeCell ref="C19:F19"/>
    <mergeCell ref="A20:G21"/>
    <mergeCell ref="C18:F18"/>
  </mergeCells>
  <hyperlinks>
    <hyperlink ref="C18:F18" location="clubes!A1" display="Ver listado clubes"/>
  </hyperlinks>
  <printOptions horizontalCentered="1"/>
  <pageMargins left="0.31496062992125984" right="0.39370078740157483" top="0.31496062992125984" bottom="0.39370078740157483" header="0" footer="0.19685039370078741"/>
  <pageSetup paperSize="9" orientation="portrait" r:id="rId1"/>
  <headerFooter alignWithMargins="0">
    <oddFooter>&amp;L&amp;"Arial,Cursiva"&amp;8Inscripciones Cto. España&amp;C&amp;"Times New Roman,Normal"- DEPORTE OLÍMPICO -</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39997558519241921"/>
  </sheetPr>
  <dimension ref="A1:AA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2" width="11.42578125" style="1" hidden="1" customWidth="1"/>
    <col min="13" max="13" width="4.7109375" style="1" hidden="1" customWidth="1"/>
    <col min="14" max="23" width="0" style="1" hidden="1" customWidth="1"/>
    <col min="24" max="24" width="34.85546875" style="1" hidden="1" customWidth="1"/>
    <col min="25" max="25" width="14.42578125" style="83" customWidth="1"/>
    <col min="26" max="26" width="11.42578125" style="1"/>
    <col min="27" max="27" width="0" style="1" hidden="1" customWidth="1"/>
    <col min="28" max="16384" width="11.42578125" style="1"/>
  </cols>
  <sheetData>
    <row r="1" spans="1:27" ht="7.5" customHeight="1" x14ac:dyDescent="0.2"/>
    <row r="2" spans="1:27" ht="18.75" customHeight="1" x14ac:dyDescent="0.25">
      <c r="A2" s="168" t="str">
        <f>ESI!A2</f>
        <v>INSCRIPCIONES EN EL CAMPEONATO DE ESPAÑA 2023</v>
      </c>
      <c r="B2" s="168"/>
      <c r="C2" s="168"/>
      <c r="D2" s="168"/>
      <c r="E2" s="168"/>
    </row>
    <row r="3" spans="1:27" ht="18.75" customHeight="1" x14ac:dyDescent="0.25">
      <c r="A3" s="202" t="s">
        <v>491</v>
      </c>
      <c r="B3" s="202"/>
      <c r="C3" s="202"/>
      <c r="D3" s="202"/>
      <c r="E3" s="202"/>
    </row>
    <row r="4" spans="1:27" ht="18.75" customHeight="1" x14ac:dyDescent="0.2">
      <c r="A4" s="206" t="str">
        <f>CLUB!A13</f>
        <v xml:space="preserve"> </v>
      </c>
      <c r="B4" s="207"/>
      <c r="C4" s="207"/>
      <c r="D4" s="207"/>
      <c r="E4" s="208"/>
      <c r="F4" s="47" t="s">
        <v>492</v>
      </c>
    </row>
    <row r="5" spans="1:27" ht="6" customHeight="1" x14ac:dyDescent="0.2">
      <c r="C5" s="24"/>
      <c r="D5" s="9"/>
      <c r="E5" s="9"/>
    </row>
    <row r="7" spans="1:27" ht="18" customHeight="1" x14ac:dyDescent="0.2">
      <c r="B7" s="4" t="s">
        <v>3</v>
      </c>
      <c r="C7" s="8" t="s">
        <v>1</v>
      </c>
      <c r="D7" s="5" t="s">
        <v>2</v>
      </c>
      <c r="E7" s="5" t="s">
        <v>0</v>
      </c>
      <c r="X7" s="75" t="s">
        <v>828</v>
      </c>
      <c r="Y7" s="84" t="s">
        <v>902</v>
      </c>
    </row>
    <row r="8" spans="1:27" ht="7.5" customHeight="1" x14ac:dyDescent="0.2">
      <c r="B8" s="2"/>
      <c r="C8" s="3"/>
      <c r="D8" s="7"/>
      <c r="E8" s="7"/>
    </row>
    <row r="9" spans="1:27" ht="16.5" customHeight="1" x14ac:dyDescent="0.2">
      <c r="A9" s="164"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FEM</v>
      </c>
      <c r="G9" s="1" t="str">
        <f>CLUB!$D$9</f>
        <v>-</v>
      </c>
      <c r="J9" s="1">
        <f>MAX(A9:A24)</f>
        <v>0</v>
      </c>
      <c r="X9" s="58"/>
      <c r="Y9" s="58" t="str">
        <f t="shared" ref="Y9:Y24" si="4">IFERROR(VLOOKUP(B9,jugadores,14,0),"")</f>
        <v/>
      </c>
      <c r="AA9" s="1">
        <f>MAX(A9:A24)</f>
        <v>0</v>
      </c>
    </row>
    <row r="10" spans="1:27" ht="16.5" customHeight="1" x14ac:dyDescent="0.2">
      <c r="A10" s="164" t="str">
        <f>IF(B10="","",COUNT($B$9:B10))</f>
        <v/>
      </c>
      <c r="B10" s="40"/>
      <c r="C10" s="17" t="str">
        <f t="shared" si="0"/>
        <v/>
      </c>
      <c r="D10" s="58" t="str">
        <f t="shared" si="1"/>
        <v/>
      </c>
      <c r="E10" s="58" t="str">
        <f t="shared" si="2"/>
        <v/>
      </c>
      <c r="F10" s="47" t="str">
        <f t="shared" si="3"/>
        <v>FEM</v>
      </c>
      <c r="G10" s="1" t="str">
        <f>CLUB!$D$9</f>
        <v>-</v>
      </c>
      <c r="X10" s="58"/>
      <c r="Y10" s="58" t="str">
        <f t="shared" si="4"/>
        <v/>
      </c>
    </row>
    <row r="11" spans="1:27" ht="16.5" customHeight="1" x14ac:dyDescent="0.2">
      <c r="A11" s="164" t="str">
        <f>IF(B11="","",COUNT($B$9:B11))</f>
        <v/>
      </c>
      <c r="B11" s="40"/>
      <c r="C11" s="17" t="str">
        <f t="shared" si="0"/>
        <v/>
      </c>
      <c r="D11" s="58" t="str">
        <f t="shared" si="1"/>
        <v/>
      </c>
      <c r="E11" s="58" t="str">
        <f t="shared" si="2"/>
        <v/>
      </c>
      <c r="F11" s="47" t="str">
        <f t="shared" si="3"/>
        <v>FEM</v>
      </c>
      <c r="G11" s="1" t="str">
        <f>CLUB!$D$9</f>
        <v>-</v>
      </c>
      <c r="X11" s="58"/>
      <c r="Y11" s="58" t="str">
        <f t="shared" si="4"/>
        <v/>
      </c>
    </row>
    <row r="12" spans="1:27" ht="16.5" customHeight="1" x14ac:dyDescent="0.2">
      <c r="A12" s="164" t="str">
        <f>IF(B12="","",COUNT($B$9:B12))</f>
        <v/>
      </c>
      <c r="B12" s="40"/>
      <c r="C12" s="17" t="str">
        <f t="shared" si="0"/>
        <v/>
      </c>
      <c r="D12" s="58" t="str">
        <f t="shared" si="1"/>
        <v/>
      </c>
      <c r="E12" s="58" t="str">
        <f t="shared" si="2"/>
        <v/>
      </c>
      <c r="F12" s="47" t="str">
        <f t="shared" si="3"/>
        <v>FEM</v>
      </c>
      <c r="G12" s="1" t="str">
        <f>CLUB!$D$9</f>
        <v>-</v>
      </c>
      <c r="X12" s="58"/>
      <c r="Y12" s="58" t="str">
        <f t="shared" si="4"/>
        <v/>
      </c>
    </row>
    <row r="13" spans="1:27" ht="16.5" customHeight="1" x14ac:dyDescent="0.2">
      <c r="A13" s="164" t="str">
        <f>IF(B13="","",COUNT($B$9:B13))</f>
        <v/>
      </c>
      <c r="B13" s="40"/>
      <c r="C13" s="17" t="str">
        <f t="shared" si="0"/>
        <v/>
      </c>
      <c r="D13" s="58" t="str">
        <f t="shared" si="1"/>
        <v/>
      </c>
      <c r="E13" s="58" t="str">
        <f t="shared" si="2"/>
        <v/>
      </c>
      <c r="F13" s="47" t="str">
        <f t="shared" si="3"/>
        <v>FEM</v>
      </c>
      <c r="G13" s="1" t="str">
        <f>CLUB!$D$9</f>
        <v>-</v>
      </c>
      <c r="X13" s="58"/>
      <c r="Y13" s="58" t="str">
        <f t="shared" si="4"/>
        <v/>
      </c>
    </row>
    <row r="14" spans="1:27" ht="16.5" customHeight="1" x14ac:dyDescent="0.2">
      <c r="A14" s="164" t="str">
        <f>IF(B14="","",COUNT($B$9:B14))</f>
        <v/>
      </c>
      <c r="B14" s="40"/>
      <c r="C14" s="17" t="str">
        <f t="shared" si="0"/>
        <v/>
      </c>
      <c r="D14" s="58" t="str">
        <f t="shared" si="1"/>
        <v/>
      </c>
      <c r="E14" s="58" t="str">
        <f t="shared" si="2"/>
        <v/>
      </c>
      <c r="F14" s="47" t="str">
        <f t="shared" si="3"/>
        <v>FEM</v>
      </c>
      <c r="G14" s="1" t="str">
        <f>CLUB!$D$9</f>
        <v>-</v>
      </c>
      <c r="X14" s="58"/>
      <c r="Y14" s="58" t="str">
        <f t="shared" si="4"/>
        <v/>
      </c>
    </row>
    <row r="15" spans="1:27" ht="16.5" customHeight="1" x14ac:dyDescent="0.2">
      <c r="A15" s="164" t="str">
        <f>IF(B15="","",COUNT($B$9:B15))</f>
        <v/>
      </c>
      <c r="B15" s="40"/>
      <c r="C15" s="17" t="str">
        <f t="shared" si="0"/>
        <v/>
      </c>
      <c r="D15" s="58" t="str">
        <f t="shared" si="1"/>
        <v/>
      </c>
      <c r="E15" s="58" t="str">
        <f t="shared" si="2"/>
        <v/>
      </c>
      <c r="F15" s="47" t="str">
        <f t="shared" si="3"/>
        <v>FEM</v>
      </c>
      <c r="G15" s="1" t="str">
        <f>CLUB!$D$9</f>
        <v>-</v>
      </c>
      <c r="X15" s="58"/>
      <c r="Y15" s="58" t="str">
        <f t="shared" si="4"/>
        <v/>
      </c>
    </row>
    <row r="16" spans="1:27" ht="16.5" customHeight="1" x14ac:dyDescent="0.2">
      <c r="A16" s="164" t="str">
        <f>IF(B16="","",COUNT($B$9:B16))</f>
        <v/>
      </c>
      <c r="B16" s="40"/>
      <c r="C16" s="17" t="str">
        <f t="shared" si="0"/>
        <v/>
      </c>
      <c r="D16" s="58" t="str">
        <f t="shared" si="1"/>
        <v/>
      </c>
      <c r="E16" s="58" t="str">
        <f t="shared" si="2"/>
        <v/>
      </c>
      <c r="F16" s="47" t="str">
        <f t="shared" si="3"/>
        <v>FEM</v>
      </c>
      <c r="G16" s="1" t="str">
        <f>CLUB!$D$9</f>
        <v>-</v>
      </c>
      <c r="X16" s="58"/>
      <c r="Y16" s="58" t="str">
        <f t="shared" si="4"/>
        <v/>
      </c>
    </row>
    <row r="17" spans="1:25" ht="16.5" customHeight="1" x14ac:dyDescent="0.2">
      <c r="A17" s="164" t="str">
        <f>IF(B17="","",COUNT($B$9:B17))</f>
        <v/>
      </c>
      <c r="B17" s="40"/>
      <c r="C17" s="17" t="str">
        <f t="shared" si="0"/>
        <v/>
      </c>
      <c r="D17" s="58" t="str">
        <f t="shared" si="1"/>
        <v/>
      </c>
      <c r="E17" s="58" t="str">
        <f t="shared" si="2"/>
        <v/>
      </c>
      <c r="F17" s="47" t="str">
        <f t="shared" si="3"/>
        <v>FEM</v>
      </c>
      <c r="G17" s="1" t="str">
        <f>CLUB!$D$9</f>
        <v>-</v>
      </c>
      <c r="X17" s="58"/>
      <c r="Y17" s="58" t="str">
        <f t="shared" si="4"/>
        <v/>
      </c>
    </row>
    <row r="18" spans="1:25" ht="16.5" customHeight="1" x14ac:dyDescent="0.2">
      <c r="A18" s="164" t="str">
        <f>IF(B18="","",COUNT($B$9:B18))</f>
        <v/>
      </c>
      <c r="B18" s="40"/>
      <c r="C18" s="17" t="str">
        <f t="shared" si="0"/>
        <v/>
      </c>
      <c r="D18" s="58" t="str">
        <f t="shared" si="1"/>
        <v/>
      </c>
      <c r="E18" s="58" t="str">
        <f t="shared" si="2"/>
        <v/>
      </c>
      <c r="F18" s="47" t="str">
        <f t="shared" si="3"/>
        <v>FEM</v>
      </c>
      <c r="G18" s="1" t="str">
        <f>CLUB!$D$9</f>
        <v>-</v>
      </c>
      <c r="X18" s="58"/>
      <c r="Y18" s="58" t="str">
        <f t="shared" si="4"/>
        <v/>
      </c>
    </row>
    <row r="19" spans="1:25" ht="16.5" customHeight="1" x14ac:dyDescent="0.2">
      <c r="A19" s="164" t="str">
        <f>IF(B19="","",COUNT($B$9:B19))</f>
        <v/>
      </c>
      <c r="B19" s="40"/>
      <c r="C19" s="17" t="str">
        <f t="shared" si="0"/>
        <v/>
      </c>
      <c r="D19" s="58" t="str">
        <f t="shared" si="1"/>
        <v/>
      </c>
      <c r="E19" s="58" t="str">
        <f t="shared" si="2"/>
        <v/>
      </c>
      <c r="F19" s="47" t="str">
        <f t="shared" si="3"/>
        <v>FEM</v>
      </c>
      <c r="G19" s="1" t="str">
        <f>CLUB!$D$9</f>
        <v>-</v>
      </c>
      <c r="X19" s="58"/>
      <c r="Y19" s="58" t="str">
        <f t="shared" si="4"/>
        <v/>
      </c>
    </row>
    <row r="20" spans="1:25" ht="15.75" customHeight="1" x14ac:dyDescent="0.2">
      <c r="A20" s="164" t="str">
        <f>IF(B20="","",COUNT($B$9:B20))</f>
        <v/>
      </c>
      <c r="B20" s="40"/>
      <c r="C20" s="17" t="str">
        <f t="shared" si="0"/>
        <v/>
      </c>
      <c r="D20" s="58" t="str">
        <f t="shared" si="1"/>
        <v/>
      </c>
      <c r="E20" s="58" t="str">
        <f t="shared" si="2"/>
        <v/>
      </c>
      <c r="F20" s="47" t="str">
        <f t="shared" si="3"/>
        <v>FEM</v>
      </c>
      <c r="G20" s="1" t="str">
        <f>CLUB!$D$9</f>
        <v>-</v>
      </c>
      <c r="X20" s="58"/>
      <c r="Y20" s="58" t="str">
        <f t="shared" si="4"/>
        <v/>
      </c>
    </row>
    <row r="21" spans="1:25" ht="15.75" customHeight="1" x14ac:dyDescent="0.2">
      <c r="A21" s="164" t="str">
        <f>IF(B21="","",COUNT($B$9:B21))</f>
        <v/>
      </c>
      <c r="B21" s="40"/>
      <c r="C21" s="17" t="str">
        <f t="shared" si="0"/>
        <v/>
      </c>
      <c r="D21" s="58" t="str">
        <f t="shared" si="1"/>
        <v/>
      </c>
      <c r="E21" s="58" t="str">
        <f t="shared" si="2"/>
        <v/>
      </c>
      <c r="F21" s="47" t="str">
        <f t="shared" si="3"/>
        <v>FEM</v>
      </c>
      <c r="G21" s="1" t="str">
        <f>CLUB!$D$9</f>
        <v>-</v>
      </c>
      <c r="X21" s="58"/>
      <c r="Y21" s="58" t="str">
        <f t="shared" si="4"/>
        <v/>
      </c>
    </row>
    <row r="22" spans="1:25" ht="15.75" customHeight="1" x14ac:dyDescent="0.2">
      <c r="A22" s="164" t="str">
        <f>IF(B22="","",COUNT($B$9:B22))</f>
        <v/>
      </c>
      <c r="B22" s="40"/>
      <c r="C22" s="17" t="str">
        <f t="shared" si="0"/>
        <v/>
      </c>
      <c r="D22" s="58" t="str">
        <f t="shared" si="1"/>
        <v/>
      </c>
      <c r="E22" s="58" t="str">
        <f t="shared" si="2"/>
        <v/>
      </c>
      <c r="F22" s="47" t="str">
        <f t="shared" si="3"/>
        <v>FEM</v>
      </c>
      <c r="G22" s="1" t="str">
        <f>CLUB!$D$9</f>
        <v>-</v>
      </c>
      <c r="X22" s="58"/>
      <c r="Y22" s="58" t="str">
        <f t="shared" si="4"/>
        <v/>
      </c>
    </row>
    <row r="23" spans="1:25" ht="15.75" customHeight="1" x14ac:dyDescent="0.2">
      <c r="A23" s="164" t="str">
        <f>IF(B23="","",COUNT($B$9:B23))</f>
        <v/>
      </c>
      <c r="B23" s="40"/>
      <c r="C23" s="17" t="str">
        <f t="shared" si="0"/>
        <v/>
      </c>
      <c r="D23" s="58" t="str">
        <f t="shared" si="1"/>
        <v/>
      </c>
      <c r="E23" s="58" t="str">
        <f t="shared" si="2"/>
        <v/>
      </c>
      <c r="F23" s="47" t="str">
        <f t="shared" si="3"/>
        <v>FEM</v>
      </c>
      <c r="G23" s="1" t="str">
        <f>CLUB!$D$9</f>
        <v>-</v>
      </c>
      <c r="X23" s="58"/>
      <c r="Y23" s="58" t="str">
        <f t="shared" si="4"/>
        <v/>
      </c>
    </row>
    <row r="24" spans="1:25" ht="15.75" customHeight="1" x14ac:dyDescent="0.2">
      <c r="A24" s="164" t="str">
        <f>IF(B24="","",COUNT($B$9:B24))</f>
        <v/>
      </c>
      <c r="B24" s="40"/>
      <c r="C24" s="17" t="str">
        <f t="shared" si="0"/>
        <v/>
      </c>
      <c r="D24" s="58" t="str">
        <f t="shared" si="1"/>
        <v/>
      </c>
      <c r="E24" s="58" t="str">
        <f t="shared" si="2"/>
        <v/>
      </c>
      <c r="F24" s="47" t="str">
        <f t="shared" si="3"/>
        <v>FEM</v>
      </c>
      <c r="G24" s="1" t="str">
        <f>CLUB!$D$9</f>
        <v>-</v>
      </c>
      <c r="X24" s="58"/>
      <c r="Y24" s="58" t="str">
        <f t="shared" si="4"/>
        <v/>
      </c>
    </row>
  </sheetData>
  <sheetProtection selectLockedCells="1"/>
  <mergeCells count="3">
    <mergeCell ref="A2:E2"/>
    <mergeCell ref="A3:E3"/>
    <mergeCell ref="A4:E4"/>
  </mergeCells>
  <conditionalFormatting sqref="B16:B24">
    <cfRule type="cellIs" dxfId="8" priority="7" stopIfTrue="1" operator="equal">
      <formula>0</formula>
    </cfRule>
  </conditionalFormatting>
  <conditionalFormatting sqref="B9:B15">
    <cfRule type="cellIs" dxfId="7" priority="6"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tint="0.249977111117893"/>
  </sheetPr>
  <dimension ref="A1:AA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2" width="11.42578125" style="1" hidden="1" customWidth="1"/>
    <col min="13" max="13" width="4.7109375" style="1" hidden="1" customWidth="1"/>
    <col min="14" max="23" width="0" style="1" hidden="1" customWidth="1"/>
    <col min="24" max="24" width="34.85546875" style="1" customWidth="1"/>
    <col min="25" max="26" width="11.42578125" style="83"/>
    <col min="27" max="27" width="0" style="1" hidden="1" customWidth="1"/>
    <col min="28" max="16384" width="11.42578125" style="1"/>
  </cols>
  <sheetData>
    <row r="1" spans="1:27" ht="7.5" customHeight="1" x14ac:dyDescent="0.2"/>
    <row r="2" spans="1:27" ht="18.75" customHeight="1" x14ac:dyDescent="0.25">
      <c r="A2" s="168" t="str">
        <f>ESI!A2</f>
        <v>INSCRIPCIONES EN EL CAMPEONATO DE ESPAÑA 2023</v>
      </c>
      <c r="B2" s="168"/>
      <c r="C2" s="168"/>
      <c r="D2" s="168"/>
      <c r="E2" s="168"/>
    </row>
    <row r="3" spans="1:27" ht="18.75" customHeight="1" x14ac:dyDescent="0.25">
      <c r="A3" s="202" t="s">
        <v>489</v>
      </c>
      <c r="B3" s="202"/>
      <c r="C3" s="202"/>
      <c r="D3" s="202"/>
      <c r="E3" s="202"/>
    </row>
    <row r="4" spans="1:27" ht="18.75" customHeight="1" x14ac:dyDescent="0.2">
      <c r="A4" s="197" t="str">
        <f>CLUB!A13</f>
        <v xml:space="preserve"> </v>
      </c>
      <c r="B4" s="198"/>
      <c r="C4" s="198"/>
      <c r="D4" s="198"/>
      <c r="E4" s="199"/>
      <c r="F4" s="47" t="s">
        <v>490</v>
      </c>
    </row>
    <row r="5" spans="1:27" ht="6" customHeight="1" x14ac:dyDescent="0.2">
      <c r="C5" s="24"/>
      <c r="D5" s="9"/>
      <c r="E5" s="9"/>
    </row>
    <row r="7" spans="1:27" ht="18" customHeight="1" x14ac:dyDescent="0.2">
      <c r="B7" s="4" t="s">
        <v>3</v>
      </c>
      <c r="C7" s="8" t="s">
        <v>1</v>
      </c>
      <c r="D7" s="5" t="s">
        <v>2</v>
      </c>
      <c r="E7" s="5" t="s">
        <v>0</v>
      </c>
      <c r="X7" s="75" t="s">
        <v>828</v>
      </c>
      <c r="Y7" s="84" t="s">
        <v>903</v>
      </c>
      <c r="Z7" s="84" t="s">
        <v>904</v>
      </c>
    </row>
    <row r="8" spans="1:27" ht="7.5" customHeight="1" thickBot="1" x14ac:dyDescent="0.25">
      <c r="B8" s="2"/>
      <c r="C8" s="3"/>
      <c r="D8" s="7"/>
      <c r="E8" s="7"/>
    </row>
    <row r="9" spans="1:27" ht="16.5" customHeight="1" x14ac:dyDescent="0.2">
      <c r="A9" s="46" t="str">
        <f>IF(B9="","",COUNT($B$9:B9))</f>
        <v/>
      </c>
      <c r="B9" s="43"/>
      <c r="C9" s="17" t="str">
        <f t="shared" ref="C9:C24" si="0">IF(ISBLANK(B9),"",VLOOKUP(B9,jugadores,3,0))</f>
        <v/>
      </c>
      <c r="D9" s="58" t="str">
        <f t="shared" ref="D9" si="1">IF(ISBLANK(B9),"",VLOOKUP(B9,jugadores,4,0))</f>
        <v/>
      </c>
      <c r="E9" s="58" t="str">
        <f t="shared" ref="E9" si="2">IF(ISBLANK(B9),"",VLOOKUP(B9,jugadores,5,0))</f>
        <v/>
      </c>
      <c r="F9" s="47" t="str">
        <f t="shared" ref="F9:F24" si="3">$F$4</f>
        <v>CLAS</v>
      </c>
      <c r="G9" s="1" t="str">
        <f>CLUB!$D$9</f>
        <v>-</v>
      </c>
      <c r="X9" s="58"/>
      <c r="Y9" s="58"/>
      <c r="Z9" s="58" t="s">
        <v>826</v>
      </c>
      <c r="AA9" s="1">
        <f>MAX(A9:A24)</f>
        <v>0</v>
      </c>
    </row>
    <row r="10" spans="1:27" ht="16.5" customHeight="1" x14ac:dyDescent="0.2">
      <c r="A10" s="46" t="str">
        <f>IF(B10="","",COUNT($B$9:B10))</f>
        <v/>
      </c>
      <c r="B10" s="40"/>
      <c r="C10" s="17" t="str">
        <f t="shared" si="0"/>
        <v/>
      </c>
      <c r="D10" s="58" t="str">
        <f t="shared" ref="D10:D24" si="4">IF(ISBLANK(B10),"",VLOOKUP(B10,jugadores,4,0))</f>
        <v/>
      </c>
      <c r="E10" s="58" t="str">
        <f t="shared" ref="E10:E24" si="5">IF(ISBLANK(B10),"",VLOOKUP(B10,jugadores,5,0))</f>
        <v/>
      </c>
      <c r="F10" s="47" t="str">
        <f t="shared" si="3"/>
        <v>CLAS</v>
      </c>
      <c r="G10" s="1" t="str">
        <f>CLUB!$D$9</f>
        <v>-</v>
      </c>
      <c r="X10" s="58"/>
      <c r="Y10" s="58" t="s">
        <v>826</v>
      </c>
      <c r="Z10" s="58" t="s">
        <v>826</v>
      </c>
    </row>
    <row r="11" spans="1:27" ht="16.5" customHeight="1" x14ac:dyDescent="0.2">
      <c r="A11" s="46" t="str">
        <f>IF(B11="","",COUNT($B$9:B11))</f>
        <v/>
      </c>
      <c r="B11" s="40"/>
      <c r="C11" s="17" t="str">
        <f t="shared" si="0"/>
        <v/>
      </c>
      <c r="D11" s="58" t="str">
        <f t="shared" si="4"/>
        <v/>
      </c>
      <c r="E11" s="58" t="str">
        <f t="shared" si="5"/>
        <v/>
      </c>
      <c r="F11" s="47" t="str">
        <f t="shared" si="3"/>
        <v>CLAS</v>
      </c>
      <c r="G11" s="1" t="str">
        <f>CLUB!$D$9</f>
        <v>-</v>
      </c>
      <c r="X11" s="58"/>
      <c r="Y11" s="58" t="s">
        <v>826</v>
      </c>
      <c r="Z11" s="58" t="s">
        <v>826</v>
      </c>
    </row>
    <row r="12" spans="1:27" ht="16.5" customHeight="1" x14ac:dyDescent="0.2">
      <c r="A12" s="46" t="str">
        <f>IF(B12="","",COUNT($B$9:B12))</f>
        <v/>
      </c>
      <c r="B12" s="40"/>
      <c r="C12" s="17" t="str">
        <f t="shared" si="0"/>
        <v/>
      </c>
      <c r="D12" s="58" t="str">
        <f t="shared" si="4"/>
        <v/>
      </c>
      <c r="E12" s="58" t="str">
        <f t="shared" si="5"/>
        <v/>
      </c>
      <c r="F12" s="47" t="str">
        <f t="shared" si="3"/>
        <v>CLAS</v>
      </c>
      <c r="G12" s="1" t="str">
        <f>CLUB!$D$9</f>
        <v>-</v>
      </c>
      <c r="X12" s="58"/>
      <c r="Y12" s="58" t="s">
        <v>826</v>
      </c>
      <c r="Z12" s="58" t="s">
        <v>826</v>
      </c>
    </row>
    <row r="13" spans="1:27" ht="16.5" customHeight="1" x14ac:dyDescent="0.2">
      <c r="A13" s="46" t="str">
        <f>IF(B13="","",COUNT($B$9:B13))</f>
        <v/>
      </c>
      <c r="B13" s="40"/>
      <c r="C13" s="17" t="str">
        <f t="shared" si="0"/>
        <v/>
      </c>
      <c r="D13" s="58" t="str">
        <f t="shared" si="4"/>
        <v/>
      </c>
      <c r="E13" s="58" t="str">
        <f t="shared" si="5"/>
        <v/>
      </c>
      <c r="F13" s="47" t="str">
        <f t="shared" si="3"/>
        <v>CLAS</v>
      </c>
      <c r="G13" s="1" t="str">
        <f>CLUB!$D$9</f>
        <v>-</v>
      </c>
      <c r="X13" s="58"/>
      <c r="Y13" s="58" t="s">
        <v>826</v>
      </c>
      <c r="Z13" s="58" t="s">
        <v>826</v>
      </c>
    </row>
    <row r="14" spans="1:27" ht="16.5" customHeight="1" x14ac:dyDescent="0.2">
      <c r="A14" s="46" t="str">
        <f>IF(B14="","",COUNT($B$9:B14))</f>
        <v/>
      </c>
      <c r="B14" s="40"/>
      <c r="C14" s="17" t="str">
        <f t="shared" si="0"/>
        <v/>
      </c>
      <c r="D14" s="58" t="str">
        <f t="shared" si="4"/>
        <v/>
      </c>
      <c r="E14" s="58" t="str">
        <f t="shared" si="5"/>
        <v/>
      </c>
      <c r="F14" s="47" t="str">
        <f t="shared" si="3"/>
        <v>CLAS</v>
      </c>
      <c r="G14" s="1" t="str">
        <f>CLUB!$D$9</f>
        <v>-</v>
      </c>
      <c r="X14" s="58"/>
      <c r="Y14" s="58" t="s">
        <v>826</v>
      </c>
      <c r="Z14" s="58" t="s">
        <v>826</v>
      </c>
    </row>
    <row r="15" spans="1:27" ht="16.5" customHeight="1" x14ac:dyDescent="0.2">
      <c r="A15" s="46" t="str">
        <f>IF(B15="","",COUNT($B$9:B15))</f>
        <v/>
      </c>
      <c r="B15" s="40"/>
      <c r="C15" s="17" t="str">
        <f t="shared" si="0"/>
        <v/>
      </c>
      <c r="D15" s="58" t="str">
        <f t="shared" si="4"/>
        <v/>
      </c>
      <c r="E15" s="58" t="str">
        <f t="shared" si="5"/>
        <v/>
      </c>
      <c r="F15" s="47" t="str">
        <f t="shared" si="3"/>
        <v>CLAS</v>
      </c>
      <c r="G15" s="1" t="str">
        <f>CLUB!$D$9</f>
        <v>-</v>
      </c>
      <c r="X15" s="58"/>
      <c r="Y15" s="58" t="s">
        <v>826</v>
      </c>
      <c r="Z15" s="58" t="s">
        <v>826</v>
      </c>
    </row>
    <row r="16" spans="1:27" ht="16.5" customHeight="1" x14ac:dyDescent="0.2">
      <c r="A16" s="46" t="str">
        <f>IF(B16="","",COUNT($B$9:B16))</f>
        <v/>
      </c>
      <c r="B16" s="40"/>
      <c r="C16" s="17" t="str">
        <f t="shared" si="0"/>
        <v/>
      </c>
      <c r="D16" s="58" t="str">
        <f t="shared" si="4"/>
        <v/>
      </c>
      <c r="E16" s="58" t="str">
        <f t="shared" si="5"/>
        <v/>
      </c>
      <c r="F16" s="47" t="str">
        <f t="shared" si="3"/>
        <v>CLAS</v>
      </c>
      <c r="G16" s="1" t="str">
        <f>CLUB!$D$9</f>
        <v>-</v>
      </c>
      <c r="X16" s="58"/>
      <c r="Y16" s="58" t="s">
        <v>826</v>
      </c>
      <c r="Z16" s="58" t="s">
        <v>826</v>
      </c>
    </row>
    <row r="17" spans="1:26" ht="16.5" customHeight="1" x14ac:dyDescent="0.2">
      <c r="A17" s="46" t="str">
        <f>IF(B17="","",COUNT($B$9:B17))</f>
        <v/>
      </c>
      <c r="B17" s="40"/>
      <c r="C17" s="17" t="str">
        <f t="shared" si="0"/>
        <v/>
      </c>
      <c r="D17" s="58" t="str">
        <f t="shared" si="4"/>
        <v/>
      </c>
      <c r="E17" s="58" t="str">
        <f t="shared" si="5"/>
        <v/>
      </c>
      <c r="F17" s="47" t="str">
        <f t="shared" si="3"/>
        <v>CLAS</v>
      </c>
      <c r="G17" s="1" t="str">
        <f>CLUB!$D$9</f>
        <v>-</v>
      </c>
      <c r="X17" s="58"/>
      <c r="Y17" s="58" t="s">
        <v>826</v>
      </c>
      <c r="Z17" s="58" t="s">
        <v>826</v>
      </c>
    </row>
    <row r="18" spans="1:26" ht="16.5" customHeight="1" x14ac:dyDescent="0.2">
      <c r="A18" s="46" t="str">
        <f>IF(B18="","",COUNT($B$9:B18))</f>
        <v/>
      </c>
      <c r="B18" s="40"/>
      <c r="C18" s="17" t="str">
        <f t="shared" si="0"/>
        <v/>
      </c>
      <c r="D18" s="58" t="str">
        <f t="shared" si="4"/>
        <v/>
      </c>
      <c r="E18" s="58" t="str">
        <f t="shared" si="5"/>
        <v/>
      </c>
      <c r="F18" s="47" t="str">
        <f t="shared" si="3"/>
        <v>CLAS</v>
      </c>
      <c r="G18" s="1" t="str">
        <f>CLUB!$D$9</f>
        <v>-</v>
      </c>
      <c r="X18" s="58"/>
      <c r="Y18" s="58" t="s">
        <v>826</v>
      </c>
      <c r="Z18" s="58" t="s">
        <v>826</v>
      </c>
    </row>
    <row r="19" spans="1:26" ht="16.5" customHeight="1" x14ac:dyDescent="0.2">
      <c r="A19" s="46" t="str">
        <f>IF(B19="","",COUNT($B$9:B19))</f>
        <v/>
      </c>
      <c r="B19" s="40"/>
      <c r="C19" s="17" t="str">
        <f t="shared" si="0"/>
        <v/>
      </c>
      <c r="D19" s="58" t="str">
        <f t="shared" si="4"/>
        <v/>
      </c>
      <c r="E19" s="58" t="str">
        <f t="shared" si="5"/>
        <v/>
      </c>
      <c r="F19" s="47" t="str">
        <f t="shared" si="3"/>
        <v>CLAS</v>
      </c>
      <c r="G19" s="1" t="str">
        <f>CLUB!$D$9</f>
        <v>-</v>
      </c>
      <c r="X19" s="58"/>
      <c r="Y19" s="58" t="s">
        <v>826</v>
      </c>
      <c r="Z19" s="58" t="s">
        <v>826</v>
      </c>
    </row>
    <row r="20" spans="1:26" ht="15.75" customHeight="1" x14ac:dyDescent="0.2">
      <c r="A20" s="46" t="str">
        <f>IF(B20="","",COUNT($B$9:B20))</f>
        <v/>
      </c>
      <c r="B20" s="40"/>
      <c r="C20" s="17" t="str">
        <f t="shared" si="0"/>
        <v/>
      </c>
      <c r="D20" s="58" t="str">
        <f t="shared" si="4"/>
        <v/>
      </c>
      <c r="E20" s="58" t="str">
        <f t="shared" si="5"/>
        <v/>
      </c>
      <c r="F20" s="47" t="str">
        <f t="shared" si="3"/>
        <v>CLAS</v>
      </c>
      <c r="G20" s="1" t="str">
        <f>CLUB!$D$9</f>
        <v>-</v>
      </c>
      <c r="X20" s="58"/>
      <c r="Y20" s="58" t="s">
        <v>826</v>
      </c>
      <c r="Z20" s="58" t="s">
        <v>826</v>
      </c>
    </row>
    <row r="21" spans="1:26" ht="15.75" customHeight="1" x14ac:dyDescent="0.2">
      <c r="A21" s="46" t="str">
        <f>IF(B21="","",COUNT($B$9:B21))</f>
        <v/>
      </c>
      <c r="B21" s="40"/>
      <c r="C21" s="17" t="str">
        <f t="shared" si="0"/>
        <v/>
      </c>
      <c r="D21" s="58" t="str">
        <f t="shared" si="4"/>
        <v/>
      </c>
      <c r="E21" s="58" t="str">
        <f t="shared" si="5"/>
        <v/>
      </c>
      <c r="F21" s="47" t="str">
        <f t="shared" si="3"/>
        <v>CLAS</v>
      </c>
      <c r="G21" s="1" t="str">
        <f>CLUB!$D$9</f>
        <v>-</v>
      </c>
      <c r="X21" s="58"/>
      <c r="Y21" s="58" t="s">
        <v>826</v>
      </c>
      <c r="Z21" s="58" t="s">
        <v>826</v>
      </c>
    </row>
    <row r="22" spans="1:26" ht="15.75" customHeight="1" x14ac:dyDescent="0.2">
      <c r="A22" s="46" t="str">
        <f>IF(B22="","",COUNT($B$9:B22))</f>
        <v/>
      </c>
      <c r="B22" s="40"/>
      <c r="C22" s="17" t="str">
        <f t="shared" si="0"/>
        <v/>
      </c>
      <c r="D22" s="58" t="str">
        <f t="shared" si="4"/>
        <v/>
      </c>
      <c r="E22" s="58" t="str">
        <f t="shared" si="5"/>
        <v/>
      </c>
      <c r="F22" s="47" t="str">
        <f t="shared" si="3"/>
        <v>CLAS</v>
      </c>
      <c r="G22" s="1" t="str">
        <f>CLUB!$D$9</f>
        <v>-</v>
      </c>
      <c r="X22" s="58"/>
      <c r="Y22" s="58" t="s">
        <v>826</v>
      </c>
      <c r="Z22" s="58" t="s">
        <v>826</v>
      </c>
    </row>
    <row r="23" spans="1:26" ht="15.75" customHeight="1" x14ac:dyDescent="0.2">
      <c r="A23" s="46" t="str">
        <f>IF(B23="","",COUNT($B$9:B23))</f>
        <v/>
      </c>
      <c r="B23" s="40"/>
      <c r="C23" s="17" t="str">
        <f t="shared" si="0"/>
        <v/>
      </c>
      <c r="D23" s="58" t="str">
        <f t="shared" si="4"/>
        <v/>
      </c>
      <c r="E23" s="58" t="str">
        <f t="shared" si="5"/>
        <v/>
      </c>
      <c r="F23" s="47" t="str">
        <f t="shared" si="3"/>
        <v>CLAS</v>
      </c>
      <c r="G23" s="1" t="str">
        <f>CLUB!$D$9</f>
        <v>-</v>
      </c>
      <c r="X23" s="58"/>
      <c r="Y23" s="58" t="s">
        <v>826</v>
      </c>
      <c r="Z23" s="58" t="s">
        <v>826</v>
      </c>
    </row>
    <row r="24" spans="1:26" ht="15.75" customHeight="1" x14ac:dyDescent="0.2">
      <c r="A24" s="46" t="str">
        <f>IF(B24="","",COUNT($B$9:B24))</f>
        <v/>
      </c>
      <c r="B24" s="40"/>
      <c r="C24" s="17" t="str">
        <f t="shared" si="0"/>
        <v/>
      </c>
      <c r="D24" s="58" t="str">
        <f t="shared" si="4"/>
        <v/>
      </c>
      <c r="E24" s="58" t="str">
        <f t="shared" si="5"/>
        <v/>
      </c>
      <c r="F24" s="47" t="str">
        <f t="shared" si="3"/>
        <v>CLAS</v>
      </c>
      <c r="G24" s="1" t="str">
        <f>CLUB!$D$9</f>
        <v>-</v>
      </c>
      <c r="X24" s="58"/>
      <c r="Y24" s="58" t="s">
        <v>826</v>
      </c>
      <c r="Z24" s="58" t="s">
        <v>826</v>
      </c>
    </row>
  </sheetData>
  <sheetProtection selectLockedCells="1"/>
  <mergeCells count="3">
    <mergeCell ref="A2:E2"/>
    <mergeCell ref="A3:E3"/>
    <mergeCell ref="A4:E4"/>
  </mergeCells>
  <conditionalFormatting sqref="B12:B24">
    <cfRule type="cellIs" dxfId="6" priority="14" stopIfTrue="1" operator="equal">
      <formula>0</formula>
    </cfRule>
  </conditionalFormatting>
  <conditionalFormatting sqref="B10:B11">
    <cfRule type="cellIs" dxfId="5" priority="11" stopIfTrue="1" operator="equal">
      <formula>0</formula>
    </cfRule>
  </conditionalFormatting>
  <conditionalFormatting sqref="B9">
    <cfRule type="cellIs" dxfId="4" priority="5" stopIfTrue="1" operator="equal">
      <formula>0</formula>
    </cfRule>
  </conditionalFormatting>
  <conditionalFormatting sqref="B9">
    <cfRule type="cellIs" dxfId="3" priority="4" stopIfTrue="1" operator="equal">
      <formula>0</formula>
    </cfRule>
  </conditionalFormatting>
  <conditionalFormatting sqref="B9">
    <cfRule type="cellIs" dxfId="2" priority="3" stopIfTrue="1" operator="equal">
      <formula>0</formula>
    </cfRule>
  </conditionalFormatting>
  <conditionalFormatting sqref="B9">
    <cfRule type="cellIs" dxfId="1" priority="2" stopIfTrue="1" operator="equal">
      <formula>0</formula>
    </cfRule>
  </conditionalFormatting>
  <conditionalFormatting sqref="B9">
    <cfRule type="cellIs" dxfId="0"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3:W271"/>
  <sheetViews>
    <sheetView workbookViewId="0">
      <selection activeCell="S4" sqref="S4"/>
    </sheetView>
  </sheetViews>
  <sheetFormatPr baseColWidth="10" defaultColWidth="2.140625" defaultRowHeight="12.75" x14ac:dyDescent="0.2"/>
  <cols>
    <col min="1" max="1" width="8" customWidth="1"/>
    <col min="2" max="2" width="10.42578125" bestFit="1" customWidth="1"/>
    <col min="3" max="3" width="16.140625" bestFit="1" customWidth="1"/>
    <col min="4" max="4" width="8.28515625" bestFit="1" customWidth="1"/>
    <col min="5" max="5" width="6.85546875" bestFit="1" customWidth="1"/>
    <col min="6" max="8" width="2" bestFit="1" customWidth="1"/>
    <col min="9" max="9" width="6.28515625" bestFit="1" customWidth="1"/>
    <col min="10" max="10" width="16.28515625" bestFit="1" customWidth="1"/>
    <col min="11" max="12" width="4" customWidth="1"/>
    <col min="13" max="13" width="7.140625" bestFit="1" customWidth="1"/>
    <col min="14" max="14" width="29.140625" bestFit="1" customWidth="1"/>
    <col min="15" max="15" width="5.140625" bestFit="1" customWidth="1"/>
    <col min="16" max="16" width="6" bestFit="1" customWidth="1"/>
    <col min="17" max="18" width="5.140625" bestFit="1" customWidth="1"/>
    <col min="19" max="19" width="3.28515625" bestFit="1" customWidth="1"/>
    <col min="20" max="20" width="7.140625" bestFit="1" customWidth="1"/>
    <col min="21" max="21" width="5.85546875" bestFit="1" customWidth="1"/>
    <col min="22" max="22" width="11.140625" bestFit="1" customWidth="1"/>
    <col min="23" max="23" width="3.7109375" customWidth="1"/>
  </cols>
  <sheetData>
    <row r="3" spans="1:22" ht="15" x14ac:dyDescent="0.25">
      <c r="I3" s="72" t="s">
        <v>8740</v>
      </c>
      <c r="J3" t="s">
        <v>8741</v>
      </c>
      <c r="M3" t="s">
        <v>907</v>
      </c>
      <c r="N3" t="s">
        <v>734</v>
      </c>
      <c r="P3" t="s">
        <v>906</v>
      </c>
      <c r="R3" s="72" t="s">
        <v>1951</v>
      </c>
      <c r="S3" s="110" t="s">
        <v>8742</v>
      </c>
      <c r="T3" t="s">
        <v>907</v>
      </c>
      <c r="U3" t="s">
        <v>8743</v>
      </c>
      <c r="V3" s="72" t="s">
        <v>910</v>
      </c>
    </row>
    <row r="4" spans="1:22" x14ac:dyDescent="0.2">
      <c r="A4">
        <f>'I01'!B9</f>
        <v>0</v>
      </c>
      <c r="B4" t="str">
        <f>'I01'!C9</f>
        <v/>
      </c>
      <c r="C4" t="str">
        <f>'I01'!D9</f>
        <v/>
      </c>
      <c r="D4" t="str">
        <f>'I01'!E9</f>
        <v/>
      </c>
      <c r="E4" t="str">
        <f>'I01'!F9</f>
        <v>I01</v>
      </c>
      <c r="F4" t="str">
        <f>'I01'!G9</f>
        <v>-</v>
      </c>
      <c r="G4">
        <f>'I01'!H9</f>
        <v>0</v>
      </c>
      <c r="I4" s="111">
        <f t="shared" ref="I4:I19" si="0">A4</f>
        <v>0</v>
      </c>
      <c r="J4" s="111" t="e">
        <f t="shared" ref="J4:J19" si="1">VLOOKUP(I4,jugadores,13,0)</f>
        <v>#N/A</v>
      </c>
      <c r="K4" s="111"/>
      <c r="L4" s="111"/>
      <c r="M4" s="111" t="str">
        <f>E4</f>
        <v>I01</v>
      </c>
      <c r="N4" s="111" t="e">
        <f t="shared" ref="N4:N19" si="2">VLOOKUP(I4,jugadores,9,0)</f>
        <v>#N/A</v>
      </c>
      <c r="O4" s="111"/>
      <c r="P4" s="111" t="e">
        <f t="shared" ref="P4:P19" si="3">VLOOKUP(I4,jugadores,2,0)</f>
        <v>#N/A</v>
      </c>
      <c r="Q4" s="111"/>
      <c r="R4" s="111" t="e">
        <f t="shared" ref="R4:R19" si="4">VLOOKUP(I4,jugadores,8,0)</f>
        <v>#N/A</v>
      </c>
      <c r="T4" s="111" t="e">
        <f t="shared" ref="T4:T19" si="5">VLOOKUP(I4,jugadores,14,0)</f>
        <v>#N/A</v>
      </c>
      <c r="U4" s="111" t="e">
        <f t="shared" ref="U4:U19" si="6">VLOOKUP(I4,jugadores,12,0)</f>
        <v>#N/A</v>
      </c>
      <c r="V4" s="111" t="e">
        <f t="shared" ref="V4:V19" si="7">VLOOKUP(I4,jugadores,11,0)</f>
        <v>#N/A</v>
      </c>
    </row>
    <row r="5" spans="1:22" x14ac:dyDescent="0.2">
      <c r="A5">
        <f>'I01'!B10</f>
        <v>0</v>
      </c>
      <c r="B5" t="str">
        <f>'I01'!C10</f>
        <v/>
      </c>
      <c r="C5" t="str">
        <f>'I01'!D10</f>
        <v/>
      </c>
      <c r="D5" t="str">
        <f>'I01'!E10</f>
        <v/>
      </c>
      <c r="E5" t="str">
        <f>'I01'!F10</f>
        <v>I01</v>
      </c>
      <c r="F5" t="str">
        <f>'I01'!G10</f>
        <v>-</v>
      </c>
      <c r="G5">
        <f>'I01'!H10</f>
        <v>0</v>
      </c>
      <c r="I5" s="111">
        <f t="shared" si="0"/>
        <v>0</v>
      </c>
      <c r="J5" s="111" t="e">
        <f t="shared" si="1"/>
        <v>#N/A</v>
      </c>
      <c r="K5" s="111"/>
      <c r="L5" s="111"/>
      <c r="M5" s="111" t="str">
        <f t="shared" ref="M5:M19" si="8">E5</f>
        <v>I01</v>
      </c>
      <c r="N5" s="111" t="e">
        <f t="shared" si="2"/>
        <v>#N/A</v>
      </c>
      <c r="O5" s="111"/>
      <c r="P5" s="111" t="e">
        <f t="shared" si="3"/>
        <v>#N/A</v>
      </c>
      <c r="Q5" s="111"/>
      <c r="R5" s="111" t="e">
        <f t="shared" si="4"/>
        <v>#N/A</v>
      </c>
      <c r="T5" s="111" t="e">
        <f t="shared" si="5"/>
        <v>#N/A</v>
      </c>
      <c r="U5" s="111" t="e">
        <f t="shared" si="6"/>
        <v>#N/A</v>
      </c>
      <c r="V5" s="111" t="e">
        <f t="shared" si="7"/>
        <v>#N/A</v>
      </c>
    </row>
    <row r="6" spans="1:22" x14ac:dyDescent="0.2">
      <c r="A6">
        <f>'I01'!B11</f>
        <v>0</v>
      </c>
      <c r="B6" t="str">
        <f>'I01'!C11</f>
        <v/>
      </c>
      <c r="C6" t="str">
        <f>'I01'!D11</f>
        <v/>
      </c>
      <c r="D6" t="str">
        <f>'I01'!E11</f>
        <v/>
      </c>
      <c r="E6" t="str">
        <f>'I01'!F11</f>
        <v>I01</v>
      </c>
      <c r="F6" t="str">
        <f>'I01'!G11</f>
        <v>-</v>
      </c>
      <c r="G6">
        <f>'I01'!H11</f>
        <v>0</v>
      </c>
      <c r="I6" s="111">
        <f t="shared" si="0"/>
        <v>0</v>
      </c>
      <c r="J6" s="111" t="e">
        <f t="shared" si="1"/>
        <v>#N/A</v>
      </c>
      <c r="K6" s="111"/>
      <c r="L6" s="111"/>
      <c r="M6" s="111" t="str">
        <f t="shared" si="8"/>
        <v>I01</v>
      </c>
      <c r="N6" s="111" t="e">
        <f t="shared" si="2"/>
        <v>#N/A</v>
      </c>
      <c r="O6" s="111"/>
      <c r="P6" s="111" t="e">
        <f t="shared" si="3"/>
        <v>#N/A</v>
      </c>
      <c r="Q6" s="111"/>
      <c r="R6" s="111" t="e">
        <f t="shared" si="4"/>
        <v>#N/A</v>
      </c>
      <c r="T6" s="111" t="e">
        <f t="shared" si="5"/>
        <v>#N/A</v>
      </c>
      <c r="U6" s="111" t="e">
        <f t="shared" si="6"/>
        <v>#N/A</v>
      </c>
      <c r="V6" s="111" t="e">
        <f t="shared" si="7"/>
        <v>#N/A</v>
      </c>
    </row>
    <row r="7" spans="1:22" x14ac:dyDescent="0.2">
      <c r="A7">
        <f>'I01'!B12</f>
        <v>0</v>
      </c>
      <c r="B7" t="str">
        <f>'I01'!C12</f>
        <v/>
      </c>
      <c r="C7" t="str">
        <f>'I01'!D12</f>
        <v/>
      </c>
      <c r="D7" t="str">
        <f>'I01'!E12</f>
        <v/>
      </c>
      <c r="E7" t="str">
        <f>'I01'!F12</f>
        <v>I01</v>
      </c>
      <c r="F7" t="str">
        <f>'I01'!G12</f>
        <v>-</v>
      </c>
      <c r="G7">
        <f>'I01'!H12</f>
        <v>0</v>
      </c>
      <c r="I7" s="111">
        <f t="shared" si="0"/>
        <v>0</v>
      </c>
      <c r="J7" s="111" t="e">
        <f t="shared" si="1"/>
        <v>#N/A</v>
      </c>
      <c r="K7" s="111"/>
      <c r="L7" s="111"/>
      <c r="M7" s="111" t="str">
        <f t="shared" si="8"/>
        <v>I01</v>
      </c>
      <c r="N7" s="111" t="e">
        <f t="shared" si="2"/>
        <v>#N/A</v>
      </c>
      <c r="O7" s="111"/>
      <c r="P7" s="111" t="e">
        <f t="shared" si="3"/>
        <v>#N/A</v>
      </c>
      <c r="Q7" s="111"/>
      <c r="R7" s="111" t="e">
        <f t="shared" si="4"/>
        <v>#N/A</v>
      </c>
      <c r="T7" s="111" t="e">
        <f t="shared" si="5"/>
        <v>#N/A</v>
      </c>
      <c r="U7" s="111" t="e">
        <f t="shared" si="6"/>
        <v>#N/A</v>
      </c>
      <c r="V7" s="111" t="e">
        <f t="shared" si="7"/>
        <v>#N/A</v>
      </c>
    </row>
    <row r="8" spans="1:22" x14ac:dyDescent="0.2">
      <c r="A8">
        <f>'I01'!B13</f>
        <v>0</v>
      </c>
      <c r="B8" t="str">
        <f>'I01'!C13</f>
        <v/>
      </c>
      <c r="C8" t="str">
        <f>'I01'!D13</f>
        <v/>
      </c>
      <c r="D8" t="str">
        <f>'I01'!E13</f>
        <v/>
      </c>
      <c r="E8" t="str">
        <f>'I01'!F13</f>
        <v>I01</v>
      </c>
      <c r="F8" t="str">
        <f>'I01'!G13</f>
        <v>-</v>
      </c>
      <c r="G8">
        <f>'I01'!H13</f>
        <v>0</v>
      </c>
      <c r="I8" s="111">
        <f t="shared" si="0"/>
        <v>0</v>
      </c>
      <c r="J8" s="111" t="e">
        <f t="shared" si="1"/>
        <v>#N/A</v>
      </c>
      <c r="K8" s="111"/>
      <c r="L8" s="111"/>
      <c r="M8" s="111" t="str">
        <f t="shared" si="8"/>
        <v>I01</v>
      </c>
      <c r="N8" s="111" t="e">
        <f t="shared" si="2"/>
        <v>#N/A</v>
      </c>
      <c r="O8" s="111"/>
      <c r="P8" s="111" t="e">
        <f t="shared" si="3"/>
        <v>#N/A</v>
      </c>
      <c r="Q8" s="111"/>
      <c r="R8" s="111" t="e">
        <f t="shared" si="4"/>
        <v>#N/A</v>
      </c>
      <c r="T8" s="111" t="e">
        <f t="shared" si="5"/>
        <v>#N/A</v>
      </c>
      <c r="U8" s="111" t="e">
        <f t="shared" si="6"/>
        <v>#N/A</v>
      </c>
      <c r="V8" s="111" t="e">
        <f t="shared" si="7"/>
        <v>#N/A</v>
      </c>
    </row>
    <row r="9" spans="1:22" x14ac:dyDescent="0.2">
      <c r="A9">
        <f>'I01'!B14</f>
        <v>0</v>
      </c>
      <c r="B9" t="str">
        <f>'I01'!C14</f>
        <v/>
      </c>
      <c r="C9" t="str">
        <f>'I01'!D14</f>
        <v/>
      </c>
      <c r="D9" t="str">
        <f>'I01'!E14</f>
        <v/>
      </c>
      <c r="E9" t="str">
        <f>'I01'!F14</f>
        <v>I01</v>
      </c>
      <c r="F9" t="str">
        <f>'I01'!G14</f>
        <v>-</v>
      </c>
      <c r="G9">
        <f>'I01'!H14</f>
        <v>0</v>
      </c>
      <c r="I9" s="111">
        <f t="shared" si="0"/>
        <v>0</v>
      </c>
      <c r="J9" s="111" t="e">
        <f t="shared" si="1"/>
        <v>#N/A</v>
      </c>
      <c r="K9" s="111"/>
      <c r="L9" s="111"/>
      <c r="M9" s="111" t="str">
        <f t="shared" si="8"/>
        <v>I01</v>
      </c>
      <c r="N9" s="111" t="e">
        <f t="shared" si="2"/>
        <v>#N/A</v>
      </c>
      <c r="O9" s="111"/>
      <c r="P9" s="111" t="e">
        <f t="shared" si="3"/>
        <v>#N/A</v>
      </c>
      <c r="Q9" s="111"/>
      <c r="R9" s="111" t="e">
        <f t="shared" si="4"/>
        <v>#N/A</v>
      </c>
      <c r="T9" s="111" t="e">
        <f t="shared" si="5"/>
        <v>#N/A</v>
      </c>
      <c r="U9" s="111" t="e">
        <f t="shared" si="6"/>
        <v>#N/A</v>
      </c>
      <c r="V9" s="111" t="e">
        <f t="shared" si="7"/>
        <v>#N/A</v>
      </c>
    </row>
    <row r="10" spans="1:22" x14ac:dyDescent="0.2">
      <c r="A10">
        <f>'I01'!B15</f>
        <v>0</v>
      </c>
      <c r="B10" t="str">
        <f>'I01'!C15</f>
        <v/>
      </c>
      <c r="C10" t="str">
        <f>'I01'!D15</f>
        <v/>
      </c>
      <c r="D10" t="str">
        <f>'I01'!E15</f>
        <v/>
      </c>
      <c r="E10" t="str">
        <f>'I01'!F15</f>
        <v>I01</v>
      </c>
      <c r="F10" t="str">
        <f>'I01'!G15</f>
        <v>-</v>
      </c>
      <c r="G10">
        <f>'I01'!H15</f>
        <v>0</v>
      </c>
      <c r="I10" s="111">
        <f t="shared" si="0"/>
        <v>0</v>
      </c>
      <c r="J10" s="111" t="e">
        <f t="shared" si="1"/>
        <v>#N/A</v>
      </c>
      <c r="K10" s="111"/>
      <c r="L10" s="111"/>
      <c r="M10" s="111" t="str">
        <f t="shared" si="8"/>
        <v>I01</v>
      </c>
      <c r="N10" s="111" t="e">
        <f t="shared" si="2"/>
        <v>#N/A</v>
      </c>
      <c r="O10" s="111"/>
      <c r="P10" s="111" t="e">
        <f t="shared" si="3"/>
        <v>#N/A</v>
      </c>
      <c r="Q10" s="111"/>
      <c r="R10" s="111" t="e">
        <f t="shared" si="4"/>
        <v>#N/A</v>
      </c>
      <c r="T10" s="111" t="e">
        <f t="shared" si="5"/>
        <v>#N/A</v>
      </c>
      <c r="U10" s="111" t="e">
        <f t="shared" si="6"/>
        <v>#N/A</v>
      </c>
      <c r="V10" s="111" t="e">
        <f t="shared" si="7"/>
        <v>#N/A</v>
      </c>
    </row>
    <row r="11" spans="1:22" x14ac:dyDescent="0.2">
      <c r="A11">
        <f>'I01'!B16</f>
        <v>0</v>
      </c>
      <c r="B11" t="str">
        <f>'I01'!C16</f>
        <v/>
      </c>
      <c r="C11" t="str">
        <f>'I01'!D16</f>
        <v/>
      </c>
      <c r="D11" t="str">
        <f>'I01'!E16</f>
        <v/>
      </c>
      <c r="E11" t="str">
        <f>'I01'!F16</f>
        <v>I01</v>
      </c>
      <c r="F11" t="str">
        <f>'I01'!G16</f>
        <v>-</v>
      </c>
      <c r="G11">
        <f>'I01'!H16</f>
        <v>0</v>
      </c>
      <c r="I11" s="111">
        <f t="shared" si="0"/>
        <v>0</v>
      </c>
      <c r="J11" s="111" t="e">
        <f t="shared" si="1"/>
        <v>#N/A</v>
      </c>
      <c r="K11" s="111"/>
      <c r="L11" s="111"/>
      <c r="M11" s="111" t="str">
        <f t="shared" si="8"/>
        <v>I01</v>
      </c>
      <c r="N11" s="111" t="e">
        <f t="shared" si="2"/>
        <v>#N/A</v>
      </c>
      <c r="O11" s="111"/>
      <c r="P11" s="111" t="e">
        <f t="shared" si="3"/>
        <v>#N/A</v>
      </c>
      <c r="Q11" s="111"/>
      <c r="R11" s="111" t="e">
        <f t="shared" si="4"/>
        <v>#N/A</v>
      </c>
      <c r="T11" s="111" t="e">
        <f t="shared" si="5"/>
        <v>#N/A</v>
      </c>
      <c r="U11" s="111" t="e">
        <f t="shared" si="6"/>
        <v>#N/A</v>
      </c>
      <c r="V11" s="111" t="e">
        <f t="shared" si="7"/>
        <v>#N/A</v>
      </c>
    </row>
    <row r="12" spans="1:22" x14ac:dyDescent="0.2">
      <c r="A12">
        <f>'I01'!B17</f>
        <v>0</v>
      </c>
      <c r="B12" t="str">
        <f>'I01'!C17</f>
        <v/>
      </c>
      <c r="C12" t="str">
        <f>'I01'!D17</f>
        <v/>
      </c>
      <c r="D12" t="str">
        <f>'I01'!E17</f>
        <v/>
      </c>
      <c r="E12" t="str">
        <f>'I01'!F17</f>
        <v>I01</v>
      </c>
      <c r="F12" t="str">
        <f>'I01'!G17</f>
        <v>-</v>
      </c>
      <c r="G12">
        <f>'I01'!H17</f>
        <v>0</v>
      </c>
      <c r="I12" s="111">
        <f t="shared" si="0"/>
        <v>0</v>
      </c>
      <c r="J12" s="111" t="e">
        <f t="shared" si="1"/>
        <v>#N/A</v>
      </c>
      <c r="K12" s="111"/>
      <c r="L12" s="111"/>
      <c r="M12" s="111" t="str">
        <f t="shared" si="8"/>
        <v>I01</v>
      </c>
      <c r="N12" s="111" t="e">
        <f t="shared" si="2"/>
        <v>#N/A</v>
      </c>
      <c r="O12" s="111"/>
      <c r="P12" s="111" t="e">
        <f t="shared" si="3"/>
        <v>#N/A</v>
      </c>
      <c r="Q12" s="111"/>
      <c r="R12" s="111" t="e">
        <f t="shared" si="4"/>
        <v>#N/A</v>
      </c>
      <c r="T12" s="111" t="e">
        <f t="shared" si="5"/>
        <v>#N/A</v>
      </c>
      <c r="U12" s="111" t="e">
        <f t="shared" si="6"/>
        <v>#N/A</v>
      </c>
      <c r="V12" s="111" t="e">
        <f t="shared" si="7"/>
        <v>#N/A</v>
      </c>
    </row>
    <row r="13" spans="1:22" x14ac:dyDescent="0.2">
      <c r="A13">
        <f>'I01'!B18</f>
        <v>0</v>
      </c>
      <c r="B13" t="str">
        <f>'I01'!C18</f>
        <v/>
      </c>
      <c r="C13" t="str">
        <f>'I01'!D18</f>
        <v/>
      </c>
      <c r="D13" t="str">
        <f>'I01'!E18</f>
        <v/>
      </c>
      <c r="E13" t="str">
        <f>'I01'!F18</f>
        <v>I01</v>
      </c>
      <c r="F13" t="str">
        <f>'I01'!G18</f>
        <v>-</v>
      </c>
      <c r="G13">
        <f>'I01'!H18</f>
        <v>0</v>
      </c>
      <c r="I13" s="111">
        <f t="shared" si="0"/>
        <v>0</v>
      </c>
      <c r="J13" s="111" t="e">
        <f t="shared" si="1"/>
        <v>#N/A</v>
      </c>
      <c r="K13" s="111"/>
      <c r="L13" s="111"/>
      <c r="M13" s="111" t="str">
        <f t="shared" si="8"/>
        <v>I01</v>
      </c>
      <c r="N13" s="111" t="e">
        <f t="shared" si="2"/>
        <v>#N/A</v>
      </c>
      <c r="O13" s="111"/>
      <c r="P13" s="111" t="e">
        <f t="shared" si="3"/>
        <v>#N/A</v>
      </c>
      <c r="Q13" s="111"/>
      <c r="R13" s="111" t="e">
        <f t="shared" si="4"/>
        <v>#N/A</v>
      </c>
      <c r="T13" s="111" t="e">
        <f t="shared" si="5"/>
        <v>#N/A</v>
      </c>
      <c r="U13" s="111" t="e">
        <f t="shared" si="6"/>
        <v>#N/A</v>
      </c>
      <c r="V13" s="111" t="e">
        <f t="shared" si="7"/>
        <v>#N/A</v>
      </c>
    </row>
    <row r="14" spans="1:22" x14ac:dyDescent="0.2">
      <c r="A14">
        <f>'I01'!B19</f>
        <v>0</v>
      </c>
      <c r="B14" t="str">
        <f>'I01'!C19</f>
        <v/>
      </c>
      <c r="C14" t="str">
        <f>'I01'!D19</f>
        <v/>
      </c>
      <c r="D14" t="str">
        <f>'I01'!E19</f>
        <v/>
      </c>
      <c r="E14" t="str">
        <f>'I01'!F19</f>
        <v>I01</v>
      </c>
      <c r="F14" t="str">
        <f>'I01'!G19</f>
        <v>-</v>
      </c>
      <c r="G14">
        <f>'I01'!H19</f>
        <v>0</v>
      </c>
      <c r="I14" s="111">
        <f t="shared" si="0"/>
        <v>0</v>
      </c>
      <c r="J14" s="111" t="e">
        <f t="shared" si="1"/>
        <v>#N/A</v>
      </c>
      <c r="K14" s="111"/>
      <c r="L14" s="111"/>
      <c r="M14" s="111" t="str">
        <f t="shared" si="8"/>
        <v>I01</v>
      </c>
      <c r="N14" s="111" t="e">
        <f t="shared" si="2"/>
        <v>#N/A</v>
      </c>
      <c r="O14" s="111"/>
      <c r="P14" s="111" t="e">
        <f t="shared" si="3"/>
        <v>#N/A</v>
      </c>
      <c r="Q14" s="111"/>
      <c r="R14" s="111" t="e">
        <f t="shared" si="4"/>
        <v>#N/A</v>
      </c>
      <c r="T14" s="111" t="e">
        <f t="shared" si="5"/>
        <v>#N/A</v>
      </c>
      <c r="U14" s="111" t="e">
        <f t="shared" si="6"/>
        <v>#N/A</v>
      </c>
      <c r="V14" s="111" t="e">
        <f t="shared" si="7"/>
        <v>#N/A</v>
      </c>
    </row>
    <row r="15" spans="1:22" x14ac:dyDescent="0.2">
      <c r="A15">
        <f>'I01'!B20</f>
        <v>0</v>
      </c>
      <c r="B15" t="str">
        <f>'I01'!C20</f>
        <v/>
      </c>
      <c r="C15" t="str">
        <f>'I01'!D20</f>
        <v/>
      </c>
      <c r="D15" t="str">
        <f>'I01'!E20</f>
        <v/>
      </c>
      <c r="E15" t="str">
        <f>'I01'!F20</f>
        <v>I01</v>
      </c>
      <c r="F15" t="str">
        <f>'I01'!G20</f>
        <v>-</v>
      </c>
      <c r="G15">
        <f>'I01'!H20</f>
        <v>0</v>
      </c>
      <c r="I15" s="111">
        <f t="shared" si="0"/>
        <v>0</v>
      </c>
      <c r="J15" s="111" t="e">
        <f t="shared" si="1"/>
        <v>#N/A</v>
      </c>
      <c r="K15" s="111"/>
      <c r="L15" s="111"/>
      <c r="M15" s="111" t="str">
        <f t="shared" si="8"/>
        <v>I01</v>
      </c>
      <c r="N15" s="111" t="e">
        <f t="shared" si="2"/>
        <v>#N/A</v>
      </c>
      <c r="O15" s="111"/>
      <c r="P15" s="111" t="e">
        <f t="shared" si="3"/>
        <v>#N/A</v>
      </c>
      <c r="Q15" s="111"/>
      <c r="R15" s="111" t="e">
        <f t="shared" si="4"/>
        <v>#N/A</v>
      </c>
      <c r="T15" s="111" t="e">
        <f t="shared" si="5"/>
        <v>#N/A</v>
      </c>
      <c r="U15" s="111" t="e">
        <f t="shared" si="6"/>
        <v>#N/A</v>
      </c>
      <c r="V15" s="111" t="e">
        <f t="shared" si="7"/>
        <v>#N/A</v>
      </c>
    </row>
    <row r="16" spans="1:22" x14ac:dyDescent="0.2">
      <c r="A16">
        <f>'I01'!B21</f>
        <v>0</v>
      </c>
      <c r="B16" t="str">
        <f>'I01'!C21</f>
        <v/>
      </c>
      <c r="C16" t="str">
        <f>'I01'!D21</f>
        <v/>
      </c>
      <c r="D16" t="str">
        <f>'I01'!E21</f>
        <v/>
      </c>
      <c r="E16" t="str">
        <f>'I01'!F21</f>
        <v>I01</v>
      </c>
      <c r="F16" t="str">
        <f>'I01'!G21</f>
        <v>-</v>
      </c>
      <c r="G16">
        <f>'I01'!H21</f>
        <v>0</v>
      </c>
      <c r="I16" s="111">
        <f t="shared" si="0"/>
        <v>0</v>
      </c>
      <c r="J16" s="111" t="e">
        <f t="shared" si="1"/>
        <v>#N/A</v>
      </c>
      <c r="K16" s="111"/>
      <c r="L16" s="111"/>
      <c r="M16" s="111" t="str">
        <f t="shared" si="8"/>
        <v>I01</v>
      </c>
      <c r="N16" s="111" t="e">
        <f t="shared" si="2"/>
        <v>#N/A</v>
      </c>
      <c r="O16" s="111"/>
      <c r="P16" s="111" t="e">
        <f t="shared" si="3"/>
        <v>#N/A</v>
      </c>
      <c r="Q16" s="111"/>
      <c r="R16" s="111" t="e">
        <f t="shared" si="4"/>
        <v>#N/A</v>
      </c>
      <c r="T16" s="111" t="e">
        <f t="shared" si="5"/>
        <v>#N/A</v>
      </c>
      <c r="U16" s="111" t="e">
        <f t="shared" si="6"/>
        <v>#N/A</v>
      </c>
      <c r="V16" s="111" t="e">
        <f t="shared" si="7"/>
        <v>#N/A</v>
      </c>
    </row>
    <row r="17" spans="1:22" x14ac:dyDescent="0.2">
      <c r="A17">
        <f>'I01'!B22</f>
        <v>0</v>
      </c>
      <c r="B17" t="str">
        <f>'I01'!C22</f>
        <v/>
      </c>
      <c r="C17" t="str">
        <f>'I01'!D22</f>
        <v/>
      </c>
      <c r="D17" t="str">
        <f>'I01'!E22</f>
        <v/>
      </c>
      <c r="E17" t="str">
        <f>'I01'!F22</f>
        <v>I01</v>
      </c>
      <c r="F17" t="str">
        <f>'I01'!G22</f>
        <v>-</v>
      </c>
      <c r="G17">
        <f>'I01'!H22</f>
        <v>0</v>
      </c>
      <c r="I17" s="111">
        <f t="shared" si="0"/>
        <v>0</v>
      </c>
      <c r="J17" s="111" t="e">
        <f t="shared" si="1"/>
        <v>#N/A</v>
      </c>
      <c r="K17" s="111"/>
      <c r="L17" s="111"/>
      <c r="M17" s="111" t="str">
        <f t="shared" si="8"/>
        <v>I01</v>
      </c>
      <c r="N17" s="111" t="e">
        <f t="shared" si="2"/>
        <v>#N/A</v>
      </c>
      <c r="O17" s="111"/>
      <c r="P17" s="111" t="e">
        <f t="shared" si="3"/>
        <v>#N/A</v>
      </c>
      <c r="Q17" s="111"/>
      <c r="R17" s="111" t="e">
        <f t="shared" si="4"/>
        <v>#N/A</v>
      </c>
      <c r="T17" s="111" t="e">
        <f t="shared" si="5"/>
        <v>#N/A</v>
      </c>
      <c r="U17" s="111" t="e">
        <f t="shared" si="6"/>
        <v>#N/A</v>
      </c>
      <c r="V17" s="111" t="e">
        <f t="shared" si="7"/>
        <v>#N/A</v>
      </c>
    </row>
    <row r="18" spans="1:22" x14ac:dyDescent="0.2">
      <c r="A18">
        <f>'I01'!B23</f>
        <v>0</v>
      </c>
      <c r="B18" t="str">
        <f>'I01'!C23</f>
        <v/>
      </c>
      <c r="C18" t="str">
        <f>'I01'!D23</f>
        <v/>
      </c>
      <c r="D18" t="str">
        <f>'I01'!E23</f>
        <v/>
      </c>
      <c r="E18" t="str">
        <f>'I01'!F23</f>
        <v>I01</v>
      </c>
      <c r="F18" t="str">
        <f>'I01'!G23</f>
        <v>-</v>
      </c>
      <c r="G18">
        <f>'I01'!H23</f>
        <v>0</v>
      </c>
      <c r="I18" s="111">
        <f t="shared" si="0"/>
        <v>0</v>
      </c>
      <c r="J18" s="111" t="e">
        <f t="shared" si="1"/>
        <v>#N/A</v>
      </c>
      <c r="K18" s="111"/>
      <c r="L18" s="111"/>
      <c r="M18" s="111" t="str">
        <f t="shared" si="8"/>
        <v>I01</v>
      </c>
      <c r="N18" s="111" t="e">
        <f t="shared" si="2"/>
        <v>#N/A</v>
      </c>
      <c r="O18" s="111"/>
      <c r="P18" s="111" t="e">
        <f t="shared" si="3"/>
        <v>#N/A</v>
      </c>
      <c r="Q18" s="111"/>
      <c r="R18" s="111" t="e">
        <f t="shared" si="4"/>
        <v>#N/A</v>
      </c>
      <c r="T18" s="111" t="e">
        <f t="shared" si="5"/>
        <v>#N/A</v>
      </c>
      <c r="U18" s="111" t="e">
        <f t="shared" si="6"/>
        <v>#N/A</v>
      </c>
      <c r="V18" s="111" t="e">
        <f t="shared" si="7"/>
        <v>#N/A</v>
      </c>
    </row>
    <row r="19" spans="1:22" x14ac:dyDescent="0.2">
      <c r="A19">
        <f>'I01'!B24</f>
        <v>0</v>
      </c>
      <c r="B19" t="str">
        <f>'I01'!C24</f>
        <v/>
      </c>
      <c r="C19" t="str">
        <f>'I01'!D24</f>
        <v/>
      </c>
      <c r="D19" t="str">
        <f>'I01'!E24</f>
        <v/>
      </c>
      <c r="E19" t="str">
        <f>'I01'!F24</f>
        <v>I01</v>
      </c>
      <c r="F19" t="str">
        <f>'I01'!G24</f>
        <v>-</v>
      </c>
      <c r="G19">
        <f>'I01'!H24</f>
        <v>0</v>
      </c>
      <c r="I19" s="111">
        <f t="shared" si="0"/>
        <v>0</v>
      </c>
      <c r="J19" s="111" t="e">
        <f t="shared" si="1"/>
        <v>#N/A</v>
      </c>
      <c r="K19" s="111"/>
      <c r="L19" s="111"/>
      <c r="M19" s="111" t="str">
        <f t="shared" si="8"/>
        <v>I01</v>
      </c>
      <c r="N19" s="111" t="e">
        <f t="shared" si="2"/>
        <v>#N/A</v>
      </c>
      <c r="O19" s="111"/>
      <c r="P19" s="111" t="e">
        <f t="shared" si="3"/>
        <v>#N/A</v>
      </c>
      <c r="Q19" s="111"/>
      <c r="R19" s="111" t="e">
        <f t="shared" si="4"/>
        <v>#N/A</v>
      </c>
      <c r="T19" s="111" t="e">
        <f t="shared" si="5"/>
        <v>#N/A</v>
      </c>
      <c r="U19" s="111" t="e">
        <f t="shared" si="6"/>
        <v>#N/A</v>
      </c>
      <c r="V19" s="111" t="e">
        <f t="shared" si="7"/>
        <v>#N/A</v>
      </c>
    </row>
    <row r="22" spans="1:22" x14ac:dyDescent="0.2">
      <c r="A22">
        <f>'I02'!B9</f>
        <v>0</v>
      </c>
      <c r="B22" t="str">
        <f>'I02'!C9</f>
        <v/>
      </c>
      <c r="C22" t="str">
        <f>'I02'!D9</f>
        <v/>
      </c>
      <c r="D22" t="str">
        <f>'I02'!E9</f>
        <v/>
      </c>
      <c r="E22" t="str">
        <f>'I02'!F9</f>
        <v>I02</v>
      </c>
      <c r="F22" t="str">
        <f>'I02'!G9</f>
        <v>-</v>
      </c>
      <c r="G22">
        <f>'I02'!H9</f>
        <v>0</v>
      </c>
      <c r="H22">
        <f>'I02'!I9</f>
        <v>0</v>
      </c>
      <c r="I22" s="111">
        <f>A22</f>
        <v>0</v>
      </c>
      <c r="J22" s="111" t="e">
        <f t="shared" ref="J22:J37" si="9">VLOOKUP(I22,jugadores,13,0)</f>
        <v>#N/A</v>
      </c>
      <c r="K22" s="111"/>
      <c r="L22" s="111"/>
      <c r="M22" s="111" t="str">
        <f t="shared" ref="M22:M37" si="10">E22</f>
        <v>I02</v>
      </c>
      <c r="N22" s="111" t="e">
        <f t="shared" ref="N22:N37" si="11">VLOOKUP(I22,jugadores,9,0)</f>
        <v>#N/A</v>
      </c>
      <c r="O22" s="111"/>
      <c r="P22" s="111" t="e">
        <f t="shared" ref="P22:P37" si="12">VLOOKUP(I22,jugadores,2,0)</f>
        <v>#N/A</v>
      </c>
      <c r="Q22" s="111"/>
      <c r="R22" s="111" t="e">
        <f t="shared" ref="R22:R37" si="13">VLOOKUP(I22,jugadores,8,0)</f>
        <v>#N/A</v>
      </c>
      <c r="T22" s="111" t="e">
        <f t="shared" ref="T22:T37" si="14">VLOOKUP(I22,jugadores,14,0)</f>
        <v>#N/A</v>
      </c>
      <c r="U22" s="111" t="e">
        <f t="shared" ref="U22:U37" si="15">VLOOKUP(I22,jugadores,12,0)</f>
        <v>#N/A</v>
      </c>
      <c r="V22" s="111" t="e">
        <f t="shared" ref="V22:V37" si="16">VLOOKUP(I22,jugadores,11,0)</f>
        <v>#N/A</v>
      </c>
    </row>
    <row r="23" spans="1:22" x14ac:dyDescent="0.2">
      <c r="A23">
        <f>'I02'!B10</f>
        <v>0</v>
      </c>
      <c r="B23" t="str">
        <f>'I02'!C10</f>
        <v/>
      </c>
      <c r="C23" t="str">
        <f>'I02'!D10</f>
        <v/>
      </c>
      <c r="D23" t="str">
        <f>'I02'!E10</f>
        <v/>
      </c>
      <c r="E23" t="str">
        <f>'I02'!F10</f>
        <v>I02</v>
      </c>
      <c r="F23" t="str">
        <f>'I02'!G10</f>
        <v>-</v>
      </c>
      <c r="G23">
        <f>'I02'!H10</f>
        <v>0</v>
      </c>
      <c r="H23">
        <f>'I02'!I10</f>
        <v>0</v>
      </c>
      <c r="I23" s="111">
        <f t="shared" ref="I23:I37" si="17">A23</f>
        <v>0</v>
      </c>
      <c r="J23" s="111" t="e">
        <f t="shared" si="9"/>
        <v>#N/A</v>
      </c>
      <c r="K23" s="111"/>
      <c r="L23" s="111"/>
      <c r="M23" s="111" t="str">
        <f t="shared" si="10"/>
        <v>I02</v>
      </c>
      <c r="N23" s="111" t="e">
        <f t="shared" si="11"/>
        <v>#N/A</v>
      </c>
      <c r="O23" s="111"/>
      <c r="P23" s="111" t="e">
        <f t="shared" si="12"/>
        <v>#N/A</v>
      </c>
      <c r="Q23" s="111"/>
      <c r="R23" s="111" t="e">
        <f t="shared" si="13"/>
        <v>#N/A</v>
      </c>
      <c r="T23" s="111" t="e">
        <f t="shared" si="14"/>
        <v>#N/A</v>
      </c>
      <c r="U23" s="111" t="e">
        <f t="shared" si="15"/>
        <v>#N/A</v>
      </c>
      <c r="V23" s="111" t="e">
        <f t="shared" si="16"/>
        <v>#N/A</v>
      </c>
    </row>
    <row r="24" spans="1:22" x14ac:dyDescent="0.2">
      <c r="A24">
        <f>'I02'!B11</f>
        <v>0</v>
      </c>
      <c r="B24" t="str">
        <f>'I02'!C11</f>
        <v/>
      </c>
      <c r="C24" t="str">
        <f>'I02'!D11</f>
        <v/>
      </c>
      <c r="D24" t="str">
        <f>'I02'!E11</f>
        <v/>
      </c>
      <c r="E24" t="str">
        <f>'I02'!F11</f>
        <v>I02</v>
      </c>
      <c r="F24" t="str">
        <f>'I02'!G11</f>
        <v>-</v>
      </c>
      <c r="G24">
        <f>'I02'!H11</f>
        <v>0</v>
      </c>
      <c r="H24">
        <f>'I02'!I11</f>
        <v>0</v>
      </c>
      <c r="I24" s="111">
        <f t="shared" si="17"/>
        <v>0</v>
      </c>
      <c r="J24" s="111" t="e">
        <f t="shared" si="9"/>
        <v>#N/A</v>
      </c>
      <c r="K24" s="111"/>
      <c r="L24" s="111"/>
      <c r="M24" s="111" t="str">
        <f t="shared" si="10"/>
        <v>I02</v>
      </c>
      <c r="N24" s="111" t="e">
        <f t="shared" si="11"/>
        <v>#N/A</v>
      </c>
      <c r="O24" s="111"/>
      <c r="P24" s="111" t="e">
        <f t="shared" si="12"/>
        <v>#N/A</v>
      </c>
      <c r="Q24" s="111"/>
      <c r="R24" s="111" t="e">
        <f t="shared" si="13"/>
        <v>#N/A</v>
      </c>
      <c r="T24" s="111" t="e">
        <f t="shared" si="14"/>
        <v>#N/A</v>
      </c>
      <c r="U24" s="111" t="e">
        <f t="shared" si="15"/>
        <v>#N/A</v>
      </c>
      <c r="V24" s="111" t="e">
        <f t="shared" si="16"/>
        <v>#N/A</v>
      </c>
    </row>
    <row r="25" spans="1:22" x14ac:dyDescent="0.2">
      <c r="A25">
        <f>'I02'!B12</f>
        <v>0</v>
      </c>
      <c r="B25" t="str">
        <f>'I02'!C12</f>
        <v/>
      </c>
      <c r="C25" t="str">
        <f>'I02'!D12</f>
        <v/>
      </c>
      <c r="D25" t="str">
        <f>'I02'!E12</f>
        <v/>
      </c>
      <c r="E25" t="str">
        <f>'I02'!F12</f>
        <v>I02</v>
      </c>
      <c r="F25" t="str">
        <f>'I02'!G12</f>
        <v>-</v>
      </c>
      <c r="G25">
        <f>'I02'!H12</f>
        <v>0</v>
      </c>
      <c r="H25">
        <f>'I02'!I12</f>
        <v>0</v>
      </c>
      <c r="I25" s="111">
        <f t="shared" si="17"/>
        <v>0</v>
      </c>
      <c r="J25" s="111" t="e">
        <f t="shared" si="9"/>
        <v>#N/A</v>
      </c>
      <c r="K25" s="111"/>
      <c r="L25" s="111"/>
      <c r="M25" s="111" t="str">
        <f t="shared" si="10"/>
        <v>I02</v>
      </c>
      <c r="N25" s="111" t="e">
        <f t="shared" si="11"/>
        <v>#N/A</v>
      </c>
      <c r="O25" s="111"/>
      <c r="P25" s="111" t="e">
        <f t="shared" si="12"/>
        <v>#N/A</v>
      </c>
      <c r="Q25" s="111"/>
      <c r="R25" s="111" t="e">
        <f t="shared" si="13"/>
        <v>#N/A</v>
      </c>
      <c r="T25" s="111" t="e">
        <f t="shared" si="14"/>
        <v>#N/A</v>
      </c>
      <c r="U25" s="111" t="e">
        <f t="shared" si="15"/>
        <v>#N/A</v>
      </c>
      <c r="V25" s="111" t="e">
        <f t="shared" si="16"/>
        <v>#N/A</v>
      </c>
    </row>
    <row r="26" spans="1:22" x14ac:dyDescent="0.2">
      <c r="A26">
        <f>'I02'!B13</f>
        <v>0</v>
      </c>
      <c r="B26" t="str">
        <f>'I02'!C13</f>
        <v/>
      </c>
      <c r="C26" t="str">
        <f>'I02'!D13</f>
        <v/>
      </c>
      <c r="D26" t="str">
        <f>'I02'!E13</f>
        <v/>
      </c>
      <c r="E26" t="str">
        <f>'I02'!F13</f>
        <v>I02</v>
      </c>
      <c r="F26" t="str">
        <f>'I02'!G13</f>
        <v>-</v>
      </c>
      <c r="G26">
        <f>'I02'!H13</f>
        <v>0</v>
      </c>
      <c r="H26">
        <f>'I02'!I13</f>
        <v>0</v>
      </c>
      <c r="I26" s="111">
        <f t="shared" si="17"/>
        <v>0</v>
      </c>
      <c r="J26" s="111" t="e">
        <f t="shared" si="9"/>
        <v>#N/A</v>
      </c>
      <c r="K26" s="111"/>
      <c r="L26" s="111"/>
      <c r="M26" s="111" t="str">
        <f t="shared" si="10"/>
        <v>I02</v>
      </c>
      <c r="N26" s="111" t="e">
        <f t="shared" si="11"/>
        <v>#N/A</v>
      </c>
      <c r="O26" s="111"/>
      <c r="P26" s="111" t="e">
        <f t="shared" si="12"/>
        <v>#N/A</v>
      </c>
      <c r="Q26" s="111"/>
      <c r="R26" s="111" t="e">
        <f t="shared" si="13"/>
        <v>#N/A</v>
      </c>
      <c r="T26" s="111" t="e">
        <f t="shared" si="14"/>
        <v>#N/A</v>
      </c>
      <c r="U26" s="111" t="e">
        <f t="shared" si="15"/>
        <v>#N/A</v>
      </c>
      <c r="V26" s="111" t="e">
        <f t="shared" si="16"/>
        <v>#N/A</v>
      </c>
    </row>
    <row r="27" spans="1:22" x14ac:dyDescent="0.2">
      <c r="A27">
        <f>'I02'!B14</f>
        <v>0</v>
      </c>
      <c r="B27" t="str">
        <f>'I02'!C14</f>
        <v/>
      </c>
      <c r="C27" t="str">
        <f>'I02'!D14</f>
        <v/>
      </c>
      <c r="D27" t="str">
        <f>'I02'!E14</f>
        <v/>
      </c>
      <c r="E27" t="str">
        <f>'I02'!F14</f>
        <v>I02</v>
      </c>
      <c r="F27" t="str">
        <f>'I02'!G14</f>
        <v>-</v>
      </c>
      <c r="G27">
        <f>'I02'!H14</f>
        <v>0</v>
      </c>
      <c r="H27">
        <f>'I02'!I14</f>
        <v>0</v>
      </c>
      <c r="I27" s="111">
        <f t="shared" si="17"/>
        <v>0</v>
      </c>
      <c r="J27" s="111" t="e">
        <f t="shared" si="9"/>
        <v>#N/A</v>
      </c>
      <c r="K27" s="111"/>
      <c r="L27" s="111"/>
      <c r="M27" s="111" t="str">
        <f t="shared" si="10"/>
        <v>I02</v>
      </c>
      <c r="N27" s="111" t="e">
        <f t="shared" si="11"/>
        <v>#N/A</v>
      </c>
      <c r="O27" s="111"/>
      <c r="P27" s="111" t="e">
        <f t="shared" si="12"/>
        <v>#N/A</v>
      </c>
      <c r="Q27" s="111"/>
      <c r="R27" s="111" t="e">
        <f t="shared" si="13"/>
        <v>#N/A</v>
      </c>
      <c r="T27" s="111" t="e">
        <f t="shared" si="14"/>
        <v>#N/A</v>
      </c>
      <c r="U27" s="111" t="e">
        <f t="shared" si="15"/>
        <v>#N/A</v>
      </c>
      <c r="V27" s="111" t="e">
        <f t="shared" si="16"/>
        <v>#N/A</v>
      </c>
    </row>
    <row r="28" spans="1:22" x14ac:dyDescent="0.2">
      <c r="A28">
        <f>'I02'!B15</f>
        <v>0</v>
      </c>
      <c r="B28" t="str">
        <f>'I02'!C15</f>
        <v/>
      </c>
      <c r="C28" t="str">
        <f>'I02'!D15</f>
        <v/>
      </c>
      <c r="D28" t="str">
        <f>'I02'!E15</f>
        <v/>
      </c>
      <c r="E28" t="str">
        <f>'I02'!F15</f>
        <v>I02</v>
      </c>
      <c r="F28" t="str">
        <f>'I02'!G15</f>
        <v>-</v>
      </c>
      <c r="G28">
        <f>'I02'!H15</f>
        <v>0</v>
      </c>
      <c r="H28">
        <f>'I02'!I15</f>
        <v>0</v>
      </c>
      <c r="I28" s="111">
        <f t="shared" si="17"/>
        <v>0</v>
      </c>
      <c r="J28" s="111" t="e">
        <f t="shared" si="9"/>
        <v>#N/A</v>
      </c>
      <c r="K28" s="111"/>
      <c r="L28" s="111"/>
      <c r="M28" s="111" t="str">
        <f t="shared" si="10"/>
        <v>I02</v>
      </c>
      <c r="N28" s="111" t="e">
        <f t="shared" si="11"/>
        <v>#N/A</v>
      </c>
      <c r="O28" s="111"/>
      <c r="P28" s="111" t="e">
        <f t="shared" si="12"/>
        <v>#N/A</v>
      </c>
      <c r="Q28" s="111"/>
      <c r="R28" s="111" t="e">
        <f t="shared" si="13"/>
        <v>#N/A</v>
      </c>
      <c r="T28" s="111" t="e">
        <f t="shared" si="14"/>
        <v>#N/A</v>
      </c>
      <c r="U28" s="111" t="e">
        <f t="shared" si="15"/>
        <v>#N/A</v>
      </c>
      <c r="V28" s="111" t="e">
        <f t="shared" si="16"/>
        <v>#N/A</v>
      </c>
    </row>
    <row r="29" spans="1:22" x14ac:dyDescent="0.2">
      <c r="A29">
        <f>'I02'!B16</f>
        <v>0</v>
      </c>
      <c r="B29" t="str">
        <f>'I02'!C16</f>
        <v/>
      </c>
      <c r="C29" t="str">
        <f>'I02'!D16</f>
        <v/>
      </c>
      <c r="D29" t="str">
        <f>'I02'!E16</f>
        <v/>
      </c>
      <c r="E29" t="str">
        <f>'I02'!F16</f>
        <v>I02</v>
      </c>
      <c r="F29" t="str">
        <f>'I02'!G16</f>
        <v>-</v>
      </c>
      <c r="G29">
        <f>'I02'!H16</f>
        <v>0</v>
      </c>
      <c r="H29">
        <f>'I02'!I16</f>
        <v>0</v>
      </c>
      <c r="I29" s="111">
        <f t="shared" si="17"/>
        <v>0</v>
      </c>
      <c r="J29" s="111" t="e">
        <f t="shared" si="9"/>
        <v>#N/A</v>
      </c>
      <c r="K29" s="111"/>
      <c r="L29" s="111"/>
      <c r="M29" s="111" t="str">
        <f t="shared" si="10"/>
        <v>I02</v>
      </c>
      <c r="N29" s="111" t="e">
        <f t="shared" si="11"/>
        <v>#N/A</v>
      </c>
      <c r="O29" s="111"/>
      <c r="P29" s="111" t="e">
        <f t="shared" si="12"/>
        <v>#N/A</v>
      </c>
      <c r="Q29" s="111"/>
      <c r="R29" s="111" t="e">
        <f t="shared" si="13"/>
        <v>#N/A</v>
      </c>
      <c r="T29" s="111" t="e">
        <f t="shared" si="14"/>
        <v>#N/A</v>
      </c>
      <c r="U29" s="111" t="e">
        <f t="shared" si="15"/>
        <v>#N/A</v>
      </c>
      <c r="V29" s="111" t="e">
        <f t="shared" si="16"/>
        <v>#N/A</v>
      </c>
    </row>
    <row r="30" spans="1:22" x14ac:dyDescent="0.2">
      <c r="A30">
        <f>'I02'!B17</f>
        <v>0</v>
      </c>
      <c r="B30" t="str">
        <f>'I02'!C17</f>
        <v/>
      </c>
      <c r="C30" t="str">
        <f>'I02'!D17</f>
        <v/>
      </c>
      <c r="D30" t="str">
        <f>'I02'!E17</f>
        <v/>
      </c>
      <c r="E30" t="str">
        <f>'I02'!F17</f>
        <v>I02</v>
      </c>
      <c r="F30" t="str">
        <f>'I02'!G17</f>
        <v>-</v>
      </c>
      <c r="G30">
        <f>'I02'!H17</f>
        <v>0</v>
      </c>
      <c r="H30">
        <f>'I02'!I17</f>
        <v>0</v>
      </c>
      <c r="I30" s="111">
        <f t="shared" si="17"/>
        <v>0</v>
      </c>
      <c r="J30" s="111" t="e">
        <f t="shared" si="9"/>
        <v>#N/A</v>
      </c>
      <c r="K30" s="111"/>
      <c r="L30" s="111"/>
      <c r="M30" s="111" t="str">
        <f t="shared" si="10"/>
        <v>I02</v>
      </c>
      <c r="N30" s="111" t="e">
        <f t="shared" si="11"/>
        <v>#N/A</v>
      </c>
      <c r="O30" s="111"/>
      <c r="P30" s="111" t="e">
        <f t="shared" si="12"/>
        <v>#N/A</v>
      </c>
      <c r="Q30" s="111"/>
      <c r="R30" s="111" t="e">
        <f t="shared" si="13"/>
        <v>#N/A</v>
      </c>
      <c r="T30" s="111" t="e">
        <f t="shared" si="14"/>
        <v>#N/A</v>
      </c>
      <c r="U30" s="111" t="e">
        <f t="shared" si="15"/>
        <v>#N/A</v>
      </c>
      <c r="V30" s="111" t="e">
        <f t="shared" si="16"/>
        <v>#N/A</v>
      </c>
    </row>
    <row r="31" spans="1:22" x14ac:dyDescent="0.2">
      <c r="A31">
        <f>'I02'!B18</f>
        <v>0</v>
      </c>
      <c r="B31" t="str">
        <f>'I02'!C18</f>
        <v/>
      </c>
      <c r="C31" t="str">
        <f>'I02'!D18</f>
        <v/>
      </c>
      <c r="D31" t="str">
        <f>'I02'!E18</f>
        <v/>
      </c>
      <c r="E31" t="str">
        <f>'I02'!F18</f>
        <v>I02</v>
      </c>
      <c r="F31" t="str">
        <f>'I02'!G18</f>
        <v>-</v>
      </c>
      <c r="G31">
        <f>'I02'!H18</f>
        <v>0</v>
      </c>
      <c r="H31">
        <f>'I02'!I18</f>
        <v>0</v>
      </c>
      <c r="I31" s="111">
        <f t="shared" si="17"/>
        <v>0</v>
      </c>
      <c r="J31" s="111" t="e">
        <f t="shared" si="9"/>
        <v>#N/A</v>
      </c>
      <c r="K31" s="111"/>
      <c r="L31" s="111"/>
      <c r="M31" s="111" t="str">
        <f t="shared" si="10"/>
        <v>I02</v>
      </c>
      <c r="N31" s="111" t="e">
        <f t="shared" si="11"/>
        <v>#N/A</v>
      </c>
      <c r="O31" s="111"/>
      <c r="P31" s="111" t="e">
        <f t="shared" si="12"/>
        <v>#N/A</v>
      </c>
      <c r="Q31" s="111"/>
      <c r="R31" s="111" t="e">
        <f t="shared" si="13"/>
        <v>#N/A</v>
      </c>
      <c r="T31" s="111" t="e">
        <f t="shared" si="14"/>
        <v>#N/A</v>
      </c>
      <c r="U31" s="111" t="e">
        <f t="shared" si="15"/>
        <v>#N/A</v>
      </c>
      <c r="V31" s="111" t="e">
        <f t="shared" si="16"/>
        <v>#N/A</v>
      </c>
    </row>
    <row r="32" spans="1:22" x14ac:dyDescent="0.2">
      <c r="A32">
        <f>'I02'!B19</f>
        <v>0</v>
      </c>
      <c r="B32" t="str">
        <f>'I02'!C19</f>
        <v/>
      </c>
      <c r="C32" t="str">
        <f>'I02'!D19</f>
        <v/>
      </c>
      <c r="D32" t="str">
        <f>'I02'!E19</f>
        <v/>
      </c>
      <c r="E32" t="str">
        <f>'I02'!F19</f>
        <v>I02</v>
      </c>
      <c r="F32" t="str">
        <f>'I02'!G19</f>
        <v>-</v>
      </c>
      <c r="G32">
        <f>'I02'!H19</f>
        <v>0</v>
      </c>
      <c r="H32">
        <f>'I02'!I19</f>
        <v>0</v>
      </c>
      <c r="I32" s="111">
        <f t="shared" si="17"/>
        <v>0</v>
      </c>
      <c r="J32" s="111" t="e">
        <f t="shared" si="9"/>
        <v>#N/A</v>
      </c>
      <c r="K32" s="111"/>
      <c r="L32" s="111"/>
      <c r="M32" s="111" t="str">
        <f t="shared" si="10"/>
        <v>I02</v>
      </c>
      <c r="N32" s="111" t="e">
        <f t="shared" si="11"/>
        <v>#N/A</v>
      </c>
      <c r="O32" s="111"/>
      <c r="P32" s="111" t="e">
        <f t="shared" si="12"/>
        <v>#N/A</v>
      </c>
      <c r="Q32" s="111"/>
      <c r="R32" s="111" t="e">
        <f t="shared" si="13"/>
        <v>#N/A</v>
      </c>
      <c r="T32" s="111" t="e">
        <f t="shared" si="14"/>
        <v>#N/A</v>
      </c>
      <c r="U32" s="111" t="e">
        <f t="shared" si="15"/>
        <v>#N/A</v>
      </c>
      <c r="V32" s="111" t="e">
        <f t="shared" si="16"/>
        <v>#N/A</v>
      </c>
    </row>
    <row r="33" spans="1:22" x14ac:dyDescent="0.2">
      <c r="A33">
        <f>'I02'!B20</f>
        <v>0</v>
      </c>
      <c r="B33" t="str">
        <f>'I02'!C20</f>
        <v/>
      </c>
      <c r="C33" t="str">
        <f>'I02'!D20</f>
        <v/>
      </c>
      <c r="D33" t="str">
        <f>'I02'!E20</f>
        <v/>
      </c>
      <c r="E33" t="str">
        <f>'I02'!F20</f>
        <v>I02</v>
      </c>
      <c r="F33" t="str">
        <f>'I02'!G20</f>
        <v>-</v>
      </c>
      <c r="G33">
        <f>'I02'!H20</f>
        <v>0</v>
      </c>
      <c r="H33">
        <f>'I02'!I20</f>
        <v>0</v>
      </c>
      <c r="I33" s="111">
        <f t="shared" si="17"/>
        <v>0</v>
      </c>
      <c r="J33" s="111" t="e">
        <f t="shared" si="9"/>
        <v>#N/A</v>
      </c>
      <c r="K33" s="111"/>
      <c r="L33" s="111"/>
      <c r="M33" s="111" t="str">
        <f t="shared" si="10"/>
        <v>I02</v>
      </c>
      <c r="N33" s="111" t="e">
        <f t="shared" si="11"/>
        <v>#N/A</v>
      </c>
      <c r="O33" s="111"/>
      <c r="P33" s="111" t="e">
        <f t="shared" si="12"/>
        <v>#N/A</v>
      </c>
      <c r="Q33" s="111"/>
      <c r="R33" s="111" t="e">
        <f t="shared" si="13"/>
        <v>#N/A</v>
      </c>
      <c r="T33" s="111" t="e">
        <f t="shared" si="14"/>
        <v>#N/A</v>
      </c>
      <c r="U33" s="111" t="e">
        <f t="shared" si="15"/>
        <v>#N/A</v>
      </c>
      <c r="V33" s="111" t="e">
        <f t="shared" si="16"/>
        <v>#N/A</v>
      </c>
    </row>
    <row r="34" spans="1:22" x14ac:dyDescent="0.2">
      <c r="A34">
        <f>'I02'!B21</f>
        <v>0</v>
      </c>
      <c r="B34" t="str">
        <f>'I02'!C21</f>
        <v/>
      </c>
      <c r="C34" t="str">
        <f>'I02'!D21</f>
        <v/>
      </c>
      <c r="D34" t="str">
        <f>'I02'!E21</f>
        <v/>
      </c>
      <c r="E34" t="str">
        <f>'I02'!F21</f>
        <v>I02</v>
      </c>
      <c r="F34" t="str">
        <f>'I02'!G21</f>
        <v>-</v>
      </c>
      <c r="G34">
        <f>'I02'!H21</f>
        <v>0</v>
      </c>
      <c r="H34">
        <f>'I02'!I21</f>
        <v>0</v>
      </c>
      <c r="I34" s="111">
        <f t="shared" si="17"/>
        <v>0</v>
      </c>
      <c r="J34" s="111" t="e">
        <f t="shared" si="9"/>
        <v>#N/A</v>
      </c>
      <c r="K34" s="111"/>
      <c r="L34" s="111"/>
      <c r="M34" s="111" t="str">
        <f t="shared" si="10"/>
        <v>I02</v>
      </c>
      <c r="N34" s="111" t="e">
        <f t="shared" si="11"/>
        <v>#N/A</v>
      </c>
      <c r="O34" s="111"/>
      <c r="P34" s="111" t="e">
        <f t="shared" si="12"/>
        <v>#N/A</v>
      </c>
      <c r="Q34" s="111"/>
      <c r="R34" s="111" t="e">
        <f t="shared" si="13"/>
        <v>#N/A</v>
      </c>
      <c r="T34" s="111" t="e">
        <f t="shared" si="14"/>
        <v>#N/A</v>
      </c>
      <c r="U34" s="111" t="e">
        <f t="shared" si="15"/>
        <v>#N/A</v>
      </c>
      <c r="V34" s="111" t="e">
        <f t="shared" si="16"/>
        <v>#N/A</v>
      </c>
    </row>
    <row r="35" spans="1:22" x14ac:dyDescent="0.2">
      <c r="A35">
        <f>'I02'!B22</f>
        <v>0</v>
      </c>
      <c r="B35" t="str">
        <f>'I02'!C22</f>
        <v/>
      </c>
      <c r="C35" t="str">
        <f>'I02'!D22</f>
        <v/>
      </c>
      <c r="D35" t="str">
        <f>'I02'!E22</f>
        <v/>
      </c>
      <c r="E35" t="str">
        <f>'I02'!F22</f>
        <v>I02</v>
      </c>
      <c r="F35" t="str">
        <f>'I02'!G22</f>
        <v>-</v>
      </c>
      <c r="G35">
        <f>'I02'!H22</f>
        <v>0</v>
      </c>
      <c r="H35">
        <f>'I02'!I22</f>
        <v>0</v>
      </c>
      <c r="I35" s="111">
        <f t="shared" si="17"/>
        <v>0</v>
      </c>
      <c r="J35" s="111" t="e">
        <f t="shared" si="9"/>
        <v>#N/A</v>
      </c>
      <c r="K35" s="111"/>
      <c r="L35" s="111"/>
      <c r="M35" s="111" t="str">
        <f t="shared" si="10"/>
        <v>I02</v>
      </c>
      <c r="N35" s="111" t="e">
        <f t="shared" si="11"/>
        <v>#N/A</v>
      </c>
      <c r="O35" s="111"/>
      <c r="P35" s="111" t="e">
        <f t="shared" si="12"/>
        <v>#N/A</v>
      </c>
      <c r="Q35" s="111"/>
      <c r="R35" s="111" t="e">
        <f t="shared" si="13"/>
        <v>#N/A</v>
      </c>
      <c r="T35" s="111" t="e">
        <f t="shared" si="14"/>
        <v>#N/A</v>
      </c>
      <c r="U35" s="111" t="e">
        <f t="shared" si="15"/>
        <v>#N/A</v>
      </c>
      <c r="V35" s="111" t="e">
        <f t="shared" si="16"/>
        <v>#N/A</v>
      </c>
    </row>
    <row r="36" spans="1:22" x14ac:dyDescent="0.2">
      <c r="A36">
        <f>'I02'!B23</f>
        <v>0</v>
      </c>
      <c r="B36" t="str">
        <f>'I02'!C23</f>
        <v/>
      </c>
      <c r="C36" t="str">
        <f>'I02'!D23</f>
        <v/>
      </c>
      <c r="D36" t="str">
        <f>'I02'!E23</f>
        <v/>
      </c>
      <c r="E36" t="str">
        <f>'I02'!F23</f>
        <v>I02</v>
      </c>
      <c r="F36" t="str">
        <f>'I02'!G23</f>
        <v>-</v>
      </c>
      <c r="G36">
        <f>'I02'!H23</f>
        <v>0</v>
      </c>
      <c r="H36">
        <f>'I02'!I23</f>
        <v>0</v>
      </c>
      <c r="I36" s="111">
        <f t="shared" si="17"/>
        <v>0</v>
      </c>
      <c r="J36" s="111" t="e">
        <f t="shared" si="9"/>
        <v>#N/A</v>
      </c>
      <c r="K36" s="111"/>
      <c r="L36" s="111"/>
      <c r="M36" s="111" t="str">
        <f t="shared" si="10"/>
        <v>I02</v>
      </c>
      <c r="N36" s="111" t="e">
        <f t="shared" si="11"/>
        <v>#N/A</v>
      </c>
      <c r="O36" s="111"/>
      <c r="P36" s="111" t="e">
        <f t="shared" si="12"/>
        <v>#N/A</v>
      </c>
      <c r="Q36" s="111"/>
      <c r="R36" s="111" t="e">
        <f t="shared" si="13"/>
        <v>#N/A</v>
      </c>
      <c r="T36" s="111" t="e">
        <f t="shared" si="14"/>
        <v>#N/A</v>
      </c>
      <c r="U36" s="111" t="e">
        <f t="shared" si="15"/>
        <v>#N/A</v>
      </c>
      <c r="V36" s="111" t="e">
        <f t="shared" si="16"/>
        <v>#N/A</v>
      </c>
    </row>
    <row r="37" spans="1:22" x14ac:dyDescent="0.2">
      <c r="A37">
        <f>'I02'!B24</f>
        <v>0</v>
      </c>
      <c r="B37" t="str">
        <f>'I02'!C24</f>
        <v/>
      </c>
      <c r="C37" t="str">
        <f>'I02'!D24</f>
        <v/>
      </c>
      <c r="D37" t="str">
        <f>'I02'!E24</f>
        <v/>
      </c>
      <c r="E37" t="str">
        <f>'I02'!F24</f>
        <v>I02</v>
      </c>
      <c r="F37" t="str">
        <f>'I02'!G24</f>
        <v>-</v>
      </c>
      <c r="G37">
        <f>'I02'!H24</f>
        <v>0</v>
      </c>
      <c r="H37">
        <f>'I02'!I24</f>
        <v>0</v>
      </c>
      <c r="I37" s="111">
        <f t="shared" si="17"/>
        <v>0</v>
      </c>
      <c r="J37" s="111" t="e">
        <f t="shared" si="9"/>
        <v>#N/A</v>
      </c>
      <c r="K37" s="111"/>
      <c r="L37" s="111"/>
      <c r="M37" s="111" t="str">
        <f t="shared" si="10"/>
        <v>I02</v>
      </c>
      <c r="N37" s="111" t="e">
        <f t="shared" si="11"/>
        <v>#N/A</v>
      </c>
      <c r="O37" s="111"/>
      <c r="P37" s="111" t="e">
        <f t="shared" si="12"/>
        <v>#N/A</v>
      </c>
      <c r="Q37" s="111"/>
      <c r="R37" s="111" t="e">
        <f t="shared" si="13"/>
        <v>#N/A</v>
      </c>
      <c r="T37" s="111" t="e">
        <f t="shared" si="14"/>
        <v>#N/A</v>
      </c>
      <c r="U37" s="111" t="e">
        <f t="shared" si="15"/>
        <v>#N/A</v>
      </c>
      <c r="V37" s="111" t="e">
        <f t="shared" si="16"/>
        <v>#N/A</v>
      </c>
    </row>
    <row r="40" spans="1:22" x14ac:dyDescent="0.2">
      <c r="A40">
        <f>'I03'!B9</f>
        <v>0</v>
      </c>
      <c r="B40" t="str">
        <f>'I03'!C9</f>
        <v/>
      </c>
      <c r="C40" t="str">
        <f>'I03'!D9</f>
        <v/>
      </c>
      <c r="D40" t="str">
        <f>'I03'!E9</f>
        <v/>
      </c>
      <c r="E40" t="str">
        <f>'I03'!F9</f>
        <v>I03</v>
      </c>
      <c r="F40" t="str">
        <f>'I03'!G9</f>
        <v>-</v>
      </c>
      <c r="G40">
        <f>'I03'!H9</f>
        <v>0</v>
      </c>
      <c r="H40">
        <f>'I03'!I9</f>
        <v>0</v>
      </c>
      <c r="I40" s="111">
        <f>A40</f>
        <v>0</v>
      </c>
      <c r="J40" s="111" t="e">
        <f t="shared" ref="J40:J55" si="18">VLOOKUP(I40,jugadores,13,0)</f>
        <v>#N/A</v>
      </c>
      <c r="K40" s="111"/>
      <c r="L40" s="111"/>
      <c r="M40" s="111" t="str">
        <f>E40</f>
        <v>I03</v>
      </c>
      <c r="N40" s="111" t="e">
        <f t="shared" ref="N40:N55" si="19">VLOOKUP(I40,jugadores,9,0)</f>
        <v>#N/A</v>
      </c>
      <c r="O40" s="111"/>
      <c r="P40" s="111" t="e">
        <f t="shared" ref="P40:P55" si="20">VLOOKUP(I40,jugadores,2,0)</f>
        <v>#N/A</v>
      </c>
      <c r="Q40" s="111"/>
      <c r="R40" s="111" t="e">
        <f t="shared" ref="R40:R55" si="21">VLOOKUP(I40,jugadores,8,0)</f>
        <v>#N/A</v>
      </c>
      <c r="T40" s="111" t="e">
        <f t="shared" ref="T40:T55" si="22">VLOOKUP(I40,jugadores,14,0)</f>
        <v>#N/A</v>
      </c>
      <c r="U40" s="111" t="e">
        <f t="shared" ref="U40:U55" si="23">VLOOKUP(I40,jugadores,12,0)</f>
        <v>#N/A</v>
      </c>
      <c r="V40" s="111" t="e">
        <f t="shared" ref="V40:V55" si="24">VLOOKUP(I40,jugadores,11,0)</f>
        <v>#N/A</v>
      </c>
    </row>
    <row r="41" spans="1:22" x14ac:dyDescent="0.2">
      <c r="A41">
        <f>'I03'!B10</f>
        <v>0</v>
      </c>
      <c r="B41" t="str">
        <f>'I03'!C10</f>
        <v/>
      </c>
      <c r="C41" t="str">
        <f>'I03'!D10</f>
        <v/>
      </c>
      <c r="D41" t="str">
        <f>'I03'!E10</f>
        <v/>
      </c>
      <c r="E41" t="str">
        <f>'I03'!F10</f>
        <v>I03</v>
      </c>
      <c r="F41" t="str">
        <f>'I03'!G10</f>
        <v>-</v>
      </c>
      <c r="G41">
        <f>'I03'!H10</f>
        <v>0</v>
      </c>
      <c r="H41">
        <f>'I03'!I10</f>
        <v>0</v>
      </c>
      <c r="I41" s="111">
        <f t="shared" ref="I41:I55" si="25">A41</f>
        <v>0</v>
      </c>
      <c r="J41" s="111" t="e">
        <f t="shared" si="18"/>
        <v>#N/A</v>
      </c>
      <c r="K41" s="111"/>
      <c r="L41" s="111"/>
      <c r="M41" s="111" t="str">
        <f t="shared" ref="M41:M55" si="26">E41</f>
        <v>I03</v>
      </c>
      <c r="N41" s="111" t="e">
        <f t="shared" si="19"/>
        <v>#N/A</v>
      </c>
      <c r="O41" s="111"/>
      <c r="P41" s="111" t="e">
        <f t="shared" si="20"/>
        <v>#N/A</v>
      </c>
      <c r="Q41" s="111"/>
      <c r="R41" s="111" t="e">
        <f t="shared" si="21"/>
        <v>#N/A</v>
      </c>
      <c r="T41" s="111" t="e">
        <f t="shared" si="22"/>
        <v>#N/A</v>
      </c>
      <c r="U41" s="111" t="e">
        <f t="shared" si="23"/>
        <v>#N/A</v>
      </c>
      <c r="V41" s="111" t="e">
        <f t="shared" si="24"/>
        <v>#N/A</v>
      </c>
    </row>
    <row r="42" spans="1:22" x14ac:dyDescent="0.2">
      <c r="A42">
        <f>'I03'!B11</f>
        <v>0</v>
      </c>
      <c r="B42" t="str">
        <f>'I03'!C11</f>
        <v/>
      </c>
      <c r="C42" t="str">
        <f>'I03'!D11</f>
        <v/>
      </c>
      <c r="D42" t="str">
        <f>'I03'!E11</f>
        <v/>
      </c>
      <c r="E42" t="str">
        <f>'I03'!F11</f>
        <v>I03</v>
      </c>
      <c r="F42" t="str">
        <f>'I03'!G11</f>
        <v>-</v>
      </c>
      <c r="G42">
        <f>'I03'!H11</f>
        <v>0</v>
      </c>
      <c r="H42">
        <f>'I03'!I11</f>
        <v>0</v>
      </c>
      <c r="I42" s="111">
        <f t="shared" si="25"/>
        <v>0</v>
      </c>
      <c r="J42" s="111" t="e">
        <f t="shared" si="18"/>
        <v>#N/A</v>
      </c>
      <c r="K42" s="111"/>
      <c r="L42" s="111"/>
      <c r="M42" s="111" t="str">
        <f t="shared" si="26"/>
        <v>I03</v>
      </c>
      <c r="N42" s="111" t="e">
        <f t="shared" si="19"/>
        <v>#N/A</v>
      </c>
      <c r="O42" s="111"/>
      <c r="P42" s="111" t="e">
        <f t="shared" si="20"/>
        <v>#N/A</v>
      </c>
      <c r="Q42" s="111"/>
      <c r="R42" s="111" t="e">
        <f t="shared" si="21"/>
        <v>#N/A</v>
      </c>
      <c r="T42" s="111" t="e">
        <f t="shared" si="22"/>
        <v>#N/A</v>
      </c>
      <c r="U42" s="111" t="e">
        <f t="shared" si="23"/>
        <v>#N/A</v>
      </c>
      <c r="V42" s="111" t="e">
        <f t="shared" si="24"/>
        <v>#N/A</v>
      </c>
    </row>
    <row r="43" spans="1:22" x14ac:dyDescent="0.2">
      <c r="A43">
        <f>'I03'!B12</f>
        <v>0</v>
      </c>
      <c r="B43" t="str">
        <f>'I03'!C12</f>
        <v/>
      </c>
      <c r="C43" t="str">
        <f>'I03'!D12</f>
        <v/>
      </c>
      <c r="D43" t="str">
        <f>'I03'!E12</f>
        <v/>
      </c>
      <c r="E43" t="str">
        <f>'I03'!F12</f>
        <v>I03</v>
      </c>
      <c r="F43" t="str">
        <f>'I03'!G12</f>
        <v>-</v>
      </c>
      <c r="G43">
        <f>'I03'!H12</f>
        <v>0</v>
      </c>
      <c r="H43">
        <f>'I03'!I12</f>
        <v>0</v>
      </c>
      <c r="I43" s="111">
        <f t="shared" si="25"/>
        <v>0</v>
      </c>
      <c r="J43" s="111" t="e">
        <f t="shared" si="18"/>
        <v>#N/A</v>
      </c>
      <c r="K43" s="111"/>
      <c r="L43" s="111"/>
      <c r="M43" s="111" t="str">
        <f t="shared" si="26"/>
        <v>I03</v>
      </c>
      <c r="N43" s="111" t="e">
        <f t="shared" si="19"/>
        <v>#N/A</v>
      </c>
      <c r="O43" s="111"/>
      <c r="P43" s="111" t="e">
        <f t="shared" si="20"/>
        <v>#N/A</v>
      </c>
      <c r="Q43" s="111"/>
      <c r="R43" s="111" t="e">
        <f t="shared" si="21"/>
        <v>#N/A</v>
      </c>
      <c r="T43" s="111" t="e">
        <f t="shared" si="22"/>
        <v>#N/A</v>
      </c>
      <c r="U43" s="111" t="e">
        <f t="shared" si="23"/>
        <v>#N/A</v>
      </c>
      <c r="V43" s="111" t="e">
        <f t="shared" si="24"/>
        <v>#N/A</v>
      </c>
    </row>
    <row r="44" spans="1:22" x14ac:dyDescent="0.2">
      <c r="A44">
        <f>'I03'!B13</f>
        <v>0</v>
      </c>
      <c r="B44" t="str">
        <f>'I03'!C13</f>
        <v/>
      </c>
      <c r="C44" t="str">
        <f>'I03'!D13</f>
        <v/>
      </c>
      <c r="D44" t="str">
        <f>'I03'!E13</f>
        <v/>
      </c>
      <c r="E44" t="str">
        <f>'I03'!F13</f>
        <v>I03</v>
      </c>
      <c r="F44" t="str">
        <f>'I03'!G13</f>
        <v>-</v>
      </c>
      <c r="G44">
        <f>'I03'!H13</f>
        <v>0</v>
      </c>
      <c r="H44">
        <f>'I03'!I13</f>
        <v>0</v>
      </c>
      <c r="I44" s="111">
        <f t="shared" si="25"/>
        <v>0</v>
      </c>
      <c r="J44" s="111" t="e">
        <f t="shared" si="18"/>
        <v>#N/A</v>
      </c>
      <c r="K44" s="111"/>
      <c r="L44" s="111"/>
      <c r="M44" s="111" t="str">
        <f t="shared" si="26"/>
        <v>I03</v>
      </c>
      <c r="N44" s="111" t="e">
        <f t="shared" si="19"/>
        <v>#N/A</v>
      </c>
      <c r="O44" s="111"/>
      <c r="P44" s="111" t="e">
        <f t="shared" si="20"/>
        <v>#N/A</v>
      </c>
      <c r="Q44" s="111"/>
      <c r="R44" s="111" t="e">
        <f t="shared" si="21"/>
        <v>#N/A</v>
      </c>
      <c r="T44" s="111" t="e">
        <f t="shared" si="22"/>
        <v>#N/A</v>
      </c>
      <c r="U44" s="111" t="e">
        <f t="shared" si="23"/>
        <v>#N/A</v>
      </c>
      <c r="V44" s="111" t="e">
        <f t="shared" si="24"/>
        <v>#N/A</v>
      </c>
    </row>
    <row r="45" spans="1:22" x14ac:dyDescent="0.2">
      <c r="A45">
        <f>'I03'!B14</f>
        <v>0</v>
      </c>
      <c r="B45" t="str">
        <f>'I03'!C14</f>
        <v/>
      </c>
      <c r="C45" t="str">
        <f>'I03'!D14</f>
        <v/>
      </c>
      <c r="D45" t="str">
        <f>'I03'!E14</f>
        <v/>
      </c>
      <c r="E45" t="str">
        <f>'I03'!F14</f>
        <v>I03</v>
      </c>
      <c r="F45" t="str">
        <f>'I03'!G14</f>
        <v>-</v>
      </c>
      <c r="G45">
        <f>'I03'!H14</f>
        <v>0</v>
      </c>
      <c r="H45">
        <f>'I03'!I14</f>
        <v>0</v>
      </c>
      <c r="I45" s="111">
        <f t="shared" si="25"/>
        <v>0</v>
      </c>
      <c r="J45" s="111" t="e">
        <f t="shared" si="18"/>
        <v>#N/A</v>
      </c>
      <c r="K45" s="111"/>
      <c r="L45" s="111"/>
      <c r="M45" s="111" t="str">
        <f t="shared" si="26"/>
        <v>I03</v>
      </c>
      <c r="N45" s="111" t="e">
        <f t="shared" si="19"/>
        <v>#N/A</v>
      </c>
      <c r="O45" s="111"/>
      <c r="P45" s="111" t="e">
        <f t="shared" si="20"/>
        <v>#N/A</v>
      </c>
      <c r="Q45" s="111"/>
      <c r="R45" s="111" t="e">
        <f t="shared" si="21"/>
        <v>#N/A</v>
      </c>
      <c r="T45" s="111" t="e">
        <f t="shared" si="22"/>
        <v>#N/A</v>
      </c>
      <c r="U45" s="111" t="e">
        <f t="shared" si="23"/>
        <v>#N/A</v>
      </c>
      <c r="V45" s="111" t="e">
        <f t="shared" si="24"/>
        <v>#N/A</v>
      </c>
    </row>
    <row r="46" spans="1:22" x14ac:dyDescent="0.2">
      <c r="A46">
        <f>'I03'!B15</f>
        <v>0</v>
      </c>
      <c r="B46" t="str">
        <f>'I03'!C15</f>
        <v/>
      </c>
      <c r="C46" t="str">
        <f>'I03'!D15</f>
        <v/>
      </c>
      <c r="D46" t="str">
        <f>'I03'!E15</f>
        <v/>
      </c>
      <c r="E46" t="str">
        <f>'I03'!F15</f>
        <v>I03</v>
      </c>
      <c r="F46" t="str">
        <f>'I03'!G15</f>
        <v>-</v>
      </c>
      <c r="G46">
        <f>'I03'!H15</f>
        <v>0</v>
      </c>
      <c r="H46">
        <f>'I03'!I15</f>
        <v>0</v>
      </c>
      <c r="I46" s="111">
        <f t="shared" si="25"/>
        <v>0</v>
      </c>
      <c r="J46" s="111" t="e">
        <f t="shared" si="18"/>
        <v>#N/A</v>
      </c>
      <c r="K46" s="111"/>
      <c r="L46" s="111"/>
      <c r="M46" s="111" t="str">
        <f t="shared" si="26"/>
        <v>I03</v>
      </c>
      <c r="N46" s="111" t="e">
        <f t="shared" si="19"/>
        <v>#N/A</v>
      </c>
      <c r="O46" s="111"/>
      <c r="P46" s="111" t="e">
        <f t="shared" si="20"/>
        <v>#N/A</v>
      </c>
      <c r="Q46" s="111"/>
      <c r="R46" s="111" t="e">
        <f t="shared" si="21"/>
        <v>#N/A</v>
      </c>
      <c r="T46" s="111" t="e">
        <f t="shared" si="22"/>
        <v>#N/A</v>
      </c>
      <c r="U46" s="111" t="e">
        <f t="shared" si="23"/>
        <v>#N/A</v>
      </c>
      <c r="V46" s="111" t="e">
        <f t="shared" si="24"/>
        <v>#N/A</v>
      </c>
    </row>
    <row r="47" spans="1:22" x14ac:dyDescent="0.2">
      <c r="A47">
        <f>'I03'!B16</f>
        <v>0</v>
      </c>
      <c r="B47" t="str">
        <f>'I03'!C16</f>
        <v/>
      </c>
      <c r="C47" t="str">
        <f>'I03'!D16</f>
        <v/>
      </c>
      <c r="D47" t="str">
        <f>'I03'!E16</f>
        <v/>
      </c>
      <c r="E47" t="str">
        <f>'I03'!F16</f>
        <v>I03</v>
      </c>
      <c r="F47" t="str">
        <f>'I03'!G16</f>
        <v>-</v>
      </c>
      <c r="G47">
        <f>'I03'!H16</f>
        <v>0</v>
      </c>
      <c r="H47">
        <f>'I03'!I16</f>
        <v>0</v>
      </c>
      <c r="I47" s="111">
        <f t="shared" si="25"/>
        <v>0</v>
      </c>
      <c r="J47" s="111" t="e">
        <f t="shared" si="18"/>
        <v>#N/A</v>
      </c>
      <c r="K47" s="111"/>
      <c r="L47" s="111"/>
      <c r="M47" s="111" t="str">
        <f t="shared" si="26"/>
        <v>I03</v>
      </c>
      <c r="N47" s="111" t="e">
        <f t="shared" si="19"/>
        <v>#N/A</v>
      </c>
      <c r="O47" s="111"/>
      <c r="P47" s="111" t="e">
        <f t="shared" si="20"/>
        <v>#N/A</v>
      </c>
      <c r="Q47" s="111"/>
      <c r="R47" s="111" t="e">
        <f t="shared" si="21"/>
        <v>#N/A</v>
      </c>
      <c r="T47" s="111" t="e">
        <f t="shared" si="22"/>
        <v>#N/A</v>
      </c>
      <c r="U47" s="111" t="e">
        <f t="shared" si="23"/>
        <v>#N/A</v>
      </c>
      <c r="V47" s="111" t="e">
        <f t="shared" si="24"/>
        <v>#N/A</v>
      </c>
    </row>
    <row r="48" spans="1:22" x14ac:dyDescent="0.2">
      <c r="A48">
        <f>'I03'!B17</f>
        <v>0</v>
      </c>
      <c r="B48" t="str">
        <f>'I03'!C17</f>
        <v/>
      </c>
      <c r="C48" t="str">
        <f>'I03'!D17</f>
        <v/>
      </c>
      <c r="D48" t="str">
        <f>'I03'!E17</f>
        <v/>
      </c>
      <c r="E48" t="str">
        <f>'I03'!F17</f>
        <v>I03</v>
      </c>
      <c r="F48" t="str">
        <f>'I03'!G17</f>
        <v>-</v>
      </c>
      <c r="G48">
        <f>'I03'!H17</f>
        <v>0</v>
      </c>
      <c r="H48">
        <f>'I03'!I17</f>
        <v>0</v>
      </c>
      <c r="I48" s="111">
        <f t="shared" si="25"/>
        <v>0</v>
      </c>
      <c r="J48" s="111" t="e">
        <f t="shared" si="18"/>
        <v>#N/A</v>
      </c>
      <c r="K48" s="111"/>
      <c r="L48" s="111"/>
      <c r="M48" s="111" t="str">
        <f t="shared" si="26"/>
        <v>I03</v>
      </c>
      <c r="N48" s="111" t="e">
        <f t="shared" si="19"/>
        <v>#N/A</v>
      </c>
      <c r="O48" s="111"/>
      <c r="P48" s="111" t="e">
        <f t="shared" si="20"/>
        <v>#N/A</v>
      </c>
      <c r="Q48" s="111"/>
      <c r="R48" s="111" t="e">
        <f t="shared" si="21"/>
        <v>#N/A</v>
      </c>
      <c r="T48" s="111" t="e">
        <f t="shared" si="22"/>
        <v>#N/A</v>
      </c>
      <c r="U48" s="111" t="e">
        <f t="shared" si="23"/>
        <v>#N/A</v>
      </c>
      <c r="V48" s="111" t="e">
        <f t="shared" si="24"/>
        <v>#N/A</v>
      </c>
    </row>
    <row r="49" spans="1:22" x14ac:dyDescent="0.2">
      <c r="A49">
        <f>'I03'!B18</f>
        <v>0</v>
      </c>
      <c r="B49" t="str">
        <f>'I03'!C18</f>
        <v/>
      </c>
      <c r="C49" t="str">
        <f>'I03'!D18</f>
        <v/>
      </c>
      <c r="D49" t="str">
        <f>'I03'!E18</f>
        <v/>
      </c>
      <c r="E49" t="str">
        <f>'I03'!F18</f>
        <v>I03</v>
      </c>
      <c r="F49" t="str">
        <f>'I03'!G18</f>
        <v>-</v>
      </c>
      <c r="G49">
        <f>'I03'!H18</f>
        <v>0</v>
      </c>
      <c r="H49">
        <f>'I03'!I18</f>
        <v>0</v>
      </c>
      <c r="I49" s="111">
        <f t="shared" si="25"/>
        <v>0</v>
      </c>
      <c r="J49" s="111" t="e">
        <f t="shared" si="18"/>
        <v>#N/A</v>
      </c>
      <c r="K49" s="111"/>
      <c r="L49" s="111"/>
      <c r="M49" s="111" t="str">
        <f t="shared" si="26"/>
        <v>I03</v>
      </c>
      <c r="N49" s="111" t="e">
        <f t="shared" si="19"/>
        <v>#N/A</v>
      </c>
      <c r="O49" s="111"/>
      <c r="P49" s="111" t="e">
        <f t="shared" si="20"/>
        <v>#N/A</v>
      </c>
      <c r="Q49" s="111"/>
      <c r="R49" s="111" t="e">
        <f t="shared" si="21"/>
        <v>#N/A</v>
      </c>
      <c r="T49" s="111" t="e">
        <f t="shared" si="22"/>
        <v>#N/A</v>
      </c>
      <c r="U49" s="111" t="e">
        <f t="shared" si="23"/>
        <v>#N/A</v>
      </c>
      <c r="V49" s="111" t="e">
        <f t="shared" si="24"/>
        <v>#N/A</v>
      </c>
    </row>
    <row r="50" spans="1:22" x14ac:dyDescent="0.2">
      <c r="A50">
        <f>'I03'!B19</f>
        <v>0</v>
      </c>
      <c r="B50" t="str">
        <f>'I03'!C19</f>
        <v/>
      </c>
      <c r="C50" t="str">
        <f>'I03'!D19</f>
        <v/>
      </c>
      <c r="D50" t="str">
        <f>'I03'!E19</f>
        <v/>
      </c>
      <c r="E50" t="str">
        <f>'I03'!F19</f>
        <v>I03</v>
      </c>
      <c r="F50" t="str">
        <f>'I03'!G19</f>
        <v>-</v>
      </c>
      <c r="G50">
        <f>'I03'!H19</f>
        <v>0</v>
      </c>
      <c r="H50">
        <f>'I03'!I19</f>
        <v>0</v>
      </c>
      <c r="I50" s="111">
        <f t="shared" si="25"/>
        <v>0</v>
      </c>
      <c r="J50" s="111" t="e">
        <f t="shared" si="18"/>
        <v>#N/A</v>
      </c>
      <c r="K50" s="111"/>
      <c r="L50" s="111"/>
      <c r="M50" s="111" t="str">
        <f t="shared" si="26"/>
        <v>I03</v>
      </c>
      <c r="N50" s="111" t="e">
        <f t="shared" si="19"/>
        <v>#N/A</v>
      </c>
      <c r="O50" s="111"/>
      <c r="P50" s="111" t="e">
        <f t="shared" si="20"/>
        <v>#N/A</v>
      </c>
      <c r="Q50" s="111"/>
      <c r="R50" s="111" t="e">
        <f t="shared" si="21"/>
        <v>#N/A</v>
      </c>
      <c r="T50" s="111" t="e">
        <f t="shared" si="22"/>
        <v>#N/A</v>
      </c>
      <c r="U50" s="111" t="e">
        <f t="shared" si="23"/>
        <v>#N/A</v>
      </c>
      <c r="V50" s="111" t="e">
        <f t="shared" si="24"/>
        <v>#N/A</v>
      </c>
    </row>
    <row r="51" spans="1:22" x14ac:dyDescent="0.2">
      <c r="A51">
        <f>'I03'!B20</f>
        <v>0</v>
      </c>
      <c r="B51" t="str">
        <f>'I03'!C20</f>
        <v/>
      </c>
      <c r="C51" t="str">
        <f>'I03'!D20</f>
        <v/>
      </c>
      <c r="D51" t="str">
        <f>'I03'!E20</f>
        <v/>
      </c>
      <c r="E51" t="str">
        <f>'I03'!F20</f>
        <v>I03</v>
      </c>
      <c r="F51" t="str">
        <f>'I03'!G20</f>
        <v>-</v>
      </c>
      <c r="G51">
        <f>'I03'!H20</f>
        <v>0</v>
      </c>
      <c r="H51">
        <f>'I03'!I20</f>
        <v>0</v>
      </c>
      <c r="I51" s="111">
        <f t="shared" si="25"/>
        <v>0</v>
      </c>
      <c r="J51" s="111" t="e">
        <f t="shared" si="18"/>
        <v>#N/A</v>
      </c>
      <c r="K51" s="111"/>
      <c r="L51" s="111"/>
      <c r="M51" s="111" t="str">
        <f t="shared" si="26"/>
        <v>I03</v>
      </c>
      <c r="N51" s="111" t="e">
        <f t="shared" si="19"/>
        <v>#N/A</v>
      </c>
      <c r="O51" s="111"/>
      <c r="P51" s="111" t="e">
        <f t="shared" si="20"/>
        <v>#N/A</v>
      </c>
      <c r="Q51" s="111"/>
      <c r="R51" s="111" t="e">
        <f t="shared" si="21"/>
        <v>#N/A</v>
      </c>
      <c r="T51" s="111" t="e">
        <f t="shared" si="22"/>
        <v>#N/A</v>
      </c>
      <c r="U51" s="111" t="e">
        <f t="shared" si="23"/>
        <v>#N/A</v>
      </c>
      <c r="V51" s="111" t="e">
        <f t="shared" si="24"/>
        <v>#N/A</v>
      </c>
    </row>
    <row r="52" spans="1:22" x14ac:dyDescent="0.2">
      <c r="A52">
        <f>'I03'!B21</f>
        <v>0</v>
      </c>
      <c r="B52" t="str">
        <f>'I03'!C21</f>
        <v/>
      </c>
      <c r="C52" t="str">
        <f>'I03'!D21</f>
        <v/>
      </c>
      <c r="D52" t="str">
        <f>'I03'!E21</f>
        <v/>
      </c>
      <c r="E52" t="str">
        <f>'I03'!F21</f>
        <v>I03</v>
      </c>
      <c r="F52" t="str">
        <f>'I03'!G21</f>
        <v>-</v>
      </c>
      <c r="G52">
        <f>'I03'!H21</f>
        <v>0</v>
      </c>
      <c r="H52">
        <f>'I03'!I21</f>
        <v>0</v>
      </c>
      <c r="I52" s="111">
        <f t="shared" si="25"/>
        <v>0</v>
      </c>
      <c r="J52" s="111" t="e">
        <f t="shared" si="18"/>
        <v>#N/A</v>
      </c>
      <c r="K52" s="111"/>
      <c r="L52" s="111"/>
      <c r="M52" s="111" t="str">
        <f t="shared" si="26"/>
        <v>I03</v>
      </c>
      <c r="N52" s="111" t="e">
        <f t="shared" si="19"/>
        <v>#N/A</v>
      </c>
      <c r="O52" s="111"/>
      <c r="P52" s="111" t="e">
        <f t="shared" si="20"/>
        <v>#N/A</v>
      </c>
      <c r="Q52" s="111"/>
      <c r="R52" s="111" t="e">
        <f t="shared" si="21"/>
        <v>#N/A</v>
      </c>
      <c r="T52" s="111" t="e">
        <f t="shared" si="22"/>
        <v>#N/A</v>
      </c>
      <c r="U52" s="111" t="e">
        <f t="shared" si="23"/>
        <v>#N/A</v>
      </c>
      <c r="V52" s="111" t="e">
        <f t="shared" si="24"/>
        <v>#N/A</v>
      </c>
    </row>
    <row r="53" spans="1:22" x14ac:dyDescent="0.2">
      <c r="A53">
        <f>'I03'!B22</f>
        <v>0</v>
      </c>
      <c r="B53" t="str">
        <f>'I03'!C22</f>
        <v/>
      </c>
      <c r="C53" t="str">
        <f>'I03'!D22</f>
        <v/>
      </c>
      <c r="D53" t="str">
        <f>'I03'!E22</f>
        <v/>
      </c>
      <c r="E53" t="str">
        <f>'I03'!F22</f>
        <v>I03</v>
      </c>
      <c r="F53" t="str">
        <f>'I03'!G22</f>
        <v>-</v>
      </c>
      <c r="G53">
        <f>'I03'!H22</f>
        <v>0</v>
      </c>
      <c r="H53">
        <f>'I03'!I22</f>
        <v>0</v>
      </c>
      <c r="I53" s="111">
        <f t="shared" si="25"/>
        <v>0</v>
      </c>
      <c r="J53" s="111" t="e">
        <f t="shared" si="18"/>
        <v>#N/A</v>
      </c>
      <c r="K53" s="111"/>
      <c r="L53" s="111"/>
      <c r="M53" s="111" t="str">
        <f t="shared" si="26"/>
        <v>I03</v>
      </c>
      <c r="N53" s="111" t="e">
        <f t="shared" si="19"/>
        <v>#N/A</v>
      </c>
      <c r="O53" s="111"/>
      <c r="P53" s="111" t="e">
        <f t="shared" si="20"/>
        <v>#N/A</v>
      </c>
      <c r="Q53" s="111"/>
      <c r="R53" s="111" t="e">
        <f t="shared" si="21"/>
        <v>#N/A</v>
      </c>
      <c r="T53" s="111" t="e">
        <f t="shared" si="22"/>
        <v>#N/A</v>
      </c>
      <c r="U53" s="111" t="e">
        <f t="shared" si="23"/>
        <v>#N/A</v>
      </c>
      <c r="V53" s="111" t="e">
        <f t="shared" si="24"/>
        <v>#N/A</v>
      </c>
    </row>
    <row r="54" spans="1:22" x14ac:dyDescent="0.2">
      <c r="A54">
        <f>'I03'!B23</f>
        <v>0</v>
      </c>
      <c r="B54" t="str">
        <f>'I03'!C23</f>
        <v/>
      </c>
      <c r="C54" t="str">
        <f>'I03'!D23</f>
        <v/>
      </c>
      <c r="D54" t="str">
        <f>'I03'!E23</f>
        <v/>
      </c>
      <c r="E54" t="str">
        <f>'I03'!F23</f>
        <v>I03</v>
      </c>
      <c r="F54" t="str">
        <f>'I03'!G23</f>
        <v>-</v>
      </c>
      <c r="G54">
        <f>'I03'!H23</f>
        <v>0</v>
      </c>
      <c r="H54">
        <f>'I03'!I23</f>
        <v>0</v>
      </c>
      <c r="I54" s="111">
        <f t="shared" si="25"/>
        <v>0</v>
      </c>
      <c r="J54" s="111" t="e">
        <f t="shared" si="18"/>
        <v>#N/A</v>
      </c>
      <c r="K54" s="111"/>
      <c r="L54" s="111"/>
      <c r="M54" s="111" t="str">
        <f t="shared" si="26"/>
        <v>I03</v>
      </c>
      <c r="N54" s="111" t="e">
        <f t="shared" si="19"/>
        <v>#N/A</v>
      </c>
      <c r="O54" s="111"/>
      <c r="P54" s="111" t="e">
        <f t="shared" si="20"/>
        <v>#N/A</v>
      </c>
      <c r="Q54" s="111"/>
      <c r="R54" s="111" t="e">
        <f t="shared" si="21"/>
        <v>#N/A</v>
      </c>
      <c r="T54" s="111" t="e">
        <f t="shared" si="22"/>
        <v>#N/A</v>
      </c>
      <c r="U54" s="111" t="e">
        <f t="shared" si="23"/>
        <v>#N/A</v>
      </c>
      <c r="V54" s="111" t="e">
        <f t="shared" si="24"/>
        <v>#N/A</v>
      </c>
    </row>
    <row r="55" spans="1:22" x14ac:dyDescent="0.2">
      <c r="A55">
        <f>'I03'!B24</f>
        <v>0</v>
      </c>
      <c r="B55" t="str">
        <f>'I03'!C24</f>
        <v/>
      </c>
      <c r="C55" t="str">
        <f>'I03'!D24</f>
        <v/>
      </c>
      <c r="D55" t="str">
        <f>'I03'!E24</f>
        <v/>
      </c>
      <c r="E55" t="str">
        <f>'I03'!F24</f>
        <v>I03</v>
      </c>
      <c r="F55" t="str">
        <f>'I03'!G24</f>
        <v>-</v>
      </c>
      <c r="G55">
        <f>'I03'!H24</f>
        <v>0</v>
      </c>
      <c r="H55">
        <f>'I03'!I24</f>
        <v>0</v>
      </c>
      <c r="I55" s="111">
        <f t="shared" si="25"/>
        <v>0</v>
      </c>
      <c r="J55" s="111" t="e">
        <f t="shared" si="18"/>
        <v>#N/A</v>
      </c>
      <c r="K55" s="111"/>
      <c r="L55" s="111"/>
      <c r="M55" s="111" t="str">
        <f t="shared" si="26"/>
        <v>I03</v>
      </c>
      <c r="N55" s="111" t="e">
        <f t="shared" si="19"/>
        <v>#N/A</v>
      </c>
      <c r="O55" s="111"/>
      <c r="P55" s="111" t="e">
        <f t="shared" si="20"/>
        <v>#N/A</v>
      </c>
      <c r="Q55" s="111"/>
      <c r="R55" s="111" t="e">
        <f t="shared" si="21"/>
        <v>#N/A</v>
      </c>
      <c r="T55" s="111" t="e">
        <f t="shared" si="22"/>
        <v>#N/A</v>
      </c>
      <c r="U55" s="111" t="e">
        <f t="shared" si="23"/>
        <v>#N/A</v>
      </c>
      <c r="V55" s="111" t="e">
        <f t="shared" si="24"/>
        <v>#N/A</v>
      </c>
    </row>
    <row r="58" spans="1:22" x14ac:dyDescent="0.2">
      <c r="A58">
        <f>'I04'!B9</f>
        <v>0</v>
      </c>
      <c r="B58" t="str">
        <f>'I04'!C9</f>
        <v/>
      </c>
      <c r="C58" t="str">
        <f>'I04'!D9</f>
        <v/>
      </c>
      <c r="D58" t="str">
        <f>'I04'!E9</f>
        <v/>
      </c>
      <c r="E58" t="str">
        <f>'I04'!F9</f>
        <v>I04</v>
      </c>
      <c r="F58" t="str">
        <f>'I04'!G9</f>
        <v>-</v>
      </c>
      <c r="G58">
        <f>'I04'!H9</f>
        <v>0</v>
      </c>
      <c r="H58">
        <f>'I04'!I9</f>
        <v>0</v>
      </c>
      <c r="I58" s="111">
        <f>A58</f>
        <v>0</v>
      </c>
      <c r="J58" s="111" t="e">
        <f t="shared" ref="J58:J73" si="27">VLOOKUP(I58,jugadores,13,0)</f>
        <v>#N/A</v>
      </c>
      <c r="K58" s="111"/>
      <c r="L58" s="111"/>
      <c r="M58" s="111" t="str">
        <f>E58</f>
        <v>I04</v>
      </c>
      <c r="N58" s="111" t="e">
        <f t="shared" ref="N58:N73" si="28">VLOOKUP(I58,jugadores,9,0)</f>
        <v>#N/A</v>
      </c>
      <c r="O58" s="111"/>
      <c r="P58" s="111" t="e">
        <f t="shared" ref="P58:P73" si="29">VLOOKUP(I58,jugadores,2,0)</f>
        <v>#N/A</v>
      </c>
      <c r="Q58" s="111"/>
      <c r="R58" s="111" t="e">
        <f t="shared" ref="R58:R73" si="30">VLOOKUP(I58,jugadores,8,0)</f>
        <v>#N/A</v>
      </c>
      <c r="T58" s="111" t="e">
        <f t="shared" ref="T58:T73" si="31">VLOOKUP(I58,jugadores,14,0)</f>
        <v>#N/A</v>
      </c>
      <c r="U58" s="111" t="e">
        <f t="shared" ref="U58:U73" si="32">VLOOKUP(I58,jugadores,12,0)</f>
        <v>#N/A</v>
      </c>
      <c r="V58" s="111" t="e">
        <f t="shared" ref="V58:V73" si="33">VLOOKUP(I58,jugadores,11,0)</f>
        <v>#N/A</v>
      </c>
    </row>
    <row r="59" spans="1:22" x14ac:dyDescent="0.2">
      <c r="A59">
        <f>'I04'!B10</f>
        <v>0</v>
      </c>
      <c r="B59" t="str">
        <f>'I04'!C10</f>
        <v/>
      </c>
      <c r="C59" t="str">
        <f>'I04'!D10</f>
        <v/>
      </c>
      <c r="D59" t="str">
        <f>'I04'!E10</f>
        <v/>
      </c>
      <c r="E59" t="str">
        <f>'I04'!F10</f>
        <v>I04</v>
      </c>
      <c r="F59" t="str">
        <f>'I04'!G10</f>
        <v>-</v>
      </c>
      <c r="G59">
        <f>'I04'!H10</f>
        <v>0</v>
      </c>
      <c r="H59">
        <f>'I04'!I10</f>
        <v>0</v>
      </c>
      <c r="I59" s="111">
        <f t="shared" ref="I59:I73" si="34">A59</f>
        <v>0</v>
      </c>
      <c r="J59" s="111" t="e">
        <f t="shared" si="27"/>
        <v>#N/A</v>
      </c>
      <c r="K59" s="111"/>
      <c r="L59" s="111"/>
      <c r="M59" s="111" t="str">
        <f t="shared" ref="M59:M73" si="35">E59</f>
        <v>I04</v>
      </c>
      <c r="N59" s="111" t="e">
        <f t="shared" si="28"/>
        <v>#N/A</v>
      </c>
      <c r="O59" s="111"/>
      <c r="P59" s="111" t="e">
        <f t="shared" si="29"/>
        <v>#N/A</v>
      </c>
      <c r="Q59" s="111"/>
      <c r="R59" s="111" t="e">
        <f t="shared" si="30"/>
        <v>#N/A</v>
      </c>
      <c r="T59" s="111" t="e">
        <f t="shared" si="31"/>
        <v>#N/A</v>
      </c>
      <c r="U59" s="111" t="e">
        <f t="shared" si="32"/>
        <v>#N/A</v>
      </c>
      <c r="V59" s="111" t="e">
        <f t="shared" si="33"/>
        <v>#N/A</v>
      </c>
    </row>
    <row r="60" spans="1:22" x14ac:dyDescent="0.2">
      <c r="A60">
        <f>'I04'!B11</f>
        <v>0</v>
      </c>
      <c r="B60" t="str">
        <f>'I04'!C11</f>
        <v/>
      </c>
      <c r="C60" t="str">
        <f>'I04'!D11</f>
        <v/>
      </c>
      <c r="D60" t="str">
        <f>'I04'!E11</f>
        <v/>
      </c>
      <c r="E60" t="str">
        <f>'I04'!F11</f>
        <v>I04</v>
      </c>
      <c r="F60" t="str">
        <f>'I04'!G11</f>
        <v>-</v>
      </c>
      <c r="G60">
        <f>'I04'!H11</f>
        <v>0</v>
      </c>
      <c r="H60">
        <f>'I04'!I11</f>
        <v>0</v>
      </c>
      <c r="I60" s="111">
        <f t="shared" si="34"/>
        <v>0</v>
      </c>
      <c r="J60" s="111" t="e">
        <f t="shared" si="27"/>
        <v>#N/A</v>
      </c>
      <c r="K60" s="111"/>
      <c r="L60" s="111"/>
      <c r="M60" s="111" t="str">
        <f t="shared" si="35"/>
        <v>I04</v>
      </c>
      <c r="N60" s="111" t="e">
        <f t="shared" si="28"/>
        <v>#N/A</v>
      </c>
      <c r="O60" s="111"/>
      <c r="P60" s="111" t="e">
        <f t="shared" si="29"/>
        <v>#N/A</v>
      </c>
      <c r="Q60" s="111"/>
      <c r="R60" s="111" t="e">
        <f t="shared" si="30"/>
        <v>#N/A</v>
      </c>
      <c r="T60" s="111" t="e">
        <f t="shared" si="31"/>
        <v>#N/A</v>
      </c>
      <c r="U60" s="111" t="e">
        <f t="shared" si="32"/>
        <v>#N/A</v>
      </c>
      <c r="V60" s="111" t="e">
        <f t="shared" si="33"/>
        <v>#N/A</v>
      </c>
    </row>
    <row r="61" spans="1:22" x14ac:dyDescent="0.2">
      <c r="A61">
        <f>'I04'!B12</f>
        <v>0</v>
      </c>
      <c r="B61" t="str">
        <f>'I04'!C12</f>
        <v/>
      </c>
      <c r="C61" t="str">
        <f>'I04'!D12</f>
        <v/>
      </c>
      <c r="D61" t="str">
        <f>'I04'!E12</f>
        <v/>
      </c>
      <c r="E61" t="str">
        <f>'I04'!F12</f>
        <v>I04</v>
      </c>
      <c r="F61" t="str">
        <f>'I04'!G12</f>
        <v>-</v>
      </c>
      <c r="G61">
        <f>'I04'!H12</f>
        <v>0</v>
      </c>
      <c r="H61">
        <f>'I04'!I12</f>
        <v>0</v>
      </c>
      <c r="I61" s="111">
        <f t="shared" si="34"/>
        <v>0</v>
      </c>
      <c r="J61" s="111" t="e">
        <f t="shared" si="27"/>
        <v>#N/A</v>
      </c>
      <c r="K61" s="111"/>
      <c r="L61" s="111"/>
      <c r="M61" s="111" t="str">
        <f t="shared" si="35"/>
        <v>I04</v>
      </c>
      <c r="N61" s="111" t="e">
        <f t="shared" si="28"/>
        <v>#N/A</v>
      </c>
      <c r="O61" s="111"/>
      <c r="P61" s="111" t="e">
        <f t="shared" si="29"/>
        <v>#N/A</v>
      </c>
      <c r="Q61" s="111"/>
      <c r="R61" s="111" t="e">
        <f t="shared" si="30"/>
        <v>#N/A</v>
      </c>
      <c r="T61" s="111" t="e">
        <f t="shared" si="31"/>
        <v>#N/A</v>
      </c>
      <c r="U61" s="111" t="e">
        <f t="shared" si="32"/>
        <v>#N/A</v>
      </c>
      <c r="V61" s="111" t="e">
        <f t="shared" si="33"/>
        <v>#N/A</v>
      </c>
    </row>
    <row r="62" spans="1:22" x14ac:dyDescent="0.2">
      <c r="A62">
        <f>'I04'!B13</f>
        <v>0</v>
      </c>
      <c r="B62" t="str">
        <f>'I04'!C13</f>
        <v/>
      </c>
      <c r="C62" t="str">
        <f>'I04'!D13</f>
        <v/>
      </c>
      <c r="D62" t="str">
        <f>'I04'!E13</f>
        <v/>
      </c>
      <c r="E62" t="str">
        <f>'I04'!F13</f>
        <v>I04</v>
      </c>
      <c r="F62" t="str">
        <f>'I04'!G13</f>
        <v>-</v>
      </c>
      <c r="G62">
        <f>'I04'!H13</f>
        <v>0</v>
      </c>
      <c r="H62">
        <f>'I04'!I13</f>
        <v>0</v>
      </c>
      <c r="I62" s="111">
        <f t="shared" si="34"/>
        <v>0</v>
      </c>
      <c r="J62" s="111" t="e">
        <f t="shared" si="27"/>
        <v>#N/A</v>
      </c>
      <c r="K62" s="111"/>
      <c r="L62" s="111"/>
      <c r="M62" s="111" t="str">
        <f t="shared" si="35"/>
        <v>I04</v>
      </c>
      <c r="N62" s="111" t="e">
        <f t="shared" si="28"/>
        <v>#N/A</v>
      </c>
      <c r="O62" s="111"/>
      <c r="P62" s="111" t="e">
        <f t="shared" si="29"/>
        <v>#N/A</v>
      </c>
      <c r="Q62" s="111"/>
      <c r="R62" s="111" t="e">
        <f t="shared" si="30"/>
        <v>#N/A</v>
      </c>
      <c r="T62" s="111" t="e">
        <f t="shared" si="31"/>
        <v>#N/A</v>
      </c>
      <c r="U62" s="111" t="e">
        <f t="shared" si="32"/>
        <v>#N/A</v>
      </c>
      <c r="V62" s="111" t="e">
        <f t="shared" si="33"/>
        <v>#N/A</v>
      </c>
    </row>
    <row r="63" spans="1:22" x14ac:dyDescent="0.2">
      <c r="A63">
        <f>'I04'!B14</f>
        <v>0</v>
      </c>
      <c r="B63" t="str">
        <f>'I04'!C14</f>
        <v/>
      </c>
      <c r="C63" t="str">
        <f>'I04'!D14</f>
        <v/>
      </c>
      <c r="D63" t="str">
        <f>'I04'!E14</f>
        <v/>
      </c>
      <c r="E63" t="str">
        <f>'I04'!F14</f>
        <v>I04</v>
      </c>
      <c r="F63" t="str">
        <f>'I04'!G14</f>
        <v>-</v>
      </c>
      <c r="G63">
        <f>'I04'!H14</f>
        <v>0</v>
      </c>
      <c r="H63">
        <f>'I04'!I14</f>
        <v>0</v>
      </c>
      <c r="I63" s="111">
        <f t="shared" si="34"/>
        <v>0</v>
      </c>
      <c r="J63" s="111" t="e">
        <f t="shared" si="27"/>
        <v>#N/A</v>
      </c>
      <c r="K63" s="111"/>
      <c r="L63" s="111"/>
      <c r="M63" s="111" t="str">
        <f t="shared" si="35"/>
        <v>I04</v>
      </c>
      <c r="N63" s="111" t="e">
        <f t="shared" si="28"/>
        <v>#N/A</v>
      </c>
      <c r="O63" s="111"/>
      <c r="P63" s="111" t="e">
        <f t="shared" si="29"/>
        <v>#N/A</v>
      </c>
      <c r="Q63" s="111"/>
      <c r="R63" s="111" t="e">
        <f t="shared" si="30"/>
        <v>#N/A</v>
      </c>
      <c r="T63" s="111" t="e">
        <f t="shared" si="31"/>
        <v>#N/A</v>
      </c>
      <c r="U63" s="111" t="e">
        <f t="shared" si="32"/>
        <v>#N/A</v>
      </c>
      <c r="V63" s="111" t="e">
        <f t="shared" si="33"/>
        <v>#N/A</v>
      </c>
    </row>
    <row r="64" spans="1:22" x14ac:dyDescent="0.2">
      <c r="A64">
        <f>'I04'!B15</f>
        <v>0</v>
      </c>
      <c r="B64" t="str">
        <f>'I04'!C15</f>
        <v/>
      </c>
      <c r="C64" t="str">
        <f>'I04'!D15</f>
        <v/>
      </c>
      <c r="D64" t="str">
        <f>'I04'!E15</f>
        <v/>
      </c>
      <c r="E64" t="str">
        <f>'I04'!F15</f>
        <v>I04</v>
      </c>
      <c r="F64" t="str">
        <f>'I04'!G15</f>
        <v>-</v>
      </c>
      <c r="G64">
        <f>'I04'!H15</f>
        <v>0</v>
      </c>
      <c r="H64">
        <f>'I04'!I15</f>
        <v>0</v>
      </c>
      <c r="I64" s="111">
        <f t="shared" si="34"/>
        <v>0</v>
      </c>
      <c r="J64" s="111" t="e">
        <f t="shared" si="27"/>
        <v>#N/A</v>
      </c>
      <c r="K64" s="111"/>
      <c r="L64" s="111"/>
      <c r="M64" s="111" t="str">
        <f t="shared" si="35"/>
        <v>I04</v>
      </c>
      <c r="N64" s="111" t="e">
        <f t="shared" si="28"/>
        <v>#N/A</v>
      </c>
      <c r="O64" s="111"/>
      <c r="P64" s="111" t="e">
        <f t="shared" si="29"/>
        <v>#N/A</v>
      </c>
      <c r="Q64" s="111"/>
      <c r="R64" s="111" t="e">
        <f t="shared" si="30"/>
        <v>#N/A</v>
      </c>
      <c r="T64" s="111" t="e">
        <f t="shared" si="31"/>
        <v>#N/A</v>
      </c>
      <c r="U64" s="111" t="e">
        <f t="shared" si="32"/>
        <v>#N/A</v>
      </c>
      <c r="V64" s="111" t="e">
        <f t="shared" si="33"/>
        <v>#N/A</v>
      </c>
    </row>
    <row r="65" spans="1:22" x14ac:dyDescent="0.2">
      <c r="A65">
        <f>'I04'!B16</f>
        <v>0</v>
      </c>
      <c r="B65" t="str">
        <f>'I04'!C16</f>
        <v/>
      </c>
      <c r="C65" t="str">
        <f>'I04'!D16</f>
        <v/>
      </c>
      <c r="D65" t="str">
        <f>'I04'!E16</f>
        <v/>
      </c>
      <c r="E65" t="str">
        <f>'I04'!F16</f>
        <v>I04</v>
      </c>
      <c r="F65" t="str">
        <f>'I04'!G16</f>
        <v>-</v>
      </c>
      <c r="G65">
        <f>'I04'!H16</f>
        <v>0</v>
      </c>
      <c r="H65">
        <f>'I04'!I16</f>
        <v>0</v>
      </c>
      <c r="I65" s="111">
        <f t="shared" si="34"/>
        <v>0</v>
      </c>
      <c r="J65" s="111" t="e">
        <f t="shared" si="27"/>
        <v>#N/A</v>
      </c>
      <c r="K65" s="111"/>
      <c r="L65" s="111"/>
      <c r="M65" s="111" t="str">
        <f t="shared" si="35"/>
        <v>I04</v>
      </c>
      <c r="N65" s="111" t="e">
        <f t="shared" si="28"/>
        <v>#N/A</v>
      </c>
      <c r="O65" s="111"/>
      <c r="P65" s="111" t="e">
        <f t="shared" si="29"/>
        <v>#N/A</v>
      </c>
      <c r="Q65" s="111"/>
      <c r="R65" s="111" t="e">
        <f t="shared" si="30"/>
        <v>#N/A</v>
      </c>
      <c r="T65" s="111" t="e">
        <f t="shared" si="31"/>
        <v>#N/A</v>
      </c>
      <c r="U65" s="111" t="e">
        <f t="shared" si="32"/>
        <v>#N/A</v>
      </c>
      <c r="V65" s="111" t="e">
        <f t="shared" si="33"/>
        <v>#N/A</v>
      </c>
    </row>
    <row r="66" spans="1:22" x14ac:dyDescent="0.2">
      <c r="A66">
        <f>'I04'!B17</f>
        <v>0</v>
      </c>
      <c r="B66" t="str">
        <f>'I04'!C17</f>
        <v/>
      </c>
      <c r="C66" t="str">
        <f>'I04'!D17</f>
        <v/>
      </c>
      <c r="D66" t="str">
        <f>'I04'!E17</f>
        <v/>
      </c>
      <c r="E66" t="str">
        <f>'I04'!F17</f>
        <v>I04</v>
      </c>
      <c r="F66" t="str">
        <f>'I04'!G17</f>
        <v>-</v>
      </c>
      <c r="G66">
        <f>'I04'!H17</f>
        <v>0</v>
      </c>
      <c r="H66">
        <f>'I04'!I17</f>
        <v>0</v>
      </c>
      <c r="I66" s="111">
        <f t="shared" si="34"/>
        <v>0</v>
      </c>
      <c r="J66" s="111" t="e">
        <f t="shared" si="27"/>
        <v>#N/A</v>
      </c>
      <c r="K66" s="111"/>
      <c r="L66" s="111"/>
      <c r="M66" s="111" t="str">
        <f t="shared" si="35"/>
        <v>I04</v>
      </c>
      <c r="N66" s="111" t="e">
        <f t="shared" si="28"/>
        <v>#N/A</v>
      </c>
      <c r="O66" s="111"/>
      <c r="P66" s="111" t="e">
        <f t="shared" si="29"/>
        <v>#N/A</v>
      </c>
      <c r="Q66" s="111"/>
      <c r="R66" s="111" t="e">
        <f t="shared" si="30"/>
        <v>#N/A</v>
      </c>
      <c r="T66" s="111" t="e">
        <f t="shared" si="31"/>
        <v>#N/A</v>
      </c>
      <c r="U66" s="111" t="e">
        <f t="shared" si="32"/>
        <v>#N/A</v>
      </c>
      <c r="V66" s="111" t="e">
        <f t="shared" si="33"/>
        <v>#N/A</v>
      </c>
    </row>
    <row r="67" spans="1:22" x14ac:dyDescent="0.2">
      <c r="A67">
        <f>'I04'!B18</f>
        <v>0</v>
      </c>
      <c r="B67" t="str">
        <f>'I04'!C18</f>
        <v/>
      </c>
      <c r="C67" t="str">
        <f>'I04'!D18</f>
        <v/>
      </c>
      <c r="D67" t="str">
        <f>'I04'!E18</f>
        <v/>
      </c>
      <c r="E67" t="str">
        <f>'I04'!F18</f>
        <v>I04</v>
      </c>
      <c r="F67" t="str">
        <f>'I04'!G18</f>
        <v>-</v>
      </c>
      <c r="G67">
        <f>'I04'!H18</f>
        <v>0</v>
      </c>
      <c r="H67">
        <f>'I04'!I18</f>
        <v>0</v>
      </c>
      <c r="I67" s="111">
        <f t="shared" si="34"/>
        <v>0</v>
      </c>
      <c r="J67" s="111" t="e">
        <f t="shared" si="27"/>
        <v>#N/A</v>
      </c>
      <c r="K67" s="111"/>
      <c r="L67" s="111"/>
      <c r="M67" s="111" t="str">
        <f t="shared" si="35"/>
        <v>I04</v>
      </c>
      <c r="N67" s="111" t="e">
        <f t="shared" si="28"/>
        <v>#N/A</v>
      </c>
      <c r="O67" s="111"/>
      <c r="P67" s="111" t="e">
        <f t="shared" si="29"/>
        <v>#N/A</v>
      </c>
      <c r="Q67" s="111"/>
      <c r="R67" s="111" t="e">
        <f t="shared" si="30"/>
        <v>#N/A</v>
      </c>
      <c r="T67" s="111" t="e">
        <f t="shared" si="31"/>
        <v>#N/A</v>
      </c>
      <c r="U67" s="111" t="e">
        <f t="shared" si="32"/>
        <v>#N/A</v>
      </c>
      <c r="V67" s="111" t="e">
        <f t="shared" si="33"/>
        <v>#N/A</v>
      </c>
    </row>
    <row r="68" spans="1:22" x14ac:dyDescent="0.2">
      <c r="A68">
        <f>'I04'!B19</f>
        <v>0</v>
      </c>
      <c r="B68" t="str">
        <f>'I04'!C19</f>
        <v/>
      </c>
      <c r="C68" t="str">
        <f>'I04'!D19</f>
        <v/>
      </c>
      <c r="D68" t="str">
        <f>'I04'!E19</f>
        <v/>
      </c>
      <c r="E68" t="str">
        <f>'I04'!F19</f>
        <v>I04</v>
      </c>
      <c r="F68" t="str">
        <f>'I04'!G19</f>
        <v>-</v>
      </c>
      <c r="G68">
        <f>'I04'!H19</f>
        <v>0</v>
      </c>
      <c r="H68">
        <f>'I04'!I19</f>
        <v>0</v>
      </c>
      <c r="I68" s="111">
        <f t="shared" si="34"/>
        <v>0</v>
      </c>
      <c r="J68" s="111" t="e">
        <f t="shared" si="27"/>
        <v>#N/A</v>
      </c>
      <c r="K68" s="111"/>
      <c r="L68" s="111"/>
      <c r="M68" s="111" t="str">
        <f t="shared" si="35"/>
        <v>I04</v>
      </c>
      <c r="N68" s="111" t="e">
        <f t="shared" si="28"/>
        <v>#N/A</v>
      </c>
      <c r="O68" s="111"/>
      <c r="P68" s="111" t="e">
        <f t="shared" si="29"/>
        <v>#N/A</v>
      </c>
      <c r="Q68" s="111"/>
      <c r="R68" s="111" t="e">
        <f t="shared" si="30"/>
        <v>#N/A</v>
      </c>
      <c r="T68" s="111" t="e">
        <f t="shared" si="31"/>
        <v>#N/A</v>
      </c>
      <c r="U68" s="111" t="e">
        <f t="shared" si="32"/>
        <v>#N/A</v>
      </c>
      <c r="V68" s="111" t="e">
        <f t="shared" si="33"/>
        <v>#N/A</v>
      </c>
    </row>
    <row r="69" spans="1:22" x14ac:dyDescent="0.2">
      <c r="A69">
        <f>'I04'!B20</f>
        <v>0</v>
      </c>
      <c r="B69" t="str">
        <f>'I04'!C20</f>
        <v/>
      </c>
      <c r="C69" t="str">
        <f>'I04'!D20</f>
        <v/>
      </c>
      <c r="D69" t="str">
        <f>'I04'!E20</f>
        <v/>
      </c>
      <c r="E69" t="str">
        <f>'I04'!F20</f>
        <v>I04</v>
      </c>
      <c r="F69" t="str">
        <f>'I04'!G20</f>
        <v>-</v>
      </c>
      <c r="G69">
        <f>'I04'!H20</f>
        <v>0</v>
      </c>
      <c r="H69">
        <f>'I04'!I20</f>
        <v>0</v>
      </c>
      <c r="I69" s="111">
        <f t="shared" si="34"/>
        <v>0</v>
      </c>
      <c r="J69" s="111" t="e">
        <f t="shared" si="27"/>
        <v>#N/A</v>
      </c>
      <c r="K69" s="111"/>
      <c r="L69" s="111"/>
      <c r="M69" s="111" t="str">
        <f t="shared" si="35"/>
        <v>I04</v>
      </c>
      <c r="N69" s="111" t="e">
        <f t="shared" si="28"/>
        <v>#N/A</v>
      </c>
      <c r="O69" s="111"/>
      <c r="P69" s="111" t="e">
        <f t="shared" si="29"/>
        <v>#N/A</v>
      </c>
      <c r="Q69" s="111"/>
      <c r="R69" s="111" t="e">
        <f t="shared" si="30"/>
        <v>#N/A</v>
      </c>
      <c r="T69" s="111" t="e">
        <f t="shared" si="31"/>
        <v>#N/A</v>
      </c>
      <c r="U69" s="111" t="e">
        <f t="shared" si="32"/>
        <v>#N/A</v>
      </c>
      <c r="V69" s="111" t="e">
        <f t="shared" si="33"/>
        <v>#N/A</v>
      </c>
    </row>
    <row r="70" spans="1:22" x14ac:dyDescent="0.2">
      <c r="A70">
        <f>'I04'!B21</f>
        <v>0</v>
      </c>
      <c r="B70" t="str">
        <f>'I04'!C21</f>
        <v/>
      </c>
      <c r="C70" t="str">
        <f>'I04'!D21</f>
        <v/>
      </c>
      <c r="D70" t="str">
        <f>'I04'!E21</f>
        <v/>
      </c>
      <c r="E70" t="str">
        <f>'I04'!F21</f>
        <v>I04</v>
      </c>
      <c r="F70" t="str">
        <f>'I04'!G21</f>
        <v>-</v>
      </c>
      <c r="G70">
        <f>'I04'!H21</f>
        <v>0</v>
      </c>
      <c r="H70">
        <f>'I04'!I21</f>
        <v>0</v>
      </c>
      <c r="I70" s="111">
        <f t="shared" si="34"/>
        <v>0</v>
      </c>
      <c r="J70" s="111" t="e">
        <f t="shared" si="27"/>
        <v>#N/A</v>
      </c>
      <c r="K70" s="111"/>
      <c r="L70" s="111"/>
      <c r="M70" s="111" t="str">
        <f t="shared" si="35"/>
        <v>I04</v>
      </c>
      <c r="N70" s="111" t="e">
        <f t="shared" si="28"/>
        <v>#N/A</v>
      </c>
      <c r="O70" s="111"/>
      <c r="P70" s="111" t="e">
        <f t="shared" si="29"/>
        <v>#N/A</v>
      </c>
      <c r="Q70" s="111"/>
      <c r="R70" s="111" t="e">
        <f t="shared" si="30"/>
        <v>#N/A</v>
      </c>
      <c r="T70" s="111" t="e">
        <f t="shared" si="31"/>
        <v>#N/A</v>
      </c>
      <c r="U70" s="111" t="e">
        <f t="shared" si="32"/>
        <v>#N/A</v>
      </c>
      <c r="V70" s="111" t="e">
        <f t="shared" si="33"/>
        <v>#N/A</v>
      </c>
    </row>
    <row r="71" spans="1:22" x14ac:dyDescent="0.2">
      <c r="A71">
        <f>'I04'!B22</f>
        <v>0</v>
      </c>
      <c r="B71" t="str">
        <f>'I04'!C22</f>
        <v/>
      </c>
      <c r="C71" t="str">
        <f>'I04'!D22</f>
        <v/>
      </c>
      <c r="D71" t="str">
        <f>'I04'!E22</f>
        <v/>
      </c>
      <c r="E71" t="str">
        <f>'I04'!F22</f>
        <v>I04</v>
      </c>
      <c r="F71" t="str">
        <f>'I04'!G22</f>
        <v>-</v>
      </c>
      <c r="G71">
        <f>'I04'!H22</f>
        <v>0</v>
      </c>
      <c r="H71">
        <f>'I04'!I22</f>
        <v>0</v>
      </c>
      <c r="I71" s="111">
        <f t="shared" si="34"/>
        <v>0</v>
      </c>
      <c r="J71" s="111" t="e">
        <f t="shared" si="27"/>
        <v>#N/A</v>
      </c>
      <c r="K71" s="111"/>
      <c r="L71" s="111"/>
      <c r="M71" s="111" t="str">
        <f t="shared" si="35"/>
        <v>I04</v>
      </c>
      <c r="N71" s="111" t="e">
        <f t="shared" si="28"/>
        <v>#N/A</v>
      </c>
      <c r="O71" s="111"/>
      <c r="P71" s="111" t="e">
        <f t="shared" si="29"/>
        <v>#N/A</v>
      </c>
      <c r="Q71" s="111"/>
      <c r="R71" s="111" t="e">
        <f t="shared" si="30"/>
        <v>#N/A</v>
      </c>
      <c r="T71" s="111" t="e">
        <f t="shared" si="31"/>
        <v>#N/A</v>
      </c>
      <c r="U71" s="111" t="e">
        <f t="shared" si="32"/>
        <v>#N/A</v>
      </c>
      <c r="V71" s="111" t="e">
        <f t="shared" si="33"/>
        <v>#N/A</v>
      </c>
    </row>
    <row r="72" spans="1:22" x14ac:dyDescent="0.2">
      <c r="A72">
        <f>'I04'!B23</f>
        <v>0</v>
      </c>
      <c r="B72" t="str">
        <f>'I04'!C23</f>
        <v/>
      </c>
      <c r="C72" t="str">
        <f>'I04'!D23</f>
        <v/>
      </c>
      <c r="D72" t="str">
        <f>'I04'!E23</f>
        <v/>
      </c>
      <c r="E72" t="str">
        <f>'I04'!F23</f>
        <v>I04</v>
      </c>
      <c r="F72" t="str">
        <f>'I04'!G23</f>
        <v>-</v>
      </c>
      <c r="G72">
        <f>'I04'!H23</f>
        <v>0</v>
      </c>
      <c r="H72">
        <f>'I04'!I23</f>
        <v>0</v>
      </c>
      <c r="I72" s="111">
        <f t="shared" si="34"/>
        <v>0</v>
      </c>
      <c r="J72" s="111" t="e">
        <f t="shared" si="27"/>
        <v>#N/A</v>
      </c>
      <c r="K72" s="111"/>
      <c r="L72" s="111"/>
      <c r="M72" s="111" t="str">
        <f t="shared" si="35"/>
        <v>I04</v>
      </c>
      <c r="N72" s="111" t="e">
        <f t="shared" si="28"/>
        <v>#N/A</v>
      </c>
      <c r="O72" s="111"/>
      <c r="P72" s="111" t="e">
        <f t="shared" si="29"/>
        <v>#N/A</v>
      </c>
      <c r="Q72" s="111"/>
      <c r="R72" s="111" t="e">
        <f t="shared" si="30"/>
        <v>#N/A</v>
      </c>
      <c r="T72" s="111" t="e">
        <f t="shared" si="31"/>
        <v>#N/A</v>
      </c>
      <c r="U72" s="111" t="e">
        <f t="shared" si="32"/>
        <v>#N/A</v>
      </c>
      <c r="V72" s="111" t="e">
        <f t="shared" si="33"/>
        <v>#N/A</v>
      </c>
    </row>
    <row r="73" spans="1:22" x14ac:dyDescent="0.2">
      <c r="A73">
        <f>'I04'!B24</f>
        <v>0</v>
      </c>
      <c r="B73" t="str">
        <f>'I04'!C24</f>
        <v/>
      </c>
      <c r="C73" t="str">
        <f>'I04'!D24</f>
        <v/>
      </c>
      <c r="D73" t="str">
        <f>'I04'!E24</f>
        <v/>
      </c>
      <c r="E73" t="str">
        <f>'I04'!F24</f>
        <v>I04</v>
      </c>
      <c r="F73" t="str">
        <f>'I04'!G24</f>
        <v>-</v>
      </c>
      <c r="G73">
        <f>'I04'!H24</f>
        <v>0</v>
      </c>
      <c r="H73">
        <f>'I04'!I24</f>
        <v>0</v>
      </c>
      <c r="I73" s="111">
        <f t="shared" si="34"/>
        <v>0</v>
      </c>
      <c r="J73" s="111" t="e">
        <f t="shared" si="27"/>
        <v>#N/A</v>
      </c>
      <c r="K73" s="111"/>
      <c r="L73" s="111"/>
      <c r="M73" s="111" t="str">
        <f t="shared" si="35"/>
        <v>I04</v>
      </c>
      <c r="N73" s="111" t="e">
        <f t="shared" si="28"/>
        <v>#N/A</v>
      </c>
      <c r="O73" s="111"/>
      <c r="P73" s="111" t="e">
        <f t="shared" si="29"/>
        <v>#N/A</v>
      </c>
      <c r="Q73" s="111"/>
      <c r="R73" s="111" t="e">
        <f t="shared" si="30"/>
        <v>#N/A</v>
      </c>
      <c r="T73" s="111" t="e">
        <f t="shared" si="31"/>
        <v>#N/A</v>
      </c>
      <c r="U73" s="111" t="e">
        <f t="shared" si="32"/>
        <v>#N/A</v>
      </c>
      <c r="V73" s="111" t="e">
        <f t="shared" si="33"/>
        <v>#N/A</v>
      </c>
    </row>
    <row r="76" spans="1:22" x14ac:dyDescent="0.2">
      <c r="A76">
        <f>'I05'!B9</f>
        <v>0</v>
      </c>
      <c r="B76" t="str">
        <f>'I05'!C9</f>
        <v/>
      </c>
      <c r="C76" t="str">
        <f>'I05'!D9</f>
        <v/>
      </c>
      <c r="D76" t="str">
        <f>'I05'!E9</f>
        <v/>
      </c>
      <c r="E76" t="str">
        <f>'I05'!F9</f>
        <v>I05</v>
      </c>
      <c r="F76" t="str">
        <f>'I05'!G9</f>
        <v>-</v>
      </c>
      <c r="G76">
        <f>'I05'!H9</f>
        <v>0</v>
      </c>
      <c r="H76">
        <f>'I05'!I9</f>
        <v>0</v>
      </c>
      <c r="I76" s="111">
        <f t="shared" ref="I76:I91" si="36">A76</f>
        <v>0</v>
      </c>
      <c r="J76" s="111" t="e">
        <f t="shared" ref="J76:J91" si="37">VLOOKUP(I76,jugadores,13,0)</f>
        <v>#N/A</v>
      </c>
      <c r="K76" s="111"/>
      <c r="L76" s="111"/>
      <c r="M76" s="111" t="str">
        <f t="shared" ref="M76:M91" si="38">E76</f>
        <v>I05</v>
      </c>
      <c r="N76" s="111" t="e">
        <f t="shared" ref="N76:N91" si="39">VLOOKUP(I76,jugadores,9,0)</f>
        <v>#N/A</v>
      </c>
      <c r="O76" s="111"/>
      <c r="P76" s="111" t="e">
        <f t="shared" ref="P76:P91" si="40">VLOOKUP(I76,jugadores,2,0)</f>
        <v>#N/A</v>
      </c>
      <c r="Q76" s="111"/>
      <c r="R76" s="111" t="e">
        <f t="shared" ref="R76:R91" si="41">VLOOKUP(I76,jugadores,8,0)</f>
        <v>#N/A</v>
      </c>
      <c r="T76" s="111" t="e">
        <f t="shared" ref="T76:T91" si="42">VLOOKUP(I76,jugadores,14,0)</f>
        <v>#N/A</v>
      </c>
      <c r="U76" s="111" t="e">
        <f t="shared" ref="U76:U91" si="43">VLOOKUP(I76,jugadores,12,0)</f>
        <v>#N/A</v>
      </c>
      <c r="V76" s="111" t="e">
        <f t="shared" ref="V76:V91" si="44">VLOOKUP(I76,jugadores,11,0)</f>
        <v>#N/A</v>
      </c>
    </row>
    <row r="77" spans="1:22" x14ac:dyDescent="0.2">
      <c r="A77">
        <f>'I05'!B10</f>
        <v>0</v>
      </c>
      <c r="B77" t="str">
        <f>'I05'!C10</f>
        <v/>
      </c>
      <c r="C77" t="str">
        <f>'I05'!D10</f>
        <v/>
      </c>
      <c r="D77" t="str">
        <f>'I05'!E10</f>
        <v/>
      </c>
      <c r="E77" t="str">
        <f>'I05'!F10</f>
        <v>I05</v>
      </c>
      <c r="F77" t="str">
        <f>'I05'!G10</f>
        <v>-</v>
      </c>
      <c r="G77">
        <f>'I05'!H10</f>
        <v>0</v>
      </c>
      <c r="H77">
        <f>'I05'!I10</f>
        <v>0</v>
      </c>
      <c r="I77" s="111">
        <f t="shared" si="36"/>
        <v>0</v>
      </c>
      <c r="J77" s="111" t="e">
        <f t="shared" si="37"/>
        <v>#N/A</v>
      </c>
      <c r="K77" s="111"/>
      <c r="L77" s="111"/>
      <c r="M77" s="111" t="str">
        <f t="shared" si="38"/>
        <v>I05</v>
      </c>
      <c r="N77" s="111" t="e">
        <f t="shared" si="39"/>
        <v>#N/A</v>
      </c>
      <c r="O77" s="111"/>
      <c r="P77" s="111" t="e">
        <f t="shared" si="40"/>
        <v>#N/A</v>
      </c>
      <c r="Q77" s="111"/>
      <c r="R77" s="111" t="e">
        <f t="shared" si="41"/>
        <v>#N/A</v>
      </c>
      <c r="T77" s="111" t="e">
        <f t="shared" si="42"/>
        <v>#N/A</v>
      </c>
      <c r="U77" s="111" t="e">
        <f t="shared" si="43"/>
        <v>#N/A</v>
      </c>
      <c r="V77" s="111" t="e">
        <f t="shared" si="44"/>
        <v>#N/A</v>
      </c>
    </row>
    <row r="78" spans="1:22" x14ac:dyDescent="0.2">
      <c r="A78">
        <f>'I05'!B11</f>
        <v>0</v>
      </c>
      <c r="B78" t="str">
        <f>'I05'!C11</f>
        <v/>
      </c>
      <c r="C78" t="str">
        <f>'I05'!D11</f>
        <v/>
      </c>
      <c r="D78" t="str">
        <f>'I05'!E11</f>
        <v/>
      </c>
      <c r="E78" t="str">
        <f>'I05'!F11</f>
        <v>I05</v>
      </c>
      <c r="F78" t="str">
        <f>'I05'!G11</f>
        <v>-</v>
      </c>
      <c r="G78">
        <f>'I05'!H11</f>
        <v>0</v>
      </c>
      <c r="H78">
        <f>'I05'!I11</f>
        <v>0</v>
      </c>
      <c r="I78" s="111">
        <f t="shared" si="36"/>
        <v>0</v>
      </c>
      <c r="J78" s="111" t="e">
        <f t="shared" si="37"/>
        <v>#N/A</v>
      </c>
      <c r="K78" s="111"/>
      <c r="L78" s="111"/>
      <c r="M78" s="111" t="str">
        <f t="shared" si="38"/>
        <v>I05</v>
      </c>
      <c r="N78" s="111" t="e">
        <f t="shared" si="39"/>
        <v>#N/A</v>
      </c>
      <c r="O78" s="111"/>
      <c r="P78" s="111" t="e">
        <f t="shared" si="40"/>
        <v>#N/A</v>
      </c>
      <c r="Q78" s="111"/>
      <c r="R78" s="111" t="e">
        <f t="shared" si="41"/>
        <v>#N/A</v>
      </c>
      <c r="T78" s="111" t="e">
        <f t="shared" si="42"/>
        <v>#N/A</v>
      </c>
      <c r="U78" s="111" t="e">
        <f t="shared" si="43"/>
        <v>#N/A</v>
      </c>
      <c r="V78" s="111" t="e">
        <f t="shared" si="44"/>
        <v>#N/A</v>
      </c>
    </row>
    <row r="79" spans="1:22" x14ac:dyDescent="0.2">
      <c r="A79">
        <f>'I05'!B12</f>
        <v>0</v>
      </c>
      <c r="B79" t="str">
        <f>'I05'!C12</f>
        <v/>
      </c>
      <c r="C79" t="str">
        <f>'I05'!D12</f>
        <v/>
      </c>
      <c r="D79" t="str">
        <f>'I05'!E12</f>
        <v/>
      </c>
      <c r="E79" t="str">
        <f>'I05'!F12</f>
        <v>I05</v>
      </c>
      <c r="F79" t="str">
        <f>'I05'!G12</f>
        <v>-</v>
      </c>
      <c r="G79">
        <f>'I05'!H12</f>
        <v>0</v>
      </c>
      <c r="H79">
        <f>'I05'!I12</f>
        <v>0</v>
      </c>
      <c r="I79" s="111">
        <f t="shared" si="36"/>
        <v>0</v>
      </c>
      <c r="J79" s="111" t="e">
        <f t="shared" si="37"/>
        <v>#N/A</v>
      </c>
      <c r="K79" s="111"/>
      <c r="L79" s="111"/>
      <c r="M79" s="111" t="str">
        <f t="shared" si="38"/>
        <v>I05</v>
      </c>
      <c r="N79" s="111" t="e">
        <f t="shared" si="39"/>
        <v>#N/A</v>
      </c>
      <c r="O79" s="111"/>
      <c r="P79" s="111" t="e">
        <f t="shared" si="40"/>
        <v>#N/A</v>
      </c>
      <c r="Q79" s="111"/>
      <c r="R79" s="111" t="e">
        <f t="shared" si="41"/>
        <v>#N/A</v>
      </c>
      <c r="T79" s="111" t="e">
        <f t="shared" si="42"/>
        <v>#N/A</v>
      </c>
      <c r="U79" s="111" t="e">
        <f t="shared" si="43"/>
        <v>#N/A</v>
      </c>
      <c r="V79" s="111" t="e">
        <f t="shared" si="44"/>
        <v>#N/A</v>
      </c>
    </row>
    <row r="80" spans="1:22" x14ac:dyDescent="0.2">
      <c r="A80">
        <f>'I05'!B13</f>
        <v>0</v>
      </c>
      <c r="B80" t="str">
        <f>'I05'!C13</f>
        <v/>
      </c>
      <c r="C80" t="str">
        <f>'I05'!D13</f>
        <v/>
      </c>
      <c r="D80" t="str">
        <f>'I05'!E13</f>
        <v/>
      </c>
      <c r="E80" t="str">
        <f>'I05'!F13</f>
        <v>I05</v>
      </c>
      <c r="F80" t="str">
        <f>'I05'!G13</f>
        <v>-</v>
      </c>
      <c r="G80">
        <f>'I05'!H13</f>
        <v>0</v>
      </c>
      <c r="H80">
        <f>'I05'!I13</f>
        <v>0</v>
      </c>
      <c r="I80" s="111">
        <f t="shared" si="36"/>
        <v>0</v>
      </c>
      <c r="J80" s="111" t="e">
        <f t="shared" si="37"/>
        <v>#N/A</v>
      </c>
      <c r="K80" s="111"/>
      <c r="L80" s="111"/>
      <c r="M80" s="111" t="str">
        <f t="shared" si="38"/>
        <v>I05</v>
      </c>
      <c r="N80" s="111" t="e">
        <f t="shared" si="39"/>
        <v>#N/A</v>
      </c>
      <c r="O80" s="111"/>
      <c r="P80" s="111" t="e">
        <f t="shared" si="40"/>
        <v>#N/A</v>
      </c>
      <c r="Q80" s="111"/>
      <c r="R80" s="111" t="e">
        <f t="shared" si="41"/>
        <v>#N/A</v>
      </c>
      <c r="T80" s="111" t="e">
        <f t="shared" si="42"/>
        <v>#N/A</v>
      </c>
      <c r="U80" s="111" t="e">
        <f t="shared" si="43"/>
        <v>#N/A</v>
      </c>
      <c r="V80" s="111" t="e">
        <f t="shared" si="44"/>
        <v>#N/A</v>
      </c>
    </row>
    <row r="81" spans="1:22" x14ac:dyDescent="0.2">
      <c r="A81">
        <f>'I05'!B14</f>
        <v>0</v>
      </c>
      <c r="B81" t="str">
        <f>'I05'!C14</f>
        <v/>
      </c>
      <c r="C81" t="str">
        <f>'I05'!D14</f>
        <v/>
      </c>
      <c r="D81" t="str">
        <f>'I05'!E14</f>
        <v/>
      </c>
      <c r="E81" t="str">
        <f>'I05'!F14</f>
        <v>I05</v>
      </c>
      <c r="F81" t="str">
        <f>'I05'!G14</f>
        <v>-</v>
      </c>
      <c r="G81">
        <f>'I05'!H14</f>
        <v>0</v>
      </c>
      <c r="H81">
        <f>'I05'!I14</f>
        <v>0</v>
      </c>
      <c r="I81" s="111">
        <f t="shared" si="36"/>
        <v>0</v>
      </c>
      <c r="J81" s="111" t="e">
        <f t="shared" si="37"/>
        <v>#N/A</v>
      </c>
      <c r="K81" s="111"/>
      <c r="L81" s="111"/>
      <c r="M81" s="111" t="str">
        <f t="shared" si="38"/>
        <v>I05</v>
      </c>
      <c r="N81" s="111" t="e">
        <f t="shared" si="39"/>
        <v>#N/A</v>
      </c>
      <c r="O81" s="111"/>
      <c r="P81" s="111" t="e">
        <f t="shared" si="40"/>
        <v>#N/A</v>
      </c>
      <c r="Q81" s="111"/>
      <c r="R81" s="111" t="e">
        <f t="shared" si="41"/>
        <v>#N/A</v>
      </c>
      <c r="T81" s="111" t="e">
        <f t="shared" si="42"/>
        <v>#N/A</v>
      </c>
      <c r="U81" s="111" t="e">
        <f t="shared" si="43"/>
        <v>#N/A</v>
      </c>
      <c r="V81" s="111" t="e">
        <f t="shared" si="44"/>
        <v>#N/A</v>
      </c>
    </row>
    <row r="82" spans="1:22" x14ac:dyDescent="0.2">
      <c r="A82">
        <f>'I05'!B15</f>
        <v>0</v>
      </c>
      <c r="B82" t="str">
        <f>'I05'!C15</f>
        <v/>
      </c>
      <c r="C82" t="str">
        <f>'I05'!D15</f>
        <v/>
      </c>
      <c r="D82" t="str">
        <f>'I05'!E15</f>
        <v/>
      </c>
      <c r="E82" t="str">
        <f>'I05'!F15</f>
        <v>I05</v>
      </c>
      <c r="F82" t="str">
        <f>'I05'!G15</f>
        <v>-</v>
      </c>
      <c r="G82">
        <f>'I05'!H15</f>
        <v>0</v>
      </c>
      <c r="H82">
        <f>'I05'!I15</f>
        <v>0</v>
      </c>
      <c r="I82" s="111">
        <f t="shared" si="36"/>
        <v>0</v>
      </c>
      <c r="J82" s="111" t="e">
        <f t="shared" si="37"/>
        <v>#N/A</v>
      </c>
      <c r="K82" s="111"/>
      <c r="L82" s="111"/>
      <c r="M82" s="111" t="str">
        <f t="shared" si="38"/>
        <v>I05</v>
      </c>
      <c r="N82" s="111" t="e">
        <f t="shared" si="39"/>
        <v>#N/A</v>
      </c>
      <c r="O82" s="111"/>
      <c r="P82" s="111" t="e">
        <f t="shared" si="40"/>
        <v>#N/A</v>
      </c>
      <c r="Q82" s="111"/>
      <c r="R82" s="111" t="e">
        <f t="shared" si="41"/>
        <v>#N/A</v>
      </c>
      <c r="T82" s="111" t="e">
        <f t="shared" si="42"/>
        <v>#N/A</v>
      </c>
      <c r="U82" s="111" t="e">
        <f t="shared" si="43"/>
        <v>#N/A</v>
      </c>
      <c r="V82" s="111" t="e">
        <f t="shared" si="44"/>
        <v>#N/A</v>
      </c>
    </row>
    <row r="83" spans="1:22" x14ac:dyDescent="0.2">
      <c r="A83">
        <f>'I05'!B16</f>
        <v>0</v>
      </c>
      <c r="B83" t="str">
        <f>'I05'!C16</f>
        <v/>
      </c>
      <c r="C83" t="str">
        <f>'I05'!D16</f>
        <v/>
      </c>
      <c r="D83" t="str">
        <f>'I05'!E16</f>
        <v/>
      </c>
      <c r="E83" t="str">
        <f>'I05'!F16</f>
        <v>I05</v>
      </c>
      <c r="F83" t="str">
        <f>'I05'!G16</f>
        <v>-</v>
      </c>
      <c r="G83">
        <f>'I05'!H16</f>
        <v>0</v>
      </c>
      <c r="H83">
        <f>'I05'!I16</f>
        <v>0</v>
      </c>
      <c r="I83" s="111">
        <f t="shared" si="36"/>
        <v>0</v>
      </c>
      <c r="J83" s="111" t="e">
        <f t="shared" si="37"/>
        <v>#N/A</v>
      </c>
      <c r="K83" s="111"/>
      <c r="L83" s="111"/>
      <c r="M83" s="111" t="str">
        <f t="shared" si="38"/>
        <v>I05</v>
      </c>
      <c r="N83" s="111" t="e">
        <f t="shared" si="39"/>
        <v>#N/A</v>
      </c>
      <c r="O83" s="111"/>
      <c r="P83" s="111" t="e">
        <f t="shared" si="40"/>
        <v>#N/A</v>
      </c>
      <c r="Q83" s="111"/>
      <c r="R83" s="111" t="e">
        <f t="shared" si="41"/>
        <v>#N/A</v>
      </c>
      <c r="T83" s="111" t="e">
        <f t="shared" si="42"/>
        <v>#N/A</v>
      </c>
      <c r="U83" s="111" t="e">
        <f t="shared" si="43"/>
        <v>#N/A</v>
      </c>
      <c r="V83" s="111" t="e">
        <f t="shared" si="44"/>
        <v>#N/A</v>
      </c>
    </row>
    <row r="84" spans="1:22" x14ac:dyDescent="0.2">
      <c r="A84">
        <f>'I05'!B17</f>
        <v>0</v>
      </c>
      <c r="B84" t="str">
        <f>'I05'!C17</f>
        <v/>
      </c>
      <c r="C84" t="str">
        <f>'I05'!D17</f>
        <v/>
      </c>
      <c r="D84" t="str">
        <f>'I05'!E17</f>
        <v/>
      </c>
      <c r="E84" t="str">
        <f>'I05'!F17</f>
        <v>I05</v>
      </c>
      <c r="F84" t="str">
        <f>'I05'!G17</f>
        <v>-</v>
      </c>
      <c r="G84">
        <f>'I05'!H17</f>
        <v>0</v>
      </c>
      <c r="H84">
        <f>'I05'!I17</f>
        <v>0</v>
      </c>
      <c r="I84" s="111">
        <f t="shared" si="36"/>
        <v>0</v>
      </c>
      <c r="J84" s="111" t="e">
        <f t="shared" si="37"/>
        <v>#N/A</v>
      </c>
      <c r="K84" s="111"/>
      <c r="L84" s="111"/>
      <c r="M84" s="111" t="str">
        <f t="shared" si="38"/>
        <v>I05</v>
      </c>
      <c r="N84" s="111" t="e">
        <f t="shared" si="39"/>
        <v>#N/A</v>
      </c>
      <c r="O84" s="111"/>
      <c r="P84" s="111" t="e">
        <f t="shared" si="40"/>
        <v>#N/A</v>
      </c>
      <c r="Q84" s="111"/>
      <c r="R84" s="111" t="e">
        <f t="shared" si="41"/>
        <v>#N/A</v>
      </c>
      <c r="T84" s="111" t="e">
        <f t="shared" si="42"/>
        <v>#N/A</v>
      </c>
      <c r="U84" s="111" t="e">
        <f t="shared" si="43"/>
        <v>#N/A</v>
      </c>
      <c r="V84" s="111" t="e">
        <f t="shared" si="44"/>
        <v>#N/A</v>
      </c>
    </row>
    <row r="85" spans="1:22" x14ac:dyDescent="0.2">
      <c r="A85">
        <f>'I05'!B18</f>
        <v>0</v>
      </c>
      <c r="B85" t="str">
        <f>'I05'!C18</f>
        <v/>
      </c>
      <c r="C85" t="str">
        <f>'I05'!D18</f>
        <v/>
      </c>
      <c r="D85" t="str">
        <f>'I05'!E18</f>
        <v/>
      </c>
      <c r="E85" t="str">
        <f>'I05'!F18</f>
        <v>I05</v>
      </c>
      <c r="F85" t="str">
        <f>'I05'!G18</f>
        <v>-</v>
      </c>
      <c r="G85">
        <f>'I05'!H18</f>
        <v>0</v>
      </c>
      <c r="H85">
        <f>'I05'!I18</f>
        <v>0</v>
      </c>
      <c r="I85" s="111">
        <f t="shared" si="36"/>
        <v>0</v>
      </c>
      <c r="J85" s="111" t="e">
        <f t="shared" si="37"/>
        <v>#N/A</v>
      </c>
      <c r="K85" s="111"/>
      <c r="L85" s="111"/>
      <c r="M85" s="111" t="str">
        <f t="shared" si="38"/>
        <v>I05</v>
      </c>
      <c r="N85" s="111" t="e">
        <f t="shared" si="39"/>
        <v>#N/A</v>
      </c>
      <c r="O85" s="111"/>
      <c r="P85" s="111" t="e">
        <f t="shared" si="40"/>
        <v>#N/A</v>
      </c>
      <c r="Q85" s="111"/>
      <c r="R85" s="111" t="e">
        <f t="shared" si="41"/>
        <v>#N/A</v>
      </c>
      <c r="T85" s="111" t="e">
        <f t="shared" si="42"/>
        <v>#N/A</v>
      </c>
      <c r="U85" s="111" t="e">
        <f t="shared" si="43"/>
        <v>#N/A</v>
      </c>
      <c r="V85" s="111" t="e">
        <f t="shared" si="44"/>
        <v>#N/A</v>
      </c>
    </row>
    <row r="86" spans="1:22" x14ac:dyDescent="0.2">
      <c r="A86">
        <f>'I05'!B19</f>
        <v>0</v>
      </c>
      <c r="B86" t="str">
        <f>'I05'!C19</f>
        <v/>
      </c>
      <c r="C86" t="str">
        <f>'I05'!D19</f>
        <v/>
      </c>
      <c r="D86" t="str">
        <f>'I05'!E19</f>
        <v/>
      </c>
      <c r="E86" t="str">
        <f>'I05'!F19</f>
        <v>I05</v>
      </c>
      <c r="F86" t="str">
        <f>'I05'!G19</f>
        <v>-</v>
      </c>
      <c r="G86">
        <f>'I05'!H19</f>
        <v>0</v>
      </c>
      <c r="H86">
        <f>'I05'!I19</f>
        <v>0</v>
      </c>
      <c r="I86" s="111">
        <f t="shared" si="36"/>
        <v>0</v>
      </c>
      <c r="J86" s="111" t="e">
        <f t="shared" si="37"/>
        <v>#N/A</v>
      </c>
      <c r="K86" s="111"/>
      <c r="L86" s="111"/>
      <c r="M86" s="111" t="str">
        <f t="shared" si="38"/>
        <v>I05</v>
      </c>
      <c r="N86" s="111" t="e">
        <f t="shared" si="39"/>
        <v>#N/A</v>
      </c>
      <c r="O86" s="111"/>
      <c r="P86" s="111" t="e">
        <f t="shared" si="40"/>
        <v>#N/A</v>
      </c>
      <c r="Q86" s="111"/>
      <c r="R86" s="111" t="e">
        <f t="shared" si="41"/>
        <v>#N/A</v>
      </c>
      <c r="T86" s="111" t="e">
        <f t="shared" si="42"/>
        <v>#N/A</v>
      </c>
      <c r="U86" s="111" t="e">
        <f t="shared" si="43"/>
        <v>#N/A</v>
      </c>
      <c r="V86" s="111" t="e">
        <f t="shared" si="44"/>
        <v>#N/A</v>
      </c>
    </row>
    <row r="87" spans="1:22" x14ac:dyDescent="0.2">
      <c r="A87">
        <f>'I05'!B20</f>
        <v>0</v>
      </c>
      <c r="B87" t="str">
        <f>'I05'!C20</f>
        <v/>
      </c>
      <c r="C87" t="str">
        <f>'I05'!D20</f>
        <v/>
      </c>
      <c r="D87" t="str">
        <f>'I05'!E20</f>
        <v/>
      </c>
      <c r="E87" t="str">
        <f>'I05'!F20</f>
        <v>I05</v>
      </c>
      <c r="F87" t="str">
        <f>'I05'!G20</f>
        <v>-</v>
      </c>
      <c r="G87">
        <f>'I05'!H20</f>
        <v>0</v>
      </c>
      <c r="H87">
        <f>'I05'!I20</f>
        <v>0</v>
      </c>
      <c r="I87" s="111">
        <f t="shared" si="36"/>
        <v>0</v>
      </c>
      <c r="J87" s="111" t="e">
        <f t="shared" si="37"/>
        <v>#N/A</v>
      </c>
      <c r="K87" s="111"/>
      <c r="L87" s="111"/>
      <c r="M87" s="111" t="str">
        <f t="shared" si="38"/>
        <v>I05</v>
      </c>
      <c r="N87" s="111" t="e">
        <f t="shared" si="39"/>
        <v>#N/A</v>
      </c>
      <c r="O87" s="111"/>
      <c r="P87" s="111" t="e">
        <f t="shared" si="40"/>
        <v>#N/A</v>
      </c>
      <c r="Q87" s="111"/>
      <c r="R87" s="111" t="e">
        <f t="shared" si="41"/>
        <v>#N/A</v>
      </c>
      <c r="T87" s="111" t="e">
        <f t="shared" si="42"/>
        <v>#N/A</v>
      </c>
      <c r="U87" s="111" t="e">
        <f t="shared" si="43"/>
        <v>#N/A</v>
      </c>
      <c r="V87" s="111" t="e">
        <f t="shared" si="44"/>
        <v>#N/A</v>
      </c>
    </row>
    <row r="88" spans="1:22" x14ac:dyDescent="0.2">
      <c r="A88">
        <f>'I05'!B21</f>
        <v>0</v>
      </c>
      <c r="B88" t="str">
        <f>'I05'!C21</f>
        <v/>
      </c>
      <c r="C88" t="str">
        <f>'I05'!D21</f>
        <v/>
      </c>
      <c r="D88" t="str">
        <f>'I05'!E21</f>
        <v/>
      </c>
      <c r="E88" t="str">
        <f>'I05'!F21</f>
        <v>I05</v>
      </c>
      <c r="F88" t="str">
        <f>'I05'!G21</f>
        <v>-</v>
      </c>
      <c r="G88">
        <f>'I05'!H21</f>
        <v>0</v>
      </c>
      <c r="H88">
        <f>'I05'!I21</f>
        <v>0</v>
      </c>
      <c r="I88" s="111">
        <f t="shared" si="36"/>
        <v>0</v>
      </c>
      <c r="J88" s="111" t="e">
        <f t="shared" si="37"/>
        <v>#N/A</v>
      </c>
      <c r="K88" s="111"/>
      <c r="L88" s="111"/>
      <c r="M88" s="111" t="str">
        <f t="shared" si="38"/>
        <v>I05</v>
      </c>
      <c r="N88" s="111" t="e">
        <f t="shared" si="39"/>
        <v>#N/A</v>
      </c>
      <c r="O88" s="111"/>
      <c r="P88" s="111" t="e">
        <f t="shared" si="40"/>
        <v>#N/A</v>
      </c>
      <c r="Q88" s="111"/>
      <c r="R88" s="111" t="e">
        <f t="shared" si="41"/>
        <v>#N/A</v>
      </c>
      <c r="T88" s="111" t="e">
        <f t="shared" si="42"/>
        <v>#N/A</v>
      </c>
      <c r="U88" s="111" t="e">
        <f t="shared" si="43"/>
        <v>#N/A</v>
      </c>
      <c r="V88" s="111" t="e">
        <f t="shared" si="44"/>
        <v>#N/A</v>
      </c>
    </row>
    <row r="89" spans="1:22" x14ac:dyDescent="0.2">
      <c r="A89">
        <f>'I05'!B22</f>
        <v>0</v>
      </c>
      <c r="B89" t="str">
        <f>'I05'!C22</f>
        <v/>
      </c>
      <c r="C89" t="str">
        <f>'I05'!D22</f>
        <v/>
      </c>
      <c r="D89" t="str">
        <f>'I05'!E22</f>
        <v/>
      </c>
      <c r="E89" t="str">
        <f>'I05'!F22</f>
        <v>I05</v>
      </c>
      <c r="F89" t="str">
        <f>'I05'!G22</f>
        <v>-</v>
      </c>
      <c r="G89">
        <f>'I05'!H22</f>
        <v>0</v>
      </c>
      <c r="H89">
        <f>'I05'!I22</f>
        <v>0</v>
      </c>
      <c r="I89" s="111">
        <f t="shared" si="36"/>
        <v>0</v>
      </c>
      <c r="J89" s="111" t="e">
        <f t="shared" si="37"/>
        <v>#N/A</v>
      </c>
      <c r="K89" s="111"/>
      <c r="L89" s="111"/>
      <c r="M89" s="111" t="str">
        <f t="shared" si="38"/>
        <v>I05</v>
      </c>
      <c r="N89" s="111" t="e">
        <f t="shared" si="39"/>
        <v>#N/A</v>
      </c>
      <c r="O89" s="111"/>
      <c r="P89" s="111" t="e">
        <f t="shared" si="40"/>
        <v>#N/A</v>
      </c>
      <c r="Q89" s="111"/>
      <c r="R89" s="111" t="e">
        <f t="shared" si="41"/>
        <v>#N/A</v>
      </c>
      <c r="T89" s="111" t="e">
        <f t="shared" si="42"/>
        <v>#N/A</v>
      </c>
      <c r="U89" s="111" t="e">
        <f t="shared" si="43"/>
        <v>#N/A</v>
      </c>
      <c r="V89" s="111" t="e">
        <f t="shared" si="44"/>
        <v>#N/A</v>
      </c>
    </row>
    <row r="90" spans="1:22" x14ac:dyDescent="0.2">
      <c r="A90">
        <f>'I05'!B23</f>
        <v>0</v>
      </c>
      <c r="B90" t="str">
        <f>'I05'!C23</f>
        <v/>
      </c>
      <c r="C90" t="str">
        <f>'I05'!D23</f>
        <v/>
      </c>
      <c r="D90" t="str">
        <f>'I05'!E23</f>
        <v/>
      </c>
      <c r="E90" t="str">
        <f>'I05'!F23</f>
        <v>I05</v>
      </c>
      <c r="F90" t="str">
        <f>'I05'!G23</f>
        <v>-</v>
      </c>
      <c r="G90">
        <f>'I05'!H23</f>
        <v>0</v>
      </c>
      <c r="H90">
        <f>'I05'!I23</f>
        <v>0</v>
      </c>
      <c r="I90" s="111">
        <f t="shared" si="36"/>
        <v>0</v>
      </c>
      <c r="J90" s="111" t="e">
        <f t="shared" si="37"/>
        <v>#N/A</v>
      </c>
      <c r="K90" s="111"/>
      <c r="L90" s="111"/>
      <c r="M90" s="111" t="str">
        <f t="shared" si="38"/>
        <v>I05</v>
      </c>
      <c r="N90" s="111" t="e">
        <f t="shared" si="39"/>
        <v>#N/A</v>
      </c>
      <c r="O90" s="111"/>
      <c r="P90" s="111" t="e">
        <f t="shared" si="40"/>
        <v>#N/A</v>
      </c>
      <c r="Q90" s="111"/>
      <c r="R90" s="111" t="e">
        <f t="shared" si="41"/>
        <v>#N/A</v>
      </c>
      <c r="T90" s="111" t="e">
        <f t="shared" si="42"/>
        <v>#N/A</v>
      </c>
      <c r="U90" s="111" t="e">
        <f t="shared" si="43"/>
        <v>#N/A</v>
      </c>
      <c r="V90" s="111" t="e">
        <f t="shared" si="44"/>
        <v>#N/A</v>
      </c>
    </row>
    <row r="91" spans="1:22" x14ac:dyDescent="0.2">
      <c r="A91">
        <f>'I05'!B24</f>
        <v>0</v>
      </c>
      <c r="B91" t="str">
        <f>'I05'!C24</f>
        <v/>
      </c>
      <c r="C91" t="str">
        <f>'I05'!D24</f>
        <v/>
      </c>
      <c r="D91" t="str">
        <f>'I05'!E24</f>
        <v/>
      </c>
      <c r="E91" t="str">
        <f>'I05'!F24</f>
        <v>I05</v>
      </c>
      <c r="F91" t="str">
        <f>'I05'!G24</f>
        <v>-</v>
      </c>
      <c r="G91">
        <f>'I05'!H24</f>
        <v>0</v>
      </c>
      <c r="H91">
        <f>'I05'!I24</f>
        <v>0</v>
      </c>
      <c r="I91" s="111">
        <f t="shared" si="36"/>
        <v>0</v>
      </c>
      <c r="J91" s="111" t="e">
        <f t="shared" si="37"/>
        <v>#N/A</v>
      </c>
      <c r="K91" s="111"/>
      <c r="L91" s="111"/>
      <c r="M91" s="111" t="str">
        <f t="shared" si="38"/>
        <v>I05</v>
      </c>
      <c r="N91" s="111" t="e">
        <f t="shared" si="39"/>
        <v>#N/A</v>
      </c>
      <c r="O91" s="111"/>
      <c r="P91" s="111" t="e">
        <f t="shared" si="40"/>
        <v>#N/A</v>
      </c>
      <c r="Q91" s="111"/>
      <c r="R91" s="111" t="e">
        <f t="shared" si="41"/>
        <v>#N/A</v>
      </c>
      <c r="T91" s="111" t="e">
        <f t="shared" si="42"/>
        <v>#N/A</v>
      </c>
      <c r="U91" s="111" t="e">
        <f t="shared" si="43"/>
        <v>#N/A</v>
      </c>
      <c r="V91" s="111" t="e">
        <f t="shared" si="44"/>
        <v>#N/A</v>
      </c>
    </row>
    <row r="94" spans="1:22" x14ac:dyDescent="0.2">
      <c r="A94">
        <f>'I06'!B9</f>
        <v>0</v>
      </c>
      <c r="B94" t="str">
        <f>'I06'!C9</f>
        <v/>
      </c>
      <c r="C94" t="str">
        <f>'I06'!D9</f>
        <v/>
      </c>
      <c r="D94" t="str">
        <f>'I06'!E9</f>
        <v/>
      </c>
      <c r="E94" t="str">
        <f>'I06'!F9</f>
        <v>I06</v>
      </c>
      <c r="F94" t="str">
        <f>'I06'!G9</f>
        <v>-</v>
      </c>
      <c r="G94">
        <f>'I06'!H9</f>
        <v>0</v>
      </c>
      <c r="H94">
        <f>'I06'!I9</f>
        <v>0</v>
      </c>
      <c r="I94" s="111">
        <f t="shared" ref="I94:I109" si="45">A94</f>
        <v>0</v>
      </c>
      <c r="J94" s="111" t="e">
        <f t="shared" ref="J94:J109" si="46">VLOOKUP(I94,jugadores,13,0)</f>
        <v>#N/A</v>
      </c>
      <c r="K94" s="111"/>
      <c r="L94" s="111"/>
      <c r="M94" s="111" t="str">
        <f t="shared" ref="M94:M109" si="47">E94</f>
        <v>I06</v>
      </c>
      <c r="N94" s="111" t="e">
        <f t="shared" ref="N94:N109" si="48">VLOOKUP(I94,jugadores,9,0)</f>
        <v>#N/A</v>
      </c>
      <c r="O94" s="111"/>
      <c r="P94" s="111" t="e">
        <f t="shared" ref="P94:P109" si="49">VLOOKUP(I94,jugadores,2,0)</f>
        <v>#N/A</v>
      </c>
      <c r="Q94" s="111"/>
      <c r="R94" s="111" t="e">
        <f t="shared" ref="R94:R109" si="50">VLOOKUP(I94,jugadores,8,0)</f>
        <v>#N/A</v>
      </c>
      <c r="T94" s="111" t="e">
        <f t="shared" ref="T94:T109" si="51">VLOOKUP(I94,jugadores,14,0)</f>
        <v>#N/A</v>
      </c>
      <c r="U94" s="111" t="e">
        <f t="shared" ref="U94:U109" si="52">VLOOKUP(I94,jugadores,12,0)</f>
        <v>#N/A</v>
      </c>
      <c r="V94" s="111" t="e">
        <f t="shared" ref="V94:V109" si="53">VLOOKUP(I94,jugadores,11,0)</f>
        <v>#N/A</v>
      </c>
    </row>
    <row r="95" spans="1:22" x14ac:dyDescent="0.2">
      <c r="A95">
        <f>'I06'!B10</f>
        <v>0</v>
      </c>
      <c r="B95" t="str">
        <f>'I06'!C10</f>
        <v/>
      </c>
      <c r="C95" t="str">
        <f>'I06'!D10</f>
        <v/>
      </c>
      <c r="D95" t="str">
        <f>'I06'!E10</f>
        <v/>
      </c>
      <c r="E95" t="str">
        <f>'I06'!F10</f>
        <v>I06</v>
      </c>
      <c r="F95" t="str">
        <f>'I06'!G10</f>
        <v>-</v>
      </c>
      <c r="G95">
        <f>'I06'!H10</f>
        <v>0</v>
      </c>
      <c r="H95">
        <f>'I06'!I10</f>
        <v>0</v>
      </c>
      <c r="I95" s="111">
        <f t="shared" si="45"/>
        <v>0</v>
      </c>
      <c r="J95" s="111" t="e">
        <f t="shared" si="46"/>
        <v>#N/A</v>
      </c>
      <c r="K95" s="111"/>
      <c r="L95" s="111"/>
      <c r="M95" s="111" t="str">
        <f t="shared" si="47"/>
        <v>I06</v>
      </c>
      <c r="N95" s="111" t="e">
        <f t="shared" si="48"/>
        <v>#N/A</v>
      </c>
      <c r="O95" s="111"/>
      <c r="P95" s="111" t="e">
        <f t="shared" si="49"/>
        <v>#N/A</v>
      </c>
      <c r="Q95" s="111"/>
      <c r="R95" s="111" t="e">
        <f t="shared" si="50"/>
        <v>#N/A</v>
      </c>
      <c r="T95" s="111" t="e">
        <f t="shared" si="51"/>
        <v>#N/A</v>
      </c>
      <c r="U95" s="111" t="e">
        <f t="shared" si="52"/>
        <v>#N/A</v>
      </c>
      <c r="V95" s="111" t="e">
        <f t="shared" si="53"/>
        <v>#N/A</v>
      </c>
    </row>
    <row r="96" spans="1:22" x14ac:dyDescent="0.2">
      <c r="A96">
        <f>'I06'!B11</f>
        <v>0</v>
      </c>
      <c r="B96" t="str">
        <f>'I06'!C11</f>
        <v/>
      </c>
      <c r="C96" t="str">
        <f>'I06'!D11</f>
        <v/>
      </c>
      <c r="D96" t="str">
        <f>'I06'!E11</f>
        <v/>
      </c>
      <c r="E96" t="str">
        <f>'I06'!F11</f>
        <v>I06</v>
      </c>
      <c r="F96" t="str">
        <f>'I06'!G11</f>
        <v>-</v>
      </c>
      <c r="G96">
        <f>'I06'!H11</f>
        <v>0</v>
      </c>
      <c r="H96">
        <f>'I06'!I11</f>
        <v>0</v>
      </c>
      <c r="I96" s="111">
        <f t="shared" si="45"/>
        <v>0</v>
      </c>
      <c r="J96" s="111" t="e">
        <f t="shared" si="46"/>
        <v>#N/A</v>
      </c>
      <c r="K96" s="111"/>
      <c r="L96" s="111"/>
      <c r="M96" s="111" t="str">
        <f t="shared" si="47"/>
        <v>I06</v>
      </c>
      <c r="N96" s="111" t="e">
        <f t="shared" si="48"/>
        <v>#N/A</v>
      </c>
      <c r="O96" s="111"/>
      <c r="P96" s="111" t="e">
        <f t="shared" si="49"/>
        <v>#N/A</v>
      </c>
      <c r="Q96" s="111"/>
      <c r="R96" s="111" t="e">
        <f t="shared" si="50"/>
        <v>#N/A</v>
      </c>
      <c r="T96" s="111" t="e">
        <f t="shared" si="51"/>
        <v>#N/A</v>
      </c>
      <c r="U96" s="111" t="e">
        <f t="shared" si="52"/>
        <v>#N/A</v>
      </c>
      <c r="V96" s="111" t="e">
        <f t="shared" si="53"/>
        <v>#N/A</v>
      </c>
    </row>
    <row r="97" spans="1:22" x14ac:dyDescent="0.2">
      <c r="A97">
        <f>'I06'!B12</f>
        <v>0</v>
      </c>
      <c r="B97" t="str">
        <f>'I06'!C12</f>
        <v/>
      </c>
      <c r="C97" t="str">
        <f>'I06'!D12</f>
        <v/>
      </c>
      <c r="D97" t="str">
        <f>'I06'!E12</f>
        <v/>
      </c>
      <c r="E97" t="str">
        <f>'I06'!F12</f>
        <v>I06</v>
      </c>
      <c r="F97" t="str">
        <f>'I06'!G12</f>
        <v>-</v>
      </c>
      <c r="G97">
        <f>'I06'!H12</f>
        <v>0</v>
      </c>
      <c r="H97">
        <f>'I06'!I12</f>
        <v>0</v>
      </c>
      <c r="I97" s="111">
        <f t="shared" si="45"/>
        <v>0</v>
      </c>
      <c r="J97" s="111" t="e">
        <f t="shared" si="46"/>
        <v>#N/A</v>
      </c>
      <c r="K97" s="111"/>
      <c r="L97" s="111"/>
      <c r="M97" s="111" t="str">
        <f t="shared" si="47"/>
        <v>I06</v>
      </c>
      <c r="N97" s="111" t="e">
        <f t="shared" si="48"/>
        <v>#N/A</v>
      </c>
      <c r="O97" s="111"/>
      <c r="P97" s="111" t="e">
        <f t="shared" si="49"/>
        <v>#N/A</v>
      </c>
      <c r="Q97" s="111"/>
      <c r="R97" s="111" t="e">
        <f t="shared" si="50"/>
        <v>#N/A</v>
      </c>
      <c r="T97" s="111" t="e">
        <f t="shared" si="51"/>
        <v>#N/A</v>
      </c>
      <c r="U97" s="111" t="e">
        <f t="shared" si="52"/>
        <v>#N/A</v>
      </c>
      <c r="V97" s="111" t="e">
        <f t="shared" si="53"/>
        <v>#N/A</v>
      </c>
    </row>
    <row r="98" spans="1:22" x14ac:dyDescent="0.2">
      <c r="A98">
        <f>'I06'!B13</f>
        <v>0</v>
      </c>
      <c r="B98" t="str">
        <f>'I06'!C13</f>
        <v/>
      </c>
      <c r="C98" t="str">
        <f>'I06'!D13</f>
        <v/>
      </c>
      <c r="D98" t="str">
        <f>'I06'!E13</f>
        <v/>
      </c>
      <c r="E98" t="str">
        <f>'I06'!F13</f>
        <v>I06</v>
      </c>
      <c r="F98" t="str">
        <f>'I06'!G13</f>
        <v>-</v>
      </c>
      <c r="G98">
        <f>'I06'!H13</f>
        <v>0</v>
      </c>
      <c r="H98">
        <f>'I06'!I13</f>
        <v>0</v>
      </c>
      <c r="I98" s="111">
        <f t="shared" si="45"/>
        <v>0</v>
      </c>
      <c r="J98" s="111" t="e">
        <f t="shared" si="46"/>
        <v>#N/A</v>
      </c>
      <c r="K98" s="111"/>
      <c r="L98" s="111"/>
      <c r="M98" s="111" t="str">
        <f t="shared" si="47"/>
        <v>I06</v>
      </c>
      <c r="N98" s="111" t="e">
        <f t="shared" si="48"/>
        <v>#N/A</v>
      </c>
      <c r="O98" s="111"/>
      <c r="P98" s="111" t="e">
        <f t="shared" si="49"/>
        <v>#N/A</v>
      </c>
      <c r="Q98" s="111"/>
      <c r="R98" s="111" t="e">
        <f t="shared" si="50"/>
        <v>#N/A</v>
      </c>
      <c r="T98" s="111" t="e">
        <f t="shared" si="51"/>
        <v>#N/A</v>
      </c>
      <c r="U98" s="111" t="e">
        <f t="shared" si="52"/>
        <v>#N/A</v>
      </c>
      <c r="V98" s="111" t="e">
        <f t="shared" si="53"/>
        <v>#N/A</v>
      </c>
    </row>
    <row r="99" spans="1:22" x14ac:dyDescent="0.2">
      <c r="A99">
        <f>'I06'!B14</f>
        <v>0</v>
      </c>
      <c r="B99" t="str">
        <f>'I06'!C14</f>
        <v/>
      </c>
      <c r="C99" t="str">
        <f>'I06'!D14</f>
        <v/>
      </c>
      <c r="D99" t="str">
        <f>'I06'!E14</f>
        <v/>
      </c>
      <c r="E99" t="str">
        <f>'I06'!F14</f>
        <v>I06</v>
      </c>
      <c r="F99" t="str">
        <f>'I06'!G14</f>
        <v>-</v>
      </c>
      <c r="G99">
        <f>'I06'!H14</f>
        <v>0</v>
      </c>
      <c r="H99">
        <f>'I06'!I14</f>
        <v>0</v>
      </c>
      <c r="I99" s="111">
        <f t="shared" si="45"/>
        <v>0</v>
      </c>
      <c r="J99" s="111" t="e">
        <f t="shared" si="46"/>
        <v>#N/A</v>
      </c>
      <c r="K99" s="111"/>
      <c r="L99" s="111"/>
      <c r="M99" s="111" t="str">
        <f t="shared" si="47"/>
        <v>I06</v>
      </c>
      <c r="N99" s="111" t="e">
        <f t="shared" si="48"/>
        <v>#N/A</v>
      </c>
      <c r="O99" s="111"/>
      <c r="P99" s="111" t="e">
        <f t="shared" si="49"/>
        <v>#N/A</v>
      </c>
      <c r="Q99" s="111"/>
      <c r="R99" s="111" t="e">
        <f t="shared" si="50"/>
        <v>#N/A</v>
      </c>
      <c r="T99" s="111" t="e">
        <f t="shared" si="51"/>
        <v>#N/A</v>
      </c>
      <c r="U99" s="111" t="e">
        <f t="shared" si="52"/>
        <v>#N/A</v>
      </c>
      <c r="V99" s="111" t="e">
        <f t="shared" si="53"/>
        <v>#N/A</v>
      </c>
    </row>
    <row r="100" spans="1:22" x14ac:dyDescent="0.2">
      <c r="A100">
        <f>'I06'!B15</f>
        <v>0</v>
      </c>
      <c r="B100" t="str">
        <f>'I06'!C15</f>
        <v/>
      </c>
      <c r="C100" t="str">
        <f>'I06'!D15</f>
        <v/>
      </c>
      <c r="D100" t="str">
        <f>'I06'!E15</f>
        <v/>
      </c>
      <c r="E100" t="str">
        <f>'I06'!F15</f>
        <v>I06</v>
      </c>
      <c r="F100" t="str">
        <f>'I06'!G15</f>
        <v>-</v>
      </c>
      <c r="G100">
        <f>'I06'!H15</f>
        <v>0</v>
      </c>
      <c r="H100">
        <f>'I06'!I15</f>
        <v>0</v>
      </c>
      <c r="I100" s="111">
        <f t="shared" si="45"/>
        <v>0</v>
      </c>
      <c r="J100" s="111" t="e">
        <f t="shared" si="46"/>
        <v>#N/A</v>
      </c>
      <c r="K100" s="111"/>
      <c r="L100" s="111"/>
      <c r="M100" s="111" t="str">
        <f t="shared" si="47"/>
        <v>I06</v>
      </c>
      <c r="N100" s="111" t="e">
        <f t="shared" si="48"/>
        <v>#N/A</v>
      </c>
      <c r="O100" s="111"/>
      <c r="P100" s="111" t="e">
        <f t="shared" si="49"/>
        <v>#N/A</v>
      </c>
      <c r="Q100" s="111"/>
      <c r="R100" s="111" t="e">
        <f t="shared" si="50"/>
        <v>#N/A</v>
      </c>
      <c r="T100" s="111" t="e">
        <f t="shared" si="51"/>
        <v>#N/A</v>
      </c>
      <c r="U100" s="111" t="e">
        <f t="shared" si="52"/>
        <v>#N/A</v>
      </c>
      <c r="V100" s="111" t="e">
        <f t="shared" si="53"/>
        <v>#N/A</v>
      </c>
    </row>
    <row r="101" spans="1:22" x14ac:dyDescent="0.2">
      <c r="A101">
        <f>'I06'!B16</f>
        <v>0</v>
      </c>
      <c r="B101" t="str">
        <f>'I06'!C16</f>
        <v/>
      </c>
      <c r="C101" t="str">
        <f>'I06'!D16</f>
        <v/>
      </c>
      <c r="D101" t="str">
        <f>'I06'!E16</f>
        <v/>
      </c>
      <c r="E101" t="str">
        <f>'I06'!F16</f>
        <v>I06</v>
      </c>
      <c r="F101" t="str">
        <f>'I06'!G16</f>
        <v>-</v>
      </c>
      <c r="G101">
        <f>'I06'!H16</f>
        <v>0</v>
      </c>
      <c r="H101">
        <f>'I06'!I16</f>
        <v>0</v>
      </c>
      <c r="I101" s="111">
        <f t="shared" si="45"/>
        <v>0</v>
      </c>
      <c r="J101" s="111" t="e">
        <f t="shared" si="46"/>
        <v>#N/A</v>
      </c>
      <c r="K101" s="111"/>
      <c r="L101" s="111"/>
      <c r="M101" s="111" t="str">
        <f t="shared" si="47"/>
        <v>I06</v>
      </c>
      <c r="N101" s="111" t="e">
        <f t="shared" si="48"/>
        <v>#N/A</v>
      </c>
      <c r="O101" s="111"/>
      <c r="P101" s="111" t="e">
        <f t="shared" si="49"/>
        <v>#N/A</v>
      </c>
      <c r="Q101" s="111"/>
      <c r="R101" s="111" t="e">
        <f t="shared" si="50"/>
        <v>#N/A</v>
      </c>
      <c r="T101" s="111" t="e">
        <f t="shared" si="51"/>
        <v>#N/A</v>
      </c>
      <c r="U101" s="111" t="e">
        <f t="shared" si="52"/>
        <v>#N/A</v>
      </c>
      <c r="V101" s="111" t="e">
        <f t="shared" si="53"/>
        <v>#N/A</v>
      </c>
    </row>
    <row r="102" spans="1:22" x14ac:dyDescent="0.2">
      <c r="A102">
        <f>'I06'!B17</f>
        <v>0</v>
      </c>
      <c r="B102" t="str">
        <f>'I06'!C17</f>
        <v/>
      </c>
      <c r="C102" t="str">
        <f>'I06'!D17</f>
        <v/>
      </c>
      <c r="D102" t="str">
        <f>'I06'!E17</f>
        <v/>
      </c>
      <c r="E102" t="str">
        <f>'I06'!F17</f>
        <v>I06</v>
      </c>
      <c r="F102" t="str">
        <f>'I06'!G17</f>
        <v>-</v>
      </c>
      <c r="G102">
        <f>'I06'!H17</f>
        <v>0</v>
      </c>
      <c r="H102">
        <f>'I06'!I17</f>
        <v>0</v>
      </c>
      <c r="I102" s="111">
        <f t="shared" si="45"/>
        <v>0</v>
      </c>
      <c r="J102" s="111" t="e">
        <f t="shared" si="46"/>
        <v>#N/A</v>
      </c>
      <c r="K102" s="111"/>
      <c r="L102" s="111"/>
      <c r="M102" s="111" t="str">
        <f t="shared" si="47"/>
        <v>I06</v>
      </c>
      <c r="N102" s="111" t="e">
        <f t="shared" si="48"/>
        <v>#N/A</v>
      </c>
      <c r="O102" s="111"/>
      <c r="P102" s="111" t="e">
        <f t="shared" si="49"/>
        <v>#N/A</v>
      </c>
      <c r="Q102" s="111"/>
      <c r="R102" s="111" t="e">
        <f t="shared" si="50"/>
        <v>#N/A</v>
      </c>
      <c r="T102" s="111" t="e">
        <f t="shared" si="51"/>
        <v>#N/A</v>
      </c>
      <c r="U102" s="111" t="e">
        <f t="shared" si="52"/>
        <v>#N/A</v>
      </c>
      <c r="V102" s="111" t="e">
        <f t="shared" si="53"/>
        <v>#N/A</v>
      </c>
    </row>
    <row r="103" spans="1:22" x14ac:dyDescent="0.2">
      <c r="A103">
        <f>'I06'!B18</f>
        <v>0</v>
      </c>
      <c r="B103" t="str">
        <f>'I06'!C18</f>
        <v/>
      </c>
      <c r="C103" t="str">
        <f>'I06'!D18</f>
        <v/>
      </c>
      <c r="D103" t="str">
        <f>'I06'!E18</f>
        <v/>
      </c>
      <c r="E103" t="str">
        <f>'I06'!F18</f>
        <v>I06</v>
      </c>
      <c r="F103" t="str">
        <f>'I06'!G18</f>
        <v>-</v>
      </c>
      <c r="G103">
        <f>'I06'!H18</f>
        <v>0</v>
      </c>
      <c r="H103">
        <f>'I06'!I18</f>
        <v>0</v>
      </c>
      <c r="I103" s="111">
        <f t="shared" si="45"/>
        <v>0</v>
      </c>
      <c r="J103" s="111" t="e">
        <f t="shared" si="46"/>
        <v>#N/A</v>
      </c>
      <c r="K103" s="111"/>
      <c r="L103" s="111"/>
      <c r="M103" s="111" t="str">
        <f t="shared" si="47"/>
        <v>I06</v>
      </c>
      <c r="N103" s="111" t="e">
        <f t="shared" si="48"/>
        <v>#N/A</v>
      </c>
      <c r="O103" s="111"/>
      <c r="P103" s="111" t="e">
        <f t="shared" si="49"/>
        <v>#N/A</v>
      </c>
      <c r="Q103" s="111"/>
      <c r="R103" s="111" t="e">
        <f t="shared" si="50"/>
        <v>#N/A</v>
      </c>
      <c r="T103" s="111" t="e">
        <f t="shared" si="51"/>
        <v>#N/A</v>
      </c>
      <c r="U103" s="111" t="e">
        <f t="shared" si="52"/>
        <v>#N/A</v>
      </c>
      <c r="V103" s="111" t="e">
        <f t="shared" si="53"/>
        <v>#N/A</v>
      </c>
    </row>
    <row r="104" spans="1:22" x14ac:dyDescent="0.2">
      <c r="A104">
        <f>'I06'!B19</f>
        <v>0</v>
      </c>
      <c r="B104" t="str">
        <f>'I06'!C19</f>
        <v/>
      </c>
      <c r="C104" t="str">
        <f>'I06'!D19</f>
        <v/>
      </c>
      <c r="D104" t="str">
        <f>'I06'!E19</f>
        <v/>
      </c>
      <c r="E104" t="str">
        <f>'I06'!F19</f>
        <v>I06</v>
      </c>
      <c r="F104" t="str">
        <f>'I06'!G19</f>
        <v>-</v>
      </c>
      <c r="G104">
        <f>'I06'!H19</f>
        <v>0</v>
      </c>
      <c r="H104">
        <f>'I06'!I19</f>
        <v>0</v>
      </c>
      <c r="I104" s="111">
        <f t="shared" si="45"/>
        <v>0</v>
      </c>
      <c r="J104" s="111" t="e">
        <f t="shared" si="46"/>
        <v>#N/A</v>
      </c>
      <c r="K104" s="111"/>
      <c r="L104" s="111"/>
      <c r="M104" s="111" t="str">
        <f t="shared" si="47"/>
        <v>I06</v>
      </c>
      <c r="N104" s="111" t="e">
        <f t="shared" si="48"/>
        <v>#N/A</v>
      </c>
      <c r="O104" s="111"/>
      <c r="P104" s="111" t="e">
        <f t="shared" si="49"/>
        <v>#N/A</v>
      </c>
      <c r="Q104" s="111"/>
      <c r="R104" s="111" t="e">
        <f t="shared" si="50"/>
        <v>#N/A</v>
      </c>
      <c r="T104" s="111" t="e">
        <f t="shared" si="51"/>
        <v>#N/A</v>
      </c>
      <c r="U104" s="111" t="e">
        <f t="shared" si="52"/>
        <v>#N/A</v>
      </c>
      <c r="V104" s="111" t="e">
        <f t="shared" si="53"/>
        <v>#N/A</v>
      </c>
    </row>
    <row r="105" spans="1:22" x14ac:dyDescent="0.2">
      <c r="A105">
        <f>'I06'!B20</f>
        <v>0</v>
      </c>
      <c r="B105" t="str">
        <f>'I06'!C20</f>
        <v/>
      </c>
      <c r="C105" t="str">
        <f>'I06'!D20</f>
        <v/>
      </c>
      <c r="D105" t="str">
        <f>'I06'!E20</f>
        <v/>
      </c>
      <c r="E105" t="str">
        <f>'I06'!F20</f>
        <v>I06</v>
      </c>
      <c r="F105" t="str">
        <f>'I06'!G20</f>
        <v>-</v>
      </c>
      <c r="G105">
        <f>'I06'!H20</f>
        <v>0</v>
      </c>
      <c r="H105">
        <f>'I06'!I20</f>
        <v>0</v>
      </c>
      <c r="I105" s="111">
        <f t="shared" si="45"/>
        <v>0</v>
      </c>
      <c r="J105" s="111" t="e">
        <f t="shared" si="46"/>
        <v>#N/A</v>
      </c>
      <c r="K105" s="111"/>
      <c r="L105" s="111"/>
      <c r="M105" s="111" t="str">
        <f t="shared" si="47"/>
        <v>I06</v>
      </c>
      <c r="N105" s="111" t="e">
        <f t="shared" si="48"/>
        <v>#N/A</v>
      </c>
      <c r="O105" s="111"/>
      <c r="P105" s="111" t="e">
        <f t="shared" si="49"/>
        <v>#N/A</v>
      </c>
      <c r="Q105" s="111"/>
      <c r="R105" s="111" t="e">
        <f t="shared" si="50"/>
        <v>#N/A</v>
      </c>
      <c r="T105" s="111" t="e">
        <f t="shared" si="51"/>
        <v>#N/A</v>
      </c>
      <c r="U105" s="111" t="e">
        <f t="shared" si="52"/>
        <v>#N/A</v>
      </c>
      <c r="V105" s="111" t="e">
        <f t="shared" si="53"/>
        <v>#N/A</v>
      </c>
    </row>
    <row r="106" spans="1:22" x14ac:dyDescent="0.2">
      <c r="A106">
        <f>'I06'!B21</f>
        <v>0</v>
      </c>
      <c r="B106" t="str">
        <f>'I06'!C21</f>
        <v/>
      </c>
      <c r="C106" t="str">
        <f>'I06'!D21</f>
        <v/>
      </c>
      <c r="D106" t="str">
        <f>'I06'!E21</f>
        <v/>
      </c>
      <c r="E106" t="str">
        <f>'I06'!F21</f>
        <v>I06</v>
      </c>
      <c r="F106" t="str">
        <f>'I06'!G21</f>
        <v>-</v>
      </c>
      <c r="G106">
        <f>'I06'!H21</f>
        <v>0</v>
      </c>
      <c r="H106">
        <f>'I06'!I21</f>
        <v>0</v>
      </c>
      <c r="I106" s="111">
        <f t="shared" si="45"/>
        <v>0</v>
      </c>
      <c r="J106" s="111" t="e">
        <f t="shared" si="46"/>
        <v>#N/A</v>
      </c>
      <c r="K106" s="111"/>
      <c r="L106" s="111"/>
      <c r="M106" s="111" t="str">
        <f t="shared" si="47"/>
        <v>I06</v>
      </c>
      <c r="N106" s="111" t="e">
        <f t="shared" si="48"/>
        <v>#N/A</v>
      </c>
      <c r="O106" s="111"/>
      <c r="P106" s="111" t="e">
        <f t="shared" si="49"/>
        <v>#N/A</v>
      </c>
      <c r="Q106" s="111"/>
      <c r="R106" s="111" t="e">
        <f t="shared" si="50"/>
        <v>#N/A</v>
      </c>
      <c r="T106" s="111" t="e">
        <f t="shared" si="51"/>
        <v>#N/A</v>
      </c>
      <c r="U106" s="111" t="e">
        <f t="shared" si="52"/>
        <v>#N/A</v>
      </c>
      <c r="V106" s="111" t="e">
        <f t="shared" si="53"/>
        <v>#N/A</v>
      </c>
    </row>
    <row r="107" spans="1:22" x14ac:dyDescent="0.2">
      <c r="A107">
        <f>'I06'!B22</f>
        <v>0</v>
      </c>
      <c r="B107" t="str">
        <f>'I06'!C22</f>
        <v/>
      </c>
      <c r="C107" t="str">
        <f>'I06'!D22</f>
        <v/>
      </c>
      <c r="D107" t="str">
        <f>'I06'!E22</f>
        <v/>
      </c>
      <c r="E107" t="str">
        <f>'I06'!F22</f>
        <v>I06</v>
      </c>
      <c r="F107" t="str">
        <f>'I06'!G22</f>
        <v>-</v>
      </c>
      <c r="G107">
        <f>'I06'!H22</f>
        <v>0</v>
      </c>
      <c r="H107">
        <f>'I06'!I22</f>
        <v>0</v>
      </c>
      <c r="I107" s="111">
        <f t="shared" si="45"/>
        <v>0</v>
      </c>
      <c r="J107" s="111" t="e">
        <f t="shared" si="46"/>
        <v>#N/A</v>
      </c>
      <c r="K107" s="111"/>
      <c r="L107" s="111"/>
      <c r="M107" s="111" t="str">
        <f t="shared" si="47"/>
        <v>I06</v>
      </c>
      <c r="N107" s="111" t="e">
        <f t="shared" si="48"/>
        <v>#N/A</v>
      </c>
      <c r="O107" s="111"/>
      <c r="P107" s="111" t="e">
        <f t="shared" si="49"/>
        <v>#N/A</v>
      </c>
      <c r="Q107" s="111"/>
      <c r="R107" s="111" t="e">
        <f t="shared" si="50"/>
        <v>#N/A</v>
      </c>
      <c r="T107" s="111" t="e">
        <f t="shared" si="51"/>
        <v>#N/A</v>
      </c>
      <c r="U107" s="111" t="e">
        <f t="shared" si="52"/>
        <v>#N/A</v>
      </c>
      <c r="V107" s="111" t="e">
        <f t="shared" si="53"/>
        <v>#N/A</v>
      </c>
    </row>
    <row r="108" spans="1:22" x14ac:dyDescent="0.2">
      <c r="A108">
        <f>'I06'!B23</f>
        <v>0</v>
      </c>
      <c r="B108" t="str">
        <f>'I06'!C23</f>
        <v/>
      </c>
      <c r="C108" t="str">
        <f>'I06'!D23</f>
        <v/>
      </c>
      <c r="D108" t="str">
        <f>'I06'!E23</f>
        <v/>
      </c>
      <c r="E108" t="str">
        <f>'I06'!F23</f>
        <v>I06</v>
      </c>
      <c r="F108" t="str">
        <f>'I06'!G23</f>
        <v>-</v>
      </c>
      <c r="G108">
        <f>'I06'!H23</f>
        <v>0</v>
      </c>
      <c r="H108">
        <f>'I06'!I23</f>
        <v>0</v>
      </c>
      <c r="I108" s="111">
        <f t="shared" si="45"/>
        <v>0</v>
      </c>
      <c r="J108" s="111" t="e">
        <f t="shared" si="46"/>
        <v>#N/A</v>
      </c>
      <c r="K108" s="111"/>
      <c r="L108" s="111"/>
      <c r="M108" s="111" t="str">
        <f t="shared" si="47"/>
        <v>I06</v>
      </c>
      <c r="N108" s="111" t="e">
        <f t="shared" si="48"/>
        <v>#N/A</v>
      </c>
      <c r="O108" s="111"/>
      <c r="P108" s="111" t="e">
        <f t="shared" si="49"/>
        <v>#N/A</v>
      </c>
      <c r="Q108" s="111"/>
      <c r="R108" s="111" t="e">
        <f t="shared" si="50"/>
        <v>#N/A</v>
      </c>
      <c r="T108" s="111" t="e">
        <f t="shared" si="51"/>
        <v>#N/A</v>
      </c>
      <c r="U108" s="111" t="e">
        <f t="shared" si="52"/>
        <v>#N/A</v>
      </c>
      <c r="V108" s="111" t="e">
        <f t="shared" si="53"/>
        <v>#N/A</v>
      </c>
    </row>
    <row r="109" spans="1:22" x14ac:dyDescent="0.2">
      <c r="A109">
        <f>'I06'!B24</f>
        <v>0</v>
      </c>
      <c r="B109" t="str">
        <f>'I06'!C24</f>
        <v/>
      </c>
      <c r="C109" t="str">
        <f>'I06'!D24</f>
        <v/>
      </c>
      <c r="D109" t="str">
        <f>'I06'!E24</f>
        <v/>
      </c>
      <c r="E109" t="str">
        <f>'I06'!F24</f>
        <v>I06</v>
      </c>
      <c r="F109" t="str">
        <f>'I06'!G24</f>
        <v>-</v>
      </c>
      <c r="G109">
        <f>'I06'!H24</f>
        <v>0</v>
      </c>
      <c r="H109">
        <f>'I06'!I24</f>
        <v>0</v>
      </c>
      <c r="I109" s="111">
        <f t="shared" si="45"/>
        <v>0</v>
      </c>
      <c r="J109" s="111" t="e">
        <f t="shared" si="46"/>
        <v>#N/A</v>
      </c>
      <c r="K109" s="111"/>
      <c r="L109" s="111"/>
      <c r="M109" s="111" t="str">
        <f t="shared" si="47"/>
        <v>I06</v>
      </c>
      <c r="N109" s="111" t="e">
        <f t="shared" si="48"/>
        <v>#N/A</v>
      </c>
      <c r="O109" s="111"/>
      <c r="P109" s="111" t="e">
        <f t="shared" si="49"/>
        <v>#N/A</v>
      </c>
      <c r="Q109" s="111"/>
      <c r="R109" s="111" t="e">
        <f t="shared" si="50"/>
        <v>#N/A</v>
      </c>
      <c r="T109" s="111" t="e">
        <f t="shared" si="51"/>
        <v>#N/A</v>
      </c>
      <c r="U109" s="111" t="e">
        <f t="shared" si="52"/>
        <v>#N/A</v>
      </c>
      <c r="V109" s="111" t="e">
        <f t="shared" si="53"/>
        <v>#N/A</v>
      </c>
    </row>
    <row r="112" spans="1:22" x14ac:dyDescent="0.2">
      <c r="A112">
        <f>'I07'!B9</f>
        <v>0</v>
      </c>
      <c r="B112" t="str">
        <f>'I07'!C9</f>
        <v/>
      </c>
      <c r="C112" t="str">
        <f>'I07'!D9</f>
        <v/>
      </c>
      <c r="D112" t="str">
        <f>'I07'!E9</f>
        <v/>
      </c>
      <c r="E112" t="str">
        <f>'I07'!F9</f>
        <v>I07</v>
      </c>
      <c r="F112" t="str">
        <f>'I07'!G9</f>
        <v>-</v>
      </c>
      <c r="G112">
        <f>'I07'!H9</f>
        <v>0</v>
      </c>
      <c r="H112">
        <f>'I07'!I9</f>
        <v>0</v>
      </c>
      <c r="I112" s="111">
        <f t="shared" ref="I112:I127" si="54">A112</f>
        <v>0</v>
      </c>
      <c r="J112" s="111" t="e">
        <f t="shared" ref="J112:J127" si="55">VLOOKUP(I112,jugadores,13,0)</f>
        <v>#N/A</v>
      </c>
      <c r="K112" s="111"/>
      <c r="L112" s="111"/>
      <c r="M112" s="111" t="str">
        <f t="shared" ref="M112:M127" si="56">E112</f>
        <v>I07</v>
      </c>
      <c r="N112" s="111" t="e">
        <f t="shared" ref="N112:N127" si="57">VLOOKUP(I112,jugadores,9,0)</f>
        <v>#N/A</v>
      </c>
      <c r="O112" s="111"/>
      <c r="P112" s="111" t="e">
        <f t="shared" ref="P112:P127" si="58">VLOOKUP(I112,jugadores,2,0)</f>
        <v>#N/A</v>
      </c>
      <c r="Q112" s="111"/>
      <c r="R112" s="111" t="e">
        <f t="shared" ref="R112:R127" si="59">VLOOKUP(I112,jugadores,8,0)</f>
        <v>#N/A</v>
      </c>
      <c r="T112" s="111" t="e">
        <f t="shared" ref="T112:T127" si="60">VLOOKUP(I112,jugadores,14,0)</f>
        <v>#N/A</v>
      </c>
      <c r="U112" s="111" t="e">
        <f t="shared" ref="U112:U127" si="61">VLOOKUP(I112,jugadores,12,0)</f>
        <v>#N/A</v>
      </c>
      <c r="V112" s="111" t="e">
        <f t="shared" ref="V112:V127" si="62">VLOOKUP(I112,jugadores,11,0)</f>
        <v>#N/A</v>
      </c>
    </row>
    <row r="113" spans="1:22" x14ac:dyDescent="0.2">
      <c r="A113">
        <f>'I07'!B10</f>
        <v>0</v>
      </c>
      <c r="B113" t="str">
        <f>'I07'!C10</f>
        <v/>
      </c>
      <c r="C113" t="str">
        <f>'I07'!D10</f>
        <v/>
      </c>
      <c r="D113" t="str">
        <f>'I07'!E10</f>
        <v/>
      </c>
      <c r="E113" t="str">
        <f>'I07'!F10</f>
        <v>I07</v>
      </c>
      <c r="F113" t="str">
        <f>'I07'!G10</f>
        <v>-</v>
      </c>
      <c r="G113">
        <f>'I07'!H10</f>
        <v>0</v>
      </c>
      <c r="H113">
        <f>'I07'!I10</f>
        <v>0</v>
      </c>
      <c r="I113" s="111">
        <f t="shared" si="54"/>
        <v>0</v>
      </c>
      <c r="J113" s="111" t="e">
        <f t="shared" si="55"/>
        <v>#N/A</v>
      </c>
      <c r="K113" s="111"/>
      <c r="L113" s="111"/>
      <c r="M113" s="111" t="str">
        <f t="shared" si="56"/>
        <v>I07</v>
      </c>
      <c r="N113" s="111" t="e">
        <f t="shared" si="57"/>
        <v>#N/A</v>
      </c>
      <c r="O113" s="111"/>
      <c r="P113" s="111" t="e">
        <f t="shared" si="58"/>
        <v>#N/A</v>
      </c>
      <c r="Q113" s="111"/>
      <c r="R113" s="111" t="e">
        <f t="shared" si="59"/>
        <v>#N/A</v>
      </c>
      <c r="T113" s="111" t="e">
        <f t="shared" si="60"/>
        <v>#N/A</v>
      </c>
      <c r="U113" s="111" t="e">
        <f t="shared" si="61"/>
        <v>#N/A</v>
      </c>
      <c r="V113" s="111" t="e">
        <f t="shared" si="62"/>
        <v>#N/A</v>
      </c>
    </row>
    <row r="114" spans="1:22" x14ac:dyDescent="0.2">
      <c r="A114">
        <f>'I07'!B11</f>
        <v>0</v>
      </c>
      <c r="B114" t="str">
        <f>'I07'!C11</f>
        <v/>
      </c>
      <c r="C114" t="str">
        <f>'I07'!D11</f>
        <v/>
      </c>
      <c r="D114" t="str">
        <f>'I07'!E11</f>
        <v/>
      </c>
      <c r="E114" t="str">
        <f>'I07'!F11</f>
        <v>I07</v>
      </c>
      <c r="F114" t="str">
        <f>'I07'!G11</f>
        <v>-</v>
      </c>
      <c r="G114">
        <f>'I07'!H11</f>
        <v>0</v>
      </c>
      <c r="H114">
        <f>'I07'!I11</f>
        <v>0</v>
      </c>
      <c r="I114" s="111">
        <f t="shared" si="54"/>
        <v>0</v>
      </c>
      <c r="J114" s="111" t="e">
        <f t="shared" si="55"/>
        <v>#N/A</v>
      </c>
      <c r="K114" s="111"/>
      <c r="L114" s="111"/>
      <c r="M114" s="111" t="str">
        <f t="shared" si="56"/>
        <v>I07</v>
      </c>
      <c r="N114" s="111" t="e">
        <f t="shared" si="57"/>
        <v>#N/A</v>
      </c>
      <c r="O114" s="111"/>
      <c r="P114" s="111" t="e">
        <f t="shared" si="58"/>
        <v>#N/A</v>
      </c>
      <c r="Q114" s="111"/>
      <c r="R114" s="111" t="e">
        <f t="shared" si="59"/>
        <v>#N/A</v>
      </c>
      <c r="T114" s="111" t="e">
        <f t="shared" si="60"/>
        <v>#N/A</v>
      </c>
      <c r="U114" s="111" t="e">
        <f t="shared" si="61"/>
        <v>#N/A</v>
      </c>
      <c r="V114" s="111" t="e">
        <f t="shared" si="62"/>
        <v>#N/A</v>
      </c>
    </row>
    <row r="115" spans="1:22" x14ac:dyDescent="0.2">
      <c r="A115">
        <f>'I07'!B12</f>
        <v>0</v>
      </c>
      <c r="B115" t="str">
        <f>'I07'!C12</f>
        <v/>
      </c>
      <c r="C115" t="str">
        <f>'I07'!D12</f>
        <v/>
      </c>
      <c r="D115" t="str">
        <f>'I07'!E12</f>
        <v/>
      </c>
      <c r="E115" t="str">
        <f>'I07'!F12</f>
        <v>I07</v>
      </c>
      <c r="F115" t="str">
        <f>'I07'!G12</f>
        <v>-</v>
      </c>
      <c r="G115">
        <f>'I07'!H12</f>
        <v>0</v>
      </c>
      <c r="H115">
        <f>'I07'!I12</f>
        <v>0</v>
      </c>
      <c r="I115" s="111">
        <f t="shared" si="54"/>
        <v>0</v>
      </c>
      <c r="J115" s="111" t="e">
        <f t="shared" si="55"/>
        <v>#N/A</v>
      </c>
      <c r="K115" s="111"/>
      <c r="L115" s="111"/>
      <c r="M115" s="111" t="str">
        <f t="shared" si="56"/>
        <v>I07</v>
      </c>
      <c r="N115" s="111" t="e">
        <f t="shared" si="57"/>
        <v>#N/A</v>
      </c>
      <c r="O115" s="111"/>
      <c r="P115" s="111" t="e">
        <f t="shared" si="58"/>
        <v>#N/A</v>
      </c>
      <c r="Q115" s="111"/>
      <c r="R115" s="111" t="e">
        <f t="shared" si="59"/>
        <v>#N/A</v>
      </c>
      <c r="T115" s="111" t="e">
        <f t="shared" si="60"/>
        <v>#N/A</v>
      </c>
      <c r="U115" s="111" t="e">
        <f t="shared" si="61"/>
        <v>#N/A</v>
      </c>
      <c r="V115" s="111" t="e">
        <f t="shared" si="62"/>
        <v>#N/A</v>
      </c>
    </row>
    <row r="116" spans="1:22" x14ac:dyDescent="0.2">
      <c r="A116">
        <f>'I07'!B13</f>
        <v>0</v>
      </c>
      <c r="B116" t="str">
        <f>'I07'!C13</f>
        <v/>
      </c>
      <c r="C116" t="str">
        <f>'I07'!D13</f>
        <v/>
      </c>
      <c r="D116" t="str">
        <f>'I07'!E13</f>
        <v/>
      </c>
      <c r="E116" t="str">
        <f>'I07'!F13</f>
        <v>I07</v>
      </c>
      <c r="F116" t="str">
        <f>'I07'!G13</f>
        <v>-</v>
      </c>
      <c r="G116">
        <f>'I07'!H13</f>
        <v>0</v>
      </c>
      <c r="H116">
        <f>'I07'!I13</f>
        <v>0</v>
      </c>
      <c r="I116" s="111">
        <f t="shared" si="54"/>
        <v>0</v>
      </c>
      <c r="J116" s="111" t="e">
        <f t="shared" si="55"/>
        <v>#N/A</v>
      </c>
      <c r="K116" s="111"/>
      <c r="L116" s="111"/>
      <c r="M116" s="111" t="str">
        <f t="shared" si="56"/>
        <v>I07</v>
      </c>
      <c r="N116" s="111" t="e">
        <f t="shared" si="57"/>
        <v>#N/A</v>
      </c>
      <c r="O116" s="111"/>
      <c r="P116" s="111" t="e">
        <f t="shared" si="58"/>
        <v>#N/A</v>
      </c>
      <c r="Q116" s="111"/>
      <c r="R116" s="111" t="e">
        <f t="shared" si="59"/>
        <v>#N/A</v>
      </c>
      <c r="T116" s="111" t="e">
        <f t="shared" si="60"/>
        <v>#N/A</v>
      </c>
      <c r="U116" s="111" t="e">
        <f t="shared" si="61"/>
        <v>#N/A</v>
      </c>
      <c r="V116" s="111" t="e">
        <f t="shared" si="62"/>
        <v>#N/A</v>
      </c>
    </row>
    <row r="117" spans="1:22" x14ac:dyDescent="0.2">
      <c r="A117">
        <f>'I07'!B14</f>
        <v>0</v>
      </c>
      <c r="B117" t="str">
        <f>'I07'!C14</f>
        <v/>
      </c>
      <c r="C117" t="str">
        <f>'I07'!D14</f>
        <v/>
      </c>
      <c r="D117" t="str">
        <f>'I07'!E14</f>
        <v/>
      </c>
      <c r="E117" t="str">
        <f>'I07'!F14</f>
        <v>I07</v>
      </c>
      <c r="F117" t="str">
        <f>'I07'!G14</f>
        <v>-</v>
      </c>
      <c r="G117">
        <f>'I07'!H14</f>
        <v>0</v>
      </c>
      <c r="H117">
        <f>'I07'!I14</f>
        <v>0</v>
      </c>
      <c r="I117" s="111">
        <f t="shared" si="54"/>
        <v>0</v>
      </c>
      <c r="J117" s="111" t="e">
        <f t="shared" si="55"/>
        <v>#N/A</v>
      </c>
      <c r="K117" s="111"/>
      <c r="L117" s="111"/>
      <c r="M117" s="111" t="str">
        <f t="shared" si="56"/>
        <v>I07</v>
      </c>
      <c r="N117" s="111" t="e">
        <f t="shared" si="57"/>
        <v>#N/A</v>
      </c>
      <c r="O117" s="111"/>
      <c r="P117" s="111" t="e">
        <f t="shared" si="58"/>
        <v>#N/A</v>
      </c>
      <c r="Q117" s="111"/>
      <c r="R117" s="111" t="e">
        <f t="shared" si="59"/>
        <v>#N/A</v>
      </c>
      <c r="T117" s="111" t="e">
        <f t="shared" si="60"/>
        <v>#N/A</v>
      </c>
      <c r="U117" s="111" t="e">
        <f t="shared" si="61"/>
        <v>#N/A</v>
      </c>
      <c r="V117" s="111" t="e">
        <f t="shared" si="62"/>
        <v>#N/A</v>
      </c>
    </row>
    <row r="118" spans="1:22" x14ac:dyDescent="0.2">
      <c r="A118">
        <f>'I07'!B15</f>
        <v>0</v>
      </c>
      <c r="B118" t="str">
        <f>'I07'!C15</f>
        <v/>
      </c>
      <c r="C118" t="str">
        <f>'I07'!D15</f>
        <v/>
      </c>
      <c r="D118" t="str">
        <f>'I07'!E15</f>
        <v/>
      </c>
      <c r="E118" t="str">
        <f>'I07'!F15</f>
        <v>I07</v>
      </c>
      <c r="F118" t="str">
        <f>'I07'!G15</f>
        <v>-</v>
      </c>
      <c r="G118">
        <f>'I07'!H15</f>
        <v>0</v>
      </c>
      <c r="H118">
        <f>'I07'!I15</f>
        <v>0</v>
      </c>
      <c r="I118" s="111">
        <f t="shared" si="54"/>
        <v>0</v>
      </c>
      <c r="J118" s="111" t="e">
        <f t="shared" si="55"/>
        <v>#N/A</v>
      </c>
      <c r="K118" s="111"/>
      <c r="L118" s="111"/>
      <c r="M118" s="111" t="str">
        <f t="shared" si="56"/>
        <v>I07</v>
      </c>
      <c r="N118" s="111" t="e">
        <f t="shared" si="57"/>
        <v>#N/A</v>
      </c>
      <c r="O118" s="111"/>
      <c r="P118" s="111" t="e">
        <f t="shared" si="58"/>
        <v>#N/A</v>
      </c>
      <c r="Q118" s="111"/>
      <c r="R118" s="111" t="e">
        <f t="shared" si="59"/>
        <v>#N/A</v>
      </c>
      <c r="T118" s="111" t="e">
        <f t="shared" si="60"/>
        <v>#N/A</v>
      </c>
      <c r="U118" s="111" t="e">
        <f t="shared" si="61"/>
        <v>#N/A</v>
      </c>
      <c r="V118" s="111" t="e">
        <f t="shared" si="62"/>
        <v>#N/A</v>
      </c>
    </row>
    <row r="119" spans="1:22" x14ac:dyDescent="0.2">
      <c r="A119">
        <f>'I07'!B16</f>
        <v>0</v>
      </c>
      <c r="B119" t="str">
        <f>'I07'!C16</f>
        <v/>
      </c>
      <c r="C119" t="str">
        <f>'I07'!D16</f>
        <v/>
      </c>
      <c r="D119" t="str">
        <f>'I07'!E16</f>
        <v/>
      </c>
      <c r="E119" t="str">
        <f>'I07'!F16</f>
        <v>I07</v>
      </c>
      <c r="F119" t="str">
        <f>'I07'!G16</f>
        <v>-</v>
      </c>
      <c r="G119">
        <f>'I07'!H16</f>
        <v>0</v>
      </c>
      <c r="H119">
        <f>'I07'!I16</f>
        <v>0</v>
      </c>
      <c r="I119" s="111">
        <f t="shared" si="54"/>
        <v>0</v>
      </c>
      <c r="J119" s="111" t="e">
        <f t="shared" si="55"/>
        <v>#N/A</v>
      </c>
      <c r="K119" s="111"/>
      <c r="L119" s="111"/>
      <c r="M119" s="111" t="str">
        <f t="shared" si="56"/>
        <v>I07</v>
      </c>
      <c r="N119" s="111" t="e">
        <f t="shared" si="57"/>
        <v>#N/A</v>
      </c>
      <c r="O119" s="111"/>
      <c r="P119" s="111" t="e">
        <f t="shared" si="58"/>
        <v>#N/A</v>
      </c>
      <c r="Q119" s="111"/>
      <c r="R119" s="111" t="e">
        <f t="shared" si="59"/>
        <v>#N/A</v>
      </c>
      <c r="T119" s="111" t="e">
        <f t="shared" si="60"/>
        <v>#N/A</v>
      </c>
      <c r="U119" s="111" t="e">
        <f t="shared" si="61"/>
        <v>#N/A</v>
      </c>
      <c r="V119" s="111" t="e">
        <f t="shared" si="62"/>
        <v>#N/A</v>
      </c>
    </row>
    <row r="120" spans="1:22" x14ac:dyDescent="0.2">
      <c r="A120">
        <f>'I07'!B17</f>
        <v>0</v>
      </c>
      <c r="B120" t="str">
        <f>'I07'!C17</f>
        <v/>
      </c>
      <c r="C120" t="str">
        <f>'I07'!D17</f>
        <v/>
      </c>
      <c r="D120" t="str">
        <f>'I07'!E17</f>
        <v/>
      </c>
      <c r="E120" t="str">
        <f>'I07'!F17</f>
        <v>I07</v>
      </c>
      <c r="F120" t="str">
        <f>'I07'!G17</f>
        <v>-</v>
      </c>
      <c r="G120">
        <f>'I07'!H17</f>
        <v>0</v>
      </c>
      <c r="H120">
        <f>'I07'!I17</f>
        <v>0</v>
      </c>
      <c r="I120" s="111">
        <f t="shared" si="54"/>
        <v>0</v>
      </c>
      <c r="J120" s="111" t="e">
        <f t="shared" si="55"/>
        <v>#N/A</v>
      </c>
      <c r="K120" s="111"/>
      <c r="L120" s="111"/>
      <c r="M120" s="111" t="str">
        <f t="shared" si="56"/>
        <v>I07</v>
      </c>
      <c r="N120" s="111" t="e">
        <f t="shared" si="57"/>
        <v>#N/A</v>
      </c>
      <c r="O120" s="111"/>
      <c r="P120" s="111" t="e">
        <f t="shared" si="58"/>
        <v>#N/A</v>
      </c>
      <c r="Q120" s="111"/>
      <c r="R120" s="111" t="e">
        <f t="shared" si="59"/>
        <v>#N/A</v>
      </c>
      <c r="T120" s="111" t="e">
        <f t="shared" si="60"/>
        <v>#N/A</v>
      </c>
      <c r="U120" s="111" t="e">
        <f t="shared" si="61"/>
        <v>#N/A</v>
      </c>
      <c r="V120" s="111" t="e">
        <f t="shared" si="62"/>
        <v>#N/A</v>
      </c>
    </row>
    <row r="121" spans="1:22" x14ac:dyDescent="0.2">
      <c r="A121">
        <f>'I07'!B18</f>
        <v>0</v>
      </c>
      <c r="B121" t="str">
        <f>'I07'!C18</f>
        <v/>
      </c>
      <c r="C121" t="str">
        <f>'I07'!D18</f>
        <v/>
      </c>
      <c r="D121" t="str">
        <f>'I07'!E18</f>
        <v/>
      </c>
      <c r="E121" t="str">
        <f>'I07'!F18</f>
        <v>I07</v>
      </c>
      <c r="F121" t="str">
        <f>'I07'!G18</f>
        <v>-</v>
      </c>
      <c r="G121">
        <f>'I07'!H18</f>
        <v>0</v>
      </c>
      <c r="H121">
        <f>'I07'!I18</f>
        <v>0</v>
      </c>
      <c r="I121" s="111">
        <f t="shared" si="54"/>
        <v>0</v>
      </c>
      <c r="J121" s="111" t="e">
        <f t="shared" si="55"/>
        <v>#N/A</v>
      </c>
      <c r="K121" s="111"/>
      <c r="L121" s="111"/>
      <c r="M121" s="111" t="str">
        <f t="shared" si="56"/>
        <v>I07</v>
      </c>
      <c r="N121" s="111" t="e">
        <f t="shared" si="57"/>
        <v>#N/A</v>
      </c>
      <c r="O121" s="111"/>
      <c r="P121" s="111" t="e">
        <f t="shared" si="58"/>
        <v>#N/A</v>
      </c>
      <c r="Q121" s="111"/>
      <c r="R121" s="111" t="e">
        <f t="shared" si="59"/>
        <v>#N/A</v>
      </c>
      <c r="T121" s="111" t="e">
        <f t="shared" si="60"/>
        <v>#N/A</v>
      </c>
      <c r="U121" s="111" t="e">
        <f t="shared" si="61"/>
        <v>#N/A</v>
      </c>
      <c r="V121" s="111" t="e">
        <f t="shared" si="62"/>
        <v>#N/A</v>
      </c>
    </row>
    <row r="122" spans="1:22" x14ac:dyDescent="0.2">
      <c r="A122">
        <f>'I07'!B19</f>
        <v>0</v>
      </c>
      <c r="B122" t="str">
        <f>'I07'!C19</f>
        <v/>
      </c>
      <c r="C122" t="str">
        <f>'I07'!D19</f>
        <v/>
      </c>
      <c r="D122" t="str">
        <f>'I07'!E19</f>
        <v/>
      </c>
      <c r="E122" t="str">
        <f>'I07'!F19</f>
        <v>I07</v>
      </c>
      <c r="F122" t="str">
        <f>'I07'!G19</f>
        <v>-</v>
      </c>
      <c r="G122">
        <f>'I07'!H19</f>
        <v>0</v>
      </c>
      <c r="H122">
        <f>'I07'!I19</f>
        <v>0</v>
      </c>
      <c r="I122" s="111">
        <f t="shared" si="54"/>
        <v>0</v>
      </c>
      <c r="J122" s="111" t="e">
        <f t="shared" si="55"/>
        <v>#N/A</v>
      </c>
      <c r="K122" s="111"/>
      <c r="L122" s="111"/>
      <c r="M122" s="111" t="str">
        <f t="shared" si="56"/>
        <v>I07</v>
      </c>
      <c r="N122" s="111" t="e">
        <f t="shared" si="57"/>
        <v>#N/A</v>
      </c>
      <c r="O122" s="111"/>
      <c r="P122" s="111" t="e">
        <f t="shared" si="58"/>
        <v>#N/A</v>
      </c>
      <c r="Q122" s="111"/>
      <c r="R122" s="111" t="e">
        <f t="shared" si="59"/>
        <v>#N/A</v>
      </c>
      <c r="T122" s="111" t="e">
        <f t="shared" si="60"/>
        <v>#N/A</v>
      </c>
      <c r="U122" s="111" t="e">
        <f t="shared" si="61"/>
        <v>#N/A</v>
      </c>
      <c r="V122" s="111" t="e">
        <f t="shared" si="62"/>
        <v>#N/A</v>
      </c>
    </row>
    <row r="123" spans="1:22" x14ac:dyDescent="0.2">
      <c r="A123">
        <f>'I07'!B20</f>
        <v>0</v>
      </c>
      <c r="B123" t="str">
        <f>'I07'!C20</f>
        <v/>
      </c>
      <c r="C123" t="str">
        <f>'I07'!D20</f>
        <v/>
      </c>
      <c r="D123" t="str">
        <f>'I07'!E20</f>
        <v/>
      </c>
      <c r="E123" t="str">
        <f>'I07'!F20</f>
        <v>I07</v>
      </c>
      <c r="F123" t="str">
        <f>'I07'!G20</f>
        <v>-</v>
      </c>
      <c r="G123">
        <f>'I07'!H20</f>
        <v>0</v>
      </c>
      <c r="H123">
        <f>'I07'!I20</f>
        <v>0</v>
      </c>
      <c r="I123" s="111">
        <f t="shared" si="54"/>
        <v>0</v>
      </c>
      <c r="J123" s="111" t="e">
        <f t="shared" si="55"/>
        <v>#N/A</v>
      </c>
      <c r="K123" s="111"/>
      <c r="L123" s="111"/>
      <c r="M123" s="111" t="str">
        <f t="shared" si="56"/>
        <v>I07</v>
      </c>
      <c r="N123" s="111" t="e">
        <f t="shared" si="57"/>
        <v>#N/A</v>
      </c>
      <c r="O123" s="111"/>
      <c r="P123" s="111" t="e">
        <f t="shared" si="58"/>
        <v>#N/A</v>
      </c>
      <c r="Q123" s="111"/>
      <c r="R123" s="111" t="e">
        <f t="shared" si="59"/>
        <v>#N/A</v>
      </c>
      <c r="T123" s="111" t="e">
        <f t="shared" si="60"/>
        <v>#N/A</v>
      </c>
      <c r="U123" s="111" t="e">
        <f t="shared" si="61"/>
        <v>#N/A</v>
      </c>
      <c r="V123" s="111" t="e">
        <f t="shared" si="62"/>
        <v>#N/A</v>
      </c>
    </row>
    <row r="124" spans="1:22" x14ac:dyDescent="0.2">
      <c r="A124">
        <f>'I07'!B21</f>
        <v>0</v>
      </c>
      <c r="B124" t="str">
        <f>'I07'!C21</f>
        <v/>
      </c>
      <c r="C124" t="str">
        <f>'I07'!D21</f>
        <v/>
      </c>
      <c r="D124" t="str">
        <f>'I07'!E21</f>
        <v/>
      </c>
      <c r="E124" t="str">
        <f>'I07'!F21</f>
        <v>I07</v>
      </c>
      <c r="F124" t="str">
        <f>'I07'!G21</f>
        <v>-</v>
      </c>
      <c r="G124">
        <f>'I07'!H21</f>
        <v>0</v>
      </c>
      <c r="H124">
        <f>'I07'!I21</f>
        <v>0</v>
      </c>
      <c r="I124" s="111">
        <f t="shared" si="54"/>
        <v>0</v>
      </c>
      <c r="J124" s="111" t="e">
        <f t="shared" si="55"/>
        <v>#N/A</v>
      </c>
      <c r="K124" s="111"/>
      <c r="L124" s="111"/>
      <c r="M124" s="111" t="str">
        <f t="shared" si="56"/>
        <v>I07</v>
      </c>
      <c r="N124" s="111" t="e">
        <f t="shared" si="57"/>
        <v>#N/A</v>
      </c>
      <c r="O124" s="111"/>
      <c r="P124" s="111" t="e">
        <f t="shared" si="58"/>
        <v>#N/A</v>
      </c>
      <c r="Q124" s="111"/>
      <c r="R124" s="111" t="e">
        <f t="shared" si="59"/>
        <v>#N/A</v>
      </c>
      <c r="T124" s="111" t="e">
        <f t="shared" si="60"/>
        <v>#N/A</v>
      </c>
      <c r="U124" s="111" t="e">
        <f t="shared" si="61"/>
        <v>#N/A</v>
      </c>
      <c r="V124" s="111" t="e">
        <f t="shared" si="62"/>
        <v>#N/A</v>
      </c>
    </row>
    <row r="125" spans="1:22" x14ac:dyDescent="0.2">
      <c r="A125">
        <f>'I07'!B22</f>
        <v>0</v>
      </c>
      <c r="B125" t="str">
        <f>'I07'!C22</f>
        <v/>
      </c>
      <c r="C125" t="str">
        <f>'I07'!D22</f>
        <v/>
      </c>
      <c r="D125" t="str">
        <f>'I07'!E22</f>
        <v/>
      </c>
      <c r="E125" t="str">
        <f>'I07'!F22</f>
        <v>I07</v>
      </c>
      <c r="F125" t="str">
        <f>'I07'!G22</f>
        <v>-</v>
      </c>
      <c r="G125">
        <f>'I07'!H22</f>
        <v>0</v>
      </c>
      <c r="H125">
        <f>'I07'!I22</f>
        <v>0</v>
      </c>
      <c r="I125" s="111">
        <f t="shared" si="54"/>
        <v>0</v>
      </c>
      <c r="J125" s="111" t="e">
        <f t="shared" si="55"/>
        <v>#N/A</v>
      </c>
      <c r="K125" s="111"/>
      <c r="L125" s="111"/>
      <c r="M125" s="111" t="str">
        <f t="shared" si="56"/>
        <v>I07</v>
      </c>
      <c r="N125" s="111" t="e">
        <f t="shared" si="57"/>
        <v>#N/A</v>
      </c>
      <c r="O125" s="111"/>
      <c r="P125" s="111" t="e">
        <f t="shared" si="58"/>
        <v>#N/A</v>
      </c>
      <c r="Q125" s="111"/>
      <c r="R125" s="111" t="e">
        <f t="shared" si="59"/>
        <v>#N/A</v>
      </c>
      <c r="T125" s="111" t="e">
        <f t="shared" si="60"/>
        <v>#N/A</v>
      </c>
      <c r="U125" s="111" t="e">
        <f t="shared" si="61"/>
        <v>#N/A</v>
      </c>
      <c r="V125" s="111" t="e">
        <f t="shared" si="62"/>
        <v>#N/A</v>
      </c>
    </row>
    <row r="126" spans="1:22" x14ac:dyDescent="0.2">
      <c r="A126">
        <f>'I07'!B23</f>
        <v>0</v>
      </c>
      <c r="B126" t="str">
        <f>'I07'!C23</f>
        <v/>
      </c>
      <c r="C126" t="str">
        <f>'I07'!D23</f>
        <v/>
      </c>
      <c r="D126" t="str">
        <f>'I07'!E23</f>
        <v/>
      </c>
      <c r="E126" t="str">
        <f>'I07'!F23</f>
        <v>I07</v>
      </c>
      <c r="F126" t="str">
        <f>'I07'!G23</f>
        <v>-</v>
      </c>
      <c r="G126">
        <f>'I07'!H23</f>
        <v>0</v>
      </c>
      <c r="H126">
        <f>'I07'!I23</f>
        <v>0</v>
      </c>
      <c r="I126" s="111">
        <f t="shared" si="54"/>
        <v>0</v>
      </c>
      <c r="J126" s="111" t="e">
        <f t="shared" si="55"/>
        <v>#N/A</v>
      </c>
      <c r="K126" s="111"/>
      <c r="L126" s="111"/>
      <c r="M126" s="111" t="str">
        <f t="shared" si="56"/>
        <v>I07</v>
      </c>
      <c r="N126" s="111" t="e">
        <f t="shared" si="57"/>
        <v>#N/A</v>
      </c>
      <c r="O126" s="111"/>
      <c r="P126" s="111" t="e">
        <f t="shared" si="58"/>
        <v>#N/A</v>
      </c>
      <c r="Q126" s="111"/>
      <c r="R126" s="111" t="e">
        <f t="shared" si="59"/>
        <v>#N/A</v>
      </c>
      <c r="T126" s="111" t="e">
        <f t="shared" si="60"/>
        <v>#N/A</v>
      </c>
      <c r="U126" s="111" t="e">
        <f t="shared" si="61"/>
        <v>#N/A</v>
      </c>
      <c r="V126" s="111" t="e">
        <f t="shared" si="62"/>
        <v>#N/A</v>
      </c>
    </row>
    <row r="127" spans="1:22" x14ac:dyDescent="0.2">
      <c r="A127">
        <f>'I07'!B24</f>
        <v>0</v>
      </c>
      <c r="B127" t="str">
        <f>'I07'!C24</f>
        <v/>
      </c>
      <c r="C127" t="str">
        <f>'I07'!D24</f>
        <v/>
      </c>
      <c r="D127" t="str">
        <f>'I07'!E24</f>
        <v/>
      </c>
      <c r="E127" t="str">
        <f>'I07'!F24</f>
        <v>I07</v>
      </c>
      <c r="F127" t="str">
        <f>'I07'!G24</f>
        <v>-</v>
      </c>
      <c r="G127">
        <f>'I07'!H24</f>
        <v>0</v>
      </c>
      <c r="H127">
        <f>'I07'!I24</f>
        <v>0</v>
      </c>
      <c r="I127" s="111">
        <f t="shared" si="54"/>
        <v>0</v>
      </c>
      <c r="J127" s="111" t="e">
        <f t="shared" si="55"/>
        <v>#N/A</v>
      </c>
      <c r="K127" s="111"/>
      <c r="L127" s="111"/>
      <c r="M127" s="111" t="str">
        <f t="shared" si="56"/>
        <v>I07</v>
      </c>
      <c r="N127" s="111" t="e">
        <f t="shared" si="57"/>
        <v>#N/A</v>
      </c>
      <c r="O127" s="111"/>
      <c r="P127" s="111" t="e">
        <f t="shared" si="58"/>
        <v>#N/A</v>
      </c>
      <c r="Q127" s="111"/>
      <c r="R127" s="111" t="e">
        <f t="shared" si="59"/>
        <v>#N/A</v>
      </c>
      <c r="T127" s="111" t="e">
        <f t="shared" si="60"/>
        <v>#N/A</v>
      </c>
      <c r="U127" s="111" t="e">
        <f t="shared" si="61"/>
        <v>#N/A</v>
      </c>
      <c r="V127" s="111" t="e">
        <f t="shared" si="62"/>
        <v>#N/A</v>
      </c>
    </row>
    <row r="130" spans="1:22" x14ac:dyDescent="0.2">
      <c r="A130">
        <f>'I08'!B9</f>
        <v>0</v>
      </c>
      <c r="B130" t="str">
        <f>'I08'!C9</f>
        <v/>
      </c>
      <c r="C130" t="str">
        <f>'I08'!D9</f>
        <v/>
      </c>
      <c r="D130" t="str">
        <f>'I08'!E9</f>
        <v/>
      </c>
      <c r="E130" t="str">
        <f>'I08'!F9</f>
        <v>I08</v>
      </c>
      <c r="F130" t="str">
        <f>'I08'!G9</f>
        <v>-</v>
      </c>
      <c r="G130">
        <f>'I08'!H9</f>
        <v>0</v>
      </c>
      <c r="H130">
        <f>'I08'!I9</f>
        <v>0</v>
      </c>
      <c r="I130" s="111">
        <f t="shared" ref="I130:I145" si="63">A130</f>
        <v>0</v>
      </c>
      <c r="J130" s="111" t="e">
        <f t="shared" ref="J130:J145" si="64">VLOOKUP(I130,jugadores,13,0)</f>
        <v>#N/A</v>
      </c>
      <c r="K130" s="111"/>
      <c r="L130" s="111"/>
      <c r="M130" s="111" t="str">
        <f t="shared" ref="M130:M145" si="65">E130</f>
        <v>I08</v>
      </c>
      <c r="N130" s="111" t="e">
        <f t="shared" ref="N130:N145" si="66">VLOOKUP(I130,jugadores,9,0)</f>
        <v>#N/A</v>
      </c>
      <c r="O130" s="111"/>
      <c r="P130" s="111" t="e">
        <f t="shared" ref="P130:P145" si="67">VLOOKUP(I130,jugadores,2,0)</f>
        <v>#N/A</v>
      </c>
      <c r="Q130" s="111"/>
      <c r="R130" s="111" t="e">
        <f t="shared" ref="R130:R145" si="68">VLOOKUP(I130,jugadores,8,0)</f>
        <v>#N/A</v>
      </c>
      <c r="T130" s="111" t="e">
        <f t="shared" ref="T130:T145" si="69">VLOOKUP(I130,jugadores,14,0)</f>
        <v>#N/A</v>
      </c>
      <c r="U130" s="111" t="e">
        <f t="shared" ref="U130:U145" si="70">VLOOKUP(I130,jugadores,12,0)</f>
        <v>#N/A</v>
      </c>
      <c r="V130" s="111" t="e">
        <f t="shared" ref="V130:V145" si="71">VLOOKUP(I130,jugadores,11,0)</f>
        <v>#N/A</v>
      </c>
    </row>
    <row r="131" spans="1:22" x14ac:dyDescent="0.2">
      <c r="A131">
        <f>'I08'!B10</f>
        <v>0</v>
      </c>
      <c r="B131" t="str">
        <f>'I08'!C10</f>
        <v/>
      </c>
      <c r="C131" t="str">
        <f>'I08'!D10</f>
        <v/>
      </c>
      <c r="D131" t="str">
        <f>'I08'!E10</f>
        <v/>
      </c>
      <c r="E131" t="str">
        <f>'I08'!F10</f>
        <v>I08</v>
      </c>
      <c r="F131" t="str">
        <f>'I08'!G10</f>
        <v>-</v>
      </c>
      <c r="G131">
        <f>'I08'!H10</f>
        <v>0</v>
      </c>
      <c r="H131">
        <f>'I08'!I10</f>
        <v>0</v>
      </c>
      <c r="I131" s="111">
        <f t="shared" si="63"/>
        <v>0</v>
      </c>
      <c r="J131" s="111" t="e">
        <f t="shared" si="64"/>
        <v>#N/A</v>
      </c>
      <c r="K131" s="111"/>
      <c r="L131" s="111"/>
      <c r="M131" s="111" t="str">
        <f t="shared" si="65"/>
        <v>I08</v>
      </c>
      <c r="N131" s="111" t="e">
        <f t="shared" si="66"/>
        <v>#N/A</v>
      </c>
      <c r="O131" s="111"/>
      <c r="P131" s="111" t="e">
        <f t="shared" si="67"/>
        <v>#N/A</v>
      </c>
      <c r="Q131" s="111"/>
      <c r="R131" s="111" t="e">
        <f t="shared" si="68"/>
        <v>#N/A</v>
      </c>
      <c r="T131" s="111" t="e">
        <f t="shared" si="69"/>
        <v>#N/A</v>
      </c>
      <c r="U131" s="111" t="e">
        <f t="shared" si="70"/>
        <v>#N/A</v>
      </c>
      <c r="V131" s="111" t="e">
        <f t="shared" si="71"/>
        <v>#N/A</v>
      </c>
    </row>
    <row r="132" spans="1:22" x14ac:dyDescent="0.2">
      <c r="A132">
        <f>'I08'!B11</f>
        <v>0</v>
      </c>
      <c r="B132" t="str">
        <f>'I08'!C11</f>
        <v/>
      </c>
      <c r="C132" t="str">
        <f>'I08'!D11</f>
        <v/>
      </c>
      <c r="D132" t="str">
        <f>'I08'!E11</f>
        <v/>
      </c>
      <c r="E132" t="str">
        <f>'I08'!F11</f>
        <v>I08</v>
      </c>
      <c r="F132" t="str">
        <f>'I08'!G11</f>
        <v>-</v>
      </c>
      <c r="G132">
        <f>'I08'!H11</f>
        <v>0</v>
      </c>
      <c r="H132">
        <f>'I08'!I11</f>
        <v>0</v>
      </c>
      <c r="I132" s="111">
        <f t="shared" si="63"/>
        <v>0</v>
      </c>
      <c r="J132" s="111" t="e">
        <f t="shared" si="64"/>
        <v>#N/A</v>
      </c>
      <c r="K132" s="111"/>
      <c r="L132" s="111"/>
      <c r="M132" s="111" t="str">
        <f t="shared" si="65"/>
        <v>I08</v>
      </c>
      <c r="N132" s="111" t="e">
        <f t="shared" si="66"/>
        <v>#N/A</v>
      </c>
      <c r="O132" s="111"/>
      <c r="P132" s="111" t="e">
        <f t="shared" si="67"/>
        <v>#N/A</v>
      </c>
      <c r="Q132" s="111"/>
      <c r="R132" s="111" t="e">
        <f t="shared" si="68"/>
        <v>#N/A</v>
      </c>
      <c r="T132" s="111" t="e">
        <f t="shared" si="69"/>
        <v>#N/A</v>
      </c>
      <c r="U132" s="111" t="e">
        <f t="shared" si="70"/>
        <v>#N/A</v>
      </c>
      <c r="V132" s="111" t="e">
        <f t="shared" si="71"/>
        <v>#N/A</v>
      </c>
    </row>
    <row r="133" spans="1:22" x14ac:dyDescent="0.2">
      <c r="A133">
        <f>'I08'!B12</f>
        <v>0</v>
      </c>
      <c r="B133" t="str">
        <f>'I08'!C12</f>
        <v/>
      </c>
      <c r="C133" t="str">
        <f>'I08'!D12</f>
        <v/>
      </c>
      <c r="D133" t="str">
        <f>'I08'!E12</f>
        <v/>
      </c>
      <c r="E133" t="str">
        <f>'I08'!F12</f>
        <v>I08</v>
      </c>
      <c r="F133" t="str">
        <f>'I08'!G12</f>
        <v>-</v>
      </c>
      <c r="G133">
        <f>'I08'!H12</f>
        <v>0</v>
      </c>
      <c r="H133">
        <f>'I08'!I12</f>
        <v>0</v>
      </c>
      <c r="I133" s="111">
        <f t="shared" si="63"/>
        <v>0</v>
      </c>
      <c r="J133" s="111" t="e">
        <f t="shared" si="64"/>
        <v>#N/A</v>
      </c>
      <c r="K133" s="111"/>
      <c r="L133" s="111"/>
      <c r="M133" s="111" t="str">
        <f t="shared" si="65"/>
        <v>I08</v>
      </c>
      <c r="N133" s="111" t="e">
        <f t="shared" si="66"/>
        <v>#N/A</v>
      </c>
      <c r="O133" s="111"/>
      <c r="P133" s="111" t="e">
        <f t="shared" si="67"/>
        <v>#N/A</v>
      </c>
      <c r="Q133" s="111"/>
      <c r="R133" s="111" t="e">
        <f t="shared" si="68"/>
        <v>#N/A</v>
      </c>
      <c r="T133" s="111" t="e">
        <f t="shared" si="69"/>
        <v>#N/A</v>
      </c>
      <c r="U133" s="111" t="e">
        <f t="shared" si="70"/>
        <v>#N/A</v>
      </c>
      <c r="V133" s="111" t="e">
        <f t="shared" si="71"/>
        <v>#N/A</v>
      </c>
    </row>
    <row r="134" spans="1:22" x14ac:dyDescent="0.2">
      <c r="A134">
        <f>'I08'!B13</f>
        <v>0</v>
      </c>
      <c r="B134" t="str">
        <f>'I08'!C13</f>
        <v/>
      </c>
      <c r="C134" t="str">
        <f>'I08'!D13</f>
        <v/>
      </c>
      <c r="D134" t="str">
        <f>'I08'!E13</f>
        <v/>
      </c>
      <c r="E134" t="str">
        <f>'I08'!F13</f>
        <v>I08</v>
      </c>
      <c r="F134" t="str">
        <f>'I08'!G13</f>
        <v>-</v>
      </c>
      <c r="G134">
        <f>'I08'!H13</f>
        <v>0</v>
      </c>
      <c r="H134">
        <f>'I08'!I13</f>
        <v>0</v>
      </c>
      <c r="I134" s="111">
        <f t="shared" si="63"/>
        <v>0</v>
      </c>
      <c r="J134" s="111" t="e">
        <f t="shared" si="64"/>
        <v>#N/A</v>
      </c>
      <c r="K134" s="111"/>
      <c r="L134" s="111"/>
      <c r="M134" s="111" t="str">
        <f t="shared" si="65"/>
        <v>I08</v>
      </c>
      <c r="N134" s="111" t="e">
        <f t="shared" si="66"/>
        <v>#N/A</v>
      </c>
      <c r="O134" s="111"/>
      <c r="P134" s="111" t="e">
        <f t="shared" si="67"/>
        <v>#N/A</v>
      </c>
      <c r="Q134" s="111"/>
      <c r="R134" s="111" t="e">
        <f t="shared" si="68"/>
        <v>#N/A</v>
      </c>
      <c r="T134" s="111" t="e">
        <f t="shared" si="69"/>
        <v>#N/A</v>
      </c>
      <c r="U134" s="111" t="e">
        <f t="shared" si="70"/>
        <v>#N/A</v>
      </c>
      <c r="V134" s="111" t="e">
        <f t="shared" si="71"/>
        <v>#N/A</v>
      </c>
    </row>
    <row r="135" spans="1:22" x14ac:dyDescent="0.2">
      <c r="A135">
        <f>'I08'!B14</f>
        <v>0</v>
      </c>
      <c r="B135" t="str">
        <f>'I08'!C14</f>
        <v/>
      </c>
      <c r="C135" t="str">
        <f>'I08'!D14</f>
        <v/>
      </c>
      <c r="D135" t="str">
        <f>'I08'!E14</f>
        <v/>
      </c>
      <c r="E135" t="str">
        <f>'I08'!F14</f>
        <v>I08</v>
      </c>
      <c r="F135" t="str">
        <f>'I08'!G14</f>
        <v>-</v>
      </c>
      <c r="G135">
        <f>'I08'!H14</f>
        <v>0</v>
      </c>
      <c r="H135">
        <f>'I08'!I14</f>
        <v>0</v>
      </c>
      <c r="I135" s="111">
        <f t="shared" si="63"/>
        <v>0</v>
      </c>
      <c r="J135" s="111" t="e">
        <f t="shared" si="64"/>
        <v>#N/A</v>
      </c>
      <c r="K135" s="111"/>
      <c r="L135" s="111"/>
      <c r="M135" s="111" t="str">
        <f t="shared" si="65"/>
        <v>I08</v>
      </c>
      <c r="N135" s="111" t="e">
        <f t="shared" si="66"/>
        <v>#N/A</v>
      </c>
      <c r="O135" s="111"/>
      <c r="P135" s="111" t="e">
        <f t="shared" si="67"/>
        <v>#N/A</v>
      </c>
      <c r="Q135" s="111"/>
      <c r="R135" s="111" t="e">
        <f t="shared" si="68"/>
        <v>#N/A</v>
      </c>
      <c r="T135" s="111" t="e">
        <f t="shared" si="69"/>
        <v>#N/A</v>
      </c>
      <c r="U135" s="111" t="e">
        <f t="shared" si="70"/>
        <v>#N/A</v>
      </c>
      <c r="V135" s="111" t="e">
        <f t="shared" si="71"/>
        <v>#N/A</v>
      </c>
    </row>
    <row r="136" spans="1:22" x14ac:dyDescent="0.2">
      <c r="A136">
        <f>'I08'!B15</f>
        <v>0</v>
      </c>
      <c r="B136" t="str">
        <f>'I08'!C15</f>
        <v/>
      </c>
      <c r="C136" t="str">
        <f>'I08'!D15</f>
        <v/>
      </c>
      <c r="D136" t="str">
        <f>'I08'!E15</f>
        <v/>
      </c>
      <c r="E136" t="str">
        <f>'I08'!F15</f>
        <v>I08</v>
      </c>
      <c r="F136" t="str">
        <f>'I08'!G15</f>
        <v>-</v>
      </c>
      <c r="G136">
        <f>'I08'!H15</f>
        <v>0</v>
      </c>
      <c r="H136">
        <f>'I08'!I15</f>
        <v>0</v>
      </c>
      <c r="I136" s="111">
        <f t="shared" si="63"/>
        <v>0</v>
      </c>
      <c r="J136" s="111" t="e">
        <f t="shared" si="64"/>
        <v>#N/A</v>
      </c>
      <c r="K136" s="111"/>
      <c r="L136" s="111"/>
      <c r="M136" s="111" t="str">
        <f t="shared" si="65"/>
        <v>I08</v>
      </c>
      <c r="N136" s="111" t="e">
        <f t="shared" si="66"/>
        <v>#N/A</v>
      </c>
      <c r="O136" s="111"/>
      <c r="P136" s="111" t="e">
        <f t="shared" si="67"/>
        <v>#N/A</v>
      </c>
      <c r="Q136" s="111"/>
      <c r="R136" s="111" t="e">
        <f t="shared" si="68"/>
        <v>#N/A</v>
      </c>
      <c r="T136" s="111" t="e">
        <f t="shared" si="69"/>
        <v>#N/A</v>
      </c>
      <c r="U136" s="111" t="e">
        <f t="shared" si="70"/>
        <v>#N/A</v>
      </c>
      <c r="V136" s="111" t="e">
        <f t="shared" si="71"/>
        <v>#N/A</v>
      </c>
    </row>
    <row r="137" spans="1:22" x14ac:dyDescent="0.2">
      <c r="A137">
        <f>'I08'!B16</f>
        <v>0</v>
      </c>
      <c r="B137" t="str">
        <f>'I08'!C16</f>
        <v/>
      </c>
      <c r="C137" t="str">
        <f>'I08'!D16</f>
        <v/>
      </c>
      <c r="D137" t="str">
        <f>'I08'!E16</f>
        <v/>
      </c>
      <c r="E137" t="str">
        <f>'I08'!F16</f>
        <v>I08</v>
      </c>
      <c r="F137" t="str">
        <f>'I08'!G16</f>
        <v>-</v>
      </c>
      <c r="G137">
        <f>'I08'!H16</f>
        <v>0</v>
      </c>
      <c r="H137">
        <f>'I08'!I16</f>
        <v>0</v>
      </c>
      <c r="I137" s="111">
        <f t="shared" si="63"/>
        <v>0</v>
      </c>
      <c r="J137" s="111" t="e">
        <f t="shared" si="64"/>
        <v>#N/A</v>
      </c>
      <c r="K137" s="111"/>
      <c r="L137" s="111"/>
      <c r="M137" s="111" t="str">
        <f t="shared" si="65"/>
        <v>I08</v>
      </c>
      <c r="N137" s="111" t="e">
        <f t="shared" si="66"/>
        <v>#N/A</v>
      </c>
      <c r="O137" s="111"/>
      <c r="P137" s="111" t="e">
        <f t="shared" si="67"/>
        <v>#N/A</v>
      </c>
      <c r="Q137" s="111"/>
      <c r="R137" s="111" t="e">
        <f t="shared" si="68"/>
        <v>#N/A</v>
      </c>
      <c r="T137" s="111" t="e">
        <f t="shared" si="69"/>
        <v>#N/A</v>
      </c>
      <c r="U137" s="111" t="e">
        <f t="shared" si="70"/>
        <v>#N/A</v>
      </c>
      <c r="V137" s="111" t="e">
        <f t="shared" si="71"/>
        <v>#N/A</v>
      </c>
    </row>
    <row r="138" spans="1:22" x14ac:dyDescent="0.2">
      <c r="A138">
        <f>'I08'!B17</f>
        <v>0</v>
      </c>
      <c r="B138" t="str">
        <f>'I08'!C17</f>
        <v/>
      </c>
      <c r="C138" t="str">
        <f>'I08'!D17</f>
        <v/>
      </c>
      <c r="D138" t="str">
        <f>'I08'!E17</f>
        <v/>
      </c>
      <c r="E138" t="str">
        <f>'I08'!F17</f>
        <v>I08</v>
      </c>
      <c r="F138" t="str">
        <f>'I08'!G17</f>
        <v>-</v>
      </c>
      <c r="G138">
        <f>'I08'!H17</f>
        <v>0</v>
      </c>
      <c r="H138">
        <f>'I08'!I17</f>
        <v>0</v>
      </c>
      <c r="I138" s="111">
        <f t="shared" si="63"/>
        <v>0</v>
      </c>
      <c r="J138" s="111" t="e">
        <f t="shared" si="64"/>
        <v>#N/A</v>
      </c>
      <c r="K138" s="111"/>
      <c r="L138" s="111"/>
      <c r="M138" s="111" t="str">
        <f t="shared" si="65"/>
        <v>I08</v>
      </c>
      <c r="N138" s="111" t="e">
        <f t="shared" si="66"/>
        <v>#N/A</v>
      </c>
      <c r="O138" s="111"/>
      <c r="P138" s="111" t="e">
        <f t="shared" si="67"/>
        <v>#N/A</v>
      </c>
      <c r="Q138" s="111"/>
      <c r="R138" s="111" t="e">
        <f t="shared" si="68"/>
        <v>#N/A</v>
      </c>
      <c r="T138" s="111" t="e">
        <f t="shared" si="69"/>
        <v>#N/A</v>
      </c>
      <c r="U138" s="111" t="e">
        <f t="shared" si="70"/>
        <v>#N/A</v>
      </c>
      <c r="V138" s="111" t="e">
        <f t="shared" si="71"/>
        <v>#N/A</v>
      </c>
    </row>
    <row r="139" spans="1:22" x14ac:dyDescent="0.2">
      <c r="A139">
        <f>'I08'!B18</f>
        <v>0</v>
      </c>
      <c r="B139" t="str">
        <f>'I08'!C18</f>
        <v/>
      </c>
      <c r="C139" t="str">
        <f>'I08'!D18</f>
        <v/>
      </c>
      <c r="D139" t="str">
        <f>'I08'!E18</f>
        <v/>
      </c>
      <c r="E139" t="str">
        <f>'I08'!F18</f>
        <v>I08</v>
      </c>
      <c r="F139" t="str">
        <f>'I08'!G18</f>
        <v>-</v>
      </c>
      <c r="G139">
        <f>'I08'!H18</f>
        <v>0</v>
      </c>
      <c r="H139">
        <f>'I08'!I18</f>
        <v>0</v>
      </c>
      <c r="I139" s="111">
        <f t="shared" si="63"/>
        <v>0</v>
      </c>
      <c r="J139" s="111" t="e">
        <f t="shared" si="64"/>
        <v>#N/A</v>
      </c>
      <c r="K139" s="111"/>
      <c r="L139" s="111"/>
      <c r="M139" s="111" t="str">
        <f t="shared" si="65"/>
        <v>I08</v>
      </c>
      <c r="N139" s="111" t="e">
        <f t="shared" si="66"/>
        <v>#N/A</v>
      </c>
      <c r="O139" s="111"/>
      <c r="P139" s="111" t="e">
        <f t="shared" si="67"/>
        <v>#N/A</v>
      </c>
      <c r="Q139" s="111"/>
      <c r="R139" s="111" t="e">
        <f t="shared" si="68"/>
        <v>#N/A</v>
      </c>
      <c r="T139" s="111" t="e">
        <f t="shared" si="69"/>
        <v>#N/A</v>
      </c>
      <c r="U139" s="111" t="e">
        <f t="shared" si="70"/>
        <v>#N/A</v>
      </c>
      <c r="V139" s="111" t="e">
        <f t="shared" si="71"/>
        <v>#N/A</v>
      </c>
    </row>
    <row r="140" spans="1:22" x14ac:dyDescent="0.2">
      <c r="A140">
        <f>'I08'!B19</f>
        <v>0</v>
      </c>
      <c r="B140" t="str">
        <f>'I08'!C19</f>
        <v/>
      </c>
      <c r="C140" t="str">
        <f>'I08'!D19</f>
        <v/>
      </c>
      <c r="D140" t="str">
        <f>'I08'!E19</f>
        <v/>
      </c>
      <c r="E140" t="str">
        <f>'I08'!F19</f>
        <v>I08</v>
      </c>
      <c r="F140" t="str">
        <f>'I08'!G19</f>
        <v>-</v>
      </c>
      <c r="G140">
        <f>'I08'!H19</f>
        <v>0</v>
      </c>
      <c r="H140">
        <f>'I08'!I19</f>
        <v>0</v>
      </c>
      <c r="I140" s="111">
        <f t="shared" si="63"/>
        <v>0</v>
      </c>
      <c r="J140" s="111" t="e">
        <f t="shared" si="64"/>
        <v>#N/A</v>
      </c>
      <c r="K140" s="111"/>
      <c r="L140" s="111"/>
      <c r="M140" s="111" t="str">
        <f t="shared" si="65"/>
        <v>I08</v>
      </c>
      <c r="N140" s="111" t="e">
        <f t="shared" si="66"/>
        <v>#N/A</v>
      </c>
      <c r="O140" s="111"/>
      <c r="P140" s="111" t="e">
        <f t="shared" si="67"/>
        <v>#N/A</v>
      </c>
      <c r="Q140" s="111"/>
      <c r="R140" s="111" t="e">
        <f t="shared" si="68"/>
        <v>#N/A</v>
      </c>
      <c r="T140" s="111" t="e">
        <f t="shared" si="69"/>
        <v>#N/A</v>
      </c>
      <c r="U140" s="111" t="e">
        <f t="shared" si="70"/>
        <v>#N/A</v>
      </c>
      <c r="V140" s="111" t="e">
        <f t="shared" si="71"/>
        <v>#N/A</v>
      </c>
    </row>
    <row r="141" spans="1:22" x14ac:dyDescent="0.2">
      <c r="A141">
        <f>'I08'!B20</f>
        <v>0</v>
      </c>
      <c r="B141" t="str">
        <f>'I08'!C20</f>
        <v/>
      </c>
      <c r="C141" t="str">
        <f>'I08'!D20</f>
        <v/>
      </c>
      <c r="D141" t="str">
        <f>'I08'!E20</f>
        <v/>
      </c>
      <c r="E141" t="str">
        <f>'I08'!F20</f>
        <v>I08</v>
      </c>
      <c r="F141" t="str">
        <f>'I08'!G20</f>
        <v>-</v>
      </c>
      <c r="G141">
        <f>'I08'!H20</f>
        <v>0</v>
      </c>
      <c r="H141">
        <f>'I08'!I20</f>
        <v>0</v>
      </c>
      <c r="I141" s="111">
        <f t="shared" si="63"/>
        <v>0</v>
      </c>
      <c r="J141" s="111" t="e">
        <f t="shared" si="64"/>
        <v>#N/A</v>
      </c>
      <c r="K141" s="111"/>
      <c r="L141" s="111"/>
      <c r="M141" s="111" t="str">
        <f t="shared" si="65"/>
        <v>I08</v>
      </c>
      <c r="N141" s="111" t="e">
        <f t="shared" si="66"/>
        <v>#N/A</v>
      </c>
      <c r="O141" s="111"/>
      <c r="P141" s="111" t="e">
        <f t="shared" si="67"/>
        <v>#N/A</v>
      </c>
      <c r="Q141" s="111"/>
      <c r="R141" s="111" t="e">
        <f t="shared" si="68"/>
        <v>#N/A</v>
      </c>
      <c r="T141" s="111" t="e">
        <f t="shared" si="69"/>
        <v>#N/A</v>
      </c>
      <c r="U141" s="111" t="e">
        <f t="shared" si="70"/>
        <v>#N/A</v>
      </c>
      <c r="V141" s="111" t="e">
        <f t="shared" si="71"/>
        <v>#N/A</v>
      </c>
    </row>
    <row r="142" spans="1:22" x14ac:dyDescent="0.2">
      <c r="A142">
        <f>'I08'!B21</f>
        <v>0</v>
      </c>
      <c r="B142" t="str">
        <f>'I08'!C21</f>
        <v/>
      </c>
      <c r="C142" t="str">
        <f>'I08'!D21</f>
        <v/>
      </c>
      <c r="D142" t="str">
        <f>'I08'!E21</f>
        <v/>
      </c>
      <c r="E142" t="str">
        <f>'I08'!F21</f>
        <v>I08</v>
      </c>
      <c r="F142" t="str">
        <f>'I08'!G21</f>
        <v>-</v>
      </c>
      <c r="G142">
        <f>'I08'!H21</f>
        <v>0</v>
      </c>
      <c r="H142">
        <f>'I08'!I21</f>
        <v>0</v>
      </c>
      <c r="I142" s="111">
        <f t="shared" si="63"/>
        <v>0</v>
      </c>
      <c r="J142" s="111" t="e">
        <f t="shared" si="64"/>
        <v>#N/A</v>
      </c>
      <c r="K142" s="111"/>
      <c r="L142" s="111"/>
      <c r="M142" s="111" t="str">
        <f t="shared" si="65"/>
        <v>I08</v>
      </c>
      <c r="N142" s="111" t="e">
        <f t="shared" si="66"/>
        <v>#N/A</v>
      </c>
      <c r="O142" s="111"/>
      <c r="P142" s="111" t="e">
        <f t="shared" si="67"/>
        <v>#N/A</v>
      </c>
      <c r="Q142" s="111"/>
      <c r="R142" s="111" t="e">
        <f t="shared" si="68"/>
        <v>#N/A</v>
      </c>
      <c r="T142" s="111" t="e">
        <f t="shared" si="69"/>
        <v>#N/A</v>
      </c>
      <c r="U142" s="111" t="e">
        <f t="shared" si="70"/>
        <v>#N/A</v>
      </c>
      <c r="V142" s="111" t="e">
        <f t="shared" si="71"/>
        <v>#N/A</v>
      </c>
    </row>
    <row r="143" spans="1:22" x14ac:dyDescent="0.2">
      <c r="A143">
        <f>'I08'!B22</f>
        <v>0</v>
      </c>
      <c r="B143" t="str">
        <f>'I08'!C22</f>
        <v/>
      </c>
      <c r="C143" t="str">
        <f>'I08'!D22</f>
        <v/>
      </c>
      <c r="D143" t="str">
        <f>'I08'!E22</f>
        <v/>
      </c>
      <c r="E143" t="str">
        <f>'I08'!F22</f>
        <v>I08</v>
      </c>
      <c r="F143" t="str">
        <f>'I08'!G22</f>
        <v>-</v>
      </c>
      <c r="G143">
        <f>'I08'!H22</f>
        <v>0</v>
      </c>
      <c r="H143">
        <f>'I08'!I22</f>
        <v>0</v>
      </c>
      <c r="I143" s="111">
        <f t="shared" si="63"/>
        <v>0</v>
      </c>
      <c r="J143" s="111" t="e">
        <f t="shared" si="64"/>
        <v>#N/A</v>
      </c>
      <c r="K143" s="111"/>
      <c r="L143" s="111"/>
      <c r="M143" s="111" t="str">
        <f t="shared" si="65"/>
        <v>I08</v>
      </c>
      <c r="N143" s="111" t="e">
        <f t="shared" si="66"/>
        <v>#N/A</v>
      </c>
      <c r="O143" s="111"/>
      <c r="P143" s="111" t="e">
        <f t="shared" si="67"/>
        <v>#N/A</v>
      </c>
      <c r="Q143" s="111"/>
      <c r="R143" s="111" t="e">
        <f t="shared" si="68"/>
        <v>#N/A</v>
      </c>
      <c r="T143" s="111" t="e">
        <f t="shared" si="69"/>
        <v>#N/A</v>
      </c>
      <c r="U143" s="111" t="e">
        <f t="shared" si="70"/>
        <v>#N/A</v>
      </c>
      <c r="V143" s="111" t="e">
        <f t="shared" si="71"/>
        <v>#N/A</v>
      </c>
    </row>
    <row r="144" spans="1:22" x14ac:dyDescent="0.2">
      <c r="A144">
        <f>'I08'!B23</f>
        <v>0</v>
      </c>
      <c r="B144" t="str">
        <f>'I08'!C23</f>
        <v/>
      </c>
      <c r="C144" t="str">
        <f>'I08'!D23</f>
        <v/>
      </c>
      <c r="D144" t="str">
        <f>'I08'!E23</f>
        <v/>
      </c>
      <c r="E144" t="str">
        <f>'I08'!F23</f>
        <v>I08</v>
      </c>
      <c r="F144" t="str">
        <f>'I08'!G23</f>
        <v>-</v>
      </c>
      <c r="G144">
        <f>'I08'!H23</f>
        <v>0</v>
      </c>
      <c r="H144">
        <f>'I08'!I23</f>
        <v>0</v>
      </c>
      <c r="I144" s="111">
        <f t="shared" si="63"/>
        <v>0</v>
      </c>
      <c r="J144" s="111" t="e">
        <f t="shared" si="64"/>
        <v>#N/A</v>
      </c>
      <c r="K144" s="111"/>
      <c r="L144" s="111"/>
      <c r="M144" s="111" t="str">
        <f t="shared" si="65"/>
        <v>I08</v>
      </c>
      <c r="N144" s="111" t="e">
        <f t="shared" si="66"/>
        <v>#N/A</v>
      </c>
      <c r="O144" s="111"/>
      <c r="P144" s="111" t="e">
        <f t="shared" si="67"/>
        <v>#N/A</v>
      </c>
      <c r="Q144" s="111"/>
      <c r="R144" s="111" t="e">
        <f t="shared" si="68"/>
        <v>#N/A</v>
      </c>
      <c r="T144" s="111" t="e">
        <f t="shared" si="69"/>
        <v>#N/A</v>
      </c>
      <c r="U144" s="111" t="e">
        <f t="shared" si="70"/>
        <v>#N/A</v>
      </c>
      <c r="V144" s="111" t="e">
        <f t="shared" si="71"/>
        <v>#N/A</v>
      </c>
    </row>
    <row r="145" spans="1:22" x14ac:dyDescent="0.2">
      <c r="A145">
        <f>'I08'!B24</f>
        <v>0</v>
      </c>
      <c r="B145" t="str">
        <f>'I08'!C24</f>
        <v/>
      </c>
      <c r="C145" t="str">
        <f>'I08'!D24</f>
        <v/>
      </c>
      <c r="D145" t="str">
        <f>'I08'!E24</f>
        <v/>
      </c>
      <c r="E145" t="str">
        <f>'I08'!F24</f>
        <v>I08</v>
      </c>
      <c r="F145" t="str">
        <f>'I08'!G24</f>
        <v>-</v>
      </c>
      <c r="G145">
        <f>'I08'!H24</f>
        <v>0</v>
      </c>
      <c r="H145">
        <f>'I08'!I24</f>
        <v>0</v>
      </c>
      <c r="I145" s="111">
        <f t="shared" si="63"/>
        <v>0</v>
      </c>
      <c r="J145" s="111" t="e">
        <f t="shared" si="64"/>
        <v>#N/A</v>
      </c>
      <c r="K145" s="111"/>
      <c r="L145" s="111"/>
      <c r="M145" s="111" t="str">
        <f t="shared" si="65"/>
        <v>I08</v>
      </c>
      <c r="N145" s="111" t="e">
        <f t="shared" si="66"/>
        <v>#N/A</v>
      </c>
      <c r="O145" s="111"/>
      <c r="P145" s="111" t="e">
        <f t="shared" si="67"/>
        <v>#N/A</v>
      </c>
      <c r="Q145" s="111"/>
      <c r="R145" s="111" t="e">
        <f t="shared" si="68"/>
        <v>#N/A</v>
      </c>
      <c r="T145" s="111" t="e">
        <f t="shared" si="69"/>
        <v>#N/A</v>
      </c>
      <c r="U145" s="111" t="e">
        <f t="shared" si="70"/>
        <v>#N/A</v>
      </c>
      <c r="V145" s="111" t="e">
        <f t="shared" si="71"/>
        <v>#N/A</v>
      </c>
    </row>
    <row r="148" spans="1:22" x14ac:dyDescent="0.2">
      <c r="A148">
        <f>'I09'!B9</f>
        <v>0</v>
      </c>
      <c r="B148" t="str">
        <f>'I09'!C9</f>
        <v/>
      </c>
      <c r="C148" t="str">
        <f>'I09'!D9</f>
        <v/>
      </c>
      <c r="D148" t="str">
        <f>'I09'!E9</f>
        <v/>
      </c>
      <c r="E148" t="str">
        <f>'I09'!F9</f>
        <v>I09</v>
      </c>
      <c r="F148" t="str">
        <f>'I09'!G9</f>
        <v>-</v>
      </c>
      <c r="G148">
        <f>'I09'!H9</f>
        <v>0</v>
      </c>
      <c r="H148">
        <f>'I09'!I9</f>
        <v>0</v>
      </c>
      <c r="I148" s="111">
        <f t="shared" ref="I148:I163" si="72">A148</f>
        <v>0</v>
      </c>
      <c r="J148" s="111" t="e">
        <f t="shared" ref="J148:J163" si="73">VLOOKUP(I148,jugadores,13,0)</f>
        <v>#N/A</v>
      </c>
      <c r="K148" s="111"/>
      <c r="L148" s="111"/>
      <c r="M148" s="111" t="str">
        <f t="shared" ref="M148:M163" si="74">E148</f>
        <v>I09</v>
      </c>
      <c r="N148" s="111" t="e">
        <f t="shared" ref="N148:N163" si="75">VLOOKUP(I148,jugadores,9,0)</f>
        <v>#N/A</v>
      </c>
      <c r="O148" s="111"/>
      <c r="P148" s="111" t="e">
        <f t="shared" ref="P148:P163" si="76">VLOOKUP(I148,jugadores,2,0)</f>
        <v>#N/A</v>
      </c>
      <c r="Q148" s="111"/>
      <c r="R148" s="111" t="e">
        <f t="shared" ref="R148:R163" si="77">VLOOKUP(I148,jugadores,8,0)</f>
        <v>#N/A</v>
      </c>
      <c r="T148" s="111" t="e">
        <f t="shared" ref="T148:T163" si="78">VLOOKUP(I148,jugadores,14,0)</f>
        <v>#N/A</v>
      </c>
      <c r="U148" s="111" t="e">
        <f t="shared" ref="U148:U163" si="79">VLOOKUP(I148,jugadores,12,0)</f>
        <v>#N/A</v>
      </c>
      <c r="V148" s="111" t="e">
        <f t="shared" ref="V148:V163" si="80">VLOOKUP(I148,jugadores,11,0)</f>
        <v>#N/A</v>
      </c>
    </row>
    <row r="149" spans="1:22" x14ac:dyDescent="0.2">
      <c r="A149">
        <f>'I09'!B10</f>
        <v>0</v>
      </c>
      <c r="B149" t="str">
        <f>'I09'!C10</f>
        <v/>
      </c>
      <c r="C149" t="str">
        <f>'I09'!D10</f>
        <v/>
      </c>
      <c r="D149" t="str">
        <f>'I09'!E10</f>
        <v/>
      </c>
      <c r="E149" t="str">
        <f>'I09'!F10</f>
        <v>I09</v>
      </c>
      <c r="F149" t="str">
        <f>'I09'!G10</f>
        <v>-</v>
      </c>
      <c r="G149">
        <f>'I09'!H10</f>
        <v>0</v>
      </c>
      <c r="H149">
        <f>'I09'!I10</f>
        <v>0</v>
      </c>
      <c r="I149" s="111">
        <f t="shared" si="72"/>
        <v>0</v>
      </c>
      <c r="J149" s="111" t="e">
        <f t="shared" si="73"/>
        <v>#N/A</v>
      </c>
      <c r="K149" s="111"/>
      <c r="L149" s="111"/>
      <c r="M149" s="111" t="str">
        <f t="shared" si="74"/>
        <v>I09</v>
      </c>
      <c r="N149" s="111" t="e">
        <f t="shared" si="75"/>
        <v>#N/A</v>
      </c>
      <c r="O149" s="111"/>
      <c r="P149" s="111" t="e">
        <f t="shared" si="76"/>
        <v>#N/A</v>
      </c>
      <c r="Q149" s="111"/>
      <c r="R149" s="111" t="e">
        <f t="shared" si="77"/>
        <v>#N/A</v>
      </c>
      <c r="T149" s="111" t="e">
        <f t="shared" si="78"/>
        <v>#N/A</v>
      </c>
      <c r="U149" s="111" t="e">
        <f t="shared" si="79"/>
        <v>#N/A</v>
      </c>
      <c r="V149" s="111" t="e">
        <f t="shared" si="80"/>
        <v>#N/A</v>
      </c>
    </row>
    <row r="150" spans="1:22" x14ac:dyDescent="0.2">
      <c r="A150">
        <f>'I09'!B11</f>
        <v>0</v>
      </c>
      <c r="B150" t="str">
        <f>'I09'!C11</f>
        <v/>
      </c>
      <c r="C150" t="str">
        <f>'I09'!D11</f>
        <v/>
      </c>
      <c r="D150" t="str">
        <f>'I09'!E11</f>
        <v/>
      </c>
      <c r="E150" t="str">
        <f>'I09'!F11</f>
        <v>I09</v>
      </c>
      <c r="F150" t="str">
        <f>'I09'!G11</f>
        <v>-</v>
      </c>
      <c r="G150">
        <f>'I09'!H11</f>
        <v>0</v>
      </c>
      <c r="H150">
        <f>'I09'!I11</f>
        <v>0</v>
      </c>
      <c r="I150" s="111">
        <f t="shared" si="72"/>
        <v>0</v>
      </c>
      <c r="J150" s="111" t="e">
        <f t="shared" si="73"/>
        <v>#N/A</v>
      </c>
      <c r="K150" s="111"/>
      <c r="L150" s="111"/>
      <c r="M150" s="111" t="str">
        <f t="shared" si="74"/>
        <v>I09</v>
      </c>
      <c r="N150" s="111" t="e">
        <f t="shared" si="75"/>
        <v>#N/A</v>
      </c>
      <c r="O150" s="111"/>
      <c r="P150" s="111" t="e">
        <f t="shared" si="76"/>
        <v>#N/A</v>
      </c>
      <c r="Q150" s="111"/>
      <c r="R150" s="111" t="e">
        <f t="shared" si="77"/>
        <v>#N/A</v>
      </c>
      <c r="T150" s="111" t="e">
        <f t="shared" si="78"/>
        <v>#N/A</v>
      </c>
      <c r="U150" s="111" t="e">
        <f t="shared" si="79"/>
        <v>#N/A</v>
      </c>
      <c r="V150" s="111" t="e">
        <f t="shared" si="80"/>
        <v>#N/A</v>
      </c>
    </row>
    <row r="151" spans="1:22" x14ac:dyDescent="0.2">
      <c r="A151">
        <f>'I09'!B12</f>
        <v>0</v>
      </c>
      <c r="B151" t="str">
        <f>'I09'!C12</f>
        <v/>
      </c>
      <c r="C151" t="str">
        <f>'I09'!D12</f>
        <v/>
      </c>
      <c r="D151" t="str">
        <f>'I09'!E12</f>
        <v/>
      </c>
      <c r="E151" t="str">
        <f>'I09'!F12</f>
        <v>I09</v>
      </c>
      <c r="F151" t="str">
        <f>'I09'!G12</f>
        <v>-</v>
      </c>
      <c r="G151">
        <f>'I09'!H12</f>
        <v>0</v>
      </c>
      <c r="H151">
        <f>'I09'!I12</f>
        <v>0</v>
      </c>
      <c r="I151" s="111">
        <f t="shared" si="72"/>
        <v>0</v>
      </c>
      <c r="J151" s="111" t="e">
        <f t="shared" si="73"/>
        <v>#N/A</v>
      </c>
      <c r="K151" s="111"/>
      <c r="L151" s="111"/>
      <c r="M151" s="111" t="str">
        <f t="shared" si="74"/>
        <v>I09</v>
      </c>
      <c r="N151" s="111" t="e">
        <f t="shared" si="75"/>
        <v>#N/A</v>
      </c>
      <c r="O151" s="111"/>
      <c r="P151" s="111" t="e">
        <f t="shared" si="76"/>
        <v>#N/A</v>
      </c>
      <c r="Q151" s="111"/>
      <c r="R151" s="111" t="e">
        <f t="shared" si="77"/>
        <v>#N/A</v>
      </c>
      <c r="T151" s="111" t="e">
        <f t="shared" si="78"/>
        <v>#N/A</v>
      </c>
      <c r="U151" s="111" t="e">
        <f t="shared" si="79"/>
        <v>#N/A</v>
      </c>
      <c r="V151" s="111" t="e">
        <f t="shared" si="80"/>
        <v>#N/A</v>
      </c>
    </row>
    <row r="152" spans="1:22" x14ac:dyDescent="0.2">
      <c r="A152">
        <f>'I09'!B13</f>
        <v>0</v>
      </c>
      <c r="B152" t="str">
        <f>'I09'!C13</f>
        <v/>
      </c>
      <c r="C152" t="str">
        <f>'I09'!D13</f>
        <v/>
      </c>
      <c r="D152" t="str">
        <f>'I09'!E13</f>
        <v/>
      </c>
      <c r="E152" t="str">
        <f>'I09'!F13</f>
        <v>I09</v>
      </c>
      <c r="F152" t="str">
        <f>'I09'!G13</f>
        <v>-</v>
      </c>
      <c r="G152">
        <f>'I09'!H13</f>
        <v>0</v>
      </c>
      <c r="H152">
        <f>'I09'!I13</f>
        <v>0</v>
      </c>
      <c r="I152" s="111">
        <f t="shared" si="72"/>
        <v>0</v>
      </c>
      <c r="J152" s="111" t="e">
        <f t="shared" si="73"/>
        <v>#N/A</v>
      </c>
      <c r="K152" s="111"/>
      <c r="L152" s="111"/>
      <c r="M152" s="111" t="str">
        <f t="shared" si="74"/>
        <v>I09</v>
      </c>
      <c r="N152" s="111" t="e">
        <f t="shared" si="75"/>
        <v>#N/A</v>
      </c>
      <c r="O152" s="111"/>
      <c r="P152" s="111" t="e">
        <f t="shared" si="76"/>
        <v>#N/A</v>
      </c>
      <c r="Q152" s="111"/>
      <c r="R152" s="111" t="e">
        <f t="shared" si="77"/>
        <v>#N/A</v>
      </c>
      <c r="T152" s="111" t="e">
        <f t="shared" si="78"/>
        <v>#N/A</v>
      </c>
      <c r="U152" s="111" t="e">
        <f t="shared" si="79"/>
        <v>#N/A</v>
      </c>
      <c r="V152" s="111" t="e">
        <f t="shared" si="80"/>
        <v>#N/A</v>
      </c>
    </row>
    <row r="153" spans="1:22" x14ac:dyDescent="0.2">
      <c r="A153">
        <f>'I09'!B14</f>
        <v>0</v>
      </c>
      <c r="B153" t="str">
        <f>'I09'!C14</f>
        <v/>
      </c>
      <c r="C153" t="str">
        <f>'I09'!D14</f>
        <v/>
      </c>
      <c r="D153" t="str">
        <f>'I09'!E14</f>
        <v/>
      </c>
      <c r="E153" t="str">
        <f>'I09'!F14</f>
        <v>I09</v>
      </c>
      <c r="F153" t="str">
        <f>'I09'!G14</f>
        <v>-</v>
      </c>
      <c r="G153">
        <f>'I09'!H14</f>
        <v>0</v>
      </c>
      <c r="H153">
        <f>'I09'!I14</f>
        <v>0</v>
      </c>
      <c r="I153" s="111">
        <f t="shared" si="72"/>
        <v>0</v>
      </c>
      <c r="J153" s="111" t="e">
        <f t="shared" si="73"/>
        <v>#N/A</v>
      </c>
      <c r="K153" s="111"/>
      <c r="L153" s="111"/>
      <c r="M153" s="111" t="str">
        <f t="shared" si="74"/>
        <v>I09</v>
      </c>
      <c r="N153" s="111" t="e">
        <f t="shared" si="75"/>
        <v>#N/A</v>
      </c>
      <c r="O153" s="111"/>
      <c r="P153" s="111" t="e">
        <f t="shared" si="76"/>
        <v>#N/A</v>
      </c>
      <c r="Q153" s="111"/>
      <c r="R153" s="111" t="e">
        <f t="shared" si="77"/>
        <v>#N/A</v>
      </c>
      <c r="T153" s="111" t="e">
        <f t="shared" si="78"/>
        <v>#N/A</v>
      </c>
      <c r="U153" s="111" t="e">
        <f t="shared" si="79"/>
        <v>#N/A</v>
      </c>
      <c r="V153" s="111" t="e">
        <f t="shared" si="80"/>
        <v>#N/A</v>
      </c>
    </row>
    <row r="154" spans="1:22" x14ac:dyDescent="0.2">
      <c r="A154">
        <f>'I09'!B15</f>
        <v>0</v>
      </c>
      <c r="B154" t="str">
        <f>'I09'!C15</f>
        <v/>
      </c>
      <c r="C154" t="str">
        <f>'I09'!D15</f>
        <v/>
      </c>
      <c r="D154" t="str">
        <f>'I09'!E15</f>
        <v/>
      </c>
      <c r="E154" t="str">
        <f>'I09'!F15</f>
        <v>I09</v>
      </c>
      <c r="F154" t="str">
        <f>'I09'!G15</f>
        <v>-</v>
      </c>
      <c r="G154">
        <f>'I09'!H15</f>
        <v>0</v>
      </c>
      <c r="H154">
        <f>'I09'!I15</f>
        <v>0</v>
      </c>
      <c r="I154" s="111">
        <f t="shared" si="72"/>
        <v>0</v>
      </c>
      <c r="J154" s="111" t="e">
        <f t="shared" si="73"/>
        <v>#N/A</v>
      </c>
      <c r="K154" s="111"/>
      <c r="L154" s="111"/>
      <c r="M154" s="111" t="str">
        <f t="shared" si="74"/>
        <v>I09</v>
      </c>
      <c r="N154" s="111" t="e">
        <f t="shared" si="75"/>
        <v>#N/A</v>
      </c>
      <c r="O154" s="111"/>
      <c r="P154" s="111" t="e">
        <f t="shared" si="76"/>
        <v>#N/A</v>
      </c>
      <c r="Q154" s="111"/>
      <c r="R154" s="111" t="e">
        <f t="shared" si="77"/>
        <v>#N/A</v>
      </c>
      <c r="T154" s="111" t="e">
        <f t="shared" si="78"/>
        <v>#N/A</v>
      </c>
      <c r="U154" s="111" t="e">
        <f t="shared" si="79"/>
        <v>#N/A</v>
      </c>
      <c r="V154" s="111" t="e">
        <f t="shared" si="80"/>
        <v>#N/A</v>
      </c>
    </row>
    <row r="155" spans="1:22" x14ac:dyDescent="0.2">
      <c r="A155">
        <f>'I09'!B16</f>
        <v>0</v>
      </c>
      <c r="B155" t="str">
        <f>'I09'!C16</f>
        <v/>
      </c>
      <c r="C155" t="str">
        <f>'I09'!D16</f>
        <v/>
      </c>
      <c r="D155" t="str">
        <f>'I09'!E16</f>
        <v/>
      </c>
      <c r="E155" t="str">
        <f>'I09'!F16</f>
        <v>I09</v>
      </c>
      <c r="F155" t="str">
        <f>'I09'!G16</f>
        <v>-</v>
      </c>
      <c r="G155">
        <f>'I09'!H16</f>
        <v>0</v>
      </c>
      <c r="H155">
        <f>'I09'!I16</f>
        <v>0</v>
      </c>
      <c r="I155" s="111">
        <f t="shared" si="72"/>
        <v>0</v>
      </c>
      <c r="J155" s="111" t="e">
        <f t="shared" si="73"/>
        <v>#N/A</v>
      </c>
      <c r="K155" s="111"/>
      <c r="L155" s="111"/>
      <c r="M155" s="111" t="str">
        <f t="shared" si="74"/>
        <v>I09</v>
      </c>
      <c r="N155" s="111" t="e">
        <f t="shared" si="75"/>
        <v>#N/A</v>
      </c>
      <c r="O155" s="111"/>
      <c r="P155" s="111" t="e">
        <f t="shared" si="76"/>
        <v>#N/A</v>
      </c>
      <c r="Q155" s="111"/>
      <c r="R155" s="111" t="e">
        <f t="shared" si="77"/>
        <v>#N/A</v>
      </c>
      <c r="T155" s="111" t="e">
        <f t="shared" si="78"/>
        <v>#N/A</v>
      </c>
      <c r="U155" s="111" t="e">
        <f t="shared" si="79"/>
        <v>#N/A</v>
      </c>
      <c r="V155" s="111" t="e">
        <f t="shared" si="80"/>
        <v>#N/A</v>
      </c>
    </row>
    <row r="156" spans="1:22" x14ac:dyDescent="0.2">
      <c r="A156">
        <f>'I09'!B17</f>
        <v>0</v>
      </c>
      <c r="B156" t="str">
        <f>'I09'!C17</f>
        <v/>
      </c>
      <c r="C156" t="str">
        <f>'I09'!D17</f>
        <v/>
      </c>
      <c r="D156" t="str">
        <f>'I09'!E17</f>
        <v/>
      </c>
      <c r="E156" t="str">
        <f>'I09'!F17</f>
        <v>I09</v>
      </c>
      <c r="F156" t="str">
        <f>'I09'!G17</f>
        <v>-</v>
      </c>
      <c r="G156">
        <f>'I09'!H17</f>
        <v>0</v>
      </c>
      <c r="H156">
        <f>'I09'!I17</f>
        <v>0</v>
      </c>
      <c r="I156" s="111">
        <f t="shared" si="72"/>
        <v>0</v>
      </c>
      <c r="J156" s="111" t="e">
        <f t="shared" si="73"/>
        <v>#N/A</v>
      </c>
      <c r="K156" s="111"/>
      <c r="L156" s="111"/>
      <c r="M156" s="111" t="str">
        <f t="shared" si="74"/>
        <v>I09</v>
      </c>
      <c r="N156" s="111" t="e">
        <f t="shared" si="75"/>
        <v>#N/A</v>
      </c>
      <c r="O156" s="111"/>
      <c r="P156" s="111" t="e">
        <f t="shared" si="76"/>
        <v>#N/A</v>
      </c>
      <c r="Q156" s="111"/>
      <c r="R156" s="111" t="e">
        <f t="shared" si="77"/>
        <v>#N/A</v>
      </c>
      <c r="T156" s="111" t="e">
        <f t="shared" si="78"/>
        <v>#N/A</v>
      </c>
      <c r="U156" s="111" t="e">
        <f t="shared" si="79"/>
        <v>#N/A</v>
      </c>
      <c r="V156" s="111" t="e">
        <f t="shared" si="80"/>
        <v>#N/A</v>
      </c>
    </row>
    <row r="157" spans="1:22" x14ac:dyDescent="0.2">
      <c r="A157">
        <f>'I09'!B18</f>
        <v>0</v>
      </c>
      <c r="B157" t="str">
        <f>'I09'!C18</f>
        <v/>
      </c>
      <c r="C157" t="str">
        <f>'I09'!D18</f>
        <v/>
      </c>
      <c r="D157" t="str">
        <f>'I09'!E18</f>
        <v/>
      </c>
      <c r="E157" t="str">
        <f>'I09'!F18</f>
        <v>I09</v>
      </c>
      <c r="F157" t="str">
        <f>'I09'!G18</f>
        <v>-</v>
      </c>
      <c r="G157">
        <f>'I09'!H18</f>
        <v>0</v>
      </c>
      <c r="H157">
        <f>'I09'!I18</f>
        <v>0</v>
      </c>
      <c r="I157" s="111">
        <f t="shared" si="72"/>
        <v>0</v>
      </c>
      <c r="J157" s="111" t="e">
        <f t="shared" si="73"/>
        <v>#N/A</v>
      </c>
      <c r="K157" s="111"/>
      <c r="L157" s="111"/>
      <c r="M157" s="111" t="str">
        <f t="shared" si="74"/>
        <v>I09</v>
      </c>
      <c r="N157" s="111" t="e">
        <f t="shared" si="75"/>
        <v>#N/A</v>
      </c>
      <c r="O157" s="111"/>
      <c r="P157" s="111" t="e">
        <f t="shared" si="76"/>
        <v>#N/A</v>
      </c>
      <c r="Q157" s="111"/>
      <c r="R157" s="111" t="e">
        <f t="shared" si="77"/>
        <v>#N/A</v>
      </c>
      <c r="T157" s="111" t="e">
        <f t="shared" si="78"/>
        <v>#N/A</v>
      </c>
      <c r="U157" s="111" t="e">
        <f t="shared" si="79"/>
        <v>#N/A</v>
      </c>
      <c r="V157" s="111" t="e">
        <f t="shared" si="80"/>
        <v>#N/A</v>
      </c>
    </row>
    <row r="158" spans="1:22" x14ac:dyDescent="0.2">
      <c r="A158">
        <f>'I09'!B19</f>
        <v>0</v>
      </c>
      <c r="B158" t="str">
        <f>'I09'!C19</f>
        <v/>
      </c>
      <c r="C158" t="str">
        <f>'I09'!D19</f>
        <v/>
      </c>
      <c r="D158" t="str">
        <f>'I09'!E19</f>
        <v/>
      </c>
      <c r="E158" t="str">
        <f>'I09'!F19</f>
        <v>I09</v>
      </c>
      <c r="F158" t="str">
        <f>'I09'!G19</f>
        <v>-</v>
      </c>
      <c r="G158">
        <f>'I09'!H19</f>
        <v>0</v>
      </c>
      <c r="H158">
        <f>'I09'!I19</f>
        <v>0</v>
      </c>
      <c r="I158" s="111">
        <f t="shared" si="72"/>
        <v>0</v>
      </c>
      <c r="J158" s="111" t="e">
        <f t="shared" si="73"/>
        <v>#N/A</v>
      </c>
      <c r="K158" s="111"/>
      <c r="L158" s="111"/>
      <c r="M158" s="111" t="str">
        <f t="shared" si="74"/>
        <v>I09</v>
      </c>
      <c r="N158" s="111" t="e">
        <f t="shared" si="75"/>
        <v>#N/A</v>
      </c>
      <c r="O158" s="111"/>
      <c r="P158" s="111" t="e">
        <f t="shared" si="76"/>
        <v>#N/A</v>
      </c>
      <c r="Q158" s="111"/>
      <c r="R158" s="111" t="e">
        <f t="shared" si="77"/>
        <v>#N/A</v>
      </c>
      <c r="T158" s="111" t="e">
        <f t="shared" si="78"/>
        <v>#N/A</v>
      </c>
      <c r="U158" s="111" t="e">
        <f t="shared" si="79"/>
        <v>#N/A</v>
      </c>
      <c r="V158" s="111" t="e">
        <f t="shared" si="80"/>
        <v>#N/A</v>
      </c>
    </row>
    <row r="159" spans="1:22" x14ac:dyDescent="0.2">
      <c r="A159">
        <f>'I09'!B20</f>
        <v>0</v>
      </c>
      <c r="B159" t="str">
        <f>'I09'!C20</f>
        <v/>
      </c>
      <c r="C159" t="str">
        <f>'I09'!D20</f>
        <v/>
      </c>
      <c r="D159" t="str">
        <f>'I09'!E20</f>
        <v/>
      </c>
      <c r="E159" t="str">
        <f>'I09'!F20</f>
        <v>I09</v>
      </c>
      <c r="F159" t="str">
        <f>'I09'!G20</f>
        <v>-</v>
      </c>
      <c r="G159">
        <f>'I09'!H20</f>
        <v>0</v>
      </c>
      <c r="H159">
        <f>'I09'!I20</f>
        <v>0</v>
      </c>
      <c r="I159" s="111">
        <f t="shared" si="72"/>
        <v>0</v>
      </c>
      <c r="J159" s="111" t="e">
        <f t="shared" si="73"/>
        <v>#N/A</v>
      </c>
      <c r="K159" s="111"/>
      <c r="L159" s="111"/>
      <c r="M159" s="111" t="str">
        <f t="shared" si="74"/>
        <v>I09</v>
      </c>
      <c r="N159" s="111" t="e">
        <f t="shared" si="75"/>
        <v>#N/A</v>
      </c>
      <c r="O159" s="111"/>
      <c r="P159" s="111" t="e">
        <f t="shared" si="76"/>
        <v>#N/A</v>
      </c>
      <c r="Q159" s="111"/>
      <c r="R159" s="111" t="e">
        <f t="shared" si="77"/>
        <v>#N/A</v>
      </c>
      <c r="T159" s="111" t="e">
        <f t="shared" si="78"/>
        <v>#N/A</v>
      </c>
      <c r="U159" s="111" t="e">
        <f t="shared" si="79"/>
        <v>#N/A</v>
      </c>
      <c r="V159" s="111" t="e">
        <f t="shared" si="80"/>
        <v>#N/A</v>
      </c>
    </row>
    <row r="160" spans="1:22" x14ac:dyDescent="0.2">
      <c r="A160">
        <f>'I09'!B21</f>
        <v>0</v>
      </c>
      <c r="B160" t="str">
        <f>'I09'!C21</f>
        <v/>
      </c>
      <c r="C160" t="str">
        <f>'I09'!D21</f>
        <v/>
      </c>
      <c r="D160" t="str">
        <f>'I09'!E21</f>
        <v/>
      </c>
      <c r="E160" t="str">
        <f>'I09'!F21</f>
        <v>I09</v>
      </c>
      <c r="F160" t="str">
        <f>'I09'!G21</f>
        <v>-</v>
      </c>
      <c r="G160">
        <f>'I09'!H21</f>
        <v>0</v>
      </c>
      <c r="H160">
        <f>'I09'!I21</f>
        <v>0</v>
      </c>
      <c r="I160" s="111">
        <f t="shared" si="72"/>
        <v>0</v>
      </c>
      <c r="J160" s="111" t="e">
        <f t="shared" si="73"/>
        <v>#N/A</v>
      </c>
      <c r="K160" s="111"/>
      <c r="L160" s="111"/>
      <c r="M160" s="111" t="str">
        <f t="shared" si="74"/>
        <v>I09</v>
      </c>
      <c r="N160" s="111" t="e">
        <f t="shared" si="75"/>
        <v>#N/A</v>
      </c>
      <c r="O160" s="111"/>
      <c r="P160" s="111" t="e">
        <f t="shared" si="76"/>
        <v>#N/A</v>
      </c>
      <c r="Q160" s="111"/>
      <c r="R160" s="111" t="e">
        <f t="shared" si="77"/>
        <v>#N/A</v>
      </c>
      <c r="T160" s="111" t="e">
        <f t="shared" si="78"/>
        <v>#N/A</v>
      </c>
      <c r="U160" s="111" t="e">
        <f t="shared" si="79"/>
        <v>#N/A</v>
      </c>
      <c r="V160" s="111" t="e">
        <f t="shared" si="80"/>
        <v>#N/A</v>
      </c>
    </row>
    <row r="161" spans="1:22" x14ac:dyDescent="0.2">
      <c r="A161">
        <f>'I09'!B22</f>
        <v>0</v>
      </c>
      <c r="B161" t="str">
        <f>'I09'!C22</f>
        <v/>
      </c>
      <c r="C161" t="str">
        <f>'I09'!D22</f>
        <v/>
      </c>
      <c r="D161" t="str">
        <f>'I09'!E22</f>
        <v/>
      </c>
      <c r="E161" t="str">
        <f>'I09'!F22</f>
        <v>I09</v>
      </c>
      <c r="F161" t="str">
        <f>'I09'!G22</f>
        <v>-</v>
      </c>
      <c r="G161">
        <f>'I09'!H22</f>
        <v>0</v>
      </c>
      <c r="H161">
        <f>'I09'!I22</f>
        <v>0</v>
      </c>
      <c r="I161" s="111">
        <f t="shared" si="72"/>
        <v>0</v>
      </c>
      <c r="J161" s="111" t="e">
        <f t="shared" si="73"/>
        <v>#N/A</v>
      </c>
      <c r="K161" s="111"/>
      <c r="L161" s="111"/>
      <c r="M161" s="111" t="str">
        <f t="shared" si="74"/>
        <v>I09</v>
      </c>
      <c r="N161" s="111" t="e">
        <f t="shared" si="75"/>
        <v>#N/A</v>
      </c>
      <c r="O161" s="111"/>
      <c r="P161" s="111" t="e">
        <f t="shared" si="76"/>
        <v>#N/A</v>
      </c>
      <c r="Q161" s="111"/>
      <c r="R161" s="111" t="e">
        <f t="shared" si="77"/>
        <v>#N/A</v>
      </c>
      <c r="T161" s="111" t="e">
        <f t="shared" si="78"/>
        <v>#N/A</v>
      </c>
      <c r="U161" s="111" t="e">
        <f t="shared" si="79"/>
        <v>#N/A</v>
      </c>
      <c r="V161" s="111" t="e">
        <f t="shared" si="80"/>
        <v>#N/A</v>
      </c>
    </row>
    <row r="162" spans="1:22" x14ac:dyDescent="0.2">
      <c r="A162">
        <f>'I09'!B23</f>
        <v>0</v>
      </c>
      <c r="B162" t="str">
        <f>'I09'!C23</f>
        <v/>
      </c>
      <c r="C162" t="str">
        <f>'I09'!D23</f>
        <v/>
      </c>
      <c r="D162" t="str">
        <f>'I09'!E23</f>
        <v/>
      </c>
      <c r="E162" t="str">
        <f>'I09'!F23</f>
        <v>I09</v>
      </c>
      <c r="F162" t="str">
        <f>'I09'!G23</f>
        <v>-</v>
      </c>
      <c r="G162">
        <f>'I09'!H23</f>
        <v>0</v>
      </c>
      <c r="H162">
        <f>'I09'!I23</f>
        <v>0</v>
      </c>
      <c r="I162" s="111">
        <f t="shared" si="72"/>
        <v>0</v>
      </c>
      <c r="J162" s="111" t="e">
        <f t="shared" si="73"/>
        <v>#N/A</v>
      </c>
      <c r="K162" s="111"/>
      <c r="L162" s="111"/>
      <c r="M162" s="111" t="str">
        <f t="shared" si="74"/>
        <v>I09</v>
      </c>
      <c r="N162" s="111" t="e">
        <f t="shared" si="75"/>
        <v>#N/A</v>
      </c>
      <c r="O162" s="111"/>
      <c r="P162" s="111" t="e">
        <f t="shared" si="76"/>
        <v>#N/A</v>
      </c>
      <c r="Q162" s="111"/>
      <c r="R162" s="111" t="e">
        <f t="shared" si="77"/>
        <v>#N/A</v>
      </c>
      <c r="T162" s="111" t="e">
        <f t="shared" si="78"/>
        <v>#N/A</v>
      </c>
      <c r="U162" s="111" t="e">
        <f t="shared" si="79"/>
        <v>#N/A</v>
      </c>
      <c r="V162" s="111" t="e">
        <f t="shared" si="80"/>
        <v>#N/A</v>
      </c>
    </row>
    <row r="163" spans="1:22" x14ac:dyDescent="0.2">
      <c r="A163">
        <f>'I09'!B24</f>
        <v>0</v>
      </c>
      <c r="B163" t="str">
        <f>'I09'!C24</f>
        <v/>
      </c>
      <c r="C163" t="str">
        <f>'I09'!D24</f>
        <v/>
      </c>
      <c r="D163" t="str">
        <f>'I09'!E24</f>
        <v/>
      </c>
      <c r="E163" t="str">
        <f>'I09'!F24</f>
        <v>I09</v>
      </c>
      <c r="F163" t="str">
        <f>'I09'!G24</f>
        <v>-</v>
      </c>
      <c r="G163">
        <f>'I09'!H24</f>
        <v>0</v>
      </c>
      <c r="H163">
        <f>'I09'!I24</f>
        <v>0</v>
      </c>
      <c r="I163" s="111">
        <f t="shared" si="72"/>
        <v>0</v>
      </c>
      <c r="J163" s="111" t="e">
        <f t="shared" si="73"/>
        <v>#N/A</v>
      </c>
      <c r="K163" s="111"/>
      <c r="L163" s="111"/>
      <c r="M163" s="111" t="str">
        <f t="shared" si="74"/>
        <v>I09</v>
      </c>
      <c r="N163" s="111" t="e">
        <f t="shared" si="75"/>
        <v>#N/A</v>
      </c>
      <c r="O163" s="111"/>
      <c r="P163" s="111" t="e">
        <f t="shared" si="76"/>
        <v>#N/A</v>
      </c>
      <c r="Q163" s="111"/>
      <c r="R163" s="111" t="e">
        <f t="shared" si="77"/>
        <v>#N/A</v>
      </c>
      <c r="T163" s="111" t="e">
        <f t="shared" si="78"/>
        <v>#N/A</v>
      </c>
      <c r="U163" s="111" t="e">
        <f t="shared" si="79"/>
        <v>#N/A</v>
      </c>
      <c r="V163" s="111" t="e">
        <f t="shared" si="80"/>
        <v>#N/A</v>
      </c>
    </row>
    <row r="166" spans="1:22" x14ac:dyDescent="0.2">
      <c r="A166">
        <f>'I10'!B9</f>
        <v>0</v>
      </c>
      <c r="B166" t="str">
        <f>'I10'!C9</f>
        <v/>
      </c>
      <c r="C166" t="str">
        <f>'I10'!D9</f>
        <v/>
      </c>
      <c r="D166" t="str">
        <f>'I10'!E9</f>
        <v/>
      </c>
      <c r="E166" t="str">
        <f>'I10'!F9</f>
        <v>I10</v>
      </c>
      <c r="F166" t="str">
        <f>'I10'!G9</f>
        <v>-</v>
      </c>
      <c r="G166">
        <f>'I10'!H9</f>
        <v>0</v>
      </c>
      <c r="H166">
        <f>'I10'!I9</f>
        <v>0</v>
      </c>
      <c r="I166" s="111">
        <f t="shared" ref="I166:I181" si="81">A166</f>
        <v>0</v>
      </c>
      <c r="J166" s="111" t="e">
        <f t="shared" ref="J166:J181" si="82">VLOOKUP(I166,jugadores,13,0)</f>
        <v>#N/A</v>
      </c>
      <c r="K166" s="111"/>
      <c r="L166" s="111"/>
      <c r="M166" s="111" t="str">
        <f t="shared" ref="M166:M181" si="83">E166</f>
        <v>I10</v>
      </c>
      <c r="N166" s="111" t="e">
        <f t="shared" ref="N166:N181" si="84">VLOOKUP(I166,jugadores,9,0)</f>
        <v>#N/A</v>
      </c>
      <c r="O166" s="111"/>
      <c r="P166" s="111" t="e">
        <f t="shared" ref="P166:P181" si="85">VLOOKUP(I166,jugadores,2,0)</f>
        <v>#N/A</v>
      </c>
      <c r="Q166" s="111"/>
      <c r="R166" s="111" t="e">
        <f t="shared" ref="R166:R181" si="86">VLOOKUP(I166,jugadores,8,0)</f>
        <v>#N/A</v>
      </c>
      <c r="T166" s="111" t="e">
        <f t="shared" ref="T166:T181" si="87">VLOOKUP(I166,jugadores,14,0)</f>
        <v>#N/A</v>
      </c>
      <c r="U166" s="111" t="e">
        <f t="shared" ref="U166:U181" si="88">VLOOKUP(I166,jugadores,12,0)</f>
        <v>#N/A</v>
      </c>
      <c r="V166" s="111" t="e">
        <f t="shared" ref="V166:V181" si="89">VLOOKUP(I166,jugadores,11,0)</f>
        <v>#N/A</v>
      </c>
    </row>
    <row r="167" spans="1:22" x14ac:dyDescent="0.2">
      <c r="A167">
        <f>'I10'!B10</f>
        <v>0</v>
      </c>
      <c r="B167" t="str">
        <f>'I10'!C10</f>
        <v/>
      </c>
      <c r="C167" t="str">
        <f>'I10'!D10</f>
        <v/>
      </c>
      <c r="D167" t="str">
        <f>'I10'!E10</f>
        <v/>
      </c>
      <c r="E167" t="str">
        <f>'I10'!F10</f>
        <v>I10</v>
      </c>
      <c r="F167" t="str">
        <f>'I10'!G10</f>
        <v>-</v>
      </c>
      <c r="G167">
        <f>'I10'!H10</f>
        <v>0</v>
      </c>
      <c r="H167">
        <f>'I10'!I10</f>
        <v>0</v>
      </c>
      <c r="I167" s="111">
        <f t="shared" si="81"/>
        <v>0</v>
      </c>
      <c r="J167" s="111" t="e">
        <f t="shared" si="82"/>
        <v>#N/A</v>
      </c>
      <c r="K167" s="111"/>
      <c r="L167" s="111"/>
      <c r="M167" s="111" t="str">
        <f t="shared" si="83"/>
        <v>I10</v>
      </c>
      <c r="N167" s="111" t="e">
        <f t="shared" si="84"/>
        <v>#N/A</v>
      </c>
      <c r="O167" s="111"/>
      <c r="P167" s="111" t="e">
        <f t="shared" si="85"/>
        <v>#N/A</v>
      </c>
      <c r="Q167" s="111"/>
      <c r="R167" s="111" t="e">
        <f t="shared" si="86"/>
        <v>#N/A</v>
      </c>
      <c r="T167" s="111" t="e">
        <f t="shared" si="87"/>
        <v>#N/A</v>
      </c>
      <c r="U167" s="111" t="e">
        <f t="shared" si="88"/>
        <v>#N/A</v>
      </c>
      <c r="V167" s="111" t="e">
        <f t="shared" si="89"/>
        <v>#N/A</v>
      </c>
    </row>
    <row r="168" spans="1:22" x14ac:dyDescent="0.2">
      <c r="A168">
        <f>'I10'!B11</f>
        <v>0</v>
      </c>
      <c r="B168" t="str">
        <f>'I10'!C11</f>
        <v/>
      </c>
      <c r="C168" t="str">
        <f>'I10'!D11</f>
        <v/>
      </c>
      <c r="D168" t="str">
        <f>'I10'!E11</f>
        <v/>
      </c>
      <c r="E168" t="str">
        <f>'I10'!F11</f>
        <v>I10</v>
      </c>
      <c r="F168" t="str">
        <f>'I10'!G11</f>
        <v>-</v>
      </c>
      <c r="G168">
        <f>'I10'!H11</f>
        <v>0</v>
      </c>
      <c r="H168">
        <f>'I10'!I11</f>
        <v>0</v>
      </c>
      <c r="I168" s="111">
        <f t="shared" si="81"/>
        <v>0</v>
      </c>
      <c r="J168" s="111" t="e">
        <f t="shared" si="82"/>
        <v>#N/A</v>
      </c>
      <c r="K168" s="111"/>
      <c r="L168" s="111"/>
      <c r="M168" s="111" t="str">
        <f t="shared" si="83"/>
        <v>I10</v>
      </c>
      <c r="N168" s="111" t="e">
        <f t="shared" si="84"/>
        <v>#N/A</v>
      </c>
      <c r="O168" s="111"/>
      <c r="P168" s="111" t="e">
        <f t="shared" si="85"/>
        <v>#N/A</v>
      </c>
      <c r="Q168" s="111"/>
      <c r="R168" s="111" t="e">
        <f t="shared" si="86"/>
        <v>#N/A</v>
      </c>
      <c r="T168" s="111" t="e">
        <f t="shared" si="87"/>
        <v>#N/A</v>
      </c>
      <c r="U168" s="111" t="e">
        <f t="shared" si="88"/>
        <v>#N/A</v>
      </c>
      <c r="V168" s="111" t="e">
        <f t="shared" si="89"/>
        <v>#N/A</v>
      </c>
    </row>
    <row r="169" spans="1:22" x14ac:dyDescent="0.2">
      <c r="A169">
        <f>'I10'!B12</f>
        <v>0</v>
      </c>
      <c r="B169" t="str">
        <f>'I10'!C12</f>
        <v/>
      </c>
      <c r="C169" t="str">
        <f>'I10'!D12</f>
        <v/>
      </c>
      <c r="D169" t="str">
        <f>'I10'!E12</f>
        <v/>
      </c>
      <c r="E169" t="str">
        <f>'I10'!F12</f>
        <v>I10</v>
      </c>
      <c r="F169" t="str">
        <f>'I10'!G12</f>
        <v>-</v>
      </c>
      <c r="G169">
        <f>'I10'!H12</f>
        <v>0</v>
      </c>
      <c r="H169">
        <f>'I10'!I12</f>
        <v>0</v>
      </c>
      <c r="I169" s="111">
        <f t="shared" si="81"/>
        <v>0</v>
      </c>
      <c r="J169" s="111" t="e">
        <f t="shared" si="82"/>
        <v>#N/A</v>
      </c>
      <c r="K169" s="111"/>
      <c r="L169" s="111"/>
      <c r="M169" s="111" t="str">
        <f t="shared" si="83"/>
        <v>I10</v>
      </c>
      <c r="N169" s="111" t="e">
        <f t="shared" si="84"/>
        <v>#N/A</v>
      </c>
      <c r="O169" s="111"/>
      <c r="P169" s="111" t="e">
        <f t="shared" si="85"/>
        <v>#N/A</v>
      </c>
      <c r="Q169" s="111"/>
      <c r="R169" s="111" t="e">
        <f t="shared" si="86"/>
        <v>#N/A</v>
      </c>
      <c r="T169" s="111" t="e">
        <f t="shared" si="87"/>
        <v>#N/A</v>
      </c>
      <c r="U169" s="111" t="e">
        <f t="shared" si="88"/>
        <v>#N/A</v>
      </c>
      <c r="V169" s="111" t="e">
        <f t="shared" si="89"/>
        <v>#N/A</v>
      </c>
    </row>
    <row r="170" spans="1:22" x14ac:dyDescent="0.2">
      <c r="A170">
        <f>'I10'!B13</f>
        <v>0</v>
      </c>
      <c r="B170" t="str">
        <f>'I10'!C13</f>
        <v/>
      </c>
      <c r="C170" t="str">
        <f>'I10'!D13</f>
        <v/>
      </c>
      <c r="D170" t="str">
        <f>'I10'!E13</f>
        <v/>
      </c>
      <c r="E170" t="str">
        <f>'I10'!F13</f>
        <v>I10</v>
      </c>
      <c r="F170" t="str">
        <f>'I10'!G13</f>
        <v>-</v>
      </c>
      <c r="G170">
        <f>'I10'!H13</f>
        <v>0</v>
      </c>
      <c r="H170">
        <f>'I10'!I13</f>
        <v>0</v>
      </c>
      <c r="I170" s="111">
        <f t="shared" si="81"/>
        <v>0</v>
      </c>
      <c r="J170" s="111" t="e">
        <f t="shared" si="82"/>
        <v>#N/A</v>
      </c>
      <c r="K170" s="111"/>
      <c r="L170" s="111"/>
      <c r="M170" s="111" t="str">
        <f t="shared" si="83"/>
        <v>I10</v>
      </c>
      <c r="N170" s="111" t="e">
        <f t="shared" si="84"/>
        <v>#N/A</v>
      </c>
      <c r="O170" s="111"/>
      <c r="P170" s="111" t="e">
        <f t="shared" si="85"/>
        <v>#N/A</v>
      </c>
      <c r="Q170" s="111"/>
      <c r="R170" s="111" t="e">
        <f t="shared" si="86"/>
        <v>#N/A</v>
      </c>
      <c r="T170" s="111" t="e">
        <f t="shared" si="87"/>
        <v>#N/A</v>
      </c>
      <c r="U170" s="111" t="e">
        <f t="shared" si="88"/>
        <v>#N/A</v>
      </c>
      <c r="V170" s="111" t="e">
        <f t="shared" si="89"/>
        <v>#N/A</v>
      </c>
    </row>
    <row r="171" spans="1:22" x14ac:dyDescent="0.2">
      <c r="A171">
        <f>'I10'!B14</f>
        <v>0</v>
      </c>
      <c r="B171" t="str">
        <f>'I10'!C14</f>
        <v/>
      </c>
      <c r="C171" t="str">
        <f>'I10'!D14</f>
        <v/>
      </c>
      <c r="D171" t="str">
        <f>'I10'!E14</f>
        <v/>
      </c>
      <c r="E171" t="str">
        <f>'I10'!F14</f>
        <v>I10</v>
      </c>
      <c r="F171" t="str">
        <f>'I10'!G14</f>
        <v>-</v>
      </c>
      <c r="G171">
        <f>'I10'!H14</f>
        <v>0</v>
      </c>
      <c r="H171">
        <f>'I10'!I14</f>
        <v>0</v>
      </c>
      <c r="I171" s="111">
        <f t="shared" si="81"/>
        <v>0</v>
      </c>
      <c r="J171" s="111" t="e">
        <f t="shared" si="82"/>
        <v>#N/A</v>
      </c>
      <c r="K171" s="111"/>
      <c r="L171" s="111"/>
      <c r="M171" s="111" t="str">
        <f t="shared" si="83"/>
        <v>I10</v>
      </c>
      <c r="N171" s="111" t="e">
        <f t="shared" si="84"/>
        <v>#N/A</v>
      </c>
      <c r="O171" s="111"/>
      <c r="P171" s="111" t="e">
        <f t="shared" si="85"/>
        <v>#N/A</v>
      </c>
      <c r="Q171" s="111"/>
      <c r="R171" s="111" t="e">
        <f t="shared" si="86"/>
        <v>#N/A</v>
      </c>
      <c r="T171" s="111" t="e">
        <f t="shared" si="87"/>
        <v>#N/A</v>
      </c>
      <c r="U171" s="111" t="e">
        <f t="shared" si="88"/>
        <v>#N/A</v>
      </c>
      <c r="V171" s="111" t="e">
        <f t="shared" si="89"/>
        <v>#N/A</v>
      </c>
    </row>
    <row r="172" spans="1:22" x14ac:dyDescent="0.2">
      <c r="A172">
        <f>'I10'!B15</f>
        <v>0</v>
      </c>
      <c r="B172" t="str">
        <f>'I10'!C15</f>
        <v/>
      </c>
      <c r="C172" t="str">
        <f>'I10'!D15</f>
        <v/>
      </c>
      <c r="D172" t="str">
        <f>'I10'!E15</f>
        <v/>
      </c>
      <c r="E172" t="str">
        <f>'I10'!F15</f>
        <v>I10</v>
      </c>
      <c r="F172" t="str">
        <f>'I10'!G15</f>
        <v>-</v>
      </c>
      <c r="G172">
        <f>'I10'!H15</f>
        <v>0</v>
      </c>
      <c r="H172">
        <f>'I10'!I15</f>
        <v>0</v>
      </c>
      <c r="I172" s="111">
        <f t="shared" si="81"/>
        <v>0</v>
      </c>
      <c r="J172" s="111" t="e">
        <f t="shared" si="82"/>
        <v>#N/A</v>
      </c>
      <c r="K172" s="111"/>
      <c r="L172" s="111"/>
      <c r="M172" s="111" t="str">
        <f t="shared" si="83"/>
        <v>I10</v>
      </c>
      <c r="N172" s="111" t="e">
        <f t="shared" si="84"/>
        <v>#N/A</v>
      </c>
      <c r="O172" s="111"/>
      <c r="P172" s="111" t="e">
        <f t="shared" si="85"/>
        <v>#N/A</v>
      </c>
      <c r="Q172" s="111"/>
      <c r="R172" s="111" t="e">
        <f t="shared" si="86"/>
        <v>#N/A</v>
      </c>
      <c r="T172" s="111" t="e">
        <f t="shared" si="87"/>
        <v>#N/A</v>
      </c>
      <c r="U172" s="111" t="e">
        <f t="shared" si="88"/>
        <v>#N/A</v>
      </c>
      <c r="V172" s="111" t="e">
        <f t="shared" si="89"/>
        <v>#N/A</v>
      </c>
    </row>
    <row r="173" spans="1:22" x14ac:dyDescent="0.2">
      <c r="A173">
        <f>'I10'!B16</f>
        <v>0</v>
      </c>
      <c r="B173" t="str">
        <f>'I10'!C16</f>
        <v/>
      </c>
      <c r="C173" t="str">
        <f>'I10'!D16</f>
        <v/>
      </c>
      <c r="D173" t="str">
        <f>'I10'!E16</f>
        <v/>
      </c>
      <c r="E173" t="str">
        <f>'I10'!F16</f>
        <v>I10</v>
      </c>
      <c r="F173" t="str">
        <f>'I10'!G16</f>
        <v>-</v>
      </c>
      <c r="G173">
        <f>'I10'!H16</f>
        <v>0</v>
      </c>
      <c r="H173">
        <f>'I10'!I16</f>
        <v>0</v>
      </c>
      <c r="I173" s="111">
        <f t="shared" si="81"/>
        <v>0</v>
      </c>
      <c r="J173" s="111" t="e">
        <f t="shared" si="82"/>
        <v>#N/A</v>
      </c>
      <c r="K173" s="111"/>
      <c r="L173" s="111"/>
      <c r="M173" s="111" t="str">
        <f t="shared" si="83"/>
        <v>I10</v>
      </c>
      <c r="N173" s="111" t="e">
        <f t="shared" si="84"/>
        <v>#N/A</v>
      </c>
      <c r="O173" s="111"/>
      <c r="P173" s="111" t="e">
        <f t="shared" si="85"/>
        <v>#N/A</v>
      </c>
      <c r="Q173" s="111"/>
      <c r="R173" s="111" t="e">
        <f t="shared" si="86"/>
        <v>#N/A</v>
      </c>
      <c r="T173" s="111" t="e">
        <f t="shared" si="87"/>
        <v>#N/A</v>
      </c>
      <c r="U173" s="111" t="e">
        <f t="shared" si="88"/>
        <v>#N/A</v>
      </c>
      <c r="V173" s="111" t="e">
        <f t="shared" si="89"/>
        <v>#N/A</v>
      </c>
    </row>
    <row r="174" spans="1:22" x14ac:dyDescent="0.2">
      <c r="A174">
        <f>'I10'!B17</f>
        <v>0</v>
      </c>
      <c r="B174" t="str">
        <f>'I10'!C17</f>
        <v/>
      </c>
      <c r="C174" t="str">
        <f>'I10'!D17</f>
        <v/>
      </c>
      <c r="D174" t="str">
        <f>'I10'!E17</f>
        <v/>
      </c>
      <c r="E174" t="str">
        <f>'I10'!F17</f>
        <v>I10</v>
      </c>
      <c r="F174" t="str">
        <f>'I10'!G17</f>
        <v>-</v>
      </c>
      <c r="G174">
        <f>'I10'!H17</f>
        <v>0</v>
      </c>
      <c r="H174">
        <f>'I10'!I17</f>
        <v>0</v>
      </c>
      <c r="I174" s="111">
        <f t="shared" si="81"/>
        <v>0</v>
      </c>
      <c r="J174" s="111" t="e">
        <f t="shared" si="82"/>
        <v>#N/A</v>
      </c>
      <c r="K174" s="111"/>
      <c r="L174" s="111"/>
      <c r="M174" s="111" t="str">
        <f t="shared" si="83"/>
        <v>I10</v>
      </c>
      <c r="N174" s="111" t="e">
        <f t="shared" si="84"/>
        <v>#N/A</v>
      </c>
      <c r="O174" s="111"/>
      <c r="P174" s="111" t="e">
        <f t="shared" si="85"/>
        <v>#N/A</v>
      </c>
      <c r="Q174" s="111"/>
      <c r="R174" s="111" t="e">
        <f t="shared" si="86"/>
        <v>#N/A</v>
      </c>
      <c r="T174" s="111" t="e">
        <f t="shared" si="87"/>
        <v>#N/A</v>
      </c>
      <c r="U174" s="111" t="e">
        <f t="shared" si="88"/>
        <v>#N/A</v>
      </c>
      <c r="V174" s="111" t="e">
        <f t="shared" si="89"/>
        <v>#N/A</v>
      </c>
    </row>
    <row r="175" spans="1:22" x14ac:dyDescent="0.2">
      <c r="A175">
        <f>'I10'!B18</f>
        <v>0</v>
      </c>
      <c r="B175" t="str">
        <f>'I10'!C18</f>
        <v/>
      </c>
      <c r="C175" t="str">
        <f>'I10'!D18</f>
        <v/>
      </c>
      <c r="D175" t="str">
        <f>'I10'!E18</f>
        <v/>
      </c>
      <c r="E175" t="str">
        <f>'I10'!F18</f>
        <v>I10</v>
      </c>
      <c r="F175" t="str">
        <f>'I10'!G18</f>
        <v>-</v>
      </c>
      <c r="G175">
        <f>'I10'!H18</f>
        <v>0</v>
      </c>
      <c r="H175">
        <f>'I10'!I18</f>
        <v>0</v>
      </c>
      <c r="I175" s="111">
        <f t="shared" si="81"/>
        <v>0</v>
      </c>
      <c r="J175" s="111" t="e">
        <f t="shared" si="82"/>
        <v>#N/A</v>
      </c>
      <c r="K175" s="111"/>
      <c r="L175" s="111"/>
      <c r="M175" s="111" t="str">
        <f t="shared" si="83"/>
        <v>I10</v>
      </c>
      <c r="N175" s="111" t="e">
        <f t="shared" si="84"/>
        <v>#N/A</v>
      </c>
      <c r="O175" s="111"/>
      <c r="P175" s="111" t="e">
        <f t="shared" si="85"/>
        <v>#N/A</v>
      </c>
      <c r="Q175" s="111"/>
      <c r="R175" s="111" t="e">
        <f t="shared" si="86"/>
        <v>#N/A</v>
      </c>
      <c r="T175" s="111" t="e">
        <f t="shared" si="87"/>
        <v>#N/A</v>
      </c>
      <c r="U175" s="111" t="e">
        <f t="shared" si="88"/>
        <v>#N/A</v>
      </c>
      <c r="V175" s="111" t="e">
        <f t="shared" si="89"/>
        <v>#N/A</v>
      </c>
    </row>
    <row r="176" spans="1:22" x14ac:dyDescent="0.2">
      <c r="A176">
        <f>'I10'!B19</f>
        <v>0</v>
      </c>
      <c r="B176" t="str">
        <f>'I10'!C19</f>
        <v/>
      </c>
      <c r="C176" t="str">
        <f>'I10'!D19</f>
        <v/>
      </c>
      <c r="D176" t="str">
        <f>'I10'!E19</f>
        <v/>
      </c>
      <c r="E176" t="str">
        <f>'I10'!F19</f>
        <v>I10</v>
      </c>
      <c r="F176" t="str">
        <f>'I10'!G19</f>
        <v>-</v>
      </c>
      <c r="G176">
        <f>'I10'!H19</f>
        <v>0</v>
      </c>
      <c r="H176">
        <f>'I10'!I19</f>
        <v>0</v>
      </c>
      <c r="I176" s="111">
        <f t="shared" si="81"/>
        <v>0</v>
      </c>
      <c r="J176" s="111" t="e">
        <f t="shared" si="82"/>
        <v>#N/A</v>
      </c>
      <c r="K176" s="111"/>
      <c r="L176" s="111"/>
      <c r="M176" s="111" t="str">
        <f t="shared" si="83"/>
        <v>I10</v>
      </c>
      <c r="N176" s="111" t="e">
        <f t="shared" si="84"/>
        <v>#N/A</v>
      </c>
      <c r="O176" s="111"/>
      <c r="P176" s="111" t="e">
        <f t="shared" si="85"/>
        <v>#N/A</v>
      </c>
      <c r="Q176" s="111"/>
      <c r="R176" s="111" t="e">
        <f t="shared" si="86"/>
        <v>#N/A</v>
      </c>
      <c r="T176" s="111" t="e">
        <f t="shared" si="87"/>
        <v>#N/A</v>
      </c>
      <c r="U176" s="111" t="e">
        <f t="shared" si="88"/>
        <v>#N/A</v>
      </c>
      <c r="V176" s="111" t="e">
        <f t="shared" si="89"/>
        <v>#N/A</v>
      </c>
    </row>
    <row r="177" spans="1:23" x14ac:dyDescent="0.2">
      <c r="A177">
        <f>'I10'!B20</f>
        <v>0</v>
      </c>
      <c r="B177" t="str">
        <f>'I10'!C20</f>
        <v/>
      </c>
      <c r="C177" t="str">
        <f>'I10'!D20</f>
        <v/>
      </c>
      <c r="D177" t="str">
        <f>'I10'!E20</f>
        <v/>
      </c>
      <c r="E177" t="str">
        <f>'I10'!F20</f>
        <v>I10</v>
      </c>
      <c r="F177" t="str">
        <f>'I10'!G20</f>
        <v>-</v>
      </c>
      <c r="G177">
        <f>'I10'!H20</f>
        <v>0</v>
      </c>
      <c r="H177">
        <f>'I10'!I20</f>
        <v>0</v>
      </c>
      <c r="I177" s="111">
        <f t="shared" si="81"/>
        <v>0</v>
      </c>
      <c r="J177" s="111" t="e">
        <f t="shared" si="82"/>
        <v>#N/A</v>
      </c>
      <c r="K177" s="111"/>
      <c r="L177" s="111"/>
      <c r="M177" s="111" t="str">
        <f t="shared" si="83"/>
        <v>I10</v>
      </c>
      <c r="N177" s="111" t="e">
        <f t="shared" si="84"/>
        <v>#N/A</v>
      </c>
      <c r="O177" s="111"/>
      <c r="P177" s="111" t="e">
        <f t="shared" si="85"/>
        <v>#N/A</v>
      </c>
      <c r="Q177" s="111"/>
      <c r="R177" s="111" t="e">
        <f t="shared" si="86"/>
        <v>#N/A</v>
      </c>
      <c r="T177" s="111" t="e">
        <f t="shared" si="87"/>
        <v>#N/A</v>
      </c>
      <c r="U177" s="111" t="e">
        <f t="shared" si="88"/>
        <v>#N/A</v>
      </c>
      <c r="V177" s="111" t="e">
        <f t="shared" si="89"/>
        <v>#N/A</v>
      </c>
    </row>
    <row r="178" spans="1:23" x14ac:dyDescent="0.2">
      <c r="A178">
        <f>'I10'!B21</f>
        <v>0</v>
      </c>
      <c r="B178" t="str">
        <f>'I10'!C21</f>
        <v/>
      </c>
      <c r="C178" t="str">
        <f>'I10'!D21</f>
        <v/>
      </c>
      <c r="D178" t="str">
        <f>'I10'!E21</f>
        <v/>
      </c>
      <c r="E178" t="str">
        <f>'I10'!F21</f>
        <v>I10</v>
      </c>
      <c r="F178" t="str">
        <f>'I10'!G21</f>
        <v>-</v>
      </c>
      <c r="G178">
        <f>'I10'!H21</f>
        <v>0</v>
      </c>
      <c r="H178">
        <f>'I10'!I21</f>
        <v>0</v>
      </c>
      <c r="I178" s="111">
        <f t="shared" si="81"/>
        <v>0</v>
      </c>
      <c r="J178" s="111" t="e">
        <f t="shared" si="82"/>
        <v>#N/A</v>
      </c>
      <c r="K178" s="111"/>
      <c r="L178" s="111"/>
      <c r="M178" s="111" t="str">
        <f t="shared" si="83"/>
        <v>I10</v>
      </c>
      <c r="N178" s="111" t="e">
        <f t="shared" si="84"/>
        <v>#N/A</v>
      </c>
      <c r="O178" s="111"/>
      <c r="P178" s="111" t="e">
        <f t="shared" si="85"/>
        <v>#N/A</v>
      </c>
      <c r="Q178" s="111"/>
      <c r="R178" s="111" t="e">
        <f t="shared" si="86"/>
        <v>#N/A</v>
      </c>
      <c r="T178" s="111" t="e">
        <f t="shared" si="87"/>
        <v>#N/A</v>
      </c>
      <c r="U178" s="111" t="e">
        <f t="shared" si="88"/>
        <v>#N/A</v>
      </c>
      <c r="V178" s="111" t="e">
        <f t="shared" si="89"/>
        <v>#N/A</v>
      </c>
    </row>
    <row r="179" spans="1:23" x14ac:dyDescent="0.2">
      <c r="A179">
        <f>'I10'!B22</f>
        <v>0</v>
      </c>
      <c r="B179" t="str">
        <f>'I10'!C22</f>
        <v/>
      </c>
      <c r="C179" t="str">
        <f>'I10'!D22</f>
        <v/>
      </c>
      <c r="D179" t="str">
        <f>'I10'!E22</f>
        <v/>
      </c>
      <c r="E179" t="str">
        <f>'I10'!F22</f>
        <v>I10</v>
      </c>
      <c r="F179" t="str">
        <f>'I10'!G22</f>
        <v>-</v>
      </c>
      <c r="G179">
        <f>'I10'!H22</f>
        <v>0</v>
      </c>
      <c r="H179">
        <f>'I10'!I22</f>
        <v>0</v>
      </c>
      <c r="I179" s="111">
        <f t="shared" si="81"/>
        <v>0</v>
      </c>
      <c r="J179" s="111" t="e">
        <f t="shared" si="82"/>
        <v>#N/A</v>
      </c>
      <c r="K179" s="111"/>
      <c r="L179" s="111"/>
      <c r="M179" s="111" t="str">
        <f t="shared" si="83"/>
        <v>I10</v>
      </c>
      <c r="N179" s="111" t="e">
        <f t="shared" si="84"/>
        <v>#N/A</v>
      </c>
      <c r="O179" s="111"/>
      <c r="P179" s="111" t="e">
        <f t="shared" si="85"/>
        <v>#N/A</v>
      </c>
      <c r="Q179" s="111"/>
      <c r="R179" s="111" t="e">
        <f t="shared" si="86"/>
        <v>#N/A</v>
      </c>
      <c r="T179" s="111" t="e">
        <f t="shared" si="87"/>
        <v>#N/A</v>
      </c>
      <c r="U179" s="111" t="e">
        <f t="shared" si="88"/>
        <v>#N/A</v>
      </c>
      <c r="V179" s="111" t="e">
        <f t="shared" si="89"/>
        <v>#N/A</v>
      </c>
    </row>
    <row r="180" spans="1:23" x14ac:dyDescent="0.2">
      <c r="A180">
        <f>'I10'!B23</f>
        <v>0</v>
      </c>
      <c r="B180" t="str">
        <f>'I10'!C23</f>
        <v/>
      </c>
      <c r="C180" t="str">
        <f>'I10'!D23</f>
        <v/>
      </c>
      <c r="D180" t="str">
        <f>'I10'!E23</f>
        <v/>
      </c>
      <c r="E180" t="str">
        <f>'I10'!F23</f>
        <v>I10</v>
      </c>
      <c r="F180" t="str">
        <f>'I10'!G23</f>
        <v>-</v>
      </c>
      <c r="G180">
        <f>'I10'!H23</f>
        <v>0</v>
      </c>
      <c r="H180">
        <f>'I10'!I23</f>
        <v>0</v>
      </c>
      <c r="I180" s="111">
        <f t="shared" si="81"/>
        <v>0</v>
      </c>
      <c r="J180" s="111" t="e">
        <f t="shared" si="82"/>
        <v>#N/A</v>
      </c>
      <c r="K180" s="111"/>
      <c r="L180" s="111"/>
      <c r="M180" s="111" t="str">
        <f t="shared" si="83"/>
        <v>I10</v>
      </c>
      <c r="N180" s="111" t="e">
        <f t="shared" si="84"/>
        <v>#N/A</v>
      </c>
      <c r="O180" s="111"/>
      <c r="P180" s="111" t="e">
        <f t="shared" si="85"/>
        <v>#N/A</v>
      </c>
      <c r="Q180" s="111"/>
      <c r="R180" s="111" t="e">
        <f t="shared" si="86"/>
        <v>#N/A</v>
      </c>
      <c r="T180" s="111" t="e">
        <f t="shared" si="87"/>
        <v>#N/A</v>
      </c>
      <c r="U180" s="111" t="e">
        <f t="shared" si="88"/>
        <v>#N/A</v>
      </c>
      <c r="V180" s="111" t="e">
        <f t="shared" si="89"/>
        <v>#N/A</v>
      </c>
    </row>
    <row r="181" spans="1:23" x14ac:dyDescent="0.2">
      <c r="A181">
        <f>'I10'!B24</f>
        <v>0</v>
      </c>
      <c r="B181" t="str">
        <f>'I10'!C24</f>
        <v/>
      </c>
      <c r="C181" t="str">
        <f>'I10'!D24</f>
        <v/>
      </c>
      <c r="D181" t="str">
        <f>'I10'!E24</f>
        <v/>
      </c>
      <c r="E181" t="str">
        <f>'I10'!F24</f>
        <v>I10</v>
      </c>
      <c r="F181" t="str">
        <f>'I10'!G24</f>
        <v>-</v>
      </c>
      <c r="G181">
        <f>'I10'!H24</f>
        <v>0</v>
      </c>
      <c r="H181">
        <f>'I10'!I24</f>
        <v>0</v>
      </c>
      <c r="I181" s="111">
        <f t="shared" si="81"/>
        <v>0</v>
      </c>
      <c r="J181" s="111" t="e">
        <f t="shared" si="82"/>
        <v>#N/A</v>
      </c>
      <c r="K181" s="111"/>
      <c r="L181" s="111"/>
      <c r="M181" s="111" t="str">
        <f t="shared" si="83"/>
        <v>I10</v>
      </c>
      <c r="N181" s="111" t="e">
        <f t="shared" si="84"/>
        <v>#N/A</v>
      </c>
      <c r="O181" s="111"/>
      <c r="P181" s="111" t="e">
        <f t="shared" si="85"/>
        <v>#N/A</v>
      </c>
      <c r="Q181" s="111"/>
      <c r="R181" s="111" t="e">
        <f t="shared" si="86"/>
        <v>#N/A</v>
      </c>
      <c r="T181" s="111" t="e">
        <f t="shared" si="87"/>
        <v>#N/A</v>
      </c>
      <c r="U181" s="111" t="e">
        <f t="shared" si="88"/>
        <v>#N/A</v>
      </c>
      <c r="V181" s="111" t="e">
        <f t="shared" si="89"/>
        <v>#N/A</v>
      </c>
    </row>
    <row r="185" spans="1:23" x14ac:dyDescent="0.2">
      <c r="A185">
        <f>DSI!B9</f>
        <v>0</v>
      </c>
      <c r="B185" t="str">
        <f>DSI!C9</f>
        <v/>
      </c>
      <c r="C185" t="str">
        <f>DSI!D9</f>
        <v/>
      </c>
      <c r="D185" t="str">
        <f>DSI!E9</f>
        <v/>
      </c>
      <c r="E185" t="str">
        <f>DSI!F9</f>
        <v>DSI</v>
      </c>
      <c r="I185" s="117">
        <f t="shared" ref="I185" si="90">A185</f>
        <v>0</v>
      </c>
      <c r="J185" s="117" t="e">
        <f t="shared" ref="J185" si="91">VLOOKUP(I185,jugadores,13,0)</f>
        <v>#N/A</v>
      </c>
      <c r="K185" s="117"/>
      <c r="L185" s="117"/>
      <c r="M185" s="117" t="str">
        <f t="shared" ref="M185" si="92">E185</f>
        <v>DSI</v>
      </c>
      <c r="N185" s="117" t="e">
        <f t="shared" ref="N185" si="93">VLOOKUP(I185,jugadores,9,0)</f>
        <v>#N/A</v>
      </c>
      <c r="O185" s="117"/>
      <c r="P185" s="117" t="e">
        <f t="shared" ref="P185" si="94">VLOOKUP(I185,jugadores,2,0)</f>
        <v>#N/A</v>
      </c>
      <c r="Q185" s="117"/>
      <c r="R185" s="117" t="e">
        <f t="shared" ref="R185" si="95">VLOOKUP(I185,jugadores,8,0)</f>
        <v>#N/A</v>
      </c>
      <c r="T185" s="117" t="e">
        <f t="shared" ref="T185" si="96">VLOOKUP(I185,jugadores,14,0)</f>
        <v>#N/A</v>
      </c>
      <c r="U185" s="117" t="e">
        <f t="shared" ref="U185" si="97">VLOOKUP(I185,jugadores,12,0)</f>
        <v>#N/A</v>
      </c>
      <c r="V185" s="117" t="e">
        <f t="shared" ref="V185" si="98">VLOOKUP(I185,jugadores,11,0)</f>
        <v>#N/A</v>
      </c>
      <c r="W185">
        <v>1</v>
      </c>
    </row>
    <row r="186" spans="1:23" x14ac:dyDescent="0.2">
      <c r="A186">
        <f>DSI!B10</f>
        <v>0</v>
      </c>
      <c r="B186" t="str">
        <f>DSI!C10</f>
        <v/>
      </c>
      <c r="C186" t="str">
        <f>DSI!D10</f>
        <v/>
      </c>
      <c r="D186" t="str">
        <f>DSI!E10</f>
        <v/>
      </c>
      <c r="E186" t="str">
        <f>DSI!F10</f>
        <v>DSI</v>
      </c>
      <c r="I186" s="117">
        <f t="shared" ref="I186:I207" si="99">A186</f>
        <v>0</v>
      </c>
      <c r="J186" s="117" t="e">
        <f t="shared" ref="J186:J207" si="100">VLOOKUP(I186,jugadores,13,0)</f>
        <v>#N/A</v>
      </c>
      <c r="K186" s="117"/>
      <c r="L186" s="117"/>
      <c r="M186" s="117" t="str">
        <f t="shared" ref="M186:M207" si="101">E186</f>
        <v>DSI</v>
      </c>
      <c r="N186" s="117" t="e">
        <f t="shared" ref="N186:N207" si="102">VLOOKUP(I186,jugadores,9,0)</f>
        <v>#N/A</v>
      </c>
      <c r="O186" s="117"/>
      <c r="P186" s="117" t="e">
        <f t="shared" ref="P186:P207" si="103">VLOOKUP(I186,jugadores,2,0)</f>
        <v>#N/A</v>
      </c>
      <c r="Q186" s="117"/>
      <c r="R186" s="117" t="e">
        <f t="shared" ref="R186:R207" si="104">VLOOKUP(I186,jugadores,8,0)</f>
        <v>#N/A</v>
      </c>
      <c r="T186" s="117" t="e">
        <f t="shared" ref="T186:T207" si="105">VLOOKUP(I186,jugadores,14,0)</f>
        <v>#N/A</v>
      </c>
      <c r="U186" s="117" t="e">
        <f t="shared" ref="U186:U207" si="106">VLOOKUP(I186,jugadores,12,0)</f>
        <v>#N/A</v>
      </c>
      <c r="V186" s="117" t="e">
        <f t="shared" ref="V186:V207" si="107">VLOOKUP(I186,jugadores,11,0)</f>
        <v>#N/A</v>
      </c>
      <c r="W186">
        <v>1</v>
      </c>
    </row>
    <row r="187" spans="1:23" x14ac:dyDescent="0.2">
      <c r="A187">
        <f>DSI!B11</f>
        <v>0</v>
      </c>
      <c r="B187" t="str">
        <f>DSI!C11</f>
        <v/>
      </c>
      <c r="C187" t="str">
        <f>DSI!D11</f>
        <v/>
      </c>
      <c r="D187" t="str">
        <f>DSI!E11</f>
        <v/>
      </c>
      <c r="E187" t="str">
        <f>DSI!F11</f>
        <v>DSI</v>
      </c>
      <c r="I187" s="118">
        <f t="shared" si="99"/>
        <v>0</v>
      </c>
      <c r="J187" s="118" t="e">
        <f t="shared" si="100"/>
        <v>#N/A</v>
      </c>
      <c r="K187" s="118"/>
      <c r="L187" s="118"/>
      <c r="M187" s="118" t="str">
        <f t="shared" si="101"/>
        <v>DSI</v>
      </c>
      <c r="N187" s="118" t="e">
        <f t="shared" si="102"/>
        <v>#N/A</v>
      </c>
      <c r="O187" s="118"/>
      <c r="P187" s="118" t="e">
        <f t="shared" si="103"/>
        <v>#N/A</v>
      </c>
      <c r="Q187" s="118"/>
      <c r="R187" s="118" t="e">
        <f t="shared" si="104"/>
        <v>#N/A</v>
      </c>
      <c r="S187" s="118"/>
      <c r="T187" s="118" t="e">
        <f t="shared" si="105"/>
        <v>#N/A</v>
      </c>
      <c r="U187" s="118" t="e">
        <f t="shared" si="106"/>
        <v>#N/A</v>
      </c>
      <c r="V187" s="118" t="e">
        <f t="shared" si="107"/>
        <v>#N/A</v>
      </c>
      <c r="W187">
        <v>2</v>
      </c>
    </row>
    <row r="188" spans="1:23" x14ac:dyDescent="0.2">
      <c r="A188">
        <f>DSI!B12</f>
        <v>0</v>
      </c>
      <c r="B188" t="str">
        <f>DSI!C12</f>
        <v/>
      </c>
      <c r="C188" t="str">
        <f>DSI!D12</f>
        <v/>
      </c>
      <c r="D188" t="str">
        <f>DSI!E12</f>
        <v/>
      </c>
      <c r="E188" t="str">
        <f>DSI!F12</f>
        <v>DSI</v>
      </c>
      <c r="I188" s="118">
        <f t="shared" si="99"/>
        <v>0</v>
      </c>
      <c r="J188" s="118" t="e">
        <f t="shared" si="100"/>
        <v>#N/A</v>
      </c>
      <c r="K188" s="118"/>
      <c r="L188" s="118"/>
      <c r="M188" s="118" t="str">
        <f t="shared" si="101"/>
        <v>DSI</v>
      </c>
      <c r="N188" s="118" t="e">
        <f t="shared" si="102"/>
        <v>#N/A</v>
      </c>
      <c r="O188" s="118"/>
      <c r="P188" s="118" t="e">
        <f t="shared" si="103"/>
        <v>#N/A</v>
      </c>
      <c r="Q188" s="118"/>
      <c r="R188" s="118" t="e">
        <f t="shared" si="104"/>
        <v>#N/A</v>
      </c>
      <c r="S188" s="118"/>
      <c r="T188" s="118" t="e">
        <f t="shared" si="105"/>
        <v>#N/A</v>
      </c>
      <c r="U188" s="118" t="e">
        <f t="shared" si="106"/>
        <v>#N/A</v>
      </c>
      <c r="V188" s="118" t="e">
        <f t="shared" si="107"/>
        <v>#N/A</v>
      </c>
      <c r="W188">
        <v>2</v>
      </c>
    </row>
    <row r="189" spans="1:23" x14ac:dyDescent="0.2">
      <c r="A189">
        <f>DSI!B13</f>
        <v>0</v>
      </c>
      <c r="B189" t="str">
        <f>DSI!C13</f>
        <v/>
      </c>
      <c r="C189" t="str">
        <f>DSI!D13</f>
        <v/>
      </c>
      <c r="D189" t="str">
        <f>DSI!E13</f>
        <v/>
      </c>
      <c r="E189" t="str">
        <f>DSI!F13</f>
        <v>DSI</v>
      </c>
      <c r="I189" s="117">
        <f t="shared" si="99"/>
        <v>0</v>
      </c>
      <c r="J189" s="117" t="e">
        <f t="shared" si="100"/>
        <v>#N/A</v>
      </c>
      <c r="K189" s="117"/>
      <c r="L189" s="117"/>
      <c r="M189" s="117" t="str">
        <f t="shared" si="101"/>
        <v>DSI</v>
      </c>
      <c r="N189" s="117" t="e">
        <f t="shared" si="102"/>
        <v>#N/A</v>
      </c>
      <c r="O189" s="117"/>
      <c r="P189" s="117" t="e">
        <f t="shared" si="103"/>
        <v>#N/A</v>
      </c>
      <c r="Q189" s="117"/>
      <c r="R189" s="117" t="e">
        <f t="shared" si="104"/>
        <v>#N/A</v>
      </c>
      <c r="T189" s="117" t="e">
        <f t="shared" si="105"/>
        <v>#N/A</v>
      </c>
      <c r="U189" s="117" t="e">
        <f t="shared" si="106"/>
        <v>#N/A</v>
      </c>
      <c r="V189" s="117" t="e">
        <f t="shared" si="107"/>
        <v>#N/A</v>
      </c>
      <c r="W189">
        <v>3</v>
      </c>
    </row>
    <row r="190" spans="1:23" x14ac:dyDescent="0.2">
      <c r="A190">
        <f>DSI!B14</f>
        <v>0</v>
      </c>
      <c r="B190" t="str">
        <f>DSI!C14</f>
        <v/>
      </c>
      <c r="C190" t="str">
        <f>DSI!D14</f>
        <v/>
      </c>
      <c r="D190" t="str">
        <f>DSI!E14</f>
        <v/>
      </c>
      <c r="E190" t="str">
        <f>DSI!F14</f>
        <v>DSI</v>
      </c>
      <c r="I190" s="117">
        <f t="shared" si="99"/>
        <v>0</v>
      </c>
      <c r="J190" s="117" t="e">
        <f t="shared" si="100"/>
        <v>#N/A</v>
      </c>
      <c r="K190" s="117"/>
      <c r="L190" s="117"/>
      <c r="M190" s="117" t="str">
        <f t="shared" si="101"/>
        <v>DSI</v>
      </c>
      <c r="N190" s="117" t="e">
        <f t="shared" si="102"/>
        <v>#N/A</v>
      </c>
      <c r="O190" s="117"/>
      <c r="P190" s="117" t="e">
        <f t="shared" si="103"/>
        <v>#N/A</v>
      </c>
      <c r="Q190" s="117"/>
      <c r="R190" s="117" t="e">
        <f t="shared" si="104"/>
        <v>#N/A</v>
      </c>
      <c r="T190" s="117" t="e">
        <f t="shared" si="105"/>
        <v>#N/A</v>
      </c>
      <c r="U190" s="117" t="e">
        <f t="shared" si="106"/>
        <v>#N/A</v>
      </c>
      <c r="V190" s="117" t="e">
        <f t="shared" si="107"/>
        <v>#N/A</v>
      </c>
      <c r="W190">
        <v>3</v>
      </c>
    </row>
    <row r="191" spans="1:23" x14ac:dyDescent="0.2">
      <c r="A191">
        <f>DSI!B15</f>
        <v>0</v>
      </c>
      <c r="B191" t="str">
        <f>DSI!C15</f>
        <v/>
      </c>
      <c r="C191" t="str">
        <f>DSI!D15</f>
        <v/>
      </c>
      <c r="D191" t="str">
        <f>DSI!E15</f>
        <v/>
      </c>
      <c r="E191" t="str">
        <f>DSI!F15</f>
        <v>DSI</v>
      </c>
      <c r="I191" s="118">
        <f t="shared" si="99"/>
        <v>0</v>
      </c>
      <c r="J191" s="118" t="e">
        <f t="shared" si="100"/>
        <v>#N/A</v>
      </c>
      <c r="K191" s="118"/>
      <c r="L191" s="118"/>
      <c r="M191" s="118" t="str">
        <f t="shared" si="101"/>
        <v>DSI</v>
      </c>
      <c r="N191" s="118" t="e">
        <f t="shared" si="102"/>
        <v>#N/A</v>
      </c>
      <c r="O191" s="118"/>
      <c r="P191" s="118" t="e">
        <f t="shared" si="103"/>
        <v>#N/A</v>
      </c>
      <c r="Q191" s="118"/>
      <c r="R191" s="118" t="e">
        <f t="shared" si="104"/>
        <v>#N/A</v>
      </c>
      <c r="S191" s="118"/>
      <c r="T191" s="118" t="e">
        <f t="shared" si="105"/>
        <v>#N/A</v>
      </c>
      <c r="U191" s="118" t="e">
        <f t="shared" si="106"/>
        <v>#N/A</v>
      </c>
      <c r="V191" s="118" t="e">
        <f t="shared" si="107"/>
        <v>#N/A</v>
      </c>
      <c r="W191">
        <v>4</v>
      </c>
    </row>
    <row r="192" spans="1:23" x14ac:dyDescent="0.2">
      <c r="A192">
        <f>DSI!B16</f>
        <v>0</v>
      </c>
      <c r="B192" t="str">
        <f>DSI!C16</f>
        <v/>
      </c>
      <c r="C192" t="str">
        <f>DSI!D16</f>
        <v/>
      </c>
      <c r="D192" t="str">
        <f>DSI!E16</f>
        <v/>
      </c>
      <c r="E192" t="str">
        <f>DSI!F16</f>
        <v>DSI</v>
      </c>
      <c r="I192" s="118">
        <f t="shared" si="99"/>
        <v>0</v>
      </c>
      <c r="J192" s="118" t="e">
        <f t="shared" si="100"/>
        <v>#N/A</v>
      </c>
      <c r="K192" s="118"/>
      <c r="L192" s="118"/>
      <c r="M192" s="118" t="str">
        <f t="shared" si="101"/>
        <v>DSI</v>
      </c>
      <c r="N192" s="118" t="e">
        <f t="shared" si="102"/>
        <v>#N/A</v>
      </c>
      <c r="O192" s="118"/>
      <c r="P192" s="118" t="e">
        <f t="shared" si="103"/>
        <v>#N/A</v>
      </c>
      <c r="Q192" s="118"/>
      <c r="R192" s="118" t="e">
        <f t="shared" si="104"/>
        <v>#N/A</v>
      </c>
      <c r="S192" s="118"/>
      <c r="T192" s="118" t="e">
        <f t="shared" si="105"/>
        <v>#N/A</v>
      </c>
      <c r="U192" s="118" t="e">
        <f t="shared" si="106"/>
        <v>#N/A</v>
      </c>
      <c r="V192" s="118" t="e">
        <f t="shared" si="107"/>
        <v>#N/A</v>
      </c>
      <c r="W192">
        <v>4</v>
      </c>
    </row>
    <row r="193" spans="1:23" x14ac:dyDescent="0.2">
      <c r="A193">
        <f>DSI!B17</f>
        <v>0</v>
      </c>
      <c r="B193" t="str">
        <f>DSI!C17</f>
        <v/>
      </c>
      <c r="C193" t="str">
        <f>DSI!D17</f>
        <v/>
      </c>
      <c r="D193" t="str">
        <f>DSI!E17</f>
        <v/>
      </c>
      <c r="E193" t="str">
        <f>DSI!F17</f>
        <v>DSI</v>
      </c>
      <c r="I193" s="117">
        <f t="shared" si="99"/>
        <v>0</v>
      </c>
      <c r="J193" s="117" t="e">
        <f t="shared" si="100"/>
        <v>#N/A</v>
      </c>
      <c r="K193" s="117"/>
      <c r="L193" s="117"/>
      <c r="M193" s="117" t="str">
        <f t="shared" si="101"/>
        <v>DSI</v>
      </c>
      <c r="N193" s="117" t="e">
        <f t="shared" si="102"/>
        <v>#N/A</v>
      </c>
      <c r="O193" s="117"/>
      <c r="P193" s="117" t="e">
        <f t="shared" si="103"/>
        <v>#N/A</v>
      </c>
      <c r="Q193" s="117"/>
      <c r="R193" s="117" t="e">
        <f t="shared" si="104"/>
        <v>#N/A</v>
      </c>
      <c r="T193" s="117" t="e">
        <f t="shared" si="105"/>
        <v>#N/A</v>
      </c>
      <c r="U193" s="117" t="e">
        <f t="shared" si="106"/>
        <v>#N/A</v>
      </c>
      <c r="V193" s="117" t="e">
        <f t="shared" si="107"/>
        <v>#N/A</v>
      </c>
      <c r="W193">
        <v>5</v>
      </c>
    </row>
    <row r="194" spans="1:23" x14ac:dyDescent="0.2">
      <c r="A194">
        <f>DSI!B18</f>
        <v>0</v>
      </c>
      <c r="B194" t="str">
        <f>DSI!C18</f>
        <v/>
      </c>
      <c r="C194" t="str">
        <f>DSI!D18</f>
        <v/>
      </c>
      <c r="D194" t="str">
        <f>DSI!E18</f>
        <v/>
      </c>
      <c r="E194" t="str">
        <f>DSI!F18</f>
        <v>DSI</v>
      </c>
      <c r="I194" s="117">
        <f t="shared" si="99"/>
        <v>0</v>
      </c>
      <c r="J194" s="117" t="e">
        <f t="shared" si="100"/>
        <v>#N/A</v>
      </c>
      <c r="K194" s="117"/>
      <c r="L194" s="117"/>
      <c r="M194" s="117" t="str">
        <f t="shared" si="101"/>
        <v>DSI</v>
      </c>
      <c r="N194" s="117" t="e">
        <f t="shared" si="102"/>
        <v>#N/A</v>
      </c>
      <c r="O194" s="117"/>
      <c r="P194" s="117" t="e">
        <f t="shared" si="103"/>
        <v>#N/A</v>
      </c>
      <c r="Q194" s="117"/>
      <c r="R194" s="117" t="e">
        <f t="shared" si="104"/>
        <v>#N/A</v>
      </c>
      <c r="T194" s="117" t="e">
        <f t="shared" si="105"/>
        <v>#N/A</v>
      </c>
      <c r="U194" s="117" t="e">
        <f t="shared" si="106"/>
        <v>#N/A</v>
      </c>
      <c r="V194" s="117" t="e">
        <f t="shared" si="107"/>
        <v>#N/A</v>
      </c>
      <c r="W194">
        <v>5</v>
      </c>
    </row>
    <row r="195" spans="1:23" x14ac:dyDescent="0.2">
      <c r="A195">
        <f>DSI!B19</f>
        <v>0</v>
      </c>
      <c r="B195" t="str">
        <f>DSI!C19</f>
        <v/>
      </c>
      <c r="C195" t="str">
        <f>DSI!D19</f>
        <v/>
      </c>
      <c r="D195" t="str">
        <f>DSI!E19</f>
        <v/>
      </c>
      <c r="E195" t="str">
        <f>DSI!F19</f>
        <v>DSI</v>
      </c>
      <c r="I195" s="118">
        <f t="shared" si="99"/>
        <v>0</v>
      </c>
      <c r="J195" s="118" t="e">
        <f t="shared" si="100"/>
        <v>#N/A</v>
      </c>
      <c r="K195" s="118"/>
      <c r="L195" s="118"/>
      <c r="M195" s="118" t="str">
        <f t="shared" si="101"/>
        <v>DSI</v>
      </c>
      <c r="N195" s="118" t="e">
        <f t="shared" si="102"/>
        <v>#N/A</v>
      </c>
      <c r="O195" s="118"/>
      <c r="P195" s="118" t="e">
        <f t="shared" si="103"/>
        <v>#N/A</v>
      </c>
      <c r="Q195" s="118"/>
      <c r="R195" s="118" t="e">
        <f t="shared" si="104"/>
        <v>#N/A</v>
      </c>
      <c r="S195" s="118"/>
      <c r="T195" s="118" t="e">
        <f t="shared" si="105"/>
        <v>#N/A</v>
      </c>
      <c r="U195" s="118" t="e">
        <f t="shared" si="106"/>
        <v>#N/A</v>
      </c>
      <c r="V195" s="118" t="e">
        <f t="shared" si="107"/>
        <v>#N/A</v>
      </c>
      <c r="W195">
        <v>6</v>
      </c>
    </row>
    <row r="196" spans="1:23" x14ac:dyDescent="0.2">
      <c r="A196">
        <f>DSI!B20</f>
        <v>0</v>
      </c>
      <c r="B196" t="str">
        <f>DSI!C20</f>
        <v/>
      </c>
      <c r="C196" t="str">
        <f>DSI!D20</f>
        <v/>
      </c>
      <c r="D196" t="str">
        <f>DSI!E20</f>
        <v/>
      </c>
      <c r="E196" t="str">
        <f>DSI!F20</f>
        <v>DSI</v>
      </c>
      <c r="I196" s="118">
        <f t="shared" si="99"/>
        <v>0</v>
      </c>
      <c r="J196" s="118" t="e">
        <f t="shared" si="100"/>
        <v>#N/A</v>
      </c>
      <c r="K196" s="118"/>
      <c r="L196" s="118"/>
      <c r="M196" s="118" t="str">
        <f t="shared" si="101"/>
        <v>DSI</v>
      </c>
      <c r="N196" s="118" t="e">
        <f t="shared" si="102"/>
        <v>#N/A</v>
      </c>
      <c r="O196" s="118"/>
      <c r="P196" s="118" t="e">
        <f t="shared" si="103"/>
        <v>#N/A</v>
      </c>
      <c r="Q196" s="118"/>
      <c r="R196" s="118" t="e">
        <f t="shared" si="104"/>
        <v>#N/A</v>
      </c>
      <c r="S196" s="118"/>
      <c r="T196" s="118" t="e">
        <f t="shared" si="105"/>
        <v>#N/A</v>
      </c>
      <c r="U196" s="118" t="e">
        <f t="shared" si="106"/>
        <v>#N/A</v>
      </c>
      <c r="V196" s="118" t="e">
        <f t="shared" si="107"/>
        <v>#N/A</v>
      </c>
      <c r="W196">
        <v>6</v>
      </c>
    </row>
    <row r="197" spans="1:23" x14ac:dyDescent="0.2">
      <c r="A197">
        <f>DSI!B21</f>
        <v>0</v>
      </c>
      <c r="B197" t="str">
        <f>DSI!C21</f>
        <v/>
      </c>
      <c r="C197" t="str">
        <f>DSI!D21</f>
        <v/>
      </c>
      <c r="D197" t="str">
        <f>DSI!E21</f>
        <v/>
      </c>
      <c r="E197" t="str">
        <f>DSI!F21</f>
        <v>DSI</v>
      </c>
      <c r="I197" s="117">
        <f t="shared" si="99"/>
        <v>0</v>
      </c>
      <c r="J197" s="117" t="e">
        <f t="shared" si="100"/>
        <v>#N/A</v>
      </c>
      <c r="K197" s="117"/>
      <c r="L197" s="117"/>
      <c r="M197" s="117" t="str">
        <f t="shared" si="101"/>
        <v>DSI</v>
      </c>
      <c r="N197" s="117" t="e">
        <f t="shared" si="102"/>
        <v>#N/A</v>
      </c>
      <c r="O197" s="117"/>
      <c r="P197" s="117" t="e">
        <f t="shared" si="103"/>
        <v>#N/A</v>
      </c>
      <c r="Q197" s="117"/>
      <c r="R197" s="117" t="e">
        <f t="shared" si="104"/>
        <v>#N/A</v>
      </c>
      <c r="T197" s="117" t="e">
        <f t="shared" si="105"/>
        <v>#N/A</v>
      </c>
      <c r="U197" s="117" t="e">
        <f t="shared" si="106"/>
        <v>#N/A</v>
      </c>
      <c r="V197" s="117" t="e">
        <f t="shared" si="107"/>
        <v>#N/A</v>
      </c>
      <c r="W197">
        <v>7</v>
      </c>
    </row>
    <row r="198" spans="1:23" x14ac:dyDescent="0.2">
      <c r="A198">
        <f>DSI!B22</f>
        <v>0</v>
      </c>
      <c r="B198" t="str">
        <f>DSI!C22</f>
        <v/>
      </c>
      <c r="C198" t="str">
        <f>DSI!D22</f>
        <v/>
      </c>
      <c r="D198" t="str">
        <f>DSI!E22</f>
        <v/>
      </c>
      <c r="E198" t="str">
        <f>DSI!F22</f>
        <v>DSI</v>
      </c>
      <c r="I198" s="117">
        <f t="shared" si="99"/>
        <v>0</v>
      </c>
      <c r="J198" s="117" t="e">
        <f t="shared" si="100"/>
        <v>#N/A</v>
      </c>
      <c r="K198" s="117"/>
      <c r="L198" s="117"/>
      <c r="M198" s="117" t="str">
        <f t="shared" si="101"/>
        <v>DSI</v>
      </c>
      <c r="N198" s="117" t="e">
        <f t="shared" si="102"/>
        <v>#N/A</v>
      </c>
      <c r="O198" s="117"/>
      <c r="P198" s="117" t="e">
        <f t="shared" si="103"/>
        <v>#N/A</v>
      </c>
      <c r="Q198" s="117"/>
      <c r="R198" s="117" t="e">
        <f t="shared" si="104"/>
        <v>#N/A</v>
      </c>
      <c r="T198" s="117" t="e">
        <f t="shared" si="105"/>
        <v>#N/A</v>
      </c>
      <c r="U198" s="117" t="e">
        <f t="shared" si="106"/>
        <v>#N/A</v>
      </c>
      <c r="V198" s="117" t="e">
        <f t="shared" si="107"/>
        <v>#N/A</v>
      </c>
      <c r="W198">
        <v>7</v>
      </c>
    </row>
    <row r="202" spans="1:23" x14ac:dyDescent="0.2">
      <c r="A202">
        <f>DSI!B26</f>
        <v>0</v>
      </c>
      <c r="B202" t="str">
        <f>DSI!C26</f>
        <v/>
      </c>
      <c r="C202" t="str">
        <f>DSI!D26</f>
        <v/>
      </c>
      <c r="D202" t="str">
        <f>DSI!E26</f>
        <v/>
      </c>
      <c r="E202" t="str">
        <f>DSI!F26</f>
        <v>DSI</v>
      </c>
      <c r="I202" s="117">
        <f t="shared" si="99"/>
        <v>0</v>
      </c>
      <c r="J202" s="117" t="e">
        <f t="shared" si="100"/>
        <v>#N/A</v>
      </c>
      <c r="K202" s="117"/>
      <c r="L202" s="117"/>
      <c r="M202" s="117" t="str">
        <f t="shared" si="101"/>
        <v>DSI</v>
      </c>
      <c r="N202" s="117" t="e">
        <f t="shared" si="102"/>
        <v>#N/A</v>
      </c>
      <c r="O202" s="117"/>
      <c r="P202" s="117" t="e">
        <f t="shared" si="103"/>
        <v>#N/A</v>
      </c>
      <c r="Q202" s="117"/>
      <c r="R202" s="117" t="e">
        <f t="shared" si="104"/>
        <v>#N/A</v>
      </c>
      <c r="T202" s="117" t="e">
        <f t="shared" si="105"/>
        <v>#N/A</v>
      </c>
      <c r="U202" s="117" t="e">
        <f t="shared" si="106"/>
        <v>#N/A</v>
      </c>
      <c r="V202" s="117" t="e">
        <f t="shared" si="107"/>
        <v>#N/A</v>
      </c>
      <c r="W202">
        <v>8</v>
      </c>
    </row>
    <row r="203" spans="1:23" x14ac:dyDescent="0.2">
      <c r="A203">
        <f>DSI!B27</f>
        <v>0</v>
      </c>
      <c r="B203" t="str">
        <f>DSI!C27</f>
        <v/>
      </c>
      <c r="C203" t="str">
        <f>DSI!D27</f>
        <v/>
      </c>
      <c r="D203" t="str">
        <f>DSI!E27</f>
        <v/>
      </c>
      <c r="E203" t="str">
        <f>DSI!F27</f>
        <v>DSI</v>
      </c>
      <c r="I203" s="117">
        <f t="shared" si="99"/>
        <v>0</v>
      </c>
      <c r="J203" s="117" t="e">
        <f t="shared" si="100"/>
        <v>#N/A</v>
      </c>
      <c r="K203" s="117"/>
      <c r="L203" s="117"/>
      <c r="M203" s="117" t="str">
        <f t="shared" si="101"/>
        <v>DSI</v>
      </c>
      <c r="N203" s="117" t="e">
        <f t="shared" si="102"/>
        <v>#N/A</v>
      </c>
      <c r="O203" s="117"/>
      <c r="P203" s="117" t="e">
        <f t="shared" si="103"/>
        <v>#N/A</v>
      </c>
      <c r="Q203" s="117"/>
      <c r="R203" s="117" t="e">
        <f t="shared" si="104"/>
        <v>#N/A</v>
      </c>
      <c r="T203" s="117" t="e">
        <f t="shared" si="105"/>
        <v>#N/A</v>
      </c>
      <c r="U203" s="117" t="e">
        <f t="shared" si="106"/>
        <v>#N/A</v>
      </c>
      <c r="V203" s="117" t="e">
        <f t="shared" si="107"/>
        <v>#N/A</v>
      </c>
      <c r="W203">
        <v>8</v>
      </c>
    </row>
    <row r="204" spans="1:23" x14ac:dyDescent="0.2">
      <c r="A204">
        <f>DSI!B28</f>
        <v>0</v>
      </c>
      <c r="B204" t="str">
        <f>DSI!C28</f>
        <v/>
      </c>
      <c r="C204" t="str">
        <f>DSI!D28</f>
        <v/>
      </c>
      <c r="D204" t="str">
        <f>DSI!E28</f>
        <v/>
      </c>
      <c r="E204" t="str">
        <f>DSI!F28</f>
        <v>DSI</v>
      </c>
      <c r="I204" s="118">
        <f t="shared" si="99"/>
        <v>0</v>
      </c>
      <c r="J204" s="118" t="e">
        <f t="shared" si="100"/>
        <v>#N/A</v>
      </c>
      <c r="K204" s="118"/>
      <c r="L204" s="118"/>
      <c r="M204" s="118" t="str">
        <f t="shared" si="101"/>
        <v>DSI</v>
      </c>
      <c r="N204" s="118" t="e">
        <f t="shared" si="102"/>
        <v>#N/A</v>
      </c>
      <c r="O204" s="118"/>
      <c r="P204" s="118" t="e">
        <f t="shared" si="103"/>
        <v>#N/A</v>
      </c>
      <c r="Q204" s="118"/>
      <c r="R204" s="118" t="e">
        <f t="shared" si="104"/>
        <v>#N/A</v>
      </c>
      <c r="S204" s="118"/>
      <c r="T204" s="118" t="e">
        <f t="shared" si="105"/>
        <v>#N/A</v>
      </c>
      <c r="U204" s="118" t="e">
        <f t="shared" si="106"/>
        <v>#N/A</v>
      </c>
      <c r="V204" s="118" t="e">
        <f t="shared" si="107"/>
        <v>#N/A</v>
      </c>
      <c r="W204">
        <v>9</v>
      </c>
    </row>
    <row r="205" spans="1:23" x14ac:dyDescent="0.2">
      <c r="A205">
        <f>DSI!B29</f>
        <v>0</v>
      </c>
      <c r="B205" t="str">
        <f>DSI!C29</f>
        <v/>
      </c>
      <c r="C205" t="str">
        <f>DSI!D29</f>
        <v/>
      </c>
      <c r="D205" t="str">
        <f>DSI!E29</f>
        <v/>
      </c>
      <c r="E205" t="str">
        <f>DSI!F29</f>
        <v>DSI</v>
      </c>
      <c r="I205" s="118">
        <f t="shared" si="99"/>
        <v>0</v>
      </c>
      <c r="J205" s="118" t="e">
        <f t="shared" si="100"/>
        <v>#N/A</v>
      </c>
      <c r="K205" s="118"/>
      <c r="L205" s="118"/>
      <c r="M205" s="118" t="str">
        <f t="shared" si="101"/>
        <v>DSI</v>
      </c>
      <c r="N205" s="118" t="e">
        <f t="shared" si="102"/>
        <v>#N/A</v>
      </c>
      <c r="O205" s="118"/>
      <c r="P205" s="118" t="e">
        <f t="shared" si="103"/>
        <v>#N/A</v>
      </c>
      <c r="Q205" s="118"/>
      <c r="R205" s="118" t="e">
        <f t="shared" si="104"/>
        <v>#N/A</v>
      </c>
      <c r="S205" s="118"/>
      <c r="T205" s="118" t="e">
        <f t="shared" si="105"/>
        <v>#N/A</v>
      </c>
      <c r="U205" s="118" t="e">
        <f t="shared" si="106"/>
        <v>#N/A</v>
      </c>
      <c r="V205" s="118" t="e">
        <f t="shared" si="107"/>
        <v>#N/A</v>
      </c>
      <c r="W205">
        <v>9</v>
      </c>
    </row>
    <row r="206" spans="1:23" x14ac:dyDescent="0.2">
      <c r="A206">
        <f>DSI!B30</f>
        <v>0</v>
      </c>
      <c r="B206" t="str">
        <f>DSI!C30</f>
        <v/>
      </c>
      <c r="C206" t="str">
        <f>DSI!D30</f>
        <v/>
      </c>
      <c r="D206" t="str">
        <f>DSI!E30</f>
        <v/>
      </c>
      <c r="E206" t="str">
        <f>DSI!F30</f>
        <v>DSI</v>
      </c>
      <c r="I206" s="117">
        <f t="shared" si="99"/>
        <v>0</v>
      </c>
      <c r="J206" s="117" t="e">
        <f t="shared" si="100"/>
        <v>#N/A</v>
      </c>
      <c r="K206" s="117"/>
      <c r="L206" s="117"/>
      <c r="M206" s="117" t="str">
        <f t="shared" si="101"/>
        <v>DSI</v>
      </c>
      <c r="N206" s="117" t="e">
        <f t="shared" si="102"/>
        <v>#N/A</v>
      </c>
      <c r="O206" s="117"/>
      <c r="P206" s="117" t="e">
        <f t="shared" si="103"/>
        <v>#N/A</v>
      </c>
      <c r="Q206" s="117"/>
      <c r="R206" s="117" t="e">
        <f t="shared" si="104"/>
        <v>#N/A</v>
      </c>
      <c r="T206" s="117" t="e">
        <f t="shared" si="105"/>
        <v>#N/A</v>
      </c>
      <c r="U206" s="117" t="e">
        <f t="shared" si="106"/>
        <v>#N/A</v>
      </c>
      <c r="V206" s="117" t="e">
        <f t="shared" si="107"/>
        <v>#N/A</v>
      </c>
      <c r="W206">
        <v>10</v>
      </c>
    </row>
    <row r="207" spans="1:23" x14ac:dyDescent="0.2">
      <c r="A207">
        <f>DSI!B31</f>
        <v>0</v>
      </c>
      <c r="B207" t="str">
        <f>DSI!C31</f>
        <v/>
      </c>
      <c r="C207" t="str">
        <f>DSI!D31</f>
        <v/>
      </c>
      <c r="D207" t="str">
        <f>DSI!E31</f>
        <v/>
      </c>
      <c r="E207" t="str">
        <f>DSI!F31</f>
        <v>DSI</v>
      </c>
      <c r="I207" s="117">
        <f t="shared" si="99"/>
        <v>0</v>
      </c>
      <c r="J207" s="117" t="e">
        <f t="shared" si="100"/>
        <v>#N/A</v>
      </c>
      <c r="K207" s="117"/>
      <c r="L207" s="117"/>
      <c r="M207" s="117" t="str">
        <f t="shared" si="101"/>
        <v>DSI</v>
      </c>
      <c r="N207" s="117" t="e">
        <f t="shared" si="102"/>
        <v>#N/A</v>
      </c>
      <c r="O207" s="117"/>
      <c r="P207" s="117" t="e">
        <f t="shared" si="103"/>
        <v>#N/A</v>
      </c>
      <c r="Q207" s="117"/>
      <c r="R207" s="117" t="e">
        <f t="shared" si="104"/>
        <v>#N/A</v>
      </c>
      <c r="T207" s="117" t="e">
        <f t="shared" si="105"/>
        <v>#N/A</v>
      </c>
      <c r="U207" s="117" t="e">
        <f t="shared" si="106"/>
        <v>#N/A</v>
      </c>
      <c r="V207" s="117" t="e">
        <f t="shared" si="107"/>
        <v>#N/A</v>
      </c>
      <c r="W207">
        <v>10</v>
      </c>
    </row>
    <row r="211" spans="1:23" x14ac:dyDescent="0.2">
      <c r="A211">
        <f>DPI!B9</f>
        <v>0</v>
      </c>
      <c r="B211" t="str">
        <f>DPI!C9</f>
        <v/>
      </c>
      <c r="C211" t="str">
        <f>DPI!D9</f>
        <v/>
      </c>
      <c r="D211" t="str">
        <f>DPI!E9</f>
        <v/>
      </c>
      <c r="E211" t="str">
        <f>DPI!F9</f>
        <v>DPI</v>
      </c>
      <c r="I211" s="117">
        <f t="shared" ref="I211:I224" si="108">A211</f>
        <v>0</v>
      </c>
      <c r="J211" s="117" t="e">
        <f t="shared" ref="J211:J224" si="109">VLOOKUP(I211,jugadores,13,0)</f>
        <v>#N/A</v>
      </c>
      <c r="K211" s="117"/>
      <c r="L211" s="117"/>
      <c r="M211" s="117" t="str">
        <f t="shared" ref="M211:M224" si="110">E211</f>
        <v>DPI</v>
      </c>
      <c r="N211" s="117" t="e">
        <f t="shared" ref="N211:N224" si="111">VLOOKUP(I211,jugadores,9,0)</f>
        <v>#N/A</v>
      </c>
      <c r="O211" s="117"/>
      <c r="P211" s="117" t="e">
        <f t="shared" ref="P211:P224" si="112">VLOOKUP(I211,jugadores,2,0)</f>
        <v>#N/A</v>
      </c>
      <c r="Q211" s="117"/>
      <c r="R211" s="117" t="e">
        <f t="shared" ref="R211:R224" si="113">VLOOKUP(I211,jugadores,8,0)</f>
        <v>#N/A</v>
      </c>
      <c r="T211" s="117" t="e">
        <f t="shared" ref="T211:T224" si="114">VLOOKUP(I211,jugadores,14,0)</f>
        <v>#N/A</v>
      </c>
      <c r="U211" s="117" t="e">
        <f t="shared" ref="U211:U224" si="115">VLOOKUP(I211,jugadores,12,0)</f>
        <v>#N/A</v>
      </c>
      <c r="V211" s="117" t="e">
        <f t="shared" ref="V211:V224" si="116">VLOOKUP(I211,jugadores,11,0)</f>
        <v>#N/A</v>
      </c>
      <c r="W211">
        <v>1</v>
      </c>
    </row>
    <row r="212" spans="1:23" x14ac:dyDescent="0.2">
      <c r="A212">
        <f>DPI!B10</f>
        <v>0</v>
      </c>
      <c r="B212" t="str">
        <f>DPI!C10</f>
        <v/>
      </c>
      <c r="C212" t="str">
        <f>DPI!D10</f>
        <v/>
      </c>
      <c r="D212" t="str">
        <f>DPI!E10</f>
        <v/>
      </c>
      <c r="E212" t="str">
        <f>DPI!F10</f>
        <v>DPI</v>
      </c>
      <c r="I212" s="117">
        <f t="shared" si="108"/>
        <v>0</v>
      </c>
      <c r="J212" s="117" t="e">
        <f t="shared" si="109"/>
        <v>#N/A</v>
      </c>
      <c r="K212" s="117"/>
      <c r="L212" s="117"/>
      <c r="M212" s="117" t="str">
        <f t="shared" si="110"/>
        <v>DPI</v>
      </c>
      <c r="N212" s="117" t="e">
        <f t="shared" si="111"/>
        <v>#N/A</v>
      </c>
      <c r="O212" s="117"/>
      <c r="P212" s="117" t="e">
        <f t="shared" si="112"/>
        <v>#N/A</v>
      </c>
      <c r="Q212" s="117"/>
      <c r="R212" s="117" t="e">
        <f t="shared" si="113"/>
        <v>#N/A</v>
      </c>
      <c r="T212" s="117" t="e">
        <f t="shared" si="114"/>
        <v>#N/A</v>
      </c>
      <c r="U212" s="117" t="e">
        <f t="shared" si="115"/>
        <v>#N/A</v>
      </c>
      <c r="V212" s="117" t="e">
        <f t="shared" si="116"/>
        <v>#N/A</v>
      </c>
      <c r="W212">
        <v>1</v>
      </c>
    </row>
    <row r="213" spans="1:23" x14ac:dyDescent="0.2">
      <c r="A213">
        <f>DPI!B11</f>
        <v>0</v>
      </c>
      <c r="B213" t="str">
        <f>DPI!C11</f>
        <v/>
      </c>
      <c r="C213" t="str">
        <f>DPI!D11</f>
        <v/>
      </c>
      <c r="D213" t="str">
        <f>DPI!E11</f>
        <v/>
      </c>
      <c r="E213" t="str">
        <f>DPI!F11</f>
        <v>DPI</v>
      </c>
      <c r="I213" s="118">
        <f t="shared" si="108"/>
        <v>0</v>
      </c>
      <c r="J213" s="118" t="e">
        <f t="shared" si="109"/>
        <v>#N/A</v>
      </c>
      <c r="K213" s="118"/>
      <c r="L213" s="118"/>
      <c r="M213" s="118" t="str">
        <f t="shared" si="110"/>
        <v>DPI</v>
      </c>
      <c r="N213" s="118" t="e">
        <f t="shared" si="111"/>
        <v>#N/A</v>
      </c>
      <c r="O213" s="118"/>
      <c r="P213" s="118" t="e">
        <f t="shared" si="112"/>
        <v>#N/A</v>
      </c>
      <c r="Q213" s="118"/>
      <c r="R213" s="118" t="e">
        <f t="shared" si="113"/>
        <v>#N/A</v>
      </c>
      <c r="S213" s="118"/>
      <c r="T213" s="118" t="e">
        <f t="shared" si="114"/>
        <v>#N/A</v>
      </c>
      <c r="U213" s="118" t="e">
        <f t="shared" si="115"/>
        <v>#N/A</v>
      </c>
      <c r="V213" s="118" t="e">
        <f t="shared" si="116"/>
        <v>#N/A</v>
      </c>
      <c r="W213">
        <v>2</v>
      </c>
    </row>
    <row r="214" spans="1:23" x14ac:dyDescent="0.2">
      <c r="A214">
        <f>DPI!B12</f>
        <v>0</v>
      </c>
      <c r="B214" t="str">
        <f>DPI!C12</f>
        <v/>
      </c>
      <c r="C214" t="str">
        <f>DPI!D12</f>
        <v/>
      </c>
      <c r="D214" t="str">
        <f>DPI!E12</f>
        <v/>
      </c>
      <c r="E214" t="str">
        <f>DPI!F12</f>
        <v>DPI</v>
      </c>
      <c r="I214" s="118">
        <f t="shared" si="108"/>
        <v>0</v>
      </c>
      <c r="J214" s="118" t="e">
        <f t="shared" si="109"/>
        <v>#N/A</v>
      </c>
      <c r="K214" s="118"/>
      <c r="L214" s="118"/>
      <c r="M214" s="118" t="str">
        <f t="shared" si="110"/>
        <v>DPI</v>
      </c>
      <c r="N214" s="118" t="e">
        <f t="shared" si="111"/>
        <v>#N/A</v>
      </c>
      <c r="O214" s="118"/>
      <c r="P214" s="118" t="e">
        <f t="shared" si="112"/>
        <v>#N/A</v>
      </c>
      <c r="Q214" s="118"/>
      <c r="R214" s="118" t="e">
        <f t="shared" si="113"/>
        <v>#N/A</v>
      </c>
      <c r="S214" s="118"/>
      <c r="T214" s="118" t="e">
        <f t="shared" si="114"/>
        <v>#N/A</v>
      </c>
      <c r="U214" s="118" t="e">
        <f t="shared" si="115"/>
        <v>#N/A</v>
      </c>
      <c r="V214" s="118" t="e">
        <f t="shared" si="116"/>
        <v>#N/A</v>
      </c>
      <c r="W214">
        <v>2</v>
      </c>
    </row>
    <row r="215" spans="1:23" x14ac:dyDescent="0.2">
      <c r="A215">
        <f>DPI!B13</f>
        <v>0</v>
      </c>
      <c r="B215" t="str">
        <f>DPI!C13</f>
        <v/>
      </c>
      <c r="C215" t="str">
        <f>DPI!D13</f>
        <v/>
      </c>
      <c r="D215" t="str">
        <f>DPI!E13</f>
        <v/>
      </c>
      <c r="E215" t="str">
        <f>DPI!F13</f>
        <v>DPI</v>
      </c>
      <c r="I215" s="117">
        <f t="shared" si="108"/>
        <v>0</v>
      </c>
      <c r="J215" s="117" t="e">
        <f t="shared" si="109"/>
        <v>#N/A</v>
      </c>
      <c r="K215" s="117"/>
      <c r="L215" s="117"/>
      <c r="M215" s="117" t="str">
        <f t="shared" si="110"/>
        <v>DPI</v>
      </c>
      <c r="N215" s="117" t="e">
        <f t="shared" si="111"/>
        <v>#N/A</v>
      </c>
      <c r="O215" s="117"/>
      <c r="P215" s="117" t="e">
        <f t="shared" si="112"/>
        <v>#N/A</v>
      </c>
      <c r="Q215" s="117"/>
      <c r="R215" s="117" t="e">
        <f t="shared" si="113"/>
        <v>#N/A</v>
      </c>
      <c r="T215" s="117" t="e">
        <f t="shared" si="114"/>
        <v>#N/A</v>
      </c>
      <c r="U215" s="117" t="e">
        <f t="shared" si="115"/>
        <v>#N/A</v>
      </c>
      <c r="V215" s="117" t="e">
        <f t="shared" si="116"/>
        <v>#N/A</v>
      </c>
      <c r="W215">
        <v>3</v>
      </c>
    </row>
    <row r="216" spans="1:23" x14ac:dyDescent="0.2">
      <c r="A216">
        <f>DPI!B14</f>
        <v>0</v>
      </c>
      <c r="B216" t="str">
        <f>DPI!C14</f>
        <v/>
      </c>
      <c r="C216" t="str">
        <f>DPI!D14</f>
        <v/>
      </c>
      <c r="D216" t="str">
        <f>DPI!E14</f>
        <v/>
      </c>
      <c r="E216" t="str">
        <f>DPI!F14</f>
        <v>DPI</v>
      </c>
      <c r="I216" s="117">
        <f t="shared" si="108"/>
        <v>0</v>
      </c>
      <c r="J216" s="117" t="e">
        <f t="shared" si="109"/>
        <v>#N/A</v>
      </c>
      <c r="K216" s="117"/>
      <c r="L216" s="117"/>
      <c r="M216" s="117" t="str">
        <f t="shared" si="110"/>
        <v>DPI</v>
      </c>
      <c r="N216" s="117" t="e">
        <f t="shared" si="111"/>
        <v>#N/A</v>
      </c>
      <c r="O216" s="117"/>
      <c r="P216" s="117" t="e">
        <f t="shared" si="112"/>
        <v>#N/A</v>
      </c>
      <c r="Q216" s="117"/>
      <c r="R216" s="117" t="e">
        <f t="shared" si="113"/>
        <v>#N/A</v>
      </c>
      <c r="T216" s="117" t="e">
        <f t="shared" si="114"/>
        <v>#N/A</v>
      </c>
      <c r="U216" s="117" t="e">
        <f t="shared" si="115"/>
        <v>#N/A</v>
      </c>
      <c r="V216" s="117" t="e">
        <f t="shared" si="116"/>
        <v>#N/A</v>
      </c>
      <c r="W216">
        <v>3</v>
      </c>
    </row>
    <row r="217" spans="1:23" x14ac:dyDescent="0.2">
      <c r="A217">
        <f>DPI!B15</f>
        <v>0</v>
      </c>
      <c r="B217" t="str">
        <f>DPI!C15</f>
        <v/>
      </c>
      <c r="C217" t="str">
        <f>DPI!D15</f>
        <v/>
      </c>
      <c r="D217" t="str">
        <f>DPI!E15</f>
        <v/>
      </c>
      <c r="E217" t="str">
        <f>DPI!F15</f>
        <v>DPI</v>
      </c>
      <c r="I217" s="118">
        <f t="shared" si="108"/>
        <v>0</v>
      </c>
      <c r="J217" s="118" t="e">
        <f t="shared" si="109"/>
        <v>#N/A</v>
      </c>
      <c r="K217" s="118"/>
      <c r="L217" s="118"/>
      <c r="M217" s="118" t="str">
        <f t="shared" si="110"/>
        <v>DPI</v>
      </c>
      <c r="N217" s="118" t="e">
        <f t="shared" si="111"/>
        <v>#N/A</v>
      </c>
      <c r="O217" s="118"/>
      <c r="P217" s="118" t="e">
        <f t="shared" si="112"/>
        <v>#N/A</v>
      </c>
      <c r="Q217" s="118"/>
      <c r="R217" s="118" t="e">
        <f t="shared" si="113"/>
        <v>#N/A</v>
      </c>
      <c r="S217" s="118"/>
      <c r="T217" s="118" t="e">
        <f t="shared" si="114"/>
        <v>#N/A</v>
      </c>
      <c r="U217" s="118" t="e">
        <f t="shared" si="115"/>
        <v>#N/A</v>
      </c>
      <c r="V217" s="118" t="e">
        <f t="shared" si="116"/>
        <v>#N/A</v>
      </c>
      <c r="W217">
        <v>4</v>
      </c>
    </row>
    <row r="218" spans="1:23" x14ac:dyDescent="0.2">
      <c r="A218">
        <f>DPI!B16</f>
        <v>0</v>
      </c>
      <c r="B218" t="str">
        <f>DPI!C16</f>
        <v/>
      </c>
      <c r="C218" t="str">
        <f>DPI!D16</f>
        <v/>
      </c>
      <c r="D218" t="str">
        <f>DPI!E16</f>
        <v/>
      </c>
      <c r="E218" t="str">
        <f>DPI!F16</f>
        <v>DPI</v>
      </c>
      <c r="I218" s="118">
        <f t="shared" si="108"/>
        <v>0</v>
      </c>
      <c r="J218" s="118" t="e">
        <f t="shared" si="109"/>
        <v>#N/A</v>
      </c>
      <c r="K218" s="118"/>
      <c r="L218" s="118"/>
      <c r="M218" s="118" t="str">
        <f t="shared" si="110"/>
        <v>DPI</v>
      </c>
      <c r="N218" s="118" t="e">
        <f t="shared" si="111"/>
        <v>#N/A</v>
      </c>
      <c r="O218" s="118"/>
      <c r="P218" s="118" t="e">
        <f t="shared" si="112"/>
        <v>#N/A</v>
      </c>
      <c r="Q218" s="118"/>
      <c r="R218" s="118" t="e">
        <f t="shared" si="113"/>
        <v>#N/A</v>
      </c>
      <c r="S218" s="118"/>
      <c r="T218" s="118" t="e">
        <f t="shared" si="114"/>
        <v>#N/A</v>
      </c>
      <c r="U218" s="118" t="e">
        <f t="shared" si="115"/>
        <v>#N/A</v>
      </c>
      <c r="V218" s="118" t="e">
        <f t="shared" si="116"/>
        <v>#N/A</v>
      </c>
      <c r="W218">
        <v>4</v>
      </c>
    </row>
    <row r="219" spans="1:23" x14ac:dyDescent="0.2">
      <c r="A219">
        <f>DPI!B17</f>
        <v>0</v>
      </c>
      <c r="B219" t="str">
        <f>DPI!C17</f>
        <v/>
      </c>
      <c r="C219" t="str">
        <f>DPI!D17</f>
        <v/>
      </c>
      <c r="D219" t="str">
        <f>DPI!E17</f>
        <v/>
      </c>
      <c r="E219" t="str">
        <f>DPI!F17</f>
        <v>DPI</v>
      </c>
      <c r="I219" s="117">
        <f t="shared" si="108"/>
        <v>0</v>
      </c>
      <c r="J219" s="117" t="e">
        <f t="shared" si="109"/>
        <v>#N/A</v>
      </c>
      <c r="K219" s="117"/>
      <c r="L219" s="117"/>
      <c r="M219" s="117" t="str">
        <f t="shared" si="110"/>
        <v>DPI</v>
      </c>
      <c r="N219" s="117" t="e">
        <f t="shared" si="111"/>
        <v>#N/A</v>
      </c>
      <c r="O219" s="117"/>
      <c r="P219" s="117" t="e">
        <f t="shared" si="112"/>
        <v>#N/A</v>
      </c>
      <c r="Q219" s="117"/>
      <c r="R219" s="117" t="e">
        <f t="shared" si="113"/>
        <v>#N/A</v>
      </c>
      <c r="T219" s="117" t="e">
        <f t="shared" si="114"/>
        <v>#N/A</v>
      </c>
      <c r="U219" s="117" t="e">
        <f t="shared" si="115"/>
        <v>#N/A</v>
      </c>
      <c r="V219" s="117" t="e">
        <f t="shared" si="116"/>
        <v>#N/A</v>
      </c>
      <c r="W219">
        <v>5</v>
      </c>
    </row>
    <row r="220" spans="1:23" x14ac:dyDescent="0.2">
      <c r="A220">
        <f>DPI!B18</f>
        <v>0</v>
      </c>
      <c r="B220" t="str">
        <f>DPI!C18</f>
        <v/>
      </c>
      <c r="C220" t="str">
        <f>DPI!D18</f>
        <v/>
      </c>
      <c r="D220" t="str">
        <f>DPI!E18</f>
        <v/>
      </c>
      <c r="E220" t="str">
        <f>DPI!F18</f>
        <v>DPI</v>
      </c>
      <c r="I220" s="117">
        <f t="shared" si="108"/>
        <v>0</v>
      </c>
      <c r="J220" s="117" t="e">
        <f t="shared" si="109"/>
        <v>#N/A</v>
      </c>
      <c r="K220" s="117"/>
      <c r="L220" s="117"/>
      <c r="M220" s="117" t="str">
        <f t="shared" si="110"/>
        <v>DPI</v>
      </c>
      <c r="N220" s="117" t="e">
        <f t="shared" si="111"/>
        <v>#N/A</v>
      </c>
      <c r="O220" s="117"/>
      <c r="P220" s="117" t="e">
        <f t="shared" si="112"/>
        <v>#N/A</v>
      </c>
      <c r="Q220" s="117"/>
      <c r="R220" s="117" t="e">
        <f t="shared" si="113"/>
        <v>#N/A</v>
      </c>
      <c r="T220" s="117" t="e">
        <f t="shared" si="114"/>
        <v>#N/A</v>
      </c>
      <c r="U220" s="117" t="e">
        <f t="shared" si="115"/>
        <v>#N/A</v>
      </c>
      <c r="V220" s="117" t="e">
        <f t="shared" si="116"/>
        <v>#N/A</v>
      </c>
      <c r="W220">
        <v>5</v>
      </c>
    </row>
    <row r="221" spans="1:23" x14ac:dyDescent="0.2">
      <c r="A221">
        <f>DPI!B19</f>
        <v>0</v>
      </c>
      <c r="B221" t="str">
        <f>DPI!C19</f>
        <v/>
      </c>
      <c r="C221" t="str">
        <f>DPI!D19</f>
        <v/>
      </c>
      <c r="D221" t="str">
        <f>DPI!E19</f>
        <v/>
      </c>
      <c r="E221" t="str">
        <f>DPI!F19</f>
        <v>DPI</v>
      </c>
      <c r="I221" s="118">
        <f t="shared" si="108"/>
        <v>0</v>
      </c>
      <c r="J221" s="118" t="e">
        <f t="shared" si="109"/>
        <v>#N/A</v>
      </c>
      <c r="K221" s="118"/>
      <c r="L221" s="118"/>
      <c r="M221" s="118" t="str">
        <f t="shared" si="110"/>
        <v>DPI</v>
      </c>
      <c r="N221" s="118" t="e">
        <f t="shared" si="111"/>
        <v>#N/A</v>
      </c>
      <c r="O221" s="118"/>
      <c r="P221" s="118" t="e">
        <f t="shared" si="112"/>
        <v>#N/A</v>
      </c>
      <c r="Q221" s="118"/>
      <c r="R221" s="118" t="e">
        <f t="shared" si="113"/>
        <v>#N/A</v>
      </c>
      <c r="S221" s="118"/>
      <c r="T221" s="118" t="e">
        <f t="shared" si="114"/>
        <v>#N/A</v>
      </c>
      <c r="U221" s="118" t="e">
        <f t="shared" si="115"/>
        <v>#N/A</v>
      </c>
      <c r="V221" s="118" t="e">
        <f t="shared" si="116"/>
        <v>#N/A</v>
      </c>
      <c r="W221">
        <v>6</v>
      </c>
    </row>
    <row r="222" spans="1:23" x14ac:dyDescent="0.2">
      <c r="A222">
        <f>DPI!B20</f>
        <v>0</v>
      </c>
      <c r="B222" t="str">
        <f>DPI!C20</f>
        <v/>
      </c>
      <c r="C222" t="str">
        <f>DPI!D20</f>
        <v/>
      </c>
      <c r="D222" t="str">
        <f>DPI!E20</f>
        <v/>
      </c>
      <c r="E222" t="str">
        <f>DPI!F20</f>
        <v>DPI</v>
      </c>
      <c r="I222" s="118">
        <f t="shared" si="108"/>
        <v>0</v>
      </c>
      <c r="J222" s="118" t="e">
        <f t="shared" si="109"/>
        <v>#N/A</v>
      </c>
      <c r="K222" s="118"/>
      <c r="L222" s="118"/>
      <c r="M222" s="118" t="str">
        <f t="shared" si="110"/>
        <v>DPI</v>
      </c>
      <c r="N222" s="118" t="e">
        <f t="shared" si="111"/>
        <v>#N/A</v>
      </c>
      <c r="O222" s="118"/>
      <c r="P222" s="118" t="e">
        <f t="shared" si="112"/>
        <v>#N/A</v>
      </c>
      <c r="Q222" s="118"/>
      <c r="R222" s="118" t="e">
        <f t="shared" si="113"/>
        <v>#N/A</v>
      </c>
      <c r="S222" s="118"/>
      <c r="T222" s="118" t="e">
        <f t="shared" si="114"/>
        <v>#N/A</v>
      </c>
      <c r="U222" s="118" t="e">
        <f t="shared" si="115"/>
        <v>#N/A</v>
      </c>
      <c r="V222" s="118" t="e">
        <f t="shared" si="116"/>
        <v>#N/A</v>
      </c>
      <c r="W222">
        <v>6</v>
      </c>
    </row>
    <row r="223" spans="1:23" x14ac:dyDescent="0.2">
      <c r="A223">
        <f>DPI!B21</f>
        <v>0</v>
      </c>
      <c r="B223" t="str">
        <f>DPI!C21</f>
        <v/>
      </c>
      <c r="C223" t="str">
        <f>DPI!D21</f>
        <v/>
      </c>
      <c r="D223" t="str">
        <f>DPI!E21</f>
        <v/>
      </c>
      <c r="E223" t="str">
        <f>DPI!F21</f>
        <v>DPI</v>
      </c>
      <c r="I223" s="117">
        <f t="shared" si="108"/>
        <v>0</v>
      </c>
      <c r="J223" s="117" t="e">
        <f t="shared" si="109"/>
        <v>#N/A</v>
      </c>
      <c r="K223" s="117"/>
      <c r="L223" s="117"/>
      <c r="M223" s="117" t="str">
        <f t="shared" si="110"/>
        <v>DPI</v>
      </c>
      <c r="N223" s="117" t="e">
        <f t="shared" si="111"/>
        <v>#N/A</v>
      </c>
      <c r="O223" s="117"/>
      <c r="P223" s="117" t="e">
        <f t="shared" si="112"/>
        <v>#N/A</v>
      </c>
      <c r="Q223" s="117"/>
      <c r="R223" s="117" t="e">
        <f t="shared" si="113"/>
        <v>#N/A</v>
      </c>
      <c r="T223" s="117" t="e">
        <f t="shared" si="114"/>
        <v>#N/A</v>
      </c>
      <c r="U223" s="117" t="e">
        <f t="shared" si="115"/>
        <v>#N/A</v>
      </c>
      <c r="V223" s="117" t="e">
        <f t="shared" si="116"/>
        <v>#N/A</v>
      </c>
      <c r="W223">
        <v>7</v>
      </c>
    </row>
    <row r="224" spans="1:23" x14ac:dyDescent="0.2">
      <c r="A224">
        <f>DPI!B22</f>
        <v>0</v>
      </c>
      <c r="B224" t="str">
        <f>DPI!C22</f>
        <v/>
      </c>
      <c r="C224" t="str">
        <f>DPI!D22</f>
        <v/>
      </c>
      <c r="D224" t="str">
        <f>DPI!E22</f>
        <v/>
      </c>
      <c r="E224" t="str">
        <f>DPI!F22</f>
        <v>DPI</v>
      </c>
      <c r="I224" s="117">
        <f t="shared" si="108"/>
        <v>0</v>
      </c>
      <c r="J224" s="117" t="e">
        <f t="shared" si="109"/>
        <v>#N/A</v>
      </c>
      <c r="K224" s="117"/>
      <c r="L224" s="117"/>
      <c r="M224" s="117" t="str">
        <f t="shared" si="110"/>
        <v>DPI</v>
      </c>
      <c r="N224" s="117" t="e">
        <f t="shared" si="111"/>
        <v>#N/A</v>
      </c>
      <c r="O224" s="117"/>
      <c r="P224" s="117" t="e">
        <f t="shared" si="112"/>
        <v>#N/A</v>
      </c>
      <c r="Q224" s="117"/>
      <c r="R224" s="117" t="e">
        <f t="shared" si="113"/>
        <v>#N/A</v>
      </c>
      <c r="T224" s="117" t="e">
        <f t="shared" si="114"/>
        <v>#N/A</v>
      </c>
      <c r="U224" s="117" t="e">
        <f t="shared" si="115"/>
        <v>#N/A</v>
      </c>
      <c r="V224" s="117" t="e">
        <f t="shared" si="116"/>
        <v>#N/A</v>
      </c>
      <c r="W224">
        <v>7</v>
      </c>
    </row>
    <row r="228" spans="1:23" x14ac:dyDescent="0.2">
      <c r="A228">
        <f>DPI!B26</f>
        <v>0</v>
      </c>
      <c r="B228" t="str">
        <f>DPI!C26</f>
        <v/>
      </c>
      <c r="C228" t="str">
        <f>DPI!D26</f>
        <v/>
      </c>
      <c r="D228" t="str">
        <f>DPI!E26</f>
        <v/>
      </c>
      <c r="E228" t="str">
        <f>DPI!F26</f>
        <v>DPI</v>
      </c>
      <c r="I228" s="117">
        <f t="shared" ref="I228:I233" si="117">A228</f>
        <v>0</v>
      </c>
      <c r="J228" s="117" t="e">
        <f t="shared" ref="J228:J233" si="118">VLOOKUP(I228,jugadores,13,0)</f>
        <v>#N/A</v>
      </c>
      <c r="K228" s="117"/>
      <c r="L228" s="117"/>
      <c r="M228" s="117" t="str">
        <f t="shared" ref="M228:M233" si="119">E228</f>
        <v>DPI</v>
      </c>
      <c r="N228" s="117" t="e">
        <f t="shared" ref="N228:N233" si="120">VLOOKUP(I228,jugadores,9,0)</f>
        <v>#N/A</v>
      </c>
      <c r="O228" s="117"/>
      <c r="P228" s="117" t="e">
        <f t="shared" ref="P228:P233" si="121">VLOOKUP(I228,jugadores,2,0)</f>
        <v>#N/A</v>
      </c>
      <c r="Q228" s="117"/>
      <c r="R228" s="117" t="e">
        <f t="shared" ref="R228:R233" si="122">VLOOKUP(I228,jugadores,8,0)</f>
        <v>#N/A</v>
      </c>
      <c r="T228" s="117" t="e">
        <f t="shared" ref="T228:T233" si="123">VLOOKUP(I228,jugadores,14,0)</f>
        <v>#N/A</v>
      </c>
      <c r="U228" s="117" t="e">
        <f t="shared" ref="U228:U233" si="124">VLOOKUP(I228,jugadores,12,0)</f>
        <v>#N/A</v>
      </c>
      <c r="V228" s="117" t="e">
        <f t="shared" ref="V228:V233" si="125">VLOOKUP(I228,jugadores,11,0)</f>
        <v>#N/A</v>
      </c>
      <c r="W228">
        <v>8</v>
      </c>
    </row>
    <row r="229" spans="1:23" x14ac:dyDescent="0.2">
      <c r="A229">
        <f>DPI!B27</f>
        <v>0</v>
      </c>
      <c r="B229" t="str">
        <f>DPI!C27</f>
        <v/>
      </c>
      <c r="C229" t="str">
        <f>DPI!D27</f>
        <v/>
      </c>
      <c r="D229" t="str">
        <f>DPI!E27</f>
        <v/>
      </c>
      <c r="E229" t="str">
        <f>DPI!F27</f>
        <v>DPI</v>
      </c>
      <c r="I229" s="117">
        <f t="shared" si="117"/>
        <v>0</v>
      </c>
      <c r="J229" s="117" t="e">
        <f t="shared" si="118"/>
        <v>#N/A</v>
      </c>
      <c r="K229" s="117"/>
      <c r="L229" s="117"/>
      <c r="M229" s="117" t="str">
        <f t="shared" si="119"/>
        <v>DPI</v>
      </c>
      <c r="N229" s="117" t="e">
        <f t="shared" si="120"/>
        <v>#N/A</v>
      </c>
      <c r="O229" s="117"/>
      <c r="P229" s="117" t="e">
        <f t="shared" si="121"/>
        <v>#N/A</v>
      </c>
      <c r="Q229" s="117"/>
      <c r="R229" s="117" t="e">
        <f t="shared" si="122"/>
        <v>#N/A</v>
      </c>
      <c r="T229" s="117" t="e">
        <f t="shared" si="123"/>
        <v>#N/A</v>
      </c>
      <c r="U229" s="117" t="e">
        <f t="shared" si="124"/>
        <v>#N/A</v>
      </c>
      <c r="V229" s="117" t="e">
        <f t="shared" si="125"/>
        <v>#N/A</v>
      </c>
      <c r="W229">
        <v>8</v>
      </c>
    </row>
    <row r="230" spans="1:23" x14ac:dyDescent="0.2">
      <c r="A230">
        <f>DPI!B28</f>
        <v>0</v>
      </c>
      <c r="B230" t="str">
        <f>DPI!C28</f>
        <v/>
      </c>
      <c r="C230" t="str">
        <f>DPI!D28</f>
        <v/>
      </c>
      <c r="D230" t="str">
        <f>DPI!E28</f>
        <v/>
      </c>
      <c r="E230" t="str">
        <f>DPI!F28</f>
        <v>DPI</v>
      </c>
      <c r="I230" s="118">
        <f t="shared" si="117"/>
        <v>0</v>
      </c>
      <c r="J230" s="118" t="e">
        <f t="shared" si="118"/>
        <v>#N/A</v>
      </c>
      <c r="K230" s="118"/>
      <c r="L230" s="118"/>
      <c r="M230" s="118" t="str">
        <f t="shared" si="119"/>
        <v>DPI</v>
      </c>
      <c r="N230" s="118" t="e">
        <f t="shared" si="120"/>
        <v>#N/A</v>
      </c>
      <c r="O230" s="118"/>
      <c r="P230" s="118" t="e">
        <f t="shared" si="121"/>
        <v>#N/A</v>
      </c>
      <c r="Q230" s="118"/>
      <c r="R230" s="118" t="e">
        <f t="shared" si="122"/>
        <v>#N/A</v>
      </c>
      <c r="S230" s="118"/>
      <c r="T230" s="118" t="e">
        <f t="shared" si="123"/>
        <v>#N/A</v>
      </c>
      <c r="U230" s="118" t="e">
        <f t="shared" si="124"/>
        <v>#N/A</v>
      </c>
      <c r="V230" s="118" t="e">
        <f t="shared" si="125"/>
        <v>#N/A</v>
      </c>
      <c r="W230">
        <v>9</v>
      </c>
    </row>
    <row r="231" spans="1:23" x14ac:dyDescent="0.2">
      <c r="A231">
        <f>DPI!B29</f>
        <v>0</v>
      </c>
      <c r="B231" t="str">
        <f>DPI!C29</f>
        <v/>
      </c>
      <c r="C231" t="str">
        <f>DPI!D29</f>
        <v/>
      </c>
      <c r="D231" t="str">
        <f>DPI!E29</f>
        <v/>
      </c>
      <c r="E231" t="str">
        <f>DPI!F29</f>
        <v>DPI</v>
      </c>
      <c r="I231" s="118">
        <f t="shared" si="117"/>
        <v>0</v>
      </c>
      <c r="J231" s="118" t="e">
        <f t="shared" si="118"/>
        <v>#N/A</v>
      </c>
      <c r="K231" s="118"/>
      <c r="L231" s="118"/>
      <c r="M231" s="118" t="str">
        <f t="shared" si="119"/>
        <v>DPI</v>
      </c>
      <c r="N231" s="118" t="e">
        <f t="shared" si="120"/>
        <v>#N/A</v>
      </c>
      <c r="O231" s="118"/>
      <c r="P231" s="118" t="e">
        <f t="shared" si="121"/>
        <v>#N/A</v>
      </c>
      <c r="Q231" s="118"/>
      <c r="R231" s="118" t="e">
        <f t="shared" si="122"/>
        <v>#N/A</v>
      </c>
      <c r="S231" s="118"/>
      <c r="T231" s="118" t="e">
        <f t="shared" si="123"/>
        <v>#N/A</v>
      </c>
      <c r="U231" s="118" t="e">
        <f t="shared" si="124"/>
        <v>#N/A</v>
      </c>
      <c r="V231" s="118" t="e">
        <f t="shared" si="125"/>
        <v>#N/A</v>
      </c>
      <c r="W231">
        <v>9</v>
      </c>
    </row>
    <row r="232" spans="1:23" x14ac:dyDescent="0.2">
      <c r="A232">
        <f>DPI!B30</f>
        <v>0</v>
      </c>
      <c r="B232" t="str">
        <f>DPI!C30</f>
        <v/>
      </c>
      <c r="C232" t="str">
        <f>DPI!D30</f>
        <v/>
      </c>
      <c r="D232" t="str">
        <f>DPI!E30</f>
        <v/>
      </c>
      <c r="E232" t="str">
        <f>DPI!F30</f>
        <v>DPI</v>
      </c>
      <c r="I232" s="117">
        <f t="shared" si="117"/>
        <v>0</v>
      </c>
      <c r="J232" s="117" t="e">
        <f t="shared" si="118"/>
        <v>#N/A</v>
      </c>
      <c r="K232" s="117"/>
      <c r="L232" s="117"/>
      <c r="M232" s="117" t="str">
        <f t="shared" si="119"/>
        <v>DPI</v>
      </c>
      <c r="N232" s="117" t="e">
        <f t="shared" si="120"/>
        <v>#N/A</v>
      </c>
      <c r="O232" s="117"/>
      <c r="P232" s="117" t="e">
        <f t="shared" si="121"/>
        <v>#N/A</v>
      </c>
      <c r="Q232" s="117"/>
      <c r="R232" s="117" t="e">
        <f t="shared" si="122"/>
        <v>#N/A</v>
      </c>
      <c r="T232" s="117" t="e">
        <f t="shared" si="123"/>
        <v>#N/A</v>
      </c>
      <c r="U232" s="117" t="e">
        <f t="shared" si="124"/>
        <v>#N/A</v>
      </c>
      <c r="V232" s="117" t="e">
        <f t="shared" si="125"/>
        <v>#N/A</v>
      </c>
      <c r="W232">
        <v>10</v>
      </c>
    </row>
    <row r="233" spans="1:23" x14ac:dyDescent="0.2">
      <c r="A233">
        <f>DPI!B31</f>
        <v>0</v>
      </c>
      <c r="B233" t="str">
        <f>DPI!C31</f>
        <v/>
      </c>
      <c r="C233" t="str">
        <f>DPI!D31</f>
        <v/>
      </c>
      <c r="D233" t="str">
        <f>DPI!E31</f>
        <v/>
      </c>
      <c r="E233" t="str">
        <f>DPI!F31</f>
        <v>DPI</v>
      </c>
      <c r="I233" s="117">
        <f t="shared" si="117"/>
        <v>0</v>
      </c>
      <c r="J233" s="117" t="e">
        <f t="shared" si="118"/>
        <v>#N/A</v>
      </c>
      <c r="K233" s="117"/>
      <c r="L233" s="117"/>
      <c r="M233" s="117" t="str">
        <f t="shared" si="119"/>
        <v>DPI</v>
      </c>
      <c r="N233" s="117" t="e">
        <f t="shared" si="120"/>
        <v>#N/A</v>
      </c>
      <c r="O233" s="117"/>
      <c r="P233" s="117" t="e">
        <f t="shared" si="121"/>
        <v>#N/A</v>
      </c>
      <c r="Q233" s="117"/>
      <c r="R233" s="117" t="e">
        <f t="shared" si="122"/>
        <v>#N/A</v>
      </c>
      <c r="T233" s="117" t="e">
        <f t="shared" si="123"/>
        <v>#N/A</v>
      </c>
      <c r="U233" s="117" t="e">
        <f t="shared" si="124"/>
        <v>#N/A</v>
      </c>
      <c r="V233" s="117" t="e">
        <f t="shared" si="125"/>
        <v>#N/A</v>
      </c>
      <c r="W233">
        <v>10</v>
      </c>
    </row>
    <row r="239" spans="1:23" x14ac:dyDescent="0.2">
      <c r="K239" s="72" t="s">
        <v>8744</v>
      </c>
      <c r="L239" s="72" t="s">
        <v>8745</v>
      </c>
    </row>
    <row r="240" spans="1:23" x14ac:dyDescent="0.2">
      <c r="A240" s="112">
        <f>CLASIFICACION!B9</f>
        <v>0</v>
      </c>
      <c r="B240" s="112" t="str">
        <f>CLASIFICACION!C9</f>
        <v/>
      </c>
      <c r="C240" s="112" t="str">
        <f>CLASIFICACION!D9</f>
        <v/>
      </c>
      <c r="D240" s="112" t="str">
        <f>CLASIFICACION!E9</f>
        <v/>
      </c>
      <c r="E240" s="112" t="str">
        <f>CLASIFICACION!F9</f>
        <v>CLAS</v>
      </c>
      <c r="F240" s="112"/>
      <c r="G240" s="112"/>
      <c r="H240" s="112"/>
      <c r="I240" s="112"/>
      <c r="J240" s="113">
        <f>CLASIFICACION!X9</f>
        <v>0</v>
      </c>
      <c r="K240" s="113">
        <f>IFERROR(CLASIFICACION!Y9,"")</f>
        <v>0</v>
      </c>
      <c r="L240" s="113" t="str">
        <f>CLASIFICACION!Z9</f>
        <v xml:space="preserve"> </v>
      </c>
    </row>
    <row r="241" spans="1:12" x14ac:dyDescent="0.2">
      <c r="A241" s="112">
        <f>CLASIFICACION!B10</f>
        <v>0</v>
      </c>
      <c r="B241" s="112" t="str">
        <f>CLASIFICACION!C10</f>
        <v/>
      </c>
      <c r="C241" s="112" t="str">
        <f>CLASIFICACION!D10</f>
        <v/>
      </c>
      <c r="D241" s="112" t="str">
        <f>CLASIFICACION!E10</f>
        <v/>
      </c>
      <c r="E241" s="112" t="str">
        <f>CLASIFICACION!F10</f>
        <v>CLAS</v>
      </c>
      <c r="F241" s="112"/>
      <c r="G241" s="112"/>
      <c r="H241" s="112"/>
      <c r="I241" s="112"/>
      <c r="J241" s="113">
        <f>CLASIFICACION!X10</f>
        <v>0</v>
      </c>
      <c r="K241" s="113" t="str">
        <f>IFERROR(CLASIFICACION!Y10,"")</f>
        <v xml:space="preserve"> </v>
      </c>
      <c r="L241" s="113" t="str">
        <f>CLASIFICACION!Z10</f>
        <v xml:space="preserve"> </v>
      </c>
    </row>
    <row r="242" spans="1:12" x14ac:dyDescent="0.2">
      <c r="A242" s="112">
        <f>CLASIFICACION!B11</f>
        <v>0</v>
      </c>
      <c r="B242" s="112" t="str">
        <f>CLASIFICACION!C11</f>
        <v/>
      </c>
      <c r="C242" s="112" t="str">
        <f>CLASIFICACION!D11</f>
        <v/>
      </c>
      <c r="D242" s="112" t="str">
        <f>CLASIFICACION!E11</f>
        <v/>
      </c>
      <c r="E242" s="112" t="str">
        <f>CLASIFICACION!F11</f>
        <v>CLAS</v>
      </c>
      <c r="F242" s="112"/>
      <c r="G242" s="112"/>
      <c r="H242" s="112"/>
      <c r="I242" s="112"/>
      <c r="J242" s="113">
        <f>CLASIFICACION!X11</f>
        <v>0</v>
      </c>
      <c r="K242" s="113" t="str">
        <f>IFERROR(CLASIFICACION!Y11,"")</f>
        <v xml:space="preserve"> </v>
      </c>
      <c r="L242" s="113" t="str">
        <f>CLASIFICACION!Z11</f>
        <v xml:space="preserve"> </v>
      </c>
    </row>
    <row r="243" spans="1:12" x14ac:dyDescent="0.2">
      <c r="A243" s="112">
        <f>CLASIFICACION!B12</f>
        <v>0</v>
      </c>
      <c r="B243" s="112" t="str">
        <f>CLASIFICACION!C12</f>
        <v/>
      </c>
      <c r="C243" s="112" t="str">
        <f>CLASIFICACION!D12</f>
        <v/>
      </c>
      <c r="D243" s="112" t="str">
        <f>CLASIFICACION!E12</f>
        <v/>
      </c>
      <c r="E243" s="112" t="str">
        <f>CLASIFICACION!F12</f>
        <v>CLAS</v>
      </c>
      <c r="F243" s="112"/>
      <c r="G243" s="112"/>
      <c r="H243" s="112"/>
      <c r="I243" s="112"/>
      <c r="J243" s="113">
        <f>CLASIFICACION!X12</f>
        <v>0</v>
      </c>
      <c r="K243" s="113" t="str">
        <f>IFERROR(CLASIFICACION!Y12,"")</f>
        <v xml:space="preserve"> </v>
      </c>
      <c r="L243" s="113" t="str">
        <f>CLASIFICACION!Z12</f>
        <v xml:space="preserve"> </v>
      </c>
    </row>
    <row r="244" spans="1:12" x14ac:dyDescent="0.2">
      <c r="A244" s="112">
        <f>CLASIFICACION!B13</f>
        <v>0</v>
      </c>
      <c r="B244" s="112" t="str">
        <f>CLASIFICACION!C13</f>
        <v/>
      </c>
      <c r="C244" s="112" t="str">
        <f>CLASIFICACION!D13</f>
        <v/>
      </c>
      <c r="D244" s="112" t="str">
        <f>CLASIFICACION!E13</f>
        <v/>
      </c>
      <c r="E244" s="112" t="str">
        <f>CLASIFICACION!F13</f>
        <v>CLAS</v>
      </c>
      <c r="F244" s="112"/>
      <c r="G244" s="112"/>
      <c r="H244" s="112"/>
      <c r="I244" s="112"/>
      <c r="J244" s="113">
        <f>CLASIFICACION!X13</f>
        <v>0</v>
      </c>
      <c r="K244" s="113" t="str">
        <f>IFERROR(CLASIFICACION!Y13,"")</f>
        <v xml:space="preserve"> </v>
      </c>
      <c r="L244" s="113" t="str">
        <f>CLASIFICACION!Z13</f>
        <v xml:space="preserve"> </v>
      </c>
    </row>
    <row r="245" spans="1:12" x14ac:dyDescent="0.2">
      <c r="A245" s="112">
        <f>CLASIFICACION!B14</f>
        <v>0</v>
      </c>
      <c r="B245" s="112" t="str">
        <f>CLASIFICACION!C14</f>
        <v/>
      </c>
      <c r="C245" s="112" t="str">
        <f>CLASIFICACION!D14</f>
        <v/>
      </c>
      <c r="D245" s="112" t="str">
        <f>CLASIFICACION!E14</f>
        <v/>
      </c>
      <c r="E245" s="112" t="str">
        <f>CLASIFICACION!F14</f>
        <v>CLAS</v>
      </c>
      <c r="F245" s="112"/>
      <c r="G245" s="112"/>
      <c r="H245" s="112"/>
      <c r="I245" s="112"/>
      <c r="J245" s="113">
        <f>CLASIFICACION!X14</f>
        <v>0</v>
      </c>
      <c r="K245" s="113" t="str">
        <f>IFERROR(CLASIFICACION!Y14,"")</f>
        <v xml:space="preserve"> </v>
      </c>
      <c r="L245" s="113" t="str">
        <f>CLASIFICACION!Z14</f>
        <v xml:space="preserve"> </v>
      </c>
    </row>
    <row r="246" spans="1:12" x14ac:dyDescent="0.2">
      <c r="A246" s="112">
        <f>CLASIFICACION!B15</f>
        <v>0</v>
      </c>
      <c r="B246" s="112" t="str">
        <f>CLASIFICACION!C15</f>
        <v/>
      </c>
      <c r="C246" s="112" t="str">
        <f>CLASIFICACION!D15</f>
        <v/>
      </c>
      <c r="D246" s="112" t="str">
        <f>CLASIFICACION!E15</f>
        <v/>
      </c>
      <c r="E246" s="112" t="str">
        <f>CLASIFICACION!F15</f>
        <v>CLAS</v>
      </c>
      <c r="F246" s="112"/>
      <c r="G246" s="112"/>
      <c r="H246" s="112"/>
      <c r="I246" s="112"/>
      <c r="J246" s="113">
        <f>CLASIFICACION!X15</f>
        <v>0</v>
      </c>
      <c r="K246" s="113" t="str">
        <f>IFERROR(CLASIFICACION!Y15,"")</f>
        <v xml:space="preserve"> </v>
      </c>
      <c r="L246" s="113" t="str">
        <f>CLASIFICACION!Z15</f>
        <v xml:space="preserve"> </v>
      </c>
    </row>
    <row r="247" spans="1:12" x14ac:dyDescent="0.2">
      <c r="A247" s="112">
        <f>CLASIFICACION!B16</f>
        <v>0</v>
      </c>
      <c r="B247" s="112" t="str">
        <f>CLASIFICACION!C16</f>
        <v/>
      </c>
      <c r="C247" s="112" t="str">
        <f>CLASIFICACION!D16</f>
        <v/>
      </c>
      <c r="D247" s="112" t="str">
        <f>CLASIFICACION!E16</f>
        <v/>
      </c>
      <c r="E247" s="112" t="str">
        <f>CLASIFICACION!F16</f>
        <v>CLAS</v>
      </c>
      <c r="F247" s="112"/>
      <c r="G247" s="112"/>
      <c r="H247" s="112"/>
      <c r="I247" s="112"/>
      <c r="J247" s="113">
        <f>CLASIFICACION!X16</f>
        <v>0</v>
      </c>
      <c r="K247" s="113" t="str">
        <f>IFERROR(CLASIFICACION!Y16,"")</f>
        <v xml:space="preserve"> </v>
      </c>
      <c r="L247" s="113" t="str">
        <f>CLASIFICACION!Z16</f>
        <v xml:space="preserve"> </v>
      </c>
    </row>
    <row r="248" spans="1:12" x14ac:dyDescent="0.2">
      <c r="A248" s="112">
        <f>CLASIFICACION!B17</f>
        <v>0</v>
      </c>
      <c r="B248" s="112" t="str">
        <f>CLASIFICACION!C17</f>
        <v/>
      </c>
      <c r="C248" s="112" t="str">
        <f>CLASIFICACION!D17</f>
        <v/>
      </c>
      <c r="D248" s="112" t="str">
        <f>CLASIFICACION!E17</f>
        <v/>
      </c>
      <c r="E248" s="112" t="str">
        <f>CLASIFICACION!F17</f>
        <v>CLAS</v>
      </c>
      <c r="F248" s="112"/>
      <c r="G248" s="112"/>
      <c r="H248" s="112"/>
      <c r="I248" s="112"/>
      <c r="J248" s="113">
        <f>CLASIFICACION!X17</f>
        <v>0</v>
      </c>
      <c r="K248" s="113" t="str">
        <f>IFERROR(CLASIFICACION!Y17,"")</f>
        <v xml:space="preserve"> </v>
      </c>
      <c r="L248" s="113" t="str">
        <f>CLASIFICACION!Z17</f>
        <v xml:space="preserve"> </v>
      </c>
    </row>
    <row r="249" spans="1:12" x14ac:dyDescent="0.2">
      <c r="A249" s="112">
        <f>CLASIFICACION!B18</f>
        <v>0</v>
      </c>
      <c r="B249" s="112" t="str">
        <f>CLASIFICACION!C18</f>
        <v/>
      </c>
      <c r="C249" s="112" t="str">
        <f>CLASIFICACION!D18</f>
        <v/>
      </c>
      <c r="D249" s="112" t="str">
        <f>CLASIFICACION!E18</f>
        <v/>
      </c>
      <c r="E249" s="112" t="str">
        <f>CLASIFICACION!F18</f>
        <v>CLAS</v>
      </c>
      <c r="F249" s="112"/>
      <c r="G249" s="112"/>
      <c r="H249" s="112"/>
      <c r="I249" s="112"/>
      <c r="J249" s="113">
        <f>CLASIFICACION!X18</f>
        <v>0</v>
      </c>
      <c r="K249" s="113" t="str">
        <f>IFERROR(CLASIFICACION!Y18,"")</f>
        <v xml:space="preserve"> </v>
      </c>
      <c r="L249" s="113" t="str">
        <f>CLASIFICACION!Z18</f>
        <v xml:space="preserve"> </v>
      </c>
    </row>
    <row r="250" spans="1:12" x14ac:dyDescent="0.2">
      <c r="A250" s="112">
        <f>CLASIFICACION!B19</f>
        <v>0</v>
      </c>
      <c r="B250" s="112" t="str">
        <f>CLASIFICACION!C19</f>
        <v/>
      </c>
      <c r="C250" s="112" t="str">
        <f>CLASIFICACION!D19</f>
        <v/>
      </c>
      <c r="D250" s="112" t="str">
        <f>CLASIFICACION!E19</f>
        <v/>
      </c>
      <c r="E250" s="112" t="str">
        <f>CLASIFICACION!F19</f>
        <v>CLAS</v>
      </c>
      <c r="F250" s="112"/>
      <c r="G250" s="112"/>
      <c r="H250" s="112"/>
      <c r="I250" s="112"/>
      <c r="J250" s="113">
        <f>CLASIFICACION!X19</f>
        <v>0</v>
      </c>
      <c r="K250" s="113" t="str">
        <f>IFERROR(CLASIFICACION!Y19,"")</f>
        <v xml:space="preserve"> </v>
      </c>
      <c r="L250" s="113" t="str">
        <f>CLASIFICACION!Z19</f>
        <v xml:space="preserve"> </v>
      </c>
    </row>
    <row r="251" spans="1:12" x14ac:dyDescent="0.2">
      <c r="A251" s="112">
        <f>CLASIFICACION!B20</f>
        <v>0</v>
      </c>
      <c r="B251" s="112" t="str">
        <f>CLASIFICACION!C20</f>
        <v/>
      </c>
      <c r="C251" s="112" t="str">
        <f>CLASIFICACION!D20</f>
        <v/>
      </c>
      <c r="D251" s="112" t="str">
        <f>CLASIFICACION!E20</f>
        <v/>
      </c>
      <c r="E251" s="112" t="str">
        <f>CLASIFICACION!F20</f>
        <v>CLAS</v>
      </c>
      <c r="F251" s="112"/>
      <c r="G251" s="112"/>
      <c r="H251" s="112"/>
      <c r="I251" s="112"/>
      <c r="J251" s="113">
        <f>CLASIFICACION!X20</f>
        <v>0</v>
      </c>
      <c r="K251" s="113" t="str">
        <f>IFERROR(CLASIFICACION!Y20,"")</f>
        <v xml:space="preserve"> </v>
      </c>
      <c r="L251" s="113" t="str">
        <f>CLASIFICACION!Z20</f>
        <v xml:space="preserve"> </v>
      </c>
    </row>
    <row r="252" spans="1:12" x14ac:dyDescent="0.2">
      <c r="A252" s="112">
        <f>CLASIFICACION!B21</f>
        <v>0</v>
      </c>
      <c r="B252" s="112" t="str">
        <f>CLASIFICACION!C21</f>
        <v/>
      </c>
      <c r="C252" s="112" t="str">
        <f>CLASIFICACION!D21</f>
        <v/>
      </c>
      <c r="D252" s="112" t="str">
        <f>CLASIFICACION!E21</f>
        <v/>
      </c>
      <c r="E252" s="112" t="str">
        <f>CLASIFICACION!F21</f>
        <v>CLAS</v>
      </c>
      <c r="F252" s="112"/>
      <c r="G252" s="112"/>
      <c r="H252" s="112"/>
      <c r="I252" s="112"/>
      <c r="J252" s="113">
        <f>CLASIFICACION!X21</f>
        <v>0</v>
      </c>
      <c r="K252" s="113" t="str">
        <f>IFERROR(CLASIFICACION!Y21,"")</f>
        <v xml:space="preserve"> </v>
      </c>
      <c r="L252" s="113" t="str">
        <f>CLASIFICACION!Z21</f>
        <v xml:space="preserve"> </v>
      </c>
    </row>
    <row r="253" spans="1:12" x14ac:dyDescent="0.2">
      <c r="A253" s="112">
        <f>CLASIFICACION!B22</f>
        <v>0</v>
      </c>
      <c r="B253" s="112" t="str">
        <f>CLASIFICACION!C22</f>
        <v/>
      </c>
      <c r="C253" s="112" t="str">
        <f>CLASIFICACION!D22</f>
        <v/>
      </c>
      <c r="D253" s="112" t="str">
        <f>CLASIFICACION!E22</f>
        <v/>
      </c>
      <c r="E253" s="112" t="str">
        <f>CLASIFICACION!F22</f>
        <v>CLAS</v>
      </c>
      <c r="F253" s="112"/>
      <c r="G253" s="112"/>
      <c r="H253" s="112"/>
      <c r="I253" s="112"/>
      <c r="J253" s="113">
        <f>CLASIFICACION!X22</f>
        <v>0</v>
      </c>
      <c r="K253" s="113" t="str">
        <f>IFERROR(CLASIFICACION!Y22,"")</f>
        <v xml:space="preserve"> </v>
      </c>
      <c r="L253" s="113" t="str">
        <f>CLASIFICACION!Z22</f>
        <v xml:space="preserve"> </v>
      </c>
    </row>
    <row r="254" spans="1:12" x14ac:dyDescent="0.2">
      <c r="A254" s="112">
        <f>CLASIFICACION!B23</f>
        <v>0</v>
      </c>
      <c r="B254" s="112" t="str">
        <f>CLASIFICACION!C23</f>
        <v/>
      </c>
      <c r="C254" s="112" t="str">
        <f>CLASIFICACION!D23</f>
        <v/>
      </c>
      <c r="D254" s="112" t="str">
        <f>CLASIFICACION!E23</f>
        <v/>
      </c>
      <c r="E254" s="112" t="str">
        <f>CLASIFICACION!F23</f>
        <v>CLAS</v>
      </c>
      <c r="F254" s="112"/>
      <c r="G254" s="112"/>
      <c r="H254" s="112"/>
      <c r="I254" s="112"/>
      <c r="J254" s="113">
        <f>CLASIFICACION!X23</f>
        <v>0</v>
      </c>
      <c r="K254" s="113" t="str">
        <f>IFERROR(CLASIFICACION!Y23,"")</f>
        <v xml:space="preserve"> </v>
      </c>
      <c r="L254" s="113" t="str">
        <f>CLASIFICACION!Z23</f>
        <v xml:space="preserve"> </v>
      </c>
    </row>
    <row r="255" spans="1:12" x14ac:dyDescent="0.2">
      <c r="A255" s="112">
        <f>CLASIFICACION!B24</f>
        <v>0</v>
      </c>
      <c r="B255" s="112" t="str">
        <f>CLASIFICACION!C24</f>
        <v/>
      </c>
      <c r="C255" s="112" t="str">
        <f>CLASIFICACION!D24</f>
        <v/>
      </c>
      <c r="D255" s="112" t="str">
        <f>CLASIFICACION!E24</f>
        <v/>
      </c>
      <c r="E255" s="112" t="str">
        <f>CLASIFICACION!F24</f>
        <v>CLAS</v>
      </c>
      <c r="F255" s="112"/>
      <c r="G255" s="112"/>
      <c r="H255" s="112"/>
      <c r="I255" s="112"/>
      <c r="J255" s="113">
        <f>CLASIFICACION!X24</f>
        <v>0</v>
      </c>
      <c r="K255" s="113" t="str">
        <f>IFERROR(CLASIFICACION!Y24,"")</f>
        <v xml:space="preserve"> </v>
      </c>
      <c r="L255" s="113" t="str">
        <f>CLASIFICACION!Z24</f>
        <v xml:space="preserve"> </v>
      </c>
    </row>
    <row r="256" spans="1:12" x14ac:dyDescent="0.2">
      <c r="A256" s="112"/>
      <c r="B256" s="112"/>
      <c r="C256" s="112"/>
      <c r="D256" s="112"/>
      <c r="E256" s="112"/>
      <c r="F256" s="112"/>
      <c r="G256" s="112"/>
      <c r="H256" s="112"/>
      <c r="I256" s="112"/>
      <c r="J256" s="112"/>
      <c r="K256" s="112"/>
      <c r="L256" s="112"/>
    </row>
    <row r="258" spans="1:11" x14ac:dyDescent="0.2">
      <c r="K258" s="72" t="s">
        <v>1957</v>
      </c>
    </row>
    <row r="259" spans="1:11" x14ac:dyDescent="0.2">
      <c r="A259" s="112">
        <f>CAT_FEMENINA!B9</f>
        <v>0</v>
      </c>
      <c r="B259" s="112" t="str">
        <f>CAT_FEMENINA!C9</f>
        <v/>
      </c>
      <c r="C259" s="112" t="str">
        <f>CAT_FEMENINA!D9</f>
        <v/>
      </c>
      <c r="D259" s="112" t="str">
        <f>CAT_FEMENINA!E9</f>
        <v/>
      </c>
      <c r="E259" s="112" t="str">
        <f>CAT_FEMENINA!F9</f>
        <v>FEM</v>
      </c>
      <c r="F259" s="112"/>
      <c r="G259" s="112"/>
      <c r="H259" s="112"/>
      <c r="I259" s="112"/>
      <c r="J259" s="113">
        <f>CAT_FEMENINA!X9</f>
        <v>0</v>
      </c>
      <c r="K259" s="113" t="str">
        <f>IFERROR(CAT_FEMENINA!Y9,"")</f>
        <v/>
      </c>
    </row>
    <row r="260" spans="1:11" x14ac:dyDescent="0.2">
      <c r="A260" s="112">
        <f>CAT_FEMENINA!B10</f>
        <v>0</v>
      </c>
      <c r="B260" s="112" t="str">
        <f>CAT_FEMENINA!C10</f>
        <v/>
      </c>
      <c r="C260" s="112" t="str">
        <f>CAT_FEMENINA!D10</f>
        <v/>
      </c>
      <c r="D260" s="112" t="str">
        <f>CAT_FEMENINA!E10</f>
        <v/>
      </c>
      <c r="E260" s="112" t="str">
        <f>CAT_FEMENINA!F10</f>
        <v>FEM</v>
      </c>
      <c r="F260" s="112"/>
      <c r="G260" s="112"/>
      <c r="H260" s="112"/>
      <c r="I260" s="112"/>
      <c r="J260" s="113">
        <f>CAT_FEMENINA!X10</f>
        <v>0</v>
      </c>
      <c r="K260" s="113" t="str">
        <f>IFERROR(CAT_FEMENINA!Y10,"")</f>
        <v/>
      </c>
    </row>
    <row r="261" spans="1:11" x14ac:dyDescent="0.2">
      <c r="A261" s="112">
        <f>CAT_FEMENINA!B11</f>
        <v>0</v>
      </c>
      <c r="B261" s="112" t="str">
        <f>CAT_FEMENINA!C11</f>
        <v/>
      </c>
      <c r="C261" s="112" t="str">
        <f>CAT_FEMENINA!D11</f>
        <v/>
      </c>
      <c r="D261" s="112" t="str">
        <f>CAT_FEMENINA!E11</f>
        <v/>
      </c>
      <c r="E261" s="112" t="str">
        <f>CAT_FEMENINA!F11</f>
        <v>FEM</v>
      </c>
      <c r="F261" s="112"/>
      <c r="G261" s="112"/>
      <c r="H261" s="112"/>
      <c r="I261" s="112"/>
      <c r="J261" s="113">
        <f>CAT_FEMENINA!X11</f>
        <v>0</v>
      </c>
      <c r="K261" s="113" t="str">
        <f>IFERROR(CAT_FEMENINA!Y11,"")</f>
        <v/>
      </c>
    </row>
    <row r="262" spans="1:11" x14ac:dyDescent="0.2">
      <c r="A262" s="112">
        <f>CAT_FEMENINA!B12</f>
        <v>0</v>
      </c>
      <c r="B262" s="112" t="str">
        <f>CAT_FEMENINA!C12</f>
        <v/>
      </c>
      <c r="C262" s="112" t="str">
        <f>CAT_FEMENINA!D12</f>
        <v/>
      </c>
      <c r="D262" s="112" t="str">
        <f>CAT_FEMENINA!E12</f>
        <v/>
      </c>
      <c r="E262" s="112" t="str">
        <f>CAT_FEMENINA!F12</f>
        <v>FEM</v>
      </c>
      <c r="F262" s="112"/>
      <c r="G262" s="112"/>
      <c r="H262" s="112"/>
      <c r="I262" s="112"/>
      <c r="J262" s="113">
        <f>CAT_FEMENINA!X12</f>
        <v>0</v>
      </c>
      <c r="K262" s="113" t="str">
        <f>IFERROR(CAT_FEMENINA!Y12,"")</f>
        <v/>
      </c>
    </row>
    <row r="263" spans="1:11" x14ac:dyDescent="0.2">
      <c r="A263" s="112">
        <f>CAT_FEMENINA!B13</f>
        <v>0</v>
      </c>
      <c r="B263" s="112" t="str">
        <f>CAT_FEMENINA!C13</f>
        <v/>
      </c>
      <c r="C263" s="112" t="str">
        <f>CAT_FEMENINA!D13</f>
        <v/>
      </c>
      <c r="D263" s="112" t="str">
        <f>CAT_FEMENINA!E13</f>
        <v/>
      </c>
      <c r="E263" s="112" t="str">
        <f>CAT_FEMENINA!F13</f>
        <v>FEM</v>
      </c>
      <c r="F263" s="112"/>
      <c r="G263" s="112"/>
      <c r="H263" s="112"/>
      <c r="I263" s="112"/>
      <c r="J263" s="113">
        <f>CAT_FEMENINA!X13</f>
        <v>0</v>
      </c>
      <c r="K263" s="113" t="str">
        <f>IFERROR(CAT_FEMENINA!Y13,"")</f>
        <v/>
      </c>
    </row>
    <row r="264" spans="1:11" x14ac:dyDescent="0.2">
      <c r="A264" s="112">
        <f>CAT_FEMENINA!B14</f>
        <v>0</v>
      </c>
      <c r="B264" s="112" t="str">
        <f>CAT_FEMENINA!C14</f>
        <v/>
      </c>
      <c r="C264" s="112" t="str">
        <f>CAT_FEMENINA!D14</f>
        <v/>
      </c>
      <c r="D264" s="112" t="str">
        <f>CAT_FEMENINA!E14</f>
        <v/>
      </c>
      <c r="E264" s="112" t="str">
        <f>CAT_FEMENINA!F14</f>
        <v>FEM</v>
      </c>
      <c r="F264" s="112"/>
      <c r="G264" s="112"/>
      <c r="H264" s="112"/>
      <c r="I264" s="112"/>
      <c r="J264" s="113">
        <f>CAT_FEMENINA!X14</f>
        <v>0</v>
      </c>
      <c r="K264" s="113" t="str">
        <f>IFERROR(CAT_FEMENINA!Y14,"")</f>
        <v/>
      </c>
    </row>
    <row r="265" spans="1:11" x14ac:dyDescent="0.2">
      <c r="A265" s="112">
        <f>CAT_FEMENINA!B15</f>
        <v>0</v>
      </c>
      <c r="B265" s="112" t="str">
        <f>CAT_FEMENINA!C15</f>
        <v/>
      </c>
      <c r="C265" s="112" t="str">
        <f>CAT_FEMENINA!D15</f>
        <v/>
      </c>
      <c r="D265" s="112" t="str">
        <f>CAT_FEMENINA!E15</f>
        <v/>
      </c>
      <c r="E265" s="112" t="str">
        <f>CAT_FEMENINA!F15</f>
        <v>FEM</v>
      </c>
      <c r="F265" s="112"/>
      <c r="G265" s="112"/>
      <c r="H265" s="112"/>
      <c r="I265" s="112"/>
      <c r="J265" s="113">
        <f>CAT_FEMENINA!X15</f>
        <v>0</v>
      </c>
      <c r="K265" s="113" t="str">
        <f>IFERROR(CAT_FEMENINA!Y15,"")</f>
        <v/>
      </c>
    </row>
    <row r="266" spans="1:11" x14ac:dyDescent="0.2">
      <c r="A266" s="112">
        <f>CAT_FEMENINA!B16</f>
        <v>0</v>
      </c>
      <c r="B266" s="112" t="str">
        <f>CAT_FEMENINA!C16</f>
        <v/>
      </c>
      <c r="C266" s="112" t="str">
        <f>CAT_FEMENINA!D16</f>
        <v/>
      </c>
      <c r="D266" s="112" t="str">
        <f>CAT_FEMENINA!E16</f>
        <v/>
      </c>
      <c r="E266" s="112" t="str">
        <f>CAT_FEMENINA!F16</f>
        <v>FEM</v>
      </c>
      <c r="F266" s="112"/>
      <c r="G266" s="112"/>
      <c r="H266" s="112"/>
      <c r="I266" s="112"/>
      <c r="J266" s="113">
        <f>CAT_FEMENINA!X16</f>
        <v>0</v>
      </c>
      <c r="K266" s="113" t="str">
        <f>IFERROR(CAT_FEMENINA!Y16,"")</f>
        <v/>
      </c>
    </row>
    <row r="267" spans="1:11" x14ac:dyDescent="0.2">
      <c r="A267" s="112">
        <f>CAT_FEMENINA!B17</f>
        <v>0</v>
      </c>
      <c r="B267" s="112" t="str">
        <f>CAT_FEMENINA!C17</f>
        <v/>
      </c>
      <c r="C267" s="112" t="str">
        <f>CAT_FEMENINA!D17</f>
        <v/>
      </c>
      <c r="D267" s="112" t="str">
        <f>CAT_FEMENINA!E17</f>
        <v/>
      </c>
      <c r="E267" s="112" t="str">
        <f>CAT_FEMENINA!F17</f>
        <v>FEM</v>
      </c>
      <c r="F267" s="112"/>
      <c r="G267" s="112"/>
      <c r="H267" s="112"/>
      <c r="I267" s="112"/>
      <c r="J267" s="113">
        <f>CAT_FEMENINA!X17</f>
        <v>0</v>
      </c>
      <c r="K267" s="113" t="str">
        <f>IFERROR(CAT_FEMENINA!Y17,"")</f>
        <v/>
      </c>
    </row>
    <row r="268" spans="1:11" x14ac:dyDescent="0.2">
      <c r="A268" s="112">
        <f>CAT_FEMENINA!B18</f>
        <v>0</v>
      </c>
      <c r="B268" s="112" t="str">
        <f>CAT_FEMENINA!C18</f>
        <v/>
      </c>
      <c r="C268" s="112" t="str">
        <f>CAT_FEMENINA!D18</f>
        <v/>
      </c>
      <c r="D268" s="112" t="str">
        <f>CAT_FEMENINA!E18</f>
        <v/>
      </c>
      <c r="E268" s="112" t="str">
        <f>CAT_FEMENINA!F18</f>
        <v>FEM</v>
      </c>
      <c r="F268" s="112"/>
      <c r="G268" s="112"/>
      <c r="H268" s="112"/>
      <c r="I268" s="112"/>
      <c r="J268" s="113">
        <f>CAT_FEMENINA!X18</f>
        <v>0</v>
      </c>
      <c r="K268" s="113" t="str">
        <f>IFERROR(CAT_FEMENINA!Y18,"")</f>
        <v/>
      </c>
    </row>
    <row r="269" spans="1:11" x14ac:dyDescent="0.2">
      <c r="A269" s="112">
        <f>CAT_FEMENINA!B19</f>
        <v>0</v>
      </c>
      <c r="B269" s="112" t="str">
        <f>CAT_FEMENINA!C19</f>
        <v/>
      </c>
      <c r="C269" s="112" t="str">
        <f>CAT_FEMENINA!D19</f>
        <v/>
      </c>
      <c r="D269" s="112" t="str">
        <f>CAT_FEMENINA!E19</f>
        <v/>
      </c>
      <c r="E269" s="112" t="str">
        <f>CAT_FEMENINA!F19</f>
        <v>FEM</v>
      </c>
      <c r="F269" s="112"/>
      <c r="G269" s="112"/>
      <c r="H269" s="112"/>
      <c r="I269" s="112"/>
      <c r="J269" s="113">
        <f>CAT_FEMENINA!X19</f>
        <v>0</v>
      </c>
      <c r="K269" s="113" t="str">
        <f>IFERROR(CAT_FEMENINA!Y19,"")</f>
        <v/>
      </c>
    </row>
    <row r="270" spans="1:11" x14ac:dyDescent="0.2">
      <c r="A270" s="112">
        <f>CAT_FEMENINA!B20</f>
        <v>0</v>
      </c>
      <c r="B270" s="112" t="str">
        <f>CAT_FEMENINA!C20</f>
        <v/>
      </c>
      <c r="C270" s="112" t="str">
        <f>CAT_FEMENINA!D20</f>
        <v/>
      </c>
      <c r="D270" s="112" t="str">
        <f>CAT_FEMENINA!E20</f>
        <v/>
      </c>
      <c r="E270" s="112" t="str">
        <f>CAT_FEMENINA!F20</f>
        <v>FEM</v>
      </c>
      <c r="F270" s="112"/>
      <c r="G270" s="112"/>
      <c r="H270" s="112"/>
      <c r="I270" s="112"/>
      <c r="J270" s="113">
        <f>CAT_FEMENINA!X20</f>
        <v>0</v>
      </c>
      <c r="K270" s="113" t="str">
        <f>IFERROR(CAT_FEMENINA!Y20,"")</f>
        <v/>
      </c>
    </row>
    <row r="271" spans="1:11" x14ac:dyDescent="0.2">
      <c r="A271" s="112">
        <f>CAT_FEMENINA!B21</f>
        <v>0</v>
      </c>
      <c r="B271" s="112" t="str">
        <f>CAT_FEMENINA!C21</f>
        <v/>
      </c>
      <c r="C271" s="112" t="str">
        <f>CAT_FEMENINA!D21</f>
        <v/>
      </c>
      <c r="D271" s="112" t="str">
        <f>CAT_FEMENINA!E21</f>
        <v/>
      </c>
      <c r="E271" s="112" t="str">
        <f>CAT_FEMENINA!F21</f>
        <v>FEM</v>
      </c>
      <c r="F271" s="112"/>
      <c r="G271" s="112"/>
      <c r="H271" s="112"/>
      <c r="I271" s="112"/>
      <c r="J271" s="113">
        <f>CAT_FEMENINA!X21</f>
        <v>0</v>
      </c>
      <c r="K271" s="113" t="str">
        <f>IFERROR(CAT_FEMENINA!Y21,"")</f>
        <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3:U12"/>
  <sheetViews>
    <sheetView zoomScale="70" zoomScaleNormal="70" workbookViewId="0">
      <selection activeCell="A3" sqref="A3"/>
    </sheetView>
  </sheetViews>
  <sheetFormatPr baseColWidth="10" defaultRowHeight="12.75" x14ac:dyDescent="0.2"/>
  <cols>
    <col min="1" max="1" width="40.7109375" customWidth="1"/>
    <col min="2" max="2" width="6" bestFit="1" customWidth="1"/>
    <col min="3" max="3" width="14.85546875" bestFit="1" customWidth="1"/>
    <col min="4" max="4" width="6" bestFit="1" customWidth="1"/>
    <col min="5" max="5" width="20.7109375" bestFit="1" customWidth="1"/>
    <col min="6" max="6" width="6" bestFit="1" customWidth="1"/>
    <col min="7" max="7" width="18.5703125" bestFit="1" customWidth="1"/>
    <col min="8" max="8" width="6" bestFit="1" customWidth="1"/>
    <col min="9" max="9" width="14" bestFit="1" customWidth="1"/>
    <col min="10" max="10" width="6" bestFit="1" customWidth="1"/>
    <col min="11" max="11" width="20.85546875" bestFit="1" customWidth="1"/>
    <col min="12" max="12" width="6" bestFit="1" customWidth="1"/>
    <col min="13" max="13" width="17" bestFit="1" customWidth="1"/>
    <col min="14" max="14" width="11.140625" style="77" customWidth="1"/>
    <col min="15" max="15" width="6" bestFit="1" customWidth="1"/>
    <col min="16" max="16" width="19.42578125" bestFit="1" customWidth="1"/>
    <col min="17" max="17" width="6.85546875" style="77" customWidth="1"/>
    <col min="18" max="18" width="8.140625" customWidth="1"/>
    <col min="19" max="23" width="5" bestFit="1" customWidth="1"/>
  </cols>
  <sheetData>
    <row r="3" spans="1:21" x14ac:dyDescent="0.2">
      <c r="A3" s="124" t="str">
        <f>EPI!A4</f>
        <v xml:space="preserve"> </v>
      </c>
      <c r="C3" t="s">
        <v>728</v>
      </c>
      <c r="E3" t="s">
        <v>729</v>
      </c>
      <c r="G3" t="s">
        <v>730</v>
      </c>
      <c r="I3" t="s">
        <v>731</v>
      </c>
      <c r="K3" t="s">
        <v>732</v>
      </c>
      <c r="M3" t="s">
        <v>15</v>
      </c>
      <c r="P3" t="s">
        <v>16</v>
      </c>
    </row>
    <row r="4" spans="1:21" x14ac:dyDescent="0.2">
      <c r="A4" s="123" t="str">
        <f>EPI!D7</f>
        <v>PONER AQUÍ EL NOMBRE COMERCIAL CON EL QUE FIGURARÁ EN EL CAMPEONATO</v>
      </c>
      <c r="B4">
        <f>EPI!C9</f>
        <v>0</v>
      </c>
      <c r="C4" t="str">
        <f>CONCATENATE(EPI!D9," ",PROPER(EPI!F9))</f>
        <v xml:space="preserve"> </v>
      </c>
      <c r="D4">
        <f>EPI!C10</f>
        <v>0</v>
      </c>
      <c r="E4" t="str">
        <f>CONCATENATE(EPI!D10," ",PROPER(EPI!F10))</f>
        <v xml:space="preserve"> </v>
      </c>
      <c r="F4">
        <f>EPI!C11</f>
        <v>0</v>
      </c>
      <c r="G4" t="str">
        <f>CONCATENATE(EPI!D11," ",PROPER(EPI!F11))</f>
        <v xml:space="preserve"> </v>
      </c>
      <c r="H4">
        <f>EPI!C12</f>
        <v>0</v>
      </c>
      <c r="I4" t="str">
        <f>CONCATENATE(EPI!D12," ",PROPER(EPI!F12))</f>
        <v xml:space="preserve"> </v>
      </c>
      <c r="J4">
        <f>EPI!C13</f>
        <v>0</v>
      </c>
      <c r="K4" t="str">
        <f>CONCATENATE(EPI!D13," ",PROPER(EPI!F13))</f>
        <v xml:space="preserve"> </v>
      </c>
      <c r="L4">
        <f>EPI!C14</f>
        <v>0</v>
      </c>
      <c r="M4" t="str">
        <f>CONCATENATE(EPI!D14," ",PROPER(EPI!F14))</f>
        <v xml:space="preserve"> </v>
      </c>
      <c r="N4" s="77" t="str">
        <f>IFERROR(VLOOKUP(L4,entrenadores,8,0),"")</f>
        <v/>
      </c>
      <c r="O4">
        <f>EPI!C15</f>
        <v>0</v>
      </c>
      <c r="P4" t="str">
        <f>CONCATENATE(EPI!D15," ",PROPER(EPI!F15))</f>
        <v xml:space="preserve"> </v>
      </c>
      <c r="Q4" s="77" t="str">
        <f>IFERROR(VLOOKUP(O4,entrenadores,8,0),"")</f>
        <v/>
      </c>
      <c r="R4" t="str">
        <f>EPI!G9</f>
        <v>EPI</v>
      </c>
      <c r="S4" t="str">
        <f>IFERROR(VLOOKUP(B4,jugadores,14,0),"")</f>
        <v/>
      </c>
      <c r="T4" t="str">
        <f>IFERROR(VLOOKUP(D4,jugadores,14,0),"")</f>
        <v/>
      </c>
      <c r="U4" t="str">
        <f>IFERROR(VLOOKUP(F4,jugadores,14,0),"")</f>
        <v/>
      </c>
    </row>
    <row r="5" spans="1:21" x14ac:dyDescent="0.2">
      <c r="A5" s="123" t="str">
        <f>EPI!D17</f>
        <v>PONER AQUÍ EL NOMBRE COMERCIAL CON EL QUE FIGURARÁ EN EL CAMPEONATO</v>
      </c>
      <c r="B5">
        <f>EPI!C19</f>
        <v>0</v>
      </c>
      <c r="C5" t="str">
        <f>CONCATENATE(EPI!D19," ",PROPER(EPI!F19))</f>
        <v xml:space="preserve"> </v>
      </c>
      <c r="D5">
        <f>EPI!C20</f>
        <v>0</v>
      </c>
      <c r="E5" t="str">
        <f>CONCATENATE(EPI!D20," ",PROPER(EPI!F20))</f>
        <v xml:space="preserve"> </v>
      </c>
      <c r="F5">
        <f>EPI!C21</f>
        <v>0</v>
      </c>
      <c r="G5" t="str">
        <f>CONCATENATE(EPI!D21," ",PROPER(EPI!F21))</f>
        <v xml:space="preserve"> </v>
      </c>
      <c r="H5">
        <f>EPI!C22</f>
        <v>0</v>
      </c>
      <c r="I5" t="str">
        <f>CONCATENATE(EPI!D22," ",PROPER(EPI!F22))</f>
        <v xml:space="preserve"> </v>
      </c>
      <c r="J5">
        <f>EPI!C23</f>
        <v>0</v>
      </c>
      <c r="K5" t="str">
        <f>CONCATENATE(EPI!D23," ",PROPER(EPI!F23))</f>
        <v xml:space="preserve"> </v>
      </c>
      <c r="L5">
        <f>EPI!C24</f>
        <v>0</v>
      </c>
      <c r="M5" t="str">
        <f>CONCATENATE(EPI!D24," ",PROPER(EPI!F24))</f>
        <v xml:space="preserve"> </v>
      </c>
      <c r="N5" s="77" t="str">
        <f>IFERROR(VLOOKUP(L5,entrenadores,8,0),"")</f>
        <v/>
      </c>
      <c r="O5">
        <f>EPI!C25</f>
        <v>0</v>
      </c>
      <c r="P5" t="str">
        <f>CONCATENATE(EPI!D25," ",PROPER(EPI!F25))</f>
        <v xml:space="preserve"> </v>
      </c>
      <c r="Q5" s="77" t="str">
        <f>IFERROR(VLOOKUP(O5,entrenadores,8,0),"")</f>
        <v/>
      </c>
      <c r="R5" t="str">
        <f>EPI!G10</f>
        <v>EPI</v>
      </c>
      <c r="S5" t="str">
        <f>IFERROR(VLOOKUP(B5,jugadores,14,0),"")</f>
        <v/>
      </c>
      <c r="T5" t="str">
        <f>IFERROR(VLOOKUP(D5,jugadores,14,0),"")</f>
        <v/>
      </c>
      <c r="U5" t="str">
        <f>IFERROR(VLOOKUP(F5,jugadores,14,0),"")</f>
        <v/>
      </c>
    </row>
    <row r="6" spans="1:21" x14ac:dyDescent="0.2">
      <c r="A6" s="123"/>
    </row>
    <row r="7" spans="1:21" x14ac:dyDescent="0.2">
      <c r="A7" s="123"/>
    </row>
    <row r="8" spans="1:21" x14ac:dyDescent="0.2">
      <c r="A8" s="125" t="str">
        <f>ESI!A4</f>
        <v xml:space="preserve"> </v>
      </c>
      <c r="C8" t="s">
        <v>728</v>
      </c>
      <c r="E8" t="s">
        <v>729</v>
      </c>
      <c r="G8" t="s">
        <v>730</v>
      </c>
      <c r="I8" t="s">
        <v>731</v>
      </c>
      <c r="K8" t="s">
        <v>732</v>
      </c>
      <c r="M8" t="s">
        <v>15</v>
      </c>
      <c r="P8" t="s">
        <v>16</v>
      </c>
    </row>
    <row r="9" spans="1:21" x14ac:dyDescent="0.2">
      <c r="A9" s="123" t="str">
        <f>ESI!D7</f>
        <v>PONER AQUÍ EL NOMBRE COMERCIAL CON EL QUE FIGURARÁ EN EL CAMPEONATO</v>
      </c>
      <c r="B9">
        <f>ESI!C9</f>
        <v>0</v>
      </c>
      <c r="C9" t="str">
        <f>CONCATENATE(ESI!D9," ",PROPER(ESI!F9))</f>
        <v xml:space="preserve"> </v>
      </c>
      <c r="D9">
        <f>ESI!C10</f>
        <v>0</v>
      </c>
      <c r="E9" t="str">
        <f>CONCATENATE(ESI!D10," ",PROPER(ESI!F10))</f>
        <v xml:space="preserve"> </v>
      </c>
      <c r="F9">
        <f>ESI!C11</f>
        <v>0</v>
      </c>
      <c r="G9" t="str">
        <f>CONCATENATE(ESI!D11," ",PROPER(ESI!F11))</f>
        <v xml:space="preserve"> </v>
      </c>
      <c r="H9">
        <f>ESI!C12</f>
        <v>0</v>
      </c>
      <c r="I9" t="str">
        <f>CONCATENATE(ESI!D12," ",PROPER(ESI!F12))</f>
        <v xml:space="preserve"> </v>
      </c>
      <c r="J9">
        <f>ESI!C13</f>
        <v>0</v>
      </c>
      <c r="K9" t="str">
        <f>CONCATENATE(ESI!D13," ",PROPER(ESI!F13))</f>
        <v xml:space="preserve"> </v>
      </c>
      <c r="L9">
        <f>ESI!C14</f>
        <v>0</v>
      </c>
      <c r="M9" t="str">
        <f>CONCATENATE(ESI!D14," ",PROPER(ESI!F14))</f>
        <v xml:space="preserve"> </v>
      </c>
      <c r="N9" s="77" t="str">
        <f>IFERROR(VLOOKUP(L9,entrenadores,8,0),"")</f>
        <v/>
      </c>
      <c r="O9">
        <f>ESI!C15</f>
        <v>0</v>
      </c>
      <c r="P9" t="str">
        <f>CONCATENATE(ESI!D15," ",PROPER(ESI!F15))</f>
        <v xml:space="preserve"> </v>
      </c>
      <c r="Q9" s="77" t="str">
        <f>IFERROR(VLOOKUP(O9,entrenadores,8,0),"")</f>
        <v/>
      </c>
      <c r="R9" t="str">
        <f>ESI!G9</f>
        <v>ESI</v>
      </c>
      <c r="S9" t="str">
        <f>IFERROR(VLOOKUP(B9,jugadores,14,0),"")</f>
        <v/>
      </c>
      <c r="T9" t="str">
        <f>IFERROR(VLOOKUP(D9,jugadores,14,0),"")</f>
        <v/>
      </c>
      <c r="U9" t="str">
        <f>IFERROR(VLOOKUP(F9,jugadores,14,0),"")</f>
        <v/>
      </c>
    </row>
    <row r="10" spans="1:21" x14ac:dyDescent="0.2">
      <c r="A10" s="123" t="str">
        <f>ESI!D17</f>
        <v>PONER AQUÍ EL NOMBRE COMERCIAL CON EL QUE FIGURARÁ EN EL CAMPEONATO</v>
      </c>
      <c r="B10">
        <f>ESI!C19</f>
        <v>0</v>
      </c>
      <c r="C10" t="str">
        <f>CONCATENATE(ESI!D19," ",PROPER(ESI!F19))</f>
        <v xml:space="preserve"> </v>
      </c>
      <c r="D10">
        <f>ESI!C20</f>
        <v>0</v>
      </c>
      <c r="E10" t="str">
        <f>CONCATENATE(ESI!D20," ",PROPER(ESI!F20))</f>
        <v xml:space="preserve"> </v>
      </c>
      <c r="F10">
        <f>ESI!C21</f>
        <v>0</v>
      </c>
      <c r="G10" t="str">
        <f>CONCATENATE(ESI!D21," ",PROPER(ESI!F21))</f>
        <v xml:space="preserve"> </v>
      </c>
      <c r="H10">
        <f>ESI!C22</f>
        <v>0</v>
      </c>
      <c r="I10" t="str">
        <f>CONCATENATE(ESI!D22," ",PROPER(ESI!F22))</f>
        <v xml:space="preserve"> </v>
      </c>
      <c r="J10">
        <f>ESI!C23</f>
        <v>0</v>
      </c>
      <c r="K10" t="str">
        <f>CONCATENATE(ESI!D23," ",PROPER(ESI!F23))</f>
        <v xml:space="preserve"> </v>
      </c>
      <c r="L10">
        <f>ESI!C24</f>
        <v>0</v>
      </c>
      <c r="M10" t="str">
        <f>CONCATENATE(ESI!D24," ",PROPER(ESI!F24))</f>
        <v xml:space="preserve"> </v>
      </c>
      <c r="N10" s="77" t="str">
        <f>IFERROR(VLOOKUP(L10,entrenadores,8,0),"")</f>
        <v/>
      </c>
      <c r="O10">
        <f>ESI!C25</f>
        <v>0</v>
      </c>
      <c r="P10" t="str">
        <f>CONCATENATE(ESI!D25," ",PROPER(ESI!F25))</f>
        <v xml:space="preserve"> </v>
      </c>
      <c r="Q10" s="77" t="str">
        <f>IFERROR(VLOOKUP(O10,entrenadores,8,0),"")</f>
        <v/>
      </c>
      <c r="R10" t="str">
        <f>ESI!G10</f>
        <v>ESI</v>
      </c>
      <c r="S10" t="str">
        <f>IFERROR(VLOOKUP(B10,jugadores,14,0),"")</f>
        <v/>
      </c>
      <c r="T10" t="str">
        <f>IFERROR(VLOOKUP(D10,jugadores,14,0),"")</f>
        <v/>
      </c>
      <c r="U10" t="str">
        <f>IFERROR(VLOOKUP(F10,jugadores,14,0),"")</f>
        <v/>
      </c>
    </row>
    <row r="11" spans="1:21" x14ac:dyDescent="0.2">
      <c r="A11" s="123"/>
    </row>
    <row r="12" spans="1:21" x14ac:dyDescent="0.2">
      <c r="A12" s="12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3:L9"/>
  <sheetViews>
    <sheetView workbookViewId="0">
      <selection activeCell="A4" sqref="A4:L4"/>
    </sheetView>
  </sheetViews>
  <sheetFormatPr baseColWidth="10" defaultRowHeight="12.75" x14ac:dyDescent="0.2"/>
  <cols>
    <col min="1" max="1" width="6" style="33" bestFit="1" customWidth="1"/>
    <col min="2" max="2" width="42.42578125" style="33" bestFit="1" customWidth="1"/>
    <col min="3" max="3" width="10.42578125" bestFit="1" customWidth="1"/>
    <col min="4" max="4" width="36" bestFit="1" customWidth="1"/>
    <col min="5" max="5" width="6" bestFit="1" customWidth="1"/>
    <col min="6" max="6" width="47.5703125" bestFit="1" customWidth="1"/>
    <col min="7" max="7" width="5.5703125" style="115" bestFit="1" customWidth="1"/>
    <col min="8" max="8" width="5.5703125" style="162" bestFit="1" customWidth="1"/>
    <col min="9" max="9" width="5.5703125" style="115" bestFit="1" customWidth="1"/>
    <col min="10" max="10" width="6.7109375" style="115" bestFit="1" customWidth="1"/>
    <col min="11" max="11" width="4.5703125" bestFit="1" customWidth="1"/>
    <col min="12" max="12" width="10.140625" bestFit="1" customWidth="1"/>
  </cols>
  <sheetData>
    <row r="3" spans="1:12" x14ac:dyDescent="0.2">
      <c r="G3" s="114" t="s">
        <v>8746</v>
      </c>
      <c r="H3" s="162" t="s">
        <v>8747</v>
      </c>
      <c r="I3" s="114" t="s">
        <v>8748</v>
      </c>
      <c r="J3" s="114" t="s">
        <v>7</v>
      </c>
      <c r="L3" s="114" t="s">
        <v>8749</v>
      </c>
    </row>
    <row r="4" spans="1:12" x14ac:dyDescent="0.2">
      <c r="A4" s="33" t="str">
        <f>CLUB!D9</f>
        <v>-</v>
      </c>
      <c r="B4" s="33" t="str">
        <f>VLOOKUP(A4,clubes!A:D,2,0)</f>
        <v xml:space="preserve"> </v>
      </c>
      <c r="C4">
        <f>VLOOKUP(A4,clubes!A:D,4,0)</f>
        <v>0</v>
      </c>
      <c r="D4">
        <f>VLOOKUP(A4,clubes!A:D,3,0)</f>
        <v>0</v>
      </c>
      <c r="E4">
        <f>VLOOKUP(A4,clubes!A:H,7,0)</f>
        <v>0</v>
      </c>
      <c r="F4">
        <f>VLOOKUP(A4,clubes!A:H,8,0)</f>
        <v>0</v>
      </c>
      <c r="G4" s="115">
        <f>PAGOS!G13+PAGOS!G14+PAGOS!G15+PAGOS!G16+PAGOS!G17+PAGOS!G18+PAGOS!G19+PAGOS!G20+PAGOS!G21+PAGOS!G22+PAGOS!G23</f>
        <v>0</v>
      </c>
      <c r="H4" s="162">
        <f>PAGOS!G9+PAGOS!G11</f>
        <v>0</v>
      </c>
      <c r="I4" s="115">
        <f>PAGOS!G10+PAGOS!G12</f>
        <v>0</v>
      </c>
      <c r="J4" s="115">
        <f>SUM(G4:I4)</f>
        <v>0</v>
      </c>
      <c r="L4" s="163">
        <f ca="1">TODAY()</f>
        <v>45036</v>
      </c>
    </row>
    <row r="9" spans="1:12" x14ac:dyDescent="0.2">
      <c r="A9"/>
      <c r="B9"/>
      <c r="G9"/>
      <c r="H9" s="122"/>
      <c r="I9"/>
      <c r="J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P31"/>
  <sheetViews>
    <sheetView showGridLines="0" zoomScale="80" zoomScaleNormal="80" zoomScaleSheetLayoutView="100" workbookViewId="0">
      <selection activeCell="N12" sqref="N12"/>
    </sheetView>
  </sheetViews>
  <sheetFormatPr baseColWidth="10" defaultColWidth="11.42578125" defaultRowHeight="12.75" x14ac:dyDescent="0.2"/>
  <cols>
    <col min="1" max="2" width="7.140625" style="1" customWidth="1"/>
    <col min="3" max="3" width="3.7109375" style="1" customWidth="1"/>
    <col min="4" max="4" width="13.140625" style="1" bestFit="1" customWidth="1"/>
    <col min="5" max="5" width="30.7109375" style="1" bestFit="1" customWidth="1"/>
    <col min="6" max="6" width="13" style="1" customWidth="1"/>
    <col min="7" max="7" width="13" style="159" customWidth="1"/>
    <col min="8" max="8" width="7.28515625" style="1" customWidth="1"/>
    <col min="9" max="9" width="7.140625" style="1" customWidth="1"/>
    <col min="10" max="15" width="11.42578125" style="1"/>
    <col min="16" max="16" width="21.28515625" style="1" customWidth="1"/>
    <col min="17" max="16384" width="11.42578125" style="1"/>
  </cols>
  <sheetData>
    <row r="1" spans="1:12" ht="19.5" customHeight="1" x14ac:dyDescent="0.25">
      <c r="A1" s="168" t="s">
        <v>8762</v>
      </c>
      <c r="B1" s="168"/>
      <c r="C1" s="168"/>
      <c r="D1" s="168"/>
      <c r="E1" s="168"/>
      <c r="F1" s="168"/>
      <c r="G1" s="168"/>
      <c r="H1" s="168"/>
      <c r="I1" s="168"/>
      <c r="K1" s="92" t="s">
        <v>1920</v>
      </c>
      <c r="L1" s="1" t="str">
        <f>CONCATENATE(CLUB!D9,"_",CLUB!A13)</f>
        <v xml:space="preserve">-_ </v>
      </c>
    </row>
    <row r="2" spans="1:12" ht="18.75" customHeight="1" x14ac:dyDescent="0.25">
      <c r="C2" s="168"/>
      <c r="D2" s="168"/>
      <c r="E2" s="168"/>
      <c r="F2" s="168"/>
      <c r="G2" s="168"/>
      <c r="H2" s="168"/>
      <c r="I2" s="168"/>
    </row>
    <row r="3" spans="1:12" ht="18.75" customHeight="1" thickBot="1" x14ac:dyDescent="0.3">
      <c r="A3" s="189" t="s">
        <v>1113</v>
      </c>
      <c r="B3" s="189"/>
      <c r="C3" s="189"/>
      <c r="D3" s="189"/>
      <c r="E3" s="189"/>
      <c r="F3" s="189"/>
      <c r="G3" s="189"/>
      <c r="H3" s="189"/>
      <c r="I3" s="189"/>
    </row>
    <row r="4" spans="1:12" ht="18.75" customHeight="1" thickBot="1" x14ac:dyDescent="0.25">
      <c r="A4" s="186" t="str">
        <f>CLUB!A13</f>
        <v xml:space="preserve"> </v>
      </c>
      <c r="B4" s="187"/>
      <c r="C4" s="187"/>
      <c r="D4" s="187"/>
      <c r="E4" s="187"/>
      <c r="F4" s="187"/>
      <c r="G4" s="187"/>
      <c r="H4" s="187"/>
      <c r="I4" s="188"/>
    </row>
    <row r="5" spans="1:12" ht="6" customHeight="1" x14ac:dyDescent="0.2">
      <c r="E5" s="24"/>
      <c r="F5" s="9"/>
      <c r="G5" s="149"/>
      <c r="H5" s="25"/>
      <c r="I5" s="25"/>
    </row>
    <row r="7" spans="1:12" ht="18" customHeight="1" x14ac:dyDescent="0.2">
      <c r="D7" s="21" t="s">
        <v>5</v>
      </c>
      <c r="E7" s="22" t="s">
        <v>4</v>
      </c>
      <c r="F7" s="23" t="s">
        <v>6</v>
      </c>
      <c r="G7" s="150" t="s">
        <v>7</v>
      </c>
    </row>
    <row r="8" spans="1:12" ht="7.5" customHeight="1" thickBot="1" x14ac:dyDescent="0.25">
      <c r="D8" s="2"/>
      <c r="E8" s="3"/>
      <c r="F8" s="7"/>
      <c r="G8" s="151"/>
    </row>
    <row r="9" spans="1:12" ht="16.5" customHeight="1" x14ac:dyDescent="0.2">
      <c r="C9" s="11">
        <v>1</v>
      </c>
      <c r="D9" s="14">
        <f>DPI!J9</f>
        <v>0</v>
      </c>
      <c r="E9" s="15" t="s">
        <v>483</v>
      </c>
      <c r="F9" s="119">
        <v>20</v>
      </c>
      <c r="G9" s="152">
        <f>F9*D9</f>
        <v>0</v>
      </c>
      <c r="H9" s="55" t="e">
        <f>#REF!</f>
        <v>#REF!</v>
      </c>
      <c r="I9" s="190"/>
      <c r="J9" s="190"/>
      <c r="K9" s="190"/>
      <c r="L9" s="190"/>
    </row>
    <row r="10" spans="1:12" ht="16.5" customHeight="1" thickBot="1" x14ac:dyDescent="0.25">
      <c r="C10" s="13">
        <v>1</v>
      </c>
      <c r="D10" s="18">
        <f>EPI!J9</f>
        <v>0</v>
      </c>
      <c r="E10" s="19" t="s">
        <v>484</v>
      </c>
      <c r="F10" s="120">
        <v>60</v>
      </c>
      <c r="G10" s="153">
        <f>F10*D10</f>
        <v>0</v>
      </c>
      <c r="I10" s="86"/>
      <c r="J10" s="86"/>
      <c r="K10" s="86"/>
      <c r="L10" s="86"/>
    </row>
    <row r="11" spans="1:12" ht="16.5" customHeight="1" x14ac:dyDescent="0.2">
      <c r="C11" s="12">
        <v>3</v>
      </c>
      <c r="D11" s="16">
        <f>DSI!J9</f>
        <v>0</v>
      </c>
      <c r="E11" s="17" t="s">
        <v>486</v>
      </c>
      <c r="F11" s="121">
        <v>20</v>
      </c>
      <c r="G11" s="154">
        <f>F11*D11</f>
        <v>0</v>
      </c>
      <c r="H11" s="55" t="e">
        <f>#REF!</f>
        <v>#REF!</v>
      </c>
      <c r="I11" s="190"/>
      <c r="J11" s="190"/>
      <c r="K11" s="190"/>
      <c r="L11" s="190"/>
    </row>
    <row r="12" spans="1:12" ht="16.5" customHeight="1" thickBot="1" x14ac:dyDescent="0.25">
      <c r="C12" s="13">
        <v>2</v>
      </c>
      <c r="D12" s="18">
        <f>ESI!J9</f>
        <v>0</v>
      </c>
      <c r="E12" s="19" t="s">
        <v>487</v>
      </c>
      <c r="F12" s="37">
        <v>60</v>
      </c>
      <c r="G12" s="153">
        <f>F12*D12</f>
        <v>0</v>
      </c>
    </row>
    <row r="13" spans="1:12" ht="16.5" customHeight="1" x14ac:dyDescent="0.2">
      <c r="C13" s="11">
        <v>3</v>
      </c>
      <c r="D13" s="14">
        <f>'I01'!J9</f>
        <v>0</v>
      </c>
      <c r="E13" s="15" t="s">
        <v>495</v>
      </c>
      <c r="F13" s="35">
        <v>20</v>
      </c>
      <c r="G13" s="152">
        <f t="shared" ref="G13:G23" si="0">F13*D13</f>
        <v>0</v>
      </c>
    </row>
    <row r="14" spans="1:12" ht="16.5" customHeight="1" x14ac:dyDescent="0.2">
      <c r="C14" s="12">
        <v>4</v>
      </c>
      <c r="D14" s="16">
        <f>'I02'!J9</f>
        <v>0</v>
      </c>
      <c r="E14" s="17" t="s">
        <v>502</v>
      </c>
      <c r="F14" s="36">
        <v>20</v>
      </c>
      <c r="G14" s="154">
        <f t="shared" si="0"/>
        <v>0</v>
      </c>
      <c r="H14" s="30"/>
      <c r="I14" s="31"/>
    </row>
    <row r="15" spans="1:12" ht="16.5" customHeight="1" x14ac:dyDescent="0.2">
      <c r="C15" s="12">
        <v>5</v>
      </c>
      <c r="D15" s="16">
        <f>'I03'!J9</f>
        <v>0</v>
      </c>
      <c r="E15" s="17" t="s">
        <v>501</v>
      </c>
      <c r="F15" s="36">
        <v>20</v>
      </c>
      <c r="G15" s="154">
        <f t="shared" si="0"/>
        <v>0</v>
      </c>
      <c r="H15" s="30"/>
      <c r="I15" s="31"/>
    </row>
    <row r="16" spans="1:12" ht="15.75" customHeight="1" x14ac:dyDescent="0.2">
      <c r="C16" s="12">
        <v>6</v>
      </c>
      <c r="D16" s="16">
        <f>'I04'!J9</f>
        <v>0</v>
      </c>
      <c r="E16" s="17" t="s">
        <v>498</v>
      </c>
      <c r="F16" s="36">
        <v>20</v>
      </c>
      <c r="G16" s="154">
        <f t="shared" si="0"/>
        <v>0</v>
      </c>
    </row>
    <row r="17" spans="3:16" ht="15.75" x14ac:dyDescent="0.2">
      <c r="C17" s="12">
        <v>7</v>
      </c>
      <c r="D17" s="16">
        <f>'I05'!J9</f>
        <v>0</v>
      </c>
      <c r="E17" s="17" t="s">
        <v>496</v>
      </c>
      <c r="F17" s="36">
        <v>20</v>
      </c>
      <c r="G17" s="154">
        <f t="shared" si="0"/>
        <v>0</v>
      </c>
    </row>
    <row r="18" spans="3:16" ht="15.75" x14ac:dyDescent="0.2">
      <c r="C18" s="12">
        <v>8</v>
      </c>
      <c r="D18" s="16">
        <f>'I06'!J9</f>
        <v>0</v>
      </c>
      <c r="E18" s="17" t="s">
        <v>505</v>
      </c>
      <c r="F18" s="36">
        <v>20</v>
      </c>
      <c r="G18" s="154">
        <f t="shared" si="0"/>
        <v>0</v>
      </c>
    </row>
    <row r="19" spans="3:16" ht="15.75" x14ac:dyDescent="0.2">
      <c r="C19" s="12">
        <v>9</v>
      </c>
      <c r="D19" s="16">
        <f>'I07'!J9</f>
        <v>0</v>
      </c>
      <c r="E19" s="17" t="s">
        <v>507</v>
      </c>
      <c r="F19" s="36">
        <v>20</v>
      </c>
      <c r="G19" s="154">
        <f t="shared" si="0"/>
        <v>0</v>
      </c>
    </row>
    <row r="20" spans="3:16" ht="15.75" x14ac:dyDescent="0.2">
      <c r="C20" s="12">
        <v>10</v>
      </c>
      <c r="D20" s="16">
        <f>'I08'!J9</f>
        <v>0</v>
      </c>
      <c r="E20" s="17" t="s">
        <v>509</v>
      </c>
      <c r="F20" s="36">
        <v>20</v>
      </c>
      <c r="G20" s="154">
        <f t="shared" si="0"/>
        <v>0</v>
      </c>
    </row>
    <row r="21" spans="3:16" ht="15.75" x14ac:dyDescent="0.2">
      <c r="C21" s="12">
        <v>11</v>
      </c>
      <c r="D21" s="16">
        <f>'I09'!J9</f>
        <v>0</v>
      </c>
      <c r="E21" s="17" t="s">
        <v>511</v>
      </c>
      <c r="F21" s="36">
        <v>20</v>
      </c>
      <c r="G21" s="154">
        <f t="shared" si="0"/>
        <v>0</v>
      </c>
    </row>
    <row r="22" spans="3:16" ht="16.5" thickBot="1" x14ac:dyDescent="0.25">
      <c r="C22" s="13">
        <v>12</v>
      </c>
      <c r="D22" s="18">
        <f>'I10'!J9</f>
        <v>0</v>
      </c>
      <c r="E22" s="19" t="s">
        <v>513</v>
      </c>
      <c r="F22" s="37">
        <v>20</v>
      </c>
      <c r="G22" s="153">
        <f t="shared" si="0"/>
        <v>0</v>
      </c>
    </row>
    <row r="23" spans="3:16" ht="15.75" x14ac:dyDescent="0.2">
      <c r="C23" s="126">
        <v>13</v>
      </c>
      <c r="D23" s="127">
        <f>CAT_FEMENINA!AA9</f>
        <v>0</v>
      </c>
      <c r="E23" s="128" t="s">
        <v>514</v>
      </c>
      <c r="F23" s="129">
        <v>20</v>
      </c>
      <c r="G23" s="155">
        <f t="shared" si="0"/>
        <v>0</v>
      </c>
      <c r="H23" s="76"/>
      <c r="I23" s="185" t="s">
        <v>8844</v>
      </c>
      <c r="J23" s="185"/>
      <c r="K23" s="185"/>
      <c r="L23" s="185"/>
      <c r="M23" s="185"/>
      <c r="N23" s="185"/>
      <c r="O23" s="185"/>
      <c r="P23" s="185"/>
    </row>
    <row r="24" spans="3:16" ht="16.5" thickBot="1" x14ac:dyDescent="0.25">
      <c r="C24" s="54"/>
      <c r="D24" s="38">
        <f>CLASIFICACION!AA9</f>
        <v>0</v>
      </c>
      <c r="E24" s="39" t="s">
        <v>515</v>
      </c>
      <c r="F24" s="103"/>
      <c r="G24" s="156"/>
      <c r="I24" s="185"/>
      <c r="J24" s="185"/>
      <c r="K24" s="185"/>
      <c r="L24" s="185"/>
      <c r="M24" s="185"/>
      <c r="N24" s="185"/>
      <c r="O24" s="185"/>
      <c r="P24" s="185"/>
    </row>
    <row r="25" spans="3:16" ht="16.5" thickBot="1" x14ac:dyDescent="0.25">
      <c r="D25" s="20" t="s">
        <v>7</v>
      </c>
      <c r="E25" s="88"/>
      <c r="F25" s="89"/>
      <c r="G25" s="157">
        <f>SUM(G9:G24)</f>
        <v>0</v>
      </c>
      <c r="I25" s="185"/>
      <c r="J25" s="185"/>
      <c r="K25" s="185"/>
      <c r="L25" s="185"/>
      <c r="M25" s="185"/>
      <c r="N25" s="185"/>
      <c r="O25" s="185"/>
      <c r="P25" s="185"/>
    </row>
    <row r="26" spans="3:16" ht="9" customHeight="1" x14ac:dyDescent="0.2">
      <c r="E26" s="56"/>
      <c r="F26" s="57"/>
      <c r="G26" s="158"/>
      <c r="I26" s="185"/>
      <c r="J26" s="185"/>
      <c r="K26" s="185"/>
      <c r="L26" s="185"/>
      <c r="M26" s="185"/>
      <c r="N26" s="185"/>
      <c r="O26" s="185"/>
      <c r="P26" s="185"/>
    </row>
    <row r="27" spans="3:16" ht="10.5" customHeight="1" thickBot="1" x14ac:dyDescent="0.25"/>
    <row r="28" spans="3:16" ht="18.75" customHeight="1" x14ac:dyDescent="0.2">
      <c r="C28" s="104" t="s">
        <v>8761</v>
      </c>
      <c r="D28" s="105"/>
      <c r="E28" s="105"/>
      <c r="F28" s="105"/>
      <c r="G28" s="160"/>
      <c r="H28" s="108"/>
      <c r="I28" s="167"/>
      <c r="J28" s="167"/>
      <c r="K28" s="167"/>
      <c r="L28" s="167"/>
      <c r="M28" s="167"/>
      <c r="N28" s="167"/>
      <c r="O28" s="167"/>
      <c r="P28" s="167"/>
    </row>
    <row r="29" spans="3:16" ht="18.75" customHeight="1" thickBot="1" x14ac:dyDescent="0.25">
      <c r="C29" s="106" t="s">
        <v>8842</v>
      </c>
      <c r="D29" s="107"/>
      <c r="E29" s="107"/>
      <c r="F29" s="107"/>
      <c r="G29" s="161"/>
      <c r="H29" s="109"/>
      <c r="I29" s="167"/>
      <c r="J29" s="167"/>
      <c r="K29" s="167"/>
      <c r="L29" s="167"/>
      <c r="M29" s="167"/>
      <c r="N29" s="167"/>
      <c r="O29" s="167"/>
      <c r="P29" s="167"/>
    </row>
    <row r="30" spans="3:16" ht="18.75" customHeight="1" x14ac:dyDescent="0.2">
      <c r="I30" s="167"/>
      <c r="J30" s="167"/>
      <c r="K30" s="167"/>
      <c r="L30" s="167"/>
      <c r="M30" s="167"/>
      <c r="N30" s="167"/>
      <c r="O30" s="167"/>
      <c r="P30" s="167"/>
    </row>
    <row r="31" spans="3:16" ht="18.75" customHeight="1" x14ac:dyDescent="0.2">
      <c r="I31" s="167"/>
      <c r="J31" s="167"/>
      <c r="K31" s="167"/>
      <c r="L31" s="167"/>
      <c r="M31" s="167"/>
      <c r="N31" s="167"/>
      <c r="O31" s="167"/>
      <c r="P31" s="167"/>
    </row>
  </sheetData>
  <sheetProtection sheet="1" objects="1" scenarios="1" selectLockedCells="1"/>
  <mergeCells count="8">
    <mergeCell ref="I28:P31"/>
    <mergeCell ref="I23:P26"/>
    <mergeCell ref="C2:I2"/>
    <mergeCell ref="A4:I4"/>
    <mergeCell ref="A1:I1"/>
    <mergeCell ref="A3:I3"/>
    <mergeCell ref="I11:L11"/>
    <mergeCell ref="I9:L9"/>
  </mergeCells>
  <phoneticPr fontId="0" type="noConversion"/>
  <printOptions horizontalCentered="1"/>
  <pageMargins left="0.31496062992125984" right="0.39370078740157483" top="1.1023622047244095" bottom="0.39370078740157483" header="0" footer="0.19685039370078741"/>
  <pageSetup paperSize="9" orientation="portrait" r:id="rId1"/>
  <headerFooter alignWithMargins="0">
    <oddHeader>&amp;C&amp;G</oddHeader>
    <oddFooter>&amp;L&amp;"Arial,Cursiva"&amp;8Inscripciones Ctos. España&amp;C&amp;"Times New Roman,Normal"- DEPORTE OLÍMPICO -</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6416"/>
  <sheetViews>
    <sheetView workbookViewId="0"/>
  </sheetViews>
  <sheetFormatPr baseColWidth="10" defaultRowHeight="12.75" x14ac:dyDescent="0.2"/>
  <cols>
    <col min="1" max="1" width="6.7109375" style="90" customWidth="1"/>
    <col min="2" max="2" width="12.140625" style="90" hidden="1" customWidth="1"/>
    <col min="3" max="3" width="29.7109375" style="90" hidden="1" customWidth="1"/>
    <col min="4" max="4" width="28.28515625" style="90" hidden="1" customWidth="1"/>
    <col min="5" max="5" width="27" style="90" hidden="1" customWidth="1"/>
    <col min="6" max="6" width="13.42578125" style="90" hidden="1" customWidth="1"/>
    <col min="7" max="7" width="25.7109375" style="90" hidden="1" customWidth="1"/>
    <col min="8" max="8" width="6" style="90" hidden="1" customWidth="1"/>
    <col min="9" max="9" width="50" style="90" hidden="1" customWidth="1"/>
    <col min="10" max="10" width="9.42578125" style="90" hidden="1" customWidth="1"/>
    <col min="11" max="11" width="18.85546875" style="90" hidden="1" customWidth="1"/>
    <col min="12" max="12" width="6.7109375" style="90" hidden="1" customWidth="1"/>
    <col min="13" max="13" width="39.85546875" hidden="1" customWidth="1"/>
    <col min="14" max="17" width="11.42578125" hidden="1" customWidth="1"/>
    <col min="18" max="32" width="11.42578125" customWidth="1"/>
  </cols>
  <sheetData>
    <row r="1" spans="1:15" ht="15" x14ac:dyDescent="0.25">
      <c r="A1" s="85" t="s">
        <v>1951</v>
      </c>
      <c r="B1" s="85" t="s">
        <v>906</v>
      </c>
      <c r="C1" s="85" t="s">
        <v>1952</v>
      </c>
      <c r="D1" s="85" t="s">
        <v>1953</v>
      </c>
      <c r="E1" s="85" t="s">
        <v>905</v>
      </c>
      <c r="F1" s="85" t="s">
        <v>1954</v>
      </c>
      <c r="G1" s="85" t="s">
        <v>1955</v>
      </c>
      <c r="H1" s="85" t="s">
        <v>1114</v>
      </c>
      <c r="I1" s="85" t="s">
        <v>734</v>
      </c>
      <c r="J1" s="85" t="s">
        <v>733</v>
      </c>
      <c r="K1" s="85" t="s">
        <v>1956</v>
      </c>
      <c r="L1" s="85" t="s">
        <v>735</v>
      </c>
      <c r="M1" s="94" t="str">
        <f t="shared" ref="M1:M32" si="0">CONCATENATE(C1," ",PROPER(E1))</f>
        <v>APELLIDO 1 Nombre</v>
      </c>
      <c r="N1" s="94"/>
      <c r="O1" s="85" t="s">
        <v>1958</v>
      </c>
    </row>
    <row r="2" spans="1:15" s="90" customFormat="1" x14ac:dyDescent="0.2">
      <c r="A2" s="116">
        <v>41266</v>
      </c>
      <c r="B2" s="90" t="s">
        <v>10851</v>
      </c>
      <c r="C2" s="90" t="s">
        <v>21</v>
      </c>
      <c r="D2" s="90" t="s">
        <v>10852</v>
      </c>
      <c r="E2" s="90" t="s">
        <v>2133</v>
      </c>
      <c r="F2" s="90" t="s">
        <v>10853</v>
      </c>
      <c r="G2" s="90" t="s">
        <v>10854</v>
      </c>
      <c r="H2" s="90" t="s">
        <v>909</v>
      </c>
      <c r="I2" s="90" t="s">
        <v>10855</v>
      </c>
      <c r="J2" s="116">
        <v>149</v>
      </c>
      <c r="K2" s="90" t="s">
        <v>1963</v>
      </c>
      <c r="L2" s="90" t="s">
        <v>602</v>
      </c>
      <c r="M2" s="94" t="str">
        <f t="shared" si="0"/>
        <v>GARCIA Julia</v>
      </c>
      <c r="N2" s="94" t="str">
        <f>IFERROR(VLOOKUP(A2,'[2]CLASES-TEMPORADA 2022_2023-2023'!$A:$M,12,0),"")</f>
        <v/>
      </c>
      <c r="O2" s="90" t="str">
        <f>IFERROR(VLOOKUP(A2,'[2]CLASES-TEMPORADA 2022_2023-2023'!$A:$M,13,0),"")</f>
        <v/>
      </c>
    </row>
    <row r="3" spans="1:15" s="90" customFormat="1" x14ac:dyDescent="0.2">
      <c r="A3" s="116">
        <v>41257</v>
      </c>
      <c r="B3" s="90" t="s">
        <v>8750</v>
      </c>
      <c r="C3" s="90" t="s">
        <v>10856</v>
      </c>
      <c r="D3" s="90" t="s">
        <v>10857</v>
      </c>
      <c r="E3" s="90" t="s">
        <v>2529</v>
      </c>
      <c r="F3" s="90" t="s">
        <v>10858</v>
      </c>
      <c r="G3" s="90" t="s">
        <v>10859</v>
      </c>
      <c r="H3" s="90" t="s">
        <v>909</v>
      </c>
      <c r="I3" s="90" t="s">
        <v>1187</v>
      </c>
      <c r="J3" s="116">
        <v>246</v>
      </c>
      <c r="K3" s="90" t="s">
        <v>1963</v>
      </c>
      <c r="L3" s="90" t="s">
        <v>587</v>
      </c>
      <c r="M3" s="94" t="str">
        <f t="shared" si="0"/>
        <v>JANÉ Ot</v>
      </c>
      <c r="N3" s="94" t="str">
        <f>IFERROR(VLOOKUP(A3,'[2]CLASES-TEMPORADA 2022_2023-2023'!$A:$M,12,0),"")</f>
        <v/>
      </c>
      <c r="O3" s="90" t="str">
        <f>IFERROR(VLOOKUP(A3,'[2]CLASES-TEMPORADA 2022_2023-2023'!$A:$M,13,0),"")</f>
        <v/>
      </c>
    </row>
    <row r="4" spans="1:15" s="90" customFormat="1" x14ac:dyDescent="0.2">
      <c r="A4" s="116">
        <v>41256</v>
      </c>
      <c r="B4" s="90" t="s">
        <v>8750</v>
      </c>
      <c r="C4" s="90" t="s">
        <v>10860</v>
      </c>
      <c r="D4" s="90" t="s">
        <v>2001</v>
      </c>
      <c r="E4" s="90" t="s">
        <v>2895</v>
      </c>
      <c r="F4" s="90" t="s">
        <v>10861</v>
      </c>
      <c r="G4" s="90" t="s">
        <v>10862</v>
      </c>
      <c r="H4" s="90" t="s">
        <v>909</v>
      </c>
      <c r="I4" s="90" t="s">
        <v>1187</v>
      </c>
      <c r="J4" s="116">
        <v>246</v>
      </c>
      <c r="K4" s="90" t="s">
        <v>1963</v>
      </c>
      <c r="L4" s="90" t="s">
        <v>587</v>
      </c>
      <c r="M4" s="94" t="str">
        <f t="shared" si="0"/>
        <v>CODOLÀ Pep</v>
      </c>
      <c r="N4" s="94" t="str">
        <f>IFERROR(VLOOKUP(A4,'[2]CLASES-TEMPORADA 2022_2023-2023'!$A:$M,12,0),"")</f>
        <v/>
      </c>
      <c r="O4" s="90" t="str">
        <f>IFERROR(VLOOKUP(A4,'[2]CLASES-TEMPORADA 2022_2023-2023'!$A:$M,13,0),"")</f>
        <v/>
      </c>
    </row>
    <row r="5" spans="1:15" s="90" customFormat="1" x14ac:dyDescent="0.2">
      <c r="A5" s="116">
        <v>41255</v>
      </c>
      <c r="B5" s="90" t="s">
        <v>8750</v>
      </c>
      <c r="C5" s="90" t="s">
        <v>61</v>
      </c>
      <c r="D5" s="90" t="s">
        <v>7772</v>
      </c>
      <c r="E5" s="90" t="s">
        <v>1052</v>
      </c>
      <c r="F5" s="90" t="s">
        <v>3987</v>
      </c>
      <c r="G5" s="90" t="s">
        <v>10863</v>
      </c>
      <c r="H5" s="90" t="s">
        <v>909</v>
      </c>
      <c r="I5" s="90" t="s">
        <v>1187</v>
      </c>
      <c r="J5" s="116">
        <v>246</v>
      </c>
      <c r="K5" s="90" t="s">
        <v>1963</v>
      </c>
      <c r="L5" s="90" t="s">
        <v>587</v>
      </c>
      <c r="M5" s="94" t="str">
        <f t="shared" si="0"/>
        <v>TOMAS Unai</v>
      </c>
      <c r="N5" s="94" t="str">
        <f>IFERROR(VLOOKUP(A5,'[2]CLASES-TEMPORADA 2022_2023-2023'!$A:$M,12,0),"")</f>
        <v/>
      </c>
      <c r="O5" s="90" t="str">
        <f>IFERROR(VLOOKUP(A5,'[2]CLASES-TEMPORADA 2022_2023-2023'!$A:$M,13,0),"")</f>
        <v/>
      </c>
    </row>
    <row r="6" spans="1:15" s="90" customFormat="1" x14ac:dyDescent="0.2">
      <c r="A6" s="116">
        <v>41251</v>
      </c>
      <c r="B6" s="90" t="s">
        <v>8750</v>
      </c>
      <c r="C6" s="90" t="s">
        <v>1601</v>
      </c>
      <c r="D6" s="90" t="s">
        <v>10864</v>
      </c>
      <c r="E6" s="90" t="s">
        <v>2725</v>
      </c>
      <c r="F6" s="90" t="s">
        <v>10865</v>
      </c>
      <c r="G6" s="90" t="s">
        <v>10866</v>
      </c>
      <c r="H6" s="90" t="s">
        <v>909</v>
      </c>
      <c r="I6" s="90" t="s">
        <v>1123</v>
      </c>
      <c r="J6" s="116">
        <v>87</v>
      </c>
      <c r="K6" s="90" t="s">
        <v>1963</v>
      </c>
      <c r="L6" s="90" t="s">
        <v>627</v>
      </c>
      <c r="M6" s="94" t="str">
        <f t="shared" si="0"/>
        <v>LÓPEZ Julen</v>
      </c>
      <c r="N6" s="94" t="str">
        <f>IFERROR(VLOOKUP(A6,'[2]CLASES-TEMPORADA 2022_2023-2023'!$A:$M,12,0),"")</f>
        <v/>
      </c>
      <c r="O6" s="90" t="str">
        <f>IFERROR(VLOOKUP(A6,'[2]CLASES-TEMPORADA 2022_2023-2023'!$A:$M,13,0),"")</f>
        <v/>
      </c>
    </row>
    <row r="7" spans="1:15" s="90" customFormat="1" x14ac:dyDescent="0.2">
      <c r="A7" s="116">
        <v>41249</v>
      </c>
      <c r="B7" s="90" t="s">
        <v>8750</v>
      </c>
      <c r="C7" s="90" t="s">
        <v>22</v>
      </c>
      <c r="D7" s="90" t="s">
        <v>10867</v>
      </c>
      <c r="E7" s="90" t="s">
        <v>1079</v>
      </c>
      <c r="F7" s="90" t="s">
        <v>10868</v>
      </c>
      <c r="G7" s="90" t="s">
        <v>10869</v>
      </c>
      <c r="H7" s="90" t="s">
        <v>909</v>
      </c>
      <c r="I7" s="90" t="s">
        <v>938</v>
      </c>
      <c r="J7" s="116">
        <v>130</v>
      </c>
      <c r="K7" s="90" t="s">
        <v>1963</v>
      </c>
      <c r="L7" s="90" t="s">
        <v>587</v>
      </c>
      <c r="M7" s="94" t="str">
        <f t="shared" si="0"/>
        <v>FERNANDEZ Hugo</v>
      </c>
      <c r="N7" s="94" t="str">
        <f>IFERROR(VLOOKUP(A7,'[2]CLASES-TEMPORADA 2022_2023-2023'!$A:$M,12,0),"")</f>
        <v/>
      </c>
      <c r="O7" s="90" t="str">
        <f>IFERROR(VLOOKUP(A7,'[2]CLASES-TEMPORADA 2022_2023-2023'!$A:$M,13,0),"")</f>
        <v/>
      </c>
    </row>
    <row r="8" spans="1:15" s="90" customFormat="1" x14ac:dyDescent="0.2">
      <c r="A8" s="116">
        <v>41248</v>
      </c>
      <c r="B8" s="90" t="s">
        <v>8750</v>
      </c>
      <c r="C8" s="90" t="s">
        <v>10870</v>
      </c>
      <c r="E8" s="90" t="s">
        <v>10871</v>
      </c>
      <c r="F8" s="90" t="s">
        <v>3539</v>
      </c>
      <c r="G8" s="90" t="s">
        <v>10872</v>
      </c>
      <c r="H8" s="90" t="s">
        <v>909</v>
      </c>
      <c r="I8" s="90" t="s">
        <v>938</v>
      </c>
      <c r="J8" s="116">
        <v>130</v>
      </c>
      <c r="K8" s="90" t="s">
        <v>1963</v>
      </c>
      <c r="L8" s="90" t="s">
        <v>587</v>
      </c>
      <c r="M8" s="94" t="str">
        <f t="shared" si="0"/>
        <v>PASQUINI Nagual</v>
      </c>
      <c r="N8" s="94" t="str">
        <f>IFERROR(VLOOKUP(A8,'[2]CLASES-TEMPORADA 2022_2023-2023'!$A:$M,12,0),"")</f>
        <v/>
      </c>
      <c r="O8" s="90" t="str">
        <f>IFERROR(VLOOKUP(A8,'[2]CLASES-TEMPORADA 2022_2023-2023'!$A:$M,13,0),"")</f>
        <v/>
      </c>
    </row>
    <row r="9" spans="1:15" s="90" customFormat="1" x14ac:dyDescent="0.2">
      <c r="A9" s="116">
        <v>41228</v>
      </c>
      <c r="B9" s="90" t="s">
        <v>8750</v>
      </c>
      <c r="C9" s="90" t="s">
        <v>35</v>
      </c>
      <c r="D9" s="90" t="s">
        <v>21</v>
      </c>
      <c r="E9" s="90" t="s">
        <v>3249</v>
      </c>
      <c r="F9" s="90" t="s">
        <v>10873</v>
      </c>
      <c r="G9" s="90" t="s">
        <v>10874</v>
      </c>
      <c r="H9" s="90" t="s">
        <v>909</v>
      </c>
      <c r="I9" s="90" t="s">
        <v>1204</v>
      </c>
      <c r="J9" s="116">
        <v>298</v>
      </c>
      <c r="K9" s="90" t="s">
        <v>1963</v>
      </c>
      <c r="L9" s="90" t="s">
        <v>587</v>
      </c>
      <c r="M9" s="94" t="str">
        <f t="shared" si="0"/>
        <v>GRANADOS Claudio</v>
      </c>
      <c r="N9" s="94" t="str">
        <f>IFERROR(VLOOKUP(A9,'[2]CLASES-TEMPORADA 2022_2023-2023'!$A:$M,12,0),"")</f>
        <v/>
      </c>
      <c r="O9" s="90" t="str">
        <f>IFERROR(VLOOKUP(A9,'[2]CLASES-TEMPORADA 2022_2023-2023'!$A:$M,13,0),"")</f>
        <v/>
      </c>
    </row>
    <row r="10" spans="1:15" s="90" customFormat="1" x14ac:dyDescent="0.2">
      <c r="A10" s="116">
        <v>41226</v>
      </c>
      <c r="B10" s="90" t="s">
        <v>8750</v>
      </c>
      <c r="C10" s="90" t="s">
        <v>5036</v>
      </c>
      <c r="D10" s="90" t="s">
        <v>10875</v>
      </c>
      <c r="E10" s="90" t="s">
        <v>2282</v>
      </c>
      <c r="F10" s="90" t="s">
        <v>10876</v>
      </c>
      <c r="G10" s="90" t="s">
        <v>10877</v>
      </c>
      <c r="H10" s="90" t="s">
        <v>909</v>
      </c>
      <c r="I10" s="90" t="s">
        <v>929</v>
      </c>
      <c r="J10" s="116">
        <v>111</v>
      </c>
      <c r="K10" s="90" t="s">
        <v>1963</v>
      </c>
      <c r="L10" s="90" t="s">
        <v>598</v>
      </c>
      <c r="M10" s="94" t="str">
        <f t="shared" si="0"/>
        <v>DE LUCAS Teo</v>
      </c>
      <c r="N10" s="94" t="str">
        <f>IFERROR(VLOOKUP(A10,'[2]CLASES-TEMPORADA 2022_2023-2023'!$A:$M,12,0),"")</f>
        <v/>
      </c>
      <c r="O10" s="90" t="str">
        <f>IFERROR(VLOOKUP(A10,'[2]CLASES-TEMPORADA 2022_2023-2023'!$A:$M,13,0),"")</f>
        <v/>
      </c>
    </row>
    <row r="11" spans="1:15" s="90" customFormat="1" x14ac:dyDescent="0.2">
      <c r="A11" s="116">
        <v>41223</v>
      </c>
      <c r="B11" s="90" t="s">
        <v>10851</v>
      </c>
      <c r="C11" s="90" t="s">
        <v>10878</v>
      </c>
      <c r="D11" s="90" t="s">
        <v>1419</v>
      </c>
      <c r="E11" s="90" t="s">
        <v>4054</v>
      </c>
      <c r="F11" s="90" t="s">
        <v>10879</v>
      </c>
      <c r="G11" s="90" t="s">
        <v>10880</v>
      </c>
      <c r="H11" s="90" t="s">
        <v>909</v>
      </c>
      <c r="I11" s="90" t="s">
        <v>1164</v>
      </c>
      <c r="J11" s="116">
        <v>643</v>
      </c>
      <c r="K11" s="90" t="s">
        <v>1963</v>
      </c>
      <c r="L11" s="90" t="s">
        <v>587</v>
      </c>
      <c r="M11" s="94" t="str">
        <f t="shared" si="0"/>
        <v>ROCABERT Judit</v>
      </c>
      <c r="N11" s="94" t="str">
        <f>IFERROR(VLOOKUP(A11,'[2]CLASES-TEMPORADA 2022_2023-2023'!$A:$M,12,0),"")</f>
        <v/>
      </c>
      <c r="O11" s="90" t="str">
        <f>IFERROR(VLOOKUP(A11,'[2]CLASES-TEMPORADA 2022_2023-2023'!$A:$M,13,0),"")</f>
        <v/>
      </c>
    </row>
    <row r="12" spans="1:15" x14ac:dyDescent="0.2">
      <c r="A12" s="116">
        <v>41222</v>
      </c>
      <c r="B12" s="90" t="s">
        <v>10851</v>
      </c>
      <c r="C12" s="90" t="s">
        <v>10878</v>
      </c>
      <c r="D12" s="90" t="s">
        <v>1419</v>
      </c>
      <c r="E12" s="90" t="s">
        <v>2026</v>
      </c>
      <c r="F12" s="90" t="s">
        <v>10879</v>
      </c>
      <c r="G12" s="90" t="s">
        <v>10881</v>
      </c>
      <c r="H12" s="90" t="s">
        <v>909</v>
      </c>
      <c r="I12" s="90" t="s">
        <v>1164</v>
      </c>
      <c r="J12" s="116">
        <v>643</v>
      </c>
      <c r="K12" s="90" t="s">
        <v>1963</v>
      </c>
      <c r="L12" s="90" t="s">
        <v>587</v>
      </c>
      <c r="M12" s="94" t="str">
        <f t="shared" si="0"/>
        <v>ROCABERT Aina</v>
      </c>
      <c r="N12" s="94" t="str">
        <f>IFERROR(VLOOKUP(A12,'[2]CLASES-TEMPORADA 2022_2023-2023'!$A:$M,12,0),"")</f>
        <v/>
      </c>
      <c r="O12" s="90" t="str">
        <f>IFERROR(VLOOKUP(A12,'[2]CLASES-TEMPORADA 2022_2023-2023'!$A:$M,13,0),"")</f>
        <v/>
      </c>
    </row>
    <row r="13" spans="1:15" x14ac:dyDescent="0.2">
      <c r="A13" s="116">
        <v>41221</v>
      </c>
      <c r="B13" s="90" t="s">
        <v>8750</v>
      </c>
      <c r="C13" s="90" t="s">
        <v>10882</v>
      </c>
      <c r="D13" s="90" t="s">
        <v>5000</v>
      </c>
      <c r="E13" s="90" t="s">
        <v>3004</v>
      </c>
      <c r="F13" s="90" t="s">
        <v>3140</v>
      </c>
      <c r="G13" s="90" t="s">
        <v>10883</v>
      </c>
      <c r="H13" s="90" t="s">
        <v>909</v>
      </c>
      <c r="I13" s="90" t="s">
        <v>1164</v>
      </c>
      <c r="J13" s="116">
        <v>643</v>
      </c>
      <c r="K13" s="90" t="s">
        <v>1963</v>
      </c>
      <c r="L13" s="90" t="s">
        <v>587</v>
      </c>
      <c r="M13" s="94" t="str">
        <f t="shared" si="0"/>
        <v>MONTAÑÁ Josep</v>
      </c>
      <c r="N13" s="94" t="str">
        <f>IFERROR(VLOOKUP(A13,'[2]CLASES-TEMPORADA 2022_2023-2023'!$A:$M,12,0),"")</f>
        <v/>
      </c>
      <c r="O13" s="90" t="str">
        <f>IFERROR(VLOOKUP(A13,'[2]CLASES-TEMPORADA 2022_2023-2023'!$A:$M,13,0),"")</f>
        <v/>
      </c>
    </row>
    <row r="14" spans="1:15" x14ac:dyDescent="0.2">
      <c r="A14" s="116">
        <v>41216</v>
      </c>
      <c r="B14" s="90" t="s">
        <v>8750</v>
      </c>
      <c r="C14" s="90" t="s">
        <v>169</v>
      </c>
      <c r="D14" s="90" t="s">
        <v>66</v>
      </c>
      <c r="E14" s="90" t="s">
        <v>24</v>
      </c>
      <c r="F14" s="90" t="s">
        <v>8556</v>
      </c>
      <c r="G14" s="90" t="s">
        <v>10884</v>
      </c>
      <c r="H14" s="90" t="s">
        <v>909</v>
      </c>
      <c r="I14" s="90" t="s">
        <v>10885</v>
      </c>
      <c r="J14" s="116">
        <v>10496</v>
      </c>
      <c r="K14" s="90" t="s">
        <v>1963</v>
      </c>
      <c r="L14" s="90" t="s">
        <v>591</v>
      </c>
      <c r="M14" s="94" t="str">
        <f t="shared" si="0"/>
        <v>SÁNCHEZ Daniel</v>
      </c>
      <c r="N14" s="94" t="str">
        <f>IFERROR(VLOOKUP(A14,'[2]CLASES-TEMPORADA 2022_2023-2023'!$A:$M,12,0),"")</f>
        <v/>
      </c>
      <c r="O14" s="90" t="str">
        <f>IFERROR(VLOOKUP(A14,'[2]CLASES-TEMPORADA 2022_2023-2023'!$A:$M,13,0),"")</f>
        <v/>
      </c>
    </row>
    <row r="15" spans="1:15" x14ac:dyDescent="0.2">
      <c r="A15" s="116">
        <v>41210</v>
      </c>
      <c r="B15" s="90" t="s">
        <v>8750</v>
      </c>
      <c r="C15" s="90" t="s">
        <v>10886</v>
      </c>
      <c r="E15" s="90" t="s">
        <v>10887</v>
      </c>
      <c r="F15" s="90" t="s">
        <v>10888</v>
      </c>
      <c r="G15" s="90" t="s">
        <v>10889</v>
      </c>
      <c r="H15" s="90" t="s">
        <v>909</v>
      </c>
      <c r="I15" s="90" t="s">
        <v>10885</v>
      </c>
      <c r="J15" s="116">
        <v>10496</v>
      </c>
      <c r="K15" s="90" t="s">
        <v>2099</v>
      </c>
      <c r="L15" s="90" t="s">
        <v>591</v>
      </c>
      <c r="M15" s="94" t="str">
        <f t="shared" si="0"/>
        <v>DELAVARI Faramarc</v>
      </c>
      <c r="N15" s="94" t="str">
        <f>IFERROR(VLOOKUP(A15,'[2]CLASES-TEMPORADA 2022_2023-2023'!$A:$M,12,0),"")</f>
        <v/>
      </c>
      <c r="O15" s="90" t="str">
        <f>IFERROR(VLOOKUP(A15,'[2]CLASES-TEMPORADA 2022_2023-2023'!$A:$M,13,0),"")</f>
        <v/>
      </c>
    </row>
    <row r="16" spans="1:15" x14ac:dyDescent="0.2">
      <c r="A16" s="116">
        <v>41187</v>
      </c>
      <c r="B16" s="90" t="s">
        <v>8750</v>
      </c>
      <c r="C16" s="90" t="s">
        <v>1477</v>
      </c>
      <c r="D16" s="90" t="s">
        <v>2653</v>
      </c>
      <c r="E16" s="90" t="s">
        <v>2698</v>
      </c>
      <c r="F16" s="90" t="s">
        <v>10890</v>
      </c>
      <c r="G16" s="90" t="s">
        <v>10891</v>
      </c>
      <c r="H16" s="90" t="s">
        <v>909</v>
      </c>
      <c r="I16" s="90" t="s">
        <v>915</v>
      </c>
      <c r="J16" s="116">
        <v>37</v>
      </c>
      <c r="K16" s="90" t="s">
        <v>1963</v>
      </c>
      <c r="L16" s="90" t="s">
        <v>185</v>
      </c>
      <c r="M16" s="94" t="str">
        <f t="shared" si="0"/>
        <v>CANO Ricardo</v>
      </c>
      <c r="N16" s="94" t="str">
        <f>IFERROR(VLOOKUP(A16,'[2]CLASES-TEMPORADA 2022_2023-2023'!$A:$M,12,0),"")</f>
        <v/>
      </c>
      <c r="O16" s="90" t="str">
        <f>IFERROR(VLOOKUP(A16,'[2]CLASES-TEMPORADA 2022_2023-2023'!$A:$M,13,0),"")</f>
        <v/>
      </c>
    </row>
    <row r="17" spans="1:15" x14ac:dyDescent="0.2">
      <c r="A17" s="116">
        <v>41153</v>
      </c>
      <c r="B17" s="90" t="s">
        <v>8750</v>
      </c>
      <c r="C17" s="90" t="s">
        <v>10892</v>
      </c>
      <c r="D17" s="90" t="s">
        <v>5196</v>
      </c>
      <c r="E17" s="90" t="s">
        <v>3417</v>
      </c>
      <c r="F17" s="90" t="s">
        <v>2889</v>
      </c>
      <c r="G17" s="90" t="s">
        <v>10893</v>
      </c>
      <c r="H17" s="90" t="s">
        <v>909</v>
      </c>
      <c r="I17" s="90" t="s">
        <v>673</v>
      </c>
      <c r="J17" s="116">
        <v>10202</v>
      </c>
      <c r="K17" s="90" t="s">
        <v>1963</v>
      </c>
      <c r="L17" s="90" t="s">
        <v>583</v>
      </c>
      <c r="M17" s="94" t="str">
        <f t="shared" si="0"/>
        <v>ARNAIZ Mikel</v>
      </c>
      <c r="N17" s="94" t="str">
        <f>IFERROR(VLOOKUP(A17,'[2]CLASES-TEMPORADA 2022_2023-2023'!$A:$M,12,0),"")</f>
        <v/>
      </c>
      <c r="O17" s="90" t="str">
        <f>IFERROR(VLOOKUP(A17,'[2]CLASES-TEMPORADA 2022_2023-2023'!$A:$M,13,0),"")</f>
        <v/>
      </c>
    </row>
    <row r="18" spans="1:15" x14ac:dyDescent="0.2">
      <c r="A18" s="116">
        <v>41152</v>
      </c>
      <c r="B18" s="90" t="s">
        <v>8750</v>
      </c>
      <c r="C18" s="90" t="s">
        <v>10894</v>
      </c>
      <c r="D18" s="90" t="s">
        <v>10895</v>
      </c>
      <c r="E18" s="90" t="s">
        <v>10896</v>
      </c>
      <c r="F18" s="90" t="s">
        <v>10897</v>
      </c>
      <c r="G18" s="90" t="s">
        <v>10898</v>
      </c>
      <c r="H18" s="90" t="s">
        <v>909</v>
      </c>
      <c r="I18" s="90" t="s">
        <v>10899</v>
      </c>
      <c r="J18" s="116">
        <v>10094</v>
      </c>
      <c r="K18" s="90" t="s">
        <v>1963</v>
      </c>
      <c r="L18" s="90" t="s">
        <v>583</v>
      </c>
      <c r="M18" s="94" t="str">
        <f t="shared" si="0"/>
        <v>MADEJóN José Miguel</v>
      </c>
      <c r="N18" s="94">
        <f>IFERROR(VLOOKUP(A18,'[2]CLASES-TEMPORADA 2022_2023-2023'!$A:$M,12,0),"")</f>
        <v>-1</v>
      </c>
      <c r="O18" s="90" t="str">
        <f>IFERROR(VLOOKUP(A18,'[2]CLASES-TEMPORADA 2022_2023-2023'!$A:$M,13,0),"")</f>
        <v>NUE</v>
      </c>
    </row>
    <row r="19" spans="1:15" x14ac:dyDescent="0.2">
      <c r="A19" s="116">
        <v>41151</v>
      </c>
      <c r="B19" s="90" t="s">
        <v>8750</v>
      </c>
      <c r="C19" s="90" t="s">
        <v>10900</v>
      </c>
      <c r="D19" s="90" t="s">
        <v>2003</v>
      </c>
      <c r="E19" s="90" t="s">
        <v>75</v>
      </c>
      <c r="F19" s="90" t="s">
        <v>10901</v>
      </c>
      <c r="G19" s="90" t="s">
        <v>10902</v>
      </c>
      <c r="H19" s="90" t="s">
        <v>909</v>
      </c>
      <c r="I19" s="90" t="s">
        <v>10899</v>
      </c>
      <c r="J19" s="116">
        <v>10094</v>
      </c>
      <c r="K19" s="90" t="s">
        <v>1963</v>
      </c>
      <c r="L19" s="90" t="s">
        <v>583</v>
      </c>
      <c r="M19" s="94" t="str">
        <f t="shared" si="0"/>
        <v>CABELLOS Jorge</v>
      </c>
      <c r="N19" s="94">
        <f>IFERROR(VLOOKUP(A19,'[2]CLASES-TEMPORADA 2022_2023-2023'!$A:$M,12,0),"")</f>
        <v>-1</v>
      </c>
      <c r="O19" s="90" t="str">
        <f>IFERROR(VLOOKUP(A19,'[2]CLASES-TEMPORADA 2022_2023-2023'!$A:$M,13,0),"")</f>
        <v>NUE</v>
      </c>
    </row>
    <row r="20" spans="1:15" x14ac:dyDescent="0.2">
      <c r="A20" s="116">
        <v>41148</v>
      </c>
      <c r="B20" s="90" t="s">
        <v>8750</v>
      </c>
      <c r="C20" s="90" t="s">
        <v>1706</v>
      </c>
      <c r="D20" s="90" t="s">
        <v>8442</v>
      </c>
      <c r="E20" s="90" t="s">
        <v>924</v>
      </c>
      <c r="F20" s="90" t="s">
        <v>10903</v>
      </c>
      <c r="G20" s="90" t="s">
        <v>10904</v>
      </c>
      <c r="H20" s="90" t="s">
        <v>909</v>
      </c>
      <c r="I20" s="90" t="s">
        <v>1226</v>
      </c>
      <c r="J20" s="116">
        <v>10151</v>
      </c>
      <c r="K20" s="90" t="s">
        <v>1963</v>
      </c>
      <c r="L20" s="90" t="s">
        <v>602</v>
      </c>
      <c r="M20" s="94" t="str">
        <f t="shared" si="0"/>
        <v>CASTELLANOS Alonso</v>
      </c>
      <c r="N20" s="94" t="str">
        <f>IFERROR(VLOOKUP(A20,'[2]CLASES-TEMPORADA 2022_2023-2023'!$A:$M,12,0),"")</f>
        <v/>
      </c>
      <c r="O20" s="90" t="str">
        <f>IFERROR(VLOOKUP(A20,'[2]CLASES-TEMPORADA 2022_2023-2023'!$A:$M,13,0),"")</f>
        <v/>
      </c>
    </row>
    <row r="21" spans="1:15" x14ac:dyDescent="0.2">
      <c r="A21" s="116">
        <v>41143</v>
      </c>
      <c r="B21" s="90" t="s">
        <v>8750</v>
      </c>
      <c r="C21" s="90" t="s">
        <v>1706</v>
      </c>
      <c r="D21" s="90" t="s">
        <v>8442</v>
      </c>
      <c r="E21" s="90" t="s">
        <v>1971</v>
      </c>
      <c r="F21" s="90" t="s">
        <v>10905</v>
      </c>
      <c r="G21" s="90" t="s">
        <v>10906</v>
      </c>
      <c r="H21" s="90" t="s">
        <v>909</v>
      </c>
      <c r="I21" s="90" t="s">
        <v>1226</v>
      </c>
      <c r="J21" s="116">
        <v>10151</v>
      </c>
      <c r="K21" s="90" t="s">
        <v>1963</v>
      </c>
      <c r="L21" s="90" t="s">
        <v>602</v>
      </c>
      <c r="M21" s="94" t="str">
        <f t="shared" si="0"/>
        <v>CASTELLANOS Martín</v>
      </c>
      <c r="N21" s="94" t="str">
        <f>IFERROR(VLOOKUP(A21,'[2]CLASES-TEMPORADA 2022_2023-2023'!$A:$M,12,0),"")</f>
        <v/>
      </c>
      <c r="O21" s="90" t="str">
        <f>IFERROR(VLOOKUP(A21,'[2]CLASES-TEMPORADA 2022_2023-2023'!$A:$M,13,0),"")</f>
        <v/>
      </c>
    </row>
    <row r="22" spans="1:15" x14ac:dyDescent="0.2">
      <c r="A22" s="116">
        <v>41140</v>
      </c>
      <c r="B22" s="90" t="s">
        <v>8750</v>
      </c>
      <c r="C22" s="90" t="s">
        <v>10907</v>
      </c>
      <c r="D22" s="90" t="s">
        <v>133</v>
      </c>
      <c r="E22" s="90" t="s">
        <v>54</v>
      </c>
      <c r="F22" s="90" t="s">
        <v>10908</v>
      </c>
      <c r="G22" s="90" t="s">
        <v>10909</v>
      </c>
      <c r="H22" s="90" t="s">
        <v>909</v>
      </c>
      <c r="I22" s="90" t="s">
        <v>1226</v>
      </c>
      <c r="J22" s="116">
        <v>10151</v>
      </c>
      <c r="K22" s="90" t="s">
        <v>1963</v>
      </c>
      <c r="L22" s="90" t="s">
        <v>602</v>
      </c>
      <c r="M22" s="94" t="str">
        <f t="shared" si="0"/>
        <v>CORTéS Carlos</v>
      </c>
      <c r="N22" s="94" t="str">
        <f>IFERROR(VLOOKUP(A22,'[2]CLASES-TEMPORADA 2022_2023-2023'!$A:$M,12,0),"")</f>
        <v/>
      </c>
      <c r="O22" s="90" t="str">
        <f>IFERROR(VLOOKUP(A22,'[2]CLASES-TEMPORADA 2022_2023-2023'!$A:$M,13,0),"")</f>
        <v/>
      </c>
    </row>
    <row r="23" spans="1:15" x14ac:dyDescent="0.2">
      <c r="A23" s="116">
        <v>41139</v>
      </c>
      <c r="B23" s="90" t="s">
        <v>8750</v>
      </c>
      <c r="C23" s="90" t="s">
        <v>5652</v>
      </c>
      <c r="D23" s="90" t="s">
        <v>1706</v>
      </c>
      <c r="E23" s="90" t="s">
        <v>10910</v>
      </c>
      <c r="F23" s="90" t="s">
        <v>10911</v>
      </c>
      <c r="G23" s="90" t="s">
        <v>10912</v>
      </c>
      <c r="H23" s="90" t="s">
        <v>909</v>
      </c>
      <c r="I23" s="90" t="s">
        <v>1226</v>
      </c>
      <c r="J23" s="116">
        <v>10151</v>
      </c>
      <c r="K23" s="90" t="s">
        <v>1963</v>
      </c>
      <c r="L23" s="90" t="s">
        <v>602</v>
      </c>
      <c r="M23" s="94" t="str">
        <f t="shared" si="0"/>
        <v>QUINTANAR Jesús</v>
      </c>
      <c r="N23" s="94" t="str">
        <f>IFERROR(VLOOKUP(A23,'[2]CLASES-TEMPORADA 2022_2023-2023'!$A:$M,12,0),"")</f>
        <v/>
      </c>
      <c r="O23" s="90" t="str">
        <f>IFERROR(VLOOKUP(A23,'[2]CLASES-TEMPORADA 2022_2023-2023'!$A:$M,13,0),"")</f>
        <v/>
      </c>
    </row>
    <row r="24" spans="1:15" x14ac:dyDescent="0.2">
      <c r="A24" s="116">
        <v>41116</v>
      </c>
      <c r="B24" s="90" t="s">
        <v>10851</v>
      </c>
      <c r="C24" s="90" t="s">
        <v>10913</v>
      </c>
      <c r="D24" s="90" t="s">
        <v>8187</v>
      </c>
      <c r="E24" s="90" t="s">
        <v>10914</v>
      </c>
      <c r="F24" s="90" t="s">
        <v>6385</v>
      </c>
      <c r="G24" s="90" t="s">
        <v>10915</v>
      </c>
      <c r="H24" s="90" t="s">
        <v>909</v>
      </c>
      <c r="I24" s="90" t="s">
        <v>921</v>
      </c>
      <c r="J24" s="116">
        <v>78</v>
      </c>
      <c r="K24" s="90" t="s">
        <v>2071</v>
      </c>
      <c r="L24" s="90" t="s">
        <v>583</v>
      </c>
      <c r="M24" s="94" t="str">
        <f t="shared" si="0"/>
        <v>PEñA Carolina</v>
      </c>
      <c r="N24" s="94" t="str">
        <f>IFERROR(VLOOKUP(A24,'[2]CLASES-TEMPORADA 2022_2023-2023'!$A:$M,12,0),"")</f>
        <v/>
      </c>
      <c r="O24" s="90" t="str">
        <f>IFERROR(VLOOKUP(A24,'[2]CLASES-TEMPORADA 2022_2023-2023'!$A:$M,13,0),"")</f>
        <v/>
      </c>
    </row>
    <row r="25" spans="1:15" x14ac:dyDescent="0.2">
      <c r="A25" s="116">
        <v>41111</v>
      </c>
      <c r="B25" s="90" t="s">
        <v>8750</v>
      </c>
      <c r="C25" s="90" t="s">
        <v>10916</v>
      </c>
      <c r="E25" s="90" t="s">
        <v>10917</v>
      </c>
      <c r="F25" s="90" t="s">
        <v>8324</v>
      </c>
      <c r="G25" s="90" t="s">
        <v>10918</v>
      </c>
      <c r="H25" s="90" t="s">
        <v>913</v>
      </c>
      <c r="I25" s="90" t="s">
        <v>954</v>
      </c>
      <c r="J25" s="116">
        <v>321</v>
      </c>
      <c r="K25" s="90" t="s">
        <v>2126</v>
      </c>
      <c r="L25" s="90" t="s">
        <v>591</v>
      </c>
      <c r="M25" s="94" t="str">
        <f t="shared" si="0"/>
        <v>LARSSON Kurt  Ake</v>
      </c>
      <c r="N25" s="94" t="str">
        <f>IFERROR(VLOOKUP(A25,'[2]CLASES-TEMPORADA 2022_2023-2023'!$A:$M,12,0),"")</f>
        <v/>
      </c>
      <c r="O25" s="90" t="str">
        <f>IFERROR(VLOOKUP(A25,'[2]CLASES-TEMPORADA 2022_2023-2023'!$A:$M,13,0),"")</f>
        <v/>
      </c>
    </row>
    <row r="26" spans="1:15" x14ac:dyDescent="0.2">
      <c r="A26" s="116">
        <v>41106</v>
      </c>
      <c r="B26" s="90" t="s">
        <v>8750</v>
      </c>
      <c r="C26" s="90" t="s">
        <v>10919</v>
      </c>
      <c r="D26" s="90" t="s">
        <v>10920</v>
      </c>
      <c r="E26" s="90" t="s">
        <v>2150</v>
      </c>
      <c r="F26" s="90" t="s">
        <v>10921</v>
      </c>
      <c r="G26" s="90" t="s">
        <v>10922</v>
      </c>
      <c r="H26" s="90" t="s">
        <v>909</v>
      </c>
      <c r="I26" s="90" t="s">
        <v>941</v>
      </c>
      <c r="J26" s="116">
        <v>262</v>
      </c>
      <c r="K26" s="90" t="s">
        <v>1963</v>
      </c>
      <c r="L26" s="90" t="s">
        <v>587</v>
      </c>
      <c r="M26" s="94" t="str">
        <f t="shared" si="0"/>
        <v>CASQUERO Eric</v>
      </c>
      <c r="N26" s="94" t="str">
        <f>IFERROR(VLOOKUP(A26,'[2]CLASES-TEMPORADA 2022_2023-2023'!$A:$M,12,0),"")</f>
        <v/>
      </c>
      <c r="O26" s="90" t="str">
        <f>IFERROR(VLOOKUP(A26,'[2]CLASES-TEMPORADA 2022_2023-2023'!$A:$M,13,0),"")</f>
        <v/>
      </c>
    </row>
    <row r="27" spans="1:15" s="94" customFormat="1" x14ac:dyDescent="0.2">
      <c r="A27" s="116">
        <v>41069</v>
      </c>
      <c r="B27" s="90" t="s">
        <v>8750</v>
      </c>
      <c r="C27" s="90" t="s">
        <v>10923</v>
      </c>
      <c r="D27" s="90" t="s">
        <v>27</v>
      </c>
      <c r="E27" s="90" t="s">
        <v>3980</v>
      </c>
      <c r="F27" s="90" t="s">
        <v>10924</v>
      </c>
      <c r="G27" s="90" t="s">
        <v>10925</v>
      </c>
      <c r="H27" s="90" t="s">
        <v>920</v>
      </c>
      <c r="I27" s="90" t="s">
        <v>1182</v>
      </c>
      <c r="J27" s="116">
        <v>10143</v>
      </c>
      <c r="K27" s="90" t="s">
        <v>1963</v>
      </c>
      <c r="L27" s="90" t="s">
        <v>587</v>
      </c>
      <c r="M27" s="94" t="str">
        <f t="shared" si="0"/>
        <v>LABARTA Oriol</v>
      </c>
      <c r="N27" s="94" t="str">
        <f>IFERROR(VLOOKUP(A27,'[2]CLASES-TEMPORADA 2022_2023-2023'!$A:$M,12,0),"")</f>
        <v/>
      </c>
      <c r="O27" s="90" t="str">
        <f>IFERROR(VLOOKUP(A27,'[2]CLASES-TEMPORADA 2022_2023-2023'!$A:$M,13,0),"")</f>
        <v/>
      </c>
    </row>
    <row r="28" spans="1:15" s="94" customFormat="1" x14ac:dyDescent="0.2">
      <c r="A28" s="116">
        <v>41050</v>
      </c>
      <c r="B28" s="90" t="s">
        <v>8750</v>
      </c>
      <c r="C28" s="90" t="s">
        <v>10926</v>
      </c>
      <c r="D28" s="90" t="s">
        <v>10927</v>
      </c>
      <c r="E28" s="90" t="s">
        <v>53</v>
      </c>
      <c r="F28" s="90" t="s">
        <v>10928</v>
      </c>
      <c r="G28" s="90" t="s">
        <v>10929</v>
      </c>
      <c r="H28" s="90" t="s">
        <v>909</v>
      </c>
      <c r="I28" s="90" t="s">
        <v>10930</v>
      </c>
      <c r="J28" s="116">
        <v>10146</v>
      </c>
      <c r="K28" s="90" t="s">
        <v>1963</v>
      </c>
      <c r="L28" s="90" t="s">
        <v>587</v>
      </c>
      <c r="M28" s="94" t="str">
        <f t="shared" si="0"/>
        <v>ARUMÍ Gil</v>
      </c>
      <c r="N28" s="94">
        <f>IFERROR(VLOOKUP(A28,'[2]CLASES-TEMPORADA 2022_2023-2023'!$A:$M,12,0),"")</f>
        <v>-1</v>
      </c>
      <c r="O28" s="90" t="str">
        <f>IFERROR(VLOOKUP(A28,'[2]CLASES-TEMPORADA 2022_2023-2023'!$A:$M,13,0),"")</f>
        <v>NUE</v>
      </c>
    </row>
    <row r="29" spans="1:15" s="94" customFormat="1" x14ac:dyDescent="0.2">
      <c r="A29" s="116">
        <v>41044</v>
      </c>
      <c r="B29" s="90" t="s">
        <v>8750</v>
      </c>
      <c r="C29" s="90" t="s">
        <v>2267</v>
      </c>
      <c r="D29" s="90" t="s">
        <v>10931</v>
      </c>
      <c r="E29" s="90" t="s">
        <v>105</v>
      </c>
      <c r="F29" s="90" t="s">
        <v>10932</v>
      </c>
      <c r="G29" s="90" t="s">
        <v>10933</v>
      </c>
      <c r="H29" s="90" t="s">
        <v>909</v>
      </c>
      <c r="I29" s="90" t="s">
        <v>3067</v>
      </c>
      <c r="J29" s="116">
        <v>10188</v>
      </c>
      <c r="K29" s="90" t="s">
        <v>1963</v>
      </c>
      <c r="L29" s="90" t="s">
        <v>602</v>
      </c>
      <c r="M29" s="94" t="str">
        <f t="shared" si="0"/>
        <v>DÍAZ Francisco Javier</v>
      </c>
      <c r="N29" s="94" t="str">
        <f>IFERROR(VLOOKUP(A29,'[2]CLASES-TEMPORADA 2022_2023-2023'!$A:$M,12,0),"")</f>
        <v/>
      </c>
      <c r="O29" s="90" t="str">
        <f>IFERROR(VLOOKUP(A29,'[2]CLASES-TEMPORADA 2022_2023-2023'!$A:$M,13,0),"")</f>
        <v/>
      </c>
    </row>
    <row r="30" spans="1:15" s="94" customFormat="1" x14ac:dyDescent="0.2">
      <c r="A30" s="116">
        <v>41042</v>
      </c>
      <c r="B30" s="90" t="s">
        <v>8750</v>
      </c>
      <c r="C30" s="90" t="s">
        <v>4130</v>
      </c>
      <c r="D30" s="90" t="s">
        <v>1721</v>
      </c>
      <c r="E30" s="90" t="s">
        <v>1107</v>
      </c>
      <c r="F30" s="90" t="s">
        <v>10934</v>
      </c>
      <c r="G30" s="90" t="s">
        <v>10935</v>
      </c>
      <c r="H30" s="90" t="s">
        <v>909</v>
      </c>
      <c r="I30" s="90" t="s">
        <v>673</v>
      </c>
      <c r="J30" s="116">
        <v>10202</v>
      </c>
      <c r="K30" s="90" t="s">
        <v>1963</v>
      </c>
      <c r="L30" s="90" t="s">
        <v>583</v>
      </c>
      <c r="M30" s="94" t="str">
        <f t="shared" si="0"/>
        <v>CALLEJA Hector</v>
      </c>
      <c r="N30" s="94" t="str">
        <f>IFERROR(VLOOKUP(A30,'[2]CLASES-TEMPORADA 2022_2023-2023'!$A:$M,12,0),"")</f>
        <v/>
      </c>
      <c r="O30" s="90" t="str">
        <f>IFERROR(VLOOKUP(A30,'[2]CLASES-TEMPORADA 2022_2023-2023'!$A:$M,13,0),"")</f>
        <v/>
      </c>
    </row>
    <row r="31" spans="1:15" s="94" customFormat="1" x14ac:dyDescent="0.2">
      <c r="A31" s="116">
        <v>41041</v>
      </c>
      <c r="B31" s="90" t="s">
        <v>8750</v>
      </c>
      <c r="C31" s="90" t="s">
        <v>1696</v>
      </c>
      <c r="D31" s="90" t="s">
        <v>952</v>
      </c>
      <c r="E31" s="90" t="s">
        <v>75</v>
      </c>
      <c r="F31" s="90" t="s">
        <v>10936</v>
      </c>
      <c r="G31" s="90" t="s">
        <v>10937</v>
      </c>
      <c r="H31" s="90" t="s">
        <v>909</v>
      </c>
      <c r="I31" s="90" t="s">
        <v>673</v>
      </c>
      <c r="J31" s="116">
        <v>10202</v>
      </c>
      <c r="K31" s="90" t="s">
        <v>1963</v>
      </c>
      <c r="L31" s="90" t="s">
        <v>583</v>
      </c>
      <c r="M31" s="94" t="str">
        <f t="shared" si="0"/>
        <v>FERRER Jorge</v>
      </c>
      <c r="N31" s="94" t="str">
        <f>IFERROR(VLOOKUP(A31,'[2]CLASES-TEMPORADA 2022_2023-2023'!$A:$M,12,0),"")</f>
        <v/>
      </c>
      <c r="O31" s="90" t="str">
        <f>IFERROR(VLOOKUP(A31,'[2]CLASES-TEMPORADA 2022_2023-2023'!$A:$M,13,0),"")</f>
        <v/>
      </c>
    </row>
    <row r="32" spans="1:15" s="94" customFormat="1" x14ac:dyDescent="0.2">
      <c r="A32" s="116">
        <v>41039</v>
      </c>
      <c r="B32" s="90" t="s">
        <v>10851</v>
      </c>
      <c r="C32" s="90" t="s">
        <v>10938</v>
      </c>
      <c r="D32" s="90"/>
      <c r="E32" s="90" t="s">
        <v>10939</v>
      </c>
      <c r="F32" s="90" t="s">
        <v>6106</v>
      </c>
      <c r="G32" s="90" t="s">
        <v>10940</v>
      </c>
      <c r="H32" s="90" t="s">
        <v>913</v>
      </c>
      <c r="I32" s="90" t="s">
        <v>377</v>
      </c>
      <c r="J32" s="116">
        <v>674</v>
      </c>
      <c r="K32" s="90" t="s">
        <v>2088</v>
      </c>
      <c r="L32" s="90" t="s">
        <v>184</v>
      </c>
      <c r="M32" s="94" t="str">
        <f t="shared" si="0"/>
        <v>KIYAMA Hana</v>
      </c>
      <c r="N32" s="94" t="str">
        <f>IFERROR(VLOOKUP(A32,'[2]CLASES-TEMPORADA 2022_2023-2023'!$A:$M,12,0),"")</f>
        <v/>
      </c>
      <c r="O32" s="90" t="str">
        <f>IFERROR(VLOOKUP(A32,'[2]CLASES-TEMPORADA 2022_2023-2023'!$A:$M,13,0),"")</f>
        <v/>
      </c>
    </row>
    <row r="33" spans="1:15" s="94" customFormat="1" x14ac:dyDescent="0.2">
      <c r="A33" s="116">
        <v>41038</v>
      </c>
      <c r="B33" s="90" t="s">
        <v>8750</v>
      </c>
      <c r="C33" s="90" t="s">
        <v>10941</v>
      </c>
      <c r="D33" s="90" t="s">
        <v>5248</v>
      </c>
      <c r="E33" s="90" t="s">
        <v>40</v>
      </c>
      <c r="F33" s="90" t="s">
        <v>10942</v>
      </c>
      <c r="G33" s="90" t="s">
        <v>10943</v>
      </c>
      <c r="H33" s="90" t="s">
        <v>920</v>
      </c>
      <c r="I33" s="90" t="s">
        <v>941</v>
      </c>
      <c r="J33" s="116">
        <v>262</v>
      </c>
      <c r="K33" s="90" t="s">
        <v>1963</v>
      </c>
      <c r="L33" s="90" t="s">
        <v>587</v>
      </c>
      <c r="M33" s="94" t="str">
        <f t="shared" ref="M33:M64" si="1">CONCATENATE(C33," ",PROPER(E33))</f>
        <v>BERNAUS Carles</v>
      </c>
      <c r="N33" s="94" t="str">
        <f>IFERROR(VLOOKUP(A33,'[2]CLASES-TEMPORADA 2022_2023-2023'!$A:$M,12,0),"")</f>
        <v/>
      </c>
      <c r="O33" s="90" t="str">
        <f>IFERROR(VLOOKUP(A33,'[2]CLASES-TEMPORADA 2022_2023-2023'!$A:$M,13,0),"")</f>
        <v/>
      </c>
    </row>
    <row r="34" spans="1:15" s="94" customFormat="1" x14ac:dyDescent="0.2">
      <c r="A34" s="116">
        <v>41037</v>
      </c>
      <c r="B34" s="90" t="s">
        <v>8750</v>
      </c>
      <c r="C34" s="90" t="s">
        <v>6210</v>
      </c>
      <c r="D34" s="90" t="s">
        <v>21</v>
      </c>
      <c r="E34" s="90" t="s">
        <v>3004</v>
      </c>
      <c r="F34" s="90" t="s">
        <v>10944</v>
      </c>
      <c r="G34" s="90" t="s">
        <v>10945</v>
      </c>
      <c r="H34" s="90" t="s">
        <v>909</v>
      </c>
      <c r="I34" s="90" t="s">
        <v>10946</v>
      </c>
      <c r="J34" s="116">
        <v>10500</v>
      </c>
      <c r="K34" s="90" t="s">
        <v>1963</v>
      </c>
      <c r="L34" s="90" t="s">
        <v>587</v>
      </c>
      <c r="M34" s="94" t="str">
        <f t="shared" si="1"/>
        <v>GRAU Josep</v>
      </c>
      <c r="N34" s="94">
        <f>IFERROR(VLOOKUP(A34,'[2]CLASES-TEMPORADA 2022_2023-2023'!$A:$M,12,0),"")</f>
        <v>-1</v>
      </c>
      <c r="O34" s="90" t="str">
        <f>IFERROR(VLOOKUP(A34,'[2]CLASES-TEMPORADA 2022_2023-2023'!$A:$M,13,0),"")</f>
        <v>NUE</v>
      </c>
    </row>
    <row r="35" spans="1:15" s="94" customFormat="1" x14ac:dyDescent="0.2">
      <c r="A35" s="116">
        <v>41035</v>
      </c>
      <c r="B35" s="90" t="s">
        <v>8750</v>
      </c>
      <c r="C35" s="90" t="s">
        <v>4124</v>
      </c>
      <c r="D35" s="90" t="s">
        <v>1101</v>
      </c>
      <c r="E35" s="90" t="s">
        <v>10947</v>
      </c>
      <c r="F35" s="90" t="s">
        <v>10948</v>
      </c>
      <c r="G35" s="90" t="s">
        <v>10949</v>
      </c>
      <c r="H35" s="90" t="s">
        <v>920</v>
      </c>
      <c r="I35" s="90" t="s">
        <v>3264</v>
      </c>
      <c r="J35" s="116">
        <v>10400</v>
      </c>
      <c r="K35" s="90" t="s">
        <v>2122</v>
      </c>
      <c r="L35" s="90" t="s">
        <v>599</v>
      </c>
      <c r="M35" s="94" t="str">
        <f t="shared" si="1"/>
        <v>FLORES Maico</v>
      </c>
      <c r="N35" s="94" t="str">
        <f>IFERROR(VLOOKUP(A35,'[2]CLASES-TEMPORADA 2022_2023-2023'!$A:$M,12,0),"")</f>
        <v/>
      </c>
      <c r="O35" s="90" t="str">
        <f>IFERROR(VLOOKUP(A35,'[2]CLASES-TEMPORADA 2022_2023-2023'!$A:$M,13,0),"")</f>
        <v/>
      </c>
    </row>
    <row r="36" spans="1:15" s="94" customFormat="1" x14ac:dyDescent="0.2">
      <c r="A36" s="116">
        <v>41021</v>
      </c>
      <c r="B36" s="90" t="s">
        <v>10851</v>
      </c>
      <c r="C36" s="90" t="s">
        <v>10950</v>
      </c>
      <c r="D36" s="90"/>
      <c r="E36" s="90" t="s">
        <v>10951</v>
      </c>
      <c r="F36" s="90" t="s">
        <v>10952</v>
      </c>
      <c r="G36" s="90" t="s">
        <v>10953</v>
      </c>
      <c r="H36" s="90" t="s">
        <v>913</v>
      </c>
      <c r="I36" s="90" t="s">
        <v>1047</v>
      </c>
      <c r="J36" s="116">
        <v>10438</v>
      </c>
      <c r="K36" s="90" t="s">
        <v>2160</v>
      </c>
      <c r="L36" s="90" t="s">
        <v>520</v>
      </c>
      <c r="M36" s="94" t="str">
        <f t="shared" si="1"/>
        <v>PEK Karolina</v>
      </c>
      <c r="N36" s="94">
        <f>IFERROR(VLOOKUP(A36,'[2]CLASES-TEMPORADA 2022_2023-2023'!$A:$M,12,0),"")</f>
        <v>-1</v>
      </c>
      <c r="O36" s="90" t="str">
        <f>IFERROR(VLOOKUP(A36,'[2]CLASES-TEMPORADA 2022_2023-2023'!$A:$M,13,0),"")</f>
        <v>NUE</v>
      </c>
    </row>
    <row r="37" spans="1:15" s="94" customFormat="1" x14ac:dyDescent="0.2">
      <c r="A37" s="116">
        <v>41020</v>
      </c>
      <c r="B37" s="90" t="s">
        <v>8750</v>
      </c>
      <c r="C37" s="90" t="s">
        <v>924</v>
      </c>
      <c r="D37" s="90" t="s">
        <v>924</v>
      </c>
      <c r="E37" s="90" t="s">
        <v>76</v>
      </c>
      <c r="F37" s="90" t="s">
        <v>10954</v>
      </c>
      <c r="G37" s="90" t="s">
        <v>10955</v>
      </c>
      <c r="H37" s="90" t="s">
        <v>920</v>
      </c>
      <c r="I37" s="90" t="s">
        <v>1105</v>
      </c>
      <c r="J37" s="116">
        <v>10348</v>
      </c>
      <c r="K37" s="90" t="s">
        <v>1963</v>
      </c>
      <c r="L37" s="90" t="s">
        <v>520</v>
      </c>
      <c r="M37" s="94" t="str">
        <f t="shared" si="1"/>
        <v>ALONSO Jose Manuel</v>
      </c>
      <c r="N37" s="94">
        <f>IFERROR(VLOOKUP(A37,'[2]CLASES-TEMPORADA 2022_2023-2023'!$A:$M,12,0),"")</f>
        <v>-1</v>
      </c>
      <c r="O37" s="90" t="str">
        <f>IFERROR(VLOOKUP(A37,'[2]CLASES-TEMPORADA 2022_2023-2023'!$A:$M,13,0),"")</f>
        <v>NUE</v>
      </c>
    </row>
    <row r="38" spans="1:15" s="94" customFormat="1" x14ac:dyDescent="0.2">
      <c r="A38" s="116">
        <v>41009</v>
      </c>
      <c r="B38" s="90" t="s">
        <v>8750</v>
      </c>
      <c r="C38" s="90" t="s">
        <v>3554</v>
      </c>
      <c r="D38" s="90" t="s">
        <v>37</v>
      </c>
      <c r="E38" s="90" t="s">
        <v>2825</v>
      </c>
      <c r="F38" s="90" t="s">
        <v>2961</v>
      </c>
      <c r="G38" s="90" t="s">
        <v>10956</v>
      </c>
      <c r="H38" s="90" t="s">
        <v>909</v>
      </c>
      <c r="I38" s="90" t="s">
        <v>941</v>
      </c>
      <c r="J38" s="116">
        <v>262</v>
      </c>
      <c r="K38" s="90" t="s">
        <v>1963</v>
      </c>
      <c r="L38" s="90" t="s">
        <v>587</v>
      </c>
      <c r="M38" s="94" t="str">
        <f t="shared" si="1"/>
        <v>NEVADO Samuel</v>
      </c>
      <c r="N38" s="94" t="str">
        <f>IFERROR(VLOOKUP(A38,'[2]CLASES-TEMPORADA 2022_2023-2023'!$A:$M,12,0),"")</f>
        <v/>
      </c>
      <c r="O38" s="90" t="str">
        <f>IFERROR(VLOOKUP(A38,'[2]CLASES-TEMPORADA 2022_2023-2023'!$A:$M,13,0),"")</f>
        <v/>
      </c>
    </row>
    <row r="39" spans="1:15" s="94" customFormat="1" x14ac:dyDescent="0.2">
      <c r="A39" s="116">
        <v>41008</v>
      </c>
      <c r="B39" s="90" t="s">
        <v>8750</v>
      </c>
      <c r="C39" s="90" t="s">
        <v>1316</v>
      </c>
      <c r="D39" s="90" t="s">
        <v>10957</v>
      </c>
      <c r="E39" s="90" t="s">
        <v>10958</v>
      </c>
      <c r="F39" s="90" t="s">
        <v>5379</v>
      </c>
      <c r="G39" s="90" t="s">
        <v>10959</v>
      </c>
      <c r="H39" s="90" t="s">
        <v>913</v>
      </c>
      <c r="I39" s="90" t="s">
        <v>954</v>
      </c>
      <c r="J39" s="116">
        <v>321</v>
      </c>
      <c r="K39" s="90" t="s">
        <v>2071</v>
      </c>
      <c r="L39" s="90" t="s">
        <v>591</v>
      </c>
      <c r="M39" s="94" t="str">
        <f t="shared" si="1"/>
        <v>CRUZ Julian Andres</v>
      </c>
      <c r="N39" s="94" t="str">
        <f>IFERROR(VLOOKUP(A39,'[2]CLASES-TEMPORADA 2022_2023-2023'!$A:$M,12,0),"")</f>
        <v/>
      </c>
      <c r="O39" s="90" t="str">
        <f>IFERROR(VLOOKUP(A39,'[2]CLASES-TEMPORADA 2022_2023-2023'!$A:$M,13,0),"")</f>
        <v/>
      </c>
    </row>
    <row r="40" spans="1:15" s="94" customFormat="1" x14ac:dyDescent="0.2">
      <c r="A40" s="116">
        <v>41005</v>
      </c>
      <c r="B40" s="90" t="s">
        <v>8750</v>
      </c>
      <c r="C40" s="90" t="s">
        <v>2060</v>
      </c>
      <c r="D40" s="90"/>
      <c r="E40" s="90" t="s">
        <v>10960</v>
      </c>
      <c r="F40" s="90" t="s">
        <v>10961</v>
      </c>
      <c r="G40" s="90" t="s">
        <v>10962</v>
      </c>
      <c r="H40" s="90" t="s">
        <v>913</v>
      </c>
      <c r="I40" s="90" t="s">
        <v>915</v>
      </c>
      <c r="J40" s="116">
        <v>37</v>
      </c>
      <c r="K40" s="90" t="s">
        <v>1982</v>
      </c>
      <c r="L40" s="90" t="s">
        <v>185</v>
      </c>
      <c r="M40" s="94" t="str">
        <f t="shared" si="1"/>
        <v>XIAO Daili</v>
      </c>
      <c r="N40" s="94" t="str">
        <f>IFERROR(VLOOKUP(A40,'[2]CLASES-TEMPORADA 2022_2023-2023'!$A:$M,12,0),"")</f>
        <v/>
      </c>
      <c r="O40" s="90" t="str">
        <f>IFERROR(VLOOKUP(A40,'[2]CLASES-TEMPORADA 2022_2023-2023'!$A:$M,13,0),"")</f>
        <v/>
      </c>
    </row>
    <row r="41" spans="1:15" s="94" customFormat="1" x14ac:dyDescent="0.2">
      <c r="A41" s="116">
        <v>41004</v>
      </c>
      <c r="B41" s="90" t="s">
        <v>10851</v>
      </c>
      <c r="C41" s="90" t="s">
        <v>10963</v>
      </c>
      <c r="D41" s="90"/>
      <c r="E41" s="90" t="s">
        <v>10964</v>
      </c>
      <c r="F41" s="90" t="s">
        <v>10965</v>
      </c>
      <c r="G41" s="90" t="s">
        <v>10966</v>
      </c>
      <c r="H41" s="90" t="s">
        <v>913</v>
      </c>
      <c r="I41" s="90" t="s">
        <v>919</v>
      </c>
      <c r="J41" s="116">
        <v>47</v>
      </c>
      <c r="K41" s="90" t="s">
        <v>2088</v>
      </c>
      <c r="L41" s="90" t="s">
        <v>585</v>
      </c>
      <c r="M41" s="94" t="str">
        <f t="shared" si="1"/>
        <v>KUDO Yume</v>
      </c>
      <c r="N41" s="94" t="str">
        <f>IFERROR(VLOOKUP(A41,'[2]CLASES-TEMPORADA 2022_2023-2023'!$A:$M,12,0),"")</f>
        <v/>
      </c>
      <c r="O41" s="90" t="str">
        <f>IFERROR(VLOOKUP(A41,'[2]CLASES-TEMPORADA 2022_2023-2023'!$A:$M,13,0),"")</f>
        <v/>
      </c>
    </row>
    <row r="42" spans="1:15" s="94" customFormat="1" x14ac:dyDescent="0.2">
      <c r="A42" s="116">
        <v>41003</v>
      </c>
      <c r="B42" s="90" t="s">
        <v>8750</v>
      </c>
      <c r="C42" s="90" t="s">
        <v>10967</v>
      </c>
      <c r="D42" s="90"/>
      <c r="E42" s="90" t="s">
        <v>10968</v>
      </c>
      <c r="F42" s="90" t="s">
        <v>10969</v>
      </c>
      <c r="G42" s="90" t="s">
        <v>10970</v>
      </c>
      <c r="H42" s="90" t="s">
        <v>913</v>
      </c>
      <c r="I42" s="90" t="s">
        <v>1242</v>
      </c>
      <c r="J42" s="116">
        <v>10152</v>
      </c>
      <c r="K42" s="90" t="s">
        <v>5448</v>
      </c>
      <c r="L42" s="90" t="s">
        <v>593</v>
      </c>
      <c r="M42" s="94" t="str">
        <f t="shared" si="1"/>
        <v>TEPLANSKY Juraj</v>
      </c>
      <c r="N42" s="94" t="str">
        <f>IFERROR(VLOOKUP(A42,'[2]CLASES-TEMPORADA 2022_2023-2023'!$A:$M,12,0),"")</f>
        <v/>
      </c>
      <c r="O42" s="90" t="str">
        <f>IFERROR(VLOOKUP(A42,'[2]CLASES-TEMPORADA 2022_2023-2023'!$A:$M,13,0),"")</f>
        <v/>
      </c>
    </row>
    <row r="43" spans="1:15" s="94" customFormat="1" x14ac:dyDescent="0.2">
      <c r="A43" s="116">
        <v>40999</v>
      </c>
      <c r="B43" s="90" t="s">
        <v>8750</v>
      </c>
      <c r="C43" s="90" t="s">
        <v>10971</v>
      </c>
      <c r="D43" s="90"/>
      <c r="E43" s="90" t="s">
        <v>10972</v>
      </c>
      <c r="F43" s="90" t="s">
        <v>10973</v>
      </c>
      <c r="G43" s="90" t="s">
        <v>10974</v>
      </c>
      <c r="H43" s="90" t="s">
        <v>913</v>
      </c>
      <c r="I43" s="90" t="s">
        <v>327</v>
      </c>
      <c r="J43" s="116">
        <v>504</v>
      </c>
      <c r="K43" s="90" t="s">
        <v>2343</v>
      </c>
      <c r="L43" s="90" t="s">
        <v>593</v>
      </c>
      <c r="M43" s="94" t="str">
        <f t="shared" si="1"/>
        <v>LESHCHANKA Daniil</v>
      </c>
      <c r="N43" s="94" t="str">
        <f>IFERROR(VLOOKUP(A43,'[2]CLASES-TEMPORADA 2022_2023-2023'!$A:$M,12,0),"")</f>
        <v/>
      </c>
      <c r="O43" s="90" t="str">
        <f>IFERROR(VLOOKUP(A43,'[2]CLASES-TEMPORADA 2022_2023-2023'!$A:$M,13,0),"")</f>
        <v/>
      </c>
    </row>
    <row r="44" spans="1:15" s="94" customFormat="1" x14ac:dyDescent="0.2">
      <c r="A44" s="116">
        <v>40997</v>
      </c>
      <c r="B44" s="90" t="s">
        <v>8750</v>
      </c>
      <c r="C44" s="90" t="s">
        <v>710</v>
      </c>
      <c r="D44" s="90" t="s">
        <v>56</v>
      </c>
      <c r="E44" s="90" t="s">
        <v>10975</v>
      </c>
      <c r="F44" s="90" t="s">
        <v>10976</v>
      </c>
      <c r="G44" s="90" t="s">
        <v>10977</v>
      </c>
      <c r="H44" s="90" t="s">
        <v>920</v>
      </c>
      <c r="I44" s="90" t="s">
        <v>1176</v>
      </c>
      <c r="J44" s="116">
        <v>10133</v>
      </c>
      <c r="K44" s="90" t="s">
        <v>2071</v>
      </c>
      <c r="L44" s="90" t="s">
        <v>591</v>
      </c>
      <c r="M44" s="94" t="str">
        <f t="shared" si="1"/>
        <v>GARZON Juan Alberto</v>
      </c>
      <c r="N44" s="94" t="str">
        <f>IFERROR(VLOOKUP(A44,'[2]CLASES-TEMPORADA 2022_2023-2023'!$A:$M,12,0),"")</f>
        <v/>
      </c>
      <c r="O44" s="90" t="str">
        <f>IFERROR(VLOOKUP(A44,'[2]CLASES-TEMPORADA 2022_2023-2023'!$A:$M,13,0),"")</f>
        <v/>
      </c>
    </row>
    <row r="45" spans="1:15" s="94" customFormat="1" x14ac:dyDescent="0.2">
      <c r="A45" s="116">
        <v>40996</v>
      </c>
      <c r="B45" s="90" t="s">
        <v>8750</v>
      </c>
      <c r="C45" s="90" t="s">
        <v>10978</v>
      </c>
      <c r="D45" s="90"/>
      <c r="E45" s="90" t="s">
        <v>10979</v>
      </c>
      <c r="F45" s="90" t="s">
        <v>10980</v>
      </c>
      <c r="G45" s="90" t="s">
        <v>10981</v>
      </c>
      <c r="H45" s="90" t="s">
        <v>913</v>
      </c>
      <c r="I45" s="90" t="s">
        <v>1142</v>
      </c>
      <c r="J45" s="116">
        <v>451</v>
      </c>
      <c r="K45" s="90" t="s">
        <v>2014</v>
      </c>
      <c r="L45" s="90" t="s">
        <v>593</v>
      </c>
      <c r="M45" s="94" t="str">
        <f t="shared" si="1"/>
        <v>ROUINTANESFAHANI Mohamadali</v>
      </c>
      <c r="N45" s="94" t="str">
        <f>IFERROR(VLOOKUP(A45,'[2]CLASES-TEMPORADA 2022_2023-2023'!$A:$M,12,0),"")</f>
        <v/>
      </c>
      <c r="O45" s="90" t="str">
        <f>IFERROR(VLOOKUP(A45,'[2]CLASES-TEMPORADA 2022_2023-2023'!$A:$M,13,0),"")</f>
        <v/>
      </c>
    </row>
    <row r="46" spans="1:15" s="94" customFormat="1" x14ac:dyDescent="0.2">
      <c r="A46" s="116">
        <v>40995</v>
      </c>
      <c r="B46" s="90" t="s">
        <v>8750</v>
      </c>
      <c r="C46" s="90" t="s">
        <v>69</v>
      </c>
      <c r="D46" s="90" t="s">
        <v>5024</v>
      </c>
      <c r="E46" s="90" t="s">
        <v>3721</v>
      </c>
      <c r="F46" s="90" t="s">
        <v>10982</v>
      </c>
      <c r="G46" s="90" t="s">
        <v>10983</v>
      </c>
      <c r="H46" s="90" t="s">
        <v>913</v>
      </c>
      <c r="I46" s="90" t="s">
        <v>1091</v>
      </c>
      <c r="J46" s="116">
        <v>10148</v>
      </c>
      <c r="K46" s="90" t="s">
        <v>2099</v>
      </c>
      <c r="L46" s="90" t="s">
        <v>583</v>
      </c>
      <c r="M46" s="94" t="str">
        <f t="shared" si="1"/>
        <v>PEREZ Alexandre</v>
      </c>
      <c r="N46" s="94" t="str">
        <f>IFERROR(VLOOKUP(A46,'[2]CLASES-TEMPORADA 2022_2023-2023'!$A:$M,12,0),"")</f>
        <v/>
      </c>
      <c r="O46" s="90" t="str">
        <f>IFERROR(VLOOKUP(A46,'[2]CLASES-TEMPORADA 2022_2023-2023'!$A:$M,13,0),"")</f>
        <v/>
      </c>
    </row>
    <row r="47" spans="1:15" s="94" customFormat="1" x14ac:dyDescent="0.2">
      <c r="A47" s="116">
        <v>40994</v>
      </c>
      <c r="B47" s="90" t="s">
        <v>8750</v>
      </c>
      <c r="C47" s="90" t="s">
        <v>1677</v>
      </c>
      <c r="D47" s="90" t="s">
        <v>92</v>
      </c>
      <c r="E47" s="90" t="s">
        <v>10984</v>
      </c>
      <c r="F47" s="90" t="s">
        <v>4402</v>
      </c>
      <c r="G47" s="90" t="s">
        <v>10985</v>
      </c>
      <c r="H47" s="90" t="s">
        <v>913</v>
      </c>
      <c r="I47" s="90" t="s">
        <v>1091</v>
      </c>
      <c r="J47" s="116">
        <v>10148</v>
      </c>
      <c r="K47" s="90" t="s">
        <v>2099</v>
      </c>
      <c r="L47" s="90" t="s">
        <v>583</v>
      </c>
      <c r="M47" s="94" t="str">
        <f t="shared" si="1"/>
        <v>MENDOZA Yoel</v>
      </c>
      <c r="N47" s="94" t="str">
        <f>IFERROR(VLOOKUP(A47,'[2]CLASES-TEMPORADA 2022_2023-2023'!$A:$M,12,0),"")</f>
        <v/>
      </c>
      <c r="O47" s="90" t="str">
        <f>IFERROR(VLOOKUP(A47,'[2]CLASES-TEMPORADA 2022_2023-2023'!$A:$M,13,0),"")</f>
        <v/>
      </c>
    </row>
    <row r="48" spans="1:15" s="94" customFormat="1" x14ac:dyDescent="0.2">
      <c r="A48" s="116">
        <v>40993</v>
      </c>
      <c r="B48" s="90" t="s">
        <v>10851</v>
      </c>
      <c r="C48" s="90" t="s">
        <v>2006</v>
      </c>
      <c r="D48" s="90" t="s">
        <v>1709</v>
      </c>
      <c r="E48" s="90" t="s">
        <v>10986</v>
      </c>
      <c r="F48" s="90" t="s">
        <v>2473</v>
      </c>
      <c r="G48" s="90" t="s">
        <v>10987</v>
      </c>
      <c r="H48" s="90" t="s">
        <v>920</v>
      </c>
      <c r="I48" s="90" t="s">
        <v>1176</v>
      </c>
      <c r="J48" s="116">
        <v>10133</v>
      </c>
      <c r="K48" s="90" t="s">
        <v>2071</v>
      </c>
      <c r="L48" s="90" t="s">
        <v>591</v>
      </c>
      <c r="M48" s="94" t="str">
        <f t="shared" si="1"/>
        <v>GóMEZ Ana María</v>
      </c>
      <c r="N48" s="94" t="str">
        <f>IFERROR(VLOOKUP(A48,'[2]CLASES-TEMPORADA 2022_2023-2023'!$A:$M,12,0),"")</f>
        <v/>
      </c>
      <c r="O48" s="90" t="str">
        <f>IFERROR(VLOOKUP(A48,'[2]CLASES-TEMPORADA 2022_2023-2023'!$A:$M,13,0),"")</f>
        <v/>
      </c>
    </row>
    <row r="49" spans="1:15" s="94" customFormat="1" x14ac:dyDescent="0.2">
      <c r="A49" s="116">
        <v>40991</v>
      </c>
      <c r="B49" s="90" t="s">
        <v>10851</v>
      </c>
      <c r="C49" s="90" t="s">
        <v>10988</v>
      </c>
      <c r="D49" s="90" t="s">
        <v>3436</v>
      </c>
      <c r="E49" s="90" t="s">
        <v>10989</v>
      </c>
      <c r="F49" s="90" t="s">
        <v>10990</v>
      </c>
      <c r="G49" s="90" t="s">
        <v>10991</v>
      </c>
      <c r="H49" s="90" t="s">
        <v>913</v>
      </c>
      <c r="I49" s="90" t="s">
        <v>673</v>
      </c>
      <c r="J49" s="116">
        <v>10202</v>
      </c>
      <c r="K49" s="90" t="s">
        <v>2011</v>
      </c>
      <c r="L49" s="90" t="s">
        <v>583</v>
      </c>
      <c r="M49" s="94" t="str">
        <f t="shared" si="1"/>
        <v>FEREZ Maria Jose</v>
      </c>
      <c r="N49" s="94" t="str">
        <f>IFERROR(VLOOKUP(A49,'[2]CLASES-TEMPORADA 2022_2023-2023'!$A:$M,12,0),"")</f>
        <v/>
      </c>
      <c r="O49" s="90" t="str">
        <f>IFERROR(VLOOKUP(A49,'[2]CLASES-TEMPORADA 2022_2023-2023'!$A:$M,13,0),"")</f>
        <v/>
      </c>
    </row>
    <row r="50" spans="1:15" s="94" customFormat="1" x14ac:dyDescent="0.2">
      <c r="A50" s="116">
        <v>40990</v>
      </c>
      <c r="B50" s="90" t="s">
        <v>8750</v>
      </c>
      <c r="C50" s="90" t="s">
        <v>10992</v>
      </c>
      <c r="D50" s="90" t="s">
        <v>1316</v>
      </c>
      <c r="E50" s="90" t="s">
        <v>10993</v>
      </c>
      <c r="F50" s="90" t="s">
        <v>10994</v>
      </c>
      <c r="G50" s="90" t="s">
        <v>10995</v>
      </c>
      <c r="H50" s="90" t="s">
        <v>920</v>
      </c>
      <c r="I50" s="90" t="s">
        <v>673</v>
      </c>
      <c r="J50" s="116">
        <v>10202</v>
      </c>
      <c r="K50" s="90" t="s">
        <v>2011</v>
      </c>
      <c r="L50" s="90" t="s">
        <v>583</v>
      </c>
      <c r="M50" s="94" t="str">
        <f t="shared" si="1"/>
        <v>LETELIER Nicolas Alonso</v>
      </c>
      <c r="N50" s="94" t="str">
        <f>IFERROR(VLOOKUP(A50,'[2]CLASES-TEMPORADA 2022_2023-2023'!$A:$M,12,0),"")</f>
        <v/>
      </c>
      <c r="O50" s="90" t="str">
        <f>IFERROR(VLOOKUP(A50,'[2]CLASES-TEMPORADA 2022_2023-2023'!$A:$M,13,0),"")</f>
        <v/>
      </c>
    </row>
    <row r="51" spans="1:15" s="94" customFormat="1" x14ac:dyDescent="0.2">
      <c r="A51" s="116">
        <v>40989</v>
      </c>
      <c r="B51" s="90" t="s">
        <v>10851</v>
      </c>
      <c r="C51" s="90" t="s">
        <v>10996</v>
      </c>
      <c r="D51" s="90"/>
      <c r="E51" s="90" t="s">
        <v>10997</v>
      </c>
      <c r="F51" s="90" t="s">
        <v>10998</v>
      </c>
      <c r="G51" s="90" t="s">
        <v>10999</v>
      </c>
      <c r="H51" s="90" t="s">
        <v>913</v>
      </c>
      <c r="I51" s="90" t="s">
        <v>1152</v>
      </c>
      <c r="J51" s="116">
        <v>62</v>
      </c>
      <c r="K51" s="90" t="s">
        <v>2707</v>
      </c>
      <c r="L51" s="90" t="s">
        <v>588</v>
      </c>
      <c r="M51" s="94" t="str">
        <f t="shared" si="1"/>
        <v>LE Thi Hong Loan</v>
      </c>
      <c r="N51" s="94" t="str">
        <f>IFERROR(VLOOKUP(A51,'[2]CLASES-TEMPORADA 2022_2023-2023'!$A:$M,12,0),"")</f>
        <v/>
      </c>
      <c r="O51" s="90" t="str">
        <f>IFERROR(VLOOKUP(A51,'[2]CLASES-TEMPORADA 2022_2023-2023'!$A:$M,13,0),"")</f>
        <v/>
      </c>
    </row>
    <row r="52" spans="1:15" s="94" customFormat="1" x14ac:dyDescent="0.2">
      <c r="A52" s="116">
        <v>40988</v>
      </c>
      <c r="B52" s="90" t="s">
        <v>8750</v>
      </c>
      <c r="C52" s="90" t="s">
        <v>1665</v>
      </c>
      <c r="D52" s="90" t="s">
        <v>4825</v>
      </c>
      <c r="E52" s="90" t="s">
        <v>11000</v>
      </c>
      <c r="F52" s="90" t="s">
        <v>11001</v>
      </c>
      <c r="G52" s="90" t="s">
        <v>11002</v>
      </c>
      <c r="H52" s="90" t="s">
        <v>913</v>
      </c>
      <c r="I52" s="90" t="s">
        <v>968</v>
      </c>
      <c r="J52" s="116">
        <v>115</v>
      </c>
      <c r="K52" s="90" t="s">
        <v>2014</v>
      </c>
      <c r="L52" s="90" t="s">
        <v>586</v>
      </c>
      <c r="M52" s="94" t="str">
        <f t="shared" si="1"/>
        <v>GALVEZ Samuel Starling</v>
      </c>
      <c r="N52" s="94" t="str">
        <f>IFERROR(VLOOKUP(A52,'[2]CLASES-TEMPORADA 2022_2023-2023'!$A:$M,12,0),"")</f>
        <v/>
      </c>
      <c r="O52" s="90" t="str">
        <f>IFERROR(VLOOKUP(A52,'[2]CLASES-TEMPORADA 2022_2023-2023'!$A:$M,13,0),"")</f>
        <v/>
      </c>
    </row>
    <row r="53" spans="1:15" s="94" customFormat="1" x14ac:dyDescent="0.2">
      <c r="A53" s="116">
        <v>40987</v>
      </c>
      <c r="B53" s="90" t="s">
        <v>8750</v>
      </c>
      <c r="C53" s="90" t="s">
        <v>2703</v>
      </c>
      <c r="D53" s="90"/>
      <c r="E53" s="90" t="s">
        <v>11003</v>
      </c>
      <c r="F53" s="90" t="s">
        <v>11004</v>
      </c>
      <c r="G53" s="90" t="s">
        <v>11005</v>
      </c>
      <c r="H53" s="90" t="s">
        <v>913</v>
      </c>
      <c r="I53" s="90" t="s">
        <v>1210</v>
      </c>
      <c r="J53" s="116">
        <v>668</v>
      </c>
      <c r="K53" s="90" t="s">
        <v>1982</v>
      </c>
      <c r="L53" s="90" t="s">
        <v>585</v>
      </c>
      <c r="M53" s="94" t="str">
        <f t="shared" si="1"/>
        <v>SUN Shiyu</v>
      </c>
      <c r="N53" s="94" t="str">
        <f>IFERROR(VLOOKUP(A53,'[2]CLASES-TEMPORADA 2022_2023-2023'!$A:$M,12,0),"")</f>
        <v/>
      </c>
      <c r="O53" s="90" t="str">
        <f>IFERROR(VLOOKUP(A53,'[2]CLASES-TEMPORADA 2022_2023-2023'!$A:$M,13,0),"")</f>
        <v/>
      </c>
    </row>
    <row r="54" spans="1:15" s="94" customFormat="1" x14ac:dyDescent="0.2">
      <c r="A54" s="116">
        <v>40986</v>
      </c>
      <c r="B54" s="90" t="s">
        <v>8750</v>
      </c>
      <c r="C54" s="90" t="s">
        <v>7304</v>
      </c>
      <c r="D54" s="90" t="s">
        <v>21</v>
      </c>
      <c r="E54" s="90" t="s">
        <v>94</v>
      </c>
      <c r="F54" s="90" t="s">
        <v>11006</v>
      </c>
      <c r="G54" s="90" t="s">
        <v>11007</v>
      </c>
      <c r="H54" s="90" t="s">
        <v>909</v>
      </c>
      <c r="I54" s="90" t="s">
        <v>1150</v>
      </c>
      <c r="J54" s="116">
        <v>439</v>
      </c>
      <c r="K54" s="90" t="s">
        <v>1963</v>
      </c>
      <c r="L54" s="90" t="s">
        <v>583</v>
      </c>
      <c r="M54" s="94" t="str">
        <f t="shared" si="1"/>
        <v>PABLOS Eduardo</v>
      </c>
      <c r="N54" s="94" t="str">
        <f>IFERROR(VLOOKUP(A54,'[2]CLASES-TEMPORADA 2022_2023-2023'!$A:$M,12,0),"")</f>
        <v/>
      </c>
      <c r="O54" s="90" t="str">
        <f>IFERROR(VLOOKUP(A54,'[2]CLASES-TEMPORADA 2022_2023-2023'!$A:$M,13,0),"")</f>
        <v/>
      </c>
    </row>
    <row r="55" spans="1:15" s="94" customFormat="1" x14ac:dyDescent="0.2">
      <c r="A55" s="116">
        <v>40981</v>
      </c>
      <c r="B55" s="90" t="s">
        <v>8750</v>
      </c>
      <c r="C55" s="90" t="s">
        <v>69</v>
      </c>
      <c r="D55" s="90" t="s">
        <v>11008</v>
      </c>
      <c r="E55" s="90" t="s">
        <v>64</v>
      </c>
      <c r="F55" s="90" t="s">
        <v>11009</v>
      </c>
      <c r="G55" s="90" t="s">
        <v>11010</v>
      </c>
      <c r="H55" s="90" t="s">
        <v>909</v>
      </c>
      <c r="I55" s="90" t="s">
        <v>1156</v>
      </c>
      <c r="J55" s="116">
        <v>490</v>
      </c>
      <c r="K55" s="90" t="s">
        <v>1963</v>
      </c>
      <c r="L55" s="90" t="s">
        <v>604</v>
      </c>
      <c r="M55" s="94" t="str">
        <f t="shared" si="1"/>
        <v>PEREZ Francisco</v>
      </c>
      <c r="N55" s="94">
        <f>IFERROR(VLOOKUP(A55,'[2]CLASES-TEMPORADA 2022_2023-2023'!$A:$M,12,0),"")</f>
        <v>-1</v>
      </c>
      <c r="O55" s="90" t="str">
        <f>IFERROR(VLOOKUP(A55,'[2]CLASES-TEMPORADA 2022_2023-2023'!$A:$M,13,0),"")</f>
        <v>NUE</v>
      </c>
    </row>
    <row r="56" spans="1:15" s="94" customFormat="1" x14ac:dyDescent="0.2">
      <c r="A56" s="116">
        <v>40979</v>
      </c>
      <c r="B56" s="90" t="s">
        <v>8750</v>
      </c>
      <c r="C56" s="90" t="s">
        <v>2196</v>
      </c>
      <c r="D56" s="90" t="s">
        <v>1411</v>
      </c>
      <c r="E56" s="90" t="s">
        <v>11011</v>
      </c>
      <c r="F56" s="90" t="s">
        <v>11012</v>
      </c>
      <c r="G56" s="90" t="s">
        <v>11013</v>
      </c>
      <c r="H56" s="90" t="s">
        <v>913</v>
      </c>
      <c r="I56" s="90" t="s">
        <v>1118</v>
      </c>
      <c r="J56" s="116">
        <v>169</v>
      </c>
      <c r="K56" s="90" t="s">
        <v>2071</v>
      </c>
      <c r="L56" s="90" t="s">
        <v>591</v>
      </c>
      <c r="M56" s="94" t="str">
        <f t="shared" si="1"/>
        <v>MONTEALEGRE Campo Elías</v>
      </c>
      <c r="N56" s="94" t="str">
        <f>IFERROR(VLOOKUP(A56,'[2]CLASES-TEMPORADA 2022_2023-2023'!$A:$M,12,0),"")</f>
        <v/>
      </c>
      <c r="O56" s="90" t="str">
        <f>IFERROR(VLOOKUP(A56,'[2]CLASES-TEMPORADA 2022_2023-2023'!$A:$M,13,0),"")</f>
        <v/>
      </c>
    </row>
    <row r="57" spans="1:15" s="94" customFormat="1" x14ac:dyDescent="0.2">
      <c r="A57" s="116">
        <v>40978</v>
      </c>
      <c r="B57" s="90" t="s">
        <v>8750</v>
      </c>
      <c r="C57" s="90" t="s">
        <v>3068</v>
      </c>
      <c r="D57" s="90" t="s">
        <v>4501</v>
      </c>
      <c r="E57" s="90" t="s">
        <v>4682</v>
      </c>
      <c r="F57" s="90" t="s">
        <v>11014</v>
      </c>
      <c r="G57" s="90" t="s">
        <v>11015</v>
      </c>
      <c r="H57" s="90" t="s">
        <v>909</v>
      </c>
      <c r="I57" s="90" t="s">
        <v>873</v>
      </c>
      <c r="J57" s="116">
        <v>10427</v>
      </c>
      <c r="K57" s="90" t="s">
        <v>2071</v>
      </c>
      <c r="L57" s="90" t="s">
        <v>583</v>
      </c>
      <c r="M57" s="94" t="str">
        <f t="shared" si="1"/>
        <v>SALAZAR Jeronimo</v>
      </c>
      <c r="N57" s="94" t="str">
        <f>IFERROR(VLOOKUP(A57,'[2]CLASES-TEMPORADA 2022_2023-2023'!$A:$M,12,0),"")</f>
        <v/>
      </c>
      <c r="O57" s="90" t="str">
        <f>IFERROR(VLOOKUP(A57,'[2]CLASES-TEMPORADA 2022_2023-2023'!$A:$M,13,0),"")</f>
        <v/>
      </c>
    </row>
    <row r="58" spans="1:15" s="94" customFormat="1" x14ac:dyDescent="0.2">
      <c r="A58" s="116">
        <v>40970</v>
      </c>
      <c r="B58" s="90" t="s">
        <v>8750</v>
      </c>
      <c r="C58" s="90" t="s">
        <v>11016</v>
      </c>
      <c r="D58" s="90"/>
      <c r="E58" s="90" t="s">
        <v>11017</v>
      </c>
      <c r="F58" s="90" t="s">
        <v>3348</v>
      </c>
      <c r="G58" s="90" t="s">
        <v>11018</v>
      </c>
      <c r="H58" s="90" t="s">
        <v>913</v>
      </c>
      <c r="I58" s="90" t="s">
        <v>1126</v>
      </c>
      <c r="J58" s="116">
        <v>128</v>
      </c>
      <c r="K58" s="90" t="s">
        <v>2088</v>
      </c>
      <c r="L58" s="90" t="s">
        <v>587</v>
      </c>
      <c r="M58" s="94" t="str">
        <f t="shared" si="1"/>
        <v>KANAMITSU Masaki</v>
      </c>
      <c r="N58" s="94" t="str">
        <f>IFERROR(VLOOKUP(A58,'[2]CLASES-TEMPORADA 2022_2023-2023'!$A:$M,12,0),"")</f>
        <v/>
      </c>
      <c r="O58" s="90" t="str">
        <f>IFERROR(VLOOKUP(A58,'[2]CLASES-TEMPORADA 2022_2023-2023'!$A:$M,13,0),"")</f>
        <v/>
      </c>
    </row>
    <row r="59" spans="1:15" s="94" customFormat="1" x14ac:dyDescent="0.2">
      <c r="A59" s="116">
        <v>40969</v>
      </c>
      <c r="B59" s="90" t="s">
        <v>10851</v>
      </c>
      <c r="C59" s="90" t="s">
        <v>11019</v>
      </c>
      <c r="D59" s="90"/>
      <c r="E59" s="90" t="s">
        <v>11020</v>
      </c>
      <c r="F59" s="90" t="s">
        <v>4060</v>
      </c>
      <c r="G59" s="90" t="s">
        <v>11021</v>
      </c>
      <c r="H59" s="90" t="s">
        <v>913</v>
      </c>
      <c r="I59" s="90" t="s">
        <v>1152</v>
      </c>
      <c r="J59" s="116">
        <v>62</v>
      </c>
      <c r="K59" s="90" t="s">
        <v>2088</v>
      </c>
      <c r="L59" s="90" t="s">
        <v>588</v>
      </c>
      <c r="M59" s="94" t="str">
        <f t="shared" si="1"/>
        <v>EDAHIRO Madoka</v>
      </c>
      <c r="N59" s="94" t="str">
        <f>IFERROR(VLOOKUP(A59,'[2]CLASES-TEMPORADA 2022_2023-2023'!$A:$M,12,0),"")</f>
        <v/>
      </c>
      <c r="O59" s="90" t="str">
        <f>IFERROR(VLOOKUP(A59,'[2]CLASES-TEMPORADA 2022_2023-2023'!$A:$M,13,0),"")</f>
        <v/>
      </c>
    </row>
    <row r="60" spans="1:15" s="94" customFormat="1" x14ac:dyDescent="0.2">
      <c r="A60" s="116">
        <v>40963</v>
      </c>
      <c r="B60" s="90" t="s">
        <v>8750</v>
      </c>
      <c r="C60" s="90" t="s">
        <v>2395</v>
      </c>
      <c r="D60" s="90" t="s">
        <v>3776</v>
      </c>
      <c r="E60" s="90" t="s">
        <v>6598</v>
      </c>
      <c r="F60" s="90" t="s">
        <v>11022</v>
      </c>
      <c r="G60" s="90" t="s">
        <v>11023</v>
      </c>
      <c r="H60" s="90" t="s">
        <v>913</v>
      </c>
      <c r="I60" s="90" t="s">
        <v>1171</v>
      </c>
      <c r="J60" s="116">
        <v>59</v>
      </c>
      <c r="K60" s="90" t="s">
        <v>2113</v>
      </c>
      <c r="L60" s="90" t="s">
        <v>587</v>
      </c>
      <c r="M60" s="94" t="str">
        <f t="shared" si="1"/>
        <v>MARTINS Diogo Miguel</v>
      </c>
      <c r="N60" s="94" t="str">
        <f>IFERROR(VLOOKUP(A60,'[2]CLASES-TEMPORADA 2022_2023-2023'!$A:$M,12,0),"")</f>
        <v/>
      </c>
      <c r="O60" s="90" t="str">
        <f>IFERROR(VLOOKUP(A60,'[2]CLASES-TEMPORADA 2022_2023-2023'!$A:$M,13,0),"")</f>
        <v/>
      </c>
    </row>
    <row r="61" spans="1:15" s="94" customFormat="1" x14ac:dyDescent="0.2">
      <c r="A61" s="116">
        <v>40955</v>
      </c>
      <c r="B61" s="90" t="s">
        <v>8750</v>
      </c>
      <c r="C61" s="90" t="s">
        <v>11024</v>
      </c>
      <c r="D61" s="90"/>
      <c r="E61" s="90" t="s">
        <v>11025</v>
      </c>
      <c r="F61" s="90" t="s">
        <v>11026</v>
      </c>
      <c r="G61" s="90" t="s">
        <v>11027</v>
      </c>
      <c r="H61" s="90" t="s">
        <v>913</v>
      </c>
      <c r="I61" s="90" t="s">
        <v>952</v>
      </c>
      <c r="J61" s="116">
        <v>308</v>
      </c>
      <c r="K61" s="90" t="s">
        <v>2160</v>
      </c>
      <c r="L61" s="90" t="s">
        <v>591</v>
      </c>
      <c r="M61" s="94" t="str">
        <f t="shared" si="1"/>
        <v>CHODORSKI Piotr</v>
      </c>
      <c r="N61" s="94" t="str">
        <f>IFERROR(VLOOKUP(A61,'[2]CLASES-TEMPORADA 2022_2023-2023'!$A:$M,12,0),"")</f>
        <v/>
      </c>
      <c r="O61" s="90" t="str">
        <f>IFERROR(VLOOKUP(A61,'[2]CLASES-TEMPORADA 2022_2023-2023'!$A:$M,13,0),"")</f>
        <v/>
      </c>
    </row>
    <row r="62" spans="1:15" s="94" customFormat="1" x14ac:dyDescent="0.2">
      <c r="A62" s="116">
        <v>40954</v>
      </c>
      <c r="B62" s="90" t="s">
        <v>10851</v>
      </c>
      <c r="C62" s="90" t="s">
        <v>11028</v>
      </c>
      <c r="D62" s="90" t="s">
        <v>69</v>
      </c>
      <c r="E62" s="90" t="s">
        <v>11029</v>
      </c>
      <c r="F62" s="90" t="s">
        <v>5808</v>
      </c>
      <c r="G62" s="90" t="s">
        <v>11030</v>
      </c>
      <c r="H62" s="90" t="s">
        <v>913</v>
      </c>
      <c r="I62" s="90" t="s">
        <v>954</v>
      </c>
      <c r="J62" s="116">
        <v>321</v>
      </c>
      <c r="K62" s="90" t="s">
        <v>2618</v>
      </c>
      <c r="L62" s="90" t="s">
        <v>591</v>
      </c>
      <c r="M62" s="94" t="str">
        <f t="shared" si="1"/>
        <v>DE ARMAS Thalia</v>
      </c>
      <c r="N62" s="94" t="str">
        <f>IFERROR(VLOOKUP(A62,'[2]CLASES-TEMPORADA 2022_2023-2023'!$A:$M,12,0),"")</f>
        <v/>
      </c>
      <c r="O62" s="90" t="str">
        <f>IFERROR(VLOOKUP(A62,'[2]CLASES-TEMPORADA 2022_2023-2023'!$A:$M,13,0),"")</f>
        <v/>
      </c>
    </row>
    <row r="63" spans="1:15" s="94" customFormat="1" x14ac:dyDescent="0.2">
      <c r="A63" s="116">
        <v>40951</v>
      </c>
      <c r="B63" s="90" t="s">
        <v>8750</v>
      </c>
      <c r="C63" s="90" t="s">
        <v>11031</v>
      </c>
      <c r="D63" s="90" t="s">
        <v>1885</v>
      </c>
      <c r="E63" s="90" t="s">
        <v>85</v>
      </c>
      <c r="F63" s="90" t="s">
        <v>11032</v>
      </c>
      <c r="G63" s="90" t="s">
        <v>11033</v>
      </c>
      <c r="H63" s="90" t="s">
        <v>913</v>
      </c>
      <c r="I63" s="90" t="s">
        <v>550</v>
      </c>
      <c r="J63" s="116">
        <v>10138</v>
      </c>
      <c r="K63" s="90" t="s">
        <v>1963</v>
      </c>
      <c r="L63" s="90" t="s">
        <v>627</v>
      </c>
      <c r="M63" s="94" t="str">
        <f t="shared" si="1"/>
        <v>ARIZA Diego</v>
      </c>
      <c r="N63" s="94" t="str">
        <f>IFERROR(VLOOKUP(A63,'[2]CLASES-TEMPORADA 2022_2023-2023'!$A:$M,12,0),"")</f>
        <v/>
      </c>
      <c r="O63" s="90" t="str">
        <f>IFERROR(VLOOKUP(A63,'[2]CLASES-TEMPORADA 2022_2023-2023'!$A:$M,13,0),"")</f>
        <v/>
      </c>
    </row>
    <row r="64" spans="1:15" s="94" customFormat="1" x14ac:dyDescent="0.2">
      <c r="A64" s="116">
        <v>40935</v>
      </c>
      <c r="B64" s="90" t="s">
        <v>10851</v>
      </c>
      <c r="C64" s="90" t="s">
        <v>7541</v>
      </c>
      <c r="D64" s="90" t="s">
        <v>11034</v>
      </c>
      <c r="E64" s="90" t="s">
        <v>11035</v>
      </c>
      <c r="F64" s="90" t="s">
        <v>11036</v>
      </c>
      <c r="G64" s="90" t="s">
        <v>11037</v>
      </c>
      <c r="H64" s="90" t="s">
        <v>913</v>
      </c>
      <c r="I64" s="90" t="s">
        <v>1241</v>
      </c>
      <c r="J64" s="116">
        <v>10116</v>
      </c>
      <c r="K64" s="90" t="s">
        <v>2079</v>
      </c>
      <c r="L64" s="90" t="s">
        <v>598</v>
      </c>
      <c r="M64" s="94" t="str">
        <f t="shared" si="1"/>
        <v>MIHAELA Roxana</v>
      </c>
      <c r="N64" s="94" t="str">
        <f>IFERROR(VLOOKUP(A64,'[2]CLASES-TEMPORADA 2022_2023-2023'!$A:$M,12,0),"")</f>
        <v/>
      </c>
      <c r="O64" s="90" t="str">
        <f>IFERROR(VLOOKUP(A64,'[2]CLASES-TEMPORADA 2022_2023-2023'!$A:$M,13,0),"")</f>
        <v/>
      </c>
    </row>
    <row r="65" spans="1:15" s="94" customFormat="1" x14ac:dyDescent="0.2">
      <c r="A65" s="116">
        <v>40934</v>
      </c>
      <c r="B65" s="90" t="s">
        <v>10851</v>
      </c>
      <c r="C65" s="90" t="s">
        <v>1532</v>
      </c>
      <c r="D65" s="90" t="s">
        <v>11038</v>
      </c>
      <c r="E65" s="90" t="s">
        <v>2382</v>
      </c>
      <c r="F65" s="90" t="s">
        <v>11039</v>
      </c>
      <c r="G65" s="90" t="s">
        <v>11040</v>
      </c>
      <c r="H65" s="90" t="s">
        <v>913</v>
      </c>
      <c r="I65" s="90" t="s">
        <v>1136</v>
      </c>
      <c r="J65" s="116">
        <v>291</v>
      </c>
      <c r="K65" s="90" t="s">
        <v>1963</v>
      </c>
      <c r="L65" s="90" t="s">
        <v>587</v>
      </c>
      <c r="M65" s="94" t="str">
        <f t="shared" ref="M65:M96" si="2">CONCATENATE(C65," ",PROPER(E65))</f>
        <v>CONDE Emma</v>
      </c>
      <c r="N65" s="94" t="str">
        <f>IFERROR(VLOOKUP(A65,'[2]CLASES-TEMPORADA 2022_2023-2023'!$A:$M,12,0),"")</f>
        <v/>
      </c>
      <c r="O65" s="90" t="str">
        <f>IFERROR(VLOOKUP(A65,'[2]CLASES-TEMPORADA 2022_2023-2023'!$A:$M,13,0),"")</f>
        <v/>
      </c>
    </row>
    <row r="66" spans="1:15" s="94" customFormat="1" x14ac:dyDescent="0.2">
      <c r="A66" s="116">
        <v>40933</v>
      </c>
      <c r="B66" s="90" t="s">
        <v>8750</v>
      </c>
      <c r="C66" s="90" t="s">
        <v>11041</v>
      </c>
      <c r="D66" s="90"/>
      <c r="E66" s="90" t="s">
        <v>11042</v>
      </c>
      <c r="F66" s="90" t="s">
        <v>4920</v>
      </c>
      <c r="G66" s="90" t="s">
        <v>11043</v>
      </c>
      <c r="H66" s="90" t="s">
        <v>913</v>
      </c>
      <c r="I66" s="90" t="s">
        <v>921</v>
      </c>
      <c r="J66" s="116">
        <v>78</v>
      </c>
      <c r="K66" s="90" t="s">
        <v>2088</v>
      </c>
      <c r="L66" s="90" t="s">
        <v>583</v>
      </c>
      <c r="M66" s="94" t="str">
        <f t="shared" si="2"/>
        <v>MAEDE Rikuto</v>
      </c>
      <c r="N66" s="94" t="str">
        <f>IFERROR(VLOOKUP(A66,'[2]CLASES-TEMPORADA 2022_2023-2023'!$A:$M,12,0),"")</f>
        <v/>
      </c>
      <c r="O66" s="90" t="str">
        <f>IFERROR(VLOOKUP(A66,'[2]CLASES-TEMPORADA 2022_2023-2023'!$A:$M,13,0),"")</f>
        <v/>
      </c>
    </row>
    <row r="67" spans="1:15" s="94" customFormat="1" x14ac:dyDescent="0.2">
      <c r="A67" s="116">
        <v>40932</v>
      </c>
      <c r="B67" s="90" t="s">
        <v>10851</v>
      </c>
      <c r="C67" s="90" t="s">
        <v>11044</v>
      </c>
      <c r="D67" s="90" t="s">
        <v>4501</v>
      </c>
      <c r="E67" s="90" t="s">
        <v>11045</v>
      </c>
      <c r="F67" s="90" t="s">
        <v>11046</v>
      </c>
      <c r="G67" s="90" t="s">
        <v>11047</v>
      </c>
      <c r="H67" s="90" t="s">
        <v>913</v>
      </c>
      <c r="I67" s="90" t="s">
        <v>921</v>
      </c>
      <c r="J67" s="116">
        <v>78</v>
      </c>
      <c r="K67" s="90" t="s">
        <v>3002</v>
      </c>
      <c r="L67" s="90" t="s">
        <v>583</v>
      </c>
      <c r="M67" s="94" t="str">
        <f t="shared" si="2"/>
        <v>DUFFOO Isabel Rosario</v>
      </c>
      <c r="N67" s="94" t="str">
        <f>IFERROR(VLOOKUP(A67,'[2]CLASES-TEMPORADA 2022_2023-2023'!$A:$M,12,0),"")</f>
        <v/>
      </c>
      <c r="O67" s="90" t="str">
        <f>IFERROR(VLOOKUP(A67,'[2]CLASES-TEMPORADA 2022_2023-2023'!$A:$M,13,0),"")</f>
        <v/>
      </c>
    </row>
    <row r="68" spans="1:15" s="94" customFormat="1" x14ac:dyDescent="0.2">
      <c r="A68" s="116">
        <v>40928</v>
      </c>
      <c r="B68" s="90" t="s">
        <v>10851</v>
      </c>
      <c r="C68" s="90" t="s">
        <v>1641</v>
      </c>
      <c r="D68" s="90" t="s">
        <v>2182</v>
      </c>
      <c r="E68" s="90" t="s">
        <v>11048</v>
      </c>
      <c r="F68" s="90" t="s">
        <v>11049</v>
      </c>
      <c r="G68" s="90" t="s">
        <v>11050</v>
      </c>
      <c r="H68" s="90" t="s">
        <v>913</v>
      </c>
      <c r="I68" s="90" t="s">
        <v>944</v>
      </c>
      <c r="J68" s="116">
        <v>266</v>
      </c>
      <c r="K68" s="90" t="s">
        <v>2156</v>
      </c>
      <c r="L68" s="90" t="s">
        <v>583</v>
      </c>
      <c r="M68" s="94" t="str">
        <f t="shared" si="2"/>
        <v>PAREDES Nathaly Noelia</v>
      </c>
      <c r="N68" s="94" t="str">
        <f>IFERROR(VLOOKUP(A68,'[2]CLASES-TEMPORADA 2022_2023-2023'!$A:$M,12,0),"")</f>
        <v/>
      </c>
      <c r="O68" s="90" t="str">
        <f>IFERROR(VLOOKUP(A68,'[2]CLASES-TEMPORADA 2022_2023-2023'!$A:$M,13,0),"")</f>
        <v/>
      </c>
    </row>
    <row r="69" spans="1:15" s="94" customFormat="1" x14ac:dyDescent="0.2">
      <c r="A69" s="116">
        <v>40927</v>
      </c>
      <c r="B69" s="90" t="s">
        <v>8750</v>
      </c>
      <c r="C69" s="90" t="s">
        <v>11051</v>
      </c>
      <c r="D69" s="90"/>
      <c r="E69" s="90" t="s">
        <v>2796</v>
      </c>
      <c r="F69" s="90" t="s">
        <v>6237</v>
      </c>
      <c r="G69" s="90" t="s">
        <v>11052</v>
      </c>
      <c r="H69" s="90" t="s">
        <v>913</v>
      </c>
      <c r="I69" s="90" t="s">
        <v>951</v>
      </c>
      <c r="J69" s="116">
        <v>305</v>
      </c>
      <c r="K69" s="90" t="s">
        <v>2176</v>
      </c>
      <c r="L69" s="90" t="s">
        <v>583</v>
      </c>
      <c r="M69" s="94" t="str">
        <f t="shared" si="2"/>
        <v>JAINOVICH Ignacio</v>
      </c>
      <c r="N69" s="94" t="str">
        <f>IFERROR(VLOOKUP(A69,'[2]CLASES-TEMPORADA 2022_2023-2023'!$A:$M,12,0),"")</f>
        <v/>
      </c>
      <c r="O69" s="90" t="str">
        <f>IFERROR(VLOOKUP(A69,'[2]CLASES-TEMPORADA 2022_2023-2023'!$A:$M,13,0),"")</f>
        <v/>
      </c>
    </row>
    <row r="70" spans="1:15" s="94" customFormat="1" x14ac:dyDescent="0.2">
      <c r="A70" s="116">
        <v>40926</v>
      </c>
      <c r="B70" s="90" t="s">
        <v>8750</v>
      </c>
      <c r="C70" s="90" t="s">
        <v>11053</v>
      </c>
      <c r="D70" s="90"/>
      <c r="E70" s="90" t="s">
        <v>11054</v>
      </c>
      <c r="F70" s="90" t="s">
        <v>11055</v>
      </c>
      <c r="G70" s="90" t="s">
        <v>11056</v>
      </c>
      <c r="H70" s="90" t="s">
        <v>913</v>
      </c>
      <c r="I70" s="90" t="s">
        <v>930</v>
      </c>
      <c r="J70" s="116">
        <v>138</v>
      </c>
      <c r="K70" s="90" t="s">
        <v>2254</v>
      </c>
      <c r="L70" s="90" t="s">
        <v>593</v>
      </c>
      <c r="M70" s="94" t="str">
        <f t="shared" si="2"/>
        <v>DAS Surajit</v>
      </c>
      <c r="N70" s="94" t="str">
        <f>IFERROR(VLOOKUP(A70,'[2]CLASES-TEMPORADA 2022_2023-2023'!$A:$M,12,0),"")</f>
        <v/>
      </c>
      <c r="O70" s="90" t="str">
        <f>IFERROR(VLOOKUP(A70,'[2]CLASES-TEMPORADA 2022_2023-2023'!$A:$M,13,0),"")</f>
        <v/>
      </c>
    </row>
    <row r="71" spans="1:15" s="94" customFormat="1" x14ac:dyDescent="0.2">
      <c r="A71" s="116">
        <v>40925</v>
      </c>
      <c r="B71" s="90" t="s">
        <v>10851</v>
      </c>
      <c r="C71" s="90" t="s">
        <v>11057</v>
      </c>
      <c r="D71" s="90"/>
      <c r="E71" s="90" t="s">
        <v>11058</v>
      </c>
      <c r="F71" s="90" t="s">
        <v>4493</v>
      </c>
      <c r="G71" s="90" t="s">
        <v>11059</v>
      </c>
      <c r="H71" s="90" t="s">
        <v>913</v>
      </c>
      <c r="I71" s="90" t="s">
        <v>930</v>
      </c>
      <c r="J71" s="116">
        <v>138</v>
      </c>
      <c r="K71" s="90" t="s">
        <v>2103</v>
      </c>
      <c r="L71" s="90" t="s">
        <v>593</v>
      </c>
      <c r="M71" s="94" t="str">
        <f t="shared" si="2"/>
        <v>SAFINA Kamilla</v>
      </c>
      <c r="N71" s="94" t="str">
        <f>IFERROR(VLOOKUP(A71,'[2]CLASES-TEMPORADA 2022_2023-2023'!$A:$M,12,0),"")</f>
        <v/>
      </c>
      <c r="O71" s="90" t="str">
        <f>IFERROR(VLOOKUP(A71,'[2]CLASES-TEMPORADA 2022_2023-2023'!$A:$M,13,0),"")</f>
        <v/>
      </c>
    </row>
    <row r="72" spans="1:15" s="94" customFormat="1" x14ac:dyDescent="0.2">
      <c r="A72" s="116">
        <v>40924</v>
      </c>
      <c r="B72" s="90" t="s">
        <v>10851</v>
      </c>
      <c r="C72" s="90" t="s">
        <v>11060</v>
      </c>
      <c r="D72" s="90"/>
      <c r="E72" s="90" t="s">
        <v>11061</v>
      </c>
      <c r="F72" s="90" t="s">
        <v>11062</v>
      </c>
      <c r="G72" s="90" t="s">
        <v>11063</v>
      </c>
      <c r="H72" s="90" t="s">
        <v>913</v>
      </c>
      <c r="I72" s="90" t="s">
        <v>377</v>
      </c>
      <c r="J72" s="116">
        <v>674</v>
      </c>
      <c r="K72" s="90" t="s">
        <v>2088</v>
      </c>
      <c r="L72" s="90" t="s">
        <v>184</v>
      </c>
      <c r="M72" s="94" t="str">
        <f t="shared" si="2"/>
        <v>KAWAKITA Honoka</v>
      </c>
      <c r="N72" s="94" t="str">
        <f>IFERROR(VLOOKUP(A72,'[2]CLASES-TEMPORADA 2022_2023-2023'!$A:$M,12,0),"")</f>
        <v/>
      </c>
      <c r="O72" s="90" t="str">
        <f>IFERROR(VLOOKUP(A72,'[2]CLASES-TEMPORADA 2022_2023-2023'!$A:$M,13,0),"")</f>
        <v/>
      </c>
    </row>
    <row r="73" spans="1:15" s="94" customFormat="1" x14ac:dyDescent="0.2">
      <c r="A73" s="116">
        <v>40922</v>
      </c>
      <c r="B73" s="90" t="s">
        <v>10851</v>
      </c>
      <c r="C73" s="90" t="s">
        <v>1682</v>
      </c>
      <c r="D73" s="90" t="s">
        <v>1780</v>
      </c>
      <c r="E73" s="90" t="s">
        <v>1088</v>
      </c>
      <c r="F73" s="90" t="s">
        <v>11064</v>
      </c>
      <c r="G73" s="90" t="s">
        <v>11065</v>
      </c>
      <c r="H73" s="90" t="s">
        <v>909</v>
      </c>
      <c r="I73" s="90" t="s">
        <v>1060</v>
      </c>
      <c r="J73" s="116">
        <v>353</v>
      </c>
      <c r="K73" s="90" t="s">
        <v>1963</v>
      </c>
      <c r="L73" s="90" t="s">
        <v>583</v>
      </c>
      <c r="M73" s="94" t="str">
        <f t="shared" si="2"/>
        <v>ORTEGA Laura</v>
      </c>
      <c r="N73" s="94" t="str">
        <f>IFERROR(VLOOKUP(A73,'[2]CLASES-TEMPORADA 2022_2023-2023'!$A:$M,12,0),"")</f>
        <v/>
      </c>
      <c r="O73" s="90" t="str">
        <f>IFERROR(VLOOKUP(A73,'[2]CLASES-TEMPORADA 2022_2023-2023'!$A:$M,13,0),"")</f>
        <v/>
      </c>
    </row>
    <row r="74" spans="1:15" s="94" customFormat="1" x14ac:dyDescent="0.2">
      <c r="A74" s="116">
        <v>40918</v>
      </c>
      <c r="B74" s="90" t="s">
        <v>8750</v>
      </c>
      <c r="C74" s="90" t="s">
        <v>3645</v>
      </c>
      <c r="D74" s="90" t="s">
        <v>1306</v>
      </c>
      <c r="E74" s="90" t="s">
        <v>11066</v>
      </c>
      <c r="F74" s="90" t="s">
        <v>11067</v>
      </c>
      <c r="G74" s="90" t="s">
        <v>11068</v>
      </c>
      <c r="H74" s="90" t="s">
        <v>909</v>
      </c>
      <c r="I74" s="90" t="s">
        <v>1020</v>
      </c>
      <c r="J74" s="116">
        <v>10163</v>
      </c>
      <c r="K74" s="90" t="s">
        <v>1963</v>
      </c>
      <c r="L74" s="90" t="s">
        <v>599</v>
      </c>
      <c r="M74" s="94" t="str">
        <f t="shared" si="2"/>
        <v>CHAMORRO Baldomero</v>
      </c>
      <c r="N74" s="94" t="str">
        <f>IFERROR(VLOOKUP(A74,'[2]CLASES-TEMPORADA 2022_2023-2023'!$A:$M,12,0),"")</f>
        <v/>
      </c>
      <c r="O74" s="90" t="str">
        <f>IFERROR(VLOOKUP(A74,'[2]CLASES-TEMPORADA 2022_2023-2023'!$A:$M,13,0),"")</f>
        <v/>
      </c>
    </row>
    <row r="75" spans="1:15" s="94" customFormat="1" x14ac:dyDescent="0.2">
      <c r="A75" s="116">
        <v>40909</v>
      </c>
      <c r="B75" s="90" t="s">
        <v>8750</v>
      </c>
      <c r="C75" s="90" t="s">
        <v>1411</v>
      </c>
      <c r="D75" s="90" t="s">
        <v>1433</v>
      </c>
      <c r="E75" s="90" t="s">
        <v>4682</v>
      </c>
      <c r="F75" s="90" t="s">
        <v>2509</v>
      </c>
      <c r="G75" s="90" t="s">
        <v>11069</v>
      </c>
      <c r="H75" s="90" t="s">
        <v>920</v>
      </c>
      <c r="I75" s="90" t="s">
        <v>1176</v>
      </c>
      <c r="J75" s="116">
        <v>10133</v>
      </c>
      <c r="K75" s="90" t="s">
        <v>2071</v>
      </c>
      <c r="L75" s="90" t="s">
        <v>591</v>
      </c>
      <c r="M75" s="94" t="str">
        <f t="shared" si="2"/>
        <v>VALENCIA Jeronimo</v>
      </c>
      <c r="N75" s="94" t="str">
        <f>IFERROR(VLOOKUP(A75,'[2]CLASES-TEMPORADA 2022_2023-2023'!$A:$M,12,0),"")</f>
        <v/>
      </c>
      <c r="O75" s="90" t="str">
        <f>IFERROR(VLOOKUP(A75,'[2]CLASES-TEMPORADA 2022_2023-2023'!$A:$M,13,0),"")</f>
        <v/>
      </c>
    </row>
    <row r="76" spans="1:15" s="94" customFormat="1" x14ac:dyDescent="0.2">
      <c r="A76" s="116">
        <v>40907</v>
      </c>
      <c r="B76" s="90" t="s">
        <v>8750</v>
      </c>
      <c r="C76" s="90" t="s">
        <v>5676</v>
      </c>
      <c r="D76" s="90" t="s">
        <v>11070</v>
      </c>
      <c r="E76" s="90" t="s">
        <v>11071</v>
      </c>
      <c r="F76" s="90" t="s">
        <v>11072</v>
      </c>
      <c r="G76" s="90" t="s">
        <v>11073</v>
      </c>
      <c r="H76" s="90" t="s">
        <v>913</v>
      </c>
      <c r="I76" s="90" t="s">
        <v>1151</v>
      </c>
      <c r="J76" s="116">
        <v>104</v>
      </c>
      <c r="K76" s="90" t="s">
        <v>2156</v>
      </c>
      <c r="L76" s="90" t="s">
        <v>582</v>
      </c>
      <c r="M76" s="94" t="str">
        <f t="shared" si="2"/>
        <v>CORDERO Henry Nikolas</v>
      </c>
      <c r="N76" s="94" t="str">
        <f>IFERROR(VLOOKUP(A76,'[2]CLASES-TEMPORADA 2022_2023-2023'!$A:$M,12,0),"")</f>
        <v/>
      </c>
      <c r="O76" s="90" t="str">
        <f>IFERROR(VLOOKUP(A76,'[2]CLASES-TEMPORADA 2022_2023-2023'!$A:$M,13,0),"")</f>
        <v/>
      </c>
    </row>
    <row r="77" spans="1:15" s="94" customFormat="1" x14ac:dyDescent="0.2">
      <c r="A77" s="116">
        <v>40906</v>
      </c>
      <c r="B77" s="90" t="s">
        <v>10851</v>
      </c>
      <c r="C77" s="90" t="s">
        <v>11074</v>
      </c>
      <c r="D77" s="90" t="s">
        <v>1283</v>
      </c>
      <c r="E77" s="90" t="s">
        <v>11075</v>
      </c>
      <c r="F77" s="90" t="s">
        <v>11076</v>
      </c>
      <c r="G77" s="90" t="s">
        <v>11077</v>
      </c>
      <c r="H77" s="90" t="s">
        <v>913</v>
      </c>
      <c r="I77" s="90" t="s">
        <v>1119</v>
      </c>
      <c r="J77" s="116">
        <v>534</v>
      </c>
      <c r="K77" s="90" t="s">
        <v>2058</v>
      </c>
      <c r="L77" s="90" t="s">
        <v>520</v>
      </c>
      <c r="M77" s="94" t="str">
        <f t="shared" si="2"/>
        <v>MALAVE Nicole Adleen</v>
      </c>
      <c r="N77" s="94" t="str">
        <f>IFERROR(VLOOKUP(A77,'[2]CLASES-TEMPORADA 2022_2023-2023'!$A:$M,12,0),"")</f>
        <v/>
      </c>
      <c r="O77" s="90" t="str">
        <f>IFERROR(VLOOKUP(A77,'[2]CLASES-TEMPORADA 2022_2023-2023'!$A:$M,13,0),"")</f>
        <v/>
      </c>
    </row>
    <row r="78" spans="1:15" s="94" customFormat="1" x14ac:dyDescent="0.2">
      <c r="A78" s="116">
        <v>40897</v>
      </c>
      <c r="B78" s="90" t="s">
        <v>8750</v>
      </c>
      <c r="C78" s="90" t="s">
        <v>1376</v>
      </c>
      <c r="D78" s="90" t="s">
        <v>11078</v>
      </c>
      <c r="E78" s="90" t="s">
        <v>11079</v>
      </c>
      <c r="F78" s="90" t="s">
        <v>11080</v>
      </c>
      <c r="G78" s="90" t="s">
        <v>11081</v>
      </c>
      <c r="H78" s="90" t="s">
        <v>920</v>
      </c>
      <c r="I78" s="90" t="s">
        <v>835</v>
      </c>
      <c r="J78" s="116">
        <v>10434</v>
      </c>
      <c r="K78" s="90" t="s">
        <v>1963</v>
      </c>
      <c r="L78" s="90" t="s">
        <v>588</v>
      </c>
      <c r="M78" s="94" t="str">
        <f t="shared" si="2"/>
        <v>RAMOS Florentino</v>
      </c>
      <c r="N78" s="94" t="str">
        <f>IFERROR(VLOOKUP(A78,'[2]CLASES-TEMPORADA 2022_2023-2023'!$A:$M,12,0),"")</f>
        <v/>
      </c>
      <c r="O78" s="90" t="str">
        <f>IFERROR(VLOOKUP(A78,'[2]CLASES-TEMPORADA 2022_2023-2023'!$A:$M,13,0),"")</f>
        <v/>
      </c>
    </row>
    <row r="79" spans="1:15" s="94" customFormat="1" x14ac:dyDescent="0.2">
      <c r="A79" s="116">
        <v>40895</v>
      </c>
      <c r="B79" s="90" t="s">
        <v>8750</v>
      </c>
      <c r="C79" s="90" t="s">
        <v>11082</v>
      </c>
      <c r="D79" s="90" t="s">
        <v>22</v>
      </c>
      <c r="E79" s="90" t="s">
        <v>2869</v>
      </c>
      <c r="F79" s="90" t="s">
        <v>4034</v>
      </c>
      <c r="G79" s="90" t="s">
        <v>11083</v>
      </c>
      <c r="H79" s="90" t="s">
        <v>909</v>
      </c>
      <c r="I79" s="90" t="s">
        <v>1122</v>
      </c>
      <c r="J79" s="116">
        <v>10275</v>
      </c>
      <c r="K79" s="90" t="s">
        <v>1963</v>
      </c>
      <c r="L79" s="90" t="s">
        <v>587</v>
      </c>
      <c r="M79" s="94" t="str">
        <f t="shared" si="2"/>
        <v>PUÑAL Nicolas</v>
      </c>
      <c r="N79" s="94" t="str">
        <f>IFERROR(VLOOKUP(A79,'[2]CLASES-TEMPORADA 2022_2023-2023'!$A:$M,12,0),"")</f>
        <v/>
      </c>
      <c r="O79" s="90" t="str">
        <f>IFERROR(VLOOKUP(A79,'[2]CLASES-TEMPORADA 2022_2023-2023'!$A:$M,13,0),"")</f>
        <v/>
      </c>
    </row>
    <row r="80" spans="1:15" s="94" customFormat="1" x14ac:dyDescent="0.2">
      <c r="A80" s="116">
        <v>40893</v>
      </c>
      <c r="B80" s="90" t="s">
        <v>10851</v>
      </c>
      <c r="C80" s="90" t="s">
        <v>2264</v>
      </c>
      <c r="D80" s="90"/>
      <c r="E80" s="90" t="s">
        <v>7100</v>
      </c>
      <c r="F80" s="90" t="s">
        <v>8124</v>
      </c>
      <c r="G80" s="90" t="s">
        <v>11084</v>
      </c>
      <c r="H80" s="90" t="s">
        <v>913</v>
      </c>
      <c r="I80" s="90" t="s">
        <v>1173</v>
      </c>
      <c r="J80" s="116">
        <v>10131</v>
      </c>
      <c r="K80" s="90" t="s">
        <v>2113</v>
      </c>
      <c r="L80" s="90" t="s">
        <v>185</v>
      </c>
      <c r="M80" s="94" t="str">
        <f t="shared" si="2"/>
        <v>LI Yao</v>
      </c>
      <c r="N80" s="94" t="str">
        <f>IFERROR(VLOOKUP(A80,'[2]CLASES-TEMPORADA 2022_2023-2023'!$A:$M,12,0),"")</f>
        <v/>
      </c>
      <c r="O80" s="90" t="str">
        <f>IFERROR(VLOOKUP(A80,'[2]CLASES-TEMPORADA 2022_2023-2023'!$A:$M,13,0),"")</f>
        <v/>
      </c>
    </row>
    <row r="81" spans="1:15" s="94" customFormat="1" x14ac:dyDescent="0.2">
      <c r="A81" s="116">
        <v>40892</v>
      </c>
      <c r="B81" s="90" t="s">
        <v>8750</v>
      </c>
      <c r="C81" s="90" t="s">
        <v>11085</v>
      </c>
      <c r="D81" s="90"/>
      <c r="E81" s="90" t="s">
        <v>11086</v>
      </c>
      <c r="F81" s="90" t="s">
        <v>11087</v>
      </c>
      <c r="G81" s="90" t="s">
        <v>11088</v>
      </c>
      <c r="H81" s="90" t="s">
        <v>920</v>
      </c>
      <c r="I81" s="90" t="s">
        <v>11089</v>
      </c>
      <c r="J81" s="116">
        <v>192</v>
      </c>
      <c r="K81" s="90" t="s">
        <v>2540</v>
      </c>
      <c r="L81" s="90" t="s">
        <v>184</v>
      </c>
      <c r="M81" s="94" t="str">
        <f t="shared" si="2"/>
        <v>MIMI Ishaq</v>
      </c>
      <c r="N81" s="94" t="str">
        <f>IFERROR(VLOOKUP(A81,'[2]CLASES-TEMPORADA 2022_2023-2023'!$A:$M,12,0),"")</f>
        <v/>
      </c>
      <c r="O81" s="90" t="str">
        <f>IFERROR(VLOOKUP(A81,'[2]CLASES-TEMPORADA 2022_2023-2023'!$A:$M,13,0),"")</f>
        <v/>
      </c>
    </row>
    <row r="82" spans="1:15" s="94" customFormat="1" x14ac:dyDescent="0.2">
      <c r="A82" s="116">
        <v>40885</v>
      </c>
      <c r="B82" s="90" t="s">
        <v>10851</v>
      </c>
      <c r="C82" s="90" t="s">
        <v>914</v>
      </c>
      <c r="D82" s="90" t="s">
        <v>1104</v>
      </c>
      <c r="E82" s="90" t="s">
        <v>11090</v>
      </c>
      <c r="F82" s="90" t="s">
        <v>2274</v>
      </c>
      <c r="G82" s="90" t="s">
        <v>11091</v>
      </c>
      <c r="H82" s="90" t="s">
        <v>909</v>
      </c>
      <c r="I82" s="90" t="s">
        <v>940</v>
      </c>
      <c r="J82" s="116">
        <v>261</v>
      </c>
      <c r="K82" s="90" t="s">
        <v>2071</v>
      </c>
      <c r="L82" s="90" t="s">
        <v>587</v>
      </c>
      <c r="M82" s="94" t="str">
        <f t="shared" si="2"/>
        <v>MOLINA María Janny</v>
      </c>
      <c r="N82" s="94" t="str">
        <f>IFERROR(VLOOKUP(A82,'[2]CLASES-TEMPORADA 2022_2023-2023'!$A:$M,12,0),"")</f>
        <v/>
      </c>
      <c r="O82" s="90" t="str">
        <f>IFERROR(VLOOKUP(A82,'[2]CLASES-TEMPORADA 2022_2023-2023'!$A:$M,13,0),"")</f>
        <v/>
      </c>
    </row>
    <row r="83" spans="1:15" s="94" customFormat="1" x14ac:dyDescent="0.2">
      <c r="A83" s="116">
        <v>40884</v>
      </c>
      <c r="B83" s="90" t="s">
        <v>8750</v>
      </c>
      <c r="C83" s="90" t="s">
        <v>1705</v>
      </c>
      <c r="D83" s="90" t="s">
        <v>11092</v>
      </c>
      <c r="E83" s="90" t="s">
        <v>1995</v>
      </c>
      <c r="F83" s="90" t="s">
        <v>11093</v>
      </c>
      <c r="G83" s="90" t="s">
        <v>11094</v>
      </c>
      <c r="H83" s="90" t="s">
        <v>909</v>
      </c>
      <c r="I83" s="90" t="s">
        <v>941</v>
      </c>
      <c r="J83" s="116">
        <v>262</v>
      </c>
      <c r="K83" s="90" t="s">
        <v>1963</v>
      </c>
      <c r="L83" s="90" t="s">
        <v>587</v>
      </c>
      <c r="M83" s="94" t="str">
        <f t="shared" si="2"/>
        <v>HERMIDA Aleix</v>
      </c>
      <c r="N83" s="94" t="str">
        <f>IFERROR(VLOOKUP(A83,'[2]CLASES-TEMPORADA 2022_2023-2023'!$A:$M,12,0),"")</f>
        <v/>
      </c>
      <c r="O83" s="90" t="str">
        <f>IFERROR(VLOOKUP(A83,'[2]CLASES-TEMPORADA 2022_2023-2023'!$A:$M,13,0),"")</f>
        <v/>
      </c>
    </row>
    <row r="84" spans="1:15" s="94" customFormat="1" x14ac:dyDescent="0.2">
      <c r="A84" s="116">
        <v>40883</v>
      </c>
      <c r="B84" s="90" t="s">
        <v>8750</v>
      </c>
      <c r="C84" s="90" t="s">
        <v>11095</v>
      </c>
      <c r="D84" s="90"/>
      <c r="E84" s="90" t="s">
        <v>107</v>
      </c>
      <c r="F84" s="90" t="s">
        <v>11096</v>
      </c>
      <c r="G84" s="90" t="s">
        <v>11097</v>
      </c>
      <c r="H84" s="90" t="s">
        <v>913</v>
      </c>
      <c r="I84" s="90" t="s">
        <v>1001</v>
      </c>
      <c r="J84" s="116">
        <v>10043</v>
      </c>
      <c r="K84" s="90" t="s">
        <v>2357</v>
      </c>
      <c r="L84" s="90" t="s">
        <v>591</v>
      </c>
      <c r="M84" s="94" t="str">
        <f t="shared" si="2"/>
        <v>MAI Ivan</v>
      </c>
      <c r="N84" s="94">
        <f>IFERROR(VLOOKUP(A84,'[2]CLASES-TEMPORADA 2022_2023-2023'!$A:$M,12,0),"")</f>
        <v>-1</v>
      </c>
      <c r="O84" s="90" t="str">
        <f>IFERROR(VLOOKUP(A84,'[2]CLASES-TEMPORADA 2022_2023-2023'!$A:$M,13,0),"")</f>
        <v>NUE</v>
      </c>
    </row>
    <row r="85" spans="1:15" s="94" customFormat="1" x14ac:dyDescent="0.2">
      <c r="A85" s="116">
        <v>40882</v>
      </c>
      <c r="B85" s="90" t="s">
        <v>10851</v>
      </c>
      <c r="C85" s="90" t="s">
        <v>11098</v>
      </c>
      <c r="D85" s="90"/>
      <c r="E85" s="90" t="s">
        <v>4265</v>
      </c>
      <c r="F85" s="90" t="s">
        <v>11099</v>
      </c>
      <c r="G85" s="90" t="s">
        <v>11100</v>
      </c>
      <c r="H85" s="90" t="s">
        <v>913</v>
      </c>
      <c r="I85" s="90" t="s">
        <v>954</v>
      </c>
      <c r="J85" s="116">
        <v>321</v>
      </c>
      <c r="K85" s="90" t="s">
        <v>2103</v>
      </c>
      <c r="L85" s="90" t="s">
        <v>591</v>
      </c>
      <c r="M85" s="94" t="str">
        <f t="shared" si="2"/>
        <v>MIKHAILOVA Tatiana</v>
      </c>
      <c r="N85" s="94" t="str">
        <f>IFERROR(VLOOKUP(A85,'[2]CLASES-TEMPORADA 2022_2023-2023'!$A:$M,12,0),"")</f>
        <v/>
      </c>
      <c r="O85" s="90" t="str">
        <f>IFERROR(VLOOKUP(A85,'[2]CLASES-TEMPORADA 2022_2023-2023'!$A:$M,13,0),"")</f>
        <v/>
      </c>
    </row>
    <row r="86" spans="1:15" s="94" customFormat="1" x14ac:dyDescent="0.2">
      <c r="A86" s="116">
        <v>40881</v>
      </c>
      <c r="B86" s="90" t="s">
        <v>8750</v>
      </c>
      <c r="C86" s="90" t="s">
        <v>11101</v>
      </c>
      <c r="D86" s="90"/>
      <c r="E86" s="90" t="s">
        <v>11102</v>
      </c>
      <c r="F86" s="90" t="s">
        <v>11103</v>
      </c>
      <c r="G86" s="90" t="s">
        <v>11104</v>
      </c>
      <c r="H86" s="90" t="s">
        <v>913</v>
      </c>
      <c r="I86" s="90" t="s">
        <v>937</v>
      </c>
      <c r="J86" s="116">
        <v>248</v>
      </c>
      <c r="K86" s="90" t="s">
        <v>2088</v>
      </c>
      <c r="L86" s="90" t="s">
        <v>587</v>
      </c>
      <c r="M86" s="94" t="str">
        <f t="shared" si="2"/>
        <v>TANIMOTO Ryo</v>
      </c>
      <c r="N86" s="94" t="str">
        <f>IFERROR(VLOOKUP(A86,'[2]CLASES-TEMPORADA 2022_2023-2023'!$A:$M,12,0),"")</f>
        <v/>
      </c>
      <c r="O86" s="90" t="str">
        <f>IFERROR(VLOOKUP(A86,'[2]CLASES-TEMPORADA 2022_2023-2023'!$A:$M,13,0),"")</f>
        <v/>
      </c>
    </row>
    <row r="87" spans="1:15" s="94" customFormat="1" x14ac:dyDescent="0.2">
      <c r="A87" s="116">
        <v>40880</v>
      </c>
      <c r="B87" s="90" t="s">
        <v>10851</v>
      </c>
      <c r="C87" s="90" t="s">
        <v>2344</v>
      </c>
      <c r="D87" s="90"/>
      <c r="E87" s="90" t="s">
        <v>2345</v>
      </c>
      <c r="F87" s="90" t="s">
        <v>2346</v>
      </c>
      <c r="G87" s="90" t="s">
        <v>11105</v>
      </c>
      <c r="H87" s="90" t="s">
        <v>913</v>
      </c>
      <c r="I87" s="90" t="s">
        <v>974</v>
      </c>
      <c r="J87" s="116">
        <v>538</v>
      </c>
      <c r="K87" s="90" t="s">
        <v>2254</v>
      </c>
      <c r="L87" s="90" t="s">
        <v>587</v>
      </c>
      <c r="M87" s="94" t="str">
        <f t="shared" si="2"/>
        <v>GHOSH Swastika</v>
      </c>
      <c r="N87" s="94" t="str">
        <f>IFERROR(VLOOKUP(A87,'[2]CLASES-TEMPORADA 2022_2023-2023'!$A:$M,12,0),"")</f>
        <v/>
      </c>
      <c r="O87" s="90" t="str">
        <f>IFERROR(VLOOKUP(A87,'[2]CLASES-TEMPORADA 2022_2023-2023'!$A:$M,13,0),"")</f>
        <v/>
      </c>
    </row>
    <row r="88" spans="1:15" s="94" customFormat="1" x14ac:dyDescent="0.2">
      <c r="A88" s="116">
        <v>40879</v>
      </c>
      <c r="B88" s="90" t="s">
        <v>8750</v>
      </c>
      <c r="C88" s="90" t="s">
        <v>11106</v>
      </c>
      <c r="D88" s="90"/>
      <c r="E88" s="90" t="s">
        <v>11107</v>
      </c>
      <c r="F88" s="90" t="s">
        <v>6455</v>
      </c>
      <c r="G88" s="90" t="s">
        <v>11108</v>
      </c>
      <c r="H88" s="90" t="s">
        <v>913</v>
      </c>
      <c r="I88" s="90" t="s">
        <v>971</v>
      </c>
      <c r="J88" s="116">
        <v>10124</v>
      </c>
      <c r="K88" s="90" t="s">
        <v>2088</v>
      </c>
      <c r="L88" s="90" t="s">
        <v>583</v>
      </c>
      <c r="M88" s="94" t="str">
        <f t="shared" si="2"/>
        <v>SHUNSUKE Okano</v>
      </c>
      <c r="N88" s="94" t="str">
        <f>IFERROR(VLOOKUP(A88,'[2]CLASES-TEMPORADA 2022_2023-2023'!$A:$M,12,0),"")</f>
        <v/>
      </c>
      <c r="O88" s="90" t="str">
        <f>IFERROR(VLOOKUP(A88,'[2]CLASES-TEMPORADA 2022_2023-2023'!$A:$M,13,0),"")</f>
        <v/>
      </c>
    </row>
    <row r="89" spans="1:15" s="94" customFormat="1" x14ac:dyDescent="0.2">
      <c r="A89" s="116">
        <v>40875</v>
      </c>
      <c r="B89" s="90" t="s">
        <v>10851</v>
      </c>
      <c r="C89" s="90" t="s">
        <v>11109</v>
      </c>
      <c r="D89" s="90"/>
      <c r="E89" s="90" t="s">
        <v>11110</v>
      </c>
      <c r="F89" s="90" t="s">
        <v>11111</v>
      </c>
      <c r="G89" s="90" t="s">
        <v>11112</v>
      </c>
      <c r="H89" s="90" t="s">
        <v>913</v>
      </c>
      <c r="I89" s="90" t="s">
        <v>955</v>
      </c>
      <c r="J89" s="116">
        <v>331</v>
      </c>
      <c r="K89" s="90" t="s">
        <v>2103</v>
      </c>
      <c r="L89" s="90" t="s">
        <v>588</v>
      </c>
      <c r="M89" s="94" t="str">
        <f t="shared" si="2"/>
        <v>MATRIZAEVA Aleksandra</v>
      </c>
      <c r="N89" s="94" t="str">
        <f>IFERROR(VLOOKUP(A89,'[2]CLASES-TEMPORADA 2022_2023-2023'!$A:$M,12,0),"")</f>
        <v/>
      </c>
      <c r="O89" s="90" t="str">
        <f>IFERROR(VLOOKUP(A89,'[2]CLASES-TEMPORADA 2022_2023-2023'!$A:$M,13,0),"")</f>
        <v/>
      </c>
    </row>
    <row r="90" spans="1:15" s="94" customFormat="1" x14ac:dyDescent="0.2">
      <c r="A90" s="116">
        <v>40874</v>
      </c>
      <c r="B90" s="90" t="s">
        <v>10851</v>
      </c>
      <c r="C90" s="90" t="s">
        <v>115</v>
      </c>
      <c r="D90" s="90"/>
      <c r="E90" s="90" t="s">
        <v>11113</v>
      </c>
      <c r="F90" s="90" t="s">
        <v>11114</v>
      </c>
      <c r="G90" s="90" t="s">
        <v>11115</v>
      </c>
      <c r="H90" s="90" t="s">
        <v>913</v>
      </c>
      <c r="I90" s="90" t="s">
        <v>1176</v>
      </c>
      <c r="J90" s="116">
        <v>10133</v>
      </c>
      <c r="K90" s="90" t="s">
        <v>2014</v>
      </c>
      <c r="L90" s="90" t="s">
        <v>591</v>
      </c>
      <c r="M90" s="94" t="str">
        <f t="shared" si="2"/>
        <v>CASTRO Esmerlyn</v>
      </c>
      <c r="N90" s="94" t="str">
        <f>IFERROR(VLOOKUP(A90,'[2]CLASES-TEMPORADA 2022_2023-2023'!$A:$M,12,0),"")</f>
        <v/>
      </c>
      <c r="O90" s="90" t="str">
        <f>IFERROR(VLOOKUP(A90,'[2]CLASES-TEMPORADA 2022_2023-2023'!$A:$M,13,0),"")</f>
        <v/>
      </c>
    </row>
    <row r="91" spans="1:15" s="94" customFormat="1" x14ac:dyDescent="0.2">
      <c r="A91" s="116">
        <v>40873</v>
      </c>
      <c r="B91" s="90" t="s">
        <v>8750</v>
      </c>
      <c r="C91" s="90" t="s">
        <v>11116</v>
      </c>
      <c r="D91" s="90"/>
      <c r="E91" s="90" t="s">
        <v>11117</v>
      </c>
      <c r="F91" s="90" t="s">
        <v>11118</v>
      </c>
      <c r="G91" s="90" t="s">
        <v>11119</v>
      </c>
      <c r="H91" s="90" t="s">
        <v>913</v>
      </c>
      <c r="I91" s="90" t="s">
        <v>1142</v>
      </c>
      <c r="J91" s="116">
        <v>451</v>
      </c>
      <c r="K91" s="90" t="s">
        <v>2014</v>
      </c>
      <c r="L91" s="90" t="s">
        <v>593</v>
      </c>
      <c r="M91" s="94" t="str">
        <f t="shared" si="2"/>
        <v>CHAKRABORTY Rohit</v>
      </c>
      <c r="N91" s="94" t="str">
        <f>IFERROR(VLOOKUP(A91,'[2]CLASES-TEMPORADA 2022_2023-2023'!$A:$M,12,0),"")</f>
        <v/>
      </c>
      <c r="O91" s="90" t="str">
        <f>IFERROR(VLOOKUP(A91,'[2]CLASES-TEMPORADA 2022_2023-2023'!$A:$M,13,0),"")</f>
        <v/>
      </c>
    </row>
    <row r="92" spans="1:15" s="94" customFormat="1" x14ac:dyDescent="0.2">
      <c r="A92" s="116">
        <v>40871</v>
      </c>
      <c r="B92" s="90" t="s">
        <v>8750</v>
      </c>
      <c r="C92" s="90" t="s">
        <v>942</v>
      </c>
      <c r="D92" s="90" t="s">
        <v>11120</v>
      </c>
      <c r="E92" s="90" t="s">
        <v>48</v>
      </c>
      <c r="F92" s="90" t="s">
        <v>11121</v>
      </c>
      <c r="G92" s="90" t="s">
        <v>11122</v>
      </c>
      <c r="H92" s="90" t="s">
        <v>920</v>
      </c>
      <c r="I92" s="90" t="s">
        <v>1134</v>
      </c>
      <c r="J92" s="116">
        <v>347</v>
      </c>
      <c r="K92" s="90" t="s">
        <v>1963</v>
      </c>
      <c r="L92" s="90" t="s">
        <v>591</v>
      </c>
      <c r="M92" s="94" t="str">
        <f t="shared" si="2"/>
        <v>MORALES Javier</v>
      </c>
      <c r="N92" s="94" t="str">
        <f>IFERROR(VLOOKUP(A92,'[2]CLASES-TEMPORADA 2022_2023-2023'!$A:$M,12,0),"")</f>
        <v/>
      </c>
      <c r="O92" s="90" t="str">
        <f>IFERROR(VLOOKUP(A92,'[2]CLASES-TEMPORADA 2022_2023-2023'!$A:$M,13,0),"")</f>
        <v/>
      </c>
    </row>
    <row r="93" spans="1:15" s="94" customFormat="1" x14ac:dyDescent="0.2">
      <c r="A93" s="116">
        <v>40868</v>
      </c>
      <c r="B93" s="90" t="s">
        <v>8750</v>
      </c>
      <c r="C93" s="90" t="s">
        <v>11123</v>
      </c>
      <c r="D93" s="90"/>
      <c r="E93" s="90" t="s">
        <v>11124</v>
      </c>
      <c r="F93" s="90" t="s">
        <v>11125</v>
      </c>
      <c r="G93" s="90" t="s">
        <v>11126</v>
      </c>
      <c r="H93" s="90" t="s">
        <v>913</v>
      </c>
      <c r="I93" s="90" t="s">
        <v>1112</v>
      </c>
      <c r="J93" s="116">
        <v>10104</v>
      </c>
      <c r="K93" s="90" t="s">
        <v>2198</v>
      </c>
      <c r="L93" s="90" t="s">
        <v>520</v>
      </c>
      <c r="M93" s="94" t="str">
        <f t="shared" si="2"/>
        <v>HAMSHAW-THOMAS Jeremy Hugh</v>
      </c>
      <c r="N93" s="94" t="str">
        <f>IFERROR(VLOOKUP(A93,'[2]CLASES-TEMPORADA 2022_2023-2023'!$A:$M,12,0),"")</f>
        <v/>
      </c>
      <c r="O93" s="90" t="str">
        <f>IFERROR(VLOOKUP(A93,'[2]CLASES-TEMPORADA 2022_2023-2023'!$A:$M,13,0),"")</f>
        <v/>
      </c>
    </row>
    <row r="94" spans="1:15" s="94" customFormat="1" x14ac:dyDescent="0.2">
      <c r="A94" s="116">
        <v>40867</v>
      </c>
      <c r="B94" s="90" t="s">
        <v>8750</v>
      </c>
      <c r="C94" s="90" t="s">
        <v>11127</v>
      </c>
      <c r="D94" s="90"/>
      <c r="E94" s="90" t="s">
        <v>4497</v>
      </c>
      <c r="F94" s="90" t="s">
        <v>11128</v>
      </c>
      <c r="G94" s="90" t="s">
        <v>11129</v>
      </c>
      <c r="H94" s="90" t="s">
        <v>920</v>
      </c>
      <c r="I94" s="90" t="s">
        <v>919</v>
      </c>
      <c r="J94" s="116">
        <v>47</v>
      </c>
      <c r="K94" s="90" t="s">
        <v>2357</v>
      </c>
      <c r="L94" s="90" t="s">
        <v>585</v>
      </c>
      <c r="M94" s="94" t="str">
        <f t="shared" si="2"/>
        <v>KHARCHUK Artem</v>
      </c>
      <c r="N94" s="94" t="str">
        <f>IFERROR(VLOOKUP(A94,'[2]CLASES-TEMPORADA 2022_2023-2023'!$A:$M,12,0),"")</f>
        <v/>
      </c>
      <c r="O94" s="90" t="str">
        <f>IFERROR(VLOOKUP(A94,'[2]CLASES-TEMPORADA 2022_2023-2023'!$A:$M,13,0),"")</f>
        <v/>
      </c>
    </row>
    <row r="95" spans="1:15" s="94" customFormat="1" x14ac:dyDescent="0.2">
      <c r="A95" s="116">
        <v>40866</v>
      </c>
      <c r="B95" s="90" t="s">
        <v>10851</v>
      </c>
      <c r="C95" s="90" t="s">
        <v>11130</v>
      </c>
      <c r="D95" s="90"/>
      <c r="E95" s="90" t="s">
        <v>11131</v>
      </c>
      <c r="F95" s="90" t="s">
        <v>5473</v>
      </c>
      <c r="G95" s="90" t="s">
        <v>11132</v>
      </c>
      <c r="H95" s="90" t="s">
        <v>913</v>
      </c>
      <c r="I95" s="90" t="s">
        <v>919</v>
      </c>
      <c r="J95" s="116">
        <v>47</v>
      </c>
      <c r="K95" s="90" t="s">
        <v>2088</v>
      </c>
      <c r="L95" s="90" t="s">
        <v>585</v>
      </c>
      <c r="M95" s="94" t="str">
        <f t="shared" si="2"/>
        <v>MINAGAWA Yuka</v>
      </c>
      <c r="N95" s="94" t="str">
        <f>IFERROR(VLOOKUP(A95,'[2]CLASES-TEMPORADA 2022_2023-2023'!$A:$M,12,0),"")</f>
        <v/>
      </c>
      <c r="O95" s="90" t="str">
        <f>IFERROR(VLOOKUP(A95,'[2]CLASES-TEMPORADA 2022_2023-2023'!$A:$M,13,0),"")</f>
        <v/>
      </c>
    </row>
    <row r="96" spans="1:15" s="94" customFormat="1" x14ac:dyDescent="0.2">
      <c r="A96" s="116">
        <v>40863</v>
      </c>
      <c r="B96" s="90" t="s">
        <v>8750</v>
      </c>
      <c r="C96" s="90" t="s">
        <v>11133</v>
      </c>
      <c r="D96" s="90"/>
      <c r="E96" s="90" t="s">
        <v>11134</v>
      </c>
      <c r="F96" s="90" t="s">
        <v>11135</v>
      </c>
      <c r="G96" s="90" t="s">
        <v>11136</v>
      </c>
      <c r="H96" s="90" t="s">
        <v>913</v>
      </c>
      <c r="I96" s="90" t="s">
        <v>915</v>
      </c>
      <c r="J96" s="116">
        <v>37</v>
      </c>
      <c r="K96" s="90" t="s">
        <v>2343</v>
      </c>
      <c r="L96" s="90" t="s">
        <v>185</v>
      </c>
      <c r="M96" s="94" t="str">
        <f t="shared" si="2"/>
        <v>ANGELAKIS Konstantinos</v>
      </c>
      <c r="N96" s="94" t="str">
        <f>IFERROR(VLOOKUP(A96,'[2]CLASES-TEMPORADA 2022_2023-2023'!$A:$M,12,0),"")</f>
        <v/>
      </c>
      <c r="O96" s="90" t="str">
        <f>IFERROR(VLOOKUP(A96,'[2]CLASES-TEMPORADA 2022_2023-2023'!$A:$M,13,0),"")</f>
        <v/>
      </c>
    </row>
    <row r="97" spans="1:15" s="94" customFormat="1" x14ac:dyDescent="0.2">
      <c r="A97" s="116">
        <v>40862</v>
      </c>
      <c r="B97" s="90" t="s">
        <v>8750</v>
      </c>
      <c r="C97" s="90" t="s">
        <v>11137</v>
      </c>
      <c r="D97" s="90" t="s">
        <v>6834</v>
      </c>
      <c r="E97" s="90" t="s">
        <v>94</v>
      </c>
      <c r="F97" s="90" t="s">
        <v>11138</v>
      </c>
      <c r="G97" s="90" t="s">
        <v>11139</v>
      </c>
      <c r="H97" s="90" t="s">
        <v>920</v>
      </c>
      <c r="I97" s="90" t="s">
        <v>11140</v>
      </c>
      <c r="J97" s="116">
        <v>10494</v>
      </c>
      <c r="K97" s="90" t="s">
        <v>1963</v>
      </c>
      <c r="L97" s="90" t="s">
        <v>591</v>
      </c>
      <c r="M97" s="94" t="str">
        <f t="shared" ref="M97:M128" si="3">CONCATENATE(C97," ",PROPER(E97))</f>
        <v>HIJANO Eduardo</v>
      </c>
      <c r="N97" s="94" t="str">
        <f>IFERROR(VLOOKUP(A97,'[2]CLASES-TEMPORADA 2022_2023-2023'!$A:$M,12,0),"")</f>
        <v/>
      </c>
      <c r="O97" s="90" t="str">
        <f>IFERROR(VLOOKUP(A97,'[2]CLASES-TEMPORADA 2022_2023-2023'!$A:$M,13,0),"")</f>
        <v/>
      </c>
    </row>
    <row r="98" spans="1:15" s="94" customFormat="1" x14ac:dyDescent="0.2">
      <c r="A98" s="116">
        <v>40858</v>
      </c>
      <c r="B98" s="90" t="s">
        <v>8750</v>
      </c>
      <c r="C98" s="90" t="s">
        <v>11141</v>
      </c>
      <c r="D98" s="90" t="s">
        <v>11142</v>
      </c>
      <c r="E98" s="90" t="s">
        <v>11143</v>
      </c>
      <c r="F98" s="90" t="s">
        <v>11144</v>
      </c>
      <c r="G98" s="90" t="s">
        <v>11145</v>
      </c>
      <c r="H98" s="90" t="s">
        <v>913</v>
      </c>
      <c r="I98" s="90" t="s">
        <v>1060</v>
      </c>
      <c r="J98" s="116">
        <v>353</v>
      </c>
      <c r="K98" s="90" t="s">
        <v>3002</v>
      </c>
      <c r="L98" s="90" t="s">
        <v>583</v>
      </c>
      <c r="M98" s="94" t="str">
        <f t="shared" si="3"/>
        <v>MEJÍA Edgar Alexis</v>
      </c>
      <c r="N98" s="94" t="str">
        <f>IFERROR(VLOOKUP(A98,'[2]CLASES-TEMPORADA 2022_2023-2023'!$A:$M,12,0),"")</f>
        <v/>
      </c>
      <c r="O98" s="90" t="str">
        <f>IFERROR(VLOOKUP(A98,'[2]CLASES-TEMPORADA 2022_2023-2023'!$A:$M,13,0),"")</f>
        <v/>
      </c>
    </row>
    <row r="99" spans="1:15" s="94" customFormat="1" x14ac:dyDescent="0.2">
      <c r="A99" s="116">
        <v>40853</v>
      </c>
      <c r="B99" s="90" t="s">
        <v>8750</v>
      </c>
      <c r="C99" s="90" t="s">
        <v>11146</v>
      </c>
      <c r="D99" s="90"/>
      <c r="E99" s="90" t="s">
        <v>1309</v>
      </c>
      <c r="F99" s="90" t="s">
        <v>11147</v>
      </c>
      <c r="G99" s="90" t="s">
        <v>11148</v>
      </c>
      <c r="H99" s="90" t="s">
        <v>920</v>
      </c>
      <c r="I99" s="90" t="s">
        <v>1009</v>
      </c>
      <c r="J99" s="116">
        <v>10098</v>
      </c>
      <c r="K99" s="90" t="s">
        <v>2103</v>
      </c>
      <c r="L99" s="90" t="s">
        <v>591</v>
      </c>
      <c r="M99" s="94" t="str">
        <f t="shared" si="3"/>
        <v>KIREEV Roman</v>
      </c>
      <c r="N99" s="94" t="str">
        <f>IFERROR(VLOOKUP(A99,'[2]CLASES-TEMPORADA 2022_2023-2023'!$A:$M,12,0),"")</f>
        <v/>
      </c>
      <c r="O99" s="90" t="str">
        <f>IFERROR(VLOOKUP(A99,'[2]CLASES-TEMPORADA 2022_2023-2023'!$A:$M,13,0),"")</f>
        <v/>
      </c>
    </row>
    <row r="100" spans="1:15" s="94" customFormat="1" x14ac:dyDescent="0.2">
      <c r="A100" s="116">
        <v>40849</v>
      </c>
      <c r="B100" s="90" t="s">
        <v>8750</v>
      </c>
      <c r="C100" s="90" t="s">
        <v>11149</v>
      </c>
      <c r="D100" s="90"/>
      <c r="E100" s="90" t="s">
        <v>11150</v>
      </c>
      <c r="F100" s="90" t="s">
        <v>11151</v>
      </c>
      <c r="G100" s="90" t="s">
        <v>11152</v>
      </c>
      <c r="H100" s="90" t="s">
        <v>913</v>
      </c>
      <c r="I100" s="90" t="s">
        <v>1106</v>
      </c>
      <c r="J100" s="116">
        <v>10412</v>
      </c>
      <c r="K100" s="90" t="s">
        <v>2540</v>
      </c>
      <c r="L100" s="90" t="s">
        <v>587</v>
      </c>
      <c r="M100" s="94" t="str">
        <f t="shared" si="3"/>
        <v>REICHART Moritz</v>
      </c>
      <c r="N100" s="94" t="str">
        <f>IFERROR(VLOOKUP(A100,'[2]CLASES-TEMPORADA 2022_2023-2023'!$A:$M,12,0),"")</f>
        <v/>
      </c>
      <c r="O100" s="90" t="str">
        <f>IFERROR(VLOOKUP(A100,'[2]CLASES-TEMPORADA 2022_2023-2023'!$A:$M,13,0),"")</f>
        <v/>
      </c>
    </row>
    <row r="101" spans="1:15" s="94" customFormat="1" x14ac:dyDescent="0.2">
      <c r="A101" s="116">
        <v>40828</v>
      </c>
      <c r="B101" s="90" t="s">
        <v>8750</v>
      </c>
      <c r="C101" s="90" t="s">
        <v>11153</v>
      </c>
      <c r="D101" s="90" t="s">
        <v>951</v>
      </c>
      <c r="E101" s="90" t="s">
        <v>11154</v>
      </c>
      <c r="F101" s="90" t="s">
        <v>4095</v>
      </c>
      <c r="G101" s="90" t="s">
        <v>11155</v>
      </c>
      <c r="H101" s="90" t="s">
        <v>913</v>
      </c>
      <c r="I101" s="90" t="s">
        <v>2197</v>
      </c>
      <c r="J101" s="116">
        <v>10159</v>
      </c>
      <c r="K101" s="90" t="s">
        <v>2156</v>
      </c>
      <c r="L101" s="90" t="s">
        <v>583</v>
      </c>
      <c r="M101" s="94" t="str">
        <f t="shared" si="3"/>
        <v>CEDEÑO Jeremy Everaldo</v>
      </c>
      <c r="N101" s="94" t="str">
        <f>IFERROR(VLOOKUP(A101,'[2]CLASES-TEMPORADA 2022_2023-2023'!$A:$M,12,0),"")</f>
        <v/>
      </c>
      <c r="O101" s="90" t="str">
        <f>IFERROR(VLOOKUP(A101,'[2]CLASES-TEMPORADA 2022_2023-2023'!$A:$M,13,0),"")</f>
        <v/>
      </c>
    </row>
    <row r="102" spans="1:15" s="94" customFormat="1" x14ac:dyDescent="0.2">
      <c r="A102" s="116">
        <v>40820</v>
      </c>
      <c r="B102" s="90" t="s">
        <v>8750</v>
      </c>
      <c r="C102" s="90" t="s">
        <v>11156</v>
      </c>
      <c r="D102" s="90"/>
      <c r="E102" s="90" t="s">
        <v>3099</v>
      </c>
      <c r="F102" s="90" t="s">
        <v>11157</v>
      </c>
      <c r="G102" s="90" t="s">
        <v>11158</v>
      </c>
      <c r="H102" s="90" t="s">
        <v>913</v>
      </c>
      <c r="I102" s="90" t="s">
        <v>1167</v>
      </c>
      <c r="J102" s="116">
        <v>682</v>
      </c>
      <c r="K102" s="90" t="s">
        <v>2176</v>
      </c>
      <c r="L102" s="90" t="s">
        <v>520</v>
      </c>
      <c r="M102" s="94" t="str">
        <f t="shared" si="3"/>
        <v>MORRAZO Agustin</v>
      </c>
      <c r="N102" s="94" t="str">
        <f>IFERROR(VLOOKUP(A102,'[2]CLASES-TEMPORADA 2022_2023-2023'!$A:$M,12,0),"")</f>
        <v/>
      </c>
      <c r="O102" s="90" t="str">
        <f>IFERROR(VLOOKUP(A102,'[2]CLASES-TEMPORADA 2022_2023-2023'!$A:$M,13,0),"")</f>
        <v/>
      </c>
    </row>
    <row r="103" spans="1:15" s="94" customFormat="1" x14ac:dyDescent="0.2">
      <c r="A103" s="116">
        <v>40816</v>
      </c>
      <c r="B103" s="90" t="s">
        <v>8750</v>
      </c>
      <c r="C103" s="90" t="s">
        <v>55</v>
      </c>
      <c r="D103" s="90" t="s">
        <v>11159</v>
      </c>
      <c r="E103" s="90" t="s">
        <v>11160</v>
      </c>
      <c r="F103" s="90" t="s">
        <v>11161</v>
      </c>
      <c r="G103" s="90" t="s">
        <v>11162</v>
      </c>
      <c r="H103" s="90" t="s">
        <v>909</v>
      </c>
      <c r="I103" s="90" t="s">
        <v>11163</v>
      </c>
      <c r="J103" s="116">
        <v>10478</v>
      </c>
      <c r="K103" s="90" t="s">
        <v>1963</v>
      </c>
      <c r="L103" s="90" t="s">
        <v>587</v>
      </c>
      <c r="M103" s="94" t="str">
        <f t="shared" si="3"/>
        <v>GARRIDO Axel</v>
      </c>
      <c r="N103" s="94" t="str">
        <f>IFERROR(VLOOKUP(A103,'[2]CLASES-TEMPORADA 2022_2023-2023'!$A:$M,12,0),"")</f>
        <v/>
      </c>
      <c r="O103" s="90" t="str">
        <f>IFERROR(VLOOKUP(A103,'[2]CLASES-TEMPORADA 2022_2023-2023'!$A:$M,13,0),"")</f>
        <v/>
      </c>
    </row>
    <row r="104" spans="1:15" s="94" customFormat="1" x14ac:dyDescent="0.2">
      <c r="A104" s="116">
        <v>40813</v>
      </c>
      <c r="B104" s="90" t="s">
        <v>8750</v>
      </c>
      <c r="C104" s="90" t="s">
        <v>11164</v>
      </c>
      <c r="D104" s="90"/>
      <c r="E104" s="90" t="s">
        <v>2264</v>
      </c>
      <c r="F104" s="90" t="s">
        <v>5396</v>
      </c>
      <c r="G104" s="90" t="s">
        <v>11165</v>
      </c>
      <c r="H104" s="90" t="s">
        <v>920</v>
      </c>
      <c r="I104" s="90" t="s">
        <v>940</v>
      </c>
      <c r="J104" s="116">
        <v>261</v>
      </c>
      <c r="K104" s="90" t="s">
        <v>1982</v>
      </c>
      <c r="L104" s="90" t="s">
        <v>587</v>
      </c>
      <c r="M104" s="94" t="str">
        <f t="shared" si="3"/>
        <v>YAOJUN Li</v>
      </c>
      <c r="N104" s="94" t="str">
        <f>IFERROR(VLOOKUP(A104,'[2]CLASES-TEMPORADA 2022_2023-2023'!$A:$M,12,0),"")</f>
        <v/>
      </c>
      <c r="O104" s="90" t="str">
        <f>IFERROR(VLOOKUP(A104,'[2]CLASES-TEMPORADA 2022_2023-2023'!$A:$M,13,0),"")</f>
        <v/>
      </c>
    </row>
    <row r="105" spans="1:15" s="94" customFormat="1" x14ac:dyDescent="0.2">
      <c r="A105" s="116">
        <v>40811</v>
      </c>
      <c r="B105" s="90" t="s">
        <v>10851</v>
      </c>
      <c r="C105" s="90" t="s">
        <v>11166</v>
      </c>
      <c r="D105" s="90" t="s">
        <v>11167</v>
      </c>
      <c r="E105" s="90" t="s">
        <v>5422</v>
      </c>
      <c r="F105" s="90" t="s">
        <v>11168</v>
      </c>
      <c r="G105" s="90" t="s">
        <v>11169</v>
      </c>
      <c r="H105" s="90" t="s">
        <v>909</v>
      </c>
      <c r="I105" s="90" t="s">
        <v>1166</v>
      </c>
      <c r="J105" s="116">
        <v>202</v>
      </c>
      <c r="K105" s="90" t="s">
        <v>1963</v>
      </c>
      <c r="L105" s="90" t="s">
        <v>520</v>
      </c>
      <c r="M105" s="94" t="str">
        <f t="shared" si="3"/>
        <v>ARIZMENDI Nora</v>
      </c>
      <c r="N105" s="94" t="str">
        <f>IFERROR(VLOOKUP(A105,'[2]CLASES-TEMPORADA 2022_2023-2023'!$A:$M,12,0),"")</f>
        <v/>
      </c>
      <c r="O105" s="90" t="str">
        <f>IFERROR(VLOOKUP(A105,'[2]CLASES-TEMPORADA 2022_2023-2023'!$A:$M,13,0),"")</f>
        <v/>
      </c>
    </row>
    <row r="106" spans="1:15" s="94" customFormat="1" x14ac:dyDescent="0.2">
      <c r="A106" s="116">
        <v>40809</v>
      </c>
      <c r="B106" s="90" t="s">
        <v>8750</v>
      </c>
      <c r="C106" s="90" t="s">
        <v>1668</v>
      </c>
      <c r="D106" s="90" t="s">
        <v>19</v>
      </c>
      <c r="E106" s="90" t="s">
        <v>6179</v>
      </c>
      <c r="F106" s="90" t="s">
        <v>11170</v>
      </c>
      <c r="G106" s="90" t="s">
        <v>11171</v>
      </c>
      <c r="H106" s="90" t="s">
        <v>909</v>
      </c>
      <c r="I106" s="90" t="s">
        <v>892</v>
      </c>
      <c r="J106" s="116">
        <v>10454</v>
      </c>
      <c r="K106" s="90" t="s">
        <v>1963</v>
      </c>
      <c r="L106" s="90" t="s">
        <v>591</v>
      </c>
      <c r="M106" s="94" t="str">
        <f t="shared" si="3"/>
        <v>MORA Juan Miguel</v>
      </c>
      <c r="N106" s="94" t="str">
        <f>IFERROR(VLOOKUP(A106,'[2]CLASES-TEMPORADA 2022_2023-2023'!$A:$M,12,0),"")</f>
        <v/>
      </c>
      <c r="O106" s="90" t="str">
        <f>IFERROR(VLOOKUP(A106,'[2]CLASES-TEMPORADA 2022_2023-2023'!$A:$M,13,0),"")</f>
        <v/>
      </c>
    </row>
    <row r="107" spans="1:15" s="94" customFormat="1" x14ac:dyDescent="0.2">
      <c r="A107" s="116">
        <v>40802</v>
      </c>
      <c r="B107" s="90" t="s">
        <v>8750</v>
      </c>
      <c r="C107" s="90" t="s">
        <v>11172</v>
      </c>
      <c r="D107" s="90"/>
      <c r="E107" s="90" t="s">
        <v>41</v>
      </c>
      <c r="F107" s="90" t="s">
        <v>11173</v>
      </c>
      <c r="G107" s="90" t="s">
        <v>11174</v>
      </c>
      <c r="H107" s="90" t="s">
        <v>913</v>
      </c>
      <c r="I107" s="90" t="s">
        <v>1150</v>
      </c>
      <c r="J107" s="116">
        <v>439</v>
      </c>
      <c r="K107" s="90" t="s">
        <v>2357</v>
      </c>
      <c r="L107" s="90" t="s">
        <v>583</v>
      </c>
      <c r="M107" s="94" t="str">
        <f t="shared" si="3"/>
        <v>SYMONCHUK David</v>
      </c>
      <c r="N107" s="94" t="str">
        <f>IFERROR(VLOOKUP(A107,'[2]CLASES-TEMPORADA 2022_2023-2023'!$A:$M,12,0),"")</f>
        <v/>
      </c>
      <c r="O107" s="90" t="str">
        <f>IFERROR(VLOOKUP(A107,'[2]CLASES-TEMPORADA 2022_2023-2023'!$A:$M,13,0),"")</f>
        <v/>
      </c>
    </row>
    <row r="108" spans="1:15" s="94" customFormat="1" x14ac:dyDescent="0.2">
      <c r="A108" s="116">
        <v>40801</v>
      </c>
      <c r="B108" s="90" t="s">
        <v>8750</v>
      </c>
      <c r="C108" s="90" t="s">
        <v>4289</v>
      </c>
      <c r="D108" s="90"/>
      <c r="E108" s="90" t="s">
        <v>11175</v>
      </c>
      <c r="F108" s="90" t="s">
        <v>5416</v>
      </c>
      <c r="G108" s="90" t="s">
        <v>11176</v>
      </c>
      <c r="H108" s="90" t="s">
        <v>913</v>
      </c>
      <c r="I108" s="90" t="s">
        <v>1060</v>
      </c>
      <c r="J108" s="116">
        <v>353</v>
      </c>
      <c r="K108" s="90" t="s">
        <v>1982</v>
      </c>
      <c r="L108" s="90" t="s">
        <v>583</v>
      </c>
      <c r="M108" s="94" t="str">
        <f t="shared" si="3"/>
        <v>XU Baihe</v>
      </c>
      <c r="N108" s="94" t="str">
        <f>IFERROR(VLOOKUP(A108,'[2]CLASES-TEMPORADA 2022_2023-2023'!$A:$M,12,0),"")</f>
        <v/>
      </c>
      <c r="O108" s="90" t="str">
        <f>IFERROR(VLOOKUP(A108,'[2]CLASES-TEMPORADA 2022_2023-2023'!$A:$M,13,0),"")</f>
        <v/>
      </c>
    </row>
    <row r="109" spans="1:15" s="94" customFormat="1" x14ac:dyDescent="0.2">
      <c r="A109" s="116">
        <v>40790</v>
      </c>
      <c r="B109" s="90" t="s">
        <v>8750</v>
      </c>
      <c r="C109" s="90" t="s">
        <v>11177</v>
      </c>
      <c r="D109" s="90"/>
      <c r="E109" s="90" t="s">
        <v>11178</v>
      </c>
      <c r="F109" s="90" t="s">
        <v>11179</v>
      </c>
      <c r="G109" s="90" t="s">
        <v>11180</v>
      </c>
      <c r="H109" s="90" t="s">
        <v>920</v>
      </c>
      <c r="I109" s="90" t="s">
        <v>3451</v>
      </c>
      <c r="J109" s="116">
        <v>715</v>
      </c>
      <c r="K109" s="90" t="s">
        <v>2198</v>
      </c>
      <c r="L109" s="90" t="s">
        <v>185</v>
      </c>
      <c r="M109" s="94" t="str">
        <f t="shared" si="3"/>
        <v>WHITE Barry Donald</v>
      </c>
      <c r="N109" s="94" t="str">
        <f>IFERROR(VLOOKUP(A109,'[2]CLASES-TEMPORADA 2022_2023-2023'!$A:$M,12,0),"")</f>
        <v/>
      </c>
      <c r="O109" s="90" t="str">
        <f>IFERROR(VLOOKUP(A109,'[2]CLASES-TEMPORADA 2022_2023-2023'!$A:$M,13,0),"")</f>
        <v/>
      </c>
    </row>
    <row r="110" spans="1:15" s="94" customFormat="1" x14ac:dyDescent="0.2">
      <c r="A110" s="116">
        <v>40788</v>
      </c>
      <c r="B110" s="90" t="s">
        <v>8750</v>
      </c>
      <c r="C110" s="90" t="s">
        <v>2114</v>
      </c>
      <c r="D110" s="90" t="s">
        <v>11181</v>
      </c>
      <c r="E110" s="90" t="s">
        <v>11182</v>
      </c>
      <c r="F110" s="90" t="s">
        <v>11036</v>
      </c>
      <c r="G110" s="90" t="s">
        <v>11183</v>
      </c>
      <c r="H110" s="90" t="s">
        <v>920</v>
      </c>
      <c r="I110" s="90" t="s">
        <v>2116</v>
      </c>
      <c r="J110" s="116">
        <v>10463</v>
      </c>
      <c r="K110" s="90" t="s">
        <v>2071</v>
      </c>
      <c r="L110" s="90" t="s">
        <v>583</v>
      </c>
      <c r="M110" s="94" t="str">
        <f t="shared" si="3"/>
        <v>SáNCHEZ Heider Herley</v>
      </c>
      <c r="N110" s="94" t="str">
        <f>IFERROR(VLOOKUP(A110,'[2]CLASES-TEMPORADA 2022_2023-2023'!$A:$M,12,0),"")</f>
        <v/>
      </c>
      <c r="O110" s="90" t="str">
        <f>IFERROR(VLOOKUP(A110,'[2]CLASES-TEMPORADA 2022_2023-2023'!$A:$M,13,0),"")</f>
        <v/>
      </c>
    </row>
    <row r="111" spans="1:15" s="94" customFormat="1" x14ac:dyDescent="0.2">
      <c r="A111" s="116">
        <v>40777</v>
      </c>
      <c r="B111" s="90" t="s">
        <v>8750</v>
      </c>
      <c r="C111" s="90" t="s">
        <v>22</v>
      </c>
      <c r="D111" s="90" t="s">
        <v>11184</v>
      </c>
      <c r="E111" s="90" t="s">
        <v>2278</v>
      </c>
      <c r="F111" s="90" t="s">
        <v>11185</v>
      </c>
      <c r="G111" s="90" t="s">
        <v>11186</v>
      </c>
      <c r="H111" s="90" t="s">
        <v>909</v>
      </c>
      <c r="I111" s="90" t="s">
        <v>11187</v>
      </c>
      <c r="J111" s="116">
        <v>365</v>
      </c>
      <c r="K111" s="90" t="s">
        <v>1963</v>
      </c>
      <c r="L111" s="90" t="s">
        <v>591</v>
      </c>
      <c r="M111" s="94" t="str">
        <f t="shared" si="3"/>
        <v>FERNANDEZ Mario</v>
      </c>
      <c r="N111" s="94" t="str">
        <f>IFERROR(VLOOKUP(A111,'[2]CLASES-TEMPORADA 2022_2023-2023'!$A:$M,12,0),"")</f>
        <v/>
      </c>
      <c r="O111" s="90" t="str">
        <f>IFERROR(VLOOKUP(A111,'[2]CLASES-TEMPORADA 2022_2023-2023'!$A:$M,13,0),"")</f>
        <v/>
      </c>
    </row>
    <row r="112" spans="1:15" s="94" customFormat="1" x14ac:dyDescent="0.2">
      <c r="A112" s="116">
        <v>40766</v>
      </c>
      <c r="B112" s="90" t="s">
        <v>8750</v>
      </c>
      <c r="C112" s="90" t="s">
        <v>1333</v>
      </c>
      <c r="D112" s="90" t="s">
        <v>11188</v>
      </c>
      <c r="E112" s="90" t="s">
        <v>63</v>
      </c>
      <c r="F112" s="90" t="s">
        <v>11189</v>
      </c>
      <c r="G112" s="90" t="s">
        <v>11190</v>
      </c>
      <c r="H112" s="90" t="s">
        <v>909</v>
      </c>
      <c r="I112" s="90" t="s">
        <v>455</v>
      </c>
      <c r="J112" s="116">
        <v>10074</v>
      </c>
      <c r="K112" s="90" t="s">
        <v>1963</v>
      </c>
      <c r="L112" s="90" t="s">
        <v>520</v>
      </c>
      <c r="M112" s="94" t="str">
        <f t="shared" si="3"/>
        <v>VIÑA Jesus</v>
      </c>
      <c r="N112" s="94" t="str">
        <f>IFERROR(VLOOKUP(A112,'[2]CLASES-TEMPORADA 2022_2023-2023'!$A:$M,12,0),"")</f>
        <v/>
      </c>
      <c r="O112" s="90" t="str">
        <f>IFERROR(VLOOKUP(A112,'[2]CLASES-TEMPORADA 2022_2023-2023'!$A:$M,13,0),"")</f>
        <v/>
      </c>
    </row>
    <row r="113" spans="1:15" s="94" customFormat="1" x14ac:dyDescent="0.2">
      <c r="A113" s="116">
        <v>40765</v>
      </c>
      <c r="B113" s="90" t="s">
        <v>8750</v>
      </c>
      <c r="C113" s="90" t="s">
        <v>1764</v>
      </c>
      <c r="D113" s="90" t="s">
        <v>1721</v>
      </c>
      <c r="E113" s="90" t="s">
        <v>2278</v>
      </c>
      <c r="F113" s="90" t="s">
        <v>11191</v>
      </c>
      <c r="G113" s="90" t="s">
        <v>11192</v>
      </c>
      <c r="H113" s="90" t="s">
        <v>909</v>
      </c>
      <c r="I113" s="90" t="s">
        <v>1177</v>
      </c>
      <c r="J113" s="116">
        <v>80</v>
      </c>
      <c r="K113" s="90" t="s">
        <v>1963</v>
      </c>
      <c r="L113" s="90" t="s">
        <v>185</v>
      </c>
      <c r="M113" s="94" t="str">
        <f t="shared" si="3"/>
        <v>CONESA Mario</v>
      </c>
      <c r="N113" s="94" t="str">
        <f>IFERROR(VLOOKUP(A113,'[2]CLASES-TEMPORADA 2022_2023-2023'!$A:$M,12,0),"")</f>
        <v/>
      </c>
      <c r="O113" s="90" t="str">
        <f>IFERROR(VLOOKUP(A113,'[2]CLASES-TEMPORADA 2022_2023-2023'!$A:$M,13,0),"")</f>
        <v/>
      </c>
    </row>
    <row r="114" spans="1:15" s="94" customFormat="1" x14ac:dyDescent="0.2">
      <c r="A114" s="116">
        <v>40764</v>
      </c>
      <c r="B114" s="90" t="s">
        <v>8750</v>
      </c>
      <c r="C114" s="90" t="s">
        <v>11193</v>
      </c>
      <c r="D114" s="90" t="s">
        <v>11194</v>
      </c>
      <c r="E114" s="90" t="s">
        <v>11195</v>
      </c>
      <c r="F114" s="90" t="s">
        <v>4095</v>
      </c>
      <c r="G114" s="90" t="s">
        <v>11196</v>
      </c>
      <c r="H114" s="90" t="s">
        <v>913</v>
      </c>
      <c r="I114" s="90" t="s">
        <v>1131</v>
      </c>
      <c r="J114" s="116">
        <v>267</v>
      </c>
      <c r="K114" s="90" t="s">
        <v>3002</v>
      </c>
      <c r="L114" s="90" t="s">
        <v>602</v>
      </c>
      <c r="M114" s="94" t="str">
        <f t="shared" si="3"/>
        <v>VIGO Rodrigo Ali</v>
      </c>
      <c r="N114" s="94" t="str">
        <f>IFERROR(VLOOKUP(A114,'[2]CLASES-TEMPORADA 2022_2023-2023'!$A:$M,12,0),"")</f>
        <v/>
      </c>
      <c r="O114" s="90" t="str">
        <f>IFERROR(VLOOKUP(A114,'[2]CLASES-TEMPORADA 2022_2023-2023'!$A:$M,13,0),"")</f>
        <v/>
      </c>
    </row>
    <row r="115" spans="1:15" s="94" customFormat="1" x14ac:dyDescent="0.2">
      <c r="A115" s="116">
        <v>40759</v>
      </c>
      <c r="B115" s="90" t="s">
        <v>8750</v>
      </c>
      <c r="C115" s="90" t="s">
        <v>11197</v>
      </c>
      <c r="D115" s="90" t="s">
        <v>5458</v>
      </c>
      <c r="E115" s="90" t="s">
        <v>2894</v>
      </c>
      <c r="F115" s="90" t="s">
        <v>11198</v>
      </c>
      <c r="G115" s="90" t="s">
        <v>11199</v>
      </c>
      <c r="H115" s="90" t="s">
        <v>920</v>
      </c>
      <c r="I115" s="90" t="s">
        <v>3451</v>
      </c>
      <c r="J115" s="116">
        <v>715</v>
      </c>
      <c r="K115" s="90" t="s">
        <v>1963</v>
      </c>
      <c r="L115" s="90" t="s">
        <v>185</v>
      </c>
      <c r="M115" s="94" t="str">
        <f t="shared" si="3"/>
        <v>CHARLO José María</v>
      </c>
      <c r="N115" s="94" t="str">
        <f>IFERROR(VLOOKUP(A115,'[2]CLASES-TEMPORADA 2022_2023-2023'!$A:$M,12,0),"")</f>
        <v/>
      </c>
      <c r="O115" s="90" t="str">
        <f>IFERROR(VLOOKUP(A115,'[2]CLASES-TEMPORADA 2022_2023-2023'!$A:$M,13,0),"")</f>
        <v/>
      </c>
    </row>
    <row r="116" spans="1:15" s="94" customFormat="1" x14ac:dyDescent="0.2">
      <c r="A116" s="116">
        <v>40746</v>
      </c>
      <c r="B116" s="90" t="s">
        <v>8750</v>
      </c>
      <c r="C116" s="90" t="s">
        <v>1477</v>
      </c>
      <c r="D116" s="90" t="s">
        <v>84</v>
      </c>
      <c r="E116" s="90" t="s">
        <v>24</v>
      </c>
      <c r="F116" s="90" t="s">
        <v>11200</v>
      </c>
      <c r="G116" s="90" t="s">
        <v>11201</v>
      </c>
      <c r="H116" s="90" t="s">
        <v>909</v>
      </c>
      <c r="I116" s="90" t="s">
        <v>673</v>
      </c>
      <c r="J116" s="116">
        <v>10202</v>
      </c>
      <c r="K116" s="90" t="s">
        <v>1963</v>
      </c>
      <c r="L116" s="90" t="s">
        <v>583</v>
      </c>
      <c r="M116" s="94" t="str">
        <f t="shared" si="3"/>
        <v>CANO Daniel</v>
      </c>
      <c r="N116" s="94" t="str">
        <f>IFERROR(VLOOKUP(A116,'[2]CLASES-TEMPORADA 2022_2023-2023'!$A:$M,12,0),"")</f>
        <v/>
      </c>
      <c r="O116" s="90" t="str">
        <f>IFERROR(VLOOKUP(A116,'[2]CLASES-TEMPORADA 2022_2023-2023'!$A:$M,13,0),"")</f>
        <v/>
      </c>
    </row>
    <row r="117" spans="1:15" s="94" customFormat="1" x14ac:dyDescent="0.2">
      <c r="A117" s="116">
        <v>40709</v>
      </c>
      <c r="B117" s="90" t="s">
        <v>8750</v>
      </c>
      <c r="C117" s="90" t="s">
        <v>4731</v>
      </c>
      <c r="D117" s="90" t="s">
        <v>11202</v>
      </c>
      <c r="E117" s="90" t="s">
        <v>1079</v>
      </c>
      <c r="F117" s="90" t="s">
        <v>11203</v>
      </c>
      <c r="G117" s="90" t="s">
        <v>11204</v>
      </c>
      <c r="H117" s="90" t="s">
        <v>909</v>
      </c>
      <c r="I117" s="90" t="s">
        <v>1058</v>
      </c>
      <c r="J117" s="116">
        <v>10095</v>
      </c>
      <c r="K117" s="90" t="s">
        <v>1963</v>
      </c>
      <c r="L117" s="90" t="s">
        <v>604</v>
      </c>
      <c r="M117" s="94" t="str">
        <f t="shared" si="3"/>
        <v>DE LA FUENTE Hugo</v>
      </c>
      <c r="N117" s="94" t="str">
        <f>IFERROR(VLOOKUP(A117,'[2]CLASES-TEMPORADA 2022_2023-2023'!$A:$M,12,0),"")</f>
        <v/>
      </c>
      <c r="O117" s="90" t="str">
        <f>IFERROR(VLOOKUP(A117,'[2]CLASES-TEMPORADA 2022_2023-2023'!$A:$M,13,0),"")</f>
        <v/>
      </c>
    </row>
    <row r="118" spans="1:15" s="94" customFormat="1" x14ac:dyDescent="0.2">
      <c r="A118" s="116">
        <v>40708</v>
      </c>
      <c r="B118" s="90" t="s">
        <v>8750</v>
      </c>
      <c r="C118" s="90" t="s">
        <v>1110</v>
      </c>
      <c r="D118" s="90" t="s">
        <v>11205</v>
      </c>
      <c r="E118" s="90" t="s">
        <v>6198</v>
      </c>
      <c r="F118" s="90" t="s">
        <v>11206</v>
      </c>
      <c r="G118" s="90" t="s">
        <v>11207</v>
      </c>
      <c r="H118" s="90" t="s">
        <v>909</v>
      </c>
      <c r="I118" s="90" t="s">
        <v>1178</v>
      </c>
      <c r="J118" s="116">
        <v>10408</v>
      </c>
      <c r="K118" s="90" t="s">
        <v>1963</v>
      </c>
      <c r="L118" s="90" t="s">
        <v>602</v>
      </c>
      <c r="M118" s="94" t="str">
        <f t="shared" si="3"/>
        <v>VALVERDE Ángel</v>
      </c>
      <c r="N118" s="94">
        <f>IFERROR(VLOOKUP(A118,'[2]CLASES-TEMPORADA 2022_2023-2023'!$A:$M,12,0),"")</f>
        <v>-1</v>
      </c>
      <c r="O118" s="90" t="str">
        <f>IFERROR(VLOOKUP(A118,'[2]CLASES-TEMPORADA 2022_2023-2023'!$A:$M,13,0),"")</f>
        <v>NUE</v>
      </c>
    </row>
    <row r="119" spans="1:15" s="94" customFormat="1" x14ac:dyDescent="0.2">
      <c r="A119" s="116">
        <v>40694</v>
      </c>
      <c r="B119" s="90" t="s">
        <v>10851</v>
      </c>
      <c r="C119" s="90" t="s">
        <v>11208</v>
      </c>
      <c r="D119" s="90" t="s">
        <v>25</v>
      </c>
      <c r="E119" s="90" t="s">
        <v>4835</v>
      </c>
      <c r="F119" s="90" t="s">
        <v>11209</v>
      </c>
      <c r="G119" s="90" t="s">
        <v>11210</v>
      </c>
      <c r="H119" s="90" t="s">
        <v>909</v>
      </c>
      <c r="I119" s="90" t="s">
        <v>990</v>
      </c>
      <c r="J119" s="116">
        <v>736</v>
      </c>
      <c r="K119" s="90" t="s">
        <v>1963</v>
      </c>
      <c r="L119" s="90" t="s">
        <v>587</v>
      </c>
      <c r="M119" s="94" t="str">
        <f t="shared" si="3"/>
        <v>PELAEZ Vanesa</v>
      </c>
      <c r="N119" s="94" t="str">
        <f>IFERROR(VLOOKUP(A119,'[2]CLASES-TEMPORADA 2022_2023-2023'!$A:$M,12,0),"")</f>
        <v/>
      </c>
      <c r="O119" s="90" t="str">
        <f>IFERROR(VLOOKUP(A119,'[2]CLASES-TEMPORADA 2022_2023-2023'!$A:$M,13,0),"")</f>
        <v/>
      </c>
    </row>
    <row r="120" spans="1:15" s="94" customFormat="1" x14ac:dyDescent="0.2">
      <c r="A120" s="116">
        <v>40692</v>
      </c>
      <c r="B120" s="90" t="s">
        <v>8750</v>
      </c>
      <c r="C120" s="90" t="s">
        <v>11211</v>
      </c>
      <c r="D120" s="90" t="s">
        <v>11212</v>
      </c>
      <c r="E120" s="90" t="s">
        <v>7401</v>
      </c>
      <c r="F120" s="90" t="s">
        <v>11213</v>
      </c>
      <c r="G120" s="90" t="s">
        <v>11214</v>
      </c>
      <c r="H120" s="90" t="s">
        <v>909</v>
      </c>
      <c r="I120" s="90" t="s">
        <v>954</v>
      </c>
      <c r="J120" s="116">
        <v>321</v>
      </c>
      <c r="K120" s="90" t="s">
        <v>1963</v>
      </c>
      <c r="L120" s="90" t="s">
        <v>591</v>
      </c>
      <c r="M120" s="94" t="str">
        <f t="shared" si="3"/>
        <v>LUNA Blas</v>
      </c>
      <c r="N120" s="94" t="str">
        <f>IFERROR(VLOOKUP(A120,'[2]CLASES-TEMPORADA 2022_2023-2023'!$A:$M,12,0),"")</f>
        <v/>
      </c>
      <c r="O120" s="90" t="str">
        <f>IFERROR(VLOOKUP(A120,'[2]CLASES-TEMPORADA 2022_2023-2023'!$A:$M,13,0),"")</f>
        <v/>
      </c>
    </row>
    <row r="121" spans="1:15" s="94" customFormat="1" x14ac:dyDescent="0.2">
      <c r="A121" s="116">
        <v>40689</v>
      </c>
      <c r="B121" s="90" t="s">
        <v>8750</v>
      </c>
      <c r="C121" s="90" t="s">
        <v>66</v>
      </c>
      <c r="D121" s="90" t="s">
        <v>3488</v>
      </c>
      <c r="E121" s="90" t="s">
        <v>8423</v>
      </c>
      <c r="F121" s="90" t="s">
        <v>4013</v>
      </c>
      <c r="G121" s="90" t="s">
        <v>11215</v>
      </c>
      <c r="H121" s="90" t="s">
        <v>909</v>
      </c>
      <c r="I121" s="90" t="s">
        <v>797</v>
      </c>
      <c r="J121" s="116">
        <v>10387</v>
      </c>
      <c r="K121" s="90" t="s">
        <v>1963</v>
      </c>
      <c r="L121" s="90" t="s">
        <v>602</v>
      </c>
      <c r="M121" s="94" t="str">
        <f t="shared" si="3"/>
        <v>MARTIN Rubén</v>
      </c>
      <c r="N121" s="94" t="str">
        <f>IFERROR(VLOOKUP(A121,'[2]CLASES-TEMPORADA 2022_2023-2023'!$A:$M,12,0),"")</f>
        <v/>
      </c>
      <c r="O121" s="90" t="str">
        <f>IFERROR(VLOOKUP(A121,'[2]CLASES-TEMPORADA 2022_2023-2023'!$A:$M,13,0),"")</f>
        <v/>
      </c>
    </row>
    <row r="122" spans="1:15" s="94" customFormat="1" x14ac:dyDescent="0.2">
      <c r="A122" s="116">
        <v>40685</v>
      </c>
      <c r="B122" s="90" t="s">
        <v>10851</v>
      </c>
      <c r="C122" s="90" t="s">
        <v>11216</v>
      </c>
      <c r="D122" s="90" t="s">
        <v>1334</v>
      </c>
      <c r="E122" s="90" t="s">
        <v>4407</v>
      </c>
      <c r="F122" s="90" t="s">
        <v>11217</v>
      </c>
      <c r="G122" s="90" t="s">
        <v>11218</v>
      </c>
      <c r="H122" s="90" t="s">
        <v>913</v>
      </c>
      <c r="I122" s="90" t="s">
        <v>2078</v>
      </c>
      <c r="J122" s="116">
        <v>10467</v>
      </c>
      <c r="K122" s="90" t="s">
        <v>1963</v>
      </c>
      <c r="L122" s="90" t="s">
        <v>599</v>
      </c>
      <c r="M122" s="94" t="str">
        <f t="shared" si="3"/>
        <v>DONCEL Alicia</v>
      </c>
      <c r="N122" s="94" t="str">
        <f>IFERROR(VLOOKUP(A122,'[2]CLASES-TEMPORADA 2022_2023-2023'!$A:$M,12,0),"")</f>
        <v/>
      </c>
      <c r="O122" s="90" t="str">
        <f>IFERROR(VLOOKUP(A122,'[2]CLASES-TEMPORADA 2022_2023-2023'!$A:$M,13,0),"")</f>
        <v/>
      </c>
    </row>
    <row r="123" spans="1:15" s="94" customFormat="1" x14ac:dyDescent="0.2">
      <c r="A123" s="116">
        <v>40683</v>
      </c>
      <c r="B123" s="90" t="s">
        <v>8750</v>
      </c>
      <c r="C123" s="90" t="s">
        <v>11219</v>
      </c>
      <c r="D123" s="90"/>
      <c r="E123" s="90" t="s">
        <v>11220</v>
      </c>
      <c r="F123" s="90" t="s">
        <v>11221</v>
      </c>
      <c r="G123" s="90" t="s">
        <v>11222</v>
      </c>
      <c r="H123" s="90" t="s">
        <v>913</v>
      </c>
      <c r="I123" s="90" t="s">
        <v>928</v>
      </c>
      <c r="J123" s="116">
        <v>109</v>
      </c>
      <c r="K123" s="90" t="s">
        <v>2357</v>
      </c>
      <c r="L123" s="90" t="s">
        <v>585</v>
      </c>
      <c r="M123" s="94" t="str">
        <f t="shared" si="3"/>
        <v>NOVIK Valerii</v>
      </c>
      <c r="N123" s="94" t="str">
        <f>IFERROR(VLOOKUP(A123,'[2]CLASES-TEMPORADA 2022_2023-2023'!$A:$M,12,0),"")</f>
        <v/>
      </c>
      <c r="O123" s="90" t="str">
        <f>IFERROR(VLOOKUP(A123,'[2]CLASES-TEMPORADA 2022_2023-2023'!$A:$M,13,0),"")</f>
        <v/>
      </c>
    </row>
    <row r="124" spans="1:15" s="94" customFormat="1" x14ac:dyDescent="0.2">
      <c r="A124" s="116">
        <v>40681</v>
      </c>
      <c r="B124" s="90" t="s">
        <v>8750</v>
      </c>
      <c r="C124" s="90" t="s">
        <v>2450</v>
      </c>
      <c r="D124" s="90" t="s">
        <v>2462</v>
      </c>
      <c r="E124" s="90" t="s">
        <v>2363</v>
      </c>
      <c r="F124" s="90" t="s">
        <v>3085</v>
      </c>
      <c r="G124" s="90" t="s">
        <v>11223</v>
      </c>
      <c r="H124" s="90" t="s">
        <v>909</v>
      </c>
      <c r="I124" s="90" t="s">
        <v>1184</v>
      </c>
      <c r="J124" s="116">
        <v>461</v>
      </c>
      <c r="K124" s="90" t="s">
        <v>1963</v>
      </c>
      <c r="L124" s="90" t="s">
        <v>520</v>
      </c>
      <c r="M124" s="94" t="str">
        <f t="shared" si="3"/>
        <v>RODRÍGUEZ Lucas</v>
      </c>
      <c r="N124" s="94" t="str">
        <f>IFERROR(VLOOKUP(A124,'[2]CLASES-TEMPORADA 2022_2023-2023'!$A:$M,12,0),"")</f>
        <v/>
      </c>
      <c r="O124" s="90" t="str">
        <f>IFERROR(VLOOKUP(A124,'[2]CLASES-TEMPORADA 2022_2023-2023'!$A:$M,13,0),"")</f>
        <v/>
      </c>
    </row>
    <row r="125" spans="1:15" s="94" customFormat="1" x14ac:dyDescent="0.2">
      <c r="A125" s="116">
        <v>40680</v>
      </c>
      <c r="B125" s="90" t="s">
        <v>10851</v>
      </c>
      <c r="C125" s="90" t="s">
        <v>8554</v>
      </c>
      <c r="D125" s="90" t="s">
        <v>1704</v>
      </c>
      <c r="E125" s="90" t="s">
        <v>11224</v>
      </c>
      <c r="F125" s="90" t="s">
        <v>11225</v>
      </c>
      <c r="G125" s="90" t="s">
        <v>11226</v>
      </c>
      <c r="H125" s="90" t="s">
        <v>909</v>
      </c>
      <c r="I125" s="90" t="s">
        <v>935</v>
      </c>
      <c r="J125" s="116">
        <v>233</v>
      </c>
      <c r="K125" s="90" t="s">
        <v>1963</v>
      </c>
      <c r="L125" s="90" t="s">
        <v>520</v>
      </c>
      <c r="M125" s="94" t="str">
        <f t="shared" si="3"/>
        <v>DEL RIO Cloe</v>
      </c>
      <c r="N125" s="94" t="str">
        <f>IFERROR(VLOOKUP(A125,'[2]CLASES-TEMPORADA 2022_2023-2023'!$A:$M,12,0),"")</f>
        <v/>
      </c>
      <c r="O125" s="90" t="str">
        <f>IFERROR(VLOOKUP(A125,'[2]CLASES-TEMPORADA 2022_2023-2023'!$A:$M,13,0),"")</f>
        <v/>
      </c>
    </row>
    <row r="126" spans="1:15" s="94" customFormat="1" x14ac:dyDescent="0.2">
      <c r="A126" s="116">
        <v>40679</v>
      </c>
      <c r="B126" s="90" t="s">
        <v>8750</v>
      </c>
      <c r="C126" s="90" t="s">
        <v>11227</v>
      </c>
      <c r="D126" s="90"/>
      <c r="E126" s="90" t="s">
        <v>11228</v>
      </c>
      <c r="F126" s="90" t="s">
        <v>2512</v>
      </c>
      <c r="G126" s="90" t="s">
        <v>11229</v>
      </c>
      <c r="H126" s="90" t="s">
        <v>909</v>
      </c>
      <c r="I126" s="90" t="s">
        <v>935</v>
      </c>
      <c r="J126" s="116">
        <v>233</v>
      </c>
      <c r="K126" s="90" t="s">
        <v>1982</v>
      </c>
      <c r="L126" s="90" t="s">
        <v>520</v>
      </c>
      <c r="M126" s="94" t="str">
        <f t="shared" si="3"/>
        <v>BI Haojian</v>
      </c>
      <c r="N126" s="94" t="str">
        <f>IFERROR(VLOOKUP(A126,'[2]CLASES-TEMPORADA 2022_2023-2023'!$A:$M,12,0),"")</f>
        <v/>
      </c>
      <c r="O126" s="90" t="str">
        <f>IFERROR(VLOOKUP(A126,'[2]CLASES-TEMPORADA 2022_2023-2023'!$A:$M,13,0),"")</f>
        <v/>
      </c>
    </row>
    <row r="127" spans="1:15" s="94" customFormat="1" x14ac:dyDescent="0.2">
      <c r="A127" s="116">
        <v>40678</v>
      </c>
      <c r="B127" s="90" t="s">
        <v>8750</v>
      </c>
      <c r="C127" s="90" t="s">
        <v>11227</v>
      </c>
      <c r="D127" s="90"/>
      <c r="E127" s="90" t="s">
        <v>11230</v>
      </c>
      <c r="F127" s="90" t="s">
        <v>11231</v>
      </c>
      <c r="G127" s="90" t="s">
        <v>11232</v>
      </c>
      <c r="H127" s="90" t="s">
        <v>909</v>
      </c>
      <c r="I127" s="90" t="s">
        <v>935</v>
      </c>
      <c r="J127" s="116">
        <v>233</v>
      </c>
      <c r="K127" s="90" t="s">
        <v>1982</v>
      </c>
      <c r="L127" s="90" t="s">
        <v>520</v>
      </c>
      <c r="M127" s="94" t="str">
        <f t="shared" si="3"/>
        <v>BI Haoyi</v>
      </c>
      <c r="N127" s="94" t="str">
        <f>IFERROR(VLOOKUP(A127,'[2]CLASES-TEMPORADA 2022_2023-2023'!$A:$M,12,0),"")</f>
        <v/>
      </c>
      <c r="O127" s="90" t="str">
        <f>IFERROR(VLOOKUP(A127,'[2]CLASES-TEMPORADA 2022_2023-2023'!$A:$M,13,0),"")</f>
        <v/>
      </c>
    </row>
    <row r="128" spans="1:15" s="94" customFormat="1" x14ac:dyDescent="0.2">
      <c r="A128" s="116">
        <v>40677</v>
      </c>
      <c r="B128" s="90" t="s">
        <v>8750</v>
      </c>
      <c r="C128" s="90" t="s">
        <v>1499</v>
      </c>
      <c r="D128" s="90" t="s">
        <v>5862</v>
      </c>
      <c r="E128" s="90" t="s">
        <v>66</v>
      </c>
      <c r="F128" s="90" t="s">
        <v>11233</v>
      </c>
      <c r="G128" s="90" t="s">
        <v>11234</v>
      </c>
      <c r="H128" s="90" t="s">
        <v>909</v>
      </c>
      <c r="I128" s="90" t="s">
        <v>935</v>
      </c>
      <c r="J128" s="116">
        <v>233</v>
      </c>
      <c r="K128" s="90" t="s">
        <v>1963</v>
      </c>
      <c r="L128" s="90" t="s">
        <v>520</v>
      </c>
      <c r="M128" s="94" t="str">
        <f t="shared" si="3"/>
        <v>CORRAL Martin</v>
      </c>
      <c r="N128" s="94" t="str">
        <f>IFERROR(VLOOKUP(A128,'[2]CLASES-TEMPORADA 2022_2023-2023'!$A:$M,12,0),"")</f>
        <v/>
      </c>
      <c r="O128" s="90" t="str">
        <f>IFERROR(VLOOKUP(A128,'[2]CLASES-TEMPORADA 2022_2023-2023'!$A:$M,13,0),"")</f>
        <v/>
      </c>
    </row>
    <row r="129" spans="1:15" s="94" customFormat="1" x14ac:dyDescent="0.2">
      <c r="A129" s="116">
        <v>40673</v>
      </c>
      <c r="B129" s="90" t="s">
        <v>8750</v>
      </c>
      <c r="C129" s="90" t="s">
        <v>11235</v>
      </c>
      <c r="D129" s="90" t="s">
        <v>4068</v>
      </c>
      <c r="E129" s="90" t="s">
        <v>2184</v>
      </c>
      <c r="F129" s="90" t="s">
        <v>11236</v>
      </c>
      <c r="G129" s="90" t="s">
        <v>11237</v>
      </c>
      <c r="H129" s="90" t="s">
        <v>909</v>
      </c>
      <c r="I129" s="90" t="s">
        <v>1176</v>
      </c>
      <c r="J129" s="116">
        <v>10133</v>
      </c>
      <c r="K129" s="90" t="s">
        <v>1963</v>
      </c>
      <c r="L129" s="90" t="s">
        <v>591</v>
      </c>
      <c r="M129" s="94" t="str">
        <f t="shared" ref="M129:M160" si="4">CONCATENATE(C129," ",PROPER(E129))</f>
        <v>GALERA Julian</v>
      </c>
      <c r="N129" s="94" t="str">
        <f>IFERROR(VLOOKUP(A129,'[2]CLASES-TEMPORADA 2022_2023-2023'!$A:$M,12,0),"")</f>
        <v/>
      </c>
      <c r="O129" s="90" t="str">
        <f>IFERROR(VLOOKUP(A129,'[2]CLASES-TEMPORADA 2022_2023-2023'!$A:$M,13,0),"")</f>
        <v/>
      </c>
    </row>
    <row r="130" spans="1:15" s="94" customFormat="1" x14ac:dyDescent="0.2">
      <c r="A130" s="116">
        <v>40671</v>
      </c>
      <c r="B130" s="90" t="s">
        <v>8750</v>
      </c>
      <c r="C130" s="90" t="s">
        <v>4533</v>
      </c>
      <c r="D130" s="90" t="s">
        <v>28</v>
      </c>
      <c r="E130" s="90" t="s">
        <v>34</v>
      </c>
      <c r="F130" s="90" t="s">
        <v>11238</v>
      </c>
      <c r="G130" s="90" t="s">
        <v>11239</v>
      </c>
      <c r="H130" s="90" t="s">
        <v>909</v>
      </c>
      <c r="I130" s="90" t="s">
        <v>1176</v>
      </c>
      <c r="J130" s="116">
        <v>10133</v>
      </c>
      <c r="K130" s="90" t="s">
        <v>1963</v>
      </c>
      <c r="L130" s="90" t="s">
        <v>591</v>
      </c>
      <c r="M130" s="94" t="str">
        <f t="shared" si="4"/>
        <v>SEVILLA Alejandro</v>
      </c>
      <c r="N130" s="94" t="str">
        <f>IFERROR(VLOOKUP(A130,'[2]CLASES-TEMPORADA 2022_2023-2023'!$A:$M,12,0),"")</f>
        <v/>
      </c>
      <c r="O130" s="90" t="str">
        <f>IFERROR(VLOOKUP(A130,'[2]CLASES-TEMPORADA 2022_2023-2023'!$A:$M,13,0),"")</f>
        <v/>
      </c>
    </row>
    <row r="131" spans="1:15" s="94" customFormat="1" x14ac:dyDescent="0.2">
      <c r="A131" s="116">
        <v>40670</v>
      </c>
      <c r="B131" s="90" t="s">
        <v>8750</v>
      </c>
      <c r="C131" s="90" t="s">
        <v>11240</v>
      </c>
      <c r="D131" s="90" t="s">
        <v>11241</v>
      </c>
      <c r="E131" s="90" t="s">
        <v>2363</v>
      </c>
      <c r="F131" s="90" t="s">
        <v>11242</v>
      </c>
      <c r="G131" s="90" t="s">
        <v>11243</v>
      </c>
      <c r="H131" s="90" t="s">
        <v>909</v>
      </c>
      <c r="I131" s="90" t="s">
        <v>1048</v>
      </c>
      <c r="J131" s="116">
        <v>10456</v>
      </c>
      <c r="K131" s="90" t="s">
        <v>1963</v>
      </c>
      <c r="L131" s="90" t="s">
        <v>604</v>
      </c>
      <c r="M131" s="94" t="str">
        <f t="shared" si="4"/>
        <v>SOLARES Lucas</v>
      </c>
      <c r="N131" s="94" t="str">
        <f>IFERROR(VLOOKUP(A131,'[2]CLASES-TEMPORADA 2022_2023-2023'!$A:$M,12,0),"")</f>
        <v/>
      </c>
      <c r="O131" s="90" t="str">
        <f>IFERROR(VLOOKUP(A131,'[2]CLASES-TEMPORADA 2022_2023-2023'!$A:$M,13,0),"")</f>
        <v/>
      </c>
    </row>
    <row r="132" spans="1:15" s="94" customFormat="1" x14ac:dyDescent="0.2">
      <c r="A132" s="116">
        <v>40669</v>
      </c>
      <c r="B132" s="90" t="s">
        <v>10851</v>
      </c>
      <c r="C132" s="90" t="s">
        <v>1720</v>
      </c>
      <c r="D132" s="90" t="s">
        <v>11244</v>
      </c>
      <c r="E132" s="90" t="s">
        <v>1330</v>
      </c>
      <c r="F132" s="90" t="s">
        <v>11245</v>
      </c>
      <c r="G132" s="90" t="s">
        <v>11246</v>
      </c>
      <c r="H132" s="90" t="s">
        <v>909</v>
      </c>
      <c r="I132" s="90" t="s">
        <v>1227</v>
      </c>
      <c r="J132" s="116">
        <v>10208</v>
      </c>
      <c r="K132" s="90" t="s">
        <v>1963</v>
      </c>
      <c r="L132" s="90" t="s">
        <v>591</v>
      </c>
      <c r="M132" s="94" t="str">
        <f t="shared" si="4"/>
        <v>VILLANUEVA Gracia</v>
      </c>
      <c r="N132" s="94" t="str">
        <f>IFERROR(VLOOKUP(A132,'[2]CLASES-TEMPORADA 2022_2023-2023'!$A:$M,12,0),"")</f>
        <v/>
      </c>
      <c r="O132" s="90" t="str">
        <f>IFERROR(VLOOKUP(A132,'[2]CLASES-TEMPORADA 2022_2023-2023'!$A:$M,13,0),"")</f>
        <v/>
      </c>
    </row>
    <row r="133" spans="1:15" s="94" customFormat="1" x14ac:dyDescent="0.2">
      <c r="A133" s="116">
        <v>40668</v>
      </c>
      <c r="B133" s="90" t="s">
        <v>8750</v>
      </c>
      <c r="C133" s="90" t="s">
        <v>69</v>
      </c>
      <c r="D133" s="90" t="s">
        <v>1395</v>
      </c>
      <c r="E133" s="90" t="s">
        <v>45</v>
      </c>
      <c r="F133" s="90" t="s">
        <v>11247</v>
      </c>
      <c r="G133" s="90" t="s">
        <v>11248</v>
      </c>
      <c r="H133" s="90" t="s">
        <v>909</v>
      </c>
      <c r="I133" s="90" t="s">
        <v>1227</v>
      </c>
      <c r="J133" s="116">
        <v>10208</v>
      </c>
      <c r="K133" s="90" t="s">
        <v>1963</v>
      </c>
      <c r="L133" s="90" t="s">
        <v>591</v>
      </c>
      <c r="M133" s="94" t="str">
        <f t="shared" si="4"/>
        <v>PEREZ Jose</v>
      </c>
      <c r="N133" s="94" t="str">
        <f>IFERROR(VLOOKUP(A133,'[2]CLASES-TEMPORADA 2022_2023-2023'!$A:$M,12,0),"")</f>
        <v/>
      </c>
      <c r="O133" s="90" t="str">
        <f>IFERROR(VLOOKUP(A133,'[2]CLASES-TEMPORADA 2022_2023-2023'!$A:$M,13,0),"")</f>
        <v/>
      </c>
    </row>
    <row r="134" spans="1:15" s="94" customFormat="1" x14ac:dyDescent="0.2">
      <c r="A134" s="116">
        <v>40667</v>
      </c>
      <c r="B134" s="90" t="s">
        <v>10851</v>
      </c>
      <c r="C134" s="90" t="s">
        <v>123</v>
      </c>
      <c r="D134" s="90" t="s">
        <v>37</v>
      </c>
      <c r="E134" s="90" t="s">
        <v>2335</v>
      </c>
      <c r="F134" s="90" t="s">
        <v>11249</v>
      </c>
      <c r="G134" s="90" t="s">
        <v>11250</v>
      </c>
      <c r="H134" s="90" t="s">
        <v>909</v>
      </c>
      <c r="I134" s="90" t="s">
        <v>1227</v>
      </c>
      <c r="J134" s="116">
        <v>10208</v>
      </c>
      <c r="K134" s="90" t="s">
        <v>1963</v>
      </c>
      <c r="L134" s="90" t="s">
        <v>591</v>
      </c>
      <c r="M134" s="94" t="str">
        <f t="shared" si="4"/>
        <v>REYES Marta</v>
      </c>
      <c r="N134" s="94" t="str">
        <f>IFERROR(VLOOKUP(A134,'[2]CLASES-TEMPORADA 2022_2023-2023'!$A:$M,12,0),"")</f>
        <v/>
      </c>
      <c r="O134" s="90" t="str">
        <f>IFERROR(VLOOKUP(A134,'[2]CLASES-TEMPORADA 2022_2023-2023'!$A:$M,13,0),"")</f>
        <v/>
      </c>
    </row>
    <row r="135" spans="1:15" s="94" customFormat="1" x14ac:dyDescent="0.2">
      <c r="A135" s="116">
        <v>40666</v>
      </c>
      <c r="B135" s="90" t="s">
        <v>8750</v>
      </c>
      <c r="C135" s="90" t="s">
        <v>2653</v>
      </c>
      <c r="D135" s="90" t="s">
        <v>11251</v>
      </c>
      <c r="E135" s="90" t="s">
        <v>2873</v>
      </c>
      <c r="F135" s="90" t="s">
        <v>8710</v>
      </c>
      <c r="G135" s="90" t="s">
        <v>11252</v>
      </c>
      <c r="H135" s="90" t="s">
        <v>909</v>
      </c>
      <c r="I135" s="90" t="s">
        <v>1227</v>
      </c>
      <c r="J135" s="116">
        <v>10208</v>
      </c>
      <c r="K135" s="90" t="s">
        <v>1963</v>
      </c>
      <c r="L135" s="90" t="s">
        <v>591</v>
      </c>
      <c r="M135" s="94" t="str">
        <f t="shared" si="4"/>
        <v>GARCíA Salvador</v>
      </c>
      <c r="N135" s="94">
        <f>IFERROR(VLOOKUP(A135,'[2]CLASES-TEMPORADA 2022_2023-2023'!$A:$M,12,0),"")</f>
        <v>-1</v>
      </c>
      <c r="O135" s="90" t="str">
        <f>IFERROR(VLOOKUP(A135,'[2]CLASES-TEMPORADA 2022_2023-2023'!$A:$M,13,0),"")</f>
        <v>NUE</v>
      </c>
    </row>
    <row r="136" spans="1:15" s="94" customFormat="1" x14ac:dyDescent="0.2">
      <c r="A136" s="116">
        <v>40660</v>
      </c>
      <c r="B136" s="90" t="s">
        <v>8750</v>
      </c>
      <c r="C136" s="90" t="s">
        <v>11253</v>
      </c>
      <c r="D136" s="90"/>
      <c r="E136" s="90" t="s">
        <v>11254</v>
      </c>
      <c r="F136" s="90" t="s">
        <v>2360</v>
      </c>
      <c r="G136" s="90" t="s">
        <v>11255</v>
      </c>
      <c r="H136" s="90" t="s">
        <v>909</v>
      </c>
      <c r="I136" s="90" t="s">
        <v>10885</v>
      </c>
      <c r="J136" s="116">
        <v>10496</v>
      </c>
      <c r="K136" s="90" t="s">
        <v>2540</v>
      </c>
      <c r="L136" s="90" t="s">
        <v>591</v>
      </c>
      <c r="M136" s="94" t="str">
        <f t="shared" si="4"/>
        <v>WITZMANN Maximilian</v>
      </c>
      <c r="N136" s="94" t="str">
        <f>IFERROR(VLOOKUP(A136,'[2]CLASES-TEMPORADA 2022_2023-2023'!$A:$M,12,0),"")</f>
        <v/>
      </c>
      <c r="O136" s="90" t="str">
        <f>IFERROR(VLOOKUP(A136,'[2]CLASES-TEMPORADA 2022_2023-2023'!$A:$M,13,0),"")</f>
        <v/>
      </c>
    </row>
    <row r="137" spans="1:15" s="94" customFormat="1" x14ac:dyDescent="0.2">
      <c r="A137" s="116">
        <v>40659</v>
      </c>
      <c r="B137" s="90" t="s">
        <v>8750</v>
      </c>
      <c r="C137" s="90" t="s">
        <v>11256</v>
      </c>
      <c r="D137" s="90" t="s">
        <v>11257</v>
      </c>
      <c r="E137" s="90" t="s">
        <v>11258</v>
      </c>
      <c r="F137" s="90" t="s">
        <v>11259</v>
      </c>
      <c r="G137" s="90" t="s">
        <v>11260</v>
      </c>
      <c r="H137" s="90" t="s">
        <v>909</v>
      </c>
      <c r="I137" s="90" t="s">
        <v>10885</v>
      </c>
      <c r="J137" s="116">
        <v>10496</v>
      </c>
      <c r="K137" s="90" t="s">
        <v>2126</v>
      </c>
      <c r="L137" s="90" t="s">
        <v>591</v>
      </c>
      <c r="M137" s="94" t="str">
        <f t="shared" si="4"/>
        <v>FREDRIK Alvin</v>
      </c>
      <c r="N137" s="94" t="str">
        <f>IFERROR(VLOOKUP(A137,'[2]CLASES-TEMPORADA 2022_2023-2023'!$A:$M,12,0),"")</f>
        <v/>
      </c>
      <c r="O137" s="90" t="str">
        <f>IFERROR(VLOOKUP(A137,'[2]CLASES-TEMPORADA 2022_2023-2023'!$A:$M,13,0),"")</f>
        <v/>
      </c>
    </row>
    <row r="138" spans="1:15" s="94" customFormat="1" x14ac:dyDescent="0.2">
      <c r="A138" s="116">
        <v>40658</v>
      </c>
      <c r="B138" s="90" t="s">
        <v>8750</v>
      </c>
      <c r="C138" s="90" t="s">
        <v>2758</v>
      </c>
      <c r="D138" s="90" t="s">
        <v>46</v>
      </c>
      <c r="E138" s="90" t="s">
        <v>126</v>
      </c>
      <c r="F138" s="90" t="s">
        <v>11261</v>
      </c>
      <c r="G138" s="90" t="s">
        <v>11262</v>
      </c>
      <c r="H138" s="90" t="s">
        <v>909</v>
      </c>
      <c r="I138" s="90" t="s">
        <v>1131</v>
      </c>
      <c r="J138" s="116">
        <v>267</v>
      </c>
      <c r="K138" s="90" t="s">
        <v>1963</v>
      </c>
      <c r="L138" s="90" t="s">
        <v>602</v>
      </c>
      <c r="M138" s="94" t="str">
        <f t="shared" si="4"/>
        <v>GIMENO Pablo</v>
      </c>
      <c r="N138" s="94" t="str">
        <f>IFERROR(VLOOKUP(A138,'[2]CLASES-TEMPORADA 2022_2023-2023'!$A:$M,12,0),"")</f>
        <v/>
      </c>
      <c r="O138" s="90" t="str">
        <f>IFERROR(VLOOKUP(A138,'[2]CLASES-TEMPORADA 2022_2023-2023'!$A:$M,13,0),"")</f>
        <v/>
      </c>
    </row>
    <row r="139" spans="1:15" s="94" customFormat="1" x14ac:dyDescent="0.2">
      <c r="A139" s="116">
        <v>40657</v>
      </c>
      <c r="B139" s="90" t="s">
        <v>8750</v>
      </c>
      <c r="C139" s="90" t="s">
        <v>92</v>
      </c>
      <c r="D139" s="90" t="s">
        <v>6105</v>
      </c>
      <c r="E139" s="90" t="s">
        <v>23</v>
      </c>
      <c r="F139" s="90" t="s">
        <v>11263</v>
      </c>
      <c r="G139" s="90" t="s">
        <v>11264</v>
      </c>
      <c r="H139" s="90" t="s">
        <v>909</v>
      </c>
      <c r="I139" s="90" t="s">
        <v>908</v>
      </c>
      <c r="J139" s="116">
        <v>31</v>
      </c>
      <c r="K139" s="90" t="s">
        <v>1963</v>
      </c>
      <c r="L139" s="90" t="s">
        <v>591</v>
      </c>
      <c r="M139" s="94" t="str">
        <f t="shared" si="4"/>
        <v>MENDEZ Manuel</v>
      </c>
      <c r="N139" s="94" t="str">
        <f>IFERROR(VLOOKUP(A139,'[2]CLASES-TEMPORADA 2022_2023-2023'!$A:$M,12,0),"")</f>
        <v/>
      </c>
      <c r="O139" s="90" t="str">
        <f>IFERROR(VLOOKUP(A139,'[2]CLASES-TEMPORADA 2022_2023-2023'!$A:$M,13,0),"")</f>
        <v/>
      </c>
    </row>
    <row r="140" spans="1:15" s="94" customFormat="1" x14ac:dyDescent="0.2">
      <c r="A140" s="116">
        <v>40655</v>
      </c>
      <c r="B140" s="90" t="s">
        <v>8750</v>
      </c>
      <c r="C140" s="90" t="s">
        <v>5903</v>
      </c>
      <c r="D140" s="90" t="s">
        <v>1682</v>
      </c>
      <c r="E140" s="90" t="s">
        <v>64</v>
      </c>
      <c r="F140" s="90" t="s">
        <v>11265</v>
      </c>
      <c r="G140" s="90" t="s">
        <v>11266</v>
      </c>
      <c r="H140" s="90" t="s">
        <v>920</v>
      </c>
      <c r="I140" s="90" t="s">
        <v>10885</v>
      </c>
      <c r="J140" s="116">
        <v>10496</v>
      </c>
      <c r="K140" s="90" t="s">
        <v>1963</v>
      </c>
      <c r="L140" s="90" t="s">
        <v>591</v>
      </c>
      <c r="M140" s="94" t="str">
        <f t="shared" si="4"/>
        <v>FOLCH Francisco</v>
      </c>
      <c r="N140" s="94" t="str">
        <f>IFERROR(VLOOKUP(A140,'[2]CLASES-TEMPORADA 2022_2023-2023'!$A:$M,12,0),"")</f>
        <v/>
      </c>
      <c r="O140" s="90" t="str">
        <f>IFERROR(VLOOKUP(A140,'[2]CLASES-TEMPORADA 2022_2023-2023'!$A:$M,13,0),"")</f>
        <v/>
      </c>
    </row>
    <row r="141" spans="1:15" s="94" customFormat="1" x14ac:dyDescent="0.2">
      <c r="A141" s="116">
        <v>40654</v>
      </c>
      <c r="B141" s="90" t="s">
        <v>10851</v>
      </c>
      <c r="C141" s="90" t="s">
        <v>1386</v>
      </c>
      <c r="D141" s="90" t="s">
        <v>1309</v>
      </c>
      <c r="E141" s="90" t="s">
        <v>2833</v>
      </c>
      <c r="F141" s="90" t="s">
        <v>3307</v>
      </c>
      <c r="G141" s="90" t="s">
        <v>11267</v>
      </c>
      <c r="H141" s="90" t="s">
        <v>909</v>
      </c>
      <c r="I141" s="90" t="s">
        <v>934</v>
      </c>
      <c r="J141" s="116">
        <v>193</v>
      </c>
      <c r="K141" s="90" t="s">
        <v>1963</v>
      </c>
      <c r="L141" s="90" t="s">
        <v>586</v>
      </c>
      <c r="M141" s="94" t="str">
        <f t="shared" si="4"/>
        <v>IGLESIAS Blanca</v>
      </c>
      <c r="N141" s="94" t="str">
        <f>IFERROR(VLOOKUP(A141,'[2]CLASES-TEMPORADA 2022_2023-2023'!$A:$M,12,0),"")</f>
        <v/>
      </c>
      <c r="O141" s="90" t="str">
        <f>IFERROR(VLOOKUP(A141,'[2]CLASES-TEMPORADA 2022_2023-2023'!$A:$M,13,0),"")</f>
        <v/>
      </c>
    </row>
    <row r="142" spans="1:15" s="94" customFormat="1" x14ac:dyDescent="0.2">
      <c r="A142" s="116">
        <v>40653</v>
      </c>
      <c r="B142" s="90" t="s">
        <v>8750</v>
      </c>
      <c r="C142" s="90" t="s">
        <v>11268</v>
      </c>
      <c r="D142" s="90" t="s">
        <v>6097</v>
      </c>
      <c r="E142" s="90" t="s">
        <v>20</v>
      </c>
      <c r="F142" s="90" t="s">
        <v>11269</v>
      </c>
      <c r="G142" s="90" t="s">
        <v>11270</v>
      </c>
      <c r="H142" s="90" t="s">
        <v>909</v>
      </c>
      <c r="I142" s="90" t="s">
        <v>1176</v>
      </c>
      <c r="J142" s="116">
        <v>10133</v>
      </c>
      <c r="K142" s="90" t="s">
        <v>1963</v>
      </c>
      <c r="L142" s="90" t="s">
        <v>591</v>
      </c>
      <c r="M142" s="94" t="str">
        <f t="shared" si="4"/>
        <v>BALSERA Adrian</v>
      </c>
      <c r="N142" s="94" t="str">
        <f>IFERROR(VLOOKUP(A142,'[2]CLASES-TEMPORADA 2022_2023-2023'!$A:$M,12,0),"")</f>
        <v/>
      </c>
      <c r="O142" s="90" t="str">
        <f>IFERROR(VLOOKUP(A142,'[2]CLASES-TEMPORADA 2022_2023-2023'!$A:$M,13,0),"")</f>
        <v/>
      </c>
    </row>
    <row r="143" spans="1:15" s="94" customFormat="1" x14ac:dyDescent="0.2">
      <c r="A143" s="116">
        <v>40651</v>
      </c>
      <c r="B143" s="90" t="s">
        <v>8750</v>
      </c>
      <c r="C143" s="90" t="s">
        <v>2066</v>
      </c>
      <c r="D143" s="90" t="s">
        <v>6257</v>
      </c>
      <c r="E143" s="90" t="s">
        <v>2550</v>
      </c>
      <c r="F143" s="90" t="s">
        <v>11271</v>
      </c>
      <c r="G143" s="90" t="s">
        <v>11272</v>
      </c>
      <c r="H143" s="90" t="s">
        <v>909</v>
      </c>
      <c r="I143" s="90" t="s">
        <v>1218</v>
      </c>
      <c r="J143" s="116">
        <v>10448</v>
      </c>
      <c r="K143" s="90" t="s">
        <v>1963</v>
      </c>
      <c r="L143" s="90" t="s">
        <v>591</v>
      </c>
      <c r="M143" s="94" t="str">
        <f t="shared" si="4"/>
        <v>LóPEZ Gabriel</v>
      </c>
      <c r="N143" s="94" t="str">
        <f>IFERROR(VLOOKUP(A143,'[2]CLASES-TEMPORADA 2022_2023-2023'!$A:$M,12,0),"")</f>
        <v/>
      </c>
      <c r="O143" s="90" t="str">
        <f>IFERROR(VLOOKUP(A143,'[2]CLASES-TEMPORADA 2022_2023-2023'!$A:$M,13,0),"")</f>
        <v/>
      </c>
    </row>
    <row r="144" spans="1:15" s="94" customFormat="1" x14ac:dyDescent="0.2">
      <c r="A144" s="116">
        <v>40650</v>
      </c>
      <c r="B144" s="90" t="s">
        <v>8750</v>
      </c>
      <c r="C144" s="90" t="s">
        <v>28</v>
      </c>
      <c r="D144" s="90" t="s">
        <v>3554</v>
      </c>
      <c r="E144" s="90" t="s">
        <v>108</v>
      </c>
      <c r="F144" s="90" t="s">
        <v>11273</v>
      </c>
      <c r="G144" s="90" t="s">
        <v>11274</v>
      </c>
      <c r="H144" s="90" t="s">
        <v>909</v>
      </c>
      <c r="I144" s="90" t="s">
        <v>11275</v>
      </c>
      <c r="J144" s="116">
        <v>10482</v>
      </c>
      <c r="K144" s="90" t="s">
        <v>1963</v>
      </c>
      <c r="L144" s="90" t="s">
        <v>586</v>
      </c>
      <c r="M144" s="94" t="str">
        <f t="shared" si="4"/>
        <v>JIMENEZ Sergio</v>
      </c>
      <c r="N144" s="94" t="str">
        <f>IFERROR(VLOOKUP(A144,'[2]CLASES-TEMPORADA 2022_2023-2023'!$A:$M,12,0),"")</f>
        <v/>
      </c>
      <c r="O144" s="90" t="str">
        <f>IFERROR(VLOOKUP(A144,'[2]CLASES-TEMPORADA 2022_2023-2023'!$A:$M,13,0),"")</f>
        <v/>
      </c>
    </row>
    <row r="145" spans="1:15" s="94" customFormat="1" x14ac:dyDescent="0.2">
      <c r="A145" s="116">
        <v>40649</v>
      </c>
      <c r="B145" s="90" t="s">
        <v>8750</v>
      </c>
      <c r="C145" s="90" t="s">
        <v>11276</v>
      </c>
      <c r="D145" s="90" t="s">
        <v>1498</v>
      </c>
      <c r="E145" s="90" t="s">
        <v>50</v>
      </c>
      <c r="F145" s="90" t="s">
        <v>4312</v>
      </c>
      <c r="G145" s="90" t="s">
        <v>11277</v>
      </c>
      <c r="H145" s="90" t="s">
        <v>909</v>
      </c>
      <c r="I145" s="90" t="s">
        <v>11275</v>
      </c>
      <c r="J145" s="116">
        <v>10482</v>
      </c>
      <c r="K145" s="90" t="s">
        <v>1963</v>
      </c>
      <c r="L145" s="90" t="s">
        <v>586</v>
      </c>
      <c r="M145" s="94" t="str">
        <f t="shared" si="4"/>
        <v>MERAYO Joaquin</v>
      </c>
      <c r="N145" s="94" t="str">
        <f>IFERROR(VLOOKUP(A145,'[2]CLASES-TEMPORADA 2022_2023-2023'!$A:$M,12,0),"")</f>
        <v/>
      </c>
      <c r="O145" s="90" t="str">
        <f>IFERROR(VLOOKUP(A145,'[2]CLASES-TEMPORADA 2022_2023-2023'!$A:$M,13,0),"")</f>
        <v/>
      </c>
    </row>
    <row r="146" spans="1:15" s="94" customFormat="1" x14ac:dyDescent="0.2">
      <c r="A146" s="116">
        <v>40648</v>
      </c>
      <c r="B146" s="90" t="s">
        <v>10851</v>
      </c>
      <c r="C146" s="90" t="s">
        <v>56</v>
      </c>
      <c r="D146" s="90" t="s">
        <v>22</v>
      </c>
      <c r="E146" s="90" t="s">
        <v>3296</v>
      </c>
      <c r="F146" s="90" t="s">
        <v>2365</v>
      </c>
      <c r="G146" s="90" t="s">
        <v>11278</v>
      </c>
      <c r="H146" s="90" t="s">
        <v>909</v>
      </c>
      <c r="I146" s="90" t="s">
        <v>952</v>
      </c>
      <c r="J146" s="116">
        <v>308</v>
      </c>
      <c r="K146" s="90" t="s">
        <v>1963</v>
      </c>
      <c r="L146" s="90" t="s">
        <v>591</v>
      </c>
      <c r="M146" s="94" t="str">
        <f t="shared" si="4"/>
        <v>TORRES Naira</v>
      </c>
      <c r="N146" s="94" t="str">
        <f>IFERROR(VLOOKUP(A146,'[2]CLASES-TEMPORADA 2022_2023-2023'!$A:$M,12,0),"")</f>
        <v/>
      </c>
      <c r="O146" s="90" t="str">
        <f>IFERROR(VLOOKUP(A146,'[2]CLASES-TEMPORADA 2022_2023-2023'!$A:$M,13,0),"")</f>
        <v/>
      </c>
    </row>
    <row r="147" spans="1:15" s="94" customFormat="1" x14ac:dyDescent="0.2">
      <c r="A147" s="116">
        <v>40647</v>
      </c>
      <c r="B147" s="90" t="s">
        <v>8750</v>
      </c>
      <c r="C147" s="90" t="s">
        <v>84</v>
      </c>
      <c r="D147" s="90" t="s">
        <v>6135</v>
      </c>
      <c r="E147" s="90" t="s">
        <v>48</v>
      </c>
      <c r="F147" s="90" t="s">
        <v>2409</v>
      </c>
      <c r="G147" s="90" t="s">
        <v>11279</v>
      </c>
      <c r="H147" s="90" t="s">
        <v>909</v>
      </c>
      <c r="I147" s="90" t="s">
        <v>892</v>
      </c>
      <c r="J147" s="116">
        <v>10454</v>
      </c>
      <c r="K147" s="90" t="s">
        <v>1963</v>
      </c>
      <c r="L147" s="90" t="s">
        <v>591</v>
      </c>
      <c r="M147" s="94" t="str">
        <f t="shared" si="4"/>
        <v>GONZALEZ Javier</v>
      </c>
      <c r="N147" s="94" t="str">
        <f>IFERROR(VLOOKUP(A147,'[2]CLASES-TEMPORADA 2022_2023-2023'!$A:$M,12,0),"")</f>
        <v/>
      </c>
      <c r="O147" s="90" t="str">
        <f>IFERROR(VLOOKUP(A147,'[2]CLASES-TEMPORADA 2022_2023-2023'!$A:$M,13,0),"")</f>
        <v/>
      </c>
    </row>
    <row r="148" spans="1:15" s="94" customFormat="1" x14ac:dyDescent="0.2">
      <c r="A148" s="116">
        <v>40646</v>
      </c>
      <c r="B148" s="90" t="s">
        <v>10851</v>
      </c>
      <c r="C148" s="90" t="s">
        <v>1393</v>
      </c>
      <c r="D148" s="90" t="s">
        <v>3554</v>
      </c>
      <c r="E148" s="90" t="s">
        <v>5713</v>
      </c>
      <c r="F148" s="90" t="s">
        <v>11280</v>
      </c>
      <c r="G148" s="90" t="s">
        <v>11281</v>
      </c>
      <c r="H148" s="90" t="s">
        <v>909</v>
      </c>
      <c r="I148" s="90" t="s">
        <v>934</v>
      </c>
      <c r="J148" s="116">
        <v>193</v>
      </c>
      <c r="K148" s="90" t="s">
        <v>1963</v>
      </c>
      <c r="L148" s="90" t="s">
        <v>586</v>
      </c>
      <c r="M148" s="94" t="str">
        <f t="shared" si="4"/>
        <v>GALLEGO Jimena</v>
      </c>
      <c r="N148" s="94" t="str">
        <f>IFERROR(VLOOKUP(A148,'[2]CLASES-TEMPORADA 2022_2023-2023'!$A:$M,12,0),"")</f>
        <v/>
      </c>
      <c r="O148" s="90" t="str">
        <f>IFERROR(VLOOKUP(A148,'[2]CLASES-TEMPORADA 2022_2023-2023'!$A:$M,13,0),"")</f>
        <v/>
      </c>
    </row>
    <row r="149" spans="1:15" s="94" customFormat="1" x14ac:dyDescent="0.2">
      <c r="A149" s="116">
        <v>40645</v>
      </c>
      <c r="B149" s="90" t="s">
        <v>10851</v>
      </c>
      <c r="C149" s="90" t="s">
        <v>3554</v>
      </c>
      <c r="D149" s="90" t="s">
        <v>5520</v>
      </c>
      <c r="E149" s="90" t="s">
        <v>5713</v>
      </c>
      <c r="F149" s="90" t="s">
        <v>11282</v>
      </c>
      <c r="G149" s="90" t="s">
        <v>11283</v>
      </c>
      <c r="H149" s="90" t="s">
        <v>909</v>
      </c>
      <c r="I149" s="90" t="s">
        <v>934</v>
      </c>
      <c r="J149" s="116">
        <v>193</v>
      </c>
      <c r="K149" s="90" t="s">
        <v>1963</v>
      </c>
      <c r="L149" s="90" t="s">
        <v>586</v>
      </c>
      <c r="M149" s="94" t="str">
        <f t="shared" si="4"/>
        <v>NEVADO Jimena</v>
      </c>
      <c r="N149" s="94" t="str">
        <f>IFERROR(VLOOKUP(A149,'[2]CLASES-TEMPORADA 2022_2023-2023'!$A:$M,12,0),"")</f>
        <v/>
      </c>
      <c r="O149" s="90" t="str">
        <f>IFERROR(VLOOKUP(A149,'[2]CLASES-TEMPORADA 2022_2023-2023'!$A:$M,13,0),"")</f>
        <v/>
      </c>
    </row>
    <row r="150" spans="1:15" s="94" customFormat="1" x14ac:dyDescent="0.2">
      <c r="A150" s="116">
        <v>40644</v>
      </c>
      <c r="B150" s="90" t="s">
        <v>10851</v>
      </c>
      <c r="C150" s="90" t="s">
        <v>3554</v>
      </c>
      <c r="D150" s="90" t="s">
        <v>3632</v>
      </c>
      <c r="E150" s="90" t="s">
        <v>4431</v>
      </c>
      <c r="F150" s="90" t="s">
        <v>11284</v>
      </c>
      <c r="G150" s="90" t="s">
        <v>11285</v>
      </c>
      <c r="H150" s="90" t="s">
        <v>909</v>
      </c>
      <c r="I150" s="90" t="s">
        <v>934</v>
      </c>
      <c r="J150" s="116">
        <v>193</v>
      </c>
      <c r="K150" s="90" t="s">
        <v>1963</v>
      </c>
      <c r="L150" s="90" t="s">
        <v>586</v>
      </c>
      <c r="M150" s="94" t="str">
        <f t="shared" si="4"/>
        <v>NEVADO Iris</v>
      </c>
      <c r="N150" s="94" t="str">
        <f>IFERROR(VLOOKUP(A150,'[2]CLASES-TEMPORADA 2022_2023-2023'!$A:$M,12,0),"")</f>
        <v/>
      </c>
      <c r="O150" s="90" t="str">
        <f>IFERROR(VLOOKUP(A150,'[2]CLASES-TEMPORADA 2022_2023-2023'!$A:$M,13,0),"")</f>
        <v/>
      </c>
    </row>
    <row r="151" spans="1:15" s="94" customFormat="1" x14ac:dyDescent="0.2">
      <c r="A151" s="116">
        <v>40643</v>
      </c>
      <c r="B151" s="90" t="s">
        <v>10851</v>
      </c>
      <c r="C151" s="90" t="s">
        <v>121</v>
      </c>
      <c r="D151" s="90" t="s">
        <v>1523</v>
      </c>
      <c r="E151" s="90" t="s">
        <v>6835</v>
      </c>
      <c r="F151" s="90" t="s">
        <v>11286</v>
      </c>
      <c r="G151" s="90" t="s">
        <v>11287</v>
      </c>
      <c r="H151" s="90" t="s">
        <v>909</v>
      </c>
      <c r="I151" s="90" t="s">
        <v>934</v>
      </c>
      <c r="J151" s="116">
        <v>193</v>
      </c>
      <c r="K151" s="90" t="s">
        <v>1963</v>
      </c>
      <c r="L151" s="90" t="s">
        <v>586</v>
      </c>
      <c r="M151" s="94" t="str">
        <f t="shared" si="4"/>
        <v>CUESTA María</v>
      </c>
      <c r="N151" s="94" t="str">
        <f>IFERROR(VLOOKUP(A151,'[2]CLASES-TEMPORADA 2022_2023-2023'!$A:$M,12,0),"")</f>
        <v/>
      </c>
      <c r="O151" s="90" t="str">
        <f>IFERROR(VLOOKUP(A151,'[2]CLASES-TEMPORADA 2022_2023-2023'!$A:$M,13,0),"")</f>
        <v/>
      </c>
    </row>
    <row r="152" spans="1:15" s="94" customFormat="1" x14ac:dyDescent="0.2">
      <c r="A152" s="116">
        <v>40637</v>
      </c>
      <c r="B152" s="90" t="s">
        <v>8750</v>
      </c>
      <c r="C152" s="90" t="s">
        <v>66</v>
      </c>
      <c r="D152" s="90" t="s">
        <v>11288</v>
      </c>
      <c r="E152" s="90" t="s">
        <v>2069</v>
      </c>
      <c r="F152" s="90" t="s">
        <v>11289</v>
      </c>
      <c r="G152" s="90" t="s">
        <v>11290</v>
      </c>
      <c r="H152" s="90" t="s">
        <v>909</v>
      </c>
      <c r="I152" s="90" t="s">
        <v>892</v>
      </c>
      <c r="J152" s="116">
        <v>10454</v>
      </c>
      <c r="K152" s="90" t="s">
        <v>1963</v>
      </c>
      <c r="L152" s="90" t="s">
        <v>591</v>
      </c>
      <c r="M152" s="94" t="str">
        <f t="shared" si="4"/>
        <v>MARTIN Sebastian</v>
      </c>
      <c r="N152" s="94" t="str">
        <f>IFERROR(VLOOKUP(A152,'[2]CLASES-TEMPORADA 2022_2023-2023'!$A:$M,12,0),"")</f>
        <v/>
      </c>
      <c r="O152" s="90" t="str">
        <f>IFERROR(VLOOKUP(A152,'[2]CLASES-TEMPORADA 2022_2023-2023'!$A:$M,13,0),"")</f>
        <v/>
      </c>
    </row>
    <row r="153" spans="1:15" s="94" customFormat="1" x14ac:dyDescent="0.2">
      <c r="A153" s="116">
        <v>40635</v>
      </c>
      <c r="B153" s="90" t="s">
        <v>8750</v>
      </c>
      <c r="C153" s="90" t="s">
        <v>11291</v>
      </c>
      <c r="D153" s="90" t="s">
        <v>22</v>
      </c>
      <c r="E153" s="90" t="s">
        <v>4847</v>
      </c>
      <c r="F153" s="90" t="s">
        <v>11292</v>
      </c>
      <c r="G153" s="90" t="s">
        <v>11293</v>
      </c>
      <c r="H153" s="90" t="s">
        <v>909</v>
      </c>
      <c r="I153" s="90" t="s">
        <v>952</v>
      </c>
      <c r="J153" s="116">
        <v>308</v>
      </c>
      <c r="K153" s="90" t="s">
        <v>1963</v>
      </c>
      <c r="L153" s="90" t="s">
        <v>591</v>
      </c>
      <c r="M153" s="94" t="str">
        <f t="shared" si="4"/>
        <v>VAZ-ROMERO Aimar</v>
      </c>
      <c r="N153" s="94" t="str">
        <f>IFERROR(VLOOKUP(A153,'[2]CLASES-TEMPORADA 2022_2023-2023'!$A:$M,12,0),"")</f>
        <v/>
      </c>
      <c r="O153" s="90" t="str">
        <f>IFERROR(VLOOKUP(A153,'[2]CLASES-TEMPORADA 2022_2023-2023'!$A:$M,13,0),"")</f>
        <v/>
      </c>
    </row>
    <row r="154" spans="1:15" s="94" customFormat="1" x14ac:dyDescent="0.2">
      <c r="A154" s="116">
        <v>40634</v>
      </c>
      <c r="B154" s="90" t="s">
        <v>8750</v>
      </c>
      <c r="C154" s="90" t="s">
        <v>1673</v>
      </c>
      <c r="D154" s="90" t="s">
        <v>1101</v>
      </c>
      <c r="E154" s="90" t="s">
        <v>2464</v>
      </c>
      <c r="F154" s="90" t="s">
        <v>2590</v>
      </c>
      <c r="G154" s="90" t="s">
        <v>11294</v>
      </c>
      <c r="H154" s="90" t="s">
        <v>909</v>
      </c>
      <c r="I154" s="90" t="s">
        <v>1226</v>
      </c>
      <c r="J154" s="116">
        <v>10151</v>
      </c>
      <c r="K154" s="90" t="s">
        <v>1963</v>
      </c>
      <c r="L154" s="90" t="s">
        <v>602</v>
      </c>
      <c r="M154" s="94" t="str">
        <f t="shared" si="4"/>
        <v>PANTOJA Jaime</v>
      </c>
      <c r="N154" s="94" t="str">
        <f>IFERROR(VLOOKUP(A154,'[2]CLASES-TEMPORADA 2022_2023-2023'!$A:$M,12,0),"")</f>
        <v/>
      </c>
      <c r="O154" s="90" t="str">
        <f>IFERROR(VLOOKUP(A154,'[2]CLASES-TEMPORADA 2022_2023-2023'!$A:$M,13,0),"")</f>
        <v/>
      </c>
    </row>
    <row r="155" spans="1:15" s="94" customFormat="1" x14ac:dyDescent="0.2">
      <c r="A155" s="116">
        <v>40633</v>
      </c>
      <c r="B155" s="90" t="s">
        <v>8750</v>
      </c>
      <c r="C155" s="90" t="s">
        <v>1298</v>
      </c>
      <c r="D155" s="90" t="s">
        <v>1524</v>
      </c>
      <c r="E155" s="90" t="s">
        <v>11295</v>
      </c>
      <c r="F155" s="90" t="s">
        <v>11296</v>
      </c>
      <c r="G155" s="90" t="s">
        <v>11297</v>
      </c>
      <c r="H155" s="90" t="s">
        <v>909</v>
      </c>
      <c r="I155" s="90" t="s">
        <v>666</v>
      </c>
      <c r="J155" s="116">
        <v>10219</v>
      </c>
      <c r="K155" s="90" t="s">
        <v>1963</v>
      </c>
      <c r="L155" s="90" t="s">
        <v>591</v>
      </c>
      <c r="M155" s="94" t="str">
        <f t="shared" si="4"/>
        <v>GUERRERO José Francisco</v>
      </c>
      <c r="N155" s="94" t="str">
        <f>IFERROR(VLOOKUP(A155,'[2]CLASES-TEMPORADA 2022_2023-2023'!$A:$M,12,0),"")</f>
        <v/>
      </c>
      <c r="O155" s="90" t="str">
        <f>IFERROR(VLOOKUP(A155,'[2]CLASES-TEMPORADA 2022_2023-2023'!$A:$M,13,0),"")</f>
        <v/>
      </c>
    </row>
    <row r="156" spans="1:15" s="94" customFormat="1" x14ac:dyDescent="0.2">
      <c r="A156" s="116">
        <v>40632</v>
      </c>
      <c r="B156" s="90" t="s">
        <v>8750</v>
      </c>
      <c r="C156" s="90" t="s">
        <v>11298</v>
      </c>
      <c r="D156" s="90" t="s">
        <v>8442</v>
      </c>
      <c r="E156" s="90" t="s">
        <v>34</v>
      </c>
      <c r="F156" s="90" t="s">
        <v>11299</v>
      </c>
      <c r="G156" s="90" t="s">
        <v>11300</v>
      </c>
      <c r="H156" s="90" t="s">
        <v>909</v>
      </c>
      <c r="I156" s="90" t="s">
        <v>666</v>
      </c>
      <c r="J156" s="116">
        <v>10219</v>
      </c>
      <c r="K156" s="90" t="s">
        <v>1963</v>
      </c>
      <c r="L156" s="90" t="s">
        <v>591</v>
      </c>
      <c r="M156" s="94" t="str">
        <f t="shared" si="4"/>
        <v>BERMúDEZ Alejandro</v>
      </c>
      <c r="N156" s="94" t="str">
        <f>IFERROR(VLOOKUP(A156,'[2]CLASES-TEMPORADA 2022_2023-2023'!$A:$M,12,0),"")</f>
        <v/>
      </c>
      <c r="O156" s="90" t="str">
        <f>IFERROR(VLOOKUP(A156,'[2]CLASES-TEMPORADA 2022_2023-2023'!$A:$M,13,0),"")</f>
        <v/>
      </c>
    </row>
    <row r="157" spans="1:15" s="94" customFormat="1" x14ac:dyDescent="0.2">
      <c r="A157" s="116">
        <v>40629</v>
      </c>
      <c r="B157" s="90" t="s">
        <v>10851</v>
      </c>
      <c r="C157" s="90" t="s">
        <v>11301</v>
      </c>
      <c r="D157" s="90" t="s">
        <v>1682</v>
      </c>
      <c r="E157" s="90" t="s">
        <v>2047</v>
      </c>
      <c r="F157" s="90" t="s">
        <v>4319</v>
      </c>
      <c r="G157" s="90" t="s">
        <v>11302</v>
      </c>
      <c r="H157" s="90" t="s">
        <v>909</v>
      </c>
      <c r="I157" s="90" t="s">
        <v>952</v>
      </c>
      <c r="J157" s="116">
        <v>308</v>
      </c>
      <c r="K157" s="90" t="s">
        <v>1963</v>
      </c>
      <c r="L157" s="90" t="s">
        <v>591</v>
      </c>
      <c r="M157" s="94" t="str">
        <f t="shared" si="4"/>
        <v>HERMOSILLA Irene</v>
      </c>
      <c r="N157" s="94" t="str">
        <f>IFERROR(VLOOKUP(A157,'[2]CLASES-TEMPORADA 2022_2023-2023'!$A:$M,12,0),"")</f>
        <v/>
      </c>
      <c r="O157" s="90" t="str">
        <f>IFERROR(VLOOKUP(A157,'[2]CLASES-TEMPORADA 2022_2023-2023'!$A:$M,13,0),"")</f>
        <v/>
      </c>
    </row>
    <row r="158" spans="1:15" s="94" customFormat="1" x14ac:dyDescent="0.2">
      <c r="A158" s="116">
        <v>40628</v>
      </c>
      <c r="B158" s="90" t="s">
        <v>10851</v>
      </c>
      <c r="C158" s="90" t="s">
        <v>11303</v>
      </c>
      <c r="D158" s="90" t="s">
        <v>46</v>
      </c>
      <c r="E158" s="90" t="s">
        <v>6873</v>
      </c>
      <c r="F158" s="90" t="s">
        <v>11304</v>
      </c>
      <c r="G158" s="90" t="s">
        <v>11305</v>
      </c>
      <c r="H158" s="90" t="s">
        <v>909</v>
      </c>
      <c r="I158" s="90" t="s">
        <v>952</v>
      </c>
      <c r="J158" s="116">
        <v>308</v>
      </c>
      <c r="K158" s="90" t="s">
        <v>1963</v>
      </c>
      <c r="L158" s="90" t="s">
        <v>591</v>
      </c>
      <c r="M158" s="94" t="str">
        <f t="shared" si="4"/>
        <v>MONTIEL Aitana</v>
      </c>
      <c r="N158" s="94" t="str">
        <f>IFERROR(VLOOKUP(A158,'[2]CLASES-TEMPORADA 2022_2023-2023'!$A:$M,12,0),"")</f>
        <v/>
      </c>
      <c r="O158" s="90" t="str">
        <f>IFERROR(VLOOKUP(A158,'[2]CLASES-TEMPORADA 2022_2023-2023'!$A:$M,13,0),"")</f>
        <v/>
      </c>
    </row>
    <row r="159" spans="1:15" s="94" customFormat="1" x14ac:dyDescent="0.2">
      <c r="A159" s="116">
        <v>40626</v>
      </c>
      <c r="B159" s="90" t="s">
        <v>8750</v>
      </c>
      <c r="C159" s="90" t="s">
        <v>1817</v>
      </c>
      <c r="D159" s="90" t="s">
        <v>28</v>
      </c>
      <c r="E159" s="90" t="s">
        <v>34</v>
      </c>
      <c r="F159" s="90" t="s">
        <v>11306</v>
      </c>
      <c r="G159" s="90" t="s">
        <v>11307</v>
      </c>
      <c r="H159" s="90" t="s">
        <v>909</v>
      </c>
      <c r="I159" s="90" t="s">
        <v>11308</v>
      </c>
      <c r="J159" s="116">
        <v>10063</v>
      </c>
      <c r="K159" s="90" t="s">
        <v>1963</v>
      </c>
      <c r="L159" s="90" t="s">
        <v>591</v>
      </c>
      <c r="M159" s="94" t="str">
        <f t="shared" si="4"/>
        <v>RUEDA Alejandro</v>
      </c>
      <c r="N159" s="94" t="str">
        <f>IFERROR(VLOOKUP(A159,'[2]CLASES-TEMPORADA 2022_2023-2023'!$A:$M,12,0),"")</f>
        <v/>
      </c>
      <c r="O159" s="90" t="str">
        <f>IFERROR(VLOOKUP(A159,'[2]CLASES-TEMPORADA 2022_2023-2023'!$A:$M,13,0),"")</f>
        <v/>
      </c>
    </row>
    <row r="160" spans="1:15" s="94" customFormat="1" x14ac:dyDescent="0.2">
      <c r="A160" s="116">
        <v>40625</v>
      </c>
      <c r="B160" s="90" t="s">
        <v>8750</v>
      </c>
      <c r="C160" s="90" t="s">
        <v>55</v>
      </c>
      <c r="D160" s="90" t="s">
        <v>11309</v>
      </c>
      <c r="E160" s="90" t="s">
        <v>1086</v>
      </c>
      <c r="F160" s="90" t="s">
        <v>11310</v>
      </c>
      <c r="G160" s="90" t="s">
        <v>11311</v>
      </c>
      <c r="H160" s="90" t="s">
        <v>909</v>
      </c>
      <c r="I160" s="90" t="s">
        <v>952</v>
      </c>
      <c r="J160" s="116">
        <v>308</v>
      </c>
      <c r="K160" s="90" t="s">
        <v>1963</v>
      </c>
      <c r="L160" s="90" t="s">
        <v>591</v>
      </c>
      <c r="M160" s="94" t="str">
        <f t="shared" si="4"/>
        <v>GARRIDO Francisco Jose</v>
      </c>
      <c r="N160" s="94" t="str">
        <f>IFERROR(VLOOKUP(A160,'[2]CLASES-TEMPORADA 2022_2023-2023'!$A:$M,12,0),"")</f>
        <v/>
      </c>
      <c r="O160" s="90" t="str">
        <f>IFERROR(VLOOKUP(A160,'[2]CLASES-TEMPORADA 2022_2023-2023'!$A:$M,13,0),"")</f>
        <v/>
      </c>
    </row>
    <row r="161" spans="1:15" s="94" customFormat="1" x14ac:dyDescent="0.2">
      <c r="A161" s="116">
        <v>40624</v>
      </c>
      <c r="B161" s="90" t="s">
        <v>8750</v>
      </c>
      <c r="C161" s="90" t="s">
        <v>29</v>
      </c>
      <c r="D161" s="90" t="s">
        <v>25</v>
      </c>
      <c r="E161" s="90" t="s">
        <v>11312</v>
      </c>
      <c r="F161" s="90" t="s">
        <v>11313</v>
      </c>
      <c r="G161" s="90" t="s">
        <v>11314</v>
      </c>
      <c r="H161" s="90" t="s">
        <v>909</v>
      </c>
      <c r="I161" s="90" t="s">
        <v>952</v>
      </c>
      <c r="J161" s="116">
        <v>308</v>
      </c>
      <c r="K161" s="90" t="s">
        <v>1963</v>
      </c>
      <c r="L161" s="90" t="s">
        <v>591</v>
      </c>
      <c r="M161" s="94" t="str">
        <f t="shared" ref="M161:M183" si="5">CONCATENATE(C161," ",PROPER(E161))</f>
        <v>SANCHEZ Rafael Antonio</v>
      </c>
      <c r="N161" s="94" t="str">
        <f>IFERROR(VLOOKUP(A161,'[2]CLASES-TEMPORADA 2022_2023-2023'!$A:$M,12,0),"")</f>
        <v/>
      </c>
      <c r="O161" s="90" t="str">
        <f>IFERROR(VLOOKUP(A161,'[2]CLASES-TEMPORADA 2022_2023-2023'!$A:$M,13,0),"")</f>
        <v/>
      </c>
    </row>
    <row r="162" spans="1:15" s="94" customFormat="1" x14ac:dyDescent="0.2">
      <c r="A162" s="116">
        <v>40623</v>
      </c>
      <c r="B162" s="90" t="s">
        <v>8750</v>
      </c>
      <c r="C162" s="90" t="s">
        <v>37</v>
      </c>
      <c r="D162" s="90" t="s">
        <v>21</v>
      </c>
      <c r="E162" s="90" t="s">
        <v>48</v>
      </c>
      <c r="F162" s="90" t="s">
        <v>11315</v>
      </c>
      <c r="G162" s="90" t="s">
        <v>11316</v>
      </c>
      <c r="H162" s="90" t="s">
        <v>909</v>
      </c>
      <c r="I162" s="90" t="s">
        <v>952</v>
      </c>
      <c r="J162" s="116">
        <v>308</v>
      </c>
      <c r="K162" s="90" t="s">
        <v>1963</v>
      </c>
      <c r="L162" s="90" t="s">
        <v>591</v>
      </c>
      <c r="M162" s="94" t="str">
        <f t="shared" si="5"/>
        <v>MORENO Javier</v>
      </c>
      <c r="N162" s="94" t="str">
        <f>IFERROR(VLOOKUP(A162,'[2]CLASES-TEMPORADA 2022_2023-2023'!$A:$M,12,0),"")</f>
        <v/>
      </c>
      <c r="O162" s="90" t="str">
        <f>IFERROR(VLOOKUP(A162,'[2]CLASES-TEMPORADA 2022_2023-2023'!$A:$M,13,0),"")</f>
        <v/>
      </c>
    </row>
    <row r="163" spans="1:15" s="94" customFormat="1" x14ac:dyDescent="0.2">
      <c r="A163" s="116">
        <v>40622</v>
      </c>
      <c r="B163" s="90" t="s">
        <v>10851</v>
      </c>
      <c r="C163" s="90" t="s">
        <v>1306</v>
      </c>
      <c r="D163" s="90" t="s">
        <v>3974</v>
      </c>
      <c r="E163" s="90" t="s">
        <v>2205</v>
      </c>
      <c r="F163" s="90" t="s">
        <v>2008</v>
      </c>
      <c r="G163" s="90" t="s">
        <v>11317</v>
      </c>
      <c r="H163" s="90" t="s">
        <v>909</v>
      </c>
      <c r="I163" s="90" t="s">
        <v>952</v>
      </c>
      <c r="J163" s="116">
        <v>308</v>
      </c>
      <c r="K163" s="90" t="s">
        <v>1963</v>
      </c>
      <c r="L163" s="90" t="s">
        <v>591</v>
      </c>
      <c r="M163" s="94" t="str">
        <f t="shared" si="5"/>
        <v>BARRAGAN Ana</v>
      </c>
      <c r="N163" s="94" t="str">
        <f>IFERROR(VLOOKUP(A163,'[2]CLASES-TEMPORADA 2022_2023-2023'!$A:$M,12,0),"")</f>
        <v/>
      </c>
      <c r="O163" s="90" t="str">
        <f>IFERROR(VLOOKUP(A163,'[2]CLASES-TEMPORADA 2022_2023-2023'!$A:$M,13,0),"")</f>
        <v/>
      </c>
    </row>
    <row r="164" spans="1:15" s="94" customFormat="1" x14ac:dyDescent="0.2">
      <c r="A164" s="116">
        <v>40621</v>
      </c>
      <c r="B164" s="90" t="s">
        <v>8750</v>
      </c>
      <c r="C164" s="90" t="s">
        <v>4475</v>
      </c>
      <c r="D164" s="90" t="s">
        <v>951</v>
      </c>
      <c r="E164" s="90" t="s">
        <v>7899</v>
      </c>
      <c r="F164" s="90" t="s">
        <v>5426</v>
      </c>
      <c r="G164" s="90" t="s">
        <v>11318</v>
      </c>
      <c r="H164" s="90" t="s">
        <v>909</v>
      </c>
      <c r="I164" s="90" t="s">
        <v>952</v>
      </c>
      <c r="J164" s="116">
        <v>308</v>
      </c>
      <c r="K164" s="90" t="s">
        <v>1963</v>
      </c>
      <c r="L164" s="90" t="s">
        <v>591</v>
      </c>
      <c r="M164" s="94" t="str">
        <f t="shared" si="5"/>
        <v>MAYOR Antonio David</v>
      </c>
      <c r="N164" s="94" t="str">
        <f>IFERROR(VLOOKUP(A164,'[2]CLASES-TEMPORADA 2022_2023-2023'!$A:$M,12,0),"")</f>
        <v/>
      </c>
      <c r="O164" s="90" t="str">
        <f>IFERROR(VLOOKUP(A164,'[2]CLASES-TEMPORADA 2022_2023-2023'!$A:$M,13,0),"")</f>
        <v/>
      </c>
    </row>
    <row r="165" spans="1:15" s="94" customFormat="1" x14ac:dyDescent="0.2">
      <c r="A165" s="116">
        <v>40620</v>
      </c>
      <c r="B165" s="90" t="s">
        <v>8750</v>
      </c>
      <c r="C165" s="90" t="s">
        <v>53</v>
      </c>
      <c r="D165" s="90" t="s">
        <v>1668</v>
      </c>
      <c r="E165" s="90" t="s">
        <v>3022</v>
      </c>
      <c r="F165" s="90" t="s">
        <v>11319</v>
      </c>
      <c r="G165" s="90" t="s">
        <v>11320</v>
      </c>
      <c r="H165" s="90" t="s">
        <v>909</v>
      </c>
      <c r="I165" s="90" t="s">
        <v>952</v>
      </c>
      <c r="J165" s="116">
        <v>308</v>
      </c>
      <c r="K165" s="90" t="s">
        <v>1963</v>
      </c>
      <c r="L165" s="90" t="s">
        <v>591</v>
      </c>
      <c r="M165" s="94" t="str">
        <f t="shared" si="5"/>
        <v>GIL Raul</v>
      </c>
      <c r="N165" s="94" t="str">
        <f>IFERROR(VLOOKUP(A165,'[2]CLASES-TEMPORADA 2022_2023-2023'!$A:$M,12,0),"")</f>
        <v/>
      </c>
      <c r="O165" s="90" t="str">
        <f>IFERROR(VLOOKUP(A165,'[2]CLASES-TEMPORADA 2022_2023-2023'!$A:$M,13,0),"")</f>
        <v/>
      </c>
    </row>
    <row r="166" spans="1:15" s="94" customFormat="1" x14ac:dyDescent="0.2">
      <c r="A166" s="116">
        <v>40619</v>
      </c>
      <c r="B166" s="90" t="s">
        <v>8750</v>
      </c>
      <c r="C166" s="90" t="s">
        <v>31</v>
      </c>
      <c r="D166" s="90" t="s">
        <v>1914</v>
      </c>
      <c r="E166" s="90" t="s">
        <v>34</v>
      </c>
      <c r="F166" s="90" t="s">
        <v>11321</v>
      </c>
      <c r="G166" s="90" t="s">
        <v>11322</v>
      </c>
      <c r="H166" s="90" t="s">
        <v>909</v>
      </c>
      <c r="I166" s="90" t="s">
        <v>952</v>
      </c>
      <c r="J166" s="116">
        <v>308</v>
      </c>
      <c r="K166" s="90" t="s">
        <v>1963</v>
      </c>
      <c r="L166" s="90" t="s">
        <v>591</v>
      </c>
      <c r="M166" s="94" t="str">
        <f t="shared" si="5"/>
        <v>LOPEZ Alejandro</v>
      </c>
      <c r="N166" s="94" t="str">
        <f>IFERROR(VLOOKUP(A166,'[2]CLASES-TEMPORADA 2022_2023-2023'!$A:$M,12,0),"")</f>
        <v/>
      </c>
      <c r="O166" s="90" t="str">
        <f>IFERROR(VLOOKUP(A166,'[2]CLASES-TEMPORADA 2022_2023-2023'!$A:$M,13,0),"")</f>
        <v/>
      </c>
    </row>
    <row r="167" spans="1:15" s="94" customFormat="1" x14ac:dyDescent="0.2">
      <c r="A167" s="116">
        <v>40618</v>
      </c>
      <c r="B167" s="90" t="s">
        <v>8750</v>
      </c>
      <c r="C167" s="90" t="s">
        <v>25</v>
      </c>
      <c r="D167" s="90" t="s">
        <v>1577</v>
      </c>
      <c r="E167" s="90" t="s">
        <v>20</v>
      </c>
      <c r="F167" s="90" t="s">
        <v>11323</v>
      </c>
      <c r="G167" s="90" t="s">
        <v>11324</v>
      </c>
      <c r="H167" s="90" t="s">
        <v>909</v>
      </c>
      <c r="I167" s="90" t="s">
        <v>952</v>
      </c>
      <c r="J167" s="116">
        <v>308</v>
      </c>
      <c r="K167" s="90" t="s">
        <v>1963</v>
      </c>
      <c r="L167" s="90" t="s">
        <v>591</v>
      </c>
      <c r="M167" s="94" t="str">
        <f t="shared" si="5"/>
        <v>MARTINEZ Adrian</v>
      </c>
      <c r="N167" s="94" t="str">
        <f>IFERROR(VLOOKUP(A167,'[2]CLASES-TEMPORADA 2022_2023-2023'!$A:$M,12,0),"")</f>
        <v/>
      </c>
      <c r="O167" s="90" t="str">
        <f>IFERROR(VLOOKUP(A167,'[2]CLASES-TEMPORADA 2022_2023-2023'!$A:$M,13,0),"")</f>
        <v/>
      </c>
    </row>
    <row r="168" spans="1:15" s="94" customFormat="1" x14ac:dyDescent="0.2">
      <c r="A168" s="116">
        <v>40617</v>
      </c>
      <c r="B168" s="90" t="s">
        <v>10851</v>
      </c>
      <c r="C168" s="90" t="s">
        <v>2844</v>
      </c>
      <c r="D168" s="90" t="s">
        <v>1618</v>
      </c>
      <c r="E168" s="90" t="s">
        <v>11325</v>
      </c>
      <c r="F168" s="90" t="s">
        <v>11326</v>
      </c>
      <c r="G168" s="90" t="s">
        <v>11327</v>
      </c>
      <c r="H168" s="90" t="s">
        <v>909</v>
      </c>
      <c r="I168" s="90" t="s">
        <v>952</v>
      </c>
      <c r="J168" s="116">
        <v>308</v>
      </c>
      <c r="K168" s="90" t="s">
        <v>1963</v>
      </c>
      <c r="L168" s="90" t="s">
        <v>591</v>
      </c>
      <c r="M168" s="94" t="str">
        <f t="shared" si="5"/>
        <v>CARO-ACCINO Mencia</v>
      </c>
      <c r="N168" s="94" t="str">
        <f>IFERROR(VLOOKUP(A168,'[2]CLASES-TEMPORADA 2022_2023-2023'!$A:$M,12,0),"")</f>
        <v/>
      </c>
      <c r="O168" s="90" t="str">
        <f>IFERROR(VLOOKUP(A168,'[2]CLASES-TEMPORADA 2022_2023-2023'!$A:$M,13,0),"")</f>
        <v/>
      </c>
    </row>
    <row r="169" spans="1:15" s="94" customFormat="1" x14ac:dyDescent="0.2">
      <c r="A169" s="116">
        <v>40616</v>
      </c>
      <c r="B169" s="90" t="s">
        <v>8750</v>
      </c>
      <c r="C169" s="90" t="s">
        <v>31</v>
      </c>
      <c r="D169" s="90" t="s">
        <v>19</v>
      </c>
      <c r="E169" s="90" t="s">
        <v>117</v>
      </c>
      <c r="F169" s="90" t="s">
        <v>3662</v>
      </c>
      <c r="G169" s="90" t="s">
        <v>11328</v>
      </c>
      <c r="H169" s="90" t="s">
        <v>909</v>
      </c>
      <c r="I169" s="90" t="s">
        <v>952</v>
      </c>
      <c r="J169" s="116">
        <v>308</v>
      </c>
      <c r="K169" s="90" t="s">
        <v>1963</v>
      </c>
      <c r="L169" s="90" t="s">
        <v>591</v>
      </c>
      <c r="M169" s="94" t="str">
        <f t="shared" si="5"/>
        <v>LOPEZ Juan Luis</v>
      </c>
      <c r="N169" s="94" t="str">
        <f>IFERROR(VLOOKUP(A169,'[2]CLASES-TEMPORADA 2022_2023-2023'!$A:$M,12,0),"")</f>
        <v/>
      </c>
      <c r="O169" s="90" t="str">
        <f>IFERROR(VLOOKUP(A169,'[2]CLASES-TEMPORADA 2022_2023-2023'!$A:$M,13,0),"")</f>
        <v/>
      </c>
    </row>
    <row r="170" spans="1:15" s="94" customFormat="1" x14ac:dyDescent="0.2">
      <c r="A170" s="116">
        <v>40614</v>
      </c>
      <c r="B170" s="90" t="s">
        <v>8750</v>
      </c>
      <c r="C170" s="90" t="s">
        <v>29</v>
      </c>
      <c r="D170" s="90" t="s">
        <v>4747</v>
      </c>
      <c r="E170" s="90" t="s">
        <v>20</v>
      </c>
      <c r="F170" s="90" t="s">
        <v>11329</v>
      </c>
      <c r="G170" s="90" t="s">
        <v>11330</v>
      </c>
      <c r="H170" s="90" t="s">
        <v>909</v>
      </c>
      <c r="I170" s="90" t="s">
        <v>952</v>
      </c>
      <c r="J170" s="116">
        <v>308</v>
      </c>
      <c r="K170" s="90" t="s">
        <v>1963</v>
      </c>
      <c r="L170" s="90" t="s">
        <v>591</v>
      </c>
      <c r="M170" s="94" t="str">
        <f t="shared" si="5"/>
        <v>SANCHEZ Adrian</v>
      </c>
      <c r="N170" s="94" t="str">
        <f>IFERROR(VLOOKUP(A170,'[2]CLASES-TEMPORADA 2022_2023-2023'!$A:$M,12,0),"")</f>
        <v/>
      </c>
      <c r="O170" s="90" t="str">
        <f>IFERROR(VLOOKUP(A170,'[2]CLASES-TEMPORADA 2022_2023-2023'!$A:$M,13,0),"")</f>
        <v/>
      </c>
    </row>
    <row r="171" spans="1:15" s="94" customFormat="1" x14ac:dyDescent="0.2">
      <c r="A171" s="116">
        <v>40613</v>
      </c>
      <c r="B171" s="90" t="s">
        <v>8750</v>
      </c>
      <c r="C171" s="90" t="s">
        <v>11303</v>
      </c>
      <c r="D171" s="90" t="s">
        <v>46</v>
      </c>
      <c r="E171" s="90" t="s">
        <v>2150</v>
      </c>
      <c r="F171" s="90" t="s">
        <v>11331</v>
      </c>
      <c r="G171" s="90" t="s">
        <v>11332</v>
      </c>
      <c r="H171" s="90" t="s">
        <v>909</v>
      </c>
      <c r="I171" s="90" t="s">
        <v>952</v>
      </c>
      <c r="J171" s="116">
        <v>308</v>
      </c>
      <c r="K171" s="90" t="s">
        <v>1963</v>
      </c>
      <c r="L171" s="90" t="s">
        <v>591</v>
      </c>
      <c r="M171" s="94" t="str">
        <f t="shared" si="5"/>
        <v>MONTIEL Eric</v>
      </c>
      <c r="N171" s="94" t="str">
        <f>IFERROR(VLOOKUP(A171,'[2]CLASES-TEMPORADA 2022_2023-2023'!$A:$M,12,0),"")</f>
        <v/>
      </c>
      <c r="O171" s="90" t="str">
        <f>IFERROR(VLOOKUP(A171,'[2]CLASES-TEMPORADA 2022_2023-2023'!$A:$M,13,0),"")</f>
        <v/>
      </c>
    </row>
    <row r="172" spans="1:15" s="94" customFormat="1" x14ac:dyDescent="0.2">
      <c r="A172" s="116">
        <v>40612</v>
      </c>
      <c r="B172" s="90" t="s">
        <v>8750</v>
      </c>
      <c r="C172" s="90" t="s">
        <v>102</v>
      </c>
      <c r="D172" s="90" t="s">
        <v>26</v>
      </c>
      <c r="E172" s="90" t="s">
        <v>34</v>
      </c>
      <c r="F172" s="90" t="s">
        <v>11333</v>
      </c>
      <c r="G172" s="90" t="s">
        <v>11334</v>
      </c>
      <c r="H172" s="90" t="s">
        <v>909</v>
      </c>
      <c r="I172" s="90" t="s">
        <v>952</v>
      </c>
      <c r="J172" s="116">
        <v>308</v>
      </c>
      <c r="K172" s="90" t="s">
        <v>1963</v>
      </c>
      <c r="L172" s="90" t="s">
        <v>591</v>
      </c>
      <c r="M172" s="94" t="str">
        <f t="shared" si="5"/>
        <v>HERNANDEZ Alejandro</v>
      </c>
      <c r="N172" s="94" t="str">
        <f>IFERROR(VLOOKUP(A172,'[2]CLASES-TEMPORADA 2022_2023-2023'!$A:$M,12,0),"")</f>
        <v/>
      </c>
      <c r="O172" s="90" t="str">
        <f>IFERROR(VLOOKUP(A172,'[2]CLASES-TEMPORADA 2022_2023-2023'!$A:$M,13,0),"")</f>
        <v/>
      </c>
    </row>
    <row r="173" spans="1:15" s="94" customFormat="1" x14ac:dyDescent="0.2">
      <c r="A173" s="116">
        <v>40611</v>
      </c>
      <c r="B173" s="90" t="s">
        <v>8750</v>
      </c>
      <c r="C173" s="90" t="s">
        <v>1477</v>
      </c>
      <c r="D173" s="90" t="s">
        <v>37</v>
      </c>
      <c r="E173" s="90" t="s">
        <v>23</v>
      </c>
      <c r="F173" s="90" t="s">
        <v>11335</v>
      </c>
      <c r="G173" s="90" t="s">
        <v>11336</v>
      </c>
      <c r="H173" s="90" t="s">
        <v>909</v>
      </c>
      <c r="I173" s="90" t="s">
        <v>952</v>
      </c>
      <c r="J173" s="116">
        <v>308</v>
      </c>
      <c r="K173" s="90" t="s">
        <v>1963</v>
      </c>
      <c r="L173" s="90" t="s">
        <v>591</v>
      </c>
      <c r="M173" s="94" t="str">
        <f t="shared" si="5"/>
        <v>CANO Manuel</v>
      </c>
      <c r="N173" s="94" t="str">
        <f>IFERROR(VLOOKUP(A173,'[2]CLASES-TEMPORADA 2022_2023-2023'!$A:$M,12,0),"")</f>
        <v/>
      </c>
      <c r="O173" s="90" t="str">
        <f>IFERROR(VLOOKUP(A173,'[2]CLASES-TEMPORADA 2022_2023-2023'!$A:$M,13,0),"")</f>
        <v/>
      </c>
    </row>
    <row r="174" spans="1:15" s="94" customFormat="1" x14ac:dyDescent="0.2">
      <c r="A174" s="116">
        <v>40607</v>
      </c>
      <c r="B174" s="90" t="s">
        <v>8750</v>
      </c>
      <c r="C174" s="90" t="s">
        <v>6185</v>
      </c>
      <c r="D174" s="90" t="s">
        <v>11337</v>
      </c>
      <c r="E174" s="90" t="s">
        <v>1754</v>
      </c>
      <c r="F174" s="90" t="s">
        <v>11338</v>
      </c>
      <c r="G174" s="90" t="s">
        <v>11339</v>
      </c>
      <c r="H174" s="90" t="s">
        <v>909</v>
      </c>
      <c r="I174" s="90" t="s">
        <v>966</v>
      </c>
      <c r="J174" s="116">
        <v>502</v>
      </c>
      <c r="K174" s="90" t="s">
        <v>1963</v>
      </c>
      <c r="L174" s="90" t="s">
        <v>520</v>
      </c>
      <c r="M174" s="94" t="str">
        <f t="shared" si="5"/>
        <v>PALLARES Simon</v>
      </c>
      <c r="N174" s="94" t="str">
        <f>IFERROR(VLOOKUP(A174,'[2]CLASES-TEMPORADA 2022_2023-2023'!$A:$M,12,0),"")</f>
        <v/>
      </c>
      <c r="O174" s="90" t="str">
        <f>IFERROR(VLOOKUP(A174,'[2]CLASES-TEMPORADA 2022_2023-2023'!$A:$M,13,0),"")</f>
        <v/>
      </c>
    </row>
    <row r="175" spans="1:15" s="94" customFormat="1" x14ac:dyDescent="0.2">
      <c r="A175" s="116">
        <v>40606</v>
      </c>
      <c r="B175" s="90" t="s">
        <v>10851</v>
      </c>
      <c r="C175" s="90" t="s">
        <v>1499</v>
      </c>
      <c r="D175" s="90" t="s">
        <v>46</v>
      </c>
      <c r="E175" s="90" t="s">
        <v>3139</v>
      </c>
      <c r="F175" s="90" t="s">
        <v>11340</v>
      </c>
      <c r="G175" s="90" t="s">
        <v>11341</v>
      </c>
      <c r="H175" s="90" t="s">
        <v>913</v>
      </c>
      <c r="I175" s="90" t="s">
        <v>966</v>
      </c>
      <c r="J175" s="116">
        <v>502</v>
      </c>
      <c r="K175" s="90" t="s">
        <v>1963</v>
      </c>
      <c r="L175" s="90" t="s">
        <v>520</v>
      </c>
      <c r="M175" s="94" t="str">
        <f t="shared" si="5"/>
        <v>CORRAL Carla</v>
      </c>
      <c r="N175" s="94" t="str">
        <f>IFERROR(VLOOKUP(A175,'[2]CLASES-TEMPORADA 2022_2023-2023'!$A:$M,12,0),"")</f>
        <v/>
      </c>
      <c r="O175" s="90" t="str">
        <f>IFERROR(VLOOKUP(A175,'[2]CLASES-TEMPORADA 2022_2023-2023'!$A:$M,13,0),"")</f>
        <v/>
      </c>
    </row>
    <row r="176" spans="1:15" s="94" customFormat="1" x14ac:dyDescent="0.2">
      <c r="A176" s="116">
        <v>40601</v>
      </c>
      <c r="B176" s="90" t="s">
        <v>10851</v>
      </c>
      <c r="C176" s="90" t="s">
        <v>1709</v>
      </c>
      <c r="D176" s="90" t="s">
        <v>5729</v>
      </c>
      <c r="E176" s="90" t="s">
        <v>2047</v>
      </c>
      <c r="F176" s="90" t="s">
        <v>11342</v>
      </c>
      <c r="G176" s="90" t="s">
        <v>11343</v>
      </c>
      <c r="H176" s="90" t="s">
        <v>909</v>
      </c>
      <c r="I176" s="90" t="s">
        <v>11344</v>
      </c>
      <c r="J176" s="116">
        <v>10497</v>
      </c>
      <c r="K176" s="90" t="s">
        <v>1963</v>
      </c>
      <c r="L176" s="90" t="s">
        <v>185</v>
      </c>
      <c r="M176" s="94" t="str">
        <f t="shared" si="5"/>
        <v>RODRíGUEZ Irene</v>
      </c>
      <c r="N176" s="94" t="str">
        <f>IFERROR(VLOOKUP(A176,'[2]CLASES-TEMPORADA 2022_2023-2023'!$A:$M,12,0),"")</f>
        <v/>
      </c>
      <c r="O176" s="90" t="str">
        <f>IFERROR(VLOOKUP(A176,'[2]CLASES-TEMPORADA 2022_2023-2023'!$A:$M,13,0),"")</f>
        <v/>
      </c>
    </row>
    <row r="177" spans="1:15" s="94" customFormat="1" x14ac:dyDescent="0.2">
      <c r="A177" s="116">
        <v>40600</v>
      </c>
      <c r="B177" s="90" t="s">
        <v>10851</v>
      </c>
      <c r="C177" s="90" t="s">
        <v>945</v>
      </c>
      <c r="D177" s="90" t="s">
        <v>2653</v>
      </c>
      <c r="E177" s="90" t="s">
        <v>3095</v>
      </c>
      <c r="F177" s="90" t="s">
        <v>11345</v>
      </c>
      <c r="G177" s="90" t="s">
        <v>11346</v>
      </c>
      <c r="H177" s="90" t="s">
        <v>909</v>
      </c>
      <c r="I177" s="90" t="s">
        <v>11344</v>
      </c>
      <c r="J177" s="116">
        <v>10497</v>
      </c>
      <c r="K177" s="90" t="s">
        <v>1963</v>
      </c>
      <c r="L177" s="90" t="s">
        <v>185</v>
      </c>
      <c r="M177" s="94" t="str">
        <f t="shared" si="5"/>
        <v>HEREDIA Rocío</v>
      </c>
      <c r="N177" s="94">
        <f>IFERROR(VLOOKUP(A177,'[2]CLASES-TEMPORADA 2022_2023-2023'!$A:$M,12,0),"")</f>
        <v>-1</v>
      </c>
      <c r="O177" s="90" t="str">
        <f>IFERROR(VLOOKUP(A177,'[2]CLASES-TEMPORADA 2022_2023-2023'!$A:$M,13,0),"")</f>
        <v>NUE</v>
      </c>
    </row>
    <row r="178" spans="1:15" s="94" customFormat="1" x14ac:dyDescent="0.2">
      <c r="A178" s="116">
        <v>40598</v>
      </c>
      <c r="B178" s="90" t="s">
        <v>8750</v>
      </c>
      <c r="C178" s="90" t="s">
        <v>945</v>
      </c>
      <c r="D178" s="90" t="s">
        <v>2653</v>
      </c>
      <c r="E178" s="90" t="s">
        <v>182</v>
      </c>
      <c r="F178" s="90" t="s">
        <v>11347</v>
      </c>
      <c r="G178" s="90" t="s">
        <v>11348</v>
      </c>
      <c r="H178" s="90" t="s">
        <v>909</v>
      </c>
      <c r="I178" s="90" t="s">
        <v>11344</v>
      </c>
      <c r="J178" s="116">
        <v>10497</v>
      </c>
      <c r="K178" s="90" t="s">
        <v>1963</v>
      </c>
      <c r="L178" s="90" t="s">
        <v>185</v>
      </c>
      <c r="M178" s="94" t="str">
        <f t="shared" si="5"/>
        <v>HEREDIA Miguel Ángel</v>
      </c>
      <c r="N178" s="94" t="str">
        <f>IFERROR(VLOOKUP(A178,'[2]CLASES-TEMPORADA 2022_2023-2023'!$A:$M,12,0),"")</f>
        <v/>
      </c>
      <c r="O178" s="90" t="str">
        <f>IFERROR(VLOOKUP(A178,'[2]CLASES-TEMPORADA 2022_2023-2023'!$A:$M,13,0),"")</f>
        <v/>
      </c>
    </row>
    <row r="179" spans="1:15" s="94" customFormat="1" x14ac:dyDescent="0.2">
      <c r="A179" s="116">
        <v>40597</v>
      </c>
      <c r="B179" s="90" t="s">
        <v>8750</v>
      </c>
      <c r="C179" s="90" t="s">
        <v>3497</v>
      </c>
      <c r="D179" s="90" t="s">
        <v>1270</v>
      </c>
      <c r="E179" s="90" t="s">
        <v>110</v>
      </c>
      <c r="F179" s="90" t="s">
        <v>11349</v>
      </c>
      <c r="G179" s="90" t="s">
        <v>11350</v>
      </c>
      <c r="H179" s="90" t="s">
        <v>909</v>
      </c>
      <c r="I179" s="90" t="s">
        <v>11351</v>
      </c>
      <c r="J179" s="116">
        <v>10411</v>
      </c>
      <c r="K179" s="90" t="s">
        <v>1963</v>
      </c>
      <c r="L179" s="90" t="s">
        <v>520</v>
      </c>
      <c r="M179" s="94" t="str">
        <f t="shared" si="5"/>
        <v>DE LA TORRE Alvaro</v>
      </c>
      <c r="N179" s="94" t="str">
        <f>IFERROR(VLOOKUP(A179,'[2]CLASES-TEMPORADA 2022_2023-2023'!$A:$M,12,0),"")</f>
        <v/>
      </c>
      <c r="O179" s="90" t="str">
        <f>IFERROR(VLOOKUP(A179,'[2]CLASES-TEMPORADA 2022_2023-2023'!$A:$M,13,0),"")</f>
        <v/>
      </c>
    </row>
    <row r="180" spans="1:15" s="94" customFormat="1" x14ac:dyDescent="0.2">
      <c r="A180" s="116">
        <v>40586</v>
      </c>
      <c r="B180" s="90" t="s">
        <v>8750</v>
      </c>
      <c r="C180" s="90" t="s">
        <v>11352</v>
      </c>
      <c r="D180" s="90" t="s">
        <v>31</v>
      </c>
      <c r="E180" s="90" t="s">
        <v>11353</v>
      </c>
      <c r="F180" s="90" t="s">
        <v>11354</v>
      </c>
      <c r="G180" s="90" t="s">
        <v>11355</v>
      </c>
      <c r="H180" s="90" t="s">
        <v>909</v>
      </c>
      <c r="I180" s="90" t="s">
        <v>673</v>
      </c>
      <c r="J180" s="116">
        <v>10202</v>
      </c>
      <c r="K180" s="90" t="s">
        <v>1963</v>
      </c>
      <c r="L180" s="90" t="s">
        <v>583</v>
      </c>
      <c r="M180" s="94" t="str">
        <f t="shared" si="5"/>
        <v>CLAVER Julio Hatuey</v>
      </c>
      <c r="N180" s="94" t="str">
        <f>IFERROR(VLOOKUP(A180,'[2]CLASES-TEMPORADA 2022_2023-2023'!$A:$M,12,0),"")</f>
        <v/>
      </c>
      <c r="O180" s="90" t="str">
        <f>IFERROR(VLOOKUP(A180,'[2]CLASES-TEMPORADA 2022_2023-2023'!$A:$M,13,0),"")</f>
        <v/>
      </c>
    </row>
    <row r="181" spans="1:15" s="94" customFormat="1" x14ac:dyDescent="0.2">
      <c r="A181" s="116">
        <v>40585</v>
      </c>
      <c r="B181" s="90" t="s">
        <v>8750</v>
      </c>
      <c r="C181" s="90" t="s">
        <v>11356</v>
      </c>
      <c r="D181" s="90" t="s">
        <v>11357</v>
      </c>
      <c r="E181" s="90" t="s">
        <v>2034</v>
      </c>
      <c r="F181" s="90" t="s">
        <v>11358</v>
      </c>
      <c r="G181" s="90" t="s">
        <v>11359</v>
      </c>
      <c r="H181" s="90" t="s">
        <v>909</v>
      </c>
      <c r="I181" s="90" t="s">
        <v>10885</v>
      </c>
      <c r="J181" s="116">
        <v>10496</v>
      </c>
      <c r="K181" s="90" t="s">
        <v>1963</v>
      </c>
      <c r="L181" s="90" t="s">
        <v>591</v>
      </c>
      <c r="M181" s="94" t="str">
        <f t="shared" si="5"/>
        <v>ZAVALA Victor</v>
      </c>
      <c r="N181" s="94">
        <f>IFERROR(VLOOKUP(A181,'[2]CLASES-TEMPORADA 2022_2023-2023'!$A:$M,12,0),"")</f>
        <v>-1</v>
      </c>
      <c r="O181" s="90" t="str">
        <f>IFERROR(VLOOKUP(A181,'[2]CLASES-TEMPORADA 2022_2023-2023'!$A:$M,13,0),"")</f>
        <v>NUE</v>
      </c>
    </row>
    <row r="182" spans="1:15" s="94" customFormat="1" x14ac:dyDescent="0.2">
      <c r="A182" s="116">
        <v>40584</v>
      </c>
      <c r="B182" s="90" t="s">
        <v>8750</v>
      </c>
      <c r="C182" s="90" t="s">
        <v>19</v>
      </c>
      <c r="D182" s="90" t="s">
        <v>2351</v>
      </c>
      <c r="E182" s="90" t="s">
        <v>8579</v>
      </c>
      <c r="F182" s="90" t="s">
        <v>11360</v>
      </c>
      <c r="G182" s="90" t="s">
        <v>11361</v>
      </c>
      <c r="H182" s="90" t="s">
        <v>909</v>
      </c>
      <c r="I182" s="90" t="s">
        <v>673</v>
      </c>
      <c r="J182" s="116">
        <v>10202</v>
      </c>
      <c r="K182" s="90" t="s">
        <v>1963</v>
      </c>
      <c r="L182" s="90" t="s">
        <v>583</v>
      </c>
      <c r="M182" s="94" t="str">
        <f t="shared" si="5"/>
        <v>RUIZ Efren</v>
      </c>
      <c r="N182" s="94" t="str">
        <f>IFERROR(VLOOKUP(A182,'[2]CLASES-TEMPORADA 2022_2023-2023'!$A:$M,12,0),"")</f>
        <v/>
      </c>
      <c r="O182" s="90" t="str">
        <f>IFERROR(VLOOKUP(A182,'[2]CLASES-TEMPORADA 2022_2023-2023'!$A:$M,13,0),"")</f>
        <v/>
      </c>
    </row>
    <row r="183" spans="1:15" s="94" customFormat="1" x14ac:dyDescent="0.2">
      <c r="A183" s="116">
        <v>40582</v>
      </c>
      <c r="B183" s="90" t="s">
        <v>10851</v>
      </c>
      <c r="C183" s="90" t="s">
        <v>11362</v>
      </c>
      <c r="D183" s="90"/>
      <c r="E183" s="90" t="s">
        <v>2740</v>
      </c>
      <c r="F183" s="90" t="s">
        <v>11363</v>
      </c>
      <c r="G183" s="90" t="s">
        <v>11364</v>
      </c>
      <c r="H183" s="90" t="s">
        <v>909</v>
      </c>
      <c r="I183" s="90" t="s">
        <v>1185</v>
      </c>
      <c r="J183" s="116">
        <v>10058</v>
      </c>
      <c r="K183" s="90" t="s">
        <v>2540</v>
      </c>
      <c r="L183" s="90" t="s">
        <v>591</v>
      </c>
      <c r="M183" s="94" t="str">
        <f t="shared" si="5"/>
        <v>POIKAT Nicole</v>
      </c>
      <c r="N183" s="94" t="str">
        <f>IFERROR(VLOOKUP(A183,'[2]CLASES-TEMPORADA 2022_2023-2023'!$A:$M,12,0),"")</f>
        <v/>
      </c>
      <c r="O183" s="90" t="str">
        <f>IFERROR(VLOOKUP(A183,'[2]CLASES-TEMPORADA 2022_2023-2023'!$A:$M,13,0),"")</f>
        <v/>
      </c>
    </row>
    <row r="184" spans="1:15" s="94" customFormat="1" x14ac:dyDescent="0.2">
      <c r="A184" s="116">
        <v>40581</v>
      </c>
      <c r="B184" s="90" t="s">
        <v>8750</v>
      </c>
      <c r="C184" s="90" t="s">
        <v>11365</v>
      </c>
      <c r="D184" s="90" t="s">
        <v>11362</v>
      </c>
      <c r="E184" s="90" t="s">
        <v>2869</v>
      </c>
      <c r="F184" s="90" t="s">
        <v>11366</v>
      </c>
      <c r="G184" s="90" t="s">
        <v>11367</v>
      </c>
      <c r="H184" s="90" t="s">
        <v>909</v>
      </c>
      <c r="I184" s="90" t="s">
        <v>1185</v>
      </c>
      <c r="J184" s="116">
        <v>10058</v>
      </c>
      <c r="K184" s="90" t="s">
        <v>1963</v>
      </c>
      <c r="L184" s="90" t="s">
        <v>591</v>
      </c>
      <c r="M184"/>
      <c r="N184" s="94" t="str">
        <f>IFERROR(VLOOKUP(A184,'[2]CLASES-TEMPORADA 2022_2023-2023'!$A:$M,12,0),"")</f>
        <v/>
      </c>
      <c r="O184" s="90" t="str">
        <f>IFERROR(VLOOKUP(A184,'[2]CLASES-TEMPORADA 2022_2023-2023'!$A:$M,13,0),"")</f>
        <v/>
      </c>
    </row>
    <row r="185" spans="1:15" s="94" customFormat="1" x14ac:dyDescent="0.2">
      <c r="A185" s="116">
        <v>40580</v>
      </c>
      <c r="B185" s="90" t="s">
        <v>10851</v>
      </c>
      <c r="C185" s="90" t="s">
        <v>942</v>
      </c>
      <c r="D185" s="90" t="s">
        <v>4124</v>
      </c>
      <c r="E185" s="90" t="s">
        <v>11368</v>
      </c>
      <c r="F185" s="90" t="s">
        <v>11369</v>
      </c>
      <c r="G185" s="90" t="s">
        <v>11370</v>
      </c>
      <c r="H185" s="90" t="s">
        <v>909</v>
      </c>
      <c r="I185" s="90" t="s">
        <v>1185</v>
      </c>
      <c r="J185" s="116">
        <v>10058</v>
      </c>
      <c r="K185" s="90" t="s">
        <v>1963</v>
      </c>
      <c r="L185" s="90" t="s">
        <v>591</v>
      </c>
      <c r="M185" s="94" t="str">
        <f t="shared" ref="M185:M248" si="6">CONCATENATE(C185," ",PROPER(E185))</f>
        <v>MORALES Regina</v>
      </c>
      <c r="N185" s="94" t="str">
        <f>IFERROR(VLOOKUP(A185,'[2]CLASES-TEMPORADA 2022_2023-2023'!$A:$M,12,0),"")</f>
        <v/>
      </c>
      <c r="O185" s="90" t="str">
        <f>IFERROR(VLOOKUP(A185,'[2]CLASES-TEMPORADA 2022_2023-2023'!$A:$M,13,0),"")</f>
        <v/>
      </c>
    </row>
    <row r="186" spans="1:15" s="94" customFormat="1" x14ac:dyDescent="0.2">
      <c r="A186" s="116">
        <v>40579</v>
      </c>
      <c r="B186" s="90" t="s">
        <v>8750</v>
      </c>
      <c r="C186" s="90" t="s">
        <v>2212</v>
      </c>
      <c r="D186" s="90" t="s">
        <v>11371</v>
      </c>
      <c r="E186" s="90" t="s">
        <v>75</v>
      </c>
      <c r="F186" s="90" t="s">
        <v>4920</v>
      </c>
      <c r="G186" s="90" t="s">
        <v>11372</v>
      </c>
      <c r="H186" s="90" t="s">
        <v>909</v>
      </c>
      <c r="I186" s="90" t="s">
        <v>673</v>
      </c>
      <c r="J186" s="116">
        <v>10202</v>
      </c>
      <c r="K186" s="90" t="s">
        <v>1963</v>
      </c>
      <c r="L186" s="90" t="s">
        <v>583</v>
      </c>
      <c r="M186" s="94" t="str">
        <f t="shared" si="6"/>
        <v>PéREZ Jorge</v>
      </c>
      <c r="N186" s="94" t="str">
        <f>IFERROR(VLOOKUP(A186,'[2]CLASES-TEMPORADA 2022_2023-2023'!$A:$M,12,0),"")</f>
        <v/>
      </c>
      <c r="O186" s="90" t="str">
        <f>IFERROR(VLOOKUP(A186,'[2]CLASES-TEMPORADA 2022_2023-2023'!$A:$M,13,0),"")</f>
        <v/>
      </c>
    </row>
    <row r="187" spans="1:15" s="94" customFormat="1" x14ac:dyDescent="0.2">
      <c r="A187" s="116">
        <v>40578</v>
      </c>
      <c r="B187" s="90" t="s">
        <v>8750</v>
      </c>
      <c r="C187" s="90" t="s">
        <v>2962</v>
      </c>
      <c r="D187" s="90" t="s">
        <v>11373</v>
      </c>
      <c r="E187" s="90" t="s">
        <v>957</v>
      </c>
      <c r="F187" s="90" t="s">
        <v>11374</v>
      </c>
      <c r="G187" s="90" t="s">
        <v>11375</v>
      </c>
      <c r="H187" s="90" t="s">
        <v>909</v>
      </c>
      <c r="I187" s="90" t="s">
        <v>673</v>
      </c>
      <c r="J187" s="116">
        <v>10202</v>
      </c>
      <c r="K187" s="90" t="s">
        <v>1963</v>
      </c>
      <c r="L187" s="90" t="s">
        <v>583</v>
      </c>
      <c r="M187" s="94" t="str">
        <f t="shared" si="6"/>
        <v>CELADA Marcos</v>
      </c>
      <c r="N187" s="94" t="str">
        <f>IFERROR(VLOOKUP(A187,'[2]CLASES-TEMPORADA 2022_2023-2023'!$A:$M,12,0),"")</f>
        <v/>
      </c>
      <c r="O187" s="90" t="str">
        <f>IFERROR(VLOOKUP(A187,'[2]CLASES-TEMPORADA 2022_2023-2023'!$A:$M,13,0),"")</f>
        <v/>
      </c>
    </row>
    <row r="188" spans="1:15" s="94" customFormat="1" x14ac:dyDescent="0.2">
      <c r="A188" s="116">
        <v>40577</v>
      </c>
      <c r="B188" s="90" t="s">
        <v>10851</v>
      </c>
      <c r="C188" s="90" t="s">
        <v>1101</v>
      </c>
      <c r="D188" s="90" t="s">
        <v>11376</v>
      </c>
      <c r="E188" s="90" t="s">
        <v>11377</v>
      </c>
      <c r="F188" s="90" t="s">
        <v>11378</v>
      </c>
      <c r="G188" s="90" t="s">
        <v>11379</v>
      </c>
      <c r="H188" s="90" t="s">
        <v>909</v>
      </c>
      <c r="I188" s="90" t="s">
        <v>673</v>
      </c>
      <c r="J188" s="116">
        <v>10202</v>
      </c>
      <c r="K188" s="90" t="s">
        <v>1963</v>
      </c>
      <c r="L188" s="90" t="s">
        <v>583</v>
      </c>
      <c r="M188" s="94" t="str">
        <f t="shared" si="6"/>
        <v>GONZáLEZ Julieta</v>
      </c>
      <c r="N188" s="94" t="str">
        <f>IFERROR(VLOOKUP(A188,'[2]CLASES-TEMPORADA 2022_2023-2023'!$A:$M,12,0),"")</f>
        <v/>
      </c>
      <c r="O188" s="90" t="str">
        <f>IFERROR(VLOOKUP(A188,'[2]CLASES-TEMPORADA 2022_2023-2023'!$A:$M,13,0),"")</f>
        <v/>
      </c>
    </row>
    <row r="189" spans="1:15" s="94" customFormat="1" x14ac:dyDescent="0.2">
      <c r="A189" s="116">
        <v>40576</v>
      </c>
      <c r="B189" s="90" t="s">
        <v>10851</v>
      </c>
      <c r="C189" s="90" t="s">
        <v>1101</v>
      </c>
      <c r="D189" s="90" t="s">
        <v>11376</v>
      </c>
      <c r="E189" s="90" t="s">
        <v>2911</v>
      </c>
      <c r="F189" s="90" t="s">
        <v>11378</v>
      </c>
      <c r="G189" s="90" t="s">
        <v>11380</v>
      </c>
      <c r="H189" s="90" t="s">
        <v>909</v>
      </c>
      <c r="I189" s="90" t="s">
        <v>673</v>
      </c>
      <c r="J189" s="116">
        <v>10202</v>
      </c>
      <c r="K189" s="90" t="s">
        <v>1963</v>
      </c>
      <c r="L189" s="90" t="s">
        <v>583</v>
      </c>
      <c r="M189" s="94" t="str">
        <f t="shared" si="6"/>
        <v>GONZáLEZ Sofía</v>
      </c>
      <c r="N189" s="94" t="str">
        <f>IFERROR(VLOOKUP(A189,'[2]CLASES-TEMPORADA 2022_2023-2023'!$A:$M,12,0),"")</f>
        <v/>
      </c>
      <c r="O189" s="90" t="str">
        <f>IFERROR(VLOOKUP(A189,'[2]CLASES-TEMPORADA 2022_2023-2023'!$A:$M,13,0),"")</f>
        <v/>
      </c>
    </row>
    <row r="190" spans="1:15" s="94" customFormat="1" x14ac:dyDescent="0.2">
      <c r="A190" s="116">
        <v>40568</v>
      </c>
      <c r="B190" s="90" t="s">
        <v>8750</v>
      </c>
      <c r="C190" s="90" t="s">
        <v>2201</v>
      </c>
      <c r="D190" s="90" t="s">
        <v>19</v>
      </c>
      <c r="E190" s="90" t="s">
        <v>11381</v>
      </c>
      <c r="F190" s="90" t="s">
        <v>4287</v>
      </c>
      <c r="G190" s="90" t="s">
        <v>11382</v>
      </c>
      <c r="H190" s="90" t="s">
        <v>909</v>
      </c>
      <c r="I190" s="90" t="s">
        <v>1091</v>
      </c>
      <c r="J190" s="116">
        <v>10148</v>
      </c>
      <c r="K190" s="90" t="s">
        <v>1963</v>
      </c>
      <c r="L190" s="90" t="s">
        <v>583</v>
      </c>
      <c r="M190" s="94" t="str">
        <f t="shared" si="6"/>
        <v>CASTAÑEDA Jorge Eduardo</v>
      </c>
      <c r="N190" s="94" t="str">
        <f>IFERROR(VLOOKUP(A190,'[2]CLASES-TEMPORADA 2022_2023-2023'!$A:$M,12,0),"")</f>
        <v/>
      </c>
      <c r="O190" s="90" t="str">
        <f>IFERROR(VLOOKUP(A190,'[2]CLASES-TEMPORADA 2022_2023-2023'!$A:$M,13,0),"")</f>
        <v/>
      </c>
    </row>
    <row r="191" spans="1:15" s="94" customFormat="1" x14ac:dyDescent="0.2">
      <c r="A191" s="116">
        <v>40564</v>
      </c>
      <c r="B191" s="90" t="s">
        <v>8750</v>
      </c>
      <c r="C191" s="90" t="s">
        <v>51</v>
      </c>
      <c r="D191" s="90" t="s">
        <v>11383</v>
      </c>
      <c r="E191" s="90" t="s">
        <v>2869</v>
      </c>
      <c r="F191" s="90" t="s">
        <v>11384</v>
      </c>
      <c r="G191" s="90" t="s">
        <v>11385</v>
      </c>
      <c r="H191" s="90" t="s">
        <v>909</v>
      </c>
      <c r="I191" s="90" t="s">
        <v>930</v>
      </c>
      <c r="J191" s="116">
        <v>138</v>
      </c>
      <c r="K191" s="90" t="s">
        <v>1963</v>
      </c>
      <c r="L191" s="90" t="s">
        <v>593</v>
      </c>
      <c r="M191" s="94" t="str">
        <f t="shared" si="6"/>
        <v>DIAZ Nicolas</v>
      </c>
      <c r="N191" s="94" t="str">
        <f>IFERROR(VLOOKUP(A191,'[2]CLASES-TEMPORADA 2022_2023-2023'!$A:$M,12,0),"")</f>
        <v/>
      </c>
      <c r="O191" s="90" t="str">
        <f>IFERROR(VLOOKUP(A191,'[2]CLASES-TEMPORADA 2022_2023-2023'!$A:$M,13,0),"")</f>
        <v/>
      </c>
    </row>
    <row r="192" spans="1:15" s="94" customFormat="1" x14ac:dyDescent="0.2">
      <c r="A192" s="116">
        <v>40562</v>
      </c>
      <c r="B192" s="90" t="s">
        <v>8750</v>
      </c>
      <c r="C192" s="90" t="s">
        <v>11386</v>
      </c>
      <c r="D192" s="90"/>
      <c r="E192" s="90" t="s">
        <v>11387</v>
      </c>
      <c r="F192" s="90" t="s">
        <v>11388</v>
      </c>
      <c r="G192" s="90" t="s">
        <v>11389</v>
      </c>
      <c r="H192" s="90" t="s">
        <v>913</v>
      </c>
      <c r="I192" s="90" t="s">
        <v>928</v>
      </c>
      <c r="J192" s="116">
        <v>109</v>
      </c>
      <c r="K192" s="90" t="s">
        <v>2103</v>
      </c>
      <c r="L192" s="90" t="s">
        <v>585</v>
      </c>
      <c r="M192" s="94" t="str">
        <f t="shared" si="6"/>
        <v>KHAIRULLIN Shamil</v>
      </c>
      <c r="N192" s="94" t="str">
        <f>IFERROR(VLOOKUP(A192,'[2]CLASES-TEMPORADA 2022_2023-2023'!$A:$M,12,0),"")</f>
        <v/>
      </c>
      <c r="O192" s="90" t="str">
        <f>IFERROR(VLOOKUP(A192,'[2]CLASES-TEMPORADA 2022_2023-2023'!$A:$M,13,0),"")</f>
        <v/>
      </c>
    </row>
    <row r="193" spans="1:15" s="94" customFormat="1" x14ac:dyDescent="0.2">
      <c r="A193" s="116">
        <v>40555</v>
      </c>
      <c r="B193" s="90" t="s">
        <v>10851</v>
      </c>
      <c r="C193" s="90" t="s">
        <v>6541</v>
      </c>
      <c r="D193" s="90" t="s">
        <v>942</v>
      </c>
      <c r="E193" s="90" t="s">
        <v>11390</v>
      </c>
      <c r="F193" s="90" t="s">
        <v>11391</v>
      </c>
      <c r="G193" s="90" t="s">
        <v>11392</v>
      </c>
      <c r="H193" s="90" t="s">
        <v>909</v>
      </c>
      <c r="I193" s="90" t="s">
        <v>1075</v>
      </c>
      <c r="J193" s="116">
        <v>17</v>
      </c>
      <c r="K193" s="90" t="s">
        <v>1963</v>
      </c>
      <c r="L193" s="90" t="s">
        <v>591</v>
      </c>
      <c r="M193" s="94" t="str">
        <f t="shared" si="6"/>
        <v>TEODORO Lucía</v>
      </c>
      <c r="N193" s="94" t="str">
        <f>IFERROR(VLOOKUP(A193,'[2]CLASES-TEMPORADA 2022_2023-2023'!$A:$M,12,0),"")</f>
        <v/>
      </c>
      <c r="O193" s="90" t="str">
        <f>IFERROR(VLOOKUP(A193,'[2]CLASES-TEMPORADA 2022_2023-2023'!$A:$M,13,0),"")</f>
        <v/>
      </c>
    </row>
    <row r="194" spans="1:15" s="94" customFormat="1" x14ac:dyDescent="0.2">
      <c r="A194" s="116">
        <v>40554</v>
      </c>
      <c r="B194" s="90" t="s">
        <v>8750</v>
      </c>
      <c r="C194" s="90" t="s">
        <v>161</v>
      </c>
      <c r="D194" s="90" t="s">
        <v>1622</v>
      </c>
      <c r="E194" s="90" t="s">
        <v>11393</v>
      </c>
      <c r="F194" s="90" t="s">
        <v>11394</v>
      </c>
      <c r="G194" s="90" t="s">
        <v>11395</v>
      </c>
      <c r="H194" s="90" t="s">
        <v>909</v>
      </c>
      <c r="I194" s="90" t="s">
        <v>673</v>
      </c>
      <c r="J194" s="116">
        <v>10202</v>
      </c>
      <c r="K194" s="90" t="s">
        <v>1963</v>
      </c>
      <c r="L194" s="90" t="s">
        <v>583</v>
      </c>
      <c r="M194" s="94" t="str">
        <f t="shared" si="6"/>
        <v>MUÑOZ Nicolás</v>
      </c>
      <c r="N194" s="94" t="str">
        <f>IFERROR(VLOOKUP(A194,'[2]CLASES-TEMPORADA 2022_2023-2023'!$A:$M,12,0),"")</f>
        <v/>
      </c>
      <c r="O194" s="90" t="str">
        <f>IFERROR(VLOOKUP(A194,'[2]CLASES-TEMPORADA 2022_2023-2023'!$A:$M,13,0),"")</f>
        <v/>
      </c>
    </row>
    <row r="195" spans="1:15" s="94" customFormat="1" x14ac:dyDescent="0.2">
      <c r="A195" s="116">
        <v>40553</v>
      </c>
      <c r="B195" s="90" t="s">
        <v>8750</v>
      </c>
      <c r="C195" s="90" t="s">
        <v>161</v>
      </c>
      <c r="D195" s="90" t="s">
        <v>1622</v>
      </c>
      <c r="E195" s="90" t="s">
        <v>34</v>
      </c>
      <c r="F195" s="90" t="s">
        <v>11396</v>
      </c>
      <c r="G195" s="90" t="s">
        <v>11397</v>
      </c>
      <c r="H195" s="90" t="s">
        <v>909</v>
      </c>
      <c r="I195" s="90" t="s">
        <v>673</v>
      </c>
      <c r="J195" s="116">
        <v>10202</v>
      </c>
      <c r="K195" s="90" t="s">
        <v>1963</v>
      </c>
      <c r="L195" s="90" t="s">
        <v>583</v>
      </c>
      <c r="M195" s="94" t="str">
        <f t="shared" si="6"/>
        <v>MUÑOZ Alejandro</v>
      </c>
      <c r="N195" s="94" t="str">
        <f>IFERROR(VLOOKUP(A195,'[2]CLASES-TEMPORADA 2022_2023-2023'!$A:$M,12,0),"")</f>
        <v/>
      </c>
      <c r="O195" s="90" t="str">
        <f>IFERROR(VLOOKUP(A195,'[2]CLASES-TEMPORADA 2022_2023-2023'!$A:$M,13,0),"")</f>
        <v/>
      </c>
    </row>
    <row r="196" spans="1:15" s="94" customFormat="1" x14ac:dyDescent="0.2">
      <c r="A196" s="116">
        <v>40552</v>
      </c>
      <c r="B196" s="90" t="s">
        <v>10851</v>
      </c>
      <c r="C196" s="90" t="s">
        <v>11398</v>
      </c>
      <c r="D196" s="90" t="s">
        <v>2277</v>
      </c>
      <c r="E196" s="90" t="s">
        <v>11399</v>
      </c>
      <c r="F196" s="90" t="s">
        <v>11400</v>
      </c>
      <c r="G196" s="90" t="s">
        <v>11401</v>
      </c>
      <c r="H196" s="90" t="s">
        <v>909</v>
      </c>
      <c r="I196" s="90" t="s">
        <v>5429</v>
      </c>
      <c r="J196" s="116">
        <v>691</v>
      </c>
      <c r="K196" s="90" t="s">
        <v>1963</v>
      </c>
      <c r="L196" s="90" t="s">
        <v>591</v>
      </c>
      <c r="M196" s="94" t="str">
        <f t="shared" si="6"/>
        <v>JERóNIMO Leyre</v>
      </c>
      <c r="N196" s="94" t="str">
        <f>IFERROR(VLOOKUP(A196,'[2]CLASES-TEMPORADA 2022_2023-2023'!$A:$M,12,0),"")</f>
        <v/>
      </c>
      <c r="O196" s="90" t="str">
        <f>IFERROR(VLOOKUP(A196,'[2]CLASES-TEMPORADA 2022_2023-2023'!$A:$M,13,0),"")</f>
        <v/>
      </c>
    </row>
    <row r="197" spans="1:15" s="94" customFormat="1" x14ac:dyDescent="0.2">
      <c r="A197" s="116">
        <v>40551</v>
      </c>
      <c r="B197" s="90" t="s">
        <v>10851</v>
      </c>
      <c r="C197" s="90" t="s">
        <v>37</v>
      </c>
      <c r="D197" s="90" t="s">
        <v>1440</v>
      </c>
      <c r="E197" s="90" t="s">
        <v>3026</v>
      </c>
      <c r="F197" s="90" t="s">
        <v>11402</v>
      </c>
      <c r="G197" s="90" t="s">
        <v>11403</v>
      </c>
      <c r="H197" s="90" t="s">
        <v>909</v>
      </c>
      <c r="I197" s="90" t="s">
        <v>5429</v>
      </c>
      <c r="J197" s="116">
        <v>691</v>
      </c>
      <c r="K197" s="90" t="s">
        <v>1963</v>
      </c>
      <c r="L197" s="90" t="s">
        <v>591</v>
      </c>
      <c r="M197" s="94" t="str">
        <f t="shared" si="6"/>
        <v>MORENO Elena</v>
      </c>
      <c r="N197" s="94" t="str">
        <f>IFERROR(VLOOKUP(A197,'[2]CLASES-TEMPORADA 2022_2023-2023'!$A:$M,12,0),"")</f>
        <v/>
      </c>
      <c r="O197" s="90" t="str">
        <f>IFERROR(VLOOKUP(A197,'[2]CLASES-TEMPORADA 2022_2023-2023'!$A:$M,13,0),"")</f>
        <v/>
      </c>
    </row>
    <row r="198" spans="1:15" s="94" customFormat="1" x14ac:dyDescent="0.2">
      <c r="A198" s="116">
        <v>40550</v>
      </c>
      <c r="B198" s="90" t="s">
        <v>8750</v>
      </c>
      <c r="C198" s="90" t="s">
        <v>3064</v>
      </c>
      <c r="D198" s="90" t="s">
        <v>11404</v>
      </c>
      <c r="E198" s="90" t="s">
        <v>143</v>
      </c>
      <c r="F198" s="90" t="s">
        <v>11405</v>
      </c>
      <c r="G198" s="90" t="s">
        <v>11406</v>
      </c>
      <c r="H198" s="90" t="s">
        <v>909</v>
      </c>
      <c r="I198" s="90" t="s">
        <v>5429</v>
      </c>
      <c r="J198" s="116">
        <v>691</v>
      </c>
      <c r="K198" s="90" t="s">
        <v>1963</v>
      </c>
      <c r="L198" s="90" t="s">
        <v>591</v>
      </c>
      <c r="M198" s="94" t="str">
        <f t="shared" si="6"/>
        <v>SALCEDO Asier</v>
      </c>
      <c r="N198" s="94" t="str">
        <f>IFERROR(VLOOKUP(A198,'[2]CLASES-TEMPORADA 2022_2023-2023'!$A:$M,12,0),"")</f>
        <v/>
      </c>
      <c r="O198" s="90" t="str">
        <f>IFERROR(VLOOKUP(A198,'[2]CLASES-TEMPORADA 2022_2023-2023'!$A:$M,13,0),"")</f>
        <v/>
      </c>
    </row>
    <row r="199" spans="1:15" s="94" customFormat="1" x14ac:dyDescent="0.2">
      <c r="A199" s="116">
        <v>40548</v>
      </c>
      <c r="B199" s="90" t="s">
        <v>8750</v>
      </c>
      <c r="C199" s="90" t="s">
        <v>11398</v>
      </c>
      <c r="D199" s="90" t="s">
        <v>2277</v>
      </c>
      <c r="E199" s="90" t="s">
        <v>11407</v>
      </c>
      <c r="F199" s="90" t="s">
        <v>2221</v>
      </c>
      <c r="G199" s="90" t="s">
        <v>11408</v>
      </c>
      <c r="H199" s="90" t="s">
        <v>909</v>
      </c>
      <c r="I199" s="90" t="s">
        <v>5429</v>
      </c>
      <c r="J199" s="116">
        <v>691</v>
      </c>
      <c r="K199" s="90" t="s">
        <v>1963</v>
      </c>
      <c r="L199" s="90" t="s">
        <v>591</v>
      </c>
      <c r="M199" s="94" t="str">
        <f t="shared" si="6"/>
        <v>JERóNIMO Adrián</v>
      </c>
      <c r="N199" s="94" t="str">
        <f>IFERROR(VLOOKUP(A199,'[2]CLASES-TEMPORADA 2022_2023-2023'!$A:$M,12,0),"")</f>
        <v/>
      </c>
      <c r="O199" s="90" t="str">
        <f>IFERROR(VLOOKUP(A199,'[2]CLASES-TEMPORADA 2022_2023-2023'!$A:$M,13,0),"")</f>
        <v/>
      </c>
    </row>
    <row r="200" spans="1:15" s="94" customFormat="1" x14ac:dyDescent="0.2">
      <c r="A200" s="116">
        <v>40547</v>
      </c>
      <c r="B200" s="90" t="s">
        <v>8750</v>
      </c>
      <c r="C200" s="90" t="s">
        <v>11409</v>
      </c>
      <c r="D200" s="90"/>
      <c r="E200" s="90" t="s">
        <v>4777</v>
      </c>
      <c r="F200" s="90" t="s">
        <v>11410</v>
      </c>
      <c r="G200" s="90" t="s">
        <v>11411</v>
      </c>
      <c r="H200" s="90" t="s">
        <v>909</v>
      </c>
      <c r="I200" s="90" t="s">
        <v>5429</v>
      </c>
      <c r="J200" s="116">
        <v>691</v>
      </c>
      <c r="K200" s="90" t="s">
        <v>2103</v>
      </c>
      <c r="L200" s="90" t="s">
        <v>591</v>
      </c>
      <c r="M200" s="94" t="str">
        <f t="shared" si="6"/>
        <v>SASHENKOV Igor</v>
      </c>
      <c r="N200" s="94" t="str">
        <f>IFERROR(VLOOKUP(A200,'[2]CLASES-TEMPORADA 2022_2023-2023'!$A:$M,12,0),"")</f>
        <v/>
      </c>
      <c r="O200" s="90" t="str">
        <f>IFERROR(VLOOKUP(A200,'[2]CLASES-TEMPORADA 2022_2023-2023'!$A:$M,13,0),"")</f>
        <v/>
      </c>
    </row>
    <row r="201" spans="1:15" s="94" customFormat="1" x14ac:dyDescent="0.2">
      <c r="A201" s="116">
        <v>40544</v>
      </c>
      <c r="B201" s="90" t="s">
        <v>8750</v>
      </c>
      <c r="C201" s="90" t="s">
        <v>5520</v>
      </c>
      <c r="D201" s="90" t="s">
        <v>942</v>
      </c>
      <c r="E201" s="90" t="s">
        <v>110</v>
      </c>
      <c r="F201" s="90" t="s">
        <v>4494</v>
      </c>
      <c r="G201" s="90" t="s">
        <v>11412</v>
      </c>
      <c r="H201" s="90" t="s">
        <v>909</v>
      </c>
      <c r="I201" s="90" t="s">
        <v>1185</v>
      </c>
      <c r="J201" s="116">
        <v>10058</v>
      </c>
      <c r="K201" s="90" t="s">
        <v>1963</v>
      </c>
      <c r="L201" s="90" t="s">
        <v>591</v>
      </c>
      <c r="M201" s="94" t="str">
        <f t="shared" si="6"/>
        <v>MARTÍN Alvaro</v>
      </c>
      <c r="N201" s="94" t="str">
        <f>IFERROR(VLOOKUP(A201,'[2]CLASES-TEMPORADA 2022_2023-2023'!$A:$M,12,0),"")</f>
        <v/>
      </c>
      <c r="O201" s="90" t="str">
        <f>IFERROR(VLOOKUP(A201,'[2]CLASES-TEMPORADA 2022_2023-2023'!$A:$M,13,0),"")</f>
        <v/>
      </c>
    </row>
    <row r="202" spans="1:15" s="94" customFormat="1" x14ac:dyDescent="0.2">
      <c r="A202" s="116">
        <v>40542</v>
      </c>
      <c r="B202" s="90" t="s">
        <v>8750</v>
      </c>
      <c r="C202" s="90" t="s">
        <v>5520</v>
      </c>
      <c r="D202" s="90" t="s">
        <v>942</v>
      </c>
      <c r="E202" s="90" t="s">
        <v>2034</v>
      </c>
      <c r="F202" s="90" t="s">
        <v>11413</v>
      </c>
      <c r="G202" s="90" t="s">
        <v>11414</v>
      </c>
      <c r="H202" s="90" t="s">
        <v>909</v>
      </c>
      <c r="I202" s="90" t="s">
        <v>1185</v>
      </c>
      <c r="J202" s="116">
        <v>10058</v>
      </c>
      <c r="K202" s="90" t="s">
        <v>1963</v>
      </c>
      <c r="L202" s="90" t="s">
        <v>591</v>
      </c>
      <c r="M202" s="94" t="str">
        <f t="shared" si="6"/>
        <v>MARTÍN Victor</v>
      </c>
      <c r="N202" s="94" t="str">
        <f>IFERROR(VLOOKUP(A202,'[2]CLASES-TEMPORADA 2022_2023-2023'!$A:$M,12,0),"")</f>
        <v/>
      </c>
      <c r="O202" s="90" t="str">
        <f>IFERROR(VLOOKUP(A202,'[2]CLASES-TEMPORADA 2022_2023-2023'!$A:$M,13,0),"")</f>
        <v/>
      </c>
    </row>
    <row r="203" spans="1:15" s="94" customFormat="1" x14ac:dyDescent="0.2">
      <c r="A203" s="116">
        <v>40535</v>
      </c>
      <c r="B203" s="90" t="s">
        <v>8750</v>
      </c>
      <c r="C203" s="90" t="s">
        <v>1376</v>
      </c>
      <c r="D203" s="90" t="s">
        <v>6343</v>
      </c>
      <c r="E203" s="90" t="s">
        <v>85</v>
      </c>
      <c r="F203" s="90" t="s">
        <v>11415</v>
      </c>
      <c r="G203" s="90" t="s">
        <v>11416</v>
      </c>
      <c r="H203" s="90" t="s">
        <v>909</v>
      </c>
      <c r="I203" s="90" t="s">
        <v>1244</v>
      </c>
      <c r="J203" s="116">
        <v>10087</v>
      </c>
      <c r="K203" s="90" t="s">
        <v>1963</v>
      </c>
      <c r="L203" s="90" t="s">
        <v>591</v>
      </c>
      <c r="M203" s="94" t="str">
        <f t="shared" si="6"/>
        <v>RAMOS Diego</v>
      </c>
      <c r="N203" s="94" t="str">
        <f>IFERROR(VLOOKUP(A203,'[2]CLASES-TEMPORADA 2022_2023-2023'!$A:$M,12,0),"")</f>
        <v/>
      </c>
      <c r="O203" s="90" t="str">
        <f>IFERROR(VLOOKUP(A203,'[2]CLASES-TEMPORADA 2022_2023-2023'!$A:$M,13,0),"")</f>
        <v/>
      </c>
    </row>
    <row r="204" spans="1:15" s="94" customFormat="1" x14ac:dyDescent="0.2">
      <c r="A204" s="116">
        <v>40534</v>
      </c>
      <c r="B204" s="90" t="s">
        <v>8750</v>
      </c>
      <c r="C204" s="90" t="s">
        <v>1589</v>
      </c>
      <c r="D204" s="90" t="s">
        <v>1409</v>
      </c>
      <c r="E204" s="90" t="s">
        <v>2139</v>
      </c>
      <c r="F204" s="90" t="s">
        <v>11417</v>
      </c>
      <c r="G204" s="90" t="s">
        <v>11418</v>
      </c>
      <c r="H204" s="90" t="s">
        <v>909</v>
      </c>
      <c r="I204" s="90" t="s">
        <v>1145</v>
      </c>
      <c r="J204" s="116">
        <v>10018</v>
      </c>
      <c r="K204" s="90" t="s">
        <v>1963</v>
      </c>
      <c r="L204" s="90" t="s">
        <v>591</v>
      </c>
      <c r="M204" s="94" t="str">
        <f t="shared" si="6"/>
        <v>CARRILLO Dario</v>
      </c>
      <c r="N204" s="94" t="str">
        <f>IFERROR(VLOOKUP(A204,'[2]CLASES-TEMPORADA 2022_2023-2023'!$A:$M,12,0),"")</f>
        <v/>
      </c>
      <c r="O204" s="90" t="str">
        <f>IFERROR(VLOOKUP(A204,'[2]CLASES-TEMPORADA 2022_2023-2023'!$A:$M,13,0),"")</f>
        <v/>
      </c>
    </row>
    <row r="205" spans="1:15" s="94" customFormat="1" x14ac:dyDescent="0.2">
      <c r="A205" s="116">
        <v>40533</v>
      </c>
      <c r="B205" s="90" t="s">
        <v>8750</v>
      </c>
      <c r="C205" s="90" t="s">
        <v>19</v>
      </c>
      <c r="D205" s="90" t="s">
        <v>11419</v>
      </c>
      <c r="E205" s="90" t="s">
        <v>23</v>
      </c>
      <c r="F205" s="90" t="s">
        <v>11420</v>
      </c>
      <c r="G205" s="90" t="s">
        <v>11421</v>
      </c>
      <c r="H205" s="90" t="s">
        <v>909</v>
      </c>
      <c r="I205" s="90" t="s">
        <v>1145</v>
      </c>
      <c r="J205" s="116">
        <v>10018</v>
      </c>
      <c r="K205" s="90" t="s">
        <v>1963</v>
      </c>
      <c r="L205" s="90" t="s">
        <v>591</v>
      </c>
      <c r="M205" s="94" t="str">
        <f t="shared" si="6"/>
        <v>RUIZ Manuel</v>
      </c>
      <c r="N205" s="94" t="str">
        <f>IFERROR(VLOOKUP(A205,'[2]CLASES-TEMPORADA 2022_2023-2023'!$A:$M,12,0),"")</f>
        <v/>
      </c>
      <c r="O205" s="90" t="str">
        <f>IFERROR(VLOOKUP(A205,'[2]CLASES-TEMPORADA 2022_2023-2023'!$A:$M,13,0),"")</f>
        <v/>
      </c>
    </row>
    <row r="206" spans="1:15" s="94" customFormat="1" x14ac:dyDescent="0.2">
      <c r="A206" s="116">
        <v>40532</v>
      </c>
      <c r="B206" s="90" t="s">
        <v>8750</v>
      </c>
      <c r="C206" s="90" t="s">
        <v>161</v>
      </c>
      <c r="D206" s="90" t="s">
        <v>29</v>
      </c>
      <c r="E206" s="90" t="s">
        <v>108</v>
      </c>
      <c r="F206" s="90" t="s">
        <v>11391</v>
      </c>
      <c r="G206" s="90" t="s">
        <v>11422</v>
      </c>
      <c r="H206" s="90" t="s">
        <v>909</v>
      </c>
      <c r="I206" s="90" t="s">
        <v>952</v>
      </c>
      <c r="J206" s="116">
        <v>308</v>
      </c>
      <c r="K206" s="90" t="s">
        <v>1963</v>
      </c>
      <c r="L206" s="90" t="s">
        <v>591</v>
      </c>
      <c r="M206" s="94" t="str">
        <f t="shared" si="6"/>
        <v>MUÑOZ Sergio</v>
      </c>
      <c r="N206" s="94" t="str">
        <f>IFERROR(VLOOKUP(A206,'[2]CLASES-TEMPORADA 2022_2023-2023'!$A:$M,12,0),"")</f>
        <v/>
      </c>
      <c r="O206" s="90" t="str">
        <f>IFERROR(VLOOKUP(A206,'[2]CLASES-TEMPORADA 2022_2023-2023'!$A:$M,13,0),"")</f>
        <v/>
      </c>
    </row>
    <row r="207" spans="1:15" s="94" customFormat="1" x14ac:dyDescent="0.2">
      <c r="A207" s="116">
        <v>40523</v>
      </c>
      <c r="B207" s="90" t="s">
        <v>8750</v>
      </c>
      <c r="C207" s="90" t="s">
        <v>3410</v>
      </c>
      <c r="D207" s="90" t="s">
        <v>11423</v>
      </c>
      <c r="E207" s="90" t="s">
        <v>11424</v>
      </c>
      <c r="F207" s="90" t="s">
        <v>11425</v>
      </c>
      <c r="G207" s="90" t="s">
        <v>11426</v>
      </c>
      <c r="H207" s="90" t="s">
        <v>909</v>
      </c>
      <c r="I207" s="90" t="s">
        <v>752</v>
      </c>
      <c r="J207" s="116">
        <v>10407</v>
      </c>
      <c r="K207" s="90" t="s">
        <v>2711</v>
      </c>
      <c r="L207" s="90" t="s">
        <v>604</v>
      </c>
      <c r="M207" s="94" t="str">
        <f t="shared" si="6"/>
        <v>DAMASO Rener Heitor</v>
      </c>
      <c r="N207" s="94" t="str">
        <f>IFERROR(VLOOKUP(A207,'[2]CLASES-TEMPORADA 2022_2023-2023'!$A:$M,12,0),"")</f>
        <v/>
      </c>
      <c r="O207" s="90" t="str">
        <f>IFERROR(VLOOKUP(A207,'[2]CLASES-TEMPORADA 2022_2023-2023'!$A:$M,13,0),"")</f>
        <v/>
      </c>
    </row>
    <row r="208" spans="1:15" s="94" customFormat="1" x14ac:dyDescent="0.2">
      <c r="A208" s="116">
        <v>40517</v>
      </c>
      <c r="B208" s="90" t="s">
        <v>8750</v>
      </c>
      <c r="C208" s="90" t="s">
        <v>2450</v>
      </c>
      <c r="D208" s="90" t="s">
        <v>5948</v>
      </c>
      <c r="E208" s="90" t="s">
        <v>77</v>
      </c>
      <c r="F208" s="90" t="s">
        <v>5481</v>
      </c>
      <c r="G208" s="90" t="s">
        <v>11427</v>
      </c>
      <c r="H208" s="90" t="s">
        <v>909</v>
      </c>
      <c r="I208" s="90" t="s">
        <v>752</v>
      </c>
      <c r="J208" s="116">
        <v>10407</v>
      </c>
      <c r="K208" s="90" t="s">
        <v>1963</v>
      </c>
      <c r="L208" s="90" t="s">
        <v>604</v>
      </c>
      <c r="M208" s="94" t="str">
        <f t="shared" si="6"/>
        <v>RODRÍGUEZ Alberto</v>
      </c>
      <c r="N208" s="94" t="str">
        <f>IFERROR(VLOOKUP(A208,'[2]CLASES-TEMPORADA 2022_2023-2023'!$A:$M,12,0),"")</f>
        <v/>
      </c>
      <c r="O208" s="90" t="str">
        <f>IFERROR(VLOOKUP(A208,'[2]CLASES-TEMPORADA 2022_2023-2023'!$A:$M,13,0),"")</f>
        <v/>
      </c>
    </row>
    <row r="209" spans="1:15" s="94" customFormat="1" x14ac:dyDescent="0.2">
      <c r="A209" s="116">
        <v>40516</v>
      </c>
      <c r="B209" s="90" t="s">
        <v>10851</v>
      </c>
      <c r="C209" s="90" t="s">
        <v>168</v>
      </c>
      <c r="D209" s="90" t="s">
        <v>21</v>
      </c>
      <c r="E209" s="90" t="s">
        <v>11428</v>
      </c>
      <c r="F209" s="90" t="s">
        <v>11429</v>
      </c>
      <c r="G209" s="90" t="s">
        <v>11430</v>
      </c>
      <c r="H209" s="90" t="s">
        <v>909</v>
      </c>
      <c r="I209" s="90" t="s">
        <v>752</v>
      </c>
      <c r="J209" s="116">
        <v>10407</v>
      </c>
      <c r="K209" s="90" t="s">
        <v>1963</v>
      </c>
      <c r="L209" s="90" t="s">
        <v>604</v>
      </c>
      <c r="M209" s="94" t="str">
        <f t="shared" si="6"/>
        <v>PÉREZ Zuriñe</v>
      </c>
      <c r="N209" s="94" t="str">
        <f>IFERROR(VLOOKUP(A209,'[2]CLASES-TEMPORADA 2022_2023-2023'!$A:$M,12,0),"")</f>
        <v/>
      </c>
      <c r="O209" s="90" t="str">
        <f>IFERROR(VLOOKUP(A209,'[2]CLASES-TEMPORADA 2022_2023-2023'!$A:$M,13,0),"")</f>
        <v/>
      </c>
    </row>
    <row r="210" spans="1:15" s="94" customFormat="1" x14ac:dyDescent="0.2">
      <c r="A210" s="116">
        <v>40515</v>
      </c>
      <c r="B210" s="90" t="s">
        <v>8750</v>
      </c>
      <c r="C210" s="90" t="s">
        <v>84</v>
      </c>
      <c r="D210" s="90" t="s">
        <v>46</v>
      </c>
      <c r="E210" s="90" t="s">
        <v>72</v>
      </c>
      <c r="F210" s="90" t="s">
        <v>5391</v>
      </c>
      <c r="G210" s="90" t="s">
        <v>11431</v>
      </c>
      <c r="H210" s="90" t="s">
        <v>909</v>
      </c>
      <c r="I210" s="90" t="s">
        <v>1145</v>
      </c>
      <c r="J210" s="116">
        <v>10018</v>
      </c>
      <c r="K210" s="90" t="s">
        <v>1963</v>
      </c>
      <c r="L210" s="90" t="s">
        <v>591</v>
      </c>
      <c r="M210" s="94" t="str">
        <f t="shared" si="6"/>
        <v>GONZALEZ Rafael</v>
      </c>
      <c r="N210" s="94" t="str">
        <f>IFERROR(VLOOKUP(A210,'[2]CLASES-TEMPORADA 2022_2023-2023'!$A:$M,12,0),"")</f>
        <v/>
      </c>
      <c r="O210" s="90" t="str">
        <f>IFERROR(VLOOKUP(A210,'[2]CLASES-TEMPORADA 2022_2023-2023'!$A:$M,13,0),"")</f>
        <v/>
      </c>
    </row>
    <row r="211" spans="1:15" s="94" customFormat="1" x14ac:dyDescent="0.2">
      <c r="A211" s="116">
        <v>40505</v>
      </c>
      <c r="B211" s="90" t="s">
        <v>8750</v>
      </c>
      <c r="C211" s="90" t="s">
        <v>69</v>
      </c>
      <c r="D211" s="90" t="s">
        <v>11432</v>
      </c>
      <c r="E211" s="90" t="s">
        <v>54</v>
      </c>
      <c r="F211" s="90" t="s">
        <v>11433</v>
      </c>
      <c r="G211" s="90" t="s">
        <v>11434</v>
      </c>
      <c r="H211" s="90" t="s">
        <v>909</v>
      </c>
      <c r="I211" s="90" t="s">
        <v>1058</v>
      </c>
      <c r="J211" s="116">
        <v>10095</v>
      </c>
      <c r="K211" s="90" t="s">
        <v>1963</v>
      </c>
      <c r="L211" s="90" t="s">
        <v>604</v>
      </c>
      <c r="M211" s="94" t="str">
        <f t="shared" si="6"/>
        <v>PEREZ Carlos</v>
      </c>
      <c r="N211" s="94" t="str">
        <f>IFERROR(VLOOKUP(A211,'[2]CLASES-TEMPORADA 2022_2023-2023'!$A:$M,12,0),"")</f>
        <v/>
      </c>
      <c r="O211" s="90" t="str">
        <f>IFERROR(VLOOKUP(A211,'[2]CLASES-TEMPORADA 2022_2023-2023'!$A:$M,13,0),"")</f>
        <v/>
      </c>
    </row>
    <row r="212" spans="1:15" s="94" customFormat="1" x14ac:dyDescent="0.2">
      <c r="A212" s="116">
        <v>40499</v>
      </c>
      <c r="B212" s="90" t="s">
        <v>10851</v>
      </c>
      <c r="C212" s="90" t="s">
        <v>22</v>
      </c>
      <c r="D212" s="90" t="s">
        <v>91</v>
      </c>
      <c r="E212" s="90" t="s">
        <v>5517</v>
      </c>
      <c r="F212" s="90" t="s">
        <v>11435</v>
      </c>
      <c r="G212" s="90" t="s">
        <v>11436</v>
      </c>
      <c r="H212" s="90" t="s">
        <v>909</v>
      </c>
      <c r="I212" s="90" t="s">
        <v>1119</v>
      </c>
      <c r="J212" s="116">
        <v>534</v>
      </c>
      <c r="K212" s="90" t="s">
        <v>1963</v>
      </c>
      <c r="L212" s="90" t="s">
        <v>520</v>
      </c>
      <c r="M212" s="94" t="str">
        <f t="shared" si="6"/>
        <v>FERNANDEZ Maria Del Carmen</v>
      </c>
      <c r="N212" s="94" t="str">
        <f>IFERROR(VLOOKUP(A212,'[2]CLASES-TEMPORADA 2022_2023-2023'!$A:$M,12,0),"")</f>
        <v/>
      </c>
      <c r="O212" s="90" t="str">
        <f>IFERROR(VLOOKUP(A212,'[2]CLASES-TEMPORADA 2022_2023-2023'!$A:$M,13,0),"")</f>
        <v/>
      </c>
    </row>
    <row r="213" spans="1:15" s="94" customFormat="1" x14ac:dyDescent="0.2">
      <c r="A213" s="116">
        <v>40498</v>
      </c>
      <c r="B213" s="90" t="s">
        <v>8750</v>
      </c>
      <c r="C213" s="90" t="s">
        <v>3912</v>
      </c>
      <c r="D213" s="90" t="s">
        <v>69</v>
      </c>
      <c r="E213" s="90" t="s">
        <v>11437</v>
      </c>
      <c r="F213" s="90" t="s">
        <v>11438</v>
      </c>
      <c r="G213" s="90" t="s">
        <v>11439</v>
      </c>
      <c r="H213" s="90" t="s">
        <v>909</v>
      </c>
      <c r="I213" s="90" t="s">
        <v>1119</v>
      </c>
      <c r="J213" s="116">
        <v>534</v>
      </c>
      <c r="K213" s="90" t="s">
        <v>4277</v>
      </c>
      <c r="L213" s="90" t="s">
        <v>520</v>
      </c>
      <c r="M213" s="94" t="str">
        <f t="shared" si="6"/>
        <v>BENTANCOR Ismael Omar</v>
      </c>
      <c r="N213" s="94" t="str">
        <f>IFERROR(VLOOKUP(A213,'[2]CLASES-TEMPORADA 2022_2023-2023'!$A:$M,12,0),"")</f>
        <v/>
      </c>
      <c r="O213" s="90" t="str">
        <f>IFERROR(VLOOKUP(A213,'[2]CLASES-TEMPORADA 2022_2023-2023'!$A:$M,13,0),"")</f>
        <v/>
      </c>
    </row>
    <row r="214" spans="1:15" s="94" customFormat="1" x14ac:dyDescent="0.2">
      <c r="A214" s="116">
        <v>40497</v>
      </c>
      <c r="B214" s="90" t="s">
        <v>8750</v>
      </c>
      <c r="C214" s="90" t="s">
        <v>46</v>
      </c>
      <c r="D214" s="90" t="s">
        <v>5829</v>
      </c>
      <c r="E214" s="90" t="s">
        <v>47</v>
      </c>
      <c r="F214" s="90" t="s">
        <v>11440</v>
      </c>
      <c r="G214" s="90" t="s">
        <v>11441</v>
      </c>
      <c r="H214" s="90" t="s">
        <v>909</v>
      </c>
      <c r="I214" s="90" t="s">
        <v>1058</v>
      </c>
      <c r="J214" s="116">
        <v>10095</v>
      </c>
      <c r="K214" s="90" t="s">
        <v>1963</v>
      </c>
      <c r="L214" s="90" t="s">
        <v>604</v>
      </c>
      <c r="M214" s="94" t="str">
        <f t="shared" si="6"/>
        <v>RODRIGUEZ Mateo</v>
      </c>
      <c r="N214" s="94" t="str">
        <f>IFERROR(VLOOKUP(A214,'[2]CLASES-TEMPORADA 2022_2023-2023'!$A:$M,12,0),"")</f>
        <v/>
      </c>
      <c r="O214" s="90" t="str">
        <f>IFERROR(VLOOKUP(A214,'[2]CLASES-TEMPORADA 2022_2023-2023'!$A:$M,13,0),"")</f>
        <v/>
      </c>
    </row>
    <row r="215" spans="1:15" s="94" customFormat="1" x14ac:dyDescent="0.2">
      <c r="A215" s="116">
        <v>40496</v>
      </c>
      <c r="B215" s="90" t="s">
        <v>10851</v>
      </c>
      <c r="C215" s="90" t="s">
        <v>2499</v>
      </c>
      <c r="D215" s="90" t="s">
        <v>11442</v>
      </c>
      <c r="E215" s="90" t="s">
        <v>2933</v>
      </c>
      <c r="F215" s="90" t="s">
        <v>4280</v>
      </c>
      <c r="G215" s="90" t="s">
        <v>11443</v>
      </c>
      <c r="H215" s="90" t="s">
        <v>909</v>
      </c>
      <c r="I215" s="90" t="s">
        <v>1058</v>
      </c>
      <c r="J215" s="116">
        <v>10095</v>
      </c>
      <c r="K215" s="90" t="s">
        <v>1963</v>
      </c>
      <c r="L215" s="90" t="s">
        <v>604</v>
      </c>
      <c r="M215" s="94" t="str">
        <f t="shared" si="6"/>
        <v>PALOMO Andrea</v>
      </c>
      <c r="N215" s="94" t="str">
        <f>IFERROR(VLOOKUP(A215,'[2]CLASES-TEMPORADA 2022_2023-2023'!$A:$M,12,0),"")</f>
        <v/>
      </c>
      <c r="O215" s="90" t="str">
        <f>IFERROR(VLOOKUP(A215,'[2]CLASES-TEMPORADA 2022_2023-2023'!$A:$M,13,0),"")</f>
        <v/>
      </c>
    </row>
    <row r="216" spans="1:15" s="94" customFormat="1" x14ac:dyDescent="0.2">
      <c r="A216" s="116">
        <v>40495</v>
      </c>
      <c r="B216" s="90" t="s">
        <v>8750</v>
      </c>
      <c r="C216" s="90" t="s">
        <v>1059</v>
      </c>
      <c r="D216" s="90" t="s">
        <v>3212</v>
      </c>
      <c r="E216" s="90" t="s">
        <v>34</v>
      </c>
      <c r="F216" s="90" t="s">
        <v>4868</v>
      </c>
      <c r="G216" s="90" t="s">
        <v>11444</v>
      </c>
      <c r="H216" s="90" t="s">
        <v>909</v>
      </c>
      <c r="I216" s="90" t="s">
        <v>1058</v>
      </c>
      <c r="J216" s="116">
        <v>10095</v>
      </c>
      <c r="K216" s="90" t="s">
        <v>1963</v>
      </c>
      <c r="L216" s="90" t="s">
        <v>604</v>
      </c>
      <c r="M216" s="94" t="str">
        <f t="shared" si="6"/>
        <v>GUTIERREZ Alejandro</v>
      </c>
      <c r="N216" s="94" t="str">
        <f>IFERROR(VLOOKUP(A216,'[2]CLASES-TEMPORADA 2022_2023-2023'!$A:$M,12,0),"")</f>
        <v/>
      </c>
      <c r="O216" s="90" t="str">
        <f>IFERROR(VLOOKUP(A216,'[2]CLASES-TEMPORADA 2022_2023-2023'!$A:$M,13,0),"")</f>
        <v/>
      </c>
    </row>
    <row r="217" spans="1:15" s="94" customFormat="1" x14ac:dyDescent="0.2">
      <c r="A217" s="116">
        <v>40488</v>
      </c>
      <c r="B217" s="90" t="s">
        <v>10851</v>
      </c>
      <c r="C217" s="90" t="s">
        <v>11445</v>
      </c>
      <c r="D217" s="90" t="s">
        <v>11240</v>
      </c>
      <c r="E217" s="90" t="s">
        <v>11446</v>
      </c>
      <c r="F217" s="90" t="s">
        <v>11447</v>
      </c>
      <c r="G217" s="90" t="s">
        <v>11448</v>
      </c>
      <c r="H217" s="90" t="s">
        <v>909</v>
      </c>
      <c r="I217" s="90" t="s">
        <v>2116</v>
      </c>
      <c r="J217" s="116">
        <v>10463</v>
      </c>
      <c r="K217" s="90" t="s">
        <v>3592</v>
      </c>
      <c r="L217" s="90" t="s">
        <v>583</v>
      </c>
      <c r="M217" s="94" t="str">
        <f t="shared" si="6"/>
        <v>ARANKI Yasmin Alejandra</v>
      </c>
      <c r="N217" s="94" t="str">
        <f>IFERROR(VLOOKUP(A217,'[2]CLASES-TEMPORADA 2022_2023-2023'!$A:$M,12,0),"")</f>
        <v/>
      </c>
      <c r="O217" s="90" t="str">
        <f>IFERROR(VLOOKUP(A217,'[2]CLASES-TEMPORADA 2022_2023-2023'!$A:$M,13,0),"")</f>
        <v/>
      </c>
    </row>
    <row r="218" spans="1:15" s="94" customFormat="1" x14ac:dyDescent="0.2">
      <c r="A218" s="116">
        <v>40487</v>
      </c>
      <c r="B218" s="90" t="s">
        <v>10851</v>
      </c>
      <c r="C218" s="90" t="s">
        <v>11449</v>
      </c>
      <c r="D218" s="90"/>
      <c r="E218" s="90" t="s">
        <v>11450</v>
      </c>
      <c r="F218" s="90" t="s">
        <v>11451</v>
      </c>
      <c r="G218" s="90" t="s">
        <v>11452</v>
      </c>
      <c r="H218" s="90" t="s">
        <v>909</v>
      </c>
      <c r="I218" s="90" t="s">
        <v>2116</v>
      </c>
      <c r="J218" s="116">
        <v>10463</v>
      </c>
      <c r="K218" s="90" t="s">
        <v>3592</v>
      </c>
      <c r="L218" s="90" t="s">
        <v>583</v>
      </c>
      <c r="M218" s="94" t="str">
        <f t="shared" si="6"/>
        <v>BARRIOS DE LEóN Ashly Citlaly</v>
      </c>
      <c r="N218" s="94" t="str">
        <f>IFERROR(VLOOKUP(A218,'[2]CLASES-TEMPORADA 2022_2023-2023'!$A:$M,12,0),"")</f>
        <v/>
      </c>
      <c r="O218" s="90" t="str">
        <f>IFERROR(VLOOKUP(A218,'[2]CLASES-TEMPORADA 2022_2023-2023'!$A:$M,13,0),"")</f>
        <v/>
      </c>
    </row>
    <row r="219" spans="1:15" s="94" customFormat="1" x14ac:dyDescent="0.2">
      <c r="A219" s="116">
        <v>40486</v>
      </c>
      <c r="B219" s="90" t="s">
        <v>10851</v>
      </c>
      <c r="C219" s="90" t="s">
        <v>11445</v>
      </c>
      <c r="D219" s="90" t="s">
        <v>11453</v>
      </c>
      <c r="E219" s="90" t="s">
        <v>11454</v>
      </c>
      <c r="F219" s="90" t="s">
        <v>11455</v>
      </c>
      <c r="G219" s="90" t="s">
        <v>11456</v>
      </c>
      <c r="H219" s="90" t="s">
        <v>909</v>
      </c>
      <c r="I219" s="90" t="s">
        <v>2116</v>
      </c>
      <c r="J219" s="116">
        <v>10463</v>
      </c>
      <c r="K219" s="90" t="s">
        <v>3592</v>
      </c>
      <c r="L219" s="90" t="s">
        <v>583</v>
      </c>
      <c r="M219" s="94" t="str">
        <f t="shared" si="6"/>
        <v>ARANKI Katia</v>
      </c>
      <c r="N219" s="94" t="str">
        <f>IFERROR(VLOOKUP(A219,'[2]CLASES-TEMPORADA 2022_2023-2023'!$A:$M,12,0),"")</f>
        <v/>
      </c>
      <c r="O219" s="90" t="str">
        <f>IFERROR(VLOOKUP(A219,'[2]CLASES-TEMPORADA 2022_2023-2023'!$A:$M,13,0),"")</f>
        <v/>
      </c>
    </row>
    <row r="220" spans="1:15" s="94" customFormat="1" x14ac:dyDescent="0.2">
      <c r="A220" s="116">
        <v>40483</v>
      </c>
      <c r="B220" s="90" t="s">
        <v>10851</v>
      </c>
      <c r="C220" s="90" t="s">
        <v>1677</v>
      </c>
      <c r="D220" s="90" t="s">
        <v>1691</v>
      </c>
      <c r="E220" s="90" t="s">
        <v>1088</v>
      </c>
      <c r="F220" s="90" t="s">
        <v>11457</v>
      </c>
      <c r="G220" s="90" t="s">
        <v>11458</v>
      </c>
      <c r="H220" s="90" t="s">
        <v>913</v>
      </c>
      <c r="I220" s="90" t="s">
        <v>374</v>
      </c>
      <c r="J220" s="116">
        <v>655</v>
      </c>
      <c r="K220" s="90" t="s">
        <v>1963</v>
      </c>
      <c r="L220" s="90" t="s">
        <v>587</v>
      </c>
      <c r="M220" s="94" t="str">
        <f t="shared" si="6"/>
        <v>MENDOZA Laura</v>
      </c>
      <c r="N220" s="94" t="str">
        <f>IFERROR(VLOOKUP(A220,'[2]CLASES-TEMPORADA 2022_2023-2023'!$A:$M,12,0),"")</f>
        <v/>
      </c>
      <c r="O220" s="90" t="str">
        <f>IFERROR(VLOOKUP(A220,'[2]CLASES-TEMPORADA 2022_2023-2023'!$A:$M,13,0),"")</f>
        <v/>
      </c>
    </row>
    <row r="221" spans="1:15" s="94" customFormat="1" x14ac:dyDescent="0.2">
      <c r="A221" s="116">
        <v>40482</v>
      </c>
      <c r="B221" s="90" t="s">
        <v>8750</v>
      </c>
      <c r="C221" s="90" t="s">
        <v>4449</v>
      </c>
      <c r="D221" s="90" t="s">
        <v>6880</v>
      </c>
      <c r="E221" s="90" t="s">
        <v>2054</v>
      </c>
      <c r="F221" s="90" t="s">
        <v>11459</v>
      </c>
      <c r="G221" s="90" t="s">
        <v>11460</v>
      </c>
      <c r="H221" s="90" t="s">
        <v>909</v>
      </c>
      <c r="I221" s="90" t="s">
        <v>1226</v>
      </c>
      <c r="J221" s="116">
        <v>10151</v>
      </c>
      <c r="K221" s="90" t="s">
        <v>1963</v>
      </c>
      <c r="L221" s="90" t="s">
        <v>602</v>
      </c>
      <c r="M221" s="94" t="str">
        <f t="shared" si="6"/>
        <v>ARANDA Oliver</v>
      </c>
      <c r="N221" s="94" t="str">
        <f>IFERROR(VLOOKUP(A221,'[2]CLASES-TEMPORADA 2022_2023-2023'!$A:$M,12,0),"")</f>
        <v/>
      </c>
      <c r="O221" s="90" t="str">
        <f>IFERROR(VLOOKUP(A221,'[2]CLASES-TEMPORADA 2022_2023-2023'!$A:$M,13,0),"")</f>
        <v/>
      </c>
    </row>
    <row r="222" spans="1:15" s="94" customFormat="1" x14ac:dyDescent="0.2">
      <c r="A222" s="116">
        <v>40480</v>
      </c>
      <c r="B222" s="90" t="s">
        <v>10851</v>
      </c>
      <c r="C222" s="90" t="s">
        <v>1360</v>
      </c>
      <c r="D222" s="90" t="s">
        <v>1420</v>
      </c>
      <c r="E222" s="90" t="s">
        <v>3587</v>
      </c>
      <c r="F222" s="90" t="s">
        <v>4187</v>
      </c>
      <c r="G222" s="90" t="s">
        <v>11461</v>
      </c>
      <c r="H222" s="90" t="s">
        <v>909</v>
      </c>
      <c r="I222" s="90" t="s">
        <v>1152</v>
      </c>
      <c r="J222" s="116">
        <v>62</v>
      </c>
      <c r="K222" s="90" t="s">
        <v>1963</v>
      </c>
      <c r="L222" s="90" t="s">
        <v>588</v>
      </c>
      <c r="M222" s="94" t="str">
        <f t="shared" si="6"/>
        <v>SANTAMARTA Irati</v>
      </c>
      <c r="N222" s="94" t="str">
        <f>IFERROR(VLOOKUP(A222,'[2]CLASES-TEMPORADA 2022_2023-2023'!$A:$M,12,0),"")</f>
        <v/>
      </c>
      <c r="O222" s="90" t="str">
        <f>IFERROR(VLOOKUP(A222,'[2]CLASES-TEMPORADA 2022_2023-2023'!$A:$M,13,0),"")</f>
        <v/>
      </c>
    </row>
    <row r="223" spans="1:15" s="94" customFormat="1" x14ac:dyDescent="0.2">
      <c r="A223" s="116">
        <v>40471</v>
      </c>
      <c r="B223" s="90" t="s">
        <v>8750</v>
      </c>
      <c r="C223" s="90" t="s">
        <v>11462</v>
      </c>
      <c r="D223" s="90" t="s">
        <v>11463</v>
      </c>
      <c r="E223" s="90" t="s">
        <v>6940</v>
      </c>
      <c r="F223" s="90" t="s">
        <v>11464</v>
      </c>
      <c r="G223" s="90" t="s">
        <v>11465</v>
      </c>
      <c r="H223" s="90" t="s">
        <v>909</v>
      </c>
      <c r="I223" s="90" t="s">
        <v>325</v>
      </c>
      <c r="J223" s="116">
        <v>496</v>
      </c>
      <c r="K223" s="90" t="s">
        <v>1963</v>
      </c>
      <c r="L223" s="90" t="s">
        <v>599</v>
      </c>
      <c r="M223" s="94" t="str">
        <f t="shared" si="6"/>
        <v>MIGUÉLEZ Víctor</v>
      </c>
      <c r="N223" s="94" t="str">
        <f>IFERROR(VLOOKUP(A223,'[2]CLASES-TEMPORADA 2022_2023-2023'!$A:$M,12,0),"")</f>
        <v/>
      </c>
      <c r="O223" s="90" t="str">
        <f>IFERROR(VLOOKUP(A223,'[2]CLASES-TEMPORADA 2022_2023-2023'!$A:$M,13,0),"")</f>
        <v/>
      </c>
    </row>
    <row r="224" spans="1:15" s="94" customFormat="1" x14ac:dyDescent="0.2">
      <c r="A224" s="116">
        <v>40454</v>
      </c>
      <c r="B224" s="90" t="s">
        <v>8750</v>
      </c>
      <c r="C224" s="90" t="s">
        <v>1529</v>
      </c>
      <c r="D224" s="90" t="s">
        <v>1538</v>
      </c>
      <c r="E224" s="90" t="s">
        <v>5293</v>
      </c>
      <c r="F224" s="90" t="s">
        <v>11466</v>
      </c>
      <c r="G224" s="90" t="s">
        <v>11467</v>
      </c>
      <c r="H224" s="90" t="s">
        <v>909</v>
      </c>
      <c r="I224" s="90" t="s">
        <v>325</v>
      </c>
      <c r="J224" s="116">
        <v>496</v>
      </c>
      <c r="K224" s="90" t="s">
        <v>1963</v>
      </c>
      <c r="L224" s="90" t="s">
        <v>599</v>
      </c>
      <c r="M224" s="94" t="str">
        <f t="shared" si="6"/>
        <v>GARCÍA Guzmán</v>
      </c>
      <c r="N224" s="94" t="str">
        <f>IFERROR(VLOOKUP(A224,'[2]CLASES-TEMPORADA 2022_2023-2023'!$A:$M,12,0),"")</f>
        <v/>
      </c>
      <c r="O224" s="90" t="str">
        <f>IFERROR(VLOOKUP(A224,'[2]CLASES-TEMPORADA 2022_2023-2023'!$A:$M,13,0),"")</f>
        <v/>
      </c>
    </row>
    <row r="225" spans="1:15" s="94" customFormat="1" x14ac:dyDescent="0.2">
      <c r="A225" s="116">
        <v>40452</v>
      </c>
      <c r="B225" s="90" t="s">
        <v>10851</v>
      </c>
      <c r="C225" s="90" t="s">
        <v>11468</v>
      </c>
      <c r="D225" s="90"/>
      <c r="E225" s="90" t="s">
        <v>2559</v>
      </c>
      <c r="F225" s="90" t="s">
        <v>11469</v>
      </c>
      <c r="G225" s="90" t="s">
        <v>11470</v>
      </c>
      <c r="H225" s="90" t="s">
        <v>909</v>
      </c>
      <c r="I225" s="90" t="s">
        <v>11471</v>
      </c>
      <c r="J225" s="116">
        <v>173</v>
      </c>
      <c r="K225" s="90" t="s">
        <v>2357</v>
      </c>
      <c r="L225" s="90" t="s">
        <v>585</v>
      </c>
      <c r="M225" s="94" t="str">
        <f t="shared" si="6"/>
        <v>ANTONIK Mariia</v>
      </c>
      <c r="N225" s="94" t="str">
        <f>IFERROR(VLOOKUP(A225,'[2]CLASES-TEMPORADA 2022_2023-2023'!$A:$M,12,0),"")</f>
        <v/>
      </c>
      <c r="O225" s="90" t="str">
        <f>IFERROR(VLOOKUP(A225,'[2]CLASES-TEMPORADA 2022_2023-2023'!$A:$M,13,0),"")</f>
        <v/>
      </c>
    </row>
    <row r="226" spans="1:15" s="94" customFormat="1" x14ac:dyDescent="0.2">
      <c r="A226" s="116">
        <v>40434</v>
      </c>
      <c r="B226" s="90" t="s">
        <v>8750</v>
      </c>
      <c r="C226" s="90" t="s">
        <v>11472</v>
      </c>
      <c r="D226" s="90" t="s">
        <v>11473</v>
      </c>
      <c r="E226" s="90" t="s">
        <v>45</v>
      </c>
      <c r="F226" s="90" t="s">
        <v>4567</v>
      </c>
      <c r="G226" s="90" t="s">
        <v>11474</v>
      </c>
      <c r="H226" s="90" t="s">
        <v>909</v>
      </c>
      <c r="I226" s="90" t="s">
        <v>967</v>
      </c>
      <c r="J226" s="116">
        <v>529</v>
      </c>
      <c r="K226" s="90" t="s">
        <v>1963</v>
      </c>
      <c r="L226" s="90" t="s">
        <v>812</v>
      </c>
      <c r="M226" s="94" t="str">
        <f t="shared" si="6"/>
        <v>DESROCHES Jose</v>
      </c>
      <c r="N226" s="94" t="str">
        <f>IFERROR(VLOOKUP(A226,'[2]CLASES-TEMPORADA 2022_2023-2023'!$A:$M,12,0),"")</f>
        <v/>
      </c>
      <c r="O226" s="90" t="str">
        <f>IFERROR(VLOOKUP(A226,'[2]CLASES-TEMPORADA 2022_2023-2023'!$A:$M,13,0),"")</f>
        <v/>
      </c>
    </row>
    <row r="227" spans="1:15" s="94" customFormat="1" x14ac:dyDescent="0.2">
      <c r="A227" s="116">
        <v>40422</v>
      </c>
      <c r="B227" s="90" t="s">
        <v>8750</v>
      </c>
      <c r="C227" s="90" t="s">
        <v>91</v>
      </c>
      <c r="D227" s="90" t="s">
        <v>21</v>
      </c>
      <c r="E227" s="90" t="s">
        <v>20</v>
      </c>
      <c r="F227" s="90" t="s">
        <v>4455</v>
      </c>
      <c r="G227" s="90" t="s">
        <v>11475</v>
      </c>
      <c r="H227" s="90" t="s">
        <v>909</v>
      </c>
      <c r="I227" s="90" t="s">
        <v>951</v>
      </c>
      <c r="J227" s="116">
        <v>305</v>
      </c>
      <c r="K227" s="90" t="s">
        <v>1963</v>
      </c>
      <c r="L227" s="90" t="s">
        <v>583</v>
      </c>
      <c r="M227" s="94" t="str">
        <f t="shared" si="6"/>
        <v>ALVAREZ Adrian</v>
      </c>
      <c r="N227" s="94" t="str">
        <f>IFERROR(VLOOKUP(A227,'[2]CLASES-TEMPORADA 2022_2023-2023'!$A:$M,12,0),"")</f>
        <v/>
      </c>
      <c r="O227" s="90" t="str">
        <f>IFERROR(VLOOKUP(A227,'[2]CLASES-TEMPORADA 2022_2023-2023'!$A:$M,13,0),"")</f>
        <v/>
      </c>
    </row>
    <row r="228" spans="1:15" s="94" customFormat="1" x14ac:dyDescent="0.2">
      <c r="A228" s="116">
        <v>40413</v>
      </c>
      <c r="B228" s="90" t="s">
        <v>10851</v>
      </c>
      <c r="C228" s="90" t="s">
        <v>92</v>
      </c>
      <c r="D228" s="90"/>
      <c r="E228" s="90" t="s">
        <v>11476</v>
      </c>
      <c r="F228" s="90" t="s">
        <v>11477</v>
      </c>
      <c r="G228" s="90" t="s">
        <v>11478</v>
      </c>
      <c r="H228" s="90" t="s">
        <v>913</v>
      </c>
      <c r="I228" s="90" t="s">
        <v>1032</v>
      </c>
      <c r="J228" s="116">
        <v>10224</v>
      </c>
      <c r="K228" s="90" t="s">
        <v>2176</v>
      </c>
      <c r="L228" s="90" t="s">
        <v>585</v>
      </c>
      <c r="M228" s="94" t="str">
        <f t="shared" si="6"/>
        <v>MENDEZ Iara Antonella</v>
      </c>
      <c r="N228" s="94" t="str">
        <f>IFERROR(VLOOKUP(A228,'[2]CLASES-TEMPORADA 2022_2023-2023'!$A:$M,12,0),"")</f>
        <v/>
      </c>
      <c r="O228" s="90" t="str">
        <f>IFERROR(VLOOKUP(A228,'[2]CLASES-TEMPORADA 2022_2023-2023'!$A:$M,13,0),"")</f>
        <v/>
      </c>
    </row>
    <row r="229" spans="1:15" s="94" customFormat="1" x14ac:dyDescent="0.2">
      <c r="A229" s="116">
        <v>40412</v>
      </c>
      <c r="B229" s="90" t="s">
        <v>10851</v>
      </c>
      <c r="C229" s="90" t="s">
        <v>2868</v>
      </c>
      <c r="D229" s="90" t="s">
        <v>46</v>
      </c>
      <c r="E229" s="90" t="s">
        <v>2015</v>
      </c>
      <c r="F229" s="90" t="s">
        <v>11479</v>
      </c>
      <c r="G229" s="90" t="s">
        <v>11480</v>
      </c>
      <c r="H229" s="90" t="s">
        <v>920</v>
      </c>
      <c r="I229" s="90" t="s">
        <v>1140</v>
      </c>
      <c r="J229" s="116">
        <v>10415</v>
      </c>
      <c r="K229" s="90" t="s">
        <v>1963</v>
      </c>
      <c r="L229" s="90" t="s">
        <v>520</v>
      </c>
      <c r="M229" s="94" t="str">
        <f t="shared" si="6"/>
        <v>BANDERA Margarita</v>
      </c>
      <c r="N229" s="94" t="str">
        <f>IFERROR(VLOOKUP(A229,'[2]CLASES-TEMPORADA 2022_2023-2023'!$A:$M,12,0),"")</f>
        <v/>
      </c>
      <c r="O229" s="90" t="str">
        <f>IFERROR(VLOOKUP(A229,'[2]CLASES-TEMPORADA 2022_2023-2023'!$A:$M,13,0),"")</f>
        <v/>
      </c>
    </row>
    <row r="230" spans="1:15" s="94" customFormat="1" x14ac:dyDescent="0.2">
      <c r="A230" s="116">
        <v>40402</v>
      </c>
      <c r="B230" s="90" t="s">
        <v>8750</v>
      </c>
      <c r="C230" s="90" t="s">
        <v>1401</v>
      </c>
      <c r="D230" s="90"/>
      <c r="E230" s="90" t="s">
        <v>11481</v>
      </c>
      <c r="F230" s="90" t="s">
        <v>6387</v>
      </c>
      <c r="G230" s="90" t="s">
        <v>11482</v>
      </c>
      <c r="H230" s="90" t="s">
        <v>913</v>
      </c>
      <c r="I230" s="90" t="s">
        <v>2549</v>
      </c>
      <c r="J230" s="116">
        <v>10004</v>
      </c>
      <c r="K230" s="90" t="s">
        <v>2176</v>
      </c>
      <c r="L230" s="90" t="s">
        <v>588</v>
      </c>
      <c r="M230" s="94" t="str">
        <f t="shared" si="6"/>
        <v>ARCE Luciano David</v>
      </c>
      <c r="N230" s="94" t="str">
        <f>IFERROR(VLOOKUP(A230,'[2]CLASES-TEMPORADA 2022_2023-2023'!$A:$M,12,0),"")</f>
        <v/>
      </c>
      <c r="O230" s="90" t="str">
        <f>IFERROR(VLOOKUP(A230,'[2]CLASES-TEMPORADA 2022_2023-2023'!$A:$M,13,0),"")</f>
        <v/>
      </c>
    </row>
    <row r="231" spans="1:15" s="94" customFormat="1" x14ac:dyDescent="0.2">
      <c r="A231" s="116">
        <v>40371</v>
      </c>
      <c r="B231" s="90" t="s">
        <v>8750</v>
      </c>
      <c r="C231" s="90" t="s">
        <v>11483</v>
      </c>
      <c r="D231" s="90" t="s">
        <v>3919</v>
      </c>
      <c r="E231" s="90" t="s">
        <v>2550</v>
      </c>
      <c r="F231" s="90" t="s">
        <v>11484</v>
      </c>
      <c r="G231" s="90" t="s">
        <v>11485</v>
      </c>
      <c r="H231" s="90" t="s">
        <v>909</v>
      </c>
      <c r="I231" s="90" t="s">
        <v>873</v>
      </c>
      <c r="J231" s="116">
        <v>10427</v>
      </c>
      <c r="K231" s="90" t="s">
        <v>1963</v>
      </c>
      <c r="L231" s="90" t="s">
        <v>583</v>
      </c>
      <c r="M231" s="94" t="str">
        <f t="shared" si="6"/>
        <v>BARRAGáN Gabriel</v>
      </c>
      <c r="N231" s="94" t="str">
        <f>IFERROR(VLOOKUP(A231,'[2]CLASES-TEMPORADA 2022_2023-2023'!$A:$M,12,0),"")</f>
        <v/>
      </c>
      <c r="O231" s="90" t="str">
        <f>IFERROR(VLOOKUP(A231,'[2]CLASES-TEMPORADA 2022_2023-2023'!$A:$M,13,0),"")</f>
        <v/>
      </c>
    </row>
    <row r="232" spans="1:15" s="94" customFormat="1" x14ac:dyDescent="0.2">
      <c r="A232" s="116">
        <v>40311</v>
      </c>
      <c r="B232" s="90" t="s">
        <v>8750</v>
      </c>
      <c r="C232" s="90" t="s">
        <v>2063</v>
      </c>
      <c r="D232" s="90" t="s">
        <v>11486</v>
      </c>
      <c r="E232" s="90" t="s">
        <v>1103</v>
      </c>
      <c r="F232" s="90" t="s">
        <v>11487</v>
      </c>
      <c r="G232" s="90" t="s">
        <v>11488</v>
      </c>
      <c r="H232" s="90" t="s">
        <v>909</v>
      </c>
      <c r="I232" s="90" t="s">
        <v>550</v>
      </c>
      <c r="J232" s="116">
        <v>10138</v>
      </c>
      <c r="K232" s="90" t="s">
        <v>1963</v>
      </c>
      <c r="L232" s="90" t="s">
        <v>627</v>
      </c>
      <c r="M232" s="94" t="str">
        <f t="shared" si="6"/>
        <v>ORTIZ Bruno</v>
      </c>
      <c r="N232" s="94" t="str">
        <f>IFERROR(VLOOKUP(A232,'[2]CLASES-TEMPORADA 2022_2023-2023'!$A:$M,12,0),"")</f>
        <v/>
      </c>
      <c r="O232" s="90" t="str">
        <f>IFERROR(VLOOKUP(A232,'[2]CLASES-TEMPORADA 2022_2023-2023'!$A:$M,13,0),"")</f>
        <v/>
      </c>
    </row>
    <row r="233" spans="1:15" s="94" customFormat="1" x14ac:dyDescent="0.2">
      <c r="A233" s="116">
        <v>40310</v>
      </c>
      <c r="B233" s="90" t="s">
        <v>8750</v>
      </c>
      <c r="C233" s="90" t="s">
        <v>11489</v>
      </c>
      <c r="D233" s="90"/>
      <c r="E233" s="90" t="s">
        <v>11490</v>
      </c>
      <c r="F233" s="90" t="s">
        <v>11491</v>
      </c>
      <c r="G233" s="90" t="s">
        <v>11492</v>
      </c>
      <c r="H233" s="90" t="s">
        <v>920</v>
      </c>
      <c r="I233" s="90" t="s">
        <v>921</v>
      </c>
      <c r="J233" s="116">
        <v>78</v>
      </c>
      <c r="K233" s="90" t="s">
        <v>2131</v>
      </c>
      <c r="L233" s="90" t="s">
        <v>583</v>
      </c>
      <c r="M233" s="94" t="str">
        <f t="shared" si="6"/>
        <v>DUSSON Sebastien</v>
      </c>
      <c r="N233" s="94" t="str">
        <f>IFERROR(VLOOKUP(A233,'[2]CLASES-TEMPORADA 2022_2023-2023'!$A:$M,12,0),"")</f>
        <v/>
      </c>
      <c r="O233" s="90" t="str">
        <f>IFERROR(VLOOKUP(A233,'[2]CLASES-TEMPORADA 2022_2023-2023'!$A:$M,13,0),"")</f>
        <v/>
      </c>
    </row>
    <row r="234" spans="1:15" s="94" customFormat="1" x14ac:dyDescent="0.2">
      <c r="A234" s="116">
        <v>40305</v>
      </c>
      <c r="B234" s="90" t="s">
        <v>8750</v>
      </c>
      <c r="C234" s="90" t="s">
        <v>11493</v>
      </c>
      <c r="D234" s="90" t="s">
        <v>11494</v>
      </c>
      <c r="E234" s="90" t="s">
        <v>182</v>
      </c>
      <c r="F234" s="90" t="s">
        <v>11495</v>
      </c>
      <c r="G234" s="90" t="s">
        <v>11496</v>
      </c>
      <c r="H234" s="90" t="s">
        <v>920</v>
      </c>
      <c r="I234" s="90" t="s">
        <v>2116</v>
      </c>
      <c r="J234" s="116">
        <v>10463</v>
      </c>
      <c r="K234" s="90" t="s">
        <v>2071</v>
      </c>
      <c r="L234" s="90" t="s">
        <v>583</v>
      </c>
      <c r="M234" s="94" t="str">
        <f t="shared" si="6"/>
        <v>BETANCOUR Miguel Ángel</v>
      </c>
      <c r="N234" s="94" t="str">
        <f>IFERROR(VLOOKUP(A234,'[2]CLASES-TEMPORADA 2022_2023-2023'!$A:$M,12,0),"")</f>
        <v/>
      </c>
      <c r="O234" s="90" t="str">
        <f>IFERROR(VLOOKUP(A234,'[2]CLASES-TEMPORADA 2022_2023-2023'!$A:$M,13,0),"")</f>
        <v/>
      </c>
    </row>
    <row r="235" spans="1:15" s="94" customFormat="1" x14ac:dyDescent="0.2">
      <c r="A235" s="116">
        <v>40304</v>
      </c>
      <c r="B235" s="90" t="s">
        <v>8750</v>
      </c>
      <c r="C235" s="90" t="s">
        <v>11497</v>
      </c>
      <c r="D235" s="90"/>
      <c r="E235" s="90" t="s">
        <v>11498</v>
      </c>
      <c r="F235" s="90" t="s">
        <v>11499</v>
      </c>
      <c r="G235" s="90" t="s">
        <v>11500</v>
      </c>
      <c r="H235" s="90" t="s">
        <v>909</v>
      </c>
      <c r="I235" s="90" t="s">
        <v>928</v>
      </c>
      <c r="J235" s="116">
        <v>109</v>
      </c>
      <c r="K235" s="90" t="s">
        <v>2343</v>
      </c>
      <c r="L235" s="90" t="s">
        <v>585</v>
      </c>
      <c r="M235" s="94" t="str">
        <f t="shared" si="6"/>
        <v>ANTONCHYK Maksim</v>
      </c>
      <c r="N235" s="94" t="str">
        <f>IFERROR(VLOOKUP(A235,'[2]CLASES-TEMPORADA 2022_2023-2023'!$A:$M,12,0),"")</f>
        <v/>
      </c>
      <c r="O235" s="90" t="str">
        <f>IFERROR(VLOOKUP(A235,'[2]CLASES-TEMPORADA 2022_2023-2023'!$A:$M,13,0),"")</f>
        <v/>
      </c>
    </row>
    <row r="236" spans="1:15" s="94" customFormat="1" x14ac:dyDescent="0.2">
      <c r="A236" s="116">
        <v>40303</v>
      </c>
      <c r="B236" s="90" t="s">
        <v>8750</v>
      </c>
      <c r="C236" s="90" t="s">
        <v>7909</v>
      </c>
      <c r="D236" s="90" t="s">
        <v>11501</v>
      </c>
      <c r="E236" s="90" t="s">
        <v>11502</v>
      </c>
      <c r="F236" s="90" t="s">
        <v>11503</v>
      </c>
      <c r="G236" s="90" t="s">
        <v>11504</v>
      </c>
      <c r="H236" s="90" t="s">
        <v>909</v>
      </c>
      <c r="I236" s="90" t="s">
        <v>990</v>
      </c>
      <c r="J236" s="116">
        <v>736</v>
      </c>
      <c r="K236" s="90" t="s">
        <v>1963</v>
      </c>
      <c r="L236" s="90" t="s">
        <v>587</v>
      </c>
      <c r="M236" s="94" t="str">
        <f t="shared" si="6"/>
        <v>HUGUET Thiago</v>
      </c>
      <c r="N236" s="94" t="str">
        <f>IFERROR(VLOOKUP(A236,'[2]CLASES-TEMPORADA 2022_2023-2023'!$A:$M,12,0),"")</f>
        <v/>
      </c>
      <c r="O236" s="90" t="str">
        <f>IFERROR(VLOOKUP(A236,'[2]CLASES-TEMPORADA 2022_2023-2023'!$A:$M,13,0),"")</f>
        <v/>
      </c>
    </row>
    <row r="237" spans="1:15" s="94" customFormat="1" x14ac:dyDescent="0.2">
      <c r="A237" s="116">
        <v>40302</v>
      </c>
      <c r="B237" s="90" t="s">
        <v>8750</v>
      </c>
      <c r="C237" s="90" t="s">
        <v>49</v>
      </c>
      <c r="D237" s="90" t="s">
        <v>1395</v>
      </c>
      <c r="E237" s="90" t="s">
        <v>1961</v>
      </c>
      <c r="F237" s="90" t="s">
        <v>11505</v>
      </c>
      <c r="G237" s="90" t="s">
        <v>11506</v>
      </c>
      <c r="H237" s="90" t="s">
        <v>909</v>
      </c>
      <c r="I237" s="90" t="s">
        <v>990</v>
      </c>
      <c r="J237" s="116">
        <v>736</v>
      </c>
      <c r="K237" s="90" t="s">
        <v>1963</v>
      </c>
      <c r="L237" s="90" t="s">
        <v>587</v>
      </c>
      <c r="M237" s="94" t="str">
        <f t="shared" si="6"/>
        <v>LAZARO Marc</v>
      </c>
      <c r="N237" s="94" t="str">
        <f>IFERROR(VLOOKUP(A237,'[2]CLASES-TEMPORADA 2022_2023-2023'!$A:$M,12,0),"")</f>
        <v/>
      </c>
      <c r="O237" s="90" t="str">
        <f>IFERROR(VLOOKUP(A237,'[2]CLASES-TEMPORADA 2022_2023-2023'!$A:$M,13,0),"")</f>
        <v/>
      </c>
    </row>
    <row r="238" spans="1:15" s="94" customFormat="1" x14ac:dyDescent="0.2">
      <c r="A238" s="116">
        <v>40290</v>
      </c>
      <c r="B238" s="90" t="s">
        <v>8750</v>
      </c>
      <c r="C238" s="90" t="s">
        <v>11497</v>
      </c>
      <c r="D238" s="90"/>
      <c r="E238" s="90" t="s">
        <v>11507</v>
      </c>
      <c r="F238" s="90" t="s">
        <v>11508</v>
      </c>
      <c r="G238" s="90" t="s">
        <v>11509</v>
      </c>
      <c r="H238" s="90" t="s">
        <v>909</v>
      </c>
      <c r="I238" s="90" t="s">
        <v>928</v>
      </c>
      <c r="J238" s="116">
        <v>109</v>
      </c>
      <c r="K238" s="90" t="s">
        <v>2014</v>
      </c>
      <c r="L238" s="90" t="s">
        <v>585</v>
      </c>
      <c r="M238" s="94" t="str">
        <f t="shared" si="6"/>
        <v>ANTONCHYK Vazdin</v>
      </c>
      <c r="N238" s="94" t="str">
        <f>IFERROR(VLOOKUP(A238,'[2]CLASES-TEMPORADA 2022_2023-2023'!$A:$M,12,0),"")</f>
        <v/>
      </c>
      <c r="O238" s="90" t="str">
        <f>IFERROR(VLOOKUP(A238,'[2]CLASES-TEMPORADA 2022_2023-2023'!$A:$M,13,0),"")</f>
        <v/>
      </c>
    </row>
    <row r="239" spans="1:15" s="94" customFormat="1" x14ac:dyDescent="0.2">
      <c r="A239" s="116">
        <v>40288</v>
      </c>
      <c r="B239" s="90" t="s">
        <v>8750</v>
      </c>
      <c r="C239" s="90" t="s">
        <v>2361</v>
      </c>
      <c r="D239" s="90" t="s">
        <v>11510</v>
      </c>
      <c r="E239" s="90" t="s">
        <v>11511</v>
      </c>
      <c r="F239" s="90" t="s">
        <v>11512</v>
      </c>
      <c r="G239" s="90" t="s">
        <v>11513</v>
      </c>
      <c r="H239" s="90" t="s">
        <v>909</v>
      </c>
      <c r="I239" s="90" t="s">
        <v>892</v>
      </c>
      <c r="J239" s="116">
        <v>10454</v>
      </c>
      <c r="K239" s="90" t="s">
        <v>1963</v>
      </c>
      <c r="L239" s="90" t="s">
        <v>591</v>
      </c>
      <c r="M239" s="94" t="str">
        <f t="shared" si="6"/>
        <v>PARDO Alejandro Bernardo</v>
      </c>
      <c r="N239" s="94" t="str">
        <f>IFERROR(VLOOKUP(A239,'[2]CLASES-TEMPORADA 2022_2023-2023'!$A:$M,12,0),"")</f>
        <v/>
      </c>
      <c r="O239" s="90" t="str">
        <f>IFERROR(VLOOKUP(A239,'[2]CLASES-TEMPORADA 2022_2023-2023'!$A:$M,13,0),"")</f>
        <v/>
      </c>
    </row>
    <row r="240" spans="1:15" s="94" customFormat="1" x14ac:dyDescent="0.2">
      <c r="A240" s="116">
        <v>40287</v>
      </c>
      <c r="B240" s="90" t="s">
        <v>8750</v>
      </c>
      <c r="C240" s="90" t="s">
        <v>3702</v>
      </c>
      <c r="D240" s="90" t="s">
        <v>11514</v>
      </c>
      <c r="E240" s="90" t="s">
        <v>11515</v>
      </c>
      <c r="F240" s="90" t="s">
        <v>5385</v>
      </c>
      <c r="G240" s="90" t="s">
        <v>11516</v>
      </c>
      <c r="H240" s="90" t="s">
        <v>909</v>
      </c>
      <c r="I240" s="90" t="s">
        <v>2258</v>
      </c>
      <c r="J240" s="116">
        <v>10477</v>
      </c>
      <c r="K240" s="90" t="s">
        <v>1963</v>
      </c>
      <c r="L240" s="90" t="s">
        <v>591</v>
      </c>
      <c r="M240" s="94" t="str">
        <f t="shared" si="6"/>
        <v>LIN Andy</v>
      </c>
      <c r="N240" s="94" t="str">
        <f>IFERROR(VLOOKUP(A240,'[2]CLASES-TEMPORADA 2022_2023-2023'!$A:$M,12,0),"")</f>
        <v/>
      </c>
      <c r="O240" s="90" t="str">
        <f>IFERROR(VLOOKUP(A240,'[2]CLASES-TEMPORADA 2022_2023-2023'!$A:$M,13,0),"")</f>
        <v/>
      </c>
    </row>
    <row r="241" spans="1:15" s="94" customFormat="1" x14ac:dyDescent="0.2">
      <c r="A241" s="116">
        <v>40286</v>
      </c>
      <c r="B241" s="90" t="s">
        <v>8750</v>
      </c>
      <c r="C241" s="90" t="s">
        <v>11517</v>
      </c>
      <c r="D241" s="90" t="s">
        <v>11518</v>
      </c>
      <c r="E241" s="90" t="s">
        <v>11519</v>
      </c>
      <c r="F241" s="90" t="s">
        <v>11520</v>
      </c>
      <c r="G241" s="90" t="s">
        <v>11521</v>
      </c>
      <c r="H241" s="90" t="s">
        <v>909</v>
      </c>
      <c r="I241" s="90" t="s">
        <v>2258</v>
      </c>
      <c r="J241" s="116">
        <v>10477</v>
      </c>
      <c r="K241" s="90" t="s">
        <v>3002</v>
      </c>
      <c r="L241" s="90" t="s">
        <v>591</v>
      </c>
      <c r="M241" s="94" t="str">
        <f t="shared" si="6"/>
        <v>CELLE Johnny William</v>
      </c>
      <c r="N241" s="94" t="str">
        <f>IFERROR(VLOOKUP(A241,'[2]CLASES-TEMPORADA 2022_2023-2023'!$A:$M,12,0),"")</f>
        <v/>
      </c>
      <c r="O241" s="90" t="str">
        <f>IFERROR(VLOOKUP(A241,'[2]CLASES-TEMPORADA 2022_2023-2023'!$A:$M,13,0),"")</f>
        <v/>
      </c>
    </row>
    <row r="242" spans="1:15" s="94" customFormat="1" x14ac:dyDescent="0.2">
      <c r="A242" s="116">
        <v>40285</v>
      </c>
      <c r="B242" s="90" t="s">
        <v>10851</v>
      </c>
      <c r="C242" s="90" t="s">
        <v>11522</v>
      </c>
      <c r="D242" s="90"/>
      <c r="E242" s="90" t="s">
        <v>7437</v>
      </c>
      <c r="F242" s="90" t="s">
        <v>11523</v>
      </c>
      <c r="G242" s="90" t="s">
        <v>11524</v>
      </c>
      <c r="H242" s="90" t="s">
        <v>913</v>
      </c>
      <c r="I242" s="90" t="s">
        <v>2258</v>
      </c>
      <c r="J242" s="116">
        <v>10477</v>
      </c>
      <c r="K242" s="90" t="s">
        <v>1982</v>
      </c>
      <c r="L242" s="90" t="s">
        <v>591</v>
      </c>
      <c r="M242" s="94" t="str">
        <f t="shared" si="6"/>
        <v>ZHI YAN Wang</v>
      </c>
      <c r="N242" s="94" t="str">
        <f>IFERROR(VLOOKUP(A242,'[2]CLASES-TEMPORADA 2022_2023-2023'!$A:$M,12,0),"")</f>
        <v/>
      </c>
      <c r="O242" s="90" t="str">
        <f>IFERROR(VLOOKUP(A242,'[2]CLASES-TEMPORADA 2022_2023-2023'!$A:$M,13,0),"")</f>
        <v/>
      </c>
    </row>
    <row r="243" spans="1:15" s="94" customFormat="1" x14ac:dyDescent="0.2">
      <c r="A243" s="116">
        <v>40284</v>
      </c>
      <c r="B243" s="90" t="s">
        <v>8750</v>
      </c>
      <c r="C243" s="90" t="s">
        <v>6528</v>
      </c>
      <c r="D243" s="90"/>
      <c r="E243" s="90" t="s">
        <v>2736</v>
      </c>
      <c r="F243" s="90" t="s">
        <v>11525</v>
      </c>
      <c r="G243" s="90" t="s">
        <v>11526</v>
      </c>
      <c r="H243" s="90" t="s">
        <v>909</v>
      </c>
      <c r="I243" s="90" t="s">
        <v>2258</v>
      </c>
      <c r="J243" s="116">
        <v>10477</v>
      </c>
      <c r="K243" s="90" t="s">
        <v>1982</v>
      </c>
      <c r="L243" s="90" t="s">
        <v>591</v>
      </c>
      <c r="M243" s="94" t="str">
        <f t="shared" si="6"/>
        <v>JIA HAO Guo</v>
      </c>
      <c r="N243" s="94" t="str">
        <f>IFERROR(VLOOKUP(A243,'[2]CLASES-TEMPORADA 2022_2023-2023'!$A:$M,12,0),"")</f>
        <v/>
      </c>
      <c r="O243" s="90" t="str">
        <f>IFERROR(VLOOKUP(A243,'[2]CLASES-TEMPORADA 2022_2023-2023'!$A:$M,13,0),"")</f>
        <v/>
      </c>
    </row>
    <row r="244" spans="1:15" s="94" customFormat="1" x14ac:dyDescent="0.2">
      <c r="A244" s="116">
        <v>40283</v>
      </c>
      <c r="B244" s="90" t="s">
        <v>10851</v>
      </c>
      <c r="C244" s="90" t="s">
        <v>3776</v>
      </c>
      <c r="D244" s="90" t="s">
        <v>4490</v>
      </c>
      <c r="E244" s="90" t="s">
        <v>11527</v>
      </c>
      <c r="F244" s="90" t="s">
        <v>11528</v>
      </c>
      <c r="G244" s="90" t="s">
        <v>11529</v>
      </c>
      <c r="H244" s="90" t="s">
        <v>913</v>
      </c>
      <c r="I244" s="90" t="s">
        <v>2258</v>
      </c>
      <c r="J244" s="116">
        <v>10477</v>
      </c>
      <c r="K244" s="90" t="s">
        <v>1963</v>
      </c>
      <c r="L244" s="90" t="s">
        <v>591</v>
      </c>
      <c r="M244" s="94" t="str">
        <f t="shared" si="6"/>
        <v>DA SILVA Fabiola</v>
      </c>
      <c r="N244" s="94" t="str">
        <f>IFERROR(VLOOKUP(A244,'[2]CLASES-TEMPORADA 2022_2023-2023'!$A:$M,12,0),"")</f>
        <v/>
      </c>
      <c r="O244" s="90" t="str">
        <f>IFERROR(VLOOKUP(A244,'[2]CLASES-TEMPORADA 2022_2023-2023'!$A:$M,13,0),"")</f>
        <v/>
      </c>
    </row>
    <row r="245" spans="1:15" s="94" customFormat="1" x14ac:dyDescent="0.2">
      <c r="A245" s="116">
        <v>40278</v>
      </c>
      <c r="B245" s="90" t="s">
        <v>10851</v>
      </c>
      <c r="C245" s="90" t="s">
        <v>21</v>
      </c>
      <c r="D245" s="90" t="s">
        <v>1081</v>
      </c>
      <c r="E245" s="90" t="s">
        <v>6441</v>
      </c>
      <c r="F245" s="90" t="s">
        <v>11530</v>
      </c>
      <c r="G245" s="90" t="s">
        <v>11531</v>
      </c>
      <c r="H245" s="90" t="s">
        <v>920</v>
      </c>
      <c r="I245" s="90" t="s">
        <v>1119</v>
      </c>
      <c r="J245" s="116">
        <v>534</v>
      </c>
      <c r="K245" s="90" t="s">
        <v>1963</v>
      </c>
      <c r="L245" s="90" t="s">
        <v>520</v>
      </c>
      <c r="M245" s="94" t="str">
        <f t="shared" si="6"/>
        <v>GARCIA Antia</v>
      </c>
      <c r="N245" s="94" t="str">
        <f>IFERROR(VLOOKUP(A245,'[2]CLASES-TEMPORADA 2022_2023-2023'!$A:$M,12,0),"")</f>
        <v/>
      </c>
      <c r="O245" s="90" t="str">
        <f>IFERROR(VLOOKUP(A245,'[2]CLASES-TEMPORADA 2022_2023-2023'!$A:$M,13,0),"")</f>
        <v/>
      </c>
    </row>
    <row r="246" spans="1:15" s="94" customFormat="1" x14ac:dyDescent="0.2">
      <c r="A246" s="116">
        <v>40275</v>
      </c>
      <c r="B246" s="90" t="s">
        <v>8750</v>
      </c>
      <c r="C246" s="90" t="s">
        <v>11532</v>
      </c>
      <c r="D246" s="90" t="s">
        <v>11533</v>
      </c>
      <c r="E246" s="90" t="s">
        <v>11534</v>
      </c>
      <c r="F246" s="90" t="s">
        <v>3259</v>
      </c>
      <c r="G246" s="90" t="s">
        <v>11535</v>
      </c>
      <c r="H246" s="90" t="s">
        <v>909</v>
      </c>
      <c r="I246" s="90" t="s">
        <v>921</v>
      </c>
      <c r="J246" s="116">
        <v>78</v>
      </c>
      <c r="K246" s="90" t="s">
        <v>2071</v>
      </c>
      <c r="L246" s="90" t="s">
        <v>583</v>
      </c>
      <c r="M246" s="94" t="str">
        <f t="shared" si="6"/>
        <v>BETANCUR Camilo</v>
      </c>
      <c r="N246" s="94" t="str">
        <f>IFERROR(VLOOKUP(A246,'[2]CLASES-TEMPORADA 2022_2023-2023'!$A:$M,12,0),"")</f>
        <v/>
      </c>
      <c r="O246" s="90" t="str">
        <f>IFERROR(VLOOKUP(A246,'[2]CLASES-TEMPORADA 2022_2023-2023'!$A:$M,13,0),"")</f>
        <v/>
      </c>
    </row>
    <row r="247" spans="1:15" s="94" customFormat="1" x14ac:dyDescent="0.2">
      <c r="A247" s="116">
        <v>40274</v>
      </c>
      <c r="B247" s="90" t="s">
        <v>8750</v>
      </c>
      <c r="C247" s="90" t="s">
        <v>2212</v>
      </c>
      <c r="D247" s="90" t="s">
        <v>11536</v>
      </c>
      <c r="E247" s="90" t="s">
        <v>11537</v>
      </c>
      <c r="F247" s="90" t="s">
        <v>11538</v>
      </c>
      <c r="G247" s="90" t="s">
        <v>11539</v>
      </c>
      <c r="H247" s="90" t="s">
        <v>909</v>
      </c>
      <c r="I247" s="90" t="s">
        <v>921</v>
      </c>
      <c r="J247" s="116">
        <v>78</v>
      </c>
      <c r="K247" s="90" t="s">
        <v>2058</v>
      </c>
      <c r="L247" s="90" t="s">
        <v>583</v>
      </c>
      <c r="M247" s="94" t="str">
        <f t="shared" si="6"/>
        <v>PéREZ Sergio Andrés</v>
      </c>
      <c r="N247" s="94" t="str">
        <f>IFERROR(VLOOKUP(A247,'[2]CLASES-TEMPORADA 2022_2023-2023'!$A:$M,12,0),"")</f>
        <v/>
      </c>
      <c r="O247" s="90" t="str">
        <f>IFERROR(VLOOKUP(A247,'[2]CLASES-TEMPORADA 2022_2023-2023'!$A:$M,13,0),"")</f>
        <v/>
      </c>
    </row>
    <row r="248" spans="1:15" s="94" customFormat="1" x14ac:dyDescent="0.2">
      <c r="A248" s="116">
        <v>40260</v>
      </c>
      <c r="B248" s="90" t="s">
        <v>8750</v>
      </c>
      <c r="C248" s="90" t="s">
        <v>11540</v>
      </c>
      <c r="D248" s="90" t="s">
        <v>4186</v>
      </c>
      <c r="E248" s="90" t="s">
        <v>2363</v>
      </c>
      <c r="F248" s="90" t="s">
        <v>11541</v>
      </c>
      <c r="G248" s="90" t="s">
        <v>11542</v>
      </c>
      <c r="H248" s="90" t="s">
        <v>909</v>
      </c>
      <c r="I248" s="90" t="s">
        <v>673</v>
      </c>
      <c r="J248" s="116">
        <v>10202</v>
      </c>
      <c r="K248" s="90" t="s">
        <v>1963</v>
      </c>
      <c r="L248" s="90" t="s">
        <v>583</v>
      </c>
      <c r="M248" s="94" t="str">
        <f t="shared" si="6"/>
        <v>WENK Lucas</v>
      </c>
      <c r="N248" s="94" t="str">
        <f>IFERROR(VLOOKUP(A248,'[2]CLASES-TEMPORADA 2022_2023-2023'!$A:$M,12,0),"")</f>
        <v/>
      </c>
      <c r="O248" s="90" t="str">
        <f>IFERROR(VLOOKUP(A248,'[2]CLASES-TEMPORADA 2022_2023-2023'!$A:$M,13,0),"")</f>
        <v/>
      </c>
    </row>
    <row r="249" spans="1:15" s="94" customFormat="1" x14ac:dyDescent="0.2">
      <c r="A249" s="116">
        <v>40253</v>
      </c>
      <c r="B249" s="90" t="s">
        <v>8750</v>
      </c>
      <c r="C249" s="90" t="s">
        <v>11543</v>
      </c>
      <c r="D249" s="90" t="s">
        <v>11544</v>
      </c>
      <c r="E249" s="90" t="s">
        <v>4847</v>
      </c>
      <c r="F249" s="90" t="s">
        <v>11545</v>
      </c>
      <c r="G249" s="90" t="s">
        <v>11546</v>
      </c>
      <c r="H249" s="90" t="s">
        <v>909</v>
      </c>
      <c r="I249" s="90" t="s">
        <v>1123</v>
      </c>
      <c r="J249" s="116">
        <v>87</v>
      </c>
      <c r="K249" s="90" t="s">
        <v>1963</v>
      </c>
      <c r="L249" s="90" t="s">
        <v>627</v>
      </c>
      <c r="M249" s="94" t="str">
        <f t="shared" ref="M249:M312" si="7">CONCATENATE(C249," ",PROPER(E249))</f>
        <v>ESTOMBA Aimar</v>
      </c>
      <c r="N249" s="94" t="str">
        <f>IFERROR(VLOOKUP(A249,'[2]CLASES-TEMPORADA 2022_2023-2023'!$A:$M,12,0),"")</f>
        <v/>
      </c>
      <c r="O249" s="90" t="str">
        <f>IFERROR(VLOOKUP(A249,'[2]CLASES-TEMPORADA 2022_2023-2023'!$A:$M,13,0),"")</f>
        <v/>
      </c>
    </row>
    <row r="250" spans="1:15" s="94" customFormat="1" x14ac:dyDescent="0.2">
      <c r="A250" s="116">
        <v>40251</v>
      </c>
      <c r="B250" s="90" t="s">
        <v>8750</v>
      </c>
      <c r="C250" s="90" t="s">
        <v>5205</v>
      </c>
      <c r="D250" s="90" t="s">
        <v>11547</v>
      </c>
      <c r="E250" s="90" t="s">
        <v>54</v>
      </c>
      <c r="F250" s="90" t="s">
        <v>11548</v>
      </c>
      <c r="G250" s="90" t="s">
        <v>11549</v>
      </c>
      <c r="H250" s="90" t="s">
        <v>909</v>
      </c>
      <c r="I250" s="90" t="s">
        <v>908</v>
      </c>
      <c r="J250" s="116">
        <v>31</v>
      </c>
      <c r="K250" s="90" t="s">
        <v>1963</v>
      </c>
      <c r="L250" s="90" t="s">
        <v>591</v>
      </c>
      <c r="M250" s="94" t="str">
        <f t="shared" si="7"/>
        <v>TORNE Carlos</v>
      </c>
      <c r="N250" s="94" t="str">
        <f>IFERROR(VLOOKUP(A250,'[2]CLASES-TEMPORADA 2022_2023-2023'!$A:$M,12,0),"")</f>
        <v/>
      </c>
      <c r="O250" s="90" t="str">
        <f>IFERROR(VLOOKUP(A250,'[2]CLASES-TEMPORADA 2022_2023-2023'!$A:$M,13,0),"")</f>
        <v/>
      </c>
    </row>
    <row r="251" spans="1:15" s="94" customFormat="1" x14ac:dyDescent="0.2">
      <c r="A251" s="116">
        <v>40250</v>
      </c>
      <c r="B251" s="90" t="s">
        <v>8750</v>
      </c>
      <c r="C251" s="90" t="s">
        <v>5205</v>
      </c>
      <c r="D251" s="90" t="s">
        <v>11547</v>
      </c>
      <c r="E251" s="90" t="s">
        <v>48</v>
      </c>
      <c r="F251" s="90" t="s">
        <v>11550</v>
      </c>
      <c r="G251" s="90" t="s">
        <v>11551</v>
      </c>
      <c r="H251" s="90" t="s">
        <v>909</v>
      </c>
      <c r="I251" s="90" t="s">
        <v>908</v>
      </c>
      <c r="J251" s="116">
        <v>31</v>
      </c>
      <c r="K251" s="90" t="s">
        <v>1963</v>
      </c>
      <c r="L251" s="90" t="s">
        <v>591</v>
      </c>
      <c r="M251" s="94" t="str">
        <f t="shared" si="7"/>
        <v>TORNE Javier</v>
      </c>
      <c r="N251" s="94" t="str">
        <f>IFERROR(VLOOKUP(A251,'[2]CLASES-TEMPORADA 2022_2023-2023'!$A:$M,12,0),"")</f>
        <v/>
      </c>
      <c r="O251" s="90" t="str">
        <f>IFERROR(VLOOKUP(A251,'[2]CLASES-TEMPORADA 2022_2023-2023'!$A:$M,13,0),"")</f>
        <v/>
      </c>
    </row>
    <row r="252" spans="1:15" s="94" customFormat="1" x14ac:dyDescent="0.2">
      <c r="A252" s="116">
        <v>40249</v>
      </c>
      <c r="B252" s="90" t="s">
        <v>8750</v>
      </c>
      <c r="C252" s="90" t="s">
        <v>163</v>
      </c>
      <c r="D252" s="90" t="s">
        <v>11309</v>
      </c>
      <c r="E252" s="90" t="s">
        <v>54</v>
      </c>
      <c r="F252" s="90" t="s">
        <v>11552</v>
      </c>
      <c r="G252" s="90" t="s">
        <v>11553</v>
      </c>
      <c r="H252" s="90" t="s">
        <v>909</v>
      </c>
      <c r="I252" s="90" t="s">
        <v>908</v>
      </c>
      <c r="J252" s="116">
        <v>31</v>
      </c>
      <c r="K252" s="90" t="s">
        <v>1963</v>
      </c>
      <c r="L252" s="90" t="s">
        <v>591</v>
      </c>
      <c r="M252" s="94" t="str">
        <f t="shared" si="7"/>
        <v>ANGULO Carlos</v>
      </c>
      <c r="N252" s="94" t="str">
        <f>IFERROR(VLOOKUP(A252,'[2]CLASES-TEMPORADA 2022_2023-2023'!$A:$M,12,0),"")</f>
        <v/>
      </c>
      <c r="O252" s="90" t="str">
        <f>IFERROR(VLOOKUP(A252,'[2]CLASES-TEMPORADA 2022_2023-2023'!$A:$M,13,0),"")</f>
        <v/>
      </c>
    </row>
    <row r="253" spans="1:15" s="94" customFormat="1" x14ac:dyDescent="0.2">
      <c r="A253" s="116">
        <v>40248</v>
      </c>
      <c r="B253" s="90" t="s">
        <v>8750</v>
      </c>
      <c r="C253" s="90" t="s">
        <v>163</v>
      </c>
      <c r="D253" s="90" t="s">
        <v>11309</v>
      </c>
      <c r="E253" s="90" t="s">
        <v>23</v>
      </c>
      <c r="F253" s="90" t="s">
        <v>3987</v>
      </c>
      <c r="G253" s="90" t="s">
        <v>11554</v>
      </c>
      <c r="H253" s="90" t="s">
        <v>909</v>
      </c>
      <c r="I253" s="90" t="s">
        <v>908</v>
      </c>
      <c r="J253" s="116">
        <v>31</v>
      </c>
      <c r="K253" s="90" t="s">
        <v>1963</v>
      </c>
      <c r="L253" s="90" t="s">
        <v>591</v>
      </c>
      <c r="M253" s="94" t="str">
        <f t="shared" si="7"/>
        <v>ANGULO Manuel</v>
      </c>
      <c r="N253" s="94" t="str">
        <f>IFERROR(VLOOKUP(A253,'[2]CLASES-TEMPORADA 2022_2023-2023'!$A:$M,12,0),"")</f>
        <v/>
      </c>
      <c r="O253" s="90" t="str">
        <f>IFERROR(VLOOKUP(A253,'[2]CLASES-TEMPORADA 2022_2023-2023'!$A:$M,13,0),"")</f>
        <v/>
      </c>
    </row>
    <row r="254" spans="1:15" s="94" customFormat="1" x14ac:dyDescent="0.2">
      <c r="A254" s="116">
        <v>40247</v>
      </c>
      <c r="B254" s="90" t="s">
        <v>8750</v>
      </c>
      <c r="C254" s="90" t="s">
        <v>163</v>
      </c>
      <c r="D254" s="90" t="s">
        <v>161</v>
      </c>
      <c r="E254" s="90" t="s">
        <v>48</v>
      </c>
      <c r="F254" s="90" t="s">
        <v>11555</v>
      </c>
      <c r="G254" s="90" t="s">
        <v>11556</v>
      </c>
      <c r="H254" s="90" t="s">
        <v>909</v>
      </c>
      <c r="I254" s="90" t="s">
        <v>908</v>
      </c>
      <c r="J254" s="116">
        <v>31</v>
      </c>
      <c r="K254" s="90" t="s">
        <v>1963</v>
      </c>
      <c r="L254" s="90" t="s">
        <v>591</v>
      </c>
      <c r="M254" s="94" t="str">
        <f t="shared" si="7"/>
        <v>ANGULO Javier</v>
      </c>
      <c r="N254" s="94" t="str">
        <f>IFERROR(VLOOKUP(A254,'[2]CLASES-TEMPORADA 2022_2023-2023'!$A:$M,12,0),"")</f>
        <v/>
      </c>
      <c r="O254" s="90" t="str">
        <f>IFERROR(VLOOKUP(A254,'[2]CLASES-TEMPORADA 2022_2023-2023'!$A:$M,13,0),"")</f>
        <v/>
      </c>
    </row>
    <row r="255" spans="1:15" s="94" customFormat="1" x14ac:dyDescent="0.2">
      <c r="A255" s="116">
        <v>40246</v>
      </c>
      <c r="B255" s="90" t="s">
        <v>8750</v>
      </c>
      <c r="C255" s="90" t="s">
        <v>163</v>
      </c>
      <c r="D255" s="90" t="s">
        <v>161</v>
      </c>
      <c r="E255" s="90" t="s">
        <v>2869</v>
      </c>
      <c r="F255" s="90" t="s">
        <v>11557</v>
      </c>
      <c r="G255" s="90" t="s">
        <v>11558</v>
      </c>
      <c r="H255" s="90" t="s">
        <v>909</v>
      </c>
      <c r="I255" s="90" t="s">
        <v>908</v>
      </c>
      <c r="J255" s="116">
        <v>31</v>
      </c>
      <c r="K255" s="90" t="s">
        <v>1963</v>
      </c>
      <c r="L255" s="90" t="s">
        <v>591</v>
      </c>
      <c r="M255" s="94" t="str">
        <f t="shared" si="7"/>
        <v>ANGULO Nicolas</v>
      </c>
      <c r="N255" s="94" t="str">
        <f>IFERROR(VLOOKUP(A255,'[2]CLASES-TEMPORADA 2022_2023-2023'!$A:$M,12,0),"")</f>
        <v/>
      </c>
      <c r="O255" s="90" t="str">
        <f>IFERROR(VLOOKUP(A255,'[2]CLASES-TEMPORADA 2022_2023-2023'!$A:$M,13,0),"")</f>
        <v/>
      </c>
    </row>
    <row r="256" spans="1:15" s="94" customFormat="1" x14ac:dyDescent="0.2">
      <c r="A256" s="116">
        <v>40245</v>
      </c>
      <c r="B256" s="90" t="s">
        <v>8750</v>
      </c>
      <c r="C256" s="90" t="s">
        <v>1376</v>
      </c>
      <c r="D256" s="90" t="s">
        <v>160</v>
      </c>
      <c r="E256" s="90" t="s">
        <v>126</v>
      </c>
      <c r="F256" s="90" t="s">
        <v>11559</v>
      </c>
      <c r="G256" s="90" t="s">
        <v>11560</v>
      </c>
      <c r="H256" s="90" t="s">
        <v>909</v>
      </c>
      <c r="I256" s="90" t="s">
        <v>908</v>
      </c>
      <c r="J256" s="116">
        <v>31</v>
      </c>
      <c r="K256" s="90" t="s">
        <v>1963</v>
      </c>
      <c r="L256" s="90" t="s">
        <v>591</v>
      </c>
      <c r="M256" s="94" t="str">
        <f t="shared" si="7"/>
        <v>RAMOS Pablo</v>
      </c>
      <c r="N256" s="94" t="str">
        <f>IFERROR(VLOOKUP(A256,'[2]CLASES-TEMPORADA 2022_2023-2023'!$A:$M,12,0),"")</f>
        <v/>
      </c>
      <c r="O256" s="90" t="str">
        <f>IFERROR(VLOOKUP(A256,'[2]CLASES-TEMPORADA 2022_2023-2023'!$A:$M,13,0),"")</f>
        <v/>
      </c>
    </row>
    <row r="257" spans="1:15" s="94" customFormat="1" x14ac:dyDescent="0.2">
      <c r="A257" s="116">
        <v>40244</v>
      </c>
      <c r="B257" s="90" t="s">
        <v>8750</v>
      </c>
      <c r="C257" s="90" t="s">
        <v>1376</v>
      </c>
      <c r="D257" s="90" t="s">
        <v>160</v>
      </c>
      <c r="E257" s="90" t="s">
        <v>2363</v>
      </c>
      <c r="F257" s="90" t="s">
        <v>11561</v>
      </c>
      <c r="G257" s="90" t="s">
        <v>11562</v>
      </c>
      <c r="H257" s="90" t="s">
        <v>909</v>
      </c>
      <c r="I257" s="90" t="s">
        <v>908</v>
      </c>
      <c r="J257" s="116">
        <v>31</v>
      </c>
      <c r="K257" s="90" t="s">
        <v>1963</v>
      </c>
      <c r="L257" s="90" t="s">
        <v>591</v>
      </c>
      <c r="M257" s="94" t="str">
        <f t="shared" si="7"/>
        <v>RAMOS Lucas</v>
      </c>
      <c r="N257" s="94" t="str">
        <f>IFERROR(VLOOKUP(A257,'[2]CLASES-TEMPORADA 2022_2023-2023'!$A:$M,12,0),"")</f>
        <v/>
      </c>
      <c r="O257" s="90" t="str">
        <f>IFERROR(VLOOKUP(A257,'[2]CLASES-TEMPORADA 2022_2023-2023'!$A:$M,13,0),"")</f>
        <v/>
      </c>
    </row>
    <row r="258" spans="1:15" s="94" customFormat="1" x14ac:dyDescent="0.2">
      <c r="A258" s="116">
        <v>40243</v>
      </c>
      <c r="B258" s="90" t="s">
        <v>8750</v>
      </c>
      <c r="C258" s="90" t="s">
        <v>25</v>
      </c>
      <c r="D258" s="90" t="s">
        <v>7365</v>
      </c>
      <c r="E258" s="90" t="s">
        <v>7002</v>
      </c>
      <c r="F258" s="90" t="s">
        <v>11563</v>
      </c>
      <c r="G258" s="90" t="s">
        <v>11564</v>
      </c>
      <c r="H258" s="90" t="s">
        <v>909</v>
      </c>
      <c r="I258" s="90" t="s">
        <v>908</v>
      </c>
      <c r="J258" s="116">
        <v>31</v>
      </c>
      <c r="K258" s="90" t="s">
        <v>1963</v>
      </c>
      <c r="L258" s="90" t="s">
        <v>591</v>
      </c>
      <c r="M258" s="94" t="str">
        <f t="shared" si="7"/>
        <v>MARTINEZ Alexis</v>
      </c>
      <c r="N258" s="94" t="str">
        <f>IFERROR(VLOOKUP(A258,'[2]CLASES-TEMPORADA 2022_2023-2023'!$A:$M,12,0),"")</f>
        <v/>
      </c>
      <c r="O258" s="90" t="str">
        <f>IFERROR(VLOOKUP(A258,'[2]CLASES-TEMPORADA 2022_2023-2023'!$A:$M,13,0),"")</f>
        <v/>
      </c>
    </row>
    <row r="259" spans="1:15" s="94" customFormat="1" x14ac:dyDescent="0.2">
      <c r="A259" s="116">
        <v>40238</v>
      </c>
      <c r="B259" s="90" t="s">
        <v>8750</v>
      </c>
      <c r="C259" s="90" t="s">
        <v>2277</v>
      </c>
      <c r="D259" s="90" t="s">
        <v>2653</v>
      </c>
      <c r="E259" s="90" t="s">
        <v>77</v>
      </c>
      <c r="F259" s="90" t="s">
        <v>11565</v>
      </c>
      <c r="G259" s="90" t="s">
        <v>11566</v>
      </c>
      <c r="H259" s="90" t="s">
        <v>920</v>
      </c>
      <c r="I259" s="90" t="s">
        <v>1200</v>
      </c>
      <c r="J259" s="116">
        <v>10145</v>
      </c>
      <c r="K259" s="90" t="s">
        <v>1963</v>
      </c>
      <c r="L259" s="90" t="s">
        <v>185</v>
      </c>
      <c r="M259" s="94" t="str">
        <f t="shared" si="7"/>
        <v>FERNáNDEZ Alberto</v>
      </c>
      <c r="N259" s="94" t="str">
        <f>IFERROR(VLOOKUP(A259,'[2]CLASES-TEMPORADA 2022_2023-2023'!$A:$M,12,0),"")</f>
        <v/>
      </c>
      <c r="O259" s="90" t="str">
        <f>IFERROR(VLOOKUP(A259,'[2]CLASES-TEMPORADA 2022_2023-2023'!$A:$M,13,0),"")</f>
        <v/>
      </c>
    </row>
    <row r="260" spans="1:15" s="94" customFormat="1" x14ac:dyDescent="0.2">
      <c r="A260" s="116">
        <v>40237</v>
      </c>
      <c r="B260" s="90" t="s">
        <v>8750</v>
      </c>
      <c r="C260" s="90" t="s">
        <v>101</v>
      </c>
      <c r="D260" s="90" t="s">
        <v>11567</v>
      </c>
      <c r="E260" s="90" t="s">
        <v>107</v>
      </c>
      <c r="F260" s="90" t="s">
        <v>11568</v>
      </c>
      <c r="G260" s="90" t="s">
        <v>11569</v>
      </c>
      <c r="H260" s="90" t="s">
        <v>909</v>
      </c>
      <c r="I260" s="90" t="s">
        <v>673</v>
      </c>
      <c r="J260" s="116">
        <v>10202</v>
      </c>
      <c r="K260" s="90" t="s">
        <v>1963</v>
      </c>
      <c r="L260" s="90" t="s">
        <v>583</v>
      </c>
      <c r="M260" s="94" t="str">
        <f t="shared" si="7"/>
        <v>VIDAL Ivan</v>
      </c>
      <c r="N260" s="94" t="str">
        <f>IFERROR(VLOOKUP(A260,'[2]CLASES-TEMPORADA 2022_2023-2023'!$A:$M,12,0),"")</f>
        <v/>
      </c>
      <c r="O260" s="90" t="str">
        <f>IFERROR(VLOOKUP(A260,'[2]CLASES-TEMPORADA 2022_2023-2023'!$A:$M,13,0),"")</f>
        <v/>
      </c>
    </row>
    <row r="261" spans="1:15" s="94" customFormat="1" x14ac:dyDescent="0.2">
      <c r="A261" s="116">
        <v>40236</v>
      </c>
      <c r="B261" s="90" t="s">
        <v>10851</v>
      </c>
      <c r="C261" s="90" t="s">
        <v>101</v>
      </c>
      <c r="D261" s="90" t="s">
        <v>11567</v>
      </c>
      <c r="E261" s="90" t="s">
        <v>3189</v>
      </c>
      <c r="F261" s="90" t="s">
        <v>2922</v>
      </c>
      <c r="G261" s="90" t="s">
        <v>11570</v>
      </c>
      <c r="H261" s="90" t="s">
        <v>909</v>
      </c>
      <c r="I261" s="90" t="s">
        <v>673</v>
      </c>
      <c r="J261" s="116">
        <v>10202</v>
      </c>
      <c r="K261" s="90" t="s">
        <v>1963</v>
      </c>
      <c r="L261" s="90" t="s">
        <v>583</v>
      </c>
      <c r="M261" s="94" t="str">
        <f t="shared" si="7"/>
        <v>VIDAL Patricia</v>
      </c>
      <c r="N261" s="94" t="str">
        <f>IFERROR(VLOOKUP(A261,'[2]CLASES-TEMPORADA 2022_2023-2023'!$A:$M,12,0),"")</f>
        <v/>
      </c>
      <c r="O261" s="90" t="str">
        <f>IFERROR(VLOOKUP(A261,'[2]CLASES-TEMPORADA 2022_2023-2023'!$A:$M,13,0),"")</f>
        <v/>
      </c>
    </row>
    <row r="262" spans="1:15" s="94" customFormat="1" x14ac:dyDescent="0.2">
      <c r="A262" s="116">
        <v>40226</v>
      </c>
      <c r="B262" s="90" t="s">
        <v>8750</v>
      </c>
      <c r="C262" s="90" t="s">
        <v>11571</v>
      </c>
      <c r="D262" s="90" t="s">
        <v>11572</v>
      </c>
      <c r="E262" s="90" t="s">
        <v>11573</v>
      </c>
      <c r="F262" s="90" t="s">
        <v>11574</v>
      </c>
      <c r="G262" s="90" t="s">
        <v>11575</v>
      </c>
      <c r="H262" s="90" t="s">
        <v>909</v>
      </c>
      <c r="I262" s="90" t="s">
        <v>11576</v>
      </c>
      <c r="J262" s="116">
        <v>10340</v>
      </c>
      <c r="K262" s="90" t="s">
        <v>1963</v>
      </c>
      <c r="L262" s="90" t="s">
        <v>604</v>
      </c>
      <c r="M262" s="94" t="str">
        <f t="shared" si="7"/>
        <v>DEL BARRIO José Antonio</v>
      </c>
      <c r="N262" s="94" t="str">
        <f>IFERROR(VLOOKUP(A262,'[2]CLASES-TEMPORADA 2022_2023-2023'!$A:$M,12,0),"")</f>
        <v/>
      </c>
      <c r="O262" s="90" t="str">
        <f>IFERROR(VLOOKUP(A262,'[2]CLASES-TEMPORADA 2022_2023-2023'!$A:$M,13,0),"")</f>
        <v/>
      </c>
    </row>
    <row r="263" spans="1:15" s="94" customFormat="1" x14ac:dyDescent="0.2">
      <c r="A263" s="116">
        <v>40225</v>
      </c>
      <c r="B263" s="90" t="s">
        <v>8750</v>
      </c>
      <c r="C263" s="90" t="s">
        <v>11577</v>
      </c>
      <c r="D263" s="90" t="s">
        <v>4139</v>
      </c>
      <c r="E263" s="90" t="s">
        <v>24</v>
      </c>
      <c r="F263" s="90" t="s">
        <v>2938</v>
      </c>
      <c r="G263" s="90" t="s">
        <v>11578</v>
      </c>
      <c r="H263" s="90" t="s">
        <v>909</v>
      </c>
      <c r="I263" s="90" t="s">
        <v>11576</v>
      </c>
      <c r="J263" s="116">
        <v>10340</v>
      </c>
      <c r="K263" s="90" t="s">
        <v>1963</v>
      </c>
      <c r="L263" s="90" t="s">
        <v>604</v>
      </c>
      <c r="M263" s="94" t="str">
        <f t="shared" si="7"/>
        <v>CIBRIAN Daniel</v>
      </c>
      <c r="N263" s="94" t="str">
        <f>IFERROR(VLOOKUP(A263,'[2]CLASES-TEMPORADA 2022_2023-2023'!$A:$M,12,0),"")</f>
        <v/>
      </c>
      <c r="O263" s="90" t="str">
        <f>IFERROR(VLOOKUP(A263,'[2]CLASES-TEMPORADA 2022_2023-2023'!$A:$M,13,0),"")</f>
        <v/>
      </c>
    </row>
    <row r="264" spans="1:15" s="94" customFormat="1" x14ac:dyDescent="0.2">
      <c r="A264" s="116">
        <v>40224</v>
      </c>
      <c r="B264" s="90" t="s">
        <v>8750</v>
      </c>
      <c r="C264" s="90" t="s">
        <v>5645</v>
      </c>
      <c r="D264" s="90" t="s">
        <v>11579</v>
      </c>
      <c r="E264" s="90" t="s">
        <v>75</v>
      </c>
      <c r="F264" s="90" t="s">
        <v>11580</v>
      </c>
      <c r="G264" s="90" t="s">
        <v>11581</v>
      </c>
      <c r="H264" s="90" t="s">
        <v>909</v>
      </c>
      <c r="I264" s="90" t="s">
        <v>11576</v>
      </c>
      <c r="J264" s="116">
        <v>10340</v>
      </c>
      <c r="K264" s="90" t="s">
        <v>1963</v>
      </c>
      <c r="L264" s="90" t="s">
        <v>604</v>
      </c>
      <c r="M264" s="94" t="str">
        <f t="shared" si="7"/>
        <v>MAGDALENO Jorge</v>
      </c>
      <c r="N264" s="94" t="str">
        <f>IFERROR(VLOOKUP(A264,'[2]CLASES-TEMPORADA 2022_2023-2023'!$A:$M,12,0),"")</f>
        <v/>
      </c>
      <c r="O264" s="90" t="str">
        <f>IFERROR(VLOOKUP(A264,'[2]CLASES-TEMPORADA 2022_2023-2023'!$A:$M,13,0),"")</f>
        <v/>
      </c>
    </row>
    <row r="265" spans="1:15" s="94" customFormat="1" x14ac:dyDescent="0.2">
      <c r="A265" s="116">
        <v>40223</v>
      </c>
      <c r="B265" s="90" t="s">
        <v>10851</v>
      </c>
      <c r="C265" s="90" t="s">
        <v>5645</v>
      </c>
      <c r="D265" s="90" t="s">
        <v>11579</v>
      </c>
      <c r="E265" s="90" t="s">
        <v>2142</v>
      </c>
      <c r="F265" s="90" t="s">
        <v>11582</v>
      </c>
      <c r="G265" s="90" t="s">
        <v>11583</v>
      </c>
      <c r="H265" s="90" t="s">
        <v>909</v>
      </c>
      <c r="I265" s="90" t="s">
        <v>11576</v>
      </c>
      <c r="J265" s="116">
        <v>10340</v>
      </c>
      <c r="K265" s="90" t="s">
        <v>1963</v>
      </c>
      <c r="L265" s="90" t="s">
        <v>604</v>
      </c>
      <c r="M265" s="94" t="str">
        <f t="shared" si="7"/>
        <v>MAGDALENO Daniela</v>
      </c>
      <c r="N265" s="94" t="str">
        <f>IFERROR(VLOOKUP(A265,'[2]CLASES-TEMPORADA 2022_2023-2023'!$A:$M,12,0),"")</f>
        <v/>
      </c>
      <c r="O265" s="90" t="str">
        <f>IFERROR(VLOOKUP(A265,'[2]CLASES-TEMPORADA 2022_2023-2023'!$A:$M,13,0),"")</f>
        <v/>
      </c>
    </row>
    <row r="266" spans="1:15" s="94" customFormat="1" x14ac:dyDescent="0.2">
      <c r="A266" s="116">
        <v>40222</v>
      </c>
      <c r="B266" s="90" t="s">
        <v>10851</v>
      </c>
      <c r="C266" s="90" t="s">
        <v>11584</v>
      </c>
      <c r="D266" s="90" t="s">
        <v>11585</v>
      </c>
      <c r="E266" s="90" t="s">
        <v>3033</v>
      </c>
      <c r="F266" s="90" t="s">
        <v>11586</v>
      </c>
      <c r="G266" s="90" t="s">
        <v>11587</v>
      </c>
      <c r="H266" s="90" t="s">
        <v>909</v>
      </c>
      <c r="I266" s="90" t="s">
        <v>11576</v>
      </c>
      <c r="J266" s="116">
        <v>10340</v>
      </c>
      <c r="K266" s="90" t="s">
        <v>1963</v>
      </c>
      <c r="L266" s="90" t="s">
        <v>604</v>
      </c>
      <c r="M266" s="94" t="str">
        <f t="shared" si="7"/>
        <v>TOCA Paula</v>
      </c>
      <c r="N266" s="94" t="str">
        <f>IFERROR(VLOOKUP(A266,'[2]CLASES-TEMPORADA 2022_2023-2023'!$A:$M,12,0),"")</f>
        <v/>
      </c>
      <c r="O266" s="90" t="str">
        <f>IFERROR(VLOOKUP(A266,'[2]CLASES-TEMPORADA 2022_2023-2023'!$A:$M,13,0),"")</f>
        <v/>
      </c>
    </row>
    <row r="267" spans="1:15" s="94" customFormat="1" x14ac:dyDescent="0.2">
      <c r="A267" s="116">
        <v>40221</v>
      </c>
      <c r="B267" s="90" t="s">
        <v>8750</v>
      </c>
      <c r="C267" s="90" t="s">
        <v>4533</v>
      </c>
      <c r="D267" s="90" t="s">
        <v>11588</v>
      </c>
      <c r="E267" s="90" t="s">
        <v>11407</v>
      </c>
      <c r="F267" s="90" t="s">
        <v>4328</v>
      </c>
      <c r="G267" s="90" t="s">
        <v>11589</v>
      </c>
      <c r="H267" s="90" t="s">
        <v>909</v>
      </c>
      <c r="I267" s="90" t="s">
        <v>11576</v>
      </c>
      <c r="J267" s="116">
        <v>10340</v>
      </c>
      <c r="K267" s="90" t="s">
        <v>1963</v>
      </c>
      <c r="L267" s="90" t="s">
        <v>604</v>
      </c>
      <c r="M267" s="94" t="str">
        <f t="shared" si="7"/>
        <v>SEVILLA Adrián</v>
      </c>
      <c r="N267" s="94" t="str">
        <f>IFERROR(VLOOKUP(A267,'[2]CLASES-TEMPORADA 2022_2023-2023'!$A:$M,12,0),"")</f>
        <v/>
      </c>
      <c r="O267" s="90" t="str">
        <f>IFERROR(VLOOKUP(A267,'[2]CLASES-TEMPORADA 2022_2023-2023'!$A:$M,13,0),"")</f>
        <v/>
      </c>
    </row>
    <row r="268" spans="1:15" s="94" customFormat="1" x14ac:dyDescent="0.2">
      <c r="A268" s="116">
        <v>40219</v>
      </c>
      <c r="B268" s="90" t="s">
        <v>10851</v>
      </c>
      <c r="C268" s="90" t="s">
        <v>11590</v>
      </c>
      <c r="D268" s="90" t="s">
        <v>22</v>
      </c>
      <c r="E268" s="90" t="s">
        <v>11591</v>
      </c>
      <c r="F268" s="90" t="s">
        <v>11592</v>
      </c>
      <c r="G268" s="90" t="s">
        <v>11593</v>
      </c>
      <c r="H268" s="90" t="s">
        <v>909</v>
      </c>
      <c r="I268" s="90" t="s">
        <v>11576</v>
      </c>
      <c r="J268" s="116">
        <v>10340</v>
      </c>
      <c r="K268" s="90" t="s">
        <v>1963</v>
      </c>
      <c r="L268" s="90" t="s">
        <v>604</v>
      </c>
      <c r="M268" s="94" t="str">
        <f t="shared" si="7"/>
        <v>TESSON Lena</v>
      </c>
      <c r="N268" s="94" t="str">
        <f>IFERROR(VLOOKUP(A268,'[2]CLASES-TEMPORADA 2022_2023-2023'!$A:$M,12,0),"")</f>
        <v/>
      </c>
      <c r="O268" s="90" t="str">
        <f>IFERROR(VLOOKUP(A268,'[2]CLASES-TEMPORADA 2022_2023-2023'!$A:$M,13,0),"")</f>
        <v/>
      </c>
    </row>
    <row r="269" spans="1:15" s="94" customFormat="1" x14ac:dyDescent="0.2">
      <c r="A269" s="116">
        <v>40202</v>
      </c>
      <c r="B269" s="90" t="s">
        <v>8750</v>
      </c>
      <c r="C269" s="90" t="s">
        <v>62</v>
      </c>
      <c r="D269" s="90" t="s">
        <v>2212</v>
      </c>
      <c r="E269" s="90" t="s">
        <v>4777</v>
      </c>
      <c r="F269" s="90" t="s">
        <v>11594</v>
      </c>
      <c r="G269" s="90" t="s">
        <v>11595</v>
      </c>
      <c r="H269" s="90" t="s">
        <v>920</v>
      </c>
      <c r="I269" s="90" t="s">
        <v>944</v>
      </c>
      <c r="J269" s="116">
        <v>266</v>
      </c>
      <c r="K269" s="90" t="s">
        <v>1963</v>
      </c>
      <c r="L269" s="90" t="s">
        <v>583</v>
      </c>
      <c r="M269" s="94" t="str">
        <f t="shared" si="7"/>
        <v>CARBONELL Igor</v>
      </c>
      <c r="N269" s="94" t="str">
        <f>IFERROR(VLOOKUP(A269,'[2]CLASES-TEMPORADA 2022_2023-2023'!$A:$M,12,0),"")</f>
        <v/>
      </c>
      <c r="O269" s="90" t="str">
        <f>IFERROR(VLOOKUP(A269,'[2]CLASES-TEMPORADA 2022_2023-2023'!$A:$M,13,0),"")</f>
        <v/>
      </c>
    </row>
    <row r="270" spans="1:15" s="94" customFormat="1" x14ac:dyDescent="0.2">
      <c r="A270" s="116">
        <v>40199</v>
      </c>
      <c r="B270" s="90" t="s">
        <v>8750</v>
      </c>
      <c r="C270" s="90" t="s">
        <v>161</v>
      </c>
      <c r="D270" s="90" t="s">
        <v>1622</v>
      </c>
      <c r="E270" s="90" t="s">
        <v>11596</v>
      </c>
      <c r="F270" s="90" t="s">
        <v>11597</v>
      </c>
      <c r="G270" s="90" t="s">
        <v>11598</v>
      </c>
      <c r="H270" s="90" t="s">
        <v>920</v>
      </c>
      <c r="I270" s="90" t="s">
        <v>915</v>
      </c>
      <c r="J270" s="116">
        <v>37</v>
      </c>
      <c r="K270" s="90" t="s">
        <v>1963</v>
      </c>
      <c r="L270" s="90" t="s">
        <v>185</v>
      </c>
      <c r="M270" s="94" t="str">
        <f t="shared" si="7"/>
        <v>MUÑOZ Iban</v>
      </c>
      <c r="N270" s="94" t="str">
        <f>IFERROR(VLOOKUP(A270,'[2]CLASES-TEMPORADA 2022_2023-2023'!$A:$M,12,0),"")</f>
        <v/>
      </c>
      <c r="O270" s="90" t="str">
        <f>IFERROR(VLOOKUP(A270,'[2]CLASES-TEMPORADA 2022_2023-2023'!$A:$M,13,0),"")</f>
        <v/>
      </c>
    </row>
    <row r="271" spans="1:15" s="94" customFormat="1" x14ac:dyDescent="0.2">
      <c r="A271" s="116">
        <v>40191</v>
      </c>
      <c r="B271" s="90" t="s">
        <v>8750</v>
      </c>
      <c r="C271" s="90" t="s">
        <v>1524</v>
      </c>
      <c r="D271" s="90" t="s">
        <v>121</v>
      </c>
      <c r="E271" s="90" t="s">
        <v>11599</v>
      </c>
      <c r="F271" s="90" t="s">
        <v>11600</v>
      </c>
      <c r="G271" s="90" t="s">
        <v>11601</v>
      </c>
      <c r="H271" s="90" t="s">
        <v>909</v>
      </c>
      <c r="I271" s="90" t="s">
        <v>673</v>
      </c>
      <c r="J271" s="116">
        <v>10202</v>
      </c>
      <c r="K271" s="90" t="s">
        <v>1963</v>
      </c>
      <c r="L271" s="90" t="s">
        <v>583</v>
      </c>
      <c r="M271" s="94" t="str">
        <f t="shared" si="7"/>
        <v>CASTILLO Bosco</v>
      </c>
      <c r="N271" s="94" t="str">
        <f>IFERROR(VLOOKUP(A271,'[2]CLASES-TEMPORADA 2022_2023-2023'!$A:$M,12,0),"")</f>
        <v/>
      </c>
      <c r="O271" s="90" t="str">
        <f>IFERROR(VLOOKUP(A271,'[2]CLASES-TEMPORADA 2022_2023-2023'!$A:$M,13,0),"")</f>
        <v/>
      </c>
    </row>
    <row r="272" spans="1:15" s="94" customFormat="1" x14ac:dyDescent="0.2">
      <c r="A272" s="116">
        <v>40185</v>
      </c>
      <c r="B272" s="90" t="s">
        <v>8750</v>
      </c>
      <c r="C272" s="90" t="s">
        <v>7129</v>
      </c>
      <c r="D272" s="90" t="s">
        <v>7575</v>
      </c>
      <c r="E272" s="90" t="s">
        <v>4622</v>
      </c>
      <c r="F272" s="90" t="s">
        <v>11602</v>
      </c>
      <c r="G272" s="90" t="s">
        <v>11603</v>
      </c>
      <c r="H272" s="90" t="s">
        <v>920</v>
      </c>
      <c r="I272" s="90" t="s">
        <v>1105</v>
      </c>
      <c r="J272" s="116">
        <v>10348</v>
      </c>
      <c r="K272" s="90" t="s">
        <v>1963</v>
      </c>
      <c r="L272" s="90" t="s">
        <v>520</v>
      </c>
      <c r="M272" s="94" t="str">
        <f t="shared" si="7"/>
        <v>MOSQUERA Rene</v>
      </c>
      <c r="N272" s="94" t="str">
        <f>IFERROR(VLOOKUP(A272,'[2]CLASES-TEMPORADA 2022_2023-2023'!$A:$M,12,0),"")</f>
        <v/>
      </c>
      <c r="O272" s="90" t="str">
        <f>IFERROR(VLOOKUP(A272,'[2]CLASES-TEMPORADA 2022_2023-2023'!$A:$M,13,0),"")</f>
        <v/>
      </c>
    </row>
    <row r="273" spans="1:15" s="94" customFormat="1" x14ac:dyDescent="0.2">
      <c r="A273" s="116">
        <v>40184</v>
      </c>
      <c r="B273" s="90" t="s">
        <v>8750</v>
      </c>
      <c r="C273" s="90" t="s">
        <v>5919</v>
      </c>
      <c r="D273" s="90" t="s">
        <v>1724</v>
      </c>
      <c r="E273" s="90" t="s">
        <v>1086</v>
      </c>
      <c r="F273" s="90" t="s">
        <v>11604</v>
      </c>
      <c r="G273" s="90" t="s">
        <v>11605</v>
      </c>
      <c r="H273" s="90" t="s">
        <v>920</v>
      </c>
      <c r="I273" s="90" t="s">
        <v>1105</v>
      </c>
      <c r="J273" s="116">
        <v>10348</v>
      </c>
      <c r="K273" s="90" t="s">
        <v>1963</v>
      </c>
      <c r="L273" s="90" t="s">
        <v>520</v>
      </c>
      <c r="M273" s="94" t="str">
        <f t="shared" si="7"/>
        <v>MANSO Francisco Jose</v>
      </c>
      <c r="N273" s="94" t="str">
        <f>IFERROR(VLOOKUP(A273,'[2]CLASES-TEMPORADA 2022_2023-2023'!$A:$M,12,0),"")</f>
        <v/>
      </c>
      <c r="O273" s="90" t="str">
        <f>IFERROR(VLOOKUP(A273,'[2]CLASES-TEMPORADA 2022_2023-2023'!$A:$M,13,0),"")</f>
        <v/>
      </c>
    </row>
    <row r="274" spans="1:15" s="94" customFormat="1" x14ac:dyDescent="0.2">
      <c r="A274" s="116">
        <v>40178</v>
      </c>
      <c r="B274" s="90" t="s">
        <v>10851</v>
      </c>
      <c r="C274" s="90" t="s">
        <v>21</v>
      </c>
      <c r="D274" s="90" t="s">
        <v>7875</v>
      </c>
      <c r="E274" s="90" t="s">
        <v>923</v>
      </c>
      <c r="F274" s="90" t="s">
        <v>11606</v>
      </c>
      <c r="G274" s="90" t="s">
        <v>11607</v>
      </c>
      <c r="H274" s="90" t="s">
        <v>909</v>
      </c>
      <c r="I274" s="90" t="s">
        <v>550</v>
      </c>
      <c r="J274" s="116">
        <v>10138</v>
      </c>
      <c r="K274" s="90" t="s">
        <v>1963</v>
      </c>
      <c r="L274" s="90" t="s">
        <v>627</v>
      </c>
      <c r="M274" s="94" t="str">
        <f t="shared" si="7"/>
        <v>GARCIA Sarah</v>
      </c>
      <c r="N274" s="94" t="str">
        <f>IFERROR(VLOOKUP(A274,'[2]CLASES-TEMPORADA 2022_2023-2023'!$A:$M,12,0),"")</f>
        <v/>
      </c>
      <c r="O274" s="90" t="str">
        <f>IFERROR(VLOOKUP(A274,'[2]CLASES-TEMPORADA 2022_2023-2023'!$A:$M,13,0),"")</f>
        <v/>
      </c>
    </row>
    <row r="275" spans="1:15" s="94" customFormat="1" x14ac:dyDescent="0.2">
      <c r="A275" s="116">
        <v>40175</v>
      </c>
      <c r="B275" s="90" t="s">
        <v>10851</v>
      </c>
      <c r="C275" s="90" t="s">
        <v>1483</v>
      </c>
      <c r="D275" s="90" t="s">
        <v>2450</v>
      </c>
      <c r="E275" s="90" t="s">
        <v>1366</v>
      </c>
      <c r="F275" s="90" t="s">
        <v>4633</v>
      </c>
      <c r="G275" s="90" t="s">
        <v>11608</v>
      </c>
      <c r="H275" s="90" t="s">
        <v>913</v>
      </c>
      <c r="I275" s="90" t="s">
        <v>1171</v>
      </c>
      <c r="J275" s="116">
        <v>59</v>
      </c>
      <c r="K275" s="90" t="s">
        <v>1963</v>
      </c>
      <c r="L275" s="90" t="s">
        <v>587</v>
      </c>
      <c r="M275" s="94" t="str">
        <f t="shared" si="7"/>
        <v>REGUEIRO Alba</v>
      </c>
      <c r="N275" s="94" t="str">
        <f>IFERROR(VLOOKUP(A275,'[2]CLASES-TEMPORADA 2022_2023-2023'!$A:$M,12,0),"")</f>
        <v/>
      </c>
      <c r="O275" s="90" t="str">
        <f>IFERROR(VLOOKUP(A275,'[2]CLASES-TEMPORADA 2022_2023-2023'!$A:$M,13,0),"")</f>
        <v/>
      </c>
    </row>
    <row r="276" spans="1:15" s="94" customFormat="1" x14ac:dyDescent="0.2">
      <c r="A276" s="116">
        <v>40168</v>
      </c>
      <c r="B276" s="90" t="s">
        <v>8750</v>
      </c>
      <c r="C276" s="90" t="s">
        <v>1734</v>
      </c>
      <c r="D276" s="90" t="s">
        <v>51</v>
      </c>
      <c r="E276" s="90" t="s">
        <v>2052</v>
      </c>
      <c r="F276" s="90" t="s">
        <v>2223</v>
      </c>
      <c r="G276" s="90" t="s">
        <v>11609</v>
      </c>
      <c r="H276" s="90" t="s">
        <v>909</v>
      </c>
      <c r="I276" s="90" t="s">
        <v>550</v>
      </c>
      <c r="J276" s="116">
        <v>10138</v>
      </c>
      <c r="K276" s="90" t="s">
        <v>1963</v>
      </c>
      <c r="L276" s="90" t="s">
        <v>627</v>
      </c>
      <c r="M276" s="94" t="str">
        <f t="shared" si="7"/>
        <v>ECHEVERRIA Iñigo</v>
      </c>
      <c r="N276" s="94" t="str">
        <f>IFERROR(VLOOKUP(A276,'[2]CLASES-TEMPORADA 2022_2023-2023'!$A:$M,12,0),"")</f>
        <v/>
      </c>
      <c r="O276" s="90" t="str">
        <f>IFERROR(VLOOKUP(A276,'[2]CLASES-TEMPORADA 2022_2023-2023'!$A:$M,13,0),"")</f>
        <v/>
      </c>
    </row>
    <row r="277" spans="1:15" s="94" customFormat="1" x14ac:dyDescent="0.2">
      <c r="A277" s="116">
        <v>40167</v>
      </c>
      <c r="B277" s="90" t="s">
        <v>8750</v>
      </c>
      <c r="C277" s="90" t="s">
        <v>942</v>
      </c>
      <c r="D277" s="90" t="s">
        <v>11610</v>
      </c>
      <c r="E277" s="90" t="s">
        <v>85</v>
      </c>
      <c r="F277" s="90" t="s">
        <v>2416</v>
      </c>
      <c r="G277" s="90" t="s">
        <v>11611</v>
      </c>
      <c r="H277" s="90" t="s">
        <v>909</v>
      </c>
      <c r="I277" s="90" t="s">
        <v>550</v>
      </c>
      <c r="J277" s="116">
        <v>10138</v>
      </c>
      <c r="K277" s="90" t="s">
        <v>1963</v>
      </c>
      <c r="L277" s="90" t="s">
        <v>627</v>
      </c>
      <c r="M277" s="94" t="str">
        <f t="shared" si="7"/>
        <v>MORALES Diego</v>
      </c>
      <c r="N277" s="94" t="str">
        <f>IFERROR(VLOOKUP(A277,'[2]CLASES-TEMPORADA 2022_2023-2023'!$A:$M,12,0),"")</f>
        <v/>
      </c>
      <c r="O277" s="90" t="str">
        <f>IFERROR(VLOOKUP(A277,'[2]CLASES-TEMPORADA 2022_2023-2023'!$A:$M,13,0),"")</f>
        <v/>
      </c>
    </row>
    <row r="278" spans="1:15" s="94" customFormat="1" x14ac:dyDescent="0.2">
      <c r="A278" s="116">
        <v>40166</v>
      </c>
      <c r="B278" s="90" t="s">
        <v>8750</v>
      </c>
      <c r="C278" s="90" t="s">
        <v>11612</v>
      </c>
      <c r="D278" s="90" t="s">
        <v>11612</v>
      </c>
      <c r="E278" s="90" t="s">
        <v>11613</v>
      </c>
      <c r="F278" s="90" t="s">
        <v>11614</v>
      </c>
      <c r="G278" s="90" t="s">
        <v>11615</v>
      </c>
      <c r="H278" s="90" t="s">
        <v>909</v>
      </c>
      <c r="I278" s="90" t="s">
        <v>550</v>
      </c>
      <c r="J278" s="116">
        <v>10138</v>
      </c>
      <c r="K278" s="90" t="s">
        <v>1963</v>
      </c>
      <c r="L278" s="90" t="s">
        <v>627</v>
      </c>
      <c r="M278" s="94" t="str">
        <f t="shared" si="7"/>
        <v>MAJ Oskar</v>
      </c>
      <c r="N278" s="94" t="str">
        <f>IFERROR(VLOOKUP(A278,'[2]CLASES-TEMPORADA 2022_2023-2023'!$A:$M,12,0),"")</f>
        <v/>
      </c>
      <c r="O278" s="90" t="str">
        <f>IFERROR(VLOOKUP(A278,'[2]CLASES-TEMPORADA 2022_2023-2023'!$A:$M,13,0),"")</f>
        <v/>
      </c>
    </row>
    <row r="279" spans="1:15" s="94" customFormat="1" x14ac:dyDescent="0.2">
      <c r="A279" s="116">
        <v>40165</v>
      </c>
      <c r="B279" s="90" t="s">
        <v>10851</v>
      </c>
      <c r="C279" s="90" t="s">
        <v>11616</v>
      </c>
      <c r="D279" s="90" t="s">
        <v>3415</v>
      </c>
      <c r="E279" s="90" t="s">
        <v>3604</v>
      </c>
      <c r="F279" s="90" t="s">
        <v>11617</v>
      </c>
      <c r="G279" s="90" t="s">
        <v>11618</v>
      </c>
      <c r="H279" s="90" t="s">
        <v>909</v>
      </c>
      <c r="I279" s="90" t="s">
        <v>550</v>
      </c>
      <c r="J279" s="116">
        <v>10138</v>
      </c>
      <c r="K279" s="90" t="s">
        <v>1963</v>
      </c>
      <c r="L279" s="90" t="s">
        <v>627</v>
      </c>
      <c r="M279" s="94" t="str">
        <f t="shared" si="7"/>
        <v>IROZ Uxue</v>
      </c>
      <c r="N279" s="94" t="str">
        <f>IFERROR(VLOOKUP(A279,'[2]CLASES-TEMPORADA 2022_2023-2023'!$A:$M,12,0),"")</f>
        <v/>
      </c>
      <c r="O279" s="90" t="str">
        <f>IFERROR(VLOOKUP(A279,'[2]CLASES-TEMPORADA 2022_2023-2023'!$A:$M,13,0),"")</f>
        <v/>
      </c>
    </row>
    <row r="280" spans="1:15" s="94" customFormat="1" x14ac:dyDescent="0.2">
      <c r="A280" s="116">
        <v>40164</v>
      </c>
      <c r="B280" s="90" t="s">
        <v>10851</v>
      </c>
      <c r="C280" s="90" t="s">
        <v>21</v>
      </c>
      <c r="D280" s="90" t="s">
        <v>11619</v>
      </c>
      <c r="E280" s="90" t="s">
        <v>4843</v>
      </c>
      <c r="F280" s="90" t="s">
        <v>11620</v>
      </c>
      <c r="G280" s="90" t="s">
        <v>11621</v>
      </c>
      <c r="H280" s="90" t="s">
        <v>909</v>
      </c>
      <c r="I280" s="90" t="s">
        <v>550</v>
      </c>
      <c r="J280" s="116">
        <v>10138</v>
      </c>
      <c r="K280" s="90" t="s">
        <v>1963</v>
      </c>
      <c r="L280" s="90" t="s">
        <v>627</v>
      </c>
      <c r="M280" s="94" t="str">
        <f t="shared" si="7"/>
        <v>GARCIA Amaia</v>
      </c>
      <c r="N280" s="94" t="str">
        <f>IFERROR(VLOOKUP(A280,'[2]CLASES-TEMPORADA 2022_2023-2023'!$A:$M,12,0),"")</f>
        <v/>
      </c>
      <c r="O280" s="90" t="str">
        <f>IFERROR(VLOOKUP(A280,'[2]CLASES-TEMPORADA 2022_2023-2023'!$A:$M,13,0),"")</f>
        <v/>
      </c>
    </row>
    <row r="281" spans="1:15" s="94" customFormat="1" x14ac:dyDescent="0.2">
      <c r="A281" s="116">
        <v>40163</v>
      </c>
      <c r="B281" s="90" t="s">
        <v>8750</v>
      </c>
      <c r="C281" s="90" t="s">
        <v>91</v>
      </c>
      <c r="D281" s="90" t="s">
        <v>3960</v>
      </c>
      <c r="E281" s="90" t="s">
        <v>11622</v>
      </c>
      <c r="F281" s="90" t="s">
        <v>11623</v>
      </c>
      <c r="G281" s="90" t="s">
        <v>11624</v>
      </c>
      <c r="H281" s="90" t="s">
        <v>920</v>
      </c>
      <c r="I281" s="90" t="s">
        <v>11351</v>
      </c>
      <c r="J281" s="116">
        <v>10411</v>
      </c>
      <c r="K281" s="90" t="s">
        <v>2618</v>
      </c>
      <c r="L281" s="90" t="s">
        <v>520</v>
      </c>
      <c r="M281" s="94" t="str">
        <f t="shared" si="7"/>
        <v>ALVAREZ Lazaro Javier</v>
      </c>
      <c r="N281" s="94" t="str">
        <f>IFERROR(VLOOKUP(A281,'[2]CLASES-TEMPORADA 2022_2023-2023'!$A:$M,12,0),"")</f>
        <v/>
      </c>
      <c r="O281" s="90" t="str">
        <f>IFERROR(VLOOKUP(A281,'[2]CLASES-TEMPORADA 2022_2023-2023'!$A:$M,13,0),"")</f>
        <v/>
      </c>
    </row>
    <row r="282" spans="1:15" s="94" customFormat="1" x14ac:dyDescent="0.2">
      <c r="A282" s="116">
        <v>40156</v>
      </c>
      <c r="B282" s="90" t="s">
        <v>10851</v>
      </c>
      <c r="C282" s="90" t="s">
        <v>31</v>
      </c>
      <c r="D282" s="90" t="s">
        <v>2450</v>
      </c>
      <c r="E282" s="90" t="s">
        <v>11625</v>
      </c>
      <c r="F282" s="90" t="s">
        <v>11626</v>
      </c>
      <c r="G282" s="90" t="s">
        <v>11627</v>
      </c>
      <c r="H282" s="90" t="s">
        <v>909</v>
      </c>
      <c r="I282" s="90" t="s">
        <v>1143</v>
      </c>
      <c r="J282" s="116">
        <v>76</v>
      </c>
      <c r="K282" s="90" t="s">
        <v>1963</v>
      </c>
      <c r="L282" s="90" t="s">
        <v>583</v>
      </c>
      <c r="M282" s="94" t="str">
        <f t="shared" si="7"/>
        <v>LOPEZ María Del Mar</v>
      </c>
      <c r="N282" s="94" t="str">
        <f>IFERROR(VLOOKUP(A282,'[2]CLASES-TEMPORADA 2022_2023-2023'!$A:$M,12,0),"")</f>
        <v/>
      </c>
      <c r="O282" s="90" t="str">
        <f>IFERROR(VLOOKUP(A282,'[2]CLASES-TEMPORADA 2022_2023-2023'!$A:$M,13,0),"")</f>
        <v/>
      </c>
    </row>
    <row r="283" spans="1:15" s="94" customFormat="1" x14ac:dyDescent="0.2">
      <c r="A283" s="116">
        <v>40154</v>
      </c>
      <c r="B283" s="90" t="s">
        <v>8750</v>
      </c>
      <c r="C283" s="90" t="s">
        <v>1577</v>
      </c>
      <c r="D283" s="90"/>
      <c r="E283" s="90" t="s">
        <v>11628</v>
      </c>
      <c r="F283" s="90" t="s">
        <v>7755</v>
      </c>
      <c r="G283" s="90" t="s">
        <v>11629</v>
      </c>
      <c r="H283" s="90" t="s">
        <v>920</v>
      </c>
      <c r="I283" s="90" t="s">
        <v>1194</v>
      </c>
      <c r="J283" s="116">
        <v>10341</v>
      </c>
      <c r="K283" s="90" t="s">
        <v>1969</v>
      </c>
      <c r="L283" s="90" t="s">
        <v>520</v>
      </c>
      <c r="M283" s="94" t="str">
        <f t="shared" si="7"/>
        <v>NAVARRO Paulo Sebastian</v>
      </c>
      <c r="N283" s="94" t="str">
        <f>IFERROR(VLOOKUP(A283,'[2]CLASES-TEMPORADA 2022_2023-2023'!$A:$M,12,0),"")</f>
        <v/>
      </c>
      <c r="O283" s="90" t="str">
        <f>IFERROR(VLOOKUP(A283,'[2]CLASES-TEMPORADA 2022_2023-2023'!$A:$M,13,0),"")</f>
        <v/>
      </c>
    </row>
    <row r="284" spans="1:15" s="94" customFormat="1" x14ac:dyDescent="0.2">
      <c r="A284" s="116">
        <v>40150</v>
      </c>
      <c r="B284" s="90" t="s">
        <v>8750</v>
      </c>
      <c r="C284" s="90" t="s">
        <v>11630</v>
      </c>
      <c r="D284" s="90" t="s">
        <v>11631</v>
      </c>
      <c r="E284" s="90" t="s">
        <v>11632</v>
      </c>
      <c r="F284" s="90" t="s">
        <v>11633</v>
      </c>
      <c r="G284" s="90" t="s">
        <v>11634</v>
      </c>
      <c r="H284" s="90" t="s">
        <v>913</v>
      </c>
      <c r="I284" s="90" t="s">
        <v>3208</v>
      </c>
      <c r="J284" s="116">
        <v>155</v>
      </c>
      <c r="K284" s="90" t="s">
        <v>3002</v>
      </c>
      <c r="L284" s="90" t="s">
        <v>602</v>
      </c>
      <c r="M284" s="94" t="str">
        <f t="shared" si="7"/>
        <v>MAQUILLAZA Omar</v>
      </c>
      <c r="N284" s="94" t="str">
        <f>IFERROR(VLOOKUP(A284,'[2]CLASES-TEMPORADA 2022_2023-2023'!$A:$M,12,0),"")</f>
        <v/>
      </c>
      <c r="O284" s="90" t="str">
        <f>IFERROR(VLOOKUP(A284,'[2]CLASES-TEMPORADA 2022_2023-2023'!$A:$M,13,0),"")</f>
        <v/>
      </c>
    </row>
    <row r="285" spans="1:15" s="94" customFormat="1" x14ac:dyDescent="0.2">
      <c r="A285" s="116">
        <v>40149</v>
      </c>
      <c r="B285" s="90" t="s">
        <v>8750</v>
      </c>
      <c r="C285" s="90" t="s">
        <v>1622</v>
      </c>
      <c r="D285" s="90" t="s">
        <v>5520</v>
      </c>
      <c r="E285" s="90" t="s">
        <v>85</v>
      </c>
      <c r="F285" s="90" t="s">
        <v>2029</v>
      </c>
      <c r="G285" s="90" t="s">
        <v>11635</v>
      </c>
      <c r="H285" s="90" t="s">
        <v>913</v>
      </c>
      <c r="I285" s="90" t="s">
        <v>935</v>
      </c>
      <c r="J285" s="116">
        <v>233</v>
      </c>
      <c r="K285" s="90" t="s">
        <v>1963</v>
      </c>
      <c r="L285" s="90" t="s">
        <v>520</v>
      </c>
      <c r="M285" s="94" t="str">
        <f t="shared" si="7"/>
        <v>GÓMEZ Diego</v>
      </c>
      <c r="N285" s="94" t="str">
        <f>IFERROR(VLOOKUP(A285,'[2]CLASES-TEMPORADA 2022_2023-2023'!$A:$M,12,0),"")</f>
        <v/>
      </c>
      <c r="O285" s="90" t="str">
        <f>IFERROR(VLOOKUP(A285,'[2]CLASES-TEMPORADA 2022_2023-2023'!$A:$M,13,0),"")</f>
        <v/>
      </c>
    </row>
    <row r="286" spans="1:15" s="94" customFormat="1" x14ac:dyDescent="0.2">
      <c r="A286" s="116">
        <v>40147</v>
      </c>
      <c r="B286" s="90" t="s">
        <v>8750</v>
      </c>
      <c r="C286" s="90" t="s">
        <v>46</v>
      </c>
      <c r="D286" s="90" t="s">
        <v>21</v>
      </c>
      <c r="E286" s="90" t="s">
        <v>3009</v>
      </c>
      <c r="F286" s="90" t="s">
        <v>11636</v>
      </c>
      <c r="G286" s="90" t="s">
        <v>11637</v>
      </c>
      <c r="H286" s="90" t="s">
        <v>909</v>
      </c>
      <c r="I286" s="90" t="s">
        <v>930</v>
      </c>
      <c r="J286" s="116">
        <v>138</v>
      </c>
      <c r="K286" s="90" t="s">
        <v>1963</v>
      </c>
      <c r="L286" s="90" t="s">
        <v>593</v>
      </c>
      <c r="M286" s="94" t="str">
        <f t="shared" si="7"/>
        <v>RODRIGUEZ Matias</v>
      </c>
      <c r="N286" s="94" t="str">
        <f>IFERROR(VLOOKUP(A286,'[2]CLASES-TEMPORADA 2022_2023-2023'!$A:$M,12,0),"")</f>
        <v/>
      </c>
      <c r="O286" s="90" t="str">
        <f>IFERROR(VLOOKUP(A286,'[2]CLASES-TEMPORADA 2022_2023-2023'!$A:$M,13,0),"")</f>
        <v/>
      </c>
    </row>
    <row r="287" spans="1:15" s="94" customFormat="1" x14ac:dyDescent="0.2">
      <c r="A287" s="116">
        <v>40146</v>
      </c>
      <c r="B287" s="90" t="s">
        <v>10851</v>
      </c>
      <c r="C287" s="90" t="s">
        <v>11638</v>
      </c>
      <c r="D287" s="90"/>
      <c r="E287" s="90" t="s">
        <v>7111</v>
      </c>
      <c r="F287" s="90" t="s">
        <v>11639</v>
      </c>
      <c r="G287" s="90" t="s">
        <v>11640</v>
      </c>
      <c r="H287" s="90" t="s">
        <v>913</v>
      </c>
      <c r="I287" s="90" t="s">
        <v>930</v>
      </c>
      <c r="J287" s="116">
        <v>138</v>
      </c>
      <c r="K287" s="90" t="s">
        <v>2707</v>
      </c>
      <c r="L287" s="90" t="s">
        <v>593</v>
      </c>
      <c r="M287" s="94" t="str">
        <f t="shared" si="7"/>
        <v>GUIDO Nayra</v>
      </c>
      <c r="N287" s="94" t="str">
        <f>IFERROR(VLOOKUP(A287,'[2]CLASES-TEMPORADA 2022_2023-2023'!$A:$M,12,0),"")</f>
        <v/>
      </c>
      <c r="O287" s="90" t="str">
        <f>IFERROR(VLOOKUP(A287,'[2]CLASES-TEMPORADA 2022_2023-2023'!$A:$M,13,0),"")</f>
        <v/>
      </c>
    </row>
    <row r="288" spans="1:15" s="94" customFormat="1" x14ac:dyDescent="0.2">
      <c r="A288" s="116">
        <v>40145</v>
      </c>
      <c r="B288" s="90" t="s">
        <v>8750</v>
      </c>
      <c r="C288" s="90" t="s">
        <v>46</v>
      </c>
      <c r="D288" s="90" t="s">
        <v>21</v>
      </c>
      <c r="E288" s="90" t="s">
        <v>79</v>
      </c>
      <c r="F288" s="90" t="s">
        <v>11641</v>
      </c>
      <c r="G288" s="90" t="s">
        <v>11642</v>
      </c>
      <c r="H288" s="90" t="s">
        <v>909</v>
      </c>
      <c r="I288" s="90" t="s">
        <v>930</v>
      </c>
      <c r="J288" s="116">
        <v>138</v>
      </c>
      <c r="K288" s="90" t="s">
        <v>1963</v>
      </c>
      <c r="L288" s="90" t="s">
        <v>593</v>
      </c>
      <c r="M288" s="94" t="str">
        <f t="shared" si="7"/>
        <v>RODRIGUEZ Miguel</v>
      </c>
      <c r="N288" s="94" t="str">
        <f>IFERROR(VLOOKUP(A288,'[2]CLASES-TEMPORADA 2022_2023-2023'!$A:$M,12,0),"")</f>
        <v/>
      </c>
      <c r="O288" s="90" t="str">
        <f>IFERROR(VLOOKUP(A288,'[2]CLASES-TEMPORADA 2022_2023-2023'!$A:$M,13,0),"")</f>
        <v/>
      </c>
    </row>
    <row r="289" spans="1:15" s="94" customFormat="1" x14ac:dyDescent="0.2">
      <c r="A289" s="116">
        <v>40133</v>
      </c>
      <c r="B289" s="90" t="s">
        <v>10851</v>
      </c>
      <c r="C289" s="90" t="s">
        <v>104</v>
      </c>
      <c r="D289" s="90" t="s">
        <v>1477</v>
      </c>
      <c r="E289" s="90" t="s">
        <v>11643</v>
      </c>
      <c r="F289" s="90" t="s">
        <v>11644</v>
      </c>
      <c r="G289" s="90" t="s">
        <v>11645</v>
      </c>
      <c r="H289" s="90" t="s">
        <v>913</v>
      </c>
      <c r="I289" s="90" t="s">
        <v>975</v>
      </c>
      <c r="J289" s="116">
        <v>546</v>
      </c>
      <c r="K289" s="90" t="s">
        <v>1963</v>
      </c>
      <c r="L289" s="90" t="s">
        <v>593</v>
      </c>
      <c r="M289" s="94" t="str">
        <f t="shared" si="7"/>
        <v>CAMACHO Chiara P</v>
      </c>
      <c r="N289" s="94" t="str">
        <f>IFERROR(VLOOKUP(A289,'[2]CLASES-TEMPORADA 2022_2023-2023'!$A:$M,12,0),"")</f>
        <v/>
      </c>
      <c r="O289" s="90" t="str">
        <f>IFERROR(VLOOKUP(A289,'[2]CLASES-TEMPORADA 2022_2023-2023'!$A:$M,13,0),"")</f>
        <v/>
      </c>
    </row>
    <row r="290" spans="1:15" s="94" customFormat="1" x14ac:dyDescent="0.2">
      <c r="A290" s="116">
        <v>40132</v>
      </c>
      <c r="B290" s="90" t="s">
        <v>10851</v>
      </c>
      <c r="C290" s="90" t="s">
        <v>11646</v>
      </c>
      <c r="D290" s="90" t="s">
        <v>3709</v>
      </c>
      <c r="E290" s="90" t="s">
        <v>2133</v>
      </c>
      <c r="F290" s="90" t="s">
        <v>11647</v>
      </c>
      <c r="G290" s="90" t="s">
        <v>11648</v>
      </c>
      <c r="H290" s="90" t="s">
        <v>909</v>
      </c>
      <c r="I290" s="90" t="s">
        <v>3067</v>
      </c>
      <c r="J290" s="116">
        <v>10188</v>
      </c>
      <c r="K290" s="90" t="s">
        <v>1963</v>
      </c>
      <c r="L290" s="90" t="s">
        <v>602</v>
      </c>
      <c r="M290" s="94" t="str">
        <f t="shared" si="7"/>
        <v>DE LA OSSA Julia</v>
      </c>
      <c r="N290" s="94" t="str">
        <f>IFERROR(VLOOKUP(A290,'[2]CLASES-TEMPORADA 2022_2023-2023'!$A:$M,12,0),"")</f>
        <v/>
      </c>
      <c r="O290" s="90" t="str">
        <f>IFERROR(VLOOKUP(A290,'[2]CLASES-TEMPORADA 2022_2023-2023'!$A:$M,13,0),"")</f>
        <v/>
      </c>
    </row>
    <row r="291" spans="1:15" s="94" customFormat="1" x14ac:dyDescent="0.2">
      <c r="A291" s="116">
        <v>40129</v>
      </c>
      <c r="B291" s="90" t="s">
        <v>8750</v>
      </c>
      <c r="C291" s="90" t="s">
        <v>6186</v>
      </c>
      <c r="D291" s="90" t="s">
        <v>1460</v>
      </c>
      <c r="E291" s="90" t="s">
        <v>2972</v>
      </c>
      <c r="F291" s="90" t="s">
        <v>11649</v>
      </c>
      <c r="G291" s="90" t="s">
        <v>11650</v>
      </c>
      <c r="H291" s="90" t="s">
        <v>909</v>
      </c>
      <c r="I291" s="90" t="s">
        <v>1116</v>
      </c>
      <c r="J291" s="116">
        <v>343</v>
      </c>
      <c r="K291" s="90" t="s">
        <v>1963</v>
      </c>
      <c r="L291" s="90" t="s">
        <v>604</v>
      </c>
      <c r="M291" s="94" t="str">
        <f t="shared" si="7"/>
        <v>SAN EMETERIO Andrés</v>
      </c>
      <c r="N291" s="94" t="str">
        <f>IFERROR(VLOOKUP(A291,'[2]CLASES-TEMPORADA 2022_2023-2023'!$A:$M,12,0),"")</f>
        <v/>
      </c>
      <c r="O291" s="90" t="str">
        <f>IFERROR(VLOOKUP(A291,'[2]CLASES-TEMPORADA 2022_2023-2023'!$A:$M,13,0),"")</f>
        <v/>
      </c>
    </row>
    <row r="292" spans="1:15" s="94" customFormat="1" x14ac:dyDescent="0.2">
      <c r="A292" s="116">
        <v>40127</v>
      </c>
      <c r="B292" s="90" t="s">
        <v>8750</v>
      </c>
      <c r="C292" s="90" t="s">
        <v>2006</v>
      </c>
      <c r="D292" s="90" t="s">
        <v>11651</v>
      </c>
      <c r="E292" s="90" t="s">
        <v>1083</v>
      </c>
      <c r="F292" s="90" t="s">
        <v>2257</v>
      </c>
      <c r="G292" s="90" t="s">
        <v>11652</v>
      </c>
      <c r="H292" s="90" t="s">
        <v>909</v>
      </c>
      <c r="I292" s="90" t="s">
        <v>1116</v>
      </c>
      <c r="J292" s="116">
        <v>343</v>
      </c>
      <c r="K292" s="90" t="s">
        <v>1963</v>
      </c>
      <c r="L292" s="90" t="s">
        <v>604</v>
      </c>
      <c r="M292" s="94" t="str">
        <f t="shared" si="7"/>
        <v>GóMEZ Marco</v>
      </c>
      <c r="N292" s="94" t="str">
        <f>IFERROR(VLOOKUP(A292,'[2]CLASES-TEMPORADA 2022_2023-2023'!$A:$M,12,0),"")</f>
        <v/>
      </c>
      <c r="O292" s="90" t="str">
        <f>IFERROR(VLOOKUP(A292,'[2]CLASES-TEMPORADA 2022_2023-2023'!$A:$M,13,0),"")</f>
        <v/>
      </c>
    </row>
    <row r="293" spans="1:15" s="94" customFormat="1" x14ac:dyDescent="0.2">
      <c r="A293" s="116">
        <v>40125</v>
      </c>
      <c r="B293" s="90" t="s">
        <v>10851</v>
      </c>
      <c r="C293" s="90" t="s">
        <v>11653</v>
      </c>
      <c r="D293" s="90"/>
      <c r="E293" s="90" t="s">
        <v>11654</v>
      </c>
      <c r="F293" s="90" t="s">
        <v>11655</v>
      </c>
      <c r="G293" s="90" t="s">
        <v>11656</v>
      </c>
      <c r="H293" s="90" t="s">
        <v>913</v>
      </c>
      <c r="I293" s="90" t="s">
        <v>2258</v>
      </c>
      <c r="J293" s="116">
        <v>10477</v>
      </c>
      <c r="K293" s="90" t="s">
        <v>2121</v>
      </c>
      <c r="L293" s="90" t="s">
        <v>591</v>
      </c>
      <c r="M293" s="94" t="str">
        <f t="shared" si="7"/>
        <v>KELCHTERMANS Natacha</v>
      </c>
      <c r="N293" s="94" t="str">
        <f>IFERROR(VLOOKUP(A293,'[2]CLASES-TEMPORADA 2022_2023-2023'!$A:$M,12,0),"")</f>
        <v/>
      </c>
      <c r="O293" s="90" t="str">
        <f>IFERROR(VLOOKUP(A293,'[2]CLASES-TEMPORADA 2022_2023-2023'!$A:$M,13,0),"")</f>
        <v/>
      </c>
    </row>
    <row r="294" spans="1:15" s="94" customFormat="1" x14ac:dyDescent="0.2">
      <c r="A294" s="116">
        <v>40124</v>
      </c>
      <c r="B294" s="90" t="s">
        <v>10851</v>
      </c>
      <c r="C294" s="90" t="s">
        <v>11657</v>
      </c>
      <c r="D294" s="90"/>
      <c r="E294" s="90" t="s">
        <v>11658</v>
      </c>
      <c r="F294" s="90" t="s">
        <v>11659</v>
      </c>
      <c r="G294" s="90" t="s">
        <v>11660</v>
      </c>
      <c r="H294" s="90" t="s">
        <v>913</v>
      </c>
      <c r="I294" s="90" t="s">
        <v>2258</v>
      </c>
      <c r="J294" s="116">
        <v>10477</v>
      </c>
      <c r="K294" s="90" t="s">
        <v>1982</v>
      </c>
      <c r="L294" s="90" t="s">
        <v>591</v>
      </c>
      <c r="M294" s="94" t="str">
        <f t="shared" si="7"/>
        <v>WU Yiwei</v>
      </c>
      <c r="N294" s="94" t="str">
        <f>IFERROR(VLOOKUP(A294,'[2]CLASES-TEMPORADA 2022_2023-2023'!$A:$M,12,0),"")</f>
        <v/>
      </c>
      <c r="O294" s="90" t="str">
        <f>IFERROR(VLOOKUP(A294,'[2]CLASES-TEMPORADA 2022_2023-2023'!$A:$M,13,0),"")</f>
        <v/>
      </c>
    </row>
    <row r="295" spans="1:15" s="94" customFormat="1" x14ac:dyDescent="0.2">
      <c r="A295" s="116">
        <v>40114</v>
      </c>
      <c r="B295" s="90" t="s">
        <v>8750</v>
      </c>
      <c r="C295" s="90" t="s">
        <v>11661</v>
      </c>
      <c r="D295" s="90" t="s">
        <v>46</v>
      </c>
      <c r="E295" s="90" t="s">
        <v>23</v>
      </c>
      <c r="F295" s="90" t="s">
        <v>11662</v>
      </c>
      <c r="G295" s="90" t="s">
        <v>11663</v>
      </c>
      <c r="H295" s="90" t="s">
        <v>909</v>
      </c>
      <c r="I295" s="90" t="s">
        <v>1143</v>
      </c>
      <c r="J295" s="116">
        <v>76</v>
      </c>
      <c r="K295" s="90" t="s">
        <v>1963</v>
      </c>
      <c r="L295" s="90" t="s">
        <v>583</v>
      </c>
      <c r="M295" s="94" t="str">
        <f t="shared" si="7"/>
        <v>SANABRIA Manuel</v>
      </c>
      <c r="N295" s="94" t="str">
        <f>IFERROR(VLOOKUP(A295,'[2]CLASES-TEMPORADA 2022_2023-2023'!$A:$M,12,0),"")</f>
        <v/>
      </c>
      <c r="O295" s="90" t="str">
        <f>IFERROR(VLOOKUP(A295,'[2]CLASES-TEMPORADA 2022_2023-2023'!$A:$M,13,0),"")</f>
        <v/>
      </c>
    </row>
    <row r="296" spans="1:15" s="94" customFormat="1" x14ac:dyDescent="0.2">
      <c r="A296" s="116">
        <v>40108</v>
      </c>
      <c r="B296" s="90" t="s">
        <v>8750</v>
      </c>
      <c r="C296" s="90" t="s">
        <v>1677</v>
      </c>
      <c r="D296" s="90" t="s">
        <v>4866</v>
      </c>
      <c r="E296" s="90" t="s">
        <v>11664</v>
      </c>
      <c r="F296" s="90" t="s">
        <v>11665</v>
      </c>
      <c r="G296" s="90" t="s">
        <v>11666</v>
      </c>
      <c r="H296" s="90" t="s">
        <v>920</v>
      </c>
      <c r="I296" s="90" t="s">
        <v>1243</v>
      </c>
      <c r="J296" s="116">
        <v>10381</v>
      </c>
      <c r="K296" s="90" t="s">
        <v>2071</v>
      </c>
      <c r="L296" s="90" t="s">
        <v>520</v>
      </c>
      <c r="M296" s="94" t="str">
        <f t="shared" si="7"/>
        <v>MENDOZA Jose Santiago</v>
      </c>
      <c r="N296" s="94" t="str">
        <f>IFERROR(VLOOKUP(A296,'[2]CLASES-TEMPORADA 2022_2023-2023'!$A:$M,12,0),"")</f>
        <v/>
      </c>
      <c r="O296" s="90" t="str">
        <f>IFERROR(VLOOKUP(A296,'[2]CLASES-TEMPORADA 2022_2023-2023'!$A:$M,13,0),"")</f>
        <v/>
      </c>
    </row>
    <row r="297" spans="1:15" s="94" customFormat="1" x14ac:dyDescent="0.2">
      <c r="A297" s="116">
        <v>40106</v>
      </c>
      <c r="B297" s="90" t="s">
        <v>8750</v>
      </c>
      <c r="C297" s="90" t="s">
        <v>3149</v>
      </c>
      <c r="D297" s="90" t="s">
        <v>2063</v>
      </c>
      <c r="E297" s="90" t="s">
        <v>57</v>
      </c>
      <c r="F297" s="90" t="s">
        <v>11667</v>
      </c>
      <c r="G297" s="90" t="s">
        <v>11668</v>
      </c>
      <c r="H297" s="90" t="s">
        <v>909</v>
      </c>
      <c r="I297" s="90" t="s">
        <v>1118</v>
      </c>
      <c r="J297" s="116">
        <v>169</v>
      </c>
      <c r="K297" s="90" t="s">
        <v>1963</v>
      </c>
      <c r="L297" s="90" t="s">
        <v>591</v>
      </c>
      <c r="M297" s="94" t="str">
        <f t="shared" si="7"/>
        <v>TEJERO Fernando</v>
      </c>
      <c r="N297" s="94" t="str">
        <f>IFERROR(VLOOKUP(A297,'[2]CLASES-TEMPORADA 2022_2023-2023'!$A:$M,12,0),"")</f>
        <v/>
      </c>
      <c r="O297" s="90" t="str">
        <f>IFERROR(VLOOKUP(A297,'[2]CLASES-TEMPORADA 2022_2023-2023'!$A:$M,13,0),"")</f>
        <v/>
      </c>
    </row>
    <row r="298" spans="1:15" s="94" customFormat="1" x14ac:dyDescent="0.2">
      <c r="A298" s="116">
        <v>40105</v>
      </c>
      <c r="B298" s="90" t="s">
        <v>10851</v>
      </c>
      <c r="C298" s="90" t="s">
        <v>3149</v>
      </c>
      <c r="D298" s="90" t="s">
        <v>2063</v>
      </c>
      <c r="E298" s="90" t="s">
        <v>7308</v>
      </c>
      <c r="F298" s="90" t="s">
        <v>11669</v>
      </c>
      <c r="G298" s="90" t="s">
        <v>11670</v>
      </c>
      <c r="H298" s="90" t="s">
        <v>909</v>
      </c>
      <c r="I298" s="90" t="s">
        <v>1118</v>
      </c>
      <c r="J298" s="116">
        <v>169</v>
      </c>
      <c r="K298" s="90" t="s">
        <v>1963</v>
      </c>
      <c r="L298" s="90" t="s">
        <v>591</v>
      </c>
      <c r="M298" s="94" t="str">
        <f t="shared" si="7"/>
        <v>TEJERO Sandra</v>
      </c>
      <c r="N298" s="94" t="str">
        <f>IFERROR(VLOOKUP(A298,'[2]CLASES-TEMPORADA 2022_2023-2023'!$A:$M,12,0),"")</f>
        <v/>
      </c>
      <c r="O298" s="90" t="str">
        <f>IFERROR(VLOOKUP(A298,'[2]CLASES-TEMPORADA 2022_2023-2023'!$A:$M,13,0),"")</f>
        <v/>
      </c>
    </row>
    <row r="299" spans="1:15" s="94" customFormat="1" x14ac:dyDescent="0.2">
      <c r="A299" s="116">
        <v>40104</v>
      </c>
      <c r="B299" s="90" t="s">
        <v>10851</v>
      </c>
      <c r="C299" s="90" t="s">
        <v>11671</v>
      </c>
      <c r="D299" s="90" t="s">
        <v>168</v>
      </c>
      <c r="E299" s="90" t="s">
        <v>3806</v>
      </c>
      <c r="F299" s="90" t="s">
        <v>11672</v>
      </c>
      <c r="G299" s="90" t="s">
        <v>11673</v>
      </c>
      <c r="H299" s="90" t="s">
        <v>909</v>
      </c>
      <c r="I299" s="90" t="s">
        <v>1118</v>
      </c>
      <c r="J299" s="116">
        <v>169</v>
      </c>
      <c r="K299" s="90" t="s">
        <v>1963</v>
      </c>
      <c r="L299" s="90" t="s">
        <v>591</v>
      </c>
      <c r="M299" s="94" t="str">
        <f t="shared" si="7"/>
        <v>MACÍAS Candela</v>
      </c>
      <c r="N299" s="94" t="str">
        <f>IFERROR(VLOOKUP(A299,'[2]CLASES-TEMPORADA 2022_2023-2023'!$A:$M,12,0),"")</f>
        <v/>
      </c>
      <c r="O299" s="90" t="str">
        <f>IFERROR(VLOOKUP(A299,'[2]CLASES-TEMPORADA 2022_2023-2023'!$A:$M,13,0),"")</f>
        <v/>
      </c>
    </row>
    <row r="300" spans="1:15" s="94" customFormat="1" x14ac:dyDescent="0.2">
      <c r="A300" s="116">
        <v>40048</v>
      </c>
      <c r="B300" s="90" t="s">
        <v>8750</v>
      </c>
      <c r="C300" s="90" t="s">
        <v>1415</v>
      </c>
      <c r="D300" s="90" t="s">
        <v>3280</v>
      </c>
      <c r="E300" s="90" t="s">
        <v>11674</v>
      </c>
      <c r="F300" s="90" t="s">
        <v>11675</v>
      </c>
      <c r="G300" s="90" t="s">
        <v>11676</v>
      </c>
      <c r="H300" s="90" t="s">
        <v>909</v>
      </c>
      <c r="I300" s="90" t="s">
        <v>835</v>
      </c>
      <c r="J300" s="116">
        <v>10434</v>
      </c>
      <c r="K300" s="90" t="s">
        <v>1963</v>
      </c>
      <c r="L300" s="90" t="s">
        <v>588</v>
      </c>
      <c r="M300" s="94" t="str">
        <f t="shared" si="7"/>
        <v>FERNÁNDEZ Arutz Renjun</v>
      </c>
      <c r="N300" s="94" t="str">
        <f>IFERROR(VLOOKUP(A300,'[2]CLASES-TEMPORADA 2022_2023-2023'!$A:$M,12,0),"")</f>
        <v/>
      </c>
      <c r="O300" s="90" t="str">
        <f>IFERROR(VLOOKUP(A300,'[2]CLASES-TEMPORADA 2022_2023-2023'!$A:$M,13,0),"")</f>
        <v/>
      </c>
    </row>
    <row r="301" spans="1:15" s="94" customFormat="1" x14ac:dyDescent="0.2">
      <c r="A301" s="116">
        <v>40047</v>
      </c>
      <c r="B301" s="90" t="s">
        <v>8750</v>
      </c>
      <c r="C301" s="90" t="s">
        <v>11677</v>
      </c>
      <c r="D301" s="90" t="s">
        <v>11678</v>
      </c>
      <c r="E301" s="90" t="s">
        <v>126</v>
      </c>
      <c r="F301" s="90" t="s">
        <v>11679</v>
      </c>
      <c r="G301" s="90" t="s">
        <v>11680</v>
      </c>
      <c r="H301" s="90" t="s">
        <v>909</v>
      </c>
      <c r="I301" s="90" t="s">
        <v>932</v>
      </c>
      <c r="J301" s="116">
        <v>165</v>
      </c>
      <c r="K301" s="90" t="s">
        <v>1963</v>
      </c>
      <c r="L301" s="90" t="s">
        <v>599</v>
      </c>
      <c r="M301" s="94" t="str">
        <f t="shared" si="7"/>
        <v>BAYON Pablo</v>
      </c>
      <c r="N301" s="94" t="str">
        <f>IFERROR(VLOOKUP(A301,'[2]CLASES-TEMPORADA 2022_2023-2023'!$A:$M,12,0),"")</f>
        <v/>
      </c>
      <c r="O301" s="90" t="str">
        <f>IFERROR(VLOOKUP(A301,'[2]CLASES-TEMPORADA 2022_2023-2023'!$A:$M,13,0),"")</f>
        <v/>
      </c>
    </row>
    <row r="302" spans="1:15" s="94" customFormat="1" x14ac:dyDescent="0.2">
      <c r="A302" s="116">
        <v>40043</v>
      </c>
      <c r="B302" s="90" t="s">
        <v>8750</v>
      </c>
      <c r="C302" s="90" t="s">
        <v>19</v>
      </c>
      <c r="D302" s="90" t="s">
        <v>10913</v>
      </c>
      <c r="E302" s="90" t="s">
        <v>23</v>
      </c>
      <c r="F302" s="90" t="s">
        <v>11681</v>
      </c>
      <c r="G302" s="90" t="s">
        <v>11682</v>
      </c>
      <c r="H302" s="90" t="s">
        <v>909</v>
      </c>
      <c r="I302" s="90" t="s">
        <v>958</v>
      </c>
      <c r="J302" s="116">
        <v>355</v>
      </c>
      <c r="K302" s="90" t="s">
        <v>1963</v>
      </c>
      <c r="L302" s="90" t="s">
        <v>604</v>
      </c>
      <c r="M302" s="94" t="str">
        <f t="shared" si="7"/>
        <v>RUIZ Manuel</v>
      </c>
      <c r="N302" s="94" t="str">
        <f>IFERROR(VLOOKUP(A302,'[2]CLASES-TEMPORADA 2022_2023-2023'!$A:$M,12,0),"")</f>
        <v/>
      </c>
      <c r="O302" s="90" t="str">
        <f>IFERROR(VLOOKUP(A302,'[2]CLASES-TEMPORADA 2022_2023-2023'!$A:$M,13,0),"")</f>
        <v/>
      </c>
    </row>
    <row r="303" spans="1:15" s="94" customFormat="1" x14ac:dyDescent="0.2">
      <c r="A303" s="116">
        <v>40042</v>
      </c>
      <c r="B303" s="90" t="s">
        <v>8750</v>
      </c>
      <c r="C303" s="90" t="s">
        <v>11683</v>
      </c>
      <c r="D303" s="90" t="s">
        <v>1101</v>
      </c>
      <c r="E303" s="90" t="s">
        <v>11684</v>
      </c>
      <c r="F303" s="90" t="s">
        <v>11685</v>
      </c>
      <c r="G303" s="90" t="s">
        <v>11686</v>
      </c>
      <c r="H303" s="90" t="s">
        <v>909</v>
      </c>
      <c r="I303" s="90" t="s">
        <v>958</v>
      </c>
      <c r="J303" s="116">
        <v>355</v>
      </c>
      <c r="K303" s="90" t="s">
        <v>1963</v>
      </c>
      <c r="L303" s="90" t="s">
        <v>604</v>
      </c>
      <c r="M303" s="94" t="str">
        <f t="shared" si="7"/>
        <v>OBREGóN José Ramón</v>
      </c>
      <c r="N303" s="94" t="str">
        <f>IFERROR(VLOOKUP(A303,'[2]CLASES-TEMPORADA 2022_2023-2023'!$A:$M,12,0),"")</f>
        <v/>
      </c>
      <c r="O303" s="90" t="str">
        <f>IFERROR(VLOOKUP(A303,'[2]CLASES-TEMPORADA 2022_2023-2023'!$A:$M,13,0),"")</f>
        <v/>
      </c>
    </row>
    <row r="304" spans="1:15" s="94" customFormat="1" x14ac:dyDescent="0.2">
      <c r="A304" s="116">
        <v>40041</v>
      </c>
      <c r="B304" s="90" t="s">
        <v>8750</v>
      </c>
      <c r="C304" s="90" t="s">
        <v>1829</v>
      </c>
      <c r="D304" s="90" t="s">
        <v>11687</v>
      </c>
      <c r="E304" s="90" t="s">
        <v>11688</v>
      </c>
      <c r="F304" s="90" t="s">
        <v>11689</v>
      </c>
      <c r="G304" s="90" t="s">
        <v>11690</v>
      </c>
      <c r="H304" s="90" t="s">
        <v>909</v>
      </c>
      <c r="I304" s="90" t="s">
        <v>958</v>
      </c>
      <c r="J304" s="116">
        <v>355</v>
      </c>
      <c r="K304" s="90" t="s">
        <v>1963</v>
      </c>
      <c r="L304" s="90" t="s">
        <v>604</v>
      </c>
      <c r="M304" s="94" t="str">
        <f t="shared" si="7"/>
        <v>SAIZ Inocencio</v>
      </c>
      <c r="N304" s="94" t="str">
        <f>IFERROR(VLOOKUP(A304,'[2]CLASES-TEMPORADA 2022_2023-2023'!$A:$M,12,0),"")</f>
        <v/>
      </c>
      <c r="O304" s="90" t="str">
        <f>IFERROR(VLOOKUP(A304,'[2]CLASES-TEMPORADA 2022_2023-2023'!$A:$M,13,0),"")</f>
        <v/>
      </c>
    </row>
    <row r="305" spans="1:15" s="94" customFormat="1" x14ac:dyDescent="0.2">
      <c r="A305" s="116">
        <v>40040</v>
      </c>
      <c r="B305" s="90" t="s">
        <v>8750</v>
      </c>
      <c r="C305" s="90" t="s">
        <v>1059</v>
      </c>
      <c r="D305" s="90" t="s">
        <v>21</v>
      </c>
      <c r="E305" s="90" t="s">
        <v>1083</v>
      </c>
      <c r="F305" s="90" t="s">
        <v>11691</v>
      </c>
      <c r="G305" s="90" t="s">
        <v>11692</v>
      </c>
      <c r="H305" s="90" t="s">
        <v>909</v>
      </c>
      <c r="I305" s="90" t="s">
        <v>1256</v>
      </c>
      <c r="J305" s="116">
        <v>10164</v>
      </c>
      <c r="K305" s="90" t="s">
        <v>1963</v>
      </c>
      <c r="L305" s="90" t="s">
        <v>604</v>
      </c>
      <c r="M305" s="94" t="str">
        <f t="shared" si="7"/>
        <v>GUTIERREZ Marco</v>
      </c>
      <c r="N305" s="94" t="str">
        <f>IFERROR(VLOOKUP(A305,'[2]CLASES-TEMPORADA 2022_2023-2023'!$A:$M,12,0),"")</f>
        <v/>
      </c>
      <c r="O305" s="90" t="str">
        <f>IFERROR(VLOOKUP(A305,'[2]CLASES-TEMPORADA 2022_2023-2023'!$A:$M,13,0),"")</f>
        <v/>
      </c>
    </row>
    <row r="306" spans="1:15" s="94" customFormat="1" x14ac:dyDescent="0.2">
      <c r="A306" s="116">
        <v>40038</v>
      </c>
      <c r="B306" s="90" t="s">
        <v>8750</v>
      </c>
      <c r="C306" s="90" t="s">
        <v>1411</v>
      </c>
      <c r="D306" s="90" t="s">
        <v>115</v>
      </c>
      <c r="E306" s="90" t="s">
        <v>11693</v>
      </c>
      <c r="F306" s="90" t="s">
        <v>11694</v>
      </c>
      <c r="G306" s="90" t="s">
        <v>11695</v>
      </c>
      <c r="H306" s="90" t="s">
        <v>920</v>
      </c>
      <c r="I306" s="90" t="s">
        <v>1009</v>
      </c>
      <c r="J306" s="116">
        <v>10098</v>
      </c>
      <c r="K306" s="90" t="s">
        <v>2071</v>
      </c>
      <c r="L306" s="90" t="s">
        <v>591</v>
      </c>
      <c r="M306" s="94" t="str">
        <f t="shared" si="7"/>
        <v>VALENCIA Cristian Camilo</v>
      </c>
      <c r="N306" s="94" t="str">
        <f>IFERROR(VLOOKUP(A306,'[2]CLASES-TEMPORADA 2022_2023-2023'!$A:$M,12,0),"")</f>
        <v/>
      </c>
      <c r="O306" s="90" t="str">
        <f>IFERROR(VLOOKUP(A306,'[2]CLASES-TEMPORADA 2022_2023-2023'!$A:$M,13,0),"")</f>
        <v/>
      </c>
    </row>
    <row r="307" spans="1:15" s="94" customFormat="1" x14ac:dyDescent="0.2">
      <c r="A307" s="116">
        <v>40031</v>
      </c>
      <c r="B307" s="90" t="s">
        <v>8750</v>
      </c>
      <c r="C307" s="90" t="s">
        <v>11696</v>
      </c>
      <c r="D307" s="90" t="s">
        <v>1379</v>
      </c>
      <c r="E307" s="90" t="s">
        <v>41</v>
      </c>
      <c r="F307" s="90" t="s">
        <v>2221</v>
      </c>
      <c r="G307" s="90" t="s">
        <v>11697</v>
      </c>
      <c r="H307" s="90" t="s">
        <v>909</v>
      </c>
      <c r="I307" s="90" t="s">
        <v>1225</v>
      </c>
      <c r="J307" s="116">
        <v>536</v>
      </c>
      <c r="K307" s="90" t="s">
        <v>1963</v>
      </c>
      <c r="L307" s="90" t="s">
        <v>185</v>
      </c>
      <c r="M307" s="94" t="str">
        <f t="shared" si="7"/>
        <v>MULA David</v>
      </c>
      <c r="N307" s="94" t="str">
        <f>IFERROR(VLOOKUP(A307,'[2]CLASES-TEMPORADA 2022_2023-2023'!$A:$M,12,0),"")</f>
        <v/>
      </c>
      <c r="O307" s="90" t="str">
        <f>IFERROR(VLOOKUP(A307,'[2]CLASES-TEMPORADA 2022_2023-2023'!$A:$M,13,0),"")</f>
        <v/>
      </c>
    </row>
    <row r="308" spans="1:15" s="94" customFormat="1" x14ac:dyDescent="0.2">
      <c r="A308" s="116">
        <v>40016</v>
      </c>
      <c r="B308" s="90" t="s">
        <v>8750</v>
      </c>
      <c r="C308" s="90" t="s">
        <v>11698</v>
      </c>
      <c r="D308" s="90" t="s">
        <v>2066</v>
      </c>
      <c r="E308" s="90" t="s">
        <v>48</v>
      </c>
      <c r="F308" s="90" t="s">
        <v>11699</v>
      </c>
      <c r="G308" s="90" t="s">
        <v>11700</v>
      </c>
      <c r="H308" s="90" t="s">
        <v>909</v>
      </c>
      <c r="I308" s="90" t="s">
        <v>1048</v>
      </c>
      <c r="J308" s="116">
        <v>10456</v>
      </c>
      <c r="K308" s="90" t="s">
        <v>1963</v>
      </c>
      <c r="L308" s="90" t="s">
        <v>604</v>
      </c>
      <c r="M308" s="94" t="str">
        <f t="shared" si="7"/>
        <v>JUAN-ARACIL Javier</v>
      </c>
      <c r="N308" s="94" t="str">
        <f>IFERROR(VLOOKUP(A308,'[2]CLASES-TEMPORADA 2022_2023-2023'!$A:$M,12,0),"")</f>
        <v/>
      </c>
      <c r="O308" s="90" t="str">
        <f>IFERROR(VLOOKUP(A308,'[2]CLASES-TEMPORADA 2022_2023-2023'!$A:$M,13,0),"")</f>
        <v/>
      </c>
    </row>
    <row r="309" spans="1:15" s="94" customFormat="1" x14ac:dyDescent="0.2">
      <c r="A309" s="116">
        <v>40014</v>
      </c>
      <c r="B309" s="90" t="s">
        <v>10851</v>
      </c>
      <c r="C309" s="90" t="s">
        <v>6635</v>
      </c>
      <c r="D309" s="90" t="s">
        <v>31</v>
      </c>
      <c r="E309" s="90" t="s">
        <v>2339</v>
      </c>
      <c r="F309" s="90" t="s">
        <v>11701</v>
      </c>
      <c r="G309" s="90" t="s">
        <v>11702</v>
      </c>
      <c r="H309" s="90" t="s">
        <v>913</v>
      </c>
      <c r="I309" s="90" t="s">
        <v>2078</v>
      </c>
      <c r="J309" s="116">
        <v>10467</v>
      </c>
      <c r="K309" s="90" t="s">
        <v>1963</v>
      </c>
      <c r="L309" s="90" t="s">
        <v>599</v>
      </c>
      <c r="M309" s="94" t="str">
        <f t="shared" si="7"/>
        <v>HERAS Teresa</v>
      </c>
      <c r="N309" s="94" t="str">
        <f>IFERROR(VLOOKUP(A309,'[2]CLASES-TEMPORADA 2022_2023-2023'!$A:$M,12,0),"")</f>
        <v/>
      </c>
      <c r="O309" s="90" t="str">
        <f>IFERROR(VLOOKUP(A309,'[2]CLASES-TEMPORADA 2022_2023-2023'!$A:$M,13,0),"")</f>
        <v/>
      </c>
    </row>
    <row r="310" spans="1:15" s="94" customFormat="1" x14ac:dyDescent="0.2">
      <c r="A310" s="116">
        <v>40013</v>
      </c>
      <c r="B310" s="90" t="s">
        <v>10851</v>
      </c>
      <c r="C310" s="90" t="s">
        <v>11703</v>
      </c>
      <c r="D310" s="90" t="s">
        <v>2761</v>
      </c>
      <c r="E310" s="90" t="s">
        <v>11704</v>
      </c>
      <c r="F310" s="90" t="s">
        <v>3080</v>
      </c>
      <c r="G310" s="90" t="s">
        <v>11705</v>
      </c>
      <c r="H310" s="90" t="s">
        <v>909</v>
      </c>
      <c r="I310" s="90" t="s">
        <v>2078</v>
      </c>
      <c r="J310" s="116">
        <v>10467</v>
      </c>
      <c r="K310" s="90" t="s">
        <v>1963</v>
      </c>
      <c r="L310" s="90" t="s">
        <v>599</v>
      </c>
      <c r="M310" s="94" t="str">
        <f t="shared" si="7"/>
        <v>DEL MORAL Maria Suxiji</v>
      </c>
      <c r="N310" s="94" t="str">
        <f>IFERROR(VLOOKUP(A310,'[2]CLASES-TEMPORADA 2022_2023-2023'!$A:$M,12,0),"")</f>
        <v/>
      </c>
      <c r="O310" s="90" t="str">
        <f>IFERROR(VLOOKUP(A310,'[2]CLASES-TEMPORADA 2022_2023-2023'!$A:$M,13,0),"")</f>
        <v/>
      </c>
    </row>
    <row r="311" spans="1:15" s="94" customFormat="1" x14ac:dyDescent="0.2">
      <c r="A311" s="116">
        <v>40011</v>
      </c>
      <c r="B311" s="90" t="s">
        <v>8750</v>
      </c>
      <c r="C311" s="90" t="s">
        <v>31</v>
      </c>
      <c r="D311" s="90" t="s">
        <v>1379</v>
      </c>
      <c r="E311" s="90" t="s">
        <v>47</v>
      </c>
      <c r="F311" s="90" t="s">
        <v>11706</v>
      </c>
      <c r="G311" s="90" t="s">
        <v>11707</v>
      </c>
      <c r="H311" s="90" t="s">
        <v>909</v>
      </c>
      <c r="I311" s="90" t="s">
        <v>932</v>
      </c>
      <c r="J311" s="116">
        <v>165</v>
      </c>
      <c r="K311" s="90" t="s">
        <v>1963</v>
      </c>
      <c r="L311" s="90" t="s">
        <v>599</v>
      </c>
      <c r="M311" s="94" t="str">
        <f t="shared" si="7"/>
        <v>LOPEZ Mateo</v>
      </c>
      <c r="N311" s="94" t="str">
        <f>IFERROR(VLOOKUP(A311,'[2]CLASES-TEMPORADA 2022_2023-2023'!$A:$M,12,0),"")</f>
        <v/>
      </c>
      <c r="O311" s="90" t="str">
        <f>IFERROR(VLOOKUP(A311,'[2]CLASES-TEMPORADA 2022_2023-2023'!$A:$M,13,0),"")</f>
        <v/>
      </c>
    </row>
    <row r="312" spans="1:15" s="94" customFormat="1" x14ac:dyDescent="0.2">
      <c r="A312" s="116">
        <v>40007</v>
      </c>
      <c r="B312" s="90" t="s">
        <v>8750</v>
      </c>
      <c r="C312" s="90" t="s">
        <v>74</v>
      </c>
      <c r="D312" s="90" t="s">
        <v>11708</v>
      </c>
      <c r="E312" s="90" t="s">
        <v>2464</v>
      </c>
      <c r="F312" s="90" t="s">
        <v>11709</v>
      </c>
      <c r="G312" s="90" t="s">
        <v>11710</v>
      </c>
      <c r="H312" s="90" t="s">
        <v>909</v>
      </c>
      <c r="I312" s="90" t="s">
        <v>673</v>
      </c>
      <c r="J312" s="116">
        <v>10202</v>
      </c>
      <c r="K312" s="90" t="s">
        <v>1963</v>
      </c>
      <c r="L312" s="90" t="s">
        <v>583</v>
      </c>
      <c r="M312" s="94" t="str">
        <f t="shared" si="7"/>
        <v>SANZ Jaime</v>
      </c>
      <c r="N312" s="94" t="str">
        <f>IFERROR(VLOOKUP(A312,'[2]CLASES-TEMPORADA 2022_2023-2023'!$A:$M,12,0),"")</f>
        <v/>
      </c>
      <c r="O312" s="90" t="str">
        <f>IFERROR(VLOOKUP(A312,'[2]CLASES-TEMPORADA 2022_2023-2023'!$A:$M,13,0),"")</f>
        <v/>
      </c>
    </row>
    <row r="313" spans="1:15" s="94" customFormat="1" x14ac:dyDescent="0.2">
      <c r="A313" s="116">
        <v>40004</v>
      </c>
      <c r="B313" s="90" t="s">
        <v>8750</v>
      </c>
      <c r="C313" s="90" t="s">
        <v>91</v>
      </c>
      <c r="D313" s="90" t="s">
        <v>2179</v>
      </c>
      <c r="E313" s="90" t="s">
        <v>11711</v>
      </c>
      <c r="F313" s="90" t="s">
        <v>11712</v>
      </c>
      <c r="G313" s="90" t="s">
        <v>11713</v>
      </c>
      <c r="H313" s="90" t="s">
        <v>909</v>
      </c>
      <c r="I313" s="90" t="s">
        <v>1203</v>
      </c>
      <c r="J313" s="116">
        <v>10055</v>
      </c>
      <c r="K313" s="90" t="s">
        <v>2244</v>
      </c>
      <c r="L313" s="90" t="s">
        <v>585</v>
      </c>
      <c r="M313" s="94" t="str">
        <f t="shared" ref="M313:M376" si="8">CONCATENATE(C313," ",PROPER(E313))</f>
        <v>ALVAREZ Mario Roberto</v>
      </c>
      <c r="N313" s="94" t="str">
        <f>IFERROR(VLOOKUP(A313,'[2]CLASES-TEMPORADA 2022_2023-2023'!$A:$M,12,0),"")</f>
        <v/>
      </c>
      <c r="O313" s="90" t="str">
        <f>IFERROR(VLOOKUP(A313,'[2]CLASES-TEMPORADA 2022_2023-2023'!$A:$M,13,0),"")</f>
        <v/>
      </c>
    </row>
    <row r="314" spans="1:15" s="94" customFormat="1" x14ac:dyDescent="0.2">
      <c r="A314" s="116">
        <v>40002</v>
      </c>
      <c r="B314" s="90" t="s">
        <v>8750</v>
      </c>
      <c r="C314" s="90" t="s">
        <v>7344</v>
      </c>
      <c r="D314" s="90" t="s">
        <v>102</v>
      </c>
      <c r="E314" s="90" t="s">
        <v>2755</v>
      </c>
      <c r="F314" s="90" t="s">
        <v>11714</v>
      </c>
      <c r="G314" s="90" t="s">
        <v>11715</v>
      </c>
      <c r="H314" s="90" t="s">
        <v>909</v>
      </c>
      <c r="I314" s="90" t="s">
        <v>2222</v>
      </c>
      <c r="J314" s="116">
        <v>10433</v>
      </c>
      <c r="K314" s="90" t="s">
        <v>1963</v>
      </c>
      <c r="L314" s="90" t="s">
        <v>776</v>
      </c>
      <c r="M314" s="94" t="str">
        <f t="shared" si="8"/>
        <v>LASALDE Eneko</v>
      </c>
      <c r="N314" s="94" t="str">
        <f>IFERROR(VLOOKUP(A314,'[2]CLASES-TEMPORADA 2022_2023-2023'!$A:$M,12,0),"")</f>
        <v/>
      </c>
      <c r="O314" s="90" t="str">
        <f>IFERROR(VLOOKUP(A314,'[2]CLASES-TEMPORADA 2022_2023-2023'!$A:$M,13,0),"")</f>
        <v/>
      </c>
    </row>
    <row r="315" spans="1:15" s="94" customFormat="1" x14ac:dyDescent="0.2">
      <c r="A315" s="116">
        <v>40000</v>
      </c>
      <c r="B315" s="90" t="s">
        <v>8750</v>
      </c>
      <c r="C315" s="90" t="s">
        <v>2879</v>
      </c>
      <c r="D315" s="90" t="s">
        <v>11716</v>
      </c>
      <c r="E315" s="90" t="s">
        <v>4332</v>
      </c>
      <c r="F315" s="90" t="s">
        <v>11440</v>
      </c>
      <c r="G315" s="90" t="s">
        <v>11717</v>
      </c>
      <c r="H315" s="90" t="s">
        <v>909</v>
      </c>
      <c r="I315" s="90" t="s">
        <v>2222</v>
      </c>
      <c r="J315" s="116">
        <v>10433</v>
      </c>
      <c r="K315" s="90" t="s">
        <v>1963</v>
      </c>
      <c r="L315" s="90" t="s">
        <v>776</v>
      </c>
      <c r="M315" s="94" t="str">
        <f t="shared" si="8"/>
        <v>IRIARTE Ekain</v>
      </c>
      <c r="N315" s="94" t="str">
        <f>IFERROR(VLOOKUP(A315,'[2]CLASES-TEMPORADA 2022_2023-2023'!$A:$M,12,0),"")</f>
        <v/>
      </c>
      <c r="O315" s="90" t="str">
        <f>IFERROR(VLOOKUP(A315,'[2]CLASES-TEMPORADA 2022_2023-2023'!$A:$M,13,0),"")</f>
        <v/>
      </c>
    </row>
    <row r="316" spans="1:15" s="94" customFormat="1" x14ac:dyDescent="0.2">
      <c r="A316" s="116">
        <v>39999</v>
      </c>
      <c r="B316" s="90" t="s">
        <v>8750</v>
      </c>
      <c r="C316" s="90" t="s">
        <v>2003</v>
      </c>
      <c r="D316" s="90" t="s">
        <v>21</v>
      </c>
      <c r="E316" s="90" t="s">
        <v>3258</v>
      </c>
      <c r="F316" s="90" t="s">
        <v>2350</v>
      </c>
      <c r="G316" s="90" t="s">
        <v>11718</v>
      </c>
      <c r="H316" s="90" t="s">
        <v>909</v>
      </c>
      <c r="I316" s="90" t="s">
        <v>2222</v>
      </c>
      <c r="J316" s="116">
        <v>10433</v>
      </c>
      <c r="K316" s="90" t="s">
        <v>1963</v>
      </c>
      <c r="L316" s="90" t="s">
        <v>776</v>
      </c>
      <c r="M316" s="94" t="str">
        <f t="shared" si="8"/>
        <v>PASCUAL Markel</v>
      </c>
      <c r="N316" s="94" t="str">
        <f>IFERROR(VLOOKUP(A316,'[2]CLASES-TEMPORADA 2022_2023-2023'!$A:$M,12,0),"")</f>
        <v/>
      </c>
      <c r="O316" s="90" t="str">
        <f>IFERROR(VLOOKUP(A316,'[2]CLASES-TEMPORADA 2022_2023-2023'!$A:$M,13,0),"")</f>
        <v/>
      </c>
    </row>
    <row r="317" spans="1:15" s="94" customFormat="1" x14ac:dyDescent="0.2">
      <c r="A317" s="116">
        <v>39998</v>
      </c>
      <c r="B317" s="90" t="s">
        <v>8750</v>
      </c>
      <c r="C317" s="90" t="s">
        <v>11719</v>
      </c>
      <c r="D317" s="90" t="s">
        <v>69</v>
      </c>
      <c r="E317" s="90" t="s">
        <v>2725</v>
      </c>
      <c r="F317" s="90" t="s">
        <v>11720</v>
      </c>
      <c r="G317" s="90" t="s">
        <v>11721</v>
      </c>
      <c r="H317" s="90" t="s">
        <v>909</v>
      </c>
      <c r="I317" s="90" t="s">
        <v>2222</v>
      </c>
      <c r="J317" s="116">
        <v>10433</v>
      </c>
      <c r="K317" s="90" t="s">
        <v>1963</v>
      </c>
      <c r="L317" s="90" t="s">
        <v>776</v>
      </c>
      <c r="M317" s="94" t="str">
        <f t="shared" si="8"/>
        <v>YUGUEROS Julen</v>
      </c>
      <c r="N317" s="94" t="str">
        <f>IFERROR(VLOOKUP(A317,'[2]CLASES-TEMPORADA 2022_2023-2023'!$A:$M,12,0),"")</f>
        <v/>
      </c>
      <c r="O317" s="90" t="str">
        <f>IFERROR(VLOOKUP(A317,'[2]CLASES-TEMPORADA 2022_2023-2023'!$A:$M,13,0),"")</f>
        <v/>
      </c>
    </row>
    <row r="318" spans="1:15" s="94" customFormat="1" x14ac:dyDescent="0.2">
      <c r="A318" s="116">
        <v>39986</v>
      </c>
      <c r="B318" s="90" t="s">
        <v>8750</v>
      </c>
      <c r="C318" s="90" t="s">
        <v>26</v>
      </c>
      <c r="D318" s="90" t="s">
        <v>11722</v>
      </c>
      <c r="E318" s="90" t="s">
        <v>11723</v>
      </c>
      <c r="F318" s="90" t="s">
        <v>11724</v>
      </c>
      <c r="G318" s="90" t="s">
        <v>11725</v>
      </c>
      <c r="H318" s="90" t="s">
        <v>909</v>
      </c>
      <c r="I318" s="90" t="s">
        <v>951</v>
      </c>
      <c r="J318" s="116">
        <v>305</v>
      </c>
      <c r="K318" s="90" t="s">
        <v>1963</v>
      </c>
      <c r="L318" s="90" t="s">
        <v>583</v>
      </c>
      <c r="M318" s="94" t="str">
        <f t="shared" si="8"/>
        <v>GOMEZ Isamel</v>
      </c>
      <c r="N318" s="94" t="str">
        <f>IFERROR(VLOOKUP(A318,'[2]CLASES-TEMPORADA 2022_2023-2023'!$A:$M,12,0),"")</f>
        <v/>
      </c>
      <c r="O318" s="90" t="str">
        <f>IFERROR(VLOOKUP(A318,'[2]CLASES-TEMPORADA 2022_2023-2023'!$A:$M,13,0),"")</f>
        <v/>
      </c>
    </row>
    <row r="319" spans="1:15" s="94" customFormat="1" x14ac:dyDescent="0.2">
      <c r="A319" s="116">
        <v>39985</v>
      </c>
      <c r="B319" s="90" t="s">
        <v>8750</v>
      </c>
      <c r="C319" s="90" t="s">
        <v>1759</v>
      </c>
      <c r="D319" s="90"/>
      <c r="E319" s="90" t="s">
        <v>11726</v>
      </c>
      <c r="F319" s="90" t="s">
        <v>11420</v>
      </c>
      <c r="G319" s="90" t="s">
        <v>11727</v>
      </c>
      <c r="H319" s="90" t="s">
        <v>909</v>
      </c>
      <c r="I319" s="90" t="s">
        <v>951</v>
      </c>
      <c r="J319" s="116">
        <v>305</v>
      </c>
      <c r="K319" s="90" t="s">
        <v>1982</v>
      </c>
      <c r="L319" s="90" t="s">
        <v>583</v>
      </c>
      <c r="M319" s="94" t="str">
        <f t="shared" si="8"/>
        <v>ZHAO Yu Yang</v>
      </c>
      <c r="N319" s="94" t="str">
        <f>IFERROR(VLOOKUP(A319,'[2]CLASES-TEMPORADA 2022_2023-2023'!$A:$M,12,0),"")</f>
        <v/>
      </c>
      <c r="O319" s="90" t="str">
        <f>IFERROR(VLOOKUP(A319,'[2]CLASES-TEMPORADA 2022_2023-2023'!$A:$M,13,0),"")</f>
        <v/>
      </c>
    </row>
    <row r="320" spans="1:15" s="94" customFormat="1" x14ac:dyDescent="0.2">
      <c r="A320" s="116">
        <v>39976</v>
      </c>
      <c r="B320" s="90" t="s">
        <v>8750</v>
      </c>
      <c r="C320" s="90" t="s">
        <v>11728</v>
      </c>
      <c r="D320" s="90"/>
      <c r="E320" s="90" t="s">
        <v>2511</v>
      </c>
      <c r="F320" s="90" t="s">
        <v>11729</v>
      </c>
      <c r="G320" s="90" t="s">
        <v>11730</v>
      </c>
      <c r="H320" s="90" t="s">
        <v>909</v>
      </c>
      <c r="I320" s="90" t="s">
        <v>2549</v>
      </c>
      <c r="J320" s="116">
        <v>10004</v>
      </c>
      <c r="K320" s="90" t="s">
        <v>1982</v>
      </c>
      <c r="L320" s="90" t="s">
        <v>588</v>
      </c>
      <c r="M320" s="94" t="str">
        <f t="shared" si="8"/>
        <v>ZEXI Yu</v>
      </c>
      <c r="N320" s="94" t="str">
        <f>IFERROR(VLOOKUP(A320,'[2]CLASES-TEMPORADA 2022_2023-2023'!$A:$M,12,0),"")</f>
        <v/>
      </c>
      <c r="O320" s="90" t="str">
        <f>IFERROR(VLOOKUP(A320,'[2]CLASES-TEMPORADA 2022_2023-2023'!$A:$M,13,0),"")</f>
        <v/>
      </c>
    </row>
    <row r="321" spans="1:15" s="94" customFormat="1" x14ac:dyDescent="0.2">
      <c r="A321" s="116">
        <v>39962</v>
      </c>
      <c r="B321" s="90" t="s">
        <v>10851</v>
      </c>
      <c r="C321" s="90" t="s">
        <v>2334</v>
      </c>
      <c r="D321" s="90" t="s">
        <v>6112</v>
      </c>
      <c r="E321" s="90" t="s">
        <v>3189</v>
      </c>
      <c r="F321" s="90" t="s">
        <v>8456</v>
      </c>
      <c r="G321" s="90" t="s">
        <v>11731</v>
      </c>
      <c r="H321" s="90" t="s">
        <v>913</v>
      </c>
      <c r="I321" s="90" t="s">
        <v>935</v>
      </c>
      <c r="J321" s="116">
        <v>233</v>
      </c>
      <c r="K321" s="90" t="s">
        <v>1963</v>
      </c>
      <c r="L321" s="90" t="s">
        <v>520</v>
      </c>
      <c r="M321" s="94" t="str">
        <f t="shared" si="8"/>
        <v>RIAL Patricia</v>
      </c>
      <c r="N321" s="94" t="str">
        <f>IFERROR(VLOOKUP(A321,'[2]CLASES-TEMPORADA 2022_2023-2023'!$A:$M,12,0),"")</f>
        <v/>
      </c>
      <c r="O321" s="90" t="str">
        <f>IFERROR(VLOOKUP(A321,'[2]CLASES-TEMPORADA 2022_2023-2023'!$A:$M,13,0),"")</f>
        <v/>
      </c>
    </row>
    <row r="322" spans="1:15" s="94" customFormat="1" x14ac:dyDescent="0.2">
      <c r="A322" s="116">
        <v>39946</v>
      </c>
      <c r="B322" s="90" t="s">
        <v>10851</v>
      </c>
      <c r="C322" s="90" t="s">
        <v>11732</v>
      </c>
      <c r="D322" s="90" t="s">
        <v>11733</v>
      </c>
      <c r="E322" s="90" t="s">
        <v>11734</v>
      </c>
      <c r="F322" s="90" t="s">
        <v>11735</v>
      </c>
      <c r="G322" s="90" t="s">
        <v>11736</v>
      </c>
      <c r="H322" s="90" t="s">
        <v>909</v>
      </c>
      <c r="I322" s="90" t="s">
        <v>952</v>
      </c>
      <c r="J322" s="116">
        <v>308</v>
      </c>
      <c r="K322" s="90" t="s">
        <v>1963</v>
      </c>
      <c r="L322" s="90" t="s">
        <v>591</v>
      </c>
      <c r="M322" s="94" t="str">
        <f t="shared" si="8"/>
        <v>CINTERO Carlota</v>
      </c>
      <c r="N322" s="94" t="str">
        <f>IFERROR(VLOOKUP(A322,'[2]CLASES-TEMPORADA 2022_2023-2023'!$A:$M,12,0),"")</f>
        <v/>
      </c>
      <c r="O322" s="90" t="str">
        <f>IFERROR(VLOOKUP(A322,'[2]CLASES-TEMPORADA 2022_2023-2023'!$A:$M,13,0),"")</f>
        <v/>
      </c>
    </row>
    <row r="323" spans="1:15" s="94" customFormat="1" x14ac:dyDescent="0.2">
      <c r="A323" s="116">
        <v>39942</v>
      </c>
      <c r="B323" s="90" t="s">
        <v>10851</v>
      </c>
      <c r="C323" s="90" t="s">
        <v>11737</v>
      </c>
      <c r="D323" s="90" t="s">
        <v>21</v>
      </c>
      <c r="E323" s="90" t="s">
        <v>2234</v>
      </c>
      <c r="F323" s="90" t="s">
        <v>11280</v>
      </c>
      <c r="G323" s="90" t="s">
        <v>11738</v>
      </c>
      <c r="H323" s="90" t="s">
        <v>909</v>
      </c>
      <c r="I323" s="90" t="s">
        <v>1237</v>
      </c>
      <c r="J323" s="116">
        <v>195</v>
      </c>
      <c r="K323" s="90" t="s">
        <v>1963</v>
      </c>
      <c r="L323" s="90" t="s">
        <v>587</v>
      </c>
      <c r="M323" s="94" t="str">
        <f t="shared" si="8"/>
        <v>TRALLERO Ona</v>
      </c>
      <c r="N323" s="94" t="str">
        <f>IFERROR(VLOOKUP(A323,'[2]CLASES-TEMPORADA 2022_2023-2023'!$A:$M,12,0),"")</f>
        <v/>
      </c>
      <c r="O323" s="90" t="str">
        <f>IFERROR(VLOOKUP(A323,'[2]CLASES-TEMPORADA 2022_2023-2023'!$A:$M,13,0),"")</f>
        <v/>
      </c>
    </row>
    <row r="324" spans="1:15" s="94" customFormat="1" x14ac:dyDescent="0.2">
      <c r="A324" s="116">
        <v>39941</v>
      </c>
      <c r="B324" s="90" t="s">
        <v>10851</v>
      </c>
      <c r="C324" s="90" t="s">
        <v>11739</v>
      </c>
      <c r="D324" s="90" t="s">
        <v>11740</v>
      </c>
      <c r="E324" s="90" t="s">
        <v>3139</v>
      </c>
      <c r="F324" s="90" t="s">
        <v>11741</v>
      </c>
      <c r="G324" s="90" t="s">
        <v>11742</v>
      </c>
      <c r="H324" s="90" t="s">
        <v>909</v>
      </c>
      <c r="I324" s="90" t="s">
        <v>1237</v>
      </c>
      <c r="J324" s="116">
        <v>195</v>
      </c>
      <c r="K324" s="90" t="s">
        <v>1963</v>
      </c>
      <c r="L324" s="90" t="s">
        <v>587</v>
      </c>
      <c r="M324" s="94" t="str">
        <f t="shared" si="8"/>
        <v>CAYELLAS Carla</v>
      </c>
      <c r="N324" s="94" t="str">
        <f>IFERROR(VLOOKUP(A324,'[2]CLASES-TEMPORADA 2022_2023-2023'!$A:$M,12,0),"")</f>
        <v/>
      </c>
      <c r="O324" s="90" t="str">
        <f>IFERROR(VLOOKUP(A324,'[2]CLASES-TEMPORADA 2022_2023-2023'!$A:$M,13,0),"")</f>
        <v/>
      </c>
    </row>
    <row r="325" spans="1:15" s="94" customFormat="1" x14ac:dyDescent="0.2">
      <c r="A325" s="116">
        <v>39930</v>
      </c>
      <c r="B325" s="90" t="s">
        <v>8750</v>
      </c>
      <c r="C325" s="90" t="s">
        <v>1717</v>
      </c>
      <c r="D325" s="90" t="s">
        <v>11743</v>
      </c>
      <c r="E325" s="90" t="s">
        <v>1961</v>
      </c>
      <c r="F325" s="90" t="s">
        <v>11744</v>
      </c>
      <c r="G325" s="90" t="s">
        <v>11745</v>
      </c>
      <c r="H325" s="90" t="s">
        <v>909</v>
      </c>
      <c r="I325" s="90" t="s">
        <v>1122</v>
      </c>
      <c r="J325" s="116">
        <v>10275</v>
      </c>
      <c r="K325" s="90" t="s">
        <v>1963</v>
      </c>
      <c r="L325" s="90" t="s">
        <v>587</v>
      </c>
      <c r="M325" s="94" t="str">
        <f t="shared" si="8"/>
        <v>ROCA Marc</v>
      </c>
      <c r="N325" s="94" t="str">
        <f>IFERROR(VLOOKUP(A325,'[2]CLASES-TEMPORADA 2022_2023-2023'!$A:$M,12,0),"")</f>
        <v/>
      </c>
      <c r="O325" s="90" t="str">
        <f>IFERROR(VLOOKUP(A325,'[2]CLASES-TEMPORADA 2022_2023-2023'!$A:$M,13,0),"")</f>
        <v/>
      </c>
    </row>
    <row r="326" spans="1:15" s="94" customFormat="1" x14ac:dyDescent="0.2">
      <c r="A326" s="116">
        <v>39928</v>
      </c>
      <c r="B326" s="90" t="s">
        <v>8750</v>
      </c>
      <c r="C326" s="90" t="s">
        <v>11746</v>
      </c>
      <c r="D326" s="90" t="s">
        <v>161</v>
      </c>
      <c r="E326" s="90" t="s">
        <v>2288</v>
      </c>
      <c r="F326" s="90" t="s">
        <v>11747</v>
      </c>
      <c r="G326" s="90" t="s">
        <v>11748</v>
      </c>
      <c r="H326" s="90" t="s">
        <v>909</v>
      </c>
      <c r="I326" s="90" t="s">
        <v>1122</v>
      </c>
      <c r="J326" s="116">
        <v>10275</v>
      </c>
      <c r="K326" s="90" t="s">
        <v>1963</v>
      </c>
      <c r="L326" s="90" t="s">
        <v>587</v>
      </c>
      <c r="M326" s="94" t="str">
        <f t="shared" si="8"/>
        <v>FAURAT Max</v>
      </c>
      <c r="N326" s="94" t="str">
        <f>IFERROR(VLOOKUP(A326,'[2]CLASES-TEMPORADA 2022_2023-2023'!$A:$M,12,0),"")</f>
        <v/>
      </c>
      <c r="O326" s="90" t="str">
        <f>IFERROR(VLOOKUP(A326,'[2]CLASES-TEMPORADA 2022_2023-2023'!$A:$M,13,0),"")</f>
        <v/>
      </c>
    </row>
    <row r="327" spans="1:15" s="94" customFormat="1" x14ac:dyDescent="0.2">
      <c r="A327" s="116">
        <v>39927</v>
      </c>
      <c r="B327" s="90" t="s">
        <v>8750</v>
      </c>
      <c r="C327" s="90" t="s">
        <v>11683</v>
      </c>
      <c r="D327" s="90" t="s">
        <v>11749</v>
      </c>
      <c r="E327" s="90" t="s">
        <v>11750</v>
      </c>
      <c r="F327" s="90" t="s">
        <v>11751</v>
      </c>
      <c r="G327" s="90" t="s">
        <v>11752</v>
      </c>
      <c r="H327" s="90" t="s">
        <v>920</v>
      </c>
      <c r="I327" s="90" t="s">
        <v>1116</v>
      </c>
      <c r="J327" s="116">
        <v>343</v>
      </c>
      <c r="K327" s="90" t="s">
        <v>1963</v>
      </c>
      <c r="L327" s="90" t="s">
        <v>604</v>
      </c>
      <c r="M327" s="94" t="str">
        <f t="shared" si="8"/>
        <v>OBREGóN Ángel Francisco</v>
      </c>
      <c r="N327" s="94" t="str">
        <f>IFERROR(VLOOKUP(A327,'[2]CLASES-TEMPORADA 2022_2023-2023'!$A:$M,12,0),"")</f>
        <v/>
      </c>
      <c r="O327" s="90" t="str">
        <f>IFERROR(VLOOKUP(A327,'[2]CLASES-TEMPORADA 2022_2023-2023'!$A:$M,13,0),"")</f>
        <v/>
      </c>
    </row>
    <row r="328" spans="1:15" s="94" customFormat="1" x14ac:dyDescent="0.2">
      <c r="A328" s="116">
        <v>39914</v>
      </c>
      <c r="B328" s="90" t="s">
        <v>8750</v>
      </c>
      <c r="C328" s="90" t="s">
        <v>11753</v>
      </c>
      <c r="D328" s="90" t="s">
        <v>11754</v>
      </c>
      <c r="E328" s="90" t="s">
        <v>1271</v>
      </c>
      <c r="F328" s="90" t="s">
        <v>11755</v>
      </c>
      <c r="G328" s="90" t="s">
        <v>11756</v>
      </c>
      <c r="H328" s="90" t="s">
        <v>920</v>
      </c>
      <c r="I328" s="90" t="s">
        <v>1140</v>
      </c>
      <c r="J328" s="116">
        <v>10415</v>
      </c>
      <c r="K328" s="90" t="s">
        <v>1963</v>
      </c>
      <c r="L328" s="90" t="s">
        <v>520</v>
      </c>
      <c r="M328" s="94" t="str">
        <f t="shared" si="8"/>
        <v>SERANTES Luis</v>
      </c>
      <c r="N328" s="94" t="str">
        <f>IFERROR(VLOOKUP(A328,'[2]CLASES-TEMPORADA 2022_2023-2023'!$A:$M,12,0),"")</f>
        <v/>
      </c>
      <c r="O328" s="90" t="str">
        <f>IFERROR(VLOOKUP(A328,'[2]CLASES-TEMPORADA 2022_2023-2023'!$A:$M,13,0),"")</f>
        <v/>
      </c>
    </row>
    <row r="329" spans="1:15" s="94" customFormat="1" x14ac:dyDescent="0.2">
      <c r="A329" s="116">
        <v>39913</v>
      </c>
      <c r="B329" s="90" t="s">
        <v>8750</v>
      </c>
      <c r="C329" s="90" t="s">
        <v>5355</v>
      </c>
      <c r="D329" s="90" t="s">
        <v>1524</v>
      </c>
      <c r="E329" s="90" t="s">
        <v>931</v>
      </c>
      <c r="F329" s="90" t="s">
        <v>3223</v>
      </c>
      <c r="G329" s="90" t="s">
        <v>11757</v>
      </c>
      <c r="H329" s="90" t="s">
        <v>909</v>
      </c>
      <c r="I329" s="90" t="s">
        <v>990</v>
      </c>
      <c r="J329" s="116">
        <v>736</v>
      </c>
      <c r="K329" s="90" t="s">
        <v>1963</v>
      </c>
      <c r="L329" s="90" t="s">
        <v>587</v>
      </c>
      <c r="M329" s="94" t="str">
        <f t="shared" si="8"/>
        <v>SILVESTRE Alex</v>
      </c>
      <c r="N329" s="94" t="str">
        <f>IFERROR(VLOOKUP(A329,'[2]CLASES-TEMPORADA 2022_2023-2023'!$A:$M,12,0),"")</f>
        <v/>
      </c>
      <c r="O329" s="90" t="str">
        <f>IFERROR(VLOOKUP(A329,'[2]CLASES-TEMPORADA 2022_2023-2023'!$A:$M,13,0),"")</f>
        <v/>
      </c>
    </row>
    <row r="330" spans="1:15" s="94" customFormat="1" x14ac:dyDescent="0.2">
      <c r="A330" s="116">
        <v>39912</v>
      </c>
      <c r="B330" s="90" t="s">
        <v>8750</v>
      </c>
      <c r="C330" s="90" t="s">
        <v>11758</v>
      </c>
      <c r="D330" s="90" t="s">
        <v>4160</v>
      </c>
      <c r="E330" s="90" t="s">
        <v>931</v>
      </c>
      <c r="F330" s="90" t="s">
        <v>11759</v>
      </c>
      <c r="G330" s="90" t="s">
        <v>11760</v>
      </c>
      <c r="H330" s="90" t="s">
        <v>909</v>
      </c>
      <c r="I330" s="90" t="s">
        <v>990</v>
      </c>
      <c r="J330" s="116">
        <v>736</v>
      </c>
      <c r="K330" s="90" t="s">
        <v>1963</v>
      </c>
      <c r="L330" s="90" t="s">
        <v>587</v>
      </c>
      <c r="M330" s="94" t="str">
        <f t="shared" si="8"/>
        <v>CARITEU Alex</v>
      </c>
      <c r="N330" s="94" t="str">
        <f>IFERROR(VLOOKUP(A330,'[2]CLASES-TEMPORADA 2022_2023-2023'!$A:$M,12,0),"")</f>
        <v/>
      </c>
      <c r="O330" s="90" t="str">
        <f>IFERROR(VLOOKUP(A330,'[2]CLASES-TEMPORADA 2022_2023-2023'!$A:$M,13,0),"")</f>
        <v/>
      </c>
    </row>
    <row r="331" spans="1:15" s="94" customFormat="1" x14ac:dyDescent="0.2">
      <c r="A331" s="116">
        <v>39911</v>
      </c>
      <c r="B331" s="90" t="s">
        <v>8750</v>
      </c>
      <c r="C331" s="90" t="s">
        <v>965</v>
      </c>
      <c r="D331" s="90" t="s">
        <v>11761</v>
      </c>
      <c r="E331" s="90" t="s">
        <v>3870</v>
      </c>
      <c r="F331" s="90" t="s">
        <v>11762</v>
      </c>
      <c r="G331" s="90" t="s">
        <v>11763</v>
      </c>
      <c r="H331" s="90" t="s">
        <v>909</v>
      </c>
      <c r="I331" s="90" t="s">
        <v>990</v>
      </c>
      <c r="J331" s="116">
        <v>736</v>
      </c>
      <c r="K331" s="90" t="s">
        <v>1963</v>
      </c>
      <c r="L331" s="90" t="s">
        <v>587</v>
      </c>
      <c r="M331" s="94" t="str">
        <f t="shared" si="8"/>
        <v>ALCARAZ Eloi</v>
      </c>
      <c r="N331" s="94" t="str">
        <f>IFERROR(VLOOKUP(A331,'[2]CLASES-TEMPORADA 2022_2023-2023'!$A:$M,12,0),"")</f>
        <v/>
      </c>
      <c r="O331" s="90" t="str">
        <f>IFERROR(VLOOKUP(A331,'[2]CLASES-TEMPORADA 2022_2023-2023'!$A:$M,13,0),"")</f>
        <v/>
      </c>
    </row>
    <row r="332" spans="1:15" s="94" customFormat="1" x14ac:dyDescent="0.2">
      <c r="A332" s="116">
        <v>39910</v>
      </c>
      <c r="B332" s="90" t="s">
        <v>8750</v>
      </c>
      <c r="C332" s="90" t="s">
        <v>3555</v>
      </c>
      <c r="D332" s="90" t="s">
        <v>66</v>
      </c>
      <c r="E332" s="90" t="s">
        <v>2799</v>
      </c>
      <c r="F332" s="90" t="s">
        <v>11764</v>
      </c>
      <c r="G332" s="90" t="s">
        <v>11765</v>
      </c>
      <c r="H332" s="90" t="s">
        <v>909</v>
      </c>
      <c r="I332" s="90" t="s">
        <v>990</v>
      </c>
      <c r="J332" s="116">
        <v>736</v>
      </c>
      <c r="K332" s="90" t="s">
        <v>1963</v>
      </c>
      <c r="L332" s="90" t="s">
        <v>587</v>
      </c>
      <c r="M332" s="94" t="str">
        <f t="shared" si="8"/>
        <v>ALARCON Biel</v>
      </c>
      <c r="N332" s="94" t="str">
        <f>IFERROR(VLOOKUP(A332,'[2]CLASES-TEMPORADA 2022_2023-2023'!$A:$M,12,0),"")</f>
        <v/>
      </c>
      <c r="O332" s="90" t="str">
        <f>IFERROR(VLOOKUP(A332,'[2]CLASES-TEMPORADA 2022_2023-2023'!$A:$M,13,0),"")</f>
        <v/>
      </c>
    </row>
    <row r="333" spans="1:15" s="94" customFormat="1" x14ac:dyDescent="0.2">
      <c r="A333" s="116">
        <v>39900</v>
      </c>
      <c r="B333" s="90" t="s">
        <v>8750</v>
      </c>
      <c r="C333" s="90" t="s">
        <v>19</v>
      </c>
      <c r="D333" s="90" t="s">
        <v>1101</v>
      </c>
      <c r="E333" s="90" t="s">
        <v>3760</v>
      </c>
      <c r="F333" s="90" t="s">
        <v>11766</v>
      </c>
      <c r="G333" s="90" t="s">
        <v>11767</v>
      </c>
      <c r="H333" s="90" t="s">
        <v>909</v>
      </c>
      <c r="I333" s="90" t="s">
        <v>1260</v>
      </c>
      <c r="J333" s="116">
        <v>10183</v>
      </c>
      <c r="K333" s="90" t="s">
        <v>1963</v>
      </c>
      <c r="L333" s="90" t="s">
        <v>582</v>
      </c>
      <c r="M333" s="94" t="str">
        <f t="shared" si="8"/>
        <v>RUIZ Guillen</v>
      </c>
      <c r="N333" s="94" t="str">
        <f>IFERROR(VLOOKUP(A333,'[2]CLASES-TEMPORADA 2022_2023-2023'!$A:$M,12,0),"")</f>
        <v/>
      </c>
      <c r="O333" s="90" t="str">
        <f>IFERROR(VLOOKUP(A333,'[2]CLASES-TEMPORADA 2022_2023-2023'!$A:$M,13,0),"")</f>
        <v/>
      </c>
    </row>
    <row r="334" spans="1:15" s="94" customFormat="1" x14ac:dyDescent="0.2">
      <c r="A334" s="116">
        <v>39897</v>
      </c>
      <c r="B334" s="90" t="s">
        <v>8750</v>
      </c>
      <c r="C334" s="90" t="s">
        <v>1788</v>
      </c>
      <c r="D334" s="90" t="s">
        <v>22</v>
      </c>
      <c r="E334" s="90" t="s">
        <v>2040</v>
      </c>
      <c r="F334" s="90" t="s">
        <v>11768</v>
      </c>
      <c r="G334" s="90" t="s">
        <v>11769</v>
      </c>
      <c r="H334" s="90" t="s">
        <v>913</v>
      </c>
      <c r="I334" s="90" t="s">
        <v>1112</v>
      </c>
      <c r="J334" s="116">
        <v>10104</v>
      </c>
      <c r="K334" s="90" t="s">
        <v>1963</v>
      </c>
      <c r="L334" s="90" t="s">
        <v>520</v>
      </c>
      <c r="M334" s="94" t="str">
        <f t="shared" si="8"/>
        <v>CAMPOS Juan</v>
      </c>
      <c r="N334" s="94" t="str">
        <f>IFERROR(VLOOKUP(A334,'[2]CLASES-TEMPORADA 2022_2023-2023'!$A:$M,12,0),"")</f>
        <v/>
      </c>
      <c r="O334" s="90" t="str">
        <f>IFERROR(VLOOKUP(A334,'[2]CLASES-TEMPORADA 2022_2023-2023'!$A:$M,13,0),"")</f>
        <v/>
      </c>
    </row>
    <row r="335" spans="1:15" s="94" customFormat="1" x14ac:dyDescent="0.2">
      <c r="A335" s="116">
        <v>39893</v>
      </c>
      <c r="B335" s="90" t="s">
        <v>8750</v>
      </c>
      <c r="C335" s="90" t="s">
        <v>11770</v>
      </c>
      <c r="D335" s="90"/>
      <c r="E335" s="90" t="s">
        <v>11771</v>
      </c>
      <c r="F335" s="90" t="s">
        <v>2352</v>
      </c>
      <c r="G335" s="90" t="s">
        <v>11772</v>
      </c>
      <c r="H335" s="90" t="s">
        <v>909</v>
      </c>
      <c r="I335" s="90" t="s">
        <v>1187</v>
      </c>
      <c r="J335" s="116">
        <v>246</v>
      </c>
      <c r="K335" s="90" t="s">
        <v>1963</v>
      </c>
      <c r="L335" s="90" t="s">
        <v>587</v>
      </c>
      <c r="M335" s="94" t="str">
        <f t="shared" si="8"/>
        <v>BOUCHNAFA Yassir</v>
      </c>
      <c r="N335" s="94" t="str">
        <f>IFERROR(VLOOKUP(A335,'[2]CLASES-TEMPORADA 2022_2023-2023'!$A:$M,12,0),"")</f>
        <v/>
      </c>
      <c r="O335" s="90" t="str">
        <f>IFERROR(VLOOKUP(A335,'[2]CLASES-TEMPORADA 2022_2023-2023'!$A:$M,13,0),"")</f>
        <v/>
      </c>
    </row>
    <row r="336" spans="1:15" s="94" customFormat="1" x14ac:dyDescent="0.2">
      <c r="A336" s="116">
        <v>39892</v>
      </c>
      <c r="B336" s="90" t="s">
        <v>8750</v>
      </c>
      <c r="C336" s="90" t="s">
        <v>1638</v>
      </c>
      <c r="D336" s="90" t="s">
        <v>36</v>
      </c>
      <c r="E336" s="90" t="s">
        <v>20</v>
      </c>
      <c r="F336" s="90" t="s">
        <v>11773</v>
      </c>
      <c r="G336" s="90" t="s">
        <v>11774</v>
      </c>
      <c r="H336" s="90" t="s">
        <v>909</v>
      </c>
      <c r="I336" s="90" t="s">
        <v>1187</v>
      </c>
      <c r="J336" s="116">
        <v>246</v>
      </c>
      <c r="K336" s="90" t="s">
        <v>1963</v>
      </c>
      <c r="L336" s="90" t="s">
        <v>587</v>
      </c>
      <c r="M336" s="94" t="str">
        <f t="shared" si="8"/>
        <v>SILVA Adrian</v>
      </c>
      <c r="N336" s="94" t="str">
        <f>IFERROR(VLOOKUP(A336,'[2]CLASES-TEMPORADA 2022_2023-2023'!$A:$M,12,0),"")</f>
        <v/>
      </c>
      <c r="O336" s="90" t="str">
        <f>IFERROR(VLOOKUP(A336,'[2]CLASES-TEMPORADA 2022_2023-2023'!$A:$M,13,0),"")</f>
        <v/>
      </c>
    </row>
    <row r="337" spans="1:15" s="94" customFormat="1" x14ac:dyDescent="0.2">
      <c r="A337" s="116">
        <v>39891</v>
      </c>
      <c r="B337" s="90" t="s">
        <v>8750</v>
      </c>
      <c r="C337" s="90" t="s">
        <v>4753</v>
      </c>
      <c r="D337" s="90" t="s">
        <v>19</v>
      </c>
      <c r="E337" s="90" t="s">
        <v>108</v>
      </c>
      <c r="F337" s="90" t="s">
        <v>11775</v>
      </c>
      <c r="G337" s="90" t="s">
        <v>11776</v>
      </c>
      <c r="H337" s="90" t="s">
        <v>909</v>
      </c>
      <c r="I337" s="90" t="s">
        <v>1187</v>
      </c>
      <c r="J337" s="116">
        <v>246</v>
      </c>
      <c r="K337" s="90" t="s">
        <v>1963</v>
      </c>
      <c r="L337" s="90" t="s">
        <v>587</v>
      </c>
      <c r="M337" s="94" t="str">
        <f t="shared" si="8"/>
        <v>MUJICA Sergio</v>
      </c>
      <c r="N337" s="94" t="str">
        <f>IFERROR(VLOOKUP(A337,'[2]CLASES-TEMPORADA 2022_2023-2023'!$A:$M,12,0),"")</f>
        <v/>
      </c>
      <c r="O337" s="90" t="str">
        <f>IFERROR(VLOOKUP(A337,'[2]CLASES-TEMPORADA 2022_2023-2023'!$A:$M,13,0),"")</f>
        <v/>
      </c>
    </row>
    <row r="338" spans="1:15" s="94" customFormat="1" x14ac:dyDescent="0.2">
      <c r="A338" s="116">
        <v>39888</v>
      </c>
      <c r="B338" s="90" t="s">
        <v>8750</v>
      </c>
      <c r="C338" s="90" t="s">
        <v>11777</v>
      </c>
      <c r="D338" s="90"/>
      <c r="E338" s="90" t="s">
        <v>11778</v>
      </c>
      <c r="F338" s="90" t="s">
        <v>11779</v>
      </c>
      <c r="G338" s="90" t="s">
        <v>11780</v>
      </c>
      <c r="H338" s="90" t="s">
        <v>913</v>
      </c>
      <c r="I338" s="90" t="s">
        <v>1199</v>
      </c>
      <c r="J338" s="116">
        <v>10223</v>
      </c>
      <c r="K338" s="90" t="s">
        <v>2357</v>
      </c>
      <c r="L338" s="90" t="s">
        <v>520</v>
      </c>
      <c r="M338" s="94" t="str">
        <f t="shared" si="8"/>
        <v>ZAVADSKYI Ihor</v>
      </c>
      <c r="N338" s="94" t="str">
        <f>IFERROR(VLOOKUP(A338,'[2]CLASES-TEMPORADA 2022_2023-2023'!$A:$M,12,0),"")</f>
        <v/>
      </c>
      <c r="O338" s="90" t="str">
        <f>IFERROR(VLOOKUP(A338,'[2]CLASES-TEMPORADA 2022_2023-2023'!$A:$M,13,0),"")</f>
        <v/>
      </c>
    </row>
    <row r="339" spans="1:15" s="94" customFormat="1" x14ac:dyDescent="0.2">
      <c r="A339" s="116">
        <v>39887</v>
      </c>
      <c r="B339" s="90" t="s">
        <v>8750</v>
      </c>
      <c r="C339" s="90" t="s">
        <v>1054</v>
      </c>
      <c r="D339" s="90" t="s">
        <v>2181</v>
      </c>
      <c r="E339" s="90" t="s">
        <v>2426</v>
      </c>
      <c r="F339" s="90" t="s">
        <v>3015</v>
      </c>
      <c r="G339" s="90" t="s">
        <v>11781</v>
      </c>
      <c r="H339" s="90" t="s">
        <v>909</v>
      </c>
      <c r="I339" s="90" t="s">
        <v>2549</v>
      </c>
      <c r="J339" s="116">
        <v>10004</v>
      </c>
      <c r="K339" s="90" t="s">
        <v>1963</v>
      </c>
      <c r="L339" s="90" t="s">
        <v>588</v>
      </c>
      <c r="M339" s="94" t="str">
        <f t="shared" si="8"/>
        <v>BARRIUSO Oier</v>
      </c>
      <c r="N339" s="94">
        <f>IFERROR(VLOOKUP(A339,'[2]CLASES-TEMPORADA 2022_2023-2023'!$A:$M,12,0),"")</f>
        <v>-1</v>
      </c>
      <c r="O339" s="90" t="str">
        <f>IFERROR(VLOOKUP(A339,'[2]CLASES-TEMPORADA 2022_2023-2023'!$A:$M,13,0),"")</f>
        <v>NUE</v>
      </c>
    </row>
    <row r="340" spans="1:15" s="94" customFormat="1" x14ac:dyDescent="0.2">
      <c r="A340" s="116">
        <v>39884</v>
      </c>
      <c r="B340" s="90" t="s">
        <v>10851</v>
      </c>
      <c r="C340" s="90" t="s">
        <v>56</v>
      </c>
      <c r="D340" s="90" t="s">
        <v>11782</v>
      </c>
      <c r="E340" s="90" t="s">
        <v>11783</v>
      </c>
      <c r="F340" s="90" t="s">
        <v>11784</v>
      </c>
      <c r="G340" s="90" t="s">
        <v>11785</v>
      </c>
      <c r="H340" s="90" t="s">
        <v>913</v>
      </c>
      <c r="I340" s="90" t="s">
        <v>2258</v>
      </c>
      <c r="J340" s="116">
        <v>10477</v>
      </c>
      <c r="K340" s="90" t="s">
        <v>1963</v>
      </c>
      <c r="L340" s="90" t="s">
        <v>591</v>
      </c>
      <c r="M340" s="94" t="str">
        <f t="shared" si="8"/>
        <v>TORRES Chlóe</v>
      </c>
      <c r="N340" s="94" t="str">
        <f>IFERROR(VLOOKUP(A340,'[2]CLASES-TEMPORADA 2022_2023-2023'!$A:$M,12,0),"")</f>
        <v/>
      </c>
      <c r="O340" s="90" t="str">
        <f>IFERROR(VLOOKUP(A340,'[2]CLASES-TEMPORADA 2022_2023-2023'!$A:$M,13,0),"")</f>
        <v/>
      </c>
    </row>
    <row r="341" spans="1:15" s="94" customFormat="1" x14ac:dyDescent="0.2">
      <c r="A341" s="116">
        <v>39883</v>
      </c>
      <c r="B341" s="90" t="s">
        <v>10851</v>
      </c>
      <c r="C341" s="90" t="s">
        <v>11786</v>
      </c>
      <c r="D341" s="90"/>
      <c r="E341" s="90" t="s">
        <v>11787</v>
      </c>
      <c r="F341" s="90" t="s">
        <v>11788</v>
      </c>
      <c r="G341" s="90" t="s">
        <v>11789</v>
      </c>
      <c r="H341" s="90" t="s">
        <v>913</v>
      </c>
      <c r="I341" s="90" t="s">
        <v>377</v>
      </c>
      <c r="J341" s="116">
        <v>674</v>
      </c>
      <c r="K341" s="90" t="s">
        <v>2099</v>
      </c>
      <c r="L341" s="90" t="s">
        <v>184</v>
      </c>
      <c r="M341" s="94" t="str">
        <f t="shared" si="8"/>
        <v>ERTIS Ümran</v>
      </c>
      <c r="N341" s="94" t="str">
        <f>IFERROR(VLOOKUP(A341,'[2]CLASES-TEMPORADA 2022_2023-2023'!$A:$M,12,0),"")</f>
        <v/>
      </c>
      <c r="O341" s="90" t="str">
        <f>IFERROR(VLOOKUP(A341,'[2]CLASES-TEMPORADA 2022_2023-2023'!$A:$M,13,0),"")</f>
        <v/>
      </c>
    </row>
    <row r="342" spans="1:15" s="94" customFormat="1" x14ac:dyDescent="0.2">
      <c r="A342" s="116">
        <v>39882</v>
      </c>
      <c r="B342" s="90" t="s">
        <v>10851</v>
      </c>
      <c r="C342" s="90" t="s">
        <v>2480</v>
      </c>
      <c r="D342" s="90" t="s">
        <v>11790</v>
      </c>
      <c r="E342" s="90" t="s">
        <v>11791</v>
      </c>
      <c r="F342" s="90" t="s">
        <v>3894</v>
      </c>
      <c r="G342" s="90" t="s">
        <v>11792</v>
      </c>
      <c r="H342" s="90" t="s">
        <v>909</v>
      </c>
      <c r="I342" s="90" t="s">
        <v>1123</v>
      </c>
      <c r="J342" s="116">
        <v>87</v>
      </c>
      <c r="K342" s="90" t="s">
        <v>1963</v>
      </c>
      <c r="L342" s="90" t="s">
        <v>627</v>
      </c>
      <c r="M342" s="94" t="str">
        <f t="shared" si="8"/>
        <v>SUESCUN Lucía</v>
      </c>
      <c r="N342" s="94" t="str">
        <f>IFERROR(VLOOKUP(A342,'[2]CLASES-TEMPORADA 2022_2023-2023'!$A:$M,12,0),"")</f>
        <v/>
      </c>
      <c r="O342" s="90" t="str">
        <f>IFERROR(VLOOKUP(A342,'[2]CLASES-TEMPORADA 2022_2023-2023'!$A:$M,13,0),"")</f>
        <v/>
      </c>
    </row>
    <row r="343" spans="1:15" s="94" customFormat="1" x14ac:dyDescent="0.2">
      <c r="A343" s="116">
        <v>39880</v>
      </c>
      <c r="B343" s="90" t="s">
        <v>8750</v>
      </c>
      <c r="C343" s="90" t="s">
        <v>1524</v>
      </c>
      <c r="D343" s="90" t="s">
        <v>121</v>
      </c>
      <c r="E343" s="90" t="s">
        <v>11793</v>
      </c>
      <c r="F343" s="90" t="s">
        <v>11794</v>
      </c>
      <c r="G343" s="90" t="s">
        <v>11795</v>
      </c>
      <c r="H343" s="90" t="s">
        <v>909</v>
      </c>
      <c r="I343" s="90" t="s">
        <v>673</v>
      </c>
      <c r="J343" s="116">
        <v>10202</v>
      </c>
      <c r="K343" s="90" t="s">
        <v>1963</v>
      </c>
      <c r="L343" s="90" t="s">
        <v>583</v>
      </c>
      <c r="M343" s="94" t="str">
        <f t="shared" si="8"/>
        <v>CASTILLO Beltrán</v>
      </c>
      <c r="N343" s="94" t="str">
        <f>IFERROR(VLOOKUP(A343,'[2]CLASES-TEMPORADA 2022_2023-2023'!$A:$M,12,0),"")</f>
        <v/>
      </c>
      <c r="O343" s="90" t="str">
        <f>IFERROR(VLOOKUP(A343,'[2]CLASES-TEMPORADA 2022_2023-2023'!$A:$M,13,0),"")</f>
        <v/>
      </c>
    </row>
    <row r="344" spans="1:15" s="94" customFormat="1" x14ac:dyDescent="0.2">
      <c r="A344" s="116">
        <v>39876</v>
      </c>
      <c r="B344" s="90" t="s">
        <v>8750</v>
      </c>
      <c r="C344" s="90" t="s">
        <v>56</v>
      </c>
      <c r="D344" s="90" t="s">
        <v>11796</v>
      </c>
      <c r="E344" s="90" t="s">
        <v>24</v>
      </c>
      <c r="F344" s="90" t="s">
        <v>11797</v>
      </c>
      <c r="G344" s="90" t="s">
        <v>11798</v>
      </c>
      <c r="H344" s="90" t="s">
        <v>909</v>
      </c>
      <c r="I344" s="90" t="s">
        <v>1260</v>
      </c>
      <c r="J344" s="116">
        <v>10183</v>
      </c>
      <c r="K344" s="90" t="s">
        <v>1963</v>
      </c>
      <c r="L344" s="90" t="s">
        <v>582</v>
      </c>
      <c r="M344" s="94" t="str">
        <f t="shared" si="8"/>
        <v>TORRES Daniel</v>
      </c>
      <c r="N344" s="94" t="str">
        <f>IFERROR(VLOOKUP(A344,'[2]CLASES-TEMPORADA 2022_2023-2023'!$A:$M,12,0),"")</f>
        <v/>
      </c>
      <c r="O344" s="90" t="str">
        <f>IFERROR(VLOOKUP(A344,'[2]CLASES-TEMPORADA 2022_2023-2023'!$A:$M,13,0),"")</f>
        <v/>
      </c>
    </row>
    <row r="345" spans="1:15" s="94" customFormat="1" x14ac:dyDescent="0.2">
      <c r="A345" s="116">
        <v>39866</v>
      </c>
      <c r="B345" s="90" t="s">
        <v>8750</v>
      </c>
      <c r="C345" s="90" t="s">
        <v>11799</v>
      </c>
      <c r="D345" s="90"/>
      <c r="E345" s="90" t="s">
        <v>11800</v>
      </c>
      <c r="F345" s="90" t="s">
        <v>5373</v>
      </c>
      <c r="G345" s="90" t="s">
        <v>11801</v>
      </c>
      <c r="H345" s="90" t="s">
        <v>913</v>
      </c>
      <c r="I345" s="90" t="s">
        <v>928</v>
      </c>
      <c r="J345" s="116">
        <v>109</v>
      </c>
      <c r="K345" s="90" t="s">
        <v>2131</v>
      </c>
      <c r="L345" s="90" t="s">
        <v>585</v>
      </c>
      <c r="M345" s="94" t="str">
        <f t="shared" si="8"/>
        <v>SALAMEH Antoine Gebran</v>
      </c>
      <c r="N345" s="94" t="str">
        <f>IFERROR(VLOOKUP(A345,'[2]CLASES-TEMPORADA 2022_2023-2023'!$A:$M,12,0),"")</f>
        <v/>
      </c>
      <c r="O345" s="90" t="str">
        <f>IFERROR(VLOOKUP(A345,'[2]CLASES-TEMPORADA 2022_2023-2023'!$A:$M,13,0),"")</f>
        <v/>
      </c>
    </row>
    <row r="346" spans="1:15" s="94" customFormat="1" x14ac:dyDescent="0.2">
      <c r="A346" s="116">
        <v>39865</v>
      </c>
      <c r="B346" s="90" t="s">
        <v>10851</v>
      </c>
      <c r="C346" s="90" t="s">
        <v>11802</v>
      </c>
      <c r="D346" s="90"/>
      <c r="E346" s="90" t="s">
        <v>11803</v>
      </c>
      <c r="F346" s="90" t="s">
        <v>11804</v>
      </c>
      <c r="G346" s="90" t="s">
        <v>11805</v>
      </c>
      <c r="H346" s="90" t="s">
        <v>913</v>
      </c>
      <c r="I346" s="90" t="s">
        <v>1047</v>
      </c>
      <c r="J346" s="116">
        <v>10438</v>
      </c>
      <c r="K346" s="90" t="s">
        <v>2176</v>
      </c>
      <c r="L346" s="90" t="s">
        <v>520</v>
      </c>
      <c r="M346" s="94" t="str">
        <f t="shared" si="8"/>
        <v>CHIRINO Florencia María</v>
      </c>
      <c r="N346" s="94" t="str">
        <f>IFERROR(VLOOKUP(A346,'[2]CLASES-TEMPORADA 2022_2023-2023'!$A:$M,12,0),"")</f>
        <v/>
      </c>
      <c r="O346" s="90" t="str">
        <f>IFERROR(VLOOKUP(A346,'[2]CLASES-TEMPORADA 2022_2023-2023'!$A:$M,13,0),"")</f>
        <v/>
      </c>
    </row>
    <row r="347" spans="1:15" s="94" customFormat="1" x14ac:dyDescent="0.2">
      <c r="A347" s="116">
        <v>39863</v>
      </c>
      <c r="B347" s="90" t="s">
        <v>8750</v>
      </c>
      <c r="C347" s="90" t="s">
        <v>84</v>
      </c>
      <c r="D347" s="90" t="s">
        <v>938</v>
      </c>
      <c r="E347" s="90" t="s">
        <v>3364</v>
      </c>
      <c r="F347" s="90" t="s">
        <v>11806</v>
      </c>
      <c r="G347" s="90" t="s">
        <v>11807</v>
      </c>
      <c r="H347" s="90" t="s">
        <v>909</v>
      </c>
      <c r="I347" s="90" t="s">
        <v>932</v>
      </c>
      <c r="J347" s="116">
        <v>165</v>
      </c>
      <c r="K347" s="90" t="s">
        <v>1963</v>
      </c>
      <c r="L347" s="90" t="s">
        <v>599</v>
      </c>
      <c r="M347" s="94" t="str">
        <f t="shared" si="8"/>
        <v>GONZALEZ Iago</v>
      </c>
      <c r="N347" s="94" t="str">
        <f>IFERROR(VLOOKUP(A347,'[2]CLASES-TEMPORADA 2022_2023-2023'!$A:$M,12,0),"")</f>
        <v/>
      </c>
      <c r="O347" s="90" t="str">
        <f>IFERROR(VLOOKUP(A347,'[2]CLASES-TEMPORADA 2022_2023-2023'!$A:$M,13,0),"")</f>
        <v/>
      </c>
    </row>
    <row r="348" spans="1:15" s="94" customFormat="1" x14ac:dyDescent="0.2">
      <c r="A348" s="116">
        <v>39844</v>
      </c>
      <c r="B348" s="90" t="s">
        <v>8750</v>
      </c>
      <c r="C348" s="90" t="s">
        <v>69</v>
      </c>
      <c r="D348" s="90" t="s">
        <v>19</v>
      </c>
      <c r="E348" s="90" t="s">
        <v>107</v>
      </c>
      <c r="F348" s="90" t="s">
        <v>11808</v>
      </c>
      <c r="G348" s="90" t="s">
        <v>11809</v>
      </c>
      <c r="H348" s="90" t="s">
        <v>920</v>
      </c>
      <c r="I348" s="90" t="s">
        <v>8802</v>
      </c>
      <c r="J348" s="116">
        <v>10214</v>
      </c>
      <c r="K348" s="90" t="s">
        <v>1963</v>
      </c>
      <c r="L348" s="90" t="s">
        <v>591</v>
      </c>
      <c r="M348" s="94" t="str">
        <f t="shared" si="8"/>
        <v>PEREZ Ivan</v>
      </c>
      <c r="N348" s="94" t="str">
        <f>IFERROR(VLOOKUP(A348,'[2]CLASES-TEMPORADA 2022_2023-2023'!$A:$M,12,0),"")</f>
        <v/>
      </c>
      <c r="O348" s="90" t="str">
        <f>IFERROR(VLOOKUP(A348,'[2]CLASES-TEMPORADA 2022_2023-2023'!$A:$M,13,0),"")</f>
        <v/>
      </c>
    </row>
    <row r="349" spans="1:15" s="94" customFormat="1" x14ac:dyDescent="0.2">
      <c r="A349" s="116">
        <v>39843</v>
      </c>
      <c r="B349" s="90" t="s">
        <v>8750</v>
      </c>
      <c r="C349" s="90" t="s">
        <v>11810</v>
      </c>
      <c r="D349" s="90" t="s">
        <v>11811</v>
      </c>
      <c r="E349" s="90" t="s">
        <v>11812</v>
      </c>
      <c r="F349" s="90" t="s">
        <v>11114</v>
      </c>
      <c r="G349" s="90" t="s">
        <v>11813</v>
      </c>
      <c r="H349" s="90" t="s">
        <v>913</v>
      </c>
      <c r="I349" s="90" t="s">
        <v>954</v>
      </c>
      <c r="J349" s="116">
        <v>321</v>
      </c>
      <c r="K349" s="90" t="s">
        <v>2087</v>
      </c>
      <c r="L349" s="90" t="s">
        <v>591</v>
      </c>
      <c r="M349" s="94" t="str">
        <f t="shared" si="8"/>
        <v>LOMELI Luis Guillermo</v>
      </c>
      <c r="N349" s="94" t="str">
        <f>IFERROR(VLOOKUP(A349,'[2]CLASES-TEMPORADA 2022_2023-2023'!$A:$M,12,0),"")</f>
        <v/>
      </c>
      <c r="O349" s="90" t="str">
        <f>IFERROR(VLOOKUP(A349,'[2]CLASES-TEMPORADA 2022_2023-2023'!$A:$M,13,0),"")</f>
        <v/>
      </c>
    </row>
    <row r="350" spans="1:15" s="94" customFormat="1" x14ac:dyDescent="0.2">
      <c r="A350" s="116">
        <v>39842</v>
      </c>
      <c r="B350" s="90" t="s">
        <v>8750</v>
      </c>
      <c r="C350" s="90" t="s">
        <v>11814</v>
      </c>
      <c r="D350" s="90"/>
      <c r="E350" s="90" t="s">
        <v>6416</v>
      </c>
      <c r="F350" s="90" t="s">
        <v>5644</v>
      </c>
      <c r="G350" s="90" t="s">
        <v>11815</v>
      </c>
      <c r="H350" s="90" t="s">
        <v>913</v>
      </c>
      <c r="I350" s="90" t="s">
        <v>966</v>
      </c>
      <c r="J350" s="116">
        <v>502</v>
      </c>
      <c r="K350" s="90" t="s">
        <v>2707</v>
      </c>
      <c r="L350" s="90" t="s">
        <v>520</v>
      </c>
      <c r="M350" s="94" t="str">
        <f t="shared" si="8"/>
        <v>SCUOTTO Maximo</v>
      </c>
      <c r="N350" s="94" t="str">
        <f>IFERROR(VLOOKUP(A350,'[2]CLASES-TEMPORADA 2022_2023-2023'!$A:$M,12,0),"")</f>
        <v/>
      </c>
      <c r="O350" s="90" t="str">
        <f>IFERROR(VLOOKUP(A350,'[2]CLASES-TEMPORADA 2022_2023-2023'!$A:$M,13,0),"")</f>
        <v/>
      </c>
    </row>
    <row r="351" spans="1:15" s="94" customFormat="1" x14ac:dyDescent="0.2">
      <c r="A351" s="116">
        <v>39841</v>
      </c>
      <c r="B351" s="90" t="s">
        <v>8750</v>
      </c>
      <c r="C351" s="90" t="s">
        <v>11816</v>
      </c>
      <c r="D351" s="90" t="s">
        <v>1405</v>
      </c>
      <c r="E351" s="90" t="s">
        <v>11817</v>
      </c>
      <c r="F351" s="90" t="s">
        <v>11818</v>
      </c>
      <c r="G351" s="90" t="s">
        <v>11819</v>
      </c>
      <c r="H351" s="90" t="s">
        <v>909</v>
      </c>
      <c r="I351" s="90" t="s">
        <v>2549</v>
      </c>
      <c r="J351" s="116">
        <v>10004</v>
      </c>
      <c r="K351" s="90" t="s">
        <v>2122</v>
      </c>
      <c r="L351" s="90" t="s">
        <v>588</v>
      </c>
      <c r="M351" s="94" t="str">
        <f t="shared" si="8"/>
        <v>PARAGUAN Maximiliano Luis</v>
      </c>
      <c r="N351" s="94" t="str">
        <f>IFERROR(VLOOKUP(A351,'[2]CLASES-TEMPORADA 2022_2023-2023'!$A:$M,12,0),"")</f>
        <v/>
      </c>
      <c r="O351" s="90" t="str">
        <f>IFERROR(VLOOKUP(A351,'[2]CLASES-TEMPORADA 2022_2023-2023'!$A:$M,13,0),"")</f>
        <v/>
      </c>
    </row>
    <row r="352" spans="1:15" s="94" customFormat="1" x14ac:dyDescent="0.2">
      <c r="A352" s="116">
        <v>39840</v>
      </c>
      <c r="B352" s="90" t="s">
        <v>8750</v>
      </c>
      <c r="C352" s="90" t="s">
        <v>46</v>
      </c>
      <c r="D352" s="90" t="s">
        <v>11820</v>
      </c>
      <c r="E352" s="90" t="s">
        <v>52</v>
      </c>
      <c r="F352" s="90" t="s">
        <v>11821</v>
      </c>
      <c r="G352" s="90" t="s">
        <v>11822</v>
      </c>
      <c r="H352" s="90" t="s">
        <v>909</v>
      </c>
      <c r="I352" s="90" t="s">
        <v>2549</v>
      </c>
      <c r="J352" s="116">
        <v>10004</v>
      </c>
      <c r="K352" s="90" t="s">
        <v>1963</v>
      </c>
      <c r="L352" s="90" t="s">
        <v>588</v>
      </c>
      <c r="M352" s="94" t="str">
        <f t="shared" si="8"/>
        <v>RODRIGUEZ Jose Antonio</v>
      </c>
      <c r="N352" s="94" t="str">
        <f>IFERROR(VLOOKUP(A352,'[2]CLASES-TEMPORADA 2022_2023-2023'!$A:$M,12,0),"")</f>
        <v/>
      </c>
      <c r="O352" s="90" t="str">
        <f>IFERROR(VLOOKUP(A352,'[2]CLASES-TEMPORADA 2022_2023-2023'!$A:$M,13,0),"")</f>
        <v/>
      </c>
    </row>
    <row r="353" spans="1:15" s="94" customFormat="1" x14ac:dyDescent="0.2">
      <c r="A353" s="116">
        <v>39838</v>
      </c>
      <c r="B353" s="90" t="s">
        <v>8750</v>
      </c>
      <c r="C353" s="90" t="s">
        <v>3212</v>
      </c>
      <c r="D353" s="90" t="s">
        <v>11823</v>
      </c>
      <c r="E353" s="90" t="s">
        <v>2418</v>
      </c>
      <c r="F353" s="90" t="s">
        <v>11824</v>
      </c>
      <c r="G353" s="90" t="s">
        <v>11825</v>
      </c>
      <c r="H353" s="90" t="s">
        <v>909</v>
      </c>
      <c r="I353" s="90" t="s">
        <v>2549</v>
      </c>
      <c r="J353" s="116">
        <v>10004</v>
      </c>
      <c r="K353" s="90" t="s">
        <v>1963</v>
      </c>
      <c r="L353" s="90" t="s">
        <v>588</v>
      </c>
      <c r="M353" s="94" t="str">
        <f t="shared" si="8"/>
        <v>SANTAMARIA Jon</v>
      </c>
      <c r="N353" s="94" t="str">
        <f>IFERROR(VLOOKUP(A353,'[2]CLASES-TEMPORADA 2022_2023-2023'!$A:$M,12,0),"")</f>
        <v/>
      </c>
      <c r="O353" s="90" t="str">
        <f>IFERROR(VLOOKUP(A353,'[2]CLASES-TEMPORADA 2022_2023-2023'!$A:$M,13,0),"")</f>
        <v/>
      </c>
    </row>
    <row r="354" spans="1:15" s="94" customFormat="1" x14ac:dyDescent="0.2">
      <c r="A354" s="116">
        <v>39825</v>
      </c>
      <c r="B354" s="90" t="s">
        <v>10851</v>
      </c>
      <c r="C354" s="90" t="s">
        <v>2548</v>
      </c>
      <c r="D354" s="90" t="s">
        <v>21</v>
      </c>
      <c r="E354" s="90" t="s">
        <v>3033</v>
      </c>
      <c r="F354" s="90" t="s">
        <v>11826</v>
      </c>
      <c r="G354" s="90" t="s">
        <v>11827</v>
      </c>
      <c r="H354" s="90" t="s">
        <v>909</v>
      </c>
      <c r="I354" s="90" t="s">
        <v>11828</v>
      </c>
      <c r="J354" s="116">
        <v>10485</v>
      </c>
      <c r="K354" s="90" t="s">
        <v>1963</v>
      </c>
      <c r="L354" s="90" t="s">
        <v>585</v>
      </c>
      <c r="M354" s="94" t="str">
        <f t="shared" si="8"/>
        <v>BAUTISTA Paula</v>
      </c>
      <c r="N354" s="94" t="str">
        <f>IFERROR(VLOOKUP(A354,'[2]CLASES-TEMPORADA 2022_2023-2023'!$A:$M,12,0),"")</f>
        <v/>
      </c>
      <c r="O354" s="90" t="str">
        <f>IFERROR(VLOOKUP(A354,'[2]CLASES-TEMPORADA 2022_2023-2023'!$A:$M,13,0),"")</f>
        <v/>
      </c>
    </row>
    <row r="355" spans="1:15" s="94" customFormat="1" x14ac:dyDescent="0.2">
      <c r="A355" s="116">
        <v>39812</v>
      </c>
      <c r="B355" s="90" t="s">
        <v>10851</v>
      </c>
      <c r="C355" s="90" t="s">
        <v>11829</v>
      </c>
      <c r="D355" s="90" t="s">
        <v>4449</v>
      </c>
      <c r="E355" s="90" t="s">
        <v>3189</v>
      </c>
      <c r="F355" s="90" t="s">
        <v>11830</v>
      </c>
      <c r="G355" s="90" t="s">
        <v>11831</v>
      </c>
      <c r="H355" s="90" t="s">
        <v>913</v>
      </c>
      <c r="I355" s="90" t="s">
        <v>1197</v>
      </c>
      <c r="J355" s="116">
        <v>304</v>
      </c>
      <c r="K355" s="90" t="s">
        <v>1963</v>
      </c>
      <c r="L355" s="90" t="s">
        <v>591</v>
      </c>
      <c r="M355" s="94" t="str">
        <f t="shared" si="8"/>
        <v>AMARO Patricia</v>
      </c>
      <c r="N355" s="94" t="str">
        <f>IFERROR(VLOOKUP(A355,'[2]CLASES-TEMPORADA 2022_2023-2023'!$A:$M,12,0),"")</f>
        <v/>
      </c>
      <c r="O355" s="90" t="str">
        <f>IFERROR(VLOOKUP(A355,'[2]CLASES-TEMPORADA 2022_2023-2023'!$A:$M,13,0),"")</f>
        <v/>
      </c>
    </row>
    <row r="356" spans="1:15" s="94" customFormat="1" x14ac:dyDescent="0.2">
      <c r="A356" s="116">
        <v>39804</v>
      </c>
      <c r="B356" s="90" t="s">
        <v>10851</v>
      </c>
      <c r="C356" s="90" t="s">
        <v>11832</v>
      </c>
      <c r="D356" s="90"/>
      <c r="E356" s="90" t="s">
        <v>2730</v>
      </c>
      <c r="F356" s="90" t="s">
        <v>11833</v>
      </c>
      <c r="G356" s="90" t="s">
        <v>11834</v>
      </c>
      <c r="H356" s="90" t="s">
        <v>913</v>
      </c>
      <c r="I356" s="90" t="s">
        <v>1139</v>
      </c>
      <c r="J356" s="116">
        <v>52</v>
      </c>
      <c r="K356" s="90" t="s">
        <v>2103</v>
      </c>
      <c r="L356" s="90" t="s">
        <v>598</v>
      </c>
      <c r="M356" s="94" t="str">
        <f t="shared" si="8"/>
        <v>GRIGOREVA Daria</v>
      </c>
      <c r="N356" s="94" t="str">
        <f>IFERROR(VLOOKUP(A356,'[2]CLASES-TEMPORADA 2022_2023-2023'!$A:$M,12,0),"")</f>
        <v/>
      </c>
      <c r="O356" s="90" t="str">
        <f>IFERROR(VLOOKUP(A356,'[2]CLASES-TEMPORADA 2022_2023-2023'!$A:$M,13,0),"")</f>
        <v/>
      </c>
    </row>
    <row r="357" spans="1:15" s="94" customFormat="1" x14ac:dyDescent="0.2">
      <c r="A357" s="116">
        <v>39802</v>
      </c>
      <c r="B357" s="90" t="s">
        <v>10851</v>
      </c>
      <c r="C357" s="90" t="s">
        <v>11835</v>
      </c>
      <c r="D357" s="90"/>
      <c r="E357" s="90" t="s">
        <v>11836</v>
      </c>
      <c r="F357" s="90" t="s">
        <v>11837</v>
      </c>
      <c r="G357" s="90" t="s">
        <v>11838</v>
      </c>
      <c r="H357" s="90" t="s">
        <v>920</v>
      </c>
      <c r="I357" s="90" t="s">
        <v>1106</v>
      </c>
      <c r="J357" s="116">
        <v>10412</v>
      </c>
      <c r="K357" s="90" t="s">
        <v>1982</v>
      </c>
      <c r="L357" s="90" t="s">
        <v>587</v>
      </c>
      <c r="M357" s="94" t="str">
        <f t="shared" si="8"/>
        <v>TAO Chong</v>
      </c>
      <c r="N357" s="94" t="str">
        <f>IFERROR(VLOOKUP(A357,'[2]CLASES-TEMPORADA 2022_2023-2023'!$A:$M,12,0),"")</f>
        <v/>
      </c>
      <c r="O357" s="90" t="str">
        <f>IFERROR(VLOOKUP(A357,'[2]CLASES-TEMPORADA 2022_2023-2023'!$A:$M,13,0),"")</f>
        <v/>
      </c>
    </row>
    <row r="358" spans="1:15" s="94" customFormat="1" x14ac:dyDescent="0.2">
      <c r="A358" s="116">
        <v>39800</v>
      </c>
      <c r="B358" s="90" t="s">
        <v>8750</v>
      </c>
      <c r="C358" s="90" t="s">
        <v>11839</v>
      </c>
      <c r="D358" s="90" t="s">
        <v>11840</v>
      </c>
      <c r="E358" s="90" t="s">
        <v>11841</v>
      </c>
      <c r="F358" s="90" t="s">
        <v>11842</v>
      </c>
      <c r="G358" s="90" t="s">
        <v>11843</v>
      </c>
      <c r="H358" s="90" t="s">
        <v>913</v>
      </c>
      <c r="I358" s="90" t="s">
        <v>1126</v>
      </c>
      <c r="J358" s="116">
        <v>128</v>
      </c>
      <c r="K358" s="90" t="s">
        <v>2087</v>
      </c>
      <c r="L358" s="90" t="s">
        <v>587</v>
      </c>
      <c r="M358" s="94" t="str">
        <f t="shared" si="8"/>
        <v>JIMéNEZ Jair</v>
      </c>
      <c r="N358" s="94" t="str">
        <f>IFERROR(VLOOKUP(A358,'[2]CLASES-TEMPORADA 2022_2023-2023'!$A:$M,12,0),"")</f>
        <v/>
      </c>
      <c r="O358" s="90" t="str">
        <f>IFERROR(VLOOKUP(A358,'[2]CLASES-TEMPORADA 2022_2023-2023'!$A:$M,13,0),"")</f>
        <v/>
      </c>
    </row>
    <row r="359" spans="1:15" s="94" customFormat="1" x14ac:dyDescent="0.2">
      <c r="A359" s="116">
        <v>39793</v>
      </c>
      <c r="B359" s="90" t="s">
        <v>8750</v>
      </c>
      <c r="C359" s="90" t="s">
        <v>11844</v>
      </c>
      <c r="D359" s="90" t="s">
        <v>11845</v>
      </c>
      <c r="E359" s="90" t="s">
        <v>1995</v>
      </c>
      <c r="F359" s="90" t="s">
        <v>3722</v>
      </c>
      <c r="G359" s="90" t="s">
        <v>11846</v>
      </c>
      <c r="H359" s="90" t="s">
        <v>909</v>
      </c>
      <c r="I359" s="90" t="s">
        <v>1201</v>
      </c>
      <c r="J359" s="116">
        <v>10314</v>
      </c>
      <c r="K359" s="90" t="s">
        <v>1963</v>
      </c>
      <c r="L359" s="90" t="s">
        <v>587</v>
      </c>
      <c r="M359" s="94" t="str">
        <f t="shared" si="8"/>
        <v>LLANES Aleix</v>
      </c>
      <c r="N359" s="94" t="str">
        <f>IFERROR(VLOOKUP(A359,'[2]CLASES-TEMPORADA 2022_2023-2023'!$A:$M,12,0),"")</f>
        <v/>
      </c>
      <c r="O359" s="90" t="str">
        <f>IFERROR(VLOOKUP(A359,'[2]CLASES-TEMPORADA 2022_2023-2023'!$A:$M,13,0),"")</f>
        <v/>
      </c>
    </row>
    <row r="360" spans="1:15" s="94" customFormat="1" x14ac:dyDescent="0.2">
      <c r="A360" s="116">
        <v>39791</v>
      </c>
      <c r="B360" s="90" t="s">
        <v>8750</v>
      </c>
      <c r="C360" s="90" t="s">
        <v>169</v>
      </c>
      <c r="D360" s="90" t="s">
        <v>1725</v>
      </c>
      <c r="E360" s="90" t="s">
        <v>11847</v>
      </c>
      <c r="F360" s="90" t="s">
        <v>6320</v>
      </c>
      <c r="G360" s="90" t="s">
        <v>11848</v>
      </c>
      <c r="H360" s="90" t="s">
        <v>913</v>
      </c>
      <c r="I360" s="90" t="s">
        <v>1169</v>
      </c>
      <c r="J360" s="116">
        <v>678</v>
      </c>
      <c r="K360" s="90" t="s">
        <v>2618</v>
      </c>
      <c r="L360" s="90" t="s">
        <v>586</v>
      </c>
      <c r="M360" s="94" t="str">
        <f t="shared" si="8"/>
        <v>SÁNCHEZ Marcos Antonio</v>
      </c>
      <c r="N360" s="94" t="str">
        <f>IFERROR(VLOOKUP(A360,'[2]CLASES-TEMPORADA 2022_2023-2023'!$A:$M,12,0),"")</f>
        <v/>
      </c>
      <c r="O360" s="90" t="str">
        <f>IFERROR(VLOOKUP(A360,'[2]CLASES-TEMPORADA 2022_2023-2023'!$A:$M,13,0),"")</f>
        <v/>
      </c>
    </row>
    <row r="361" spans="1:15" s="94" customFormat="1" x14ac:dyDescent="0.2">
      <c r="A361" s="116">
        <v>39785</v>
      </c>
      <c r="B361" s="90" t="s">
        <v>8750</v>
      </c>
      <c r="C361" s="90" t="s">
        <v>11849</v>
      </c>
      <c r="D361" s="90" t="s">
        <v>1691</v>
      </c>
      <c r="E361" s="90" t="s">
        <v>30</v>
      </c>
      <c r="F361" s="90" t="s">
        <v>11850</v>
      </c>
      <c r="G361" s="90" t="s">
        <v>11851</v>
      </c>
      <c r="H361" s="90" t="s">
        <v>909</v>
      </c>
      <c r="I361" s="90" t="s">
        <v>1126</v>
      </c>
      <c r="J361" s="116">
        <v>128</v>
      </c>
      <c r="K361" s="90" t="s">
        <v>1963</v>
      </c>
      <c r="L361" s="90" t="s">
        <v>587</v>
      </c>
      <c r="M361" s="94" t="str">
        <f t="shared" si="8"/>
        <v>TORRADEFLOT Ricard</v>
      </c>
      <c r="N361" s="94" t="str">
        <f>IFERROR(VLOOKUP(A361,'[2]CLASES-TEMPORADA 2022_2023-2023'!$A:$M,12,0),"")</f>
        <v/>
      </c>
      <c r="O361" s="90" t="str">
        <f>IFERROR(VLOOKUP(A361,'[2]CLASES-TEMPORADA 2022_2023-2023'!$A:$M,13,0),"")</f>
        <v/>
      </c>
    </row>
    <row r="362" spans="1:15" s="94" customFormat="1" x14ac:dyDescent="0.2">
      <c r="A362" s="116">
        <v>39784</v>
      </c>
      <c r="B362" s="90" t="s">
        <v>8750</v>
      </c>
      <c r="C362" s="90" t="s">
        <v>927</v>
      </c>
      <c r="D362" s="90" t="s">
        <v>11852</v>
      </c>
      <c r="E362" s="90" t="s">
        <v>11853</v>
      </c>
      <c r="F362" s="90" t="s">
        <v>11854</v>
      </c>
      <c r="G362" s="90" t="s">
        <v>11855</v>
      </c>
      <c r="H362" s="90" t="s">
        <v>913</v>
      </c>
      <c r="I362" s="90" t="s">
        <v>1176</v>
      </c>
      <c r="J362" s="116">
        <v>10133</v>
      </c>
      <c r="K362" s="90" t="s">
        <v>2011</v>
      </c>
      <c r="L362" s="90" t="s">
        <v>591</v>
      </c>
      <c r="M362" s="94" t="str">
        <f t="shared" si="8"/>
        <v>MOYA Manuel Alfonso</v>
      </c>
      <c r="N362" s="94" t="str">
        <f>IFERROR(VLOOKUP(A362,'[2]CLASES-TEMPORADA 2022_2023-2023'!$A:$M,12,0),"")</f>
        <v/>
      </c>
      <c r="O362" s="90" t="str">
        <f>IFERROR(VLOOKUP(A362,'[2]CLASES-TEMPORADA 2022_2023-2023'!$A:$M,13,0),"")</f>
        <v/>
      </c>
    </row>
    <row r="363" spans="1:15" s="94" customFormat="1" x14ac:dyDescent="0.2">
      <c r="A363" s="116">
        <v>39783</v>
      </c>
      <c r="B363" s="90" t="s">
        <v>8750</v>
      </c>
      <c r="C363" s="90" t="s">
        <v>1342</v>
      </c>
      <c r="D363" s="90" t="s">
        <v>2063</v>
      </c>
      <c r="E363" s="90" t="s">
        <v>3780</v>
      </c>
      <c r="F363" s="90" t="s">
        <v>11856</v>
      </c>
      <c r="G363" s="90" t="s">
        <v>11857</v>
      </c>
      <c r="H363" s="90" t="s">
        <v>913</v>
      </c>
      <c r="I363" s="90" t="s">
        <v>1176</v>
      </c>
      <c r="J363" s="116">
        <v>10133</v>
      </c>
      <c r="K363" s="90" t="s">
        <v>2014</v>
      </c>
      <c r="L363" s="90" t="s">
        <v>591</v>
      </c>
      <c r="M363" s="94" t="str">
        <f t="shared" si="8"/>
        <v>VILA Isaac</v>
      </c>
      <c r="N363" s="94" t="str">
        <f>IFERROR(VLOOKUP(A363,'[2]CLASES-TEMPORADA 2022_2023-2023'!$A:$M,12,0),"")</f>
        <v/>
      </c>
      <c r="O363" s="90" t="str">
        <f>IFERROR(VLOOKUP(A363,'[2]CLASES-TEMPORADA 2022_2023-2023'!$A:$M,13,0),"")</f>
        <v/>
      </c>
    </row>
    <row r="364" spans="1:15" s="94" customFormat="1" x14ac:dyDescent="0.2">
      <c r="A364" s="116">
        <v>39782</v>
      </c>
      <c r="B364" s="90" t="s">
        <v>8750</v>
      </c>
      <c r="C364" s="90" t="s">
        <v>1085</v>
      </c>
      <c r="D364" s="90" t="s">
        <v>1642</v>
      </c>
      <c r="E364" s="90" t="s">
        <v>6875</v>
      </c>
      <c r="F364" s="90" t="s">
        <v>11858</v>
      </c>
      <c r="G364" s="90" t="s">
        <v>11859</v>
      </c>
      <c r="H364" s="90" t="s">
        <v>909</v>
      </c>
      <c r="I364" s="90" t="s">
        <v>1126</v>
      </c>
      <c r="J364" s="116">
        <v>128</v>
      </c>
      <c r="K364" s="90" t="s">
        <v>1963</v>
      </c>
      <c r="L364" s="90" t="s">
        <v>587</v>
      </c>
      <c r="M364" s="94" t="str">
        <f t="shared" si="8"/>
        <v>SERRANO Álvaro</v>
      </c>
      <c r="N364" s="94" t="str">
        <f>IFERROR(VLOOKUP(A364,'[2]CLASES-TEMPORADA 2022_2023-2023'!$A:$M,12,0),"")</f>
        <v/>
      </c>
      <c r="O364" s="90" t="str">
        <f>IFERROR(VLOOKUP(A364,'[2]CLASES-TEMPORADA 2022_2023-2023'!$A:$M,13,0),"")</f>
        <v/>
      </c>
    </row>
    <row r="365" spans="1:15" s="94" customFormat="1" x14ac:dyDescent="0.2">
      <c r="A365" s="116">
        <v>39778</v>
      </c>
      <c r="B365" s="90" t="s">
        <v>8750</v>
      </c>
      <c r="C365" s="90" t="s">
        <v>11761</v>
      </c>
      <c r="D365" s="90" t="s">
        <v>2042</v>
      </c>
      <c r="E365" s="90" t="s">
        <v>11860</v>
      </c>
      <c r="F365" s="90" t="s">
        <v>3360</v>
      </c>
      <c r="G365" s="90" t="s">
        <v>11861</v>
      </c>
      <c r="H365" s="90" t="s">
        <v>909</v>
      </c>
      <c r="I365" s="90" t="s">
        <v>1126</v>
      </c>
      <c r="J365" s="116">
        <v>128</v>
      </c>
      <c r="K365" s="90" t="s">
        <v>1963</v>
      </c>
      <c r="L365" s="90" t="s">
        <v>587</v>
      </c>
      <c r="M365" s="94" t="str">
        <f t="shared" si="8"/>
        <v>CARAZO Alan</v>
      </c>
      <c r="N365" s="94" t="str">
        <f>IFERROR(VLOOKUP(A365,'[2]CLASES-TEMPORADA 2022_2023-2023'!$A:$M,12,0),"")</f>
        <v/>
      </c>
      <c r="O365" s="90" t="str">
        <f>IFERROR(VLOOKUP(A365,'[2]CLASES-TEMPORADA 2022_2023-2023'!$A:$M,13,0),"")</f>
        <v/>
      </c>
    </row>
    <row r="366" spans="1:15" s="94" customFormat="1" x14ac:dyDescent="0.2">
      <c r="A366" s="116">
        <v>39777</v>
      </c>
      <c r="B366" s="90" t="s">
        <v>8750</v>
      </c>
      <c r="C366" s="90" t="s">
        <v>11862</v>
      </c>
      <c r="D366" s="90" t="s">
        <v>11863</v>
      </c>
      <c r="E366" s="90" t="s">
        <v>1052</v>
      </c>
      <c r="F366" s="90" t="s">
        <v>11864</v>
      </c>
      <c r="G366" s="90" t="s">
        <v>11865</v>
      </c>
      <c r="H366" s="90" t="s">
        <v>909</v>
      </c>
      <c r="I366" s="90" t="s">
        <v>1126</v>
      </c>
      <c r="J366" s="116">
        <v>128</v>
      </c>
      <c r="K366" s="90" t="s">
        <v>1963</v>
      </c>
      <c r="L366" s="90" t="s">
        <v>587</v>
      </c>
      <c r="M366" s="94" t="str">
        <f t="shared" si="8"/>
        <v>ALENTÀ Unai</v>
      </c>
      <c r="N366" s="94" t="str">
        <f>IFERROR(VLOOKUP(A366,'[2]CLASES-TEMPORADA 2022_2023-2023'!$A:$M,12,0),"")</f>
        <v/>
      </c>
      <c r="O366" s="90" t="str">
        <f>IFERROR(VLOOKUP(A366,'[2]CLASES-TEMPORADA 2022_2023-2023'!$A:$M,13,0),"")</f>
        <v/>
      </c>
    </row>
    <row r="367" spans="1:15" s="94" customFormat="1" x14ac:dyDescent="0.2">
      <c r="A367" s="116">
        <v>39776</v>
      </c>
      <c r="B367" s="90" t="s">
        <v>8750</v>
      </c>
      <c r="C367" s="90" t="s">
        <v>11862</v>
      </c>
      <c r="D367" s="90" t="s">
        <v>11863</v>
      </c>
      <c r="E367" s="90" t="s">
        <v>2292</v>
      </c>
      <c r="F367" s="90" t="s">
        <v>2714</v>
      </c>
      <c r="G367" s="90" t="s">
        <v>11866</v>
      </c>
      <c r="H367" s="90" t="s">
        <v>909</v>
      </c>
      <c r="I367" s="90" t="s">
        <v>1126</v>
      </c>
      <c r="J367" s="116">
        <v>128</v>
      </c>
      <c r="K367" s="90" t="s">
        <v>1963</v>
      </c>
      <c r="L367" s="90" t="s">
        <v>587</v>
      </c>
      <c r="M367" s="94" t="str">
        <f t="shared" si="8"/>
        <v>ALENTÀ Cesc</v>
      </c>
      <c r="N367" s="94" t="str">
        <f>IFERROR(VLOOKUP(A367,'[2]CLASES-TEMPORADA 2022_2023-2023'!$A:$M,12,0),"")</f>
        <v/>
      </c>
      <c r="O367" s="90" t="str">
        <f>IFERROR(VLOOKUP(A367,'[2]CLASES-TEMPORADA 2022_2023-2023'!$A:$M,13,0),"")</f>
        <v/>
      </c>
    </row>
    <row r="368" spans="1:15" s="94" customFormat="1" x14ac:dyDescent="0.2">
      <c r="A368" s="116">
        <v>39771</v>
      </c>
      <c r="B368" s="90" t="s">
        <v>8750</v>
      </c>
      <c r="C368" s="90" t="s">
        <v>2639</v>
      </c>
      <c r="D368" s="90" t="s">
        <v>927</v>
      </c>
      <c r="E368" s="90" t="s">
        <v>3847</v>
      </c>
      <c r="F368" s="90" t="s">
        <v>11867</v>
      </c>
      <c r="G368" s="90" t="s">
        <v>11868</v>
      </c>
      <c r="H368" s="90" t="s">
        <v>909</v>
      </c>
      <c r="I368" s="90" t="s">
        <v>1106</v>
      </c>
      <c r="J368" s="116">
        <v>10412</v>
      </c>
      <c r="K368" s="90" t="s">
        <v>1963</v>
      </c>
      <c r="L368" s="90" t="s">
        <v>587</v>
      </c>
      <c r="M368" s="94" t="str">
        <f t="shared" si="8"/>
        <v>RULL Blai</v>
      </c>
      <c r="N368" s="94" t="str">
        <f>IFERROR(VLOOKUP(A368,'[2]CLASES-TEMPORADA 2022_2023-2023'!$A:$M,12,0),"")</f>
        <v/>
      </c>
      <c r="O368" s="90" t="str">
        <f>IFERROR(VLOOKUP(A368,'[2]CLASES-TEMPORADA 2022_2023-2023'!$A:$M,13,0),"")</f>
        <v/>
      </c>
    </row>
    <row r="369" spans="1:15" s="94" customFormat="1" x14ac:dyDescent="0.2">
      <c r="A369" s="116">
        <v>39769</v>
      </c>
      <c r="B369" s="90" t="s">
        <v>8750</v>
      </c>
      <c r="C369" s="90" t="s">
        <v>11869</v>
      </c>
      <c r="D369" s="90" t="s">
        <v>11870</v>
      </c>
      <c r="E369" s="90" t="s">
        <v>2037</v>
      </c>
      <c r="F369" s="90" t="s">
        <v>11871</v>
      </c>
      <c r="G369" s="90" t="s">
        <v>11872</v>
      </c>
      <c r="H369" s="90" t="s">
        <v>909</v>
      </c>
      <c r="I369" s="90" t="s">
        <v>1106</v>
      </c>
      <c r="J369" s="116">
        <v>10412</v>
      </c>
      <c r="K369" s="90" t="s">
        <v>1963</v>
      </c>
      <c r="L369" s="90" t="s">
        <v>587</v>
      </c>
      <c r="M369" s="94" t="str">
        <f t="shared" si="8"/>
        <v>VALLÈS Pau</v>
      </c>
      <c r="N369" s="94" t="str">
        <f>IFERROR(VLOOKUP(A369,'[2]CLASES-TEMPORADA 2022_2023-2023'!$A:$M,12,0),"")</f>
        <v/>
      </c>
      <c r="O369" s="90" t="str">
        <f>IFERROR(VLOOKUP(A369,'[2]CLASES-TEMPORADA 2022_2023-2023'!$A:$M,13,0),"")</f>
        <v/>
      </c>
    </row>
    <row r="370" spans="1:15" s="94" customFormat="1" x14ac:dyDescent="0.2">
      <c r="A370" s="116">
        <v>39767</v>
      </c>
      <c r="B370" s="90" t="s">
        <v>8750</v>
      </c>
      <c r="C370" s="90" t="s">
        <v>11873</v>
      </c>
      <c r="D370" s="90" t="s">
        <v>11874</v>
      </c>
      <c r="E370" s="90" t="s">
        <v>3004</v>
      </c>
      <c r="F370" s="90" t="s">
        <v>11875</v>
      </c>
      <c r="G370" s="90" t="s">
        <v>11876</v>
      </c>
      <c r="H370" s="90" t="s">
        <v>909</v>
      </c>
      <c r="I370" s="90" t="s">
        <v>1106</v>
      </c>
      <c r="J370" s="116">
        <v>10412</v>
      </c>
      <c r="K370" s="90" t="s">
        <v>1963</v>
      </c>
      <c r="L370" s="90" t="s">
        <v>587</v>
      </c>
      <c r="M370" s="94" t="str">
        <f t="shared" si="8"/>
        <v>MESTRAS Josep</v>
      </c>
      <c r="N370" s="94" t="str">
        <f>IFERROR(VLOOKUP(A370,'[2]CLASES-TEMPORADA 2022_2023-2023'!$A:$M,12,0),"")</f>
        <v/>
      </c>
      <c r="O370" s="90" t="str">
        <f>IFERROR(VLOOKUP(A370,'[2]CLASES-TEMPORADA 2022_2023-2023'!$A:$M,13,0),"")</f>
        <v/>
      </c>
    </row>
    <row r="371" spans="1:15" s="94" customFormat="1" x14ac:dyDescent="0.2">
      <c r="A371" s="116">
        <v>39765</v>
      </c>
      <c r="B371" s="90" t="s">
        <v>8750</v>
      </c>
      <c r="C371" s="90" t="s">
        <v>5520</v>
      </c>
      <c r="D371" s="90" t="s">
        <v>2528</v>
      </c>
      <c r="E371" s="90" t="s">
        <v>1737</v>
      </c>
      <c r="F371" s="90" t="s">
        <v>2530</v>
      </c>
      <c r="G371" s="90" t="s">
        <v>11877</v>
      </c>
      <c r="H371" s="90" t="s">
        <v>909</v>
      </c>
      <c r="I371" s="90" t="s">
        <v>1106</v>
      </c>
      <c r="J371" s="116">
        <v>10412</v>
      </c>
      <c r="K371" s="90" t="s">
        <v>1963</v>
      </c>
      <c r="L371" s="90" t="s">
        <v>587</v>
      </c>
      <c r="M371" s="94" t="str">
        <f t="shared" si="8"/>
        <v>MARTÍN Arnau</v>
      </c>
      <c r="N371" s="94" t="str">
        <f>IFERROR(VLOOKUP(A371,'[2]CLASES-TEMPORADA 2022_2023-2023'!$A:$M,12,0),"")</f>
        <v/>
      </c>
      <c r="O371" s="90" t="str">
        <f>IFERROR(VLOOKUP(A371,'[2]CLASES-TEMPORADA 2022_2023-2023'!$A:$M,13,0),"")</f>
        <v/>
      </c>
    </row>
    <row r="372" spans="1:15" s="94" customFormat="1" x14ac:dyDescent="0.2">
      <c r="A372" s="116">
        <v>39763</v>
      </c>
      <c r="B372" s="90" t="s">
        <v>8750</v>
      </c>
      <c r="C372" s="90" t="s">
        <v>5344</v>
      </c>
      <c r="D372" s="90" t="s">
        <v>11878</v>
      </c>
      <c r="E372" s="90" t="s">
        <v>963</v>
      </c>
      <c r="F372" s="90" t="s">
        <v>11879</v>
      </c>
      <c r="G372" s="90" t="s">
        <v>11880</v>
      </c>
      <c r="H372" s="90" t="s">
        <v>909</v>
      </c>
      <c r="I372" s="90" t="s">
        <v>1106</v>
      </c>
      <c r="J372" s="116">
        <v>10412</v>
      </c>
      <c r="K372" s="90" t="s">
        <v>1963</v>
      </c>
      <c r="L372" s="90" t="s">
        <v>587</v>
      </c>
      <c r="M372" s="94" t="str">
        <f t="shared" si="8"/>
        <v>ESTRUCH Ramon</v>
      </c>
      <c r="N372" s="94" t="str">
        <f>IFERROR(VLOOKUP(A372,'[2]CLASES-TEMPORADA 2022_2023-2023'!$A:$M,12,0),"")</f>
        <v/>
      </c>
      <c r="O372" s="90" t="str">
        <f>IFERROR(VLOOKUP(A372,'[2]CLASES-TEMPORADA 2022_2023-2023'!$A:$M,13,0),"")</f>
        <v/>
      </c>
    </row>
    <row r="373" spans="1:15" s="94" customFormat="1" x14ac:dyDescent="0.2">
      <c r="A373" s="116">
        <v>39762</v>
      </c>
      <c r="B373" s="90" t="s">
        <v>8750</v>
      </c>
      <c r="C373" s="90" t="s">
        <v>11881</v>
      </c>
      <c r="D373" s="90"/>
      <c r="E373" s="90" t="s">
        <v>41</v>
      </c>
      <c r="F373" s="90" t="s">
        <v>11882</v>
      </c>
      <c r="G373" s="90" t="s">
        <v>11883</v>
      </c>
      <c r="H373" s="90" t="s">
        <v>913</v>
      </c>
      <c r="I373" s="90" t="s">
        <v>1204</v>
      </c>
      <c r="J373" s="116">
        <v>298</v>
      </c>
      <c r="K373" s="90" t="s">
        <v>2684</v>
      </c>
      <c r="L373" s="90" t="s">
        <v>587</v>
      </c>
      <c r="M373" s="94" t="str">
        <f t="shared" si="8"/>
        <v>ADEOSUN David</v>
      </c>
      <c r="N373" s="94" t="str">
        <f>IFERROR(VLOOKUP(A373,'[2]CLASES-TEMPORADA 2022_2023-2023'!$A:$M,12,0),"")</f>
        <v/>
      </c>
      <c r="O373" s="90" t="str">
        <f>IFERROR(VLOOKUP(A373,'[2]CLASES-TEMPORADA 2022_2023-2023'!$A:$M,13,0),"")</f>
        <v/>
      </c>
    </row>
    <row r="374" spans="1:15" s="94" customFormat="1" x14ac:dyDescent="0.2">
      <c r="A374" s="116">
        <v>39761</v>
      </c>
      <c r="B374" s="90" t="s">
        <v>8750</v>
      </c>
      <c r="C374" s="90" t="s">
        <v>1577</v>
      </c>
      <c r="D374" s="90" t="s">
        <v>1626</v>
      </c>
      <c r="E374" s="90" t="s">
        <v>110</v>
      </c>
      <c r="F374" s="90" t="s">
        <v>4641</v>
      </c>
      <c r="G374" s="90" t="s">
        <v>11884</v>
      </c>
      <c r="H374" s="90" t="s">
        <v>909</v>
      </c>
      <c r="I374" s="90" t="s">
        <v>954</v>
      </c>
      <c r="J374" s="116">
        <v>321</v>
      </c>
      <c r="K374" s="90" t="s">
        <v>1963</v>
      </c>
      <c r="L374" s="90" t="s">
        <v>591</v>
      </c>
      <c r="M374" s="94" t="str">
        <f t="shared" si="8"/>
        <v>NAVARRO Alvaro</v>
      </c>
      <c r="N374" s="94" t="str">
        <f>IFERROR(VLOOKUP(A374,'[2]CLASES-TEMPORADA 2022_2023-2023'!$A:$M,12,0),"")</f>
        <v/>
      </c>
      <c r="O374" s="90" t="str">
        <f>IFERROR(VLOOKUP(A374,'[2]CLASES-TEMPORADA 2022_2023-2023'!$A:$M,13,0),"")</f>
        <v/>
      </c>
    </row>
    <row r="375" spans="1:15" s="94" customFormat="1" x14ac:dyDescent="0.2">
      <c r="A375" s="116">
        <v>39760</v>
      </c>
      <c r="B375" s="90" t="s">
        <v>8750</v>
      </c>
      <c r="C375" s="90" t="s">
        <v>4124</v>
      </c>
      <c r="D375" s="90" t="s">
        <v>4139</v>
      </c>
      <c r="E375" s="90" t="s">
        <v>76</v>
      </c>
      <c r="F375" s="90" t="s">
        <v>11885</v>
      </c>
      <c r="G375" s="90" t="s">
        <v>11886</v>
      </c>
      <c r="H375" s="90" t="s">
        <v>909</v>
      </c>
      <c r="I375" s="90" t="s">
        <v>1205</v>
      </c>
      <c r="J375" s="116">
        <v>10033</v>
      </c>
      <c r="K375" s="90" t="s">
        <v>1963</v>
      </c>
      <c r="L375" s="90" t="s">
        <v>587</v>
      </c>
      <c r="M375" s="94" t="str">
        <f t="shared" si="8"/>
        <v>FLORES Jose Manuel</v>
      </c>
      <c r="N375" s="94" t="str">
        <f>IFERROR(VLOOKUP(A375,'[2]CLASES-TEMPORADA 2022_2023-2023'!$A:$M,12,0),"")</f>
        <v/>
      </c>
      <c r="O375" s="90" t="str">
        <f>IFERROR(VLOOKUP(A375,'[2]CLASES-TEMPORADA 2022_2023-2023'!$A:$M,13,0),"")</f>
        <v/>
      </c>
    </row>
    <row r="376" spans="1:15" s="94" customFormat="1" x14ac:dyDescent="0.2">
      <c r="A376" s="116">
        <v>39759</v>
      </c>
      <c r="B376" s="90" t="s">
        <v>8750</v>
      </c>
      <c r="C376" s="90" t="s">
        <v>186</v>
      </c>
      <c r="D376" s="90" t="s">
        <v>1914</v>
      </c>
      <c r="E376" s="90" t="s">
        <v>2034</v>
      </c>
      <c r="F376" s="90" t="s">
        <v>11887</v>
      </c>
      <c r="G376" s="90" t="s">
        <v>11888</v>
      </c>
      <c r="H376" s="90" t="s">
        <v>913</v>
      </c>
      <c r="I376" s="90" t="s">
        <v>939</v>
      </c>
      <c r="J376" s="116">
        <v>252</v>
      </c>
      <c r="K376" s="90" t="s">
        <v>1963</v>
      </c>
      <c r="L376" s="90" t="s">
        <v>587</v>
      </c>
      <c r="M376" s="94" t="str">
        <f t="shared" si="8"/>
        <v>BRANDARIZ Victor</v>
      </c>
      <c r="N376" s="94" t="str">
        <f>IFERROR(VLOOKUP(A376,'[2]CLASES-TEMPORADA 2022_2023-2023'!$A:$M,12,0),"")</f>
        <v/>
      </c>
      <c r="O376" s="90" t="str">
        <f>IFERROR(VLOOKUP(A376,'[2]CLASES-TEMPORADA 2022_2023-2023'!$A:$M,13,0),"")</f>
        <v/>
      </c>
    </row>
    <row r="377" spans="1:15" s="94" customFormat="1" x14ac:dyDescent="0.2">
      <c r="A377" s="116">
        <v>39756</v>
      </c>
      <c r="B377" s="90" t="s">
        <v>8750</v>
      </c>
      <c r="C377" s="90" t="s">
        <v>11889</v>
      </c>
      <c r="D377" s="90" t="s">
        <v>11890</v>
      </c>
      <c r="E377" s="90" t="s">
        <v>4028</v>
      </c>
      <c r="F377" s="90" t="s">
        <v>2602</v>
      </c>
      <c r="G377" s="90" t="s">
        <v>11891</v>
      </c>
      <c r="H377" s="90" t="s">
        <v>909</v>
      </c>
      <c r="I377" s="90" t="s">
        <v>1008</v>
      </c>
      <c r="J377" s="116">
        <v>10086</v>
      </c>
      <c r="K377" s="90" t="s">
        <v>1963</v>
      </c>
      <c r="L377" s="90" t="s">
        <v>588</v>
      </c>
      <c r="M377" s="94" t="str">
        <f t="shared" ref="M377:M440" si="9">CONCATENATE(C377," ",PROPER(E377))</f>
        <v>GOYA Unax</v>
      </c>
      <c r="N377" s="94" t="str">
        <f>IFERROR(VLOOKUP(A377,'[2]CLASES-TEMPORADA 2022_2023-2023'!$A:$M,12,0),"")</f>
        <v/>
      </c>
      <c r="O377" s="90" t="str">
        <f>IFERROR(VLOOKUP(A377,'[2]CLASES-TEMPORADA 2022_2023-2023'!$A:$M,13,0),"")</f>
        <v/>
      </c>
    </row>
    <row r="378" spans="1:15" s="94" customFormat="1" x14ac:dyDescent="0.2">
      <c r="A378" s="116">
        <v>39755</v>
      </c>
      <c r="B378" s="90" t="s">
        <v>8750</v>
      </c>
      <c r="C378" s="90" t="s">
        <v>11892</v>
      </c>
      <c r="D378" s="90" t="s">
        <v>6176</v>
      </c>
      <c r="E378" s="90" t="s">
        <v>2052</v>
      </c>
      <c r="F378" s="90" t="s">
        <v>11893</v>
      </c>
      <c r="G378" s="90" t="s">
        <v>11894</v>
      </c>
      <c r="H378" s="90" t="s">
        <v>909</v>
      </c>
      <c r="I378" s="90" t="s">
        <v>1008</v>
      </c>
      <c r="J378" s="116">
        <v>10086</v>
      </c>
      <c r="K378" s="90" t="s">
        <v>1963</v>
      </c>
      <c r="L378" s="90" t="s">
        <v>588</v>
      </c>
      <c r="M378" s="94" t="str">
        <f t="shared" si="9"/>
        <v>AGUIRRE Iñigo</v>
      </c>
      <c r="N378" s="94" t="str">
        <f>IFERROR(VLOOKUP(A378,'[2]CLASES-TEMPORADA 2022_2023-2023'!$A:$M,12,0),"")</f>
        <v/>
      </c>
      <c r="O378" s="90" t="str">
        <f>IFERROR(VLOOKUP(A378,'[2]CLASES-TEMPORADA 2022_2023-2023'!$A:$M,13,0),"")</f>
        <v/>
      </c>
    </row>
    <row r="379" spans="1:15" s="94" customFormat="1" x14ac:dyDescent="0.2">
      <c r="A379" s="116">
        <v>39754</v>
      </c>
      <c r="B379" s="90" t="s">
        <v>8750</v>
      </c>
      <c r="C379" s="90" t="s">
        <v>11895</v>
      </c>
      <c r="D379" s="90"/>
      <c r="E379" s="90" t="s">
        <v>11896</v>
      </c>
      <c r="F379" s="90" t="s">
        <v>11897</v>
      </c>
      <c r="G379" s="90" t="s">
        <v>11898</v>
      </c>
      <c r="H379" s="90" t="s">
        <v>913</v>
      </c>
      <c r="I379" s="90" t="s">
        <v>4374</v>
      </c>
      <c r="J379" s="116">
        <v>10466</v>
      </c>
      <c r="K379" s="90" t="s">
        <v>2099</v>
      </c>
      <c r="L379" s="90" t="s">
        <v>583</v>
      </c>
      <c r="M379" s="94" t="str">
        <f t="shared" si="9"/>
        <v>UMMAM Khawaja</v>
      </c>
      <c r="N379" s="94" t="str">
        <f>IFERROR(VLOOKUP(A379,'[2]CLASES-TEMPORADA 2022_2023-2023'!$A:$M,12,0),"")</f>
        <v/>
      </c>
      <c r="O379" s="90" t="str">
        <f>IFERROR(VLOOKUP(A379,'[2]CLASES-TEMPORADA 2022_2023-2023'!$A:$M,13,0),"")</f>
        <v/>
      </c>
    </row>
    <row r="380" spans="1:15" s="94" customFormat="1" x14ac:dyDescent="0.2">
      <c r="A380" s="116">
        <v>39753</v>
      </c>
      <c r="B380" s="90" t="s">
        <v>8750</v>
      </c>
      <c r="C380" s="90" t="s">
        <v>11899</v>
      </c>
      <c r="D380" s="90" t="s">
        <v>11900</v>
      </c>
      <c r="E380" s="90" t="s">
        <v>11901</v>
      </c>
      <c r="F380" s="90" t="s">
        <v>11902</v>
      </c>
      <c r="G380" s="90" t="s">
        <v>11903</v>
      </c>
      <c r="H380" s="90" t="s">
        <v>913</v>
      </c>
      <c r="I380" s="90" t="s">
        <v>1091</v>
      </c>
      <c r="J380" s="116">
        <v>10148</v>
      </c>
      <c r="K380" s="90" t="s">
        <v>2099</v>
      </c>
      <c r="L380" s="90" t="s">
        <v>583</v>
      </c>
      <c r="M380" s="94" t="str">
        <f t="shared" si="9"/>
        <v>MUHAMMAD Khan</v>
      </c>
      <c r="N380" s="94" t="str">
        <f>IFERROR(VLOOKUP(A380,'[2]CLASES-TEMPORADA 2022_2023-2023'!$A:$M,12,0),"")</f>
        <v/>
      </c>
      <c r="O380" s="90" t="str">
        <f>IFERROR(VLOOKUP(A380,'[2]CLASES-TEMPORADA 2022_2023-2023'!$A:$M,13,0),"")</f>
        <v/>
      </c>
    </row>
    <row r="381" spans="1:15" s="94" customFormat="1" x14ac:dyDescent="0.2">
      <c r="A381" s="116">
        <v>39752</v>
      </c>
      <c r="B381" s="90" t="s">
        <v>8750</v>
      </c>
      <c r="C381" s="90" t="s">
        <v>1283</v>
      </c>
      <c r="D381" s="90" t="s">
        <v>11904</v>
      </c>
      <c r="E381" s="90" t="s">
        <v>4670</v>
      </c>
      <c r="F381" s="90" t="s">
        <v>11905</v>
      </c>
      <c r="G381" s="90" t="s">
        <v>11906</v>
      </c>
      <c r="H381" s="90" t="s">
        <v>920</v>
      </c>
      <c r="I381" s="90" t="s">
        <v>1166</v>
      </c>
      <c r="J381" s="116">
        <v>202</v>
      </c>
      <c r="K381" s="90" t="s">
        <v>1963</v>
      </c>
      <c r="L381" s="90" t="s">
        <v>520</v>
      </c>
      <c r="M381" s="94" t="str">
        <f t="shared" si="9"/>
        <v>VAZQUEZ Roi</v>
      </c>
      <c r="N381" s="94" t="str">
        <f>IFERROR(VLOOKUP(A381,'[2]CLASES-TEMPORADA 2022_2023-2023'!$A:$M,12,0),"")</f>
        <v/>
      </c>
      <c r="O381" s="90" t="str">
        <f>IFERROR(VLOOKUP(A381,'[2]CLASES-TEMPORADA 2022_2023-2023'!$A:$M,13,0),"")</f>
        <v/>
      </c>
    </row>
    <row r="382" spans="1:15" s="94" customFormat="1" x14ac:dyDescent="0.2">
      <c r="A382" s="116">
        <v>39748</v>
      </c>
      <c r="B382" s="90" t="s">
        <v>8750</v>
      </c>
      <c r="C382" s="90" t="s">
        <v>11907</v>
      </c>
      <c r="D382" s="90" t="s">
        <v>1282</v>
      </c>
      <c r="E382" s="90" t="s">
        <v>5655</v>
      </c>
      <c r="F382" s="90" t="s">
        <v>11908</v>
      </c>
      <c r="G382" s="90" t="s">
        <v>11909</v>
      </c>
      <c r="H382" s="90" t="s">
        <v>913</v>
      </c>
      <c r="I382" s="90" t="s">
        <v>272</v>
      </c>
      <c r="J382" s="116">
        <v>290</v>
      </c>
      <c r="K382" s="90" t="s">
        <v>1963</v>
      </c>
      <c r="L382" s="90" t="s">
        <v>587</v>
      </c>
      <c r="M382" s="94" t="str">
        <f t="shared" si="9"/>
        <v>GENOVÉ Bernat</v>
      </c>
      <c r="N382" s="94" t="str">
        <f>IFERROR(VLOOKUP(A382,'[2]CLASES-TEMPORADA 2022_2023-2023'!$A:$M,12,0),"")</f>
        <v/>
      </c>
      <c r="O382" s="90" t="str">
        <f>IFERROR(VLOOKUP(A382,'[2]CLASES-TEMPORADA 2022_2023-2023'!$A:$M,13,0),"")</f>
        <v/>
      </c>
    </row>
    <row r="383" spans="1:15" s="94" customFormat="1" x14ac:dyDescent="0.2">
      <c r="A383" s="116">
        <v>39746</v>
      </c>
      <c r="B383" s="90" t="s">
        <v>8750</v>
      </c>
      <c r="C383" s="90" t="s">
        <v>87</v>
      </c>
      <c r="D383" s="90" t="s">
        <v>11910</v>
      </c>
      <c r="E383" s="90" t="s">
        <v>924</v>
      </c>
      <c r="F383" s="90" t="s">
        <v>11911</v>
      </c>
      <c r="G383" s="90" t="s">
        <v>11912</v>
      </c>
      <c r="H383" s="90" t="s">
        <v>909</v>
      </c>
      <c r="I383" s="90" t="s">
        <v>939</v>
      </c>
      <c r="J383" s="116">
        <v>252</v>
      </c>
      <c r="K383" s="90" t="s">
        <v>1963</v>
      </c>
      <c r="L383" s="90" t="s">
        <v>587</v>
      </c>
      <c r="M383" s="94" t="str">
        <f t="shared" si="9"/>
        <v>BLANCO Alonso</v>
      </c>
      <c r="N383" s="94" t="str">
        <f>IFERROR(VLOOKUP(A383,'[2]CLASES-TEMPORADA 2022_2023-2023'!$A:$M,12,0),"")</f>
        <v/>
      </c>
      <c r="O383" s="90" t="str">
        <f>IFERROR(VLOOKUP(A383,'[2]CLASES-TEMPORADA 2022_2023-2023'!$A:$M,13,0),"")</f>
        <v/>
      </c>
    </row>
    <row r="384" spans="1:15" s="94" customFormat="1" x14ac:dyDescent="0.2">
      <c r="A384" s="116">
        <v>39743</v>
      </c>
      <c r="B384" s="90" t="s">
        <v>8750</v>
      </c>
      <c r="C384" s="90" t="s">
        <v>11913</v>
      </c>
      <c r="D384" s="90"/>
      <c r="E384" s="90" t="s">
        <v>11914</v>
      </c>
      <c r="F384" s="90" t="s">
        <v>11915</v>
      </c>
      <c r="G384" s="90" t="s">
        <v>11916</v>
      </c>
      <c r="H384" s="90" t="s">
        <v>913</v>
      </c>
      <c r="I384" s="90" t="s">
        <v>939</v>
      </c>
      <c r="J384" s="116">
        <v>252</v>
      </c>
      <c r="K384" s="90" t="s">
        <v>2088</v>
      </c>
      <c r="L384" s="90" t="s">
        <v>587</v>
      </c>
      <c r="M384" s="94" t="str">
        <f t="shared" si="9"/>
        <v>MATSUMOTO Yukinori</v>
      </c>
      <c r="N384" s="94" t="str">
        <f>IFERROR(VLOOKUP(A384,'[2]CLASES-TEMPORADA 2022_2023-2023'!$A:$M,12,0),"")</f>
        <v/>
      </c>
      <c r="O384" s="90" t="str">
        <f>IFERROR(VLOOKUP(A384,'[2]CLASES-TEMPORADA 2022_2023-2023'!$A:$M,13,0),"")</f>
        <v/>
      </c>
    </row>
    <row r="385" spans="1:15" s="94" customFormat="1" x14ac:dyDescent="0.2">
      <c r="A385" s="116">
        <v>39740</v>
      </c>
      <c r="B385" s="90" t="s">
        <v>10851</v>
      </c>
      <c r="C385" s="90" t="s">
        <v>31</v>
      </c>
      <c r="D385" s="90" t="s">
        <v>11917</v>
      </c>
      <c r="E385" s="90" t="s">
        <v>6075</v>
      </c>
      <c r="F385" s="90" t="s">
        <v>11918</v>
      </c>
      <c r="G385" s="90" t="s">
        <v>11919</v>
      </c>
      <c r="H385" s="90" t="s">
        <v>913</v>
      </c>
      <c r="I385" s="90" t="s">
        <v>11920</v>
      </c>
      <c r="J385" s="116">
        <v>10480</v>
      </c>
      <c r="K385" s="90" t="s">
        <v>1963</v>
      </c>
      <c r="L385" s="90" t="s">
        <v>520</v>
      </c>
      <c r="M385" s="94" t="str">
        <f t="shared" si="9"/>
        <v>LOPEZ Miriam</v>
      </c>
      <c r="N385" s="94" t="str">
        <f>IFERROR(VLOOKUP(A385,'[2]CLASES-TEMPORADA 2022_2023-2023'!$A:$M,12,0),"")</f>
        <v/>
      </c>
      <c r="O385" s="90" t="str">
        <f>IFERROR(VLOOKUP(A385,'[2]CLASES-TEMPORADA 2022_2023-2023'!$A:$M,13,0),"")</f>
        <v/>
      </c>
    </row>
    <row r="386" spans="1:15" s="94" customFormat="1" x14ac:dyDescent="0.2">
      <c r="A386" s="116">
        <v>39738</v>
      </c>
      <c r="B386" s="90" t="s">
        <v>8750</v>
      </c>
      <c r="C386" s="90" t="s">
        <v>11921</v>
      </c>
      <c r="D386" s="90"/>
      <c r="E386" s="90" t="s">
        <v>11922</v>
      </c>
      <c r="F386" s="90" t="s">
        <v>10921</v>
      </c>
      <c r="G386" s="90" t="s">
        <v>11923</v>
      </c>
      <c r="H386" s="90" t="s">
        <v>913</v>
      </c>
      <c r="I386" s="90" t="s">
        <v>932</v>
      </c>
      <c r="J386" s="116">
        <v>165</v>
      </c>
      <c r="K386" s="90" t="s">
        <v>2058</v>
      </c>
      <c r="L386" s="90" t="s">
        <v>599</v>
      </c>
      <c r="M386" s="94" t="str">
        <f t="shared" si="9"/>
        <v>MORENO RIVERA Steven Joel</v>
      </c>
      <c r="N386" s="94" t="str">
        <f>IFERROR(VLOOKUP(A386,'[2]CLASES-TEMPORADA 2022_2023-2023'!$A:$M,12,0),"")</f>
        <v/>
      </c>
      <c r="O386" s="90" t="str">
        <f>IFERROR(VLOOKUP(A386,'[2]CLASES-TEMPORADA 2022_2023-2023'!$A:$M,13,0),"")</f>
        <v/>
      </c>
    </row>
    <row r="387" spans="1:15" s="94" customFormat="1" x14ac:dyDescent="0.2">
      <c r="A387" s="116">
        <v>39732</v>
      </c>
      <c r="B387" s="90" t="s">
        <v>8750</v>
      </c>
      <c r="C387" s="90" t="s">
        <v>22</v>
      </c>
      <c r="D387" s="90" t="s">
        <v>11924</v>
      </c>
      <c r="E387" s="90" t="s">
        <v>64</v>
      </c>
      <c r="F387" s="90" t="s">
        <v>11925</v>
      </c>
      <c r="G387" s="90" t="s">
        <v>11926</v>
      </c>
      <c r="H387" s="90" t="s">
        <v>909</v>
      </c>
      <c r="I387" s="90" t="s">
        <v>1156</v>
      </c>
      <c r="J387" s="116">
        <v>490</v>
      </c>
      <c r="K387" s="90" t="s">
        <v>1963</v>
      </c>
      <c r="L387" s="90" t="s">
        <v>604</v>
      </c>
      <c r="M387" s="94" t="str">
        <f t="shared" si="9"/>
        <v>FERNANDEZ Francisco</v>
      </c>
      <c r="N387" s="94" t="str">
        <f>IFERROR(VLOOKUP(A387,'[2]CLASES-TEMPORADA 2022_2023-2023'!$A:$M,12,0),"")</f>
        <v/>
      </c>
      <c r="O387" s="90" t="str">
        <f>IFERROR(VLOOKUP(A387,'[2]CLASES-TEMPORADA 2022_2023-2023'!$A:$M,13,0),"")</f>
        <v/>
      </c>
    </row>
    <row r="388" spans="1:15" s="94" customFormat="1" x14ac:dyDescent="0.2">
      <c r="A388" s="116">
        <v>39731</v>
      </c>
      <c r="B388" s="90" t="s">
        <v>10851</v>
      </c>
      <c r="C388" s="90" t="s">
        <v>22</v>
      </c>
      <c r="D388" s="90" t="s">
        <v>924</v>
      </c>
      <c r="E388" s="90" t="s">
        <v>4407</v>
      </c>
      <c r="F388" s="90" t="s">
        <v>11927</v>
      </c>
      <c r="G388" s="90" t="s">
        <v>11928</v>
      </c>
      <c r="H388" s="90" t="s">
        <v>909</v>
      </c>
      <c r="I388" s="90" t="s">
        <v>1156</v>
      </c>
      <c r="J388" s="116">
        <v>490</v>
      </c>
      <c r="K388" s="90" t="s">
        <v>1963</v>
      </c>
      <c r="L388" s="90" t="s">
        <v>604</v>
      </c>
      <c r="M388" s="94" t="str">
        <f t="shared" si="9"/>
        <v>FERNANDEZ Alicia</v>
      </c>
      <c r="N388" s="94" t="str">
        <f>IFERROR(VLOOKUP(A388,'[2]CLASES-TEMPORADA 2022_2023-2023'!$A:$M,12,0),"")</f>
        <v/>
      </c>
      <c r="O388" s="90" t="str">
        <f>IFERROR(VLOOKUP(A388,'[2]CLASES-TEMPORADA 2022_2023-2023'!$A:$M,13,0),"")</f>
        <v/>
      </c>
    </row>
    <row r="389" spans="1:15" s="94" customFormat="1" x14ac:dyDescent="0.2">
      <c r="A389" s="116">
        <v>39730</v>
      </c>
      <c r="B389" s="90" t="s">
        <v>10851</v>
      </c>
      <c r="C389" s="90" t="s">
        <v>22</v>
      </c>
      <c r="D389" s="90" t="s">
        <v>924</v>
      </c>
      <c r="E389" s="90" t="s">
        <v>2738</v>
      </c>
      <c r="F389" s="90" t="s">
        <v>4053</v>
      </c>
      <c r="G389" s="90" t="s">
        <v>11929</v>
      </c>
      <c r="H389" s="90" t="s">
        <v>909</v>
      </c>
      <c r="I389" s="90" t="s">
        <v>1156</v>
      </c>
      <c r="J389" s="116">
        <v>490</v>
      </c>
      <c r="K389" s="90" t="s">
        <v>1963</v>
      </c>
      <c r="L389" s="90" t="s">
        <v>604</v>
      </c>
      <c r="M389" s="94" t="str">
        <f t="shared" si="9"/>
        <v>FERNANDEZ Jana</v>
      </c>
      <c r="N389" s="94" t="str">
        <f>IFERROR(VLOOKUP(A389,'[2]CLASES-TEMPORADA 2022_2023-2023'!$A:$M,12,0),"")</f>
        <v/>
      </c>
      <c r="O389" s="90" t="str">
        <f>IFERROR(VLOOKUP(A389,'[2]CLASES-TEMPORADA 2022_2023-2023'!$A:$M,13,0),"")</f>
        <v/>
      </c>
    </row>
    <row r="390" spans="1:15" s="94" customFormat="1" x14ac:dyDescent="0.2">
      <c r="A390" s="116">
        <v>39729</v>
      </c>
      <c r="B390" s="90" t="s">
        <v>8750</v>
      </c>
      <c r="C390" s="90" t="s">
        <v>11930</v>
      </c>
      <c r="D390" s="90" t="s">
        <v>11931</v>
      </c>
      <c r="E390" s="90" t="s">
        <v>11932</v>
      </c>
      <c r="F390" s="90" t="s">
        <v>11933</v>
      </c>
      <c r="G390" s="90" t="s">
        <v>11934</v>
      </c>
      <c r="H390" s="90" t="s">
        <v>913</v>
      </c>
      <c r="I390" s="90" t="s">
        <v>1216</v>
      </c>
      <c r="J390" s="116">
        <v>10001</v>
      </c>
      <c r="K390" s="90" t="s">
        <v>2079</v>
      </c>
      <c r="L390" s="90" t="s">
        <v>591</v>
      </c>
      <c r="M390" s="94" t="str">
        <f t="shared" si="9"/>
        <v>TIHI Aurel</v>
      </c>
      <c r="N390" s="94" t="str">
        <f>IFERROR(VLOOKUP(A390,'[2]CLASES-TEMPORADA 2022_2023-2023'!$A:$M,12,0),"")</f>
        <v/>
      </c>
      <c r="O390" s="90" t="str">
        <f>IFERROR(VLOOKUP(A390,'[2]CLASES-TEMPORADA 2022_2023-2023'!$A:$M,13,0),"")</f>
        <v/>
      </c>
    </row>
    <row r="391" spans="1:15" s="94" customFormat="1" x14ac:dyDescent="0.2">
      <c r="A391" s="116">
        <v>39728</v>
      </c>
      <c r="B391" s="90" t="s">
        <v>8750</v>
      </c>
      <c r="C391" s="90" t="s">
        <v>11935</v>
      </c>
      <c r="D391" s="90"/>
      <c r="E391" s="90" t="s">
        <v>11936</v>
      </c>
      <c r="F391" s="90" t="s">
        <v>11937</v>
      </c>
      <c r="G391" s="90" t="s">
        <v>11938</v>
      </c>
      <c r="H391" s="90" t="s">
        <v>913</v>
      </c>
      <c r="I391" s="90" t="s">
        <v>952</v>
      </c>
      <c r="J391" s="116">
        <v>308</v>
      </c>
      <c r="K391" s="90" t="s">
        <v>2014</v>
      </c>
      <c r="L391" s="90" t="s">
        <v>591</v>
      </c>
      <c r="M391" s="94" t="str">
        <f t="shared" si="9"/>
        <v>HASEM ALDAMAISY Zeyad Azziz</v>
      </c>
      <c r="N391" s="94" t="str">
        <f>IFERROR(VLOOKUP(A391,'[2]CLASES-TEMPORADA 2022_2023-2023'!$A:$M,12,0),"")</f>
        <v/>
      </c>
      <c r="O391" s="90" t="str">
        <f>IFERROR(VLOOKUP(A391,'[2]CLASES-TEMPORADA 2022_2023-2023'!$A:$M,13,0),"")</f>
        <v/>
      </c>
    </row>
    <row r="392" spans="1:15" s="94" customFormat="1" x14ac:dyDescent="0.2">
      <c r="A392" s="116">
        <v>39727</v>
      </c>
      <c r="B392" s="90" t="s">
        <v>10851</v>
      </c>
      <c r="C392" s="90" t="s">
        <v>49</v>
      </c>
      <c r="D392" s="90" t="s">
        <v>1815</v>
      </c>
      <c r="E392" s="90" t="s">
        <v>3026</v>
      </c>
      <c r="F392" s="90" t="s">
        <v>2194</v>
      </c>
      <c r="G392" s="90" t="s">
        <v>11939</v>
      </c>
      <c r="H392" s="90" t="s">
        <v>913</v>
      </c>
      <c r="I392" s="90" t="s">
        <v>1214</v>
      </c>
      <c r="J392" s="116">
        <v>3</v>
      </c>
      <c r="K392" s="90" t="s">
        <v>1963</v>
      </c>
      <c r="L392" s="90" t="s">
        <v>591</v>
      </c>
      <c r="M392" s="94" t="str">
        <f t="shared" si="9"/>
        <v>LAZARO Elena</v>
      </c>
      <c r="N392" s="94" t="str">
        <f>IFERROR(VLOOKUP(A392,'[2]CLASES-TEMPORADA 2022_2023-2023'!$A:$M,12,0),"")</f>
        <v/>
      </c>
      <c r="O392" s="90" t="str">
        <f>IFERROR(VLOOKUP(A392,'[2]CLASES-TEMPORADA 2022_2023-2023'!$A:$M,13,0),"")</f>
        <v/>
      </c>
    </row>
    <row r="393" spans="1:15" s="94" customFormat="1" x14ac:dyDescent="0.2">
      <c r="A393" s="116">
        <v>39726</v>
      </c>
      <c r="B393" s="90" t="s">
        <v>10851</v>
      </c>
      <c r="C393" s="90" t="s">
        <v>11940</v>
      </c>
      <c r="D393" s="90" t="s">
        <v>81</v>
      </c>
      <c r="E393" s="90" t="s">
        <v>2026</v>
      </c>
      <c r="F393" s="90" t="s">
        <v>11794</v>
      </c>
      <c r="G393" s="90" t="s">
        <v>11941</v>
      </c>
      <c r="H393" s="90" t="s">
        <v>920</v>
      </c>
      <c r="I393" s="90" t="s">
        <v>377</v>
      </c>
      <c r="J393" s="116">
        <v>674</v>
      </c>
      <c r="K393" s="90" t="s">
        <v>1963</v>
      </c>
      <c r="L393" s="90" t="s">
        <v>184</v>
      </c>
      <c r="M393" s="94" t="str">
        <f t="shared" si="9"/>
        <v>CIRER Aina</v>
      </c>
      <c r="N393" s="94" t="str">
        <f>IFERROR(VLOOKUP(A393,'[2]CLASES-TEMPORADA 2022_2023-2023'!$A:$M,12,0),"")</f>
        <v/>
      </c>
      <c r="O393" s="90" t="str">
        <f>IFERROR(VLOOKUP(A393,'[2]CLASES-TEMPORADA 2022_2023-2023'!$A:$M,13,0),"")</f>
        <v/>
      </c>
    </row>
    <row r="394" spans="1:15" s="94" customFormat="1" x14ac:dyDescent="0.2">
      <c r="A394" s="116">
        <v>39725</v>
      </c>
      <c r="B394" s="90" t="s">
        <v>8750</v>
      </c>
      <c r="C394" s="90" t="s">
        <v>11942</v>
      </c>
      <c r="D394" s="90"/>
      <c r="E394" s="90" t="s">
        <v>11943</v>
      </c>
      <c r="F394" s="90" t="s">
        <v>11944</v>
      </c>
      <c r="G394" s="90" t="s">
        <v>11945</v>
      </c>
      <c r="H394" s="90" t="s">
        <v>920</v>
      </c>
      <c r="I394" s="90" t="s">
        <v>1174</v>
      </c>
      <c r="J394" s="116">
        <v>10137</v>
      </c>
      <c r="K394" s="90" t="s">
        <v>5448</v>
      </c>
      <c r="L394" s="90" t="s">
        <v>585</v>
      </c>
      <c r="M394" s="94" t="str">
        <f t="shared" si="9"/>
        <v>POROCHNAVÝ Miroslav</v>
      </c>
      <c r="N394" s="94" t="str">
        <f>IFERROR(VLOOKUP(A394,'[2]CLASES-TEMPORADA 2022_2023-2023'!$A:$M,12,0),"")</f>
        <v/>
      </c>
      <c r="O394" s="90" t="str">
        <f>IFERROR(VLOOKUP(A394,'[2]CLASES-TEMPORADA 2022_2023-2023'!$A:$M,13,0),"")</f>
        <v/>
      </c>
    </row>
    <row r="395" spans="1:15" s="94" customFormat="1" x14ac:dyDescent="0.2">
      <c r="A395" s="116">
        <v>39723</v>
      </c>
      <c r="B395" s="90" t="s">
        <v>10851</v>
      </c>
      <c r="C395" s="90" t="s">
        <v>11946</v>
      </c>
      <c r="D395" s="90"/>
      <c r="E395" s="90" t="s">
        <v>11947</v>
      </c>
      <c r="F395" s="90" t="s">
        <v>11948</v>
      </c>
      <c r="G395" s="90" t="s">
        <v>11949</v>
      </c>
      <c r="H395" s="90" t="s">
        <v>909</v>
      </c>
      <c r="I395" s="90" t="s">
        <v>1174</v>
      </c>
      <c r="J395" s="116">
        <v>10137</v>
      </c>
      <c r="K395" s="90" t="s">
        <v>2103</v>
      </c>
      <c r="L395" s="90" t="s">
        <v>585</v>
      </c>
      <c r="M395" s="94" t="str">
        <f t="shared" si="9"/>
        <v>EFIMOVA Ekaterina</v>
      </c>
      <c r="N395" s="94" t="str">
        <f>IFERROR(VLOOKUP(A395,'[2]CLASES-TEMPORADA 2022_2023-2023'!$A:$M,12,0),"")</f>
        <v/>
      </c>
      <c r="O395" s="90" t="str">
        <f>IFERROR(VLOOKUP(A395,'[2]CLASES-TEMPORADA 2022_2023-2023'!$A:$M,13,0),"")</f>
        <v/>
      </c>
    </row>
    <row r="396" spans="1:15" s="94" customFormat="1" x14ac:dyDescent="0.2">
      <c r="A396" s="116">
        <v>39722</v>
      </c>
      <c r="B396" s="90" t="s">
        <v>10851</v>
      </c>
      <c r="C396" s="90" t="s">
        <v>2653</v>
      </c>
      <c r="D396" s="90" t="s">
        <v>2585</v>
      </c>
      <c r="E396" s="90" t="s">
        <v>2567</v>
      </c>
      <c r="F396" s="90" t="s">
        <v>11950</v>
      </c>
      <c r="G396" s="90" t="s">
        <v>11951</v>
      </c>
      <c r="H396" s="90" t="s">
        <v>909</v>
      </c>
      <c r="I396" s="90" t="s">
        <v>1182</v>
      </c>
      <c r="J396" s="116">
        <v>10143</v>
      </c>
      <c r="K396" s="90" t="s">
        <v>1963</v>
      </c>
      <c r="L396" s="90" t="s">
        <v>587</v>
      </c>
      <c r="M396" s="94" t="str">
        <f t="shared" si="9"/>
        <v>GARCíA Laia</v>
      </c>
      <c r="N396" s="94" t="str">
        <f>IFERROR(VLOOKUP(A396,'[2]CLASES-TEMPORADA 2022_2023-2023'!$A:$M,12,0),"")</f>
        <v/>
      </c>
      <c r="O396" s="90" t="str">
        <f>IFERROR(VLOOKUP(A396,'[2]CLASES-TEMPORADA 2022_2023-2023'!$A:$M,13,0),"")</f>
        <v/>
      </c>
    </row>
    <row r="397" spans="1:15" s="94" customFormat="1" x14ac:dyDescent="0.2">
      <c r="A397" s="116">
        <v>39721</v>
      </c>
      <c r="B397" s="90" t="s">
        <v>10851</v>
      </c>
      <c r="C397" s="90" t="s">
        <v>11952</v>
      </c>
      <c r="D397" s="90" t="s">
        <v>8056</v>
      </c>
      <c r="E397" s="90" t="s">
        <v>3803</v>
      </c>
      <c r="F397" s="90" t="s">
        <v>11953</v>
      </c>
      <c r="G397" s="90" t="s">
        <v>11954</v>
      </c>
      <c r="H397" s="90" t="s">
        <v>909</v>
      </c>
      <c r="I397" s="90" t="s">
        <v>937</v>
      </c>
      <c r="J397" s="116">
        <v>248</v>
      </c>
      <c r="K397" s="90" t="s">
        <v>1963</v>
      </c>
      <c r="L397" s="90" t="s">
        <v>587</v>
      </c>
      <c r="M397" s="94" t="str">
        <f t="shared" si="9"/>
        <v>NOORDERMEER Chloe</v>
      </c>
      <c r="N397" s="94" t="str">
        <f>IFERROR(VLOOKUP(A397,'[2]CLASES-TEMPORADA 2022_2023-2023'!$A:$M,12,0),"")</f>
        <v/>
      </c>
      <c r="O397" s="90" t="str">
        <f>IFERROR(VLOOKUP(A397,'[2]CLASES-TEMPORADA 2022_2023-2023'!$A:$M,13,0),"")</f>
        <v/>
      </c>
    </row>
    <row r="398" spans="1:15" s="94" customFormat="1" x14ac:dyDescent="0.2">
      <c r="A398" s="116">
        <v>39720</v>
      </c>
      <c r="B398" s="90" t="s">
        <v>10851</v>
      </c>
      <c r="C398" s="90" t="s">
        <v>11955</v>
      </c>
      <c r="D398" s="90" t="s">
        <v>169</v>
      </c>
      <c r="E398" s="90" t="s">
        <v>11956</v>
      </c>
      <c r="F398" s="90" t="s">
        <v>11957</v>
      </c>
      <c r="G398" s="90" t="s">
        <v>11958</v>
      </c>
      <c r="H398" s="90" t="s">
        <v>909</v>
      </c>
      <c r="I398" s="90" t="s">
        <v>937</v>
      </c>
      <c r="J398" s="116">
        <v>248</v>
      </c>
      <c r="K398" s="90" t="s">
        <v>1963</v>
      </c>
      <c r="L398" s="90" t="s">
        <v>587</v>
      </c>
      <c r="M398" s="94" t="str">
        <f t="shared" si="9"/>
        <v>CAPARRÓS Ainoa</v>
      </c>
      <c r="N398" s="94" t="str">
        <f>IFERROR(VLOOKUP(A398,'[2]CLASES-TEMPORADA 2022_2023-2023'!$A:$M,12,0),"")</f>
        <v/>
      </c>
      <c r="O398" s="90" t="str">
        <f>IFERROR(VLOOKUP(A398,'[2]CLASES-TEMPORADA 2022_2023-2023'!$A:$M,13,0),"")</f>
        <v/>
      </c>
    </row>
    <row r="399" spans="1:15" s="94" customFormat="1" x14ac:dyDescent="0.2">
      <c r="A399" s="116">
        <v>39719</v>
      </c>
      <c r="B399" s="90" t="s">
        <v>8750</v>
      </c>
      <c r="C399" s="90" t="s">
        <v>6674</v>
      </c>
      <c r="D399" s="90" t="s">
        <v>11959</v>
      </c>
      <c r="E399" s="90" t="s">
        <v>2037</v>
      </c>
      <c r="F399" s="90" t="s">
        <v>2800</v>
      </c>
      <c r="G399" s="90" t="s">
        <v>11960</v>
      </c>
      <c r="H399" s="90" t="s">
        <v>909</v>
      </c>
      <c r="I399" s="90" t="s">
        <v>937</v>
      </c>
      <c r="J399" s="116">
        <v>248</v>
      </c>
      <c r="K399" s="90" t="s">
        <v>1963</v>
      </c>
      <c r="L399" s="90" t="s">
        <v>587</v>
      </c>
      <c r="M399" s="94" t="str">
        <f t="shared" si="9"/>
        <v>TORRENT Pau</v>
      </c>
      <c r="N399" s="94" t="str">
        <f>IFERROR(VLOOKUP(A399,'[2]CLASES-TEMPORADA 2022_2023-2023'!$A:$M,12,0),"")</f>
        <v/>
      </c>
      <c r="O399" s="90" t="str">
        <f>IFERROR(VLOOKUP(A399,'[2]CLASES-TEMPORADA 2022_2023-2023'!$A:$M,13,0),"")</f>
        <v/>
      </c>
    </row>
    <row r="400" spans="1:15" s="94" customFormat="1" x14ac:dyDescent="0.2">
      <c r="A400" s="116">
        <v>39718</v>
      </c>
      <c r="B400" s="90" t="s">
        <v>8750</v>
      </c>
      <c r="C400" s="90" t="s">
        <v>8197</v>
      </c>
      <c r="D400" s="90" t="s">
        <v>11961</v>
      </c>
      <c r="E400" s="90" t="s">
        <v>1737</v>
      </c>
      <c r="F400" s="90" t="s">
        <v>4205</v>
      </c>
      <c r="G400" s="90" t="s">
        <v>11962</v>
      </c>
      <c r="H400" s="90" t="s">
        <v>909</v>
      </c>
      <c r="I400" s="90" t="s">
        <v>937</v>
      </c>
      <c r="J400" s="116">
        <v>248</v>
      </c>
      <c r="K400" s="90" t="s">
        <v>1963</v>
      </c>
      <c r="L400" s="90" t="s">
        <v>587</v>
      </c>
      <c r="M400" s="94" t="str">
        <f t="shared" si="9"/>
        <v>PERA Arnau</v>
      </c>
      <c r="N400" s="94" t="str">
        <f>IFERROR(VLOOKUP(A400,'[2]CLASES-TEMPORADA 2022_2023-2023'!$A:$M,12,0),"")</f>
        <v/>
      </c>
      <c r="O400" s="90" t="str">
        <f>IFERROR(VLOOKUP(A400,'[2]CLASES-TEMPORADA 2022_2023-2023'!$A:$M,13,0),"")</f>
        <v/>
      </c>
    </row>
    <row r="401" spans="1:15" s="94" customFormat="1" x14ac:dyDescent="0.2">
      <c r="A401" s="116">
        <v>39717</v>
      </c>
      <c r="B401" s="90" t="s">
        <v>8750</v>
      </c>
      <c r="C401" s="90" t="s">
        <v>169</v>
      </c>
      <c r="D401" s="90" t="s">
        <v>1520</v>
      </c>
      <c r="E401" s="90" t="s">
        <v>3964</v>
      </c>
      <c r="F401" s="90" t="s">
        <v>11963</v>
      </c>
      <c r="G401" s="90" t="s">
        <v>11964</v>
      </c>
      <c r="H401" s="90" t="s">
        <v>920</v>
      </c>
      <c r="I401" s="90" t="s">
        <v>937</v>
      </c>
      <c r="J401" s="116">
        <v>248</v>
      </c>
      <c r="K401" s="90" t="s">
        <v>1963</v>
      </c>
      <c r="L401" s="90" t="s">
        <v>587</v>
      </c>
      <c r="M401" s="94" t="str">
        <f t="shared" si="9"/>
        <v>SÁNCHEZ Lluc</v>
      </c>
      <c r="N401" s="94" t="str">
        <f>IFERROR(VLOOKUP(A401,'[2]CLASES-TEMPORADA 2022_2023-2023'!$A:$M,12,0),"")</f>
        <v/>
      </c>
      <c r="O401" s="90" t="str">
        <f>IFERROR(VLOOKUP(A401,'[2]CLASES-TEMPORADA 2022_2023-2023'!$A:$M,13,0),"")</f>
        <v/>
      </c>
    </row>
    <row r="402" spans="1:15" s="94" customFormat="1" x14ac:dyDescent="0.2">
      <c r="A402" s="116">
        <v>39714</v>
      </c>
      <c r="B402" s="90" t="s">
        <v>8750</v>
      </c>
      <c r="C402" s="90" t="s">
        <v>84</v>
      </c>
      <c r="D402" s="90" t="s">
        <v>1337</v>
      </c>
      <c r="E402" s="90" t="s">
        <v>130</v>
      </c>
      <c r="F402" s="90" t="s">
        <v>11965</v>
      </c>
      <c r="G402" s="90" t="s">
        <v>11966</v>
      </c>
      <c r="H402" s="90" t="s">
        <v>909</v>
      </c>
      <c r="I402" s="90" t="s">
        <v>979</v>
      </c>
      <c r="J402" s="116">
        <v>634</v>
      </c>
      <c r="K402" s="90" t="s">
        <v>1963</v>
      </c>
      <c r="L402" s="90" t="s">
        <v>593</v>
      </c>
      <c r="M402" s="94" t="str">
        <f t="shared" si="9"/>
        <v>GONZALEZ Guillermo</v>
      </c>
      <c r="N402" s="94" t="str">
        <f>IFERROR(VLOOKUP(A402,'[2]CLASES-TEMPORADA 2022_2023-2023'!$A:$M,12,0),"")</f>
        <v/>
      </c>
      <c r="O402" s="90" t="str">
        <f>IFERROR(VLOOKUP(A402,'[2]CLASES-TEMPORADA 2022_2023-2023'!$A:$M,13,0),"")</f>
        <v/>
      </c>
    </row>
    <row r="403" spans="1:15" s="94" customFormat="1" x14ac:dyDescent="0.2">
      <c r="A403" s="116">
        <v>39709</v>
      </c>
      <c r="B403" s="90" t="s">
        <v>8750</v>
      </c>
      <c r="C403" s="90" t="s">
        <v>169</v>
      </c>
      <c r="D403" s="90" t="s">
        <v>5910</v>
      </c>
      <c r="E403" s="90" t="s">
        <v>2037</v>
      </c>
      <c r="F403" s="90" t="s">
        <v>2961</v>
      </c>
      <c r="G403" s="90" t="s">
        <v>11967</v>
      </c>
      <c r="H403" s="90" t="s">
        <v>909</v>
      </c>
      <c r="I403" s="90" t="s">
        <v>1160</v>
      </c>
      <c r="J403" s="116">
        <v>278</v>
      </c>
      <c r="K403" s="90" t="s">
        <v>1963</v>
      </c>
      <c r="L403" s="90" t="s">
        <v>587</v>
      </c>
      <c r="M403" s="94" t="str">
        <f t="shared" si="9"/>
        <v>SÁNCHEZ Pau</v>
      </c>
      <c r="N403" s="94" t="str">
        <f>IFERROR(VLOOKUP(A403,'[2]CLASES-TEMPORADA 2022_2023-2023'!$A:$M,12,0),"")</f>
        <v/>
      </c>
      <c r="O403" s="90" t="str">
        <f>IFERROR(VLOOKUP(A403,'[2]CLASES-TEMPORADA 2022_2023-2023'!$A:$M,13,0),"")</f>
        <v/>
      </c>
    </row>
    <row r="404" spans="1:15" s="94" customFormat="1" x14ac:dyDescent="0.2">
      <c r="A404" s="116">
        <v>39708</v>
      </c>
      <c r="B404" s="90" t="s">
        <v>8750</v>
      </c>
      <c r="C404" s="90" t="s">
        <v>4512</v>
      </c>
      <c r="D404" s="90" t="s">
        <v>11968</v>
      </c>
      <c r="E404" s="90" t="s">
        <v>943</v>
      </c>
      <c r="F404" s="90" t="s">
        <v>2249</v>
      </c>
      <c r="G404" s="90" t="s">
        <v>11969</v>
      </c>
      <c r="H404" s="90" t="s">
        <v>909</v>
      </c>
      <c r="I404" s="90" t="s">
        <v>1160</v>
      </c>
      <c r="J404" s="116">
        <v>278</v>
      </c>
      <c r="K404" s="90" t="s">
        <v>1963</v>
      </c>
      <c r="L404" s="90" t="s">
        <v>587</v>
      </c>
      <c r="M404" s="94" t="str">
        <f t="shared" si="9"/>
        <v>GUIRAO Jordi</v>
      </c>
      <c r="N404" s="94" t="str">
        <f>IFERROR(VLOOKUP(A404,'[2]CLASES-TEMPORADA 2022_2023-2023'!$A:$M,12,0),"")</f>
        <v/>
      </c>
      <c r="O404" s="90" t="str">
        <f>IFERROR(VLOOKUP(A404,'[2]CLASES-TEMPORADA 2022_2023-2023'!$A:$M,13,0),"")</f>
        <v/>
      </c>
    </row>
    <row r="405" spans="1:15" s="94" customFormat="1" x14ac:dyDescent="0.2">
      <c r="A405" s="116">
        <v>39707</v>
      </c>
      <c r="B405" s="90" t="s">
        <v>8750</v>
      </c>
      <c r="C405" s="90" t="s">
        <v>11970</v>
      </c>
      <c r="D405" s="90" t="s">
        <v>80</v>
      </c>
      <c r="E405" s="90" t="s">
        <v>2408</v>
      </c>
      <c r="F405" s="90" t="s">
        <v>2283</v>
      </c>
      <c r="G405" s="90" t="s">
        <v>11971</v>
      </c>
      <c r="H405" s="90" t="s">
        <v>909</v>
      </c>
      <c r="I405" s="90" t="s">
        <v>1160</v>
      </c>
      <c r="J405" s="116">
        <v>278</v>
      </c>
      <c r="K405" s="90" t="s">
        <v>1963</v>
      </c>
      <c r="L405" s="90" t="s">
        <v>587</v>
      </c>
      <c r="M405" s="94" t="str">
        <f t="shared" si="9"/>
        <v>NEYRA Gorka</v>
      </c>
      <c r="N405" s="94" t="str">
        <f>IFERROR(VLOOKUP(A405,'[2]CLASES-TEMPORADA 2022_2023-2023'!$A:$M,12,0),"")</f>
        <v/>
      </c>
      <c r="O405" s="90" t="str">
        <f>IFERROR(VLOOKUP(A405,'[2]CLASES-TEMPORADA 2022_2023-2023'!$A:$M,13,0),"")</f>
        <v/>
      </c>
    </row>
    <row r="406" spans="1:15" s="94" customFormat="1" x14ac:dyDescent="0.2">
      <c r="A406" s="116">
        <v>39706</v>
      </c>
      <c r="B406" s="90" t="s">
        <v>8750</v>
      </c>
      <c r="C406" s="90" t="s">
        <v>84</v>
      </c>
      <c r="D406" s="90" t="s">
        <v>11972</v>
      </c>
      <c r="E406" s="90" t="s">
        <v>2529</v>
      </c>
      <c r="F406" s="90" t="s">
        <v>11973</v>
      </c>
      <c r="G406" s="90" t="s">
        <v>11974</v>
      </c>
      <c r="H406" s="90" t="s">
        <v>909</v>
      </c>
      <c r="I406" s="90" t="s">
        <v>1160</v>
      </c>
      <c r="J406" s="116">
        <v>278</v>
      </c>
      <c r="K406" s="90" t="s">
        <v>1963</v>
      </c>
      <c r="L406" s="90" t="s">
        <v>587</v>
      </c>
      <c r="M406" s="94" t="str">
        <f t="shared" si="9"/>
        <v>GONZALEZ Ot</v>
      </c>
      <c r="N406" s="94" t="str">
        <f>IFERROR(VLOOKUP(A406,'[2]CLASES-TEMPORADA 2022_2023-2023'!$A:$M,12,0),"")</f>
        <v/>
      </c>
      <c r="O406" s="90" t="str">
        <f>IFERROR(VLOOKUP(A406,'[2]CLASES-TEMPORADA 2022_2023-2023'!$A:$M,13,0),"")</f>
        <v/>
      </c>
    </row>
    <row r="407" spans="1:15" s="94" customFormat="1" x14ac:dyDescent="0.2">
      <c r="A407" s="116">
        <v>39704</v>
      </c>
      <c r="B407" s="90" t="s">
        <v>10851</v>
      </c>
      <c r="C407" s="90" t="s">
        <v>1018</v>
      </c>
      <c r="D407" s="90" t="s">
        <v>2114</v>
      </c>
      <c r="E407" s="90" t="s">
        <v>4054</v>
      </c>
      <c r="F407" s="90" t="s">
        <v>3240</v>
      </c>
      <c r="G407" s="90" t="s">
        <v>11975</v>
      </c>
      <c r="H407" s="90" t="s">
        <v>913</v>
      </c>
      <c r="I407" s="90" t="s">
        <v>1218</v>
      </c>
      <c r="J407" s="116">
        <v>10448</v>
      </c>
      <c r="K407" s="90" t="s">
        <v>1963</v>
      </c>
      <c r="L407" s="90" t="s">
        <v>591</v>
      </c>
      <c r="M407" s="94" t="str">
        <f t="shared" si="9"/>
        <v>CONTRERAS Judit</v>
      </c>
      <c r="N407" s="94" t="str">
        <f>IFERROR(VLOOKUP(A407,'[2]CLASES-TEMPORADA 2022_2023-2023'!$A:$M,12,0),"")</f>
        <v/>
      </c>
      <c r="O407" s="90" t="str">
        <f>IFERROR(VLOOKUP(A407,'[2]CLASES-TEMPORADA 2022_2023-2023'!$A:$M,13,0),"")</f>
        <v/>
      </c>
    </row>
    <row r="408" spans="1:15" s="94" customFormat="1" x14ac:dyDescent="0.2">
      <c r="A408" s="116">
        <v>39697</v>
      </c>
      <c r="B408" s="90" t="s">
        <v>8750</v>
      </c>
      <c r="C408" s="90" t="s">
        <v>11976</v>
      </c>
      <c r="D408" s="90"/>
      <c r="E408" s="90" t="s">
        <v>11977</v>
      </c>
      <c r="F408" s="90" t="s">
        <v>11978</v>
      </c>
      <c r="G408" s="90" t="s">
        <v>11979</v>
      </c>
      <c r="H408" s="90" t="s">
        <v>920</v>
      </c>
      <c r="I408" s="90" t="s">
        <v>835</v>
      </c>
      <c r="J408" s="116">
        <v>10434</v>
      </c>
      <c r="K408" s="90" t="s">
        <v>2357</v>
      </c>
      <c r="L408" s="90" t="s">
        <v>588</v>
      </c>
      <c r="M408" s="94" t="str">
        <f t="shared" si="9"/>
        <v>OBEREMKO Pavlo</v>
      </c>
      <c r="N408" s="94" t="str">
        <f>IFERROR(VLOOKUP(A408,'[2]CLASES-TEMPORADA 2022_2023-2023'!$A:$M,12,0),"")</f>
        <v/>
      </c>
      <c r="O408" s="90" t="str">
        <f>IFERROR(VLOOKUP(A408,'[2]CLASES-TEMPORADA 2022_2023-2023'!$A:$M,13,0),"")</f>
        <v/>
      </c>
    </row>
    <row r="409" spans="1:15" s="94" customFormat="1" x14ac:dyDescent="0.2">
      <c r="A409" s="116">
        <v>39694</v>
      </c>
      <c r="B409" s="90" t="s">
        <v>8750</v>
      </c>
      <c r="C409" s="90" t="s">
        <v>2653</v>
      </c>
      <c r="D409" s="90" t="s">
        <v>68</v>
      </c>
      <c r="E409" s="90" t="s">
        <v>126</v>
      </c>
      <c r="F409" s="90" t="s">
        <v>11980</v>
      </c>
      <c r="G409" s="90" t="s">
        <v>11981</v>
      </c>
      <c r="H409" s="90" t="s">
        <v>909</v>
      </c>
      <c r="I409" s="90" t="s">
        <v>673</v>
      </c>
      <c r="J409" s="116">
        <v>10202</v>
      </c>
      <c r="K409" s="90" t="s">
        <v>1963</v>
      </c>
      <c r="L409" s="90" t="s">
        <v>583</v>
      </c>
      <c r="M409" s="94" t="str">
        <f t="shared" si="9"/>
        <v>GARCíA Pablo</v>
      </c>
      <c r="N409" s="94" t="str">
        <f>IFERROR(VLOOKUP(A409,'[2]CLASES-TEMPORADA 2022_2023-2023'!$A:$M,12,0),"")</f>
        <v/>
      </c>
      <c r="O409" s="90" t="str">
        <f>IFERROR(VLOOKUP(A409,'[2]CLASES-TEMPORADA 2022_2023-2023'!$A:$M,13,0),"")</f>
        <v/>
      </c>
    </row>
    <row r="410" spans="1:15" s="94" customFormat="1" x14ac:dyDescent="0.2">
      <c r="A410" s="116">
        <v>39693</v>
      </c>
      <c r="B410" s="90" t="s">
        <v>10851</v>
      </c>
      <c r="C410" s="90" t="s">
        <v>2653</v>
      </c>
      <c r="D410" s="90" t="s">
        <v>68</v>
      </c>
      <c r="E410" s="90" t="s">
        <v>2047</v>
      </c>
      <c r="F410" s="90" t="s">
        <v>11980</v>
      </c>
      <c r="G410" s="90" t="s">
        <v>11982</v>
      </c>
      <c r="H410" s="90" t="s">
        <v>913</v>
      </c>
      <c r="I410" s="90" t="s">
        <v>673</v>
      </c>
      <c r="J410" s="116">
        <v>10202</v>
      </c>
      <c r="K410" s="90" t="s">
        <v>1963</v>
      </c>
      <c r="L410" s="90" t="s">
        <v>583</v>
      </c>
      <c r="M410" s="94" t="str">
        <f t="shared" si="9"/>
        <v>GARCíA Irene</v>
      </c>
      <c r="N410" s="94" t="str">
        <f>IFERROR(VLOOKUP(A410,'[2]CLASES-TEMPORADA 2022_2023-2023'!$A:$M,12,0),"")</f>
        <v/>
      </c>
      <c r="O410" s="90" t="str">
        <f>IFERROR(VLOOKUP(A410,'[2]CLASES-TEMPORADA 2022_2023-2023'!$A:$M,13,0),"")</f>
        <v/>
      </c>
    </row>
    <row r="411" spans="1:15" s="94" customFormat="1" x14ac:dyDescent="0.2">
      <c r="A411" s="116">
        <v>39691</v>
      </c>
      <c r="B411" s="90" t="s">
        <v>8750</v>
      </c>
      <c r="C411" s="90" t="s">
        <v>31</v>
      </c>
      <c r="D411" s="90"/>
      <c r="E411" s="90" t="s">
        <v>11983</v>
      </c>
      <c r="F411" s="90" t="s">
        <v>11984</v>
      </c>
      <c r="G411" s="90" t="s">
        <v>11985</v>
      </c>
      <c r="H411" s="90" t="s">
        <v>913</v>
      </c>
      <c r="I411" s="90" t="s">
        <v>1242</v>
      </c>
      <c r="J411" s="116">
        <v>10152</v>
      </c>
      <c r="K411" s="90" t="s">
        <v>2122</v>
      </c>
      <c r="L411" s="90" t="s">
        <v>593</v>
      </c>
      <c r="M411" s="94" t="str">
        <f t="shared" si="9"/>
        <v>LOPEZ Eliecer Jose</v>
      </c>
      <c r="N411" s="94" t="str">
        <f>IFERROR(VLOOKUP(A411,'[2]CLASES-TEMPORADA 2022_2023-2023'!$A:$M,12,0),"")</f>
        <v/>
      </c>
      <c r="O411" s="90" t="str">
        <f>IFERROR(VLOOKUP(A411,'[2]CLASES-TEMPORADA 2022_2023-2023'!$A:$M,13,0),"")</f>
        <v/>
      </c>
    </row>
    <row r="412" spans="1:15" s="94" customFormat="1" x14ac:dyDescent="0.2">
      <c r="A412" s="116">
        <v>39690</v>
      </c>
      <c r="B412" s="90" t="s">
        <v>8750</v>
      </c>
      <c r="C412" s="90" t="s">
        <v>11986</v>
      </c>
      <c r="D412" s="90" t="s">
        <v>84</v>
      </c>
      <c r="E412" s="90" t="s">
        <v>124</v>
      </c>
      <c r="F412" s="90" t="s">
        <v>11987</v>
      </c>
      <c r="G412" s="90" t="s">
        <v>11988</v>
      </c>
      <c r="H412" s="90" t="s">
        <v>920</v>
      </c>
      <c r="I412" s="90" t="s">
        <v>1168</v>
      </c>
      <c r="J412" s="116">
        <v>583</v>
      </c>
      <c r="K412" s="90" t="s">
        <v>1963</v>
      </c>
      <c r="L412" s="90" t="s">
        <v>587</v>
      </c>
      <c r="M412" s="94" t="str">
        <f t="shared" si="9"/>
        <v>HEGHIES Iker</v>
      </c>
      <c r="N412" s="94" t="str">
        <f>IFERROR(VLOOKUP(A412,'[2]CLASES-TEMPORADA 2022_2023-2023'!$A:$M,12,0),"")</f>
        <v/>
      </c>
      <c r="O412" s="90" t="str">
        <f>IFERROR(VLOOKUP(A412,'[2]CLASES-TEMPORADA 2022_2023-2023'!$A:$M,13,0),"")</f>
        <v/>
      </c>
    </row>
    <row r="413" spans="1:15" s="94" customFormat="1" x14ac:dyDescent="0.2">
      <c r="A413" s="116">
        <v>39689</v>
      </c>
      <c r="B413" s="90" t="s">
        <v>8750</v>
      </c>
      <c r="C413" s="90" t="s">
        <v>1396</v>
      </c>
      <c r="D413" s="90" t="s">
        <v>7403</v>
      </c>
      <c r="E413" s="90" t="s">
        <v>2004</v>
      </c>
      <c r="F413" s="90" t="s">
        <v>11989</v>
      </c>
      <c r="G413" s="90" t="s">
        <v>11990</v>
      </c>
      <c r="H413" s="90" t="s">
        <v>909</v>
      </c>
      <c r="I413" s="90" t="s">
        <v>1168</v>
      </c>
      <c r="J413" s="116">
        <v>583</v>
      </c>
      <c r="K413" s="90" t="s">
        <v>1963</v>
      </c>
      <c r="L413" s="90" t="s">
        <v>587</v>
      </c>
      <c r="M413" s="94" t="str">
        <f t="shared" si="9"/>
        <v>BISCARRI Jan</v>
      </c>
      <c r="N413" s="94" t="str">
        <f>IFERROR(VLOOKUP(A413,'[2]CLASES-TEMPORADA 2022_2023-2023'!$A:$M,12,0),"")</f>
        <v/>
      </c>
      <c r="O413" s="90" t="str">
        <f>IFERROR(VLOOKUP(A413,'[2]CLASES-TEMPORADA 2022_2023-2023'!$A:$M,13,0),"")</f>
        <v/>
      </c>
    </row>
    <row r="414" spans="1:15" s="94" customFormat="1" x14ac:dyDescent="0.2">
      <c r="A414" s="116">
        <v>39688</v>
      </c>
      <c r="B414" s="90" t="s">
        <v>8750</v>
      </c>
      <c r="C414" s="90" t="s">
        <v>11991</v>
      </c>
      <c r="D414" s="90" t="s">
        <v>1601</v>
      </c>
      <c r="E414" s="90" t="s">
        <v>3107</v>
      </c>
      <c r="F414" s="90" t="s">
        <v>11191</v>
      </c>
      <c r="G414" s="90" t="s">
        <v>11992</v>
      </c>
      <c r="H414" s="90" t="s">
        <v>909</v>
      </c>
      <c r="I414" s="90" t="s">
        <v>1168</v>
      </c>
      <c r="J414" s="116">
        <v>583</v>
      </c>
      <c r="K414" s="90" t="s">
        <v>1963</v>
      </c>
      <c r="L414" s="90" t="s">
        <v>587</v>
      </c>
      <c r="M414" s="94" t="str">
        <f t="shared" si="9"/>
        <v>AMIGÓ Xavier</v>
      </c>
      <c r="N414" s="94" t="str">
        <f>IFERROR(VLOOKUP(A414,'[2]CLASES-TEMPORADA 2022_2023-2023'!$A:$M,12,0),"")</f>
        <v/>
      </c>
      <c r="O414" s="90" t="str">
        <f>IFERROR(VLOOKUP(A414,'[2]CLASES-TEMPORADA 2022_2023-2023'!$A:$M,13,0),"")</f>
        <v/>
      </c>
    </row>
    <row r="415" spans="1:15" s="94" customFormat="1" x14ac:dyDescent="0.2">
      <c r="A415" s="116">
        <v>39685</v>
      </c>
      <c r="B415" s="90" t="s">
        <v>8750</v>
      </c>
      <c r="C415" s="90" t="s">
        <v>11993</v>
      </c>
      <c r="D415" s="90" t="s">
        <v>11994</v>
      </c>
      <c r="E415" s="90" t="s">
        <v>11995</v>
      </c>
      <c r="F415" s="90" t="s">
        <v>11996</v>
      </c>
      <c r="G415" s="90" t="s">
        <v>11997</v>
      </c>
      <c r="H415" s="90" t="s">
        <v>913</v>
      </c>
      <c r="I415" s="90" t="s">
        <v>1242</v>
      </c>
      <c r="J415" s="116">
        <v>10152</v>
      </c>
      <c r="K415" s="90" t="s">
        <v>11998</v>
      </c>
      <c r="L415" s="90" t="s">
        <v>593</v>
      </c>
      <c r="M415" s="94" t="str">
        <f t="shared" si="9"/>
        <v>TORANZOS Dario Alejandro</v>
      </c>
      <c r="N415" s="94" t="str">
        <f>IFERROR(VLOOKUP(A415,'[2]CLASES-TEMPORADA 2022_2023-2023'!$A:$M,12,0),"")</f>
        <v/>
      </c>
      <c r="O415" s="90" t="str">
        <f>IFERROR(VLOOKUP(A415,'[2]CLASES-TEMPORADA 2022_2023-2023'!$A:$M,13,0),"")</f>
        <v/>
      </c>
    </row>
    <row r="416" spans="1:15" s="94" customFormat="1" x14ac:dyDescent="0.2">
      <c r="A416" s="116">
        <v>39679</v>
      </c>
      <c r="B416" s="90" t="s">
        <v>10851</v>
      </c>
      <c r="C416" s="90" t="s">
        <v>1980</v>
      </c>
      <c r="D416" s="90"/>
      <c r="E416" s="90" t="s">
        <v>1979</v>
      </c>
      <c r="F416" s="90" t="s">
        <v>1981</v>
      </c>
      <c r="G416" s="90" t="s">
        <v>11999</v>
      </c>
      <c r="H416" s="90" t="s">
        <v>913</v>
      </c>
      <c r="I416" s="90" t="s">
        <v>953</v>
      </c>
      <c r="J416" s="116">
        <v>309</v>
      </c>
      <c r="K416" s="90" t="s">
        <v>1982</v>
      </c>
      <c r="L416" s="90" t="s">
        <v>583</v>
      </c>
      <c r="M416" s="94" t="str">
        <f t="shared" si="9"/>
        <v>YUJIA Ji</v>
      </c>
      <c r="N416" s="94" t="str">
        <f>IFERROR(VLOOKUP(A416,'[2]CLASES-TEMPORADA 2022_2023-2023'!$A:$M,12,0),"")</f>
        <v/>
      </c>
      <c r="O416" s="90" t="str">
        <f>IFERROR(VLOOKUP(A416,'[2]CLASES-TEMPORADA 2022_2023-2023'!$A:$M,13,0),"")</f>
        <v/>
      </c>
    </row>
    <row r="417" spans="1:15" s="94" customFormat="1" x14ac:dyDescent="0.2">
      <c r="A417" s="116">
        <v>39678</v>
      </c>
      <c r="B417" s="90" t="s">
        <v>10851</v>
      </c>
      <c r="C417" s="90" t="s">
        <v>12000</v>
      </c>
      <c r="D417" s="90" t="s">
        <v>12001</v>
      </c>
      <c r="E417" s="90" t="s">
        <v>12002</v>
      </c>
      <c r="F417" s="90" t="s">
        <v>12003</v>
      </c>
      <c r="G417" s="90" t="s">
        <v>12004</v>
      </c>
      <c r="H417" s="90" t="s">
        <v>913</v>
      </c>
      <c r="I417" s="90" t="s">
        <v>951</v>
      </c>
      <c r="J417" s="116">
        <v>305</v>
      </c>
      <c r="K417" s="90" t="s">
        <v>2113</v>
      </c>
      <c r="L417" s="90" t="s">
        <v>583</v>
      </c>
      <c r="M417" s="94" t="str">
        <f t="shared" si="9"/>
        <v>RODRIGUES Joana</v>
      </c>
      <c r="N417" s="94" t="str">
        <f>IFERROR(VLOOKUP(A417,'[2]CLASES-TEMPORADA 2022_2023-2023'!$A:$M,12,0),"")</f>
        <v/>
      </c>
      <c r="O417" s="90" t="str">
        <f>IFERROR(VLOOKUP(A417,'[2]CLASES-TEMPORADA 2022_2023-2023'!$A:$M,13,0),"")</f>
        <v/>
      </c>
    </row>
    <row r="418" spans="1:15" s="94" customFormat="1" x14ac:dyDescent="0.2">
      <c r="A418" s="116">
        <v>39677</v>
      </c>
      <c r="B418" s="90" t="s">
        <v>8750</v>
      </c>
      <c r="C418" s="90" t="s">
        <v>12005</v>
      </c>
      <c r="D418" s="90"/>
      <c r="E418" s="90" t="s">
        <v>2933</v>
      </c>
      <c r="F418" s="90" t="s">
        <v>12006</v>
      </c>
      <c r="G418" s="90" t="s">
        <v>12007</v>
      </c>
      <c r="H418" s="90" t="s">
        <v>913</v>
      </c>
      <c r="I418" s="90" t="s">
        <v>932</v>
      </c>
      <c r="J418" s="116">
        <v>165</v>
      </c>
      <c r="K418" s="90" t="s">
        <v>2707</v>
      </c>
      <c r="L418" s="90" t="s">
        <v>599</v>
      </c>
      <c r="M418" s="94" t="str">
        <f t="shared" si="9"/>
        <v>PUPPO Andrea</v>
      </c>
      <c r="N418" s="94" t="str">
        <f>IFERROR(VLOOKUP(A418,'[2]CLASES-TEMPORADA 2022_2023-2023'!$A:$M,12,0),"")</f>
        <v/>
      </c>
      <c r="O418" s="90" t="str">
        <f>IFERROR(VLOOKUP(A418,'[2]CLASES-TEMPORADA 2022_2023-2023'!$A:$M,13,0),"")</f>
        <v/>
      </c>
    </row>
    <row r="419" spans="1:15" s="94" customFormat="1" x14ac:dyDescent="0.2">
      <c r="A419" s="116">
        <v>39676</v>
      </c>
      <c r="B419" s="90" t="s">
        <v>8750</v>
      </c>
      <c r="C419" s="90" t="s">
        <v>1496</v>
      </c>
      <c r="D419" s="90" t="s">
        <v>1316</v>
      </c>
      <c r="E419" s="90" t="s">
        <v>12008</v>
      </c>
      <c r="F419" s="90" t="s">
        <v>12009</v>
      </c>
      <c r="G419" s="90" t="s">
        <v>12010</v>
      </c>
      <c r="H419" s="90" t="s">
        <v>913</v>
      </c>
      <c r="I419" s="90" t="s">
        <v>1064</v>
      </c>
      <c r="J419" s="116">
        <v>10132</v>
      </c>
      <c r="K419" s="90" t="s">
        <v>3592</v>
      </c>
      <c r="L419" s="90" t="s">
        <v>184</v>
      </c>
      <c r="M419" s="94" t="str">
        <f t="shared" si="9"/>
        <v>MOSCOSO Heber Moises</v>
      </c>
      <c r="N419" s="94" t="str">
        <f>IFERROR(VLOOKUP(A419,'[2]CLASES-TEMPORADA 2022_2023-2023'!$A:$M,12,0),"")</f>
        <v/>
      </c>
      <c r="O419" s="90" t="str">
        <f>IFERROR(VLOOKUP(A419,'[2]CLASES-TEMPORADA 2022_2023-2023'!$A:$M,13,0),"")</f>
        <v/>
      </c>
    </row>
    <row r="420" spans="1:15" s="94" customFormat="1" x14ac:dyDescent="0.2">
      <c r="A420" s="116">
        <v>39675</v>
      </c>
      <c r="B420" s="90" t="s">
        <v>10851</v>
      </c>
      <c r="C420" s="90" t="s">
        <v>12011</v>
      </c>
      <c r="D420" s="90"/>
      <c r="E420" s="90" t="s">
        <v>2111</v>
      </c>
      <c r="F420" s="90" t="s">
        <v>2112</v>
      </c>
      <c r="G420" s="90" t="s">
        <v>12012</v>
      </c>
      <c r="H420" s="90" t="s">
        <v>913</v>
      </c>
      <c r="I420" s="90" t="s">
        <v>2078</v>
      </c>
      <c r="J420" s="116">
        <v>10467</v>
      </c>
      <c r="K420" s="90" t="s">
        <v>2113</v>
      </c>
      <c r="L420" s="90" t="s">
        <v>599</v>
      </c>
      <c r="M420" s="94" t="str">
        <f t="shared" si="9"/>
        <v>PINEU SANTA COMBA Mariana</v>
      </c>
      <c r="N420" s="94" t="str">
        <f>IFERROR(VLOOKUP(A420,'[2]CLASES-TEMPORADA 2022_2023-2023'!$A:$M,12,0),"")</f>
        <v/>
      </c>
      <c r="O420" s="90" t="str">
        <f>IFERROR(VLOOKUP(A420,'[2]CLASES-TEMPORADA 2022_2023-2023'!$A:$M,13,0),"")</f>
        <v/>
      </c>
    </row>
    <row r="421" spans="1:15" s="94" customFormat="1" x14ac:dyDescent="0.2">
      <c r="A421" s="116">
        <v>39674</v>
      </c>
      <c r="B421" s="90" t="s">
        <v>10851</v>
      </c>
      <c r="C421" s="90" t="s">
        <v>2623</v>
      </c>
      <c r="D421" s="90" t="s">
        <v>1671</v>
      </c>
      <c r="E421" s="90" t="s">
        <v>12013</v>
      </c>
      <c r="F421" s="90" t="s">
        <v>12014</v>
      </c>
      <c r="G421" s="90" t="s">
        <v>12015</v>
      </c>
      <c r="H421" s="90" t="s">
        <v>913</v>
      </c>
      <c r="I421" s="90" t="s">
        <v>327</v>
      </c>
      <c r="J421" s="116">
        <v>504</v>
      </c>
      <c r="K421" s="90" t="s">
        <v>2244</v>
      </c>
      <c r="L421" s="90" t="s">
        <v>593</v>
      </c>
      <c r="M421" s="94" t="str">
        <f t="shared" si="9"/>
        <v>DíAZ Sharon Melissa</v>
      </c>
      <c r="N421" s="94" t="str">
        <f>IFERROR(VLOOKUP(A421,'[2]CLASES-TEMPORADA 2022_2023-2023'!$A:$M,12,0),"")</f>
        <v/>
      </c>
      <c r="O421" s="90" t="str">
        <f>IFERROR(VLOOKUP(A421,'[2]CLASES-TEMPORADA 2022_2023-2023'!$A:$M,13,0),"")</f>
        <v/>
      </c>
    </row>
    <row r="422" spans="1:15" s="94" customFormat="1" x14ac:dyDescent="0.2">
      <c r="A422" s="116">
        <v>39673</v>
      </c>
      <c r="B422" s="90" t="s">
        <v>8750</v>
      </c>
      <c r="C422" s="90" t="s">
        <v>5668</v>
      </c>
      <c r="D422" s="90" t="s">
        <v>86</v>
      </c>
      <c r="E422" s="90" t="s">
        <v>119</v>
      </c>
      <c r="F422" s="90" t="s">
        <v>12016</v>
      </c>
      <c r="G422" s="90" t="s">
        <v>12017</v>
      </c>
      <c r="H422" s="90" t="s">
        <v>913</v>
      </c>
      <c r="I422" s="90" t="s">
        <v>930</v>
      </c>
      <c r="J422" s="116">
        <v>138</v>
      </c>
      <c r="K422" s="90" t="s">
        <v>2618</v>
      </c>
      <c r="L422" s="90" t="s">
        <v>593</v>
      </c>
      <c r="M422" s="94" t="str">
        <f t="shared" si="9"/>
        <v>ARADO Ruben</v>
      </c>
      <c r="N422" s="94" t="str">
        <f>IFERROR(VLOOKUP(A422,'[2]CLASES-TEMPORADA 2022_2023-2023'!$A:$M,12,0),"")</f>
        <v/>
      </c>
      <c r="O422" s="90" t="str">
        <f>IFERROR(VLOOKUP(A422,'[2]CLASES-TEMPORADA 2022_2023-2023'!$A:$M,13,0),"")</f>
        <v/>
      </c>
    </row>
    <row r="423" spans="1:15" s="94" customFormat="1" x14ac:dyDescent="0.2">
      <c r="A423" s="116">
        <v>39672</v>
      </c>
      <c r="B423" s="90" t="s">
        <v>8750</v>
      </c>
      <c r="C423" s="90" t="s">
        <v>12018</v>
      </c>
      <c r="D423" s="90"/>
      <c r="E423" s="90" t="s">
        <v>521</v>
      </c>
      <c r="F423" s="90" t="s">
        <v>12019</v>
      </c>
      <c r="G423" s="90" t="s">
        <v>12020</v>
      </c>
      <c r="H423" s="90" t="s">
        <v>913</v>
      </c>
      <c r="I423" s="90" t="s">
        <v>959</v>
      </c>
      <c r="J423" s="116">
        <v>375</v>
      </c>
      <c r="K423" s="90" t="s">
        <v>1963</v>
      </c>
      <c r="L423" s="90" t="s">
        <v>588</v>
      </c>
      <c r="M423" s="94" t="str">
        <f t="shared" si="9"/>
        <v>LAKA Gaizka</v>
      </c>
      <c r="N423" s="94" t="str">
        <f>IFERROR(VLOOKUP(A423,'[2]CLASES-TEMPORADA 2022_2023-2023'!$A:$M,12,0),"")</f>
        <v/>
      </c>
      <c r="O423" s="90" t="str">
        <f>IFERROR(VLOOKUP(A423,'[2]CLASES-TEMPORADA 2022_2023-2023'!$A:$M,13,0),"")</f>
        <v/>
      </c>
    </row>
    <row r="424" spans="1:15" s="94" customFormat="1" x14ac:dyDescent="0.2">
      <c r="A424" s="116">
        <v>39671</v>
      </c>
      <c r="B424" s="90" t="s">
        <v>8750</v>
      </c>
      <c r="C424" s="90" t="s">
        <v>12021</v>
      </c>
      <c r="D424" s="90"/>
      <c r="E424" s="90" t="s">
        <v>2651</v>
      </c>
      <c r="F424" s="90" t="s">
        <v>12022</v>
      </c>
      <c r="G424" s="90" t="s">
        <v>12023</v>
      </c>
      <c r="H424" s="90" t="s">
        <v>913</v>
      </c>
      <c r="I424" s="90" t="s">
        <v>948</v>
      </c>
      <c r="J424" s="116">
        <v>284</v>
      </c>
      <c r="K424" s="90" t="s">
        <v>2103</v>
      </c>
      <c r="L424" s="90" t="s">
        <v>588</v>
      </c>
      <c r="M424" s="94" t="str">
        <f t="shared" si="9"/>
        <v>BUKIN Andrei</v>
      </c>
      <c r="N424" s="94" t="str">
        <f>IFERROR(VLOOKUP(A424,'[2]CLASES-TEMPORADA 2022_2023-2023'!$A:$M,12,0),"")</f>
        <v/>
      </c>
      <c r="O424" s="90" t="str">
        <f>IFERROR(VLOOKUP(A424,'[2]CLASES-TEMPORADA 2022_2023-2023'!$A:$M,13,0),"")</f>
        <v/>
      </c>
    </row>
    <row r="425" spans="1:15" s="94" customFormat="1" x14ac:dyDescent="0.2">
      <c r="A425" s="116">
        <v>39666</v>
      </c>
      <c r="B425" s="90" t="s">
        <v>8750</v>
      </c>
      <c r="C425" s="90" t="s">
        <v>2063</v>
      </c>
      <c r="D425" s="90" t="s">
        <v>37</v>
      </c>
      <c r="E425" s="90" t="s">
        <v>12024</v>
      </c>
      <c r="F425" s="90" t="s">
        <v>12025</v>
      </c>
      <c r="G425" s="90" t="s">
        <v>12026</v>
      </c>
      <c r="H425" s="90" t="s">
        <v>909</v>
      </c>
      <c r="I425" s="90" t="s">
        <v>1246</v>
      </c>
      <c r="J425" s="116">
        <v>245</v>
      </c>
      <c r="K425" s="90" t="s">
        <v>2071</v>
      </c>
      <c r="L425" s="90" t="s">
        <v>588</v>
      </c>
      <c r="M425" s="94" t="str">
        <f t="shared" si="9"/>
        <v>ORTIZ Iván Santiago</v>
      </c>
      <c r="N425" s="94" t="str">
        <f>IFERROR(VLOOKUP(A425,'[2]CLASES-TEMPORADA 2022_2023-2023'!$A:$M,12,0),"")</f>
        <v/>
      </c>
      <c r="O425" s="90" t="str">
        <f>IFERROR(VLOOKUP(A425,'[2]CLASES-TEMPORADA 2022_2023-2023'!$A:$M,13,0),"")</f>
        <v/>
      </c>
    </row>
    <row r="426" spans="1:15" s="94" customFormat="1" x14ac:dyDescent="0.2">
      <c r="A426" s="116">
        <v>39665</v>
      </c>
      <c r="B426" s="90" t="s">
        <v>10851</v>
      </c>
      <c r="C426" s="90" t="s">
        <v>12027</v>
      </c>
      <c r="D426" s="90"/>
      <c r="E426" s="90" t="s">
        <v>12028</v>
      </c>
      <c r="F426" s="90" t="s">
        <v>12029</v>
      </c>
      <c r="G426" s="90" t="s">
        <v>12030</v>
      </c>
      <c r="H426" s="90" t="s">
        <v>913</v>
      </c>
      <c r="I426" s="90" t="s">
        <v>1175</v>
      </c>
      <c r="J426" s="116">
        <v>561</v>
      </c>
      <c r="K426" s="90" t="s">
        <v>2160</v>
      </c>
      <c r="L426" s="90" t="s">
        <v>184</v>
      </c>
      <c r="M426" s="94" t="str">
        <f t="shared" si="9"/>
        <v>SIVAKOVA Katsiaryna</v>
      </c>
      <c r="N426" s="94" t="str">
        <f>IFERROR(VLOOKUP(A426,'[2]CLASES-TEMPORADA 2022_2023-2023'!$A:$M,12,0),"")</f>
        <v/>
      </c>
      <c r="O426" s="90" t="str">
        <f>IFERROR(VLOOKUP(A426,'[2]CLASES-TEMPORADA 2022_2023-2023'!$A:$M,13,0),"")</f>
        <v/>
      </c>
    </row>
    <row r="427" spans="1:15" s="94" customFormat="1" x14ac:dyDescent="0.2">
      <c r="A427" s="116">
        <v>39664</v>
      </c>
      <c r="B427" s="90" t="s">
        <v>8750</v>
      </c>
      <c r="C427" s="90" t="s">
        <v>1392</v>
      </c>
      <c r="D427" s="90" t="s">
        <v>25</v>
      </c>
      <c r="E427" s="90" t="s">
        <v>2278</v>
      </c>
      <c r="F427" s="90" t="s">
        <v>12031</v>
      </c>
      <c r="G427" s="90" t="s">
        <v>12032</v>
      </c>
      <c r="H427" s="90" t="s">
        <v>909</v>
      </c>
      <c r="I427" s="90" t="s">
        <v>1198</v>
      </c>
      <c r="J427" s="116">
        <v>567</v>
      </c>
      <c r="K427" s="90" t="s">
        <v>1963</v>
      </c>
      <c r="L427" s="90" t="s">
        <v>520</v>
      </c>
      <c r="M427" s="94" t="str">
        <f t="shared" si="9"/>
        <v>GALAN Mario</v>
      </c>
      <c r="N427" s="94" t="str">
        <f>IFERROR(VLOOKUP(A427,'[2]CLASES-TEMPORADA 2022_2023-2023'!$A:$M,12,0),"")</f>
        <v/>
      </c>
      <c r="O427" s="90" t="str">
        <f>IFERROR(VLOOKUP(A427,'[2]CLASES-TEMPORADA 2022_2023-2023'!$A:$M,13,0),"")</f>
        <v/>
      </c>
    </row>
    <row r="428" spans="1:15" s="94" customFormat="1" x14ac:dyDescent="0.2">
      <c r="A428" s="116">
        <v>39663</v>
      </c>
      <c r="B428" s="90" t="s">
        <v>8750</v>
      </c>
      <c r="C428" s="90" t="s">
        <v>12033</v>
      </c>
      <c r="D428" s="90" t="s">
        <v>12034</v>
      </c>
      <c r="E428" s="90" t="s">
        <v>3909</v>
      </c>
      <c r="F428" s="90" t="s">
        <v>3268</v>
      </c>
      <c r="G428" s="90" t="s">
        <v>12035</v>
      </c>
      <c r="H428" s="90" t="s">
        <v>909</v>
      </c>
      <c r="I428" s="90" t="s">
        <v>1198</v>
      </c>
      <c r="J428" s="116">
        <v>567</v>
      </c>
      <c r="K428" s="90" t="s">
        <v>1963</v>
      </c>
      <c r="L428" s="90" t="s">
        <v>520</v>
      </c>
      <c r="M428" s="94" t="str">
        <f t="shared" si="9"/>
        <v>MONTILLA Brais</v>
      </c>
      <c r="N428" s="94" t="str">
        <f>IFERROR(VLOOKUP(A428,'[2]CLASES-TEMPORADA 2022_2023-2023'!$A:$M,12,0),"")</f>
        <v/>
      </c>
      <c r="O428" s="90" t="str">
        <f>IFERROR(VLOOKUP(A428,'[2]CLASES-TEMPORADA 2022_2023-2023'!$A:$M,13,0),"")</f>
        <v/>
      </c>
    </row>
    <row r="429" spans="1:15" s="94" customFormat="1" x14ac:dyDescent="0.2">
      <c r="A429" s="116">
        <v>39661</v>
      </c>
      <c r="B429" s="90" t="s">
        <v>8750</v>
      </c>
      <c r="C429" s="90" t="s">
        <v>103</v>
      </c>
      <c r="D429" s="90" t="s">
        <v>6016</v>
      </c>
      <c r="E429" s="90" t="s">
        <v>108</v>
      </c>
      <c r="F429" s="90" t="s">
        <v>12036</v>
      </c>
      <c r="G429" s="90" t="s">
        <v>12037</v>
      </c>
      <c r="H429" s="90" t="s">
        <v>909</v>
      </c>
      <c r="I429" s="90" t="s">
        <v>1198</v>
      </c>
      <c r="J429" s="116">
        <v>567</v>
      </c>
      <c r="K429" s="90" t="s">
        <v>1963</v>
      </c>
      <c r="L429" s="90" t="s">
        <v>520</v>
      </c>
      <c r="M429" s="94" t="str">
        <f t="shared" si="9"/>
        <v>PEREIRA Sergio</v>
      </c>
      <c r="N429" s="94" t="str">
        <f>IFERROR(VLOOKUP(A429,'[2]CLASES-TEMPORADA 2022_2023-2023'!$A:$M,12,0),"")</f>
        <v/>
      </c>
      <c r="O429" s="90" t="str">
        <f>IFERROR(VLOOKUP(A429,'[2]CLASES-TEMPORADA 2022_2023-2023'!$A:$M,13,0),"")</f>
        <v/>
      </c>
    </row>
    <row r="430" spans="1:15" s="94" customFormat="1" x14ac:dyDescent="0.2">
      <c r="A430" s="116">
        <v>39660</v>
      </c>
      <c r="B430" s="90" t="s">
        <v>8750</v>
      </c>
      <c r="C430" s="90" t="s">
        <v>6409</v>
      </c>
      <c r="D430" s="90" t="s">
        <v>4529</v>
      </c>
      <c r="E430" s="90" t="s">
        <v>1079</v>
      </c>
      <c r="F430" s="90" t="s">
        <v>2221</v>
      </c>
      <c r="G430" s="90" t="s">
        <v>12038</v>
      </c>
      <c r="H430" s="90" t="s">
        <v>909</v>
      </c>
      <c r="I430" s="90" t="s">
        <v>1198</v>
      </c>
      <c r="J430" s="116">
        <v>567</v>
      </c>
      <c r="K430" s="90" t="s">
        <v>1963</v>
      </c>
      <c r="L430" s="90" t="s">
        <v>520</v>
      </c>
      <c r="M430" s="94" t="str">
        <f t="shared" si="9"/>
        <v>DEL OLMO Hugo</v>
      </c>
      <c r="N430" s="94" t="str">
        <f>IFERROR(VLOOKUP(A430,'[2]CLASES-TEMPORADA 2022_2023-2023'!$A:$M,12,0),"")</f>
        <v/>
      </c>
      <c r="O430" s="90" t="str">
        <f>IFERROR(VLOOKUP(A430,'[2]CLASES-TEMPORADA 2022_2023-2023'!$A:$M,13,0),"")</f>
        <v/>
      </c>
    </row>
    <row r="431" spans="1:15" s="94" customFormat="1" x14ac:dyDescent="0.2">
      <c r="A431" s="116">
        <v>39659</v>
      </c>
      <c r="B431" s="90" t="s">
        <v>8750</v>
      </c>
      <c r="C431" s="90" t="s">
        <v>12039</v>
      </c>
      <c r="D431" s="90"/>
      <c r="E431" s="90" t="s">
        <v>12040</v>
      </c>
      <c r="F431" s="90" t="s">
        <v>12041</v>
      </c>
      <c r="G431" s="90" t="s">
        <v>12042</v>
      </c>
      <c r="H431" s="90" t="s">
        <v>913</v>
      </c>
      <c r="I431" s="90" t="s">
        <v>1152</v>
      </c>
      <c r="J431" s="116">
        <v>62</v>
      </c>
      <c r="K431" s="90" t="s">
        <v>2126</v>
      </c>
      <c r="L431" s="90" t="s">
        <v>588</v>
      </c>
      <c r="M431" s="94" t="str">
        <f t="shared" si="9"/>
        <v>BERGLUND Simon Alexander</v>
      </c>
      <c r="N431" s="94" t="str">
        <f>IFERROR(VLOOKUP(A431,'[2]CLASES-TEMPORADA 2022_2023-2023'!$A:$M,12,0),"")</f>
        <v/>
      </c>
      <c r="O431" s="90" t="str">
        <f>IFERROR(VLOOKUP(A431,'[2]CLASES-TEMPORADA 2022_2023-2023'!$A:$M,13,0),"")</f>
        <v/>
      </c>
    </row>
    <row r="432" spans="1:15" s="94" customFormat="1" x14ac:dyDescent="0.2">
      <c r="A432" s="116">
        <v>39658</v>
      </c>
      <c r="B432" s="90" t="s">
        <v>8750</v>
      </c>
      <c r="C432" s="90" t="s">
        <v>3068</v>
      </c>
      <c r="D432" s="90" t="s">
        <v>1437</v>
      </c>
      <c r="E432" s="90" t="s">
        <v>12043</v>
      </c>
      <c r="F432" s="90" t="s">
        <v>12044</v>
      </c>
      <c r="G432" s="90" t="s">
        <v>12045</v>
      </c>
      <c r="H432" s="90" t="s">
        <v>920</v>
      </c>
      <c r="I432" s="90" t="s">
        <v>825</v>
      </c>
      <c r="J432" s="116">
        <v>10402</v>
      </c>
      <c r="K432" s="90" t="s">
        <v>3002</v>
      </c>
      <c r="L432" s="90" t="s">
        <v>587</v>
      </c>
      <c r="M432" s="94" t="str">
        <f t="shared" si="9"/>
        <v>SALAZAR Carlos Antobnio</v>
      </c>
      <c r="N432" s="94" t="str">
        <f>IFERROR(VLOOKUP(A432,'[2]CLASES-TEMPORADA 2022_2023-2023'!$A:$M,12,0),"")</f>
        <v/>
      </c>
      <c r="O432" s="90" t="str">
        <f>IFERROR(VLOOKUP(A432,'[2]CLASES-TEMPORADA 2022_2023-2023'!$A:$M,13,0),"")</f>
        <v/>
      </c>
    </row>
    <row r="433" spans="1:15" s="94" customFormat="1" x14ac:dyDescent="0.2">
      <c r="A433" s="116">
        <v>39655</v>
      </c>
      <c r="B433" s="90" t="s">
        <v>8750</v>
      </c>
      <c r="C433" s="90" t="s">
        <v>12046</v>
      </c>
      <c r="D433" s="90"/>
      <c r="E433" s="90" t="s">
        <v>12047</v>
      </c>
      <c r="F433" s="90" t="s">
        <v>12048</v>
      </c>
      <c r="G433" s="90" t="s">
        <v>12049</v>
      </c>
      <c r="H433" s="90" t="s">
        <v>913</v>
      </c>
      <c r="I433" s="90" t="s">
        <v>919</v>
      </c>
      <c r="J433" s="116">
        <v>47</v>
      </c>
      <c r="K433" s="90" t="s">
        <v>2544</v>
      </c>
      <c r="L433" s="90" t="s">
        <v>585</v>
      </c>
      <c r="M433" s="94" t="str">
        <f t="shared" si="9"/>
        <v>MACKEY Kevin Francis</v>
      </c>
      <c r="N433" s="94" t="str">
        <f>IFERROR(VLOOKUP(A433,'[2]CLASES-TEMPORADA 2022_2023-2023'!$A:$M,12,0),"")</f>
        <v/>
      </c>
      <c r="O433" s="90" t="str">
        <f>IFERROR(VLOOKUP(A433,'[2]CLASES-TEMPORADA 2022_2023-2023'!$A:$M,13,0),"")</f>
        <v/>
      </c>
    </row>
    <row r="434" spans="1:15" s="94" customFormat="1" x14ac:dyDescent="0.2">
      <c r="A434" s="116">
        <v>39651</v>
      </c>
      <c r="B434" s="90" t="s">
        <v>10851</v>
      </c>
      <c r="C434" s="90" t="s">
        <v>2059</v>
      </c>
      <c r="D434" s="90"/>
      <c r="E434" s="90" t="s">
        <v>12050</v>
      </c>
      <c r="F434" s="90" t="s">
        <v>12051</v>
      </c>
      <c r="G434" s="90" t="s">
        <v>12052</v>
      </c>
      <c r="H434" s="90" t="s">
        <v>913</v>
      </c>
      <c r="I434" s="90" t="s">
        <v>1173</v>
      </c>
      <c r="J434" s="116">
        <v>10131</v>
      </c>
      <c r="K434" s="90" t="s">
        <v>2014</v>
      </c>
      <c r="L434" s="90" t="s">
        <v>185</v>
      </c>
      <c r="M434" s="94" t="str">
        <f t="shared" si="9"/>
        <v>ZHANG Lily Ann</v>
      </c>
      <c r="N434" s="94" t="str">
        <f>IFERROR(VLOOKUP(A434,'[2]CLASES-TEMPORADA 2022_2023-2023'!$A:$M,12,0),"")</f>
        <v/>
      </c>
      <c r="O434" s="90" t="str">
        <f>IFERROR(VLOOKUP(A434,'[2]CLASES-TEMPORADA 2022_2023-2023'!$A:$M,13,0),"")</f>
        <v/>
      </c>
    </row>
    <row r="435" spans="1:15" s="94" customFormat="1" x14ac:dyDescent="0.2">
      <c r="A435" s="116">
        <v>39648</v>
      </c>
      <c r="B435" s="90" t="s">
        <v>10851</v>
      </c>
      <c r="C435" s="90" t="s">
        <v>3702</v>
      </c>
      <c r="D435" s="90"/>
      <c r="E435" s="90" t="s">
        <v>12053</v>
      </c>
      <c r="F435" s="90" t="s">
        <v>12054</v>
      </c>
      <c r="G435" s="90" t="s">
        <v>12055</v>
      </c>
      <c r="H435" s="90" t="s">
        <v>913</v>
      </c>
      <c r="I435" s="90" t="s">
        <v>1173</v>
      </c>
      <c r="J435" s="116">
        <v>10131</v>
      </c>
      <c r="K435" s="90" t="s">
        <v>2014</v>
      </c>
      <c r="L435" s="90" t="s">
        <v>185</v>
      </c>
      <c r="M435" s="94" t="str">
        <f t="shared" si="9"/>
        <v>LIN Ye</v>
      </c>
      <c r="N435" s="94" t="str">
        <f>IFERROR(VLOOKUP(A435,'[2]CLASES-TEMPORADA 2022_2023-2023'!$A:$M,12,0),"")</f>
        <v/>
      </c>
      <c r="O435" s="90" t="str">
        <f>IFERROR(VLOOKUP(A435,'[2]CLASES-TEMPORADA 2022_2023-2023'!$A:$M,13,0),"")</f>
        <v/>
      </c>
    </row>
    <row r="436" spans="1:15" s="94" customFormat="1" x14ac:dyDescent="0.2">
      <c r="A436" s="116">
        <v>39646</v>
      </c>
      <c r="B436" s="90" t="s">
        <v>8750</v>
      </c>
      <c r="C436" s="90" t="s">
        <v>12056</v>
      </c>
      <c r="D436" s="90" t="s">
        <v>12057</v>
      </c>
      <c r="E436" s="90" t="s">
        <v>12058</v>
      </c>
      <c r="F436" s="90" t="s">
        <v>12059</v>
      </c>
      <c r="G436" s="90" t="s">
        <v>12060</v>
      </c>
      <c r="H436" s="90" t="s">
        <v>913</v>
      </c>
      <c r="I436" s="90" t="s">
        <v>921</v>
      </c>
      <c r="J436" s="116">
        <v>78</v>
      </c>
      <c r="K436" s="90" t="s">
        <v>2014</v>
      </c>
      <c r="L436" s="90" t="s">
        <v>583</v>
      </c>
      <c r="M436" s="94" t="str">
        <f t="shared" si="9"/>
        <v>QUEK Izaac</v>
      </c>
      <c r="N436" s="94" t="str">
        <f>IFERROR(VLOOKUP(A436,'[2]CLASES-TEMPORADA 2022_2023-2023'!$A:$M,12,0),"")</f>
        <v/>
      </c>
      <c r="O436" s="90" t="str">
        <f>IFERROR(VLOOKUP(A436,'[2]CLASES-TEMPORADA 2022_2023-2023'!$A:$M,13,0),"")</f>
        <v/>
      </c>
    </row>
    <row r="437" spans="1:15" s="94" customFormat="1" x14ac:dyDescent="0.2">
      <c r="A437" s="116">
        <v>39645</v>
      </c>
      <c r="B437" s="90" t="s">
        <v>8750</v>
      </c>
      <c r="C437" s="90" t="s">
        <v>1261</v>
      </c>
      <c r="D437" s="90" t="s">
        <v>3093</v>
      </c>
      <c r="E437" s="90" t="s">
        <v>43</v>
      </c>
      <c r="F437" s="90" t="s">
        <v>12061</v>
      </c>
      <c r="G437" s="90" t="s">
        <v>12062</v>
      </c>
      <c r="H437" s="90" t="s">
        <v>909</v>
      </c>
      <c r="I437" s="90" t="s">
        <v>1135</v>
      </c>
      <c r="J437" s="116">
        <v>2</v>
      </c>
      <c r="K437" s="90" t="s">
        <v>1963</v>
      </c>
      <c r="L437" s="90" t="s">
        <v>591</v>
      </c>
      <c r="M437" s="94" t="str">
        <f t="shared" si="9"/>
        <v>SIERRA Antonio</v>
      </c>
      <c r="N437" s="94" t="str">
        <f>IFERROR(VLOOKUP(A437,'[2]CLASES-TEMPORADA 2022_2023-2023'!$A:$M,12,0),"")</f>
        <v/>
      </c>
      <c r="O437" s="90" t="str">
        <f>IFERROR(VLOOKUP(A437,'[2]CLASES-TEMPORADA 2022_2023-2023'!$A:$M,13,0),"")</f>
        <v/>
      </c>
    </row>
    <row r="438" spans="1:15" s="94" customFormat="1" x14ac:dyDescent="0.2">
      <c r="A438" s="116">
        <v>39643</v>
      </c>
      <c r="B438" s="90" t="s">
        <v>8750</v>
      </c>
      <c r="C438" s="90" t="s">
        <v>2803</v>
      </c>
      <c r="D438" s="90" t="s">
        <v>2804</v>
      </c>
      <c r="E438" s="90" t="s">
        <v>1530</v>
      </c>
      <c r="F438" s="90" t="s">
        <v>12063</v>
      </c>
      <c r="G438" s="90" t="s">
        <v>12064</v>
      </c>
      <c r="H438" s="90" t="s">
        <v>909</v>
      </c>
      <c r="I438" s="90" t="s">
        <v>1180</v>
      </c>
      <c r="J438" s="116">
        <v>494</v>
      </c>
      <c r="K438" s="90" t="s">
        <v>1963</v>
      </c>
      <c r="L438" s="90" t="s">
        <v>587</v>
      </c>
      <c r="M438" s="94" t="str">
        <f t="shared" si="9"/>
        <v>CORBELLA Jofre</v>
      </c>
      <c r="N438" s="94" t="str">
        <f>IFERROR(VLOOKUP(A438,'[2]CLASES-TEMPORADA 2022_2023-2023'!$A:$M,12,0),"")</f>
        <v/>
      </c>
      <c r="O438" s="90" t="str">
        <f>IFERROR(VLOOKUP(A438,'[2]CLASES-TEMPORADA 2022_2023-2023'!$A:$M,13,0),"")</f>
        <v/>
      </c>
    </row>
    <row r="439" spans="1:15" s="94" customFormat="1" x14ac:dyDescent="0.2">
      <c r="A439" s="116">
        <v>39642</v>
      </c>
      <c r="B439" s="90" t="s">
        <v>8750</v>
      </c>
      <c r="C439" s="90" t="s">
        <v>2114</v>
      </c>
      <c r="D439" s="90" t="s">
        <v>2066</v>
      </c>
      <c r="E439" s="90" t="s">
        <v>12065</v>
      </c>
      <c r="F439" s="90" t="s">
        <v>4771</v>
      </c>
      <c r="G439" s="90" t="s">
        <v>12066</v>
      </c>
      <c r="H439" s="90" t="s">
        <v>913</v>
      </c>
      <c r="I439" s="90" t="s">
        <v>1118</v>
      </c>
      <c r="J439" s="116">
        <v>169</v>
      </c>
      <c r="K439" s="90" t="s">
        <v>1963</v>
      </c>
      <c r="L439" s="90" t="s">
        <v>591</v>
      </c>
      <c r="M439" s="94" t="str">
        <f t="shared" si="9"/>
        <v>SáNCHEZ Víctor Manuel</v>
      </c>
      <c r="N439" s="94" t="str">
        <f>IFERROR(VLOOKUP(A439,'[2]CLASES-TEMPORADA 2022_2023-2023'!$A:$M,12,0),"")</f>
        <v/>
      </c>
      <c r="O439" s="90" t="str">
        <f>IFERROR(VLOOKUP(A439,'[2]CLASES-TEMPORADA 2022_2023-2023'!$A:$M,13,0),"")</f>
        <v/>
      </c>
    </row>
    <row r="440" spans="1:15" s="94" customFormat="1" x14ac:dyDescent="0.2">
      <c r="A440" s="116">
        <v>39640</v>
      </c>
      <c r="B440" s="90" t="s">
        <v>8750</v>
      </c>
      <c r="C440" s="90" t="s">
        <v>12067</v>
      </c>
      <c r="D440" s="90" t="s">
        <v>1696</v>
      </c>
      <c r="E440" s="90" t="s">
        <v>12068</v>
      </c>
      <c r="F440" s="90" t="s">
        <v>3148</v>
      </c>
      <c r="G440" s="90" t="s">
        <v>12069</v>
      </c>
      <c r="H440" s="90" t="s">
        <v>913</v>
      </c>
      <c r="I440" s="90" t="s">
        <v>938</v>
      </c>
      <c r="J440" s="116">
        <v>130</v>
      </c>
      <c r="K440" s="90" t="s">
        <v>1963</v>
      </c>
      <c r="L440" s="90" t="s">
        <v>587</v>
      </c>
      <c r="M440" s="94" t="str">
        <f t="shared" si="9"/>
        <v>GARROCHO Pau Magi</v>
      </c>
      <c r="N440" s="94" t="str">
        <f>IFERROR(VLOOKUP(A440,'[2]CLASES-TEMPORADA 2022_2023-2023'!$A:$M,12,0),"")</f>
        <v/>
      </c>
      <c r="O440" s="90" t="str">
        <f>IFERROR(VLOOKUP(A440,'[2]CLASES-TEMPORADA 2022_2023-2023'!$A:$M,13,0),"")</f>
        <v/>
      </c>
    </row>
    <row r="441" spans="1:15" s="94" customFormat="1" x14ac:dyDescent="0.2">
      <c r="A441" s="116">
        <v>39639</v>
      </c>
      <c r="B441" s="90" t="s">
        <v>10851</v>
      </c>
      <c r="C441" s="90" t="s">
        <v>1403</v>
      </c>
      <c r="D441" s="90" t="s">
        <v>33</v>
      </c>
      <c r="E441" s="90" t="s">
        <v>2234</v>
      </c>
      <c r="F441" s="90" t="s">
        <v>12070</v>
      </c>
      <c r="G441" s="90" t="s">
        <v>12071</v>
      </c>
      <c r="H441" s="90" t="s">
        <v>909</v>
      </c>
      <c r="I441" s="90" t="s">
        <v>1180</v>
      </c>
      <c r="J441" s="116">
        <v>494</v>
      </c>
      <c r="K441" s="90" t="s">
        <v>1963</v>
      </c>
      <c r="L441" s="90" t="s">
        <v>587</v>
      </c>
      <c r="M441" s="94" t="str">
        <f t="shared" ref="M441:M504" si="10">CONCATENATE(C441," ",PROPER(E441))</f>
        <v>BOSCH Ona</v>
      </c>
      <c r="N441" s="94" t="str">
        <f>IFERROR(VLOOKUP(A441,'[2]CLASES-TEMPORADA 2022_2023-2023'!$A:$M,12,0),"")</f>
        <v/>
      </c>
      <c r="O441" s="90" t="str">
        <f>IFERROR(VLOOKUP(A441,'[2]CLASES-TEMPORADA 2022_2023-2023'!$A:$M,13,0),"")</f>
        <v/>
      </c>
    </row>
    <row r="442" spans="1:15" s="94" customFormat="1" x14ac:dyDescent="0.2">
      <c r="A442" s="116">
        <v>39638</v>
      </c>
      <c r="B442" s="90" t="s">
        <v>8750</v>
      </c>
      <c r="C442" s="90" t="s">
        <v>1582</v>
      </c>
      <c r="D442" s="90" t="s">
        <v>12072</v>
      </c>
      <c r="E442" s="90" t="s">
        <v>57</v>
      </c>
      <c r="F442" s="90" t="s">
        <v>12073</v>
      </c>
      <c r="G442" s="90" t="s">
        <v>12074</v>
      </c>
      <c r="H442" s="90" t="s">
        <v>913</v>
      </c>
      <c r="I442" s="90" t="s">
        <v>919</v>
      </c>
      <c r="J442" s="116">
        <v>47</v>
      </c>
      <c r="K442" s="90" t="s">
        <v>1963</v>
      </c>
      <c r="L442" s="90" t="s">
        <v>585</v>
      </c>
      <c r="M442" s="94" t="str">
        <f t="shared" si="10"/>
        <v>MARTÍNEZ Fernando</v>
      </c>
      <c r="N442" s="94" t="str">
        <f>IFERROR(VLOOKUP(A442,'[2]CLASES-TEMPORADA 2022_2023-2023'!$A:$M,12,0),"")</f>
        <v/>
      </c>
      <c r="O442" s="90" t="str">
        <f>IFERROR(VLOOKUP(A442,'[2]CLASES-TEMPORADA 2022_2023-2023'!$A:$M,13,0),"")</f>
        <v/>
      </c>
    </row>
    <row r="443" spans="1:15" s="94" customFormat="1" x14ac:dyDescent="0.2">
      <c r="A443" s="116">
        <v>39632</v>
      </c>
      <c r="B443" s="90" t="s">
        <v>10851</v>
      </c>
      <c r="C443" s="90" t="s">
        <v>2059</v>
      </c>
      <c r="D443" s="90"/>
      <c r="E443" s="90" t="s">
        <v>12075</v>
      </c>
      <c r="F443" s="90" t="s">
        <v>12076</v>
      </c>
      <c r="G443" s="90" t="s">
        <v>12077</v>
      </c>
      <c r="H443" s="90" t="s">
        <v>913</v>
      </c>
      <c r="I443" s="90" t="s">
        <v>919</v>
      </c>
      <c r="J443" s="116">
        <v>47</v>
      </c>
      <c r="K443" s="90" t="s">
        <v>2014</v>
      </c>
      <c r="L443" s="90" t="s">
        <v>585</v>
      </c>
      <c r="M443" s="94" t="str">
        <f t="shared" si="10"/>
        <v>ZHANG Mo</v>
      </c>
      <c r="N443" s="94" t="str">
        <f>IFERROR(VLOOKUP(A443,'[2]CLASES-TEMPORADA 2022_2023-2023'!$A:$M,12,0),"")</f>
        <v/>
      </c>
      <c r="O443" s="90" t="str">
        <f>IFERROR(VLOOKUP(A443,'[2]CLASES-TEMPORADA 2022_2023-2023'!$A:$M,13,0),"")</f>
        <v/>
      </c>
    </row>
    <row r="444" spans="1:15" s="94" customFormat="1" x14ac:dyDescent="0.2">
      <c r="A444" s="116">
        <v>39630</v>
      </c>
      <c r="B444" s="90" t="s">
        <v>10851</v>
      </c>
      <c r="C444" s="90" t="s">
        <v>12078</v>
      </c>
      <c r="D444" s="90"/>
      <c r="E444" s="90" t="s">
        <v>12079</v>
      </c>
      <c r="F444" s="90" t="s">
        <v>12080</v>
      </c>
      <c r="G444" s="90" t="s">
        <v>12081</v>
      </c>
      <c r="H444" s="90" t="s">
        <v>913</v>
      </c>
      <c r="I444" s="90" t="s">
        <v>919</v>
      </c>
      <c r="J444" s="116">
        <v>47</v>
      </c>
      <c r="K444" s="90" t="s">
        <v>2343</v>
      </c>
      <c r="L444" s="90" t="s">
        <v>585</v>
      </c>
      <c r="M444" s="94" t="str">
        <f t="shared" si="10"/>
        <v>KULAKÇEKEN Simay</v>
      </c>
      <c r="N444" s="94" t="str">
        <f>IFERROR(VLOOKUP(A444,'[2]CLASES-TEMPORADA 2022_2023-2023'!$A:$M,12,0),"")</f>
        <v/>
      </c>
      <c r="O444" s="90" t="str">
        <f>IFERROR(VLOOKUP(A444,'[2]CLASES-TEMPORADA 2022_2023-2023'!$A:$M,13,0),"")</f>
        <v/>
      </c>
    </row>
    <row r="445" spans="1:15" s="94" customFormat="1" x14ac:dyDescent="0.2">
      <c r="A445" s="116">
        <v>39628</v>
      </c>
      <c r="B445" s="90" t="s">
        <v>10851</v>
      </c>
      <c r="C445" s="90" t="s">
        <v>12082</v>
      </c>
      <c r="D445" s="90"/>
      <c r="E445" s="90" t="s">
        <v>12083</v>
      </c>
      <c r="F445" s="90" t="s">
        <v>12084</v>
      </c>
      <c r="G445" s="90" t="s">
        <v>12085</v>
      </c>
      <c r="H445" s="90" t="s">
        <v>913</v>
      </c>
      <c r="I445" s="90" t="s">
        <v>919</v>
      </c>
      <c r="J445" s="116">
        <v>47</v>
      </c>
      <c r="K445" s="90" t="s">
        <v>1982</v>
      </c>
      <c r="L445" s="90" t="s">
        <v>585</v>
      </c>
      <c r="M445" s="94" t="str">
        <f t="shared" si="10"/>
        <v>HUANG Yu-Chiao</v>
      </c>
      <c r="N445" s="94" t="str">
        <f>IFERROR(VLOOKUP(A445,'[2]CLASES-TEMPORADA 2022_2023-2023'!$A:$M,12,0),"")</f>
        <v/>
      </c>
      <c r="O445" s="90" t="str">
        <f>IFERROR(VLOOKUP(A445,'[2]CLASES-TEMPORADA 2022_2023-2023'!$A:$M,13,0),"")</f>
        <v/>
      </c>
    </row>
    <row r="446" spans="1:15" s="94" customFormat="1" x14ac:dyDescent="0.2">
      <c r="A446" s="116">
        <v>39627</v>
      </c>
      <c r="B446" s="90" t="s">
        <v>8750</v>
      </c>
      <c r="C446" s="90" t="s">
        <v>12086</v>
      </c>
      <c r="D446" s="90"/>
      <c r="E446" s="90" t="s">
        <v>12087</v>
      </c>
      <c r="F446" s="90" t="s">
        <v>12088</v>
      </c>
      <c r="G446" s="90" t="s">
        <v>12089</v>
      </c>
      <c r="H446" s="90" t="s">
        <v>913</v>
      </c>
      <c r="I446" s="90" t="s">
        <v>921</v>
      </c>
      <c r="J446" s="116">
        <v>78</v>
      </c>
      <c r="K446" s="90" t="s">
        <v>2014</v>
      </c>
      <c r="L446" s="90" t="s">
        <v>583</v>
      </c>
      <c r="M446" s="94" t="str">
        <f t="shared" si="10"/>
        <v>HEIDARI Matin</v>
      </c>
      <c r="N446" s="94" t="str">
        <f>IFERROR(VLOOKUP(A446,'[2]CLASES-TEMPORADA 2022_2023-2023'!$A:$M,12,0),"")</f>
        <v/>
      </c>
      <c r="O446" s="90" t="str">
        <f>IFERROR(VLOOKUP(A446,'[2]CLASES-TEMPORADA 2022_2023-2023'!$A:$M,13,0),"")</f>
        <v/>
      </c>
    </row>
    <row r="447" spans="1:15" s="94" customFormat="1" x14ac:dyDescent="0.2">
      <c r="A447" s="116">
        <v>39626</v>
      </c>
      <c r="B447" s="90" t="s">
        <v>8750</v>
      </c>
      <c r="C447" s="90" t="s">
        <v>19</v>
      </c>
      <c r="D447" s="90" t="s">
        <v>12090</v>
      </c>
      <c r="E447" s="90" t="s">
        <v>2824</v>
      </c>
      <c r="F447" s="90" t="s">
        <v>12091</v>
      </c>
      <c r="G447" s="90" t="s">
        <v>12092</v>
      </c>
      <c r="H447" s="90" t="s">
        <v>909</v>
      </c>
      <c r="I447" s="90" t="s">
        <v>953</v>
      </c>
      <c r="J447" s="116">
        <v>309</v>
      </c>
      <c r="K447" s="90" t="s">
        <v>1963</v>
      </c>
      <c r="L447" s="90" t="s">
        <v>583</v>
      </c>
      <c r="M447" s="94" t="str">
        <f t="shared" si="10"/>
        <v>RUIZ Luca</v>
      </c>
      <c r="N447" s="94" t="str">
        <f>IFERROR(VLOOKUP(A447,'[2]CLASES-TEMPORADA 2022_2023-2023'!$A:$M,12,0),"")</f>
        <v/>
      </c>
      <c r="O447" s="90" t="str">
        <f>IFERROR(VLOOKUP(A447,'[2]CLASES-TEMPORADA 2022_2023-2023'!$A:$M,13,0),"")</f>
        <v/>
      </c>
    </row>
    <row r="448" spans="1:15" s="94" customFormat="1" x14ac:dyDescent="0.2">
      <c r="A448" s="116">
        <v>39625</v>
      </c>
      <c r="B448" s="90" t="s">
        <v>8750</v>
      </c>
      <c r="C448" s="90" t="s">
        <v>26</v>
      </c>
      <c r="D448" s="90" t="s">
        <v>12093</v>
      </c>
      <c r="E448" s="90" t="s">
        <v>2562</v>
      </c>
      <c r="F448" s="90" t="s">
        <v>12094</v>
      </c>
      <c r="G448" s="90" t="s">
        <v>12095</v>
      </c>
      <c r="H448" s="90" t="s">
        <v>920</v>
      </c>
      <c r="I448" s="90" t="s">
        <v>4965</v>
      </c>
      <c r="J448" s="116">
        <v>260</v>
      </c>
      <c r="K448" s="90" t="s">
        <v>1963</v>
      </c>
      <c r="L448" s="90" t="s">
        <v>587</v>
      </c>
      <c r="M448" s="94" t="str">
        <f t="shared" si="10"/>
        <v>GOMEZ Lluis</v>
      </c>
      <c r="N448" s="94" t="str">
        <f>IFERROR(VLOOKUP(A448,'[2]CLASES-TEMPORADA 2022_2023-2023'!$A:$M,12,0),"")</f>
        <v/>
      </c>
      <c r="O448" s="90" t="str">
        <f>IFERROR(VLOOKUP(A448,'[2]CLASES-TEMPORADA 2022_2023-2023'!$A:$M,13,0),"")</f>
        <v/>
      </c>
    </row>
    <row r="449" spans="1:15" s="94" customFormat="1" x14ac:dyDescent="0.2">
      <c r="A449" s="116">
        <v>39624</v>
      </c>
      <c r="B449" s="90" t="s">
        <v>8750</v>
      </c>
      <c r="C449" s="90" t="s">
        <v>46</v>
      </c>
      <c r="D449" s="90" t="s">
        <v>2669</v>
      </c>
      <c r="E449" s="90" t="s">
        <v>2550</v>
      </c>
      <c r="F449" s="90" t="s">
        <v>11856</v>
      </c>
      <c r="G449" s="90" t="s">
        <v>12096</v>
      </c>
      <c r="H449" s="90" t="s">
        <v>909</v>
      </c>
      <c r="I449" s="90" t="s">
        <v>1260</v>
      </c>
      <c r="J449" s="116">
        <v>10183</v>
      </c>
      <c r="K449" s="90" t="s">
        <v>2122</v>
      </c>
      <c r="L449" s="90" t="s">
        <v>582</v>
      </c>
      <c r="M449" s="94" t="str">
        <f t="shared" si="10"/>
        <v>RODRIGUEZ Gabriel</v>
      </c>
      <c r="N449" s="94" t="str">
        <f>IFERROR(VLOOKUP(A449,'[2]CLASES-TEMPORADA 2022_2023-2023'!$A:$M,12,0),"")</f>
        <v/>
      </c>
      <c r="O449" s="90" t="str">
        <f>IFERROR(VLOOKUP(A449,'[2]CLASES-TEMPORADA 2022_2023-2023'!$A:$M,13,0),"")</f>
        <v/>
      </c>
    </row>
    <row r="450" spans="1:15" s="94" customFormat="1" x14ac:dyDescent="0.2">
      <c r="A450" s="116">
        <v>39619</v>
      </c>
      <c r="B450" s="90" t="s">
        <v>8750</v>
      </c>
      <c r="C450" s="90" t="s">
        <v>12097</v>
      </c>
      <c r="D450" s="90"/>
      <c r="E450" s="90" t="s">
        <v>1379</v>
      </c>
      <c r="F450" s="90" t="s">
        <v>12098</v>
      </c>
      <c r="G450" s="90" t="s">
        <v>12099</v>
      </c>
      <c r="H450" s="90" t="s">
        <v>913</v>
      </c>
      <c r="I450" s="90" t="s">
        <v>941</v>
      </c>
      <c r="J450" s="116">
        <v>262</v>
      </c>
      <c r="K450" s="90" t="s">
        <v>2707</v>
      </c>
      <c r="L450" s="90" t="s">
        <v>587</v>
      </c>
      <c r="M450" s="94" t="str">
        <f t="shared" si="10"/>
        <v>RAGNI Lorenzo</v>
      </c>
      <c r="N450" s="94" t="str">
        <f>IFERROR(VLOOKUP(A450,'[2]CLASES-TEMPORADA 2022_2023-2023'!$A:$M,12,0),"")</f>
        <v/>
      </c>
      <c r="O450" s="90" t="str">
        <f>IFERROR(VLOOKUP(A450,'[2]CLASES-TEMPORADA 2022_2023-2023'!$A:$M,13,0),"")</f>
        <v/>
      </c>
    </row>
    <row r="451" spans="1:15" s="94" customFormat="1" x14ac:dyDescent="0.2">
      <c r="A451" s="116">
        <v>39615</v>
      </c>
      <c r="B451" s="90" t="s">
        <v>8750</v>
      </c>
      <c r="C451" s="90" t="s">
        <v>2306</v>
      </c>
      <c r="D451" s="90"/>
      <c r="E451" s="90" t="s">
        <v>12100</v>
      </c>
      <c r="F451" s="90" t="s">
        <v>12101</v>
      </c>
      <c r="G451" s="90" t="s">
        <v>12102</v>
      </c>
      <c r="H451" s="90" t="s">
        <v>913</v>
      </c>
      <c r="I451" s="90" t="s">
        <v>1154</v>
      </c>
      <c r="J451" s="116">
        <v>256</v>
      </c>
      <c r="K451" s="90" t="s">
        <v>1982</v>
      </c>
      <c r="L451" s="90" t="s">
        <v>587</v>
      </c>
      <c r="M451" s="94" t="str">
        <f t="shared" si="10"/>
        <v>CHENG Zhongyong</v>
      </c>
      <c r="N451" s="94" t="str">
        <f>IFERROR(VLOOKUP(A451,'[2]CLASES-TEMPORADA 2022_2023-2023'!$A:$M,12,0),"")</f>
        <v/>
      </c>
      <c r="O451" s="90" t="str">
        <f>IFERROR(VLOOKUP(A451,'[2]CLASES-TEMPORADA 2022_2023-2023'!$A:$M,13,0),"")</f>
        <v/>
      </c>
    </row>
    <row r="452" spans="1:15" s="94" customFormat="1" x14ac:dyDescent="0.2">
      <c r="A452" s="116">
        <v>39613</v>
      </c>
      <c r="B452" s="90" t="s">
        <v>8750</v>
      </c>
      <c r="C452" s="90" t="s">
        <v>84</v>
      </c>
      <c r="D452" s="90" t="s">
        <v>1376</v>
      </c>
      <c r="E452" s="90" t="s">
        <v>77</v>
      </c>
      <c r="F452" s="90" t="s">
        <v>12103</v>
      </c>
      <c r="G452" s="90" t="s">
        <v>12104</v>
      </c>
      <c r="H452" s="90" t="s">
        <v>920</v>
      </c>
      <c r="I452" s="90" t="s">
        <v>993</v>
      </c>
      <c r="J452" s="116">
        <v>10005</v>
      </c>
      <c r="K452" s="90" t="s">
        <v>1963</v>
      </c>
      <c r="L452" s="90" t="s">
        <v>593</v>
      </c>
      <c r="M452" s="94" t="str">
        <f t="shared" si="10"/>
        <v>GONZALEZ Alberto</v>
      </c>
      <c r="N452" s="94" t="str">
        <f>IFERROR(VLOOKUP(A452,'[2]CLASES-TEMPORADA 2022_2023-2023'!$A:$M,12,0),"")</f>
        <v/>
      </c>
      <c r="O452" s="90" t="str">
        <f>IFERROR(VLOOKUP(A452,'[2]CLASES-TEMPORADA 2022_2023-2023'!$A:$M,13,0),"")</f>
        <v/>
      </c>
    </row>
    <row r="453" spans="1:15" s="94" customFormat="1" x14ac:dyDescent="0.2">
      <c r="A453" s="116">
        <v>39612</v>
      </c>
      <c r="B453" s="90" t="s">
        <v>10851</v>
      </c>
      <c r="C453" s="90" t="s">
        <v>2248</v>
      </c>
      <c r="D453" s="90" t="s">
        <v>1415</v>
      </c>
      <c r="E453" s="90" t="s">
        <v>11791</v>
      </c>
      <c r="F453" s="90" t="s">
        <v>12105</v>
      </c>
      <c r="G453" s="90" t="s">
        <v>12106</v>
      </c>
      <c r="H453" s="90" t="s">
        <v>913</v>
      </c>
      <c r="I453" s="90" t="s">
        <v>892</v>
      </c>
      <c r="J453" s="116">
        <v>10454</v>
      </c>
      <c r="K453" s="90" t="s">
        <v>1963</v>
      </c>
      <c r="L453" s="90" t="s">
        <v>591</v>
      </c>
      <c r="M453" s="94" t="str">
        <f t="shared" si="10"/>
        <v>LÁZARO Lucía</v>
      </c>
      <c r="N453" s="94" t="str">
        <f>IFERROR(VLOOKUP(A453,'[2]CLASES-TEMPORADA 2022_2023-2023'!$A:$M,12,0),"")</f>
        <v/>
      </c>
      <c r="O453" s="90" t="str">
        <f>IFERROR(VLOOKUP(A453,'[2]CLASES-TEMPORADA 2022_2023-2023'!$A:$M,13,0),"")</f>
        <v/>
      </c>
    </row>
    <row r="454" spans="1:15" s="94" customFormat="1" x14ac:dyDescent="0.2">
      <c r="A454" s="116">
        <v>39608</v>
      </c>
      <c r="B454" s="90" t="s">
        <v>8750</v>
      </c>
      <c r="C454" s="90" t="s">
        <v>12107</v>
      </c>
      <c r="D454" s="90" t="s">
        <v>1531</v>
      </c>
      <c r="E454" s="90" t="s">
        <v>1079</v>
      </c>
      <c r="F454" s="90" t="s">
        <v>12108</v>
      </c>
      <c r="G454" s="90" t="s">
        <v>12109</v>
      </c>
      <c r="H454" s="90" t="s">
        <v>913</v>
      </c>
      <c r="I454" s="90" t="s">
        <v>938</v>
      </c>
      <c r="J454" s="116">
        <v>130</v>
      </c>
      <c r="K454" s="90" t="s">
        <v>1963</v>
      </c>
      <c r="L454" s="90" t="s">
        <v>587</v>
      </c>
      <c r="M454" s="94" t="str">
        <f t="shared" si="10"/>
        <v>MENJIBAR Hugo</v>
      </c>
      <c r="N454" s="94" t="str">
        <f>IFERROR(VLOOKUP(A454,'[2]CLASES-TEMPORADA 2022_2023-2023'!$A:$M,12,0),"")</f>
        <v/>
      </c>
      <c r="O454" s="90" t="str">
        <f>IFERROR(VLOOKUP(A454,'[2]CLASES-TEMPORADA 2022_2023-2023'!$A:$M,13,0),"")</f>
        <v/>
      </c>
    </row>
    <row r="455" spans="1:15" s="94" customFormat="1" x14ac:dyDescent="0.2">
      <c r="A455" s="116">
        <v>39603</v>
      </c>
      <c r="B455" s="90" t="s">
        <v>8750</v>
      </c>
      <c r="C455" s="90" t="s">
        <v>7246</v>
      </c>
      <c r="D455" s="90" t="s">
        <v>3261</v>
      </c>
      <c r="E455" s="90" t="s">
        <v>34</v>
      </c>
      <c r="F455" s="90" t="s">
        <v>12110</v>
      </c>
      <c r="G455" s="90" t="s">
        <v>12111</v>
      </c>
      <c r="H455" s="90" t="s">
        <v>913</v>
      </c>
      <c r="I455" s="90" t="s">
        <v>1162</v>
      </c>
      <c r="J455" s="116">
        <v>326</v>
      </c>
      <c r="K455" s="90" t="s">
        <v>2244</v>
      </c>
      <c r="L455" s="90" t="s">
        <v>591</v>
      </c>
      <c r="M455" s="94" t="str">
        <f t="shared" si="10"/>
        <v>MONTOYA Alejandro</v>
      </c>
      <c r="N455" s="94" t="str">
        <f>IFERROR(VLOOKUP(A455,'[2]CLASES-TEMPORADA 2022_2023-2023'!$A:$M,12,0),"")</f>
        <v/>
      </c>
      <c r="O455" s="90" t="str">
        <f>IFERROR(VLOOKUP(A455,'[2]CLASES-TEMPORADA 2022_2023-2023'!$A:$M,13,0),"")</f>
        <v/>
      </c>
    </row>
    <row r="456" spans="1:15" s="94" customFormat="1" x14ac:dyDescent="0.2">
      <c r="A456" s="116">
        <v>39599</v>
      </c>
      <c r="B456" s="90" t="s">
        <v>10851</v>
      </c>
      <c r="C456" s="90" t="s">
        <v>12112</v>
      </c>
      <c r="D456" s="90"/>
      <c r="E456" s="90" t="s">
        <v>12113</v>
      </c>
      <c r="F456" s="90" t="s">
        <v>12114</v>
      </c>
      <c r="G456" s="90" t="s">
        <v>12115</v>
      </c>
      <c r="H456" s="90" t="s">
        <v>913</v>
      </c>
      <c r="I456" s="90" t="s">
        <v>974</v>
      </c>
      <c r="J456" s="116">
        <v>538</v>
      </c>
      <c r="K456" s="90" t="s">
        <v>2707</v>
      </c>
      <c r="L456" s="90" t="s">
        <v>587</v>
      </c>
      <c r="M456" s="94" t="str">
        <f t="shared" si="10"/>
        <v>MONFARDINI Gaia</v>
      </c>
      <c r="N456" s="94" t="str">
        <f>IFERROR(VLOOKUP(A456,'[2]CLASES-TEMPORADA 2022_2023-2023'!$A:$M,12,0),"")</f>
        <v/>
      </c>
      <c r="O456" s="90" t="str">
        <f>IFERROR(VLOOKUP(A456,'[2]CLASES-TEMPORADA 2022_2023-2023'!$A:$M,13,0),"")</f>
        <v/>
      </c>
    </row>
    <row r="457" spans="1:15" s="94" customFormat="1" x14ac:dyDescent="0.2">
      <c r="A457" s="116">
        <v>39598</v>
      </c>
      <c r="B457" s="90" t="s">
        <v>10851</v>
      </c>
      <c r="C457" s="90" t="s">
        <v>12116</v>
      </c>
      <c r="D457" s="90"/>
      <c r="E457" s="90" t="s">
        <v>5064</v>
      </c>
      <c r="F457" s="90" t="s">
        <v>12117</v>
      </c>
      <c r="G457" s="90" t="s">
        <v>12118</v>
      </c>
      <c r="H457" s="90" t="s">
        <v>913</v>
      </c>
      <c r="I457" s="90" t="s">
        <v>974</v>
      </c>
      <c r="J457" s="116">
        <v>538</v>
      </c>
      <c r="K457" s="90" t="s">
        <v>1982</v>
      </c>
      <c r="L457" s="90" t="s">
        <v>587</v>
      </c>
      <c r="M457" s="94" t="str">
        <f t="shared" si="10"/>
        <v>MENG Jiaqi</v>
      </c>
      <c r="N457" s="94" t="str">
        <f>IFERROR(VLOOKUP(A457,'[2]CLASES-TEMPORADA 2022_2023-2023'!$A:$M,12,0),"")</f>
        <v/>
      </c>
      <c r="O457" s="90" t="str">
        <f>IFERROR(VLOOKUP(A457,'[2]CLASES-TEMPORADA 2022_2023-2023'!$A:$M,13,0),"")</f>
        <v/>
      </c>
    </row>
    <row r="458" spans="1:15" s="94" customFormat="1" x14ac:dyDescent="0.2">
      <c r="A458" s="116">
        <v>39597</v>
      </c>
      <c r="B458" s="90" t="s">
        <v>8750</v>
      </c>
      <c r="C458" s="90" t="s">
        <v>25</v>
      </c>
      <c r="D458" s="90" t="s">
        <v>12119</v>
      </c>
      <c r="E458" s="90" t="s">
        <v>12120</v>
      </c>
      <c r="F458" s="90" t="s">
        <v>12121</v>
      </c>
      <c r="G458" s="90" t="s">
        <v>12122</v>
      </c>
      <c r="H458" s="90" t="s">
        <v>920</v>
      </c>
      <c r="I458" s="90" t="s">
        <v>1240</v>
      </c>
      <c r="J458" s="116">
        <v>10382</v>
      </c>
      <c r="K458" s="90" t="s">
        <v>1963</v>
      </c>
      <c r="L458" s="90" t="s">
        <v>184</v>
      </c>
      <c r="M458" s="94" t="str">
        <f t="shared" si="10"/>
        <v>MARTINEZ Daniel Jyun</v>
      </c>
      <c r="N458" s="94" t="str">
        <f>IFERROR(VLOOKUP(A458,'[2]CLASES-TEMPORADA 2022_2023-2023'!$A:$M,12,0),"")</f>
        <v/>
      </c>
      <c r="O458" s="90" t="str">
        <f>IFERROR(VLOOKUP(A458,'[2]CLASES-TEMPORADA 2022_2023-2023'!$A:$M,13,0),"")</f>
        <v/>
      </c>
    </row>
    <row r="459" spans="1:15" s="94" customFormat="1" x14ac:dyDescent="0.2">
      <c r="A459" s="116">
        <v>39595</v>
      </c>
      <c r="B459" s="90" t="s">
        <v>10851</v>
      </c>
      <c r="C459" s="90" t="s">
        <v>1283</v>
      </c>
      <c r="D459" s="90" t="s">
        <v>102</v>
      </c>
      <c r="E459" s="90" t="s">
        <v>12123</v>
      </c>
      <c r="F459" s="90" t="s">
        <v>4696</v>
      </c>
      <c r="G459" s="90" t="s">
        <v>12124</v>
      </c>
      <c r="H459" s="90" t="s">
        <v>913</v>
      </c>
      <c r="I459" s="90" t="s">
        <v>1166</v>
      </c>
      <c r="J459" s="116">
        <v>202</v>
      </c>
      <c r="K459" s="90" t="s">
        <v>2058</v>
      </c>
      <c r="L459" s="90" t="s">
        <v>520</v>
      </c>
      <c r="M459" s="94" t="str">
        <f t="shared" si="10"/>
        <v>VAZQUEZ Gabriella Sofia</v>
      </c>
      <c r="N459" s="94" t="str">
        <f>IFERROR(VLOOKUP(A459,'[2]CLASES-TEMPORADA 2022_2023-2023'!$A:$M,12,0),"")</f>
        <v/>
      </c>
      <c r="O459" s="90" t="str">
        <f>IFERROR(VLOOKUP(A459,'[2]CLASES-TEMPORADA 2022_2023-2023'!$A:$M,13,0),"")</f>
        <v/>
      </c>
    </row>
    <row r="460" spans="1:15" s="94" customFormat="1" x14ac:dyDescent="0.2">
      <c r="A460" s="116">
        <v>39587</v>
      </c>
      <c r="B460" s="90" t="s">
        <v>8750</v>
      </c>
      <c r="C460" s="90" t="s">
        <v>12125</v>
      </c>
      <c r="D460" s="90" t="s">
        <v>12126</v>
      </c>
      <c r="E460" s="90" t="s">
        <v>43</v>
      </c>
      <c r="F460" s="90" t="s">
        <v>12127</v>
      </c>
      <c r="G460" s="90" t="s">
        <v>12128</v>
      </c>
      <c r="H460" s="90" t="s">
        <v>920</v>
      </c>
      <c r="I460" s="90" t="s">
        <v>11089</v>
      </c>
      <c r="J460" s="116">
        <v>192</v>
      </c>
      <c r="K460" s="90" t="s">
        <v>1963</v>
      </c>
      <c r="L460" s="90" t="s">
        <v>184</v>
      </c>
      <c r="M460" s="94" t="str">
        <f t="shared" si="10"/>
        <v>BAUZA Antonio</v>
      </c>
      <c r="N460" s="94" t="str">
        <f>IFERROR(VLOOKUP(A460,'[2]CLASES-TEMPORADA 2022_2023-2023'!$A:$M,12,0),"")</f>
        <v/>
      </c>
      <c r="O460" s="90" t="str">
        <f>IFERROR(VLOOKUP(A460,'[2]CLASES-TEMPORADA 2022_2023-2023'!$A:$M,13,0),"")</f>
        <v/>
      </c>
    </row>
    <row r="461" spans="1:15" s="94" customFormat="1" x14ac:dyDescent="0.2">
      <c r="A461" s="116">
        <v>39584</v>
      </c>
      <c r="B461" s="90" t="s">
        <v>8750</v>
      </c>
      <c r="C461" s="90" t="s">
        <v>84</v>
      </c>
      <c r="D461" s="90" t="s">
        <v>12129</v>
      </c>
      <c r="E461" s="90" t="s">
        <v>12130</v>
      </c>
      <c r="F461" s="90" t="s">
        <v>12131</v>
      </c>
      <c r="G461" s="90" t="s">
        <v>12132</v>
      </c>
      <c r="H461" s="90" t="s">
        <v>913</v>
      </c>
      <c r="I461" s="90" t="s">
        <v>11089</v>
      </c>
      <c r="J461" s="116">
        <v>192</v>
      </c>
      <c r="K461" s="90" t="s">
        <v>2156</v>
      </c>
      <c r="L461" s="90" t="s">
        <v>184</v>
      </c>
      <c r="M461" s="94" t="str">
        <f t="shared" si="10"/>
        <v>GONZALEZ Juan Martin</v>
      </c>
      <c r="N461" s="94" t="str">
        <f>IFERROR(VLOOKUP(A461,'[2]CLASES-TEMPORADA 2022_2023-2023'!$A:$M,12,0),"")</f>
        <v/>
      </c>
      <c r="O461" s="90" t="str">
        <f>IFERROR(VLOOKUP(A461,'[2]CLASES-TEMPORADA 2022_2023-2023'!$A:$M,13,0),"")</f>
        <v/>
      </c>
    </row>
    <row r="462" spans="1:15" s="94" customFormat="1" x14ac:dyDescent="0.2">
      <c r="A462" s="116">
        <v>39581</v>
      </c>
      <c r="B462" s="90" t="s">
        <v>8750</v>
      </c>
      <c r="C462" s="90" t="s">
        <v>1682</v>
      </c>
      <c r="D462" s="90" t="s">
        <v>12133</v>
      </c>
      <c r="E462" s="90" t="s">
        <v>11407</v>
      </c>
      <c r="F462" s="90" t="s">
        <v>12134</v>
      </c>
      <c r="G462" s="90" t="s">
        <v>12135</v>
      </c>
      <c r="H462" s="90" t="s">
        <v>909</v>
      </c>
      <c r="I462" s="90" t="s">
        <v>673</v>
      </c>
      <c r="J462" s="116">
        <v>10202</v>
      </c>
      <c r="K462" s="90" t="s">
        <v>1963</v>
      </c>
      <c r="L462" s="90" t="s">
        <v>583</v>
      </c>
      <c r="M462" s="94" t="str">
        <f t="shared" si="10"/>
        <v>ORTEGA Adrián</v>
      </c>
      <c r="N462" s="94" t="str">
        <f>IFERROR(VLOOKUP(A462,'[2]CLASES-TEMPORADA 2022_2023-2023'!$A:$M,12,0),"")</f>
        <v/>
      </c>
      <c r="O462" s="90" t="str">
        <f>IFERROR(VLOOKUP(A462,'[2]CLASES-TEMPORADA 2022_2023-2023'!$A:$M,13,0),"")</f>
        <v/>
      </c>
    </row>
    <row r="463" spans="1:15" s="94" customFormat="1" x14ac:dyDescent="0.2">
      <c r="A463" s="116">
        <v>39580</v>
      </c>
      <c r="B463" s="90" t="s">
        <v>8750</v>
      </c>
      <c r="C463" s="90" t="s">
        <v>6449</v>
      </c>
      <c r="D463" s="90" t="s">
        <v>12136</v>
      </c>
      <c r="E463" s="90" t="s">
        <v>6958</v>
      </c>
      <c r="F463" s="90" t="s">
        <v>12137</v>
      </c>
      <c r="G463" s="90" t="s">
        <v>12138</v>
      </c>
      <c r="H463" s="90" t="s">
        <v>909</v>
      </c>
      <c r="I463" s="90" t="s">
        <v>2222</v>
      </c>
      <c r="J463" s="116">
        <v>10433</v>
      </c>
      <c r="K463" s="90" t="s">
        <v>1963</v>
      </c>
      <c r="L463" s="90" t="s">
        <v>776</v>
      </c>
      <c r="M463" s="94" t="str">
        <f t="shared" si="10"/>
        <v>CHAVEZ Yeray</v>
      </c>
      <c r="N463" s="94" t="str">
        <f>IFERROR(VLOOKUP(A463,'[2]CLASES-TEMPORADA 2022_2023-2023'!$A:$M,12,0),"")</f>
        <v/>
      </c>
      <c r="O463" s="90" t="str">
        <f>IFERROR(VLOOKUP(A463,'[2]CLASES-TEMPORADA 2022_2023-2023'!$A:$M,13,0),"")</f>
        <v/>
      </c>
    </row>
    <row r="464" spans="1:15" s="94" customFormat="1" x14ac:dyDescent="0.2">
      <c r="A464" s="116">
        <v>39578</v>
      </c>
      <c r="B464" s="90" t="s">
        <v>10851</v>
      </c>
      <c r="C464" s="90" t="s">
        <v>12139</v>
      </c>
      <c r="D464" s="90" t="s">
        <v>3717</v>
      </c>
      <c r="E464" s="90" t="s">
        <v>12140</v>
      </c>
      <c r="F464" s="90" t="s">
        <v>12141</v>
      </c>
      <c r="G464" s="90" t="s">
        <v>12142</v>
      </c>
      <c r="H464" s="90" t="s">
        <v>913</v>
      </c>
      <c r="I464" s="90" t="s">
        <v>673</v>
      </c>
      <c r="J464" s="116">
        <v>10202</v>
      </c>
      <c r="K464" s="90" t="s">
        <v>1963</v>
      </c>
      <c r="L464" s="90" t="s">
        <v>583</v>
      </c>
      <c r="M464" s="94" t="str">
        <f t="shared" si="10"/>
        <v>JíMENEZ Jenny Patricia</v>
      </c>
      <c r="N464" s="94" t="str">
        <f>IFERROR(VLOOKUP(A464,'[2]CLASES-TEMPORADA 2022_2023-2023'!$A:$M,12,0),"")</f>
        <v/>
      </c>
      <c r="O464" s="90" t="str">
        <f>IFERROR(VLOOKUP(A464,'[2]CLASES-TEMPORADA 2022_2023-2023'!$A:$M,13,0),"")</f>
        <v/>
      </c>
    </row>
    <row r="465" spans="1:15" s="94" customFormat="1" x14ac:dyDescent="0.2">
      <c r="A465" s="116">
        <v>39577</v>
      </c>
      <c r="B465" s="90" t="s">
        <v>8750</v>
      </c>
      <c r="C465" s="90" t="s">
        <v>12143</v>
      </c>
      <c r="D465" s="90" t="s">
        <v>3094</v>
      </c>
      <c r="E465" s="90" t="s">
        <v>12144</v>
      </c>
      <c r="F465" s="90" t="s">
        <v>12145</v>
      </c>
      <c r="G465" s="90" t="s">
        <v>12146</v>
      </c>
      <c r="H465" s="90" t="s">
        <v>913</v>
      </c>
      <c r="I465" s="90" t="s">
        <v>673</v>
      </c>
      <c r="J465" s="116">
        <v>10202</v>
      </c>
      <c r="K465" s="90" t="s">
        <v>1963</v>
      </c>
      <c r="L465" s="90" t="s">
        <v>583</v>
      </c>
      <c r="M465" s="94" t="str">
        <f t="shared" si="10"/>
        <v>DOMíNGUEZ Jesús Enrique</v>
      </c>
      <c r="N465" s="94">
        <f>IFERROR(VLOOKUP(A465,'[2]CLASES-TEMPORADA 2022_2023-2023'!$A:$M,12,0),"")</f>
        <v>-1</v>
      </c>
      <c r="O465" s="90" t="str">
        <f>IFERROR(VLOOKUP(A465,'[2]CLASES-TEMPORADA 2022_2023-2023'!$A:$M,13,0),"")</f>
        <v>NUE</v>
      </c>
    </row>
    <row r="466" spans="1:15" s="94" customFormat="1" x14ac:dyDescent="0.2">
      <c r="A466" s="116">
        <v>39576</v>
      </c>
      <c r="B466" s="90" t="s">
        <v>8750</v>
      </c>
      <c r="C466" s="90" t="s">
        <v>1709</v>
      </c>
      <c r="D466" s="90" t="s">
        <v>12147</v>
      </c>
      <c r="E466" s="90" t="s">
        <v>12148</v>
      </c>
      <c r="F466" s="90" t="s">
        <v>7961</v>
      </c>
      <c r="G466" s="90" t="s">
        <v>12149</v>
      </c>
      <c r="H466" s="90" t="s">
        <v>913</v>
      </c>
      <c r="I466" s="90" t="s">
        <v>673</v>
      </c>
      <c r="J466" s="116">
        <v>10202</v>
      </c>
      <c r="K466" s="90" t="s">
        <v>2011</v>
      </c>
      <c r="L466" s="90" t="s">
        <v>583</v>
      </c>
      <c r="M466" s="94" t="str">
        <f t="shared" si="10"/>
        <v>RODRíGUEZ Alejandro Igor</v>
      </c>
      <c r="N466" s="94" t="str">
        <f>IFERROR(VLOOKUP(A466,'[2]CLASES-TEMPORADA 2022_2023-2023'!$A:$M,12,0),"")</f>
        <v/>
      </c>
      <c r="O466" s="90" t="str">
        <f>IFERROR(VLOOKUP(A466,'[2]CLASES-TEMPORADA 2022_2023-2023'!$A:$M,13,0),"")</f>
        <v/>
      </c>
    </row>
    <row r="467" spans="1:15" s="94" customFormat="1" x14ac:dyDescent="0.2">
      <c r="A467" s="116">
        <v>39572</v>
      </c>
      <c r="B467" s="90" t="s">
        <v>8750</v>
      </c>
      <c r="C467" s="90" t="s">
        <v>12150</v>
      </c>
      <c r="D467" s="90"/>
      <c r="E467" s="90" t="s">
        <v>20</v>
      </c>
      <c r="F467" s="90" t="s">
        <v>5990</v>
      </c>
      <c r="G467" s="90" t="s">
        <v>12151</v>
      </c>
      <c r="H467" s="90" t="s">
        <v>913</v>
      </c>
      <c r="I467" s="90" t="s">
        <v>928</v>
      </c>
      <c r="J467" s="116">
        <v>109</v>
      </c>
      <c r="K467" s="90" t="s">
        <v>2160</v>
      </c>
      <c r="L467" s="90" t="s">
        <v>585</v>
      </c>
      <c r="M467" s="94" t="str">
        <f t="shared" si="10"/>
        <v>WIECEK Adrian</v>
      </c>
      <c r="N467" s="94" t="str">
        <f>IFERROR(VLOOKUP(A467,'[2]CLASES-TEMPORADA 2022_2023-2023'!$A:$M,12,0),"")</f>
        <v/>
      </c>
      <c r="O467" s="90" t="str">
        <f>IFERROR(VLOOKUP(A467,'[2]CLASES-TEMPORADA 2022_2023-2023'!$A:$M,13,0),"")</f>
        <v/>
      </c>
    </row>
    <row r="468" spans="1:15" s="94" customFormat="1" x14ac:dyDescent="0.2">
      <c r="A468" s="116">
        <v>39570</v>
      </c>
      <c r="B468" s="90" t="s">
        <v>8750</v>
      </c>
      <c r="C468" s="90" t="s">
        <v>46</v>
      </c>
      <c r="D468" s="90" t="s">
        <v>12152</v>
      </c>
      <c r="E468" s="90" t="s">
        <v>75</v>
      </c>
      <c r="F468" s="90" t="s">
        <v>12153</v>
      </c>
      <c r="G468" s="90" t="s">
        <v>12154</v>
      </c>
      <c r="H468" s="90" t="s">
        <v>909</v>
      </c>
      <c r="I468" s="90" t="s">
        <v>1020</v>
      </c>
      <c r="J468" s="116">
        <v>10163</v>
      </c>
      <c r="K468" s="90" t="s">
        <v>1963</v>
      </c>
      <c r="L468" s="90" t="s">
        <v>599</v>
      </c>
      <c r="M468" s="94" t="str">
        <f t="shared" si="10"/>
        <v>RODRIGUEZ Jorge</v>
      </c>
      <c r="N468" s="94" t="str">
        <f>IFERROR(VLOOKUP(A468,'[2]CLASES-TEMPORADA 2022_2023-2023'!$A:$M,12,0),"")</f>
        <v/>
      </c>
      <c r="O468" s="90" t="str">
        <f>IFERROR(VLOOKUP(A468,'[2]CLASES-TEMPORADA 2022_2023-2023'!$A:$M,13,0),"")</f>
        <v/>
      </c>
    </row>
    <row r="469" spans="1:15" s="94" customFormat="1" x14ac:dyDescent="0.2">
      <c r="A469" s="116">
        <v>39569</v>
      </c>
      <c r="B469" s="90" t="s">
        <v>8750</v>
      </c>
      <c r="C469" s="90" t="s">
        <v>21</v>
      </c>
      <c r="D469" s="90" t="s">
        <v>1352</v>
      </c>
      <c r="E469" s="90" t="s">
        <v>2054</v>
      </c>
      <c r="F469" s="90" t="s">
        <v>2862</v>
      </c>
      <c r="G469" s="90" t="s">
        <v>12155</v>
      </c>
      <c r="H469" s="90" t="s">
        <v>909</v>
      </c>
      <c r="I469" s="90" t="s">
        <v>1020</v>
      </c>
      <c r="J469" s="116">
        <v>10163</v>
      </c>
      <c r="K469" s="90" t="s">
        <v>1963</v>
      </c>
      <c r="L469" s="90" t="s">
        <v>599</v>
      </c>
      <c r="M469" s="94" t="str">
        <f t="shared" si="10"/>
        <v>GARCIA Oliver</v>
      </c>
      <c r="N469" s="94" t="str">
        <f>IFERROR(VLOOKUP(A469,'[2]CLASES-TEMPORADA 2022_2023-2023'!$A:$M,12,0),"")</f>
        <v/>
      </c>
      <c r="O469" s="90" t="str">
        <f>IFERROR(VLOOKUP(A469,'[2]CLASES-TEMPORADA 2022_2023-2023'!$A:$M,13,0),"")</f>
        <v/>
      </c>
    </row>
    <row r="470" spans="1:15" s="94" customFormat="1" x14ac:dyDescent="0.2">
      <c r="A470" s="116">
        <v>39568</v>
      </c>
      <c r="B470" s="90" t="s">
        <v>8750</v>
      </c>
      <c r="C470" s="90" t="s">
        <v>21</v>
      </c>
      <c r="D470" s="90" t="s">
        <v>1352</v>
      </c>
      <c r="E470" s="90" t="s">
        <v>34</v>
      </c>
      <c r="F470" s="90" t="s">
        <v>12156</v>
      </c>
      <c r="G470" s="90" t="s">
        <v>12157</v>
      </c>
      <c r="H470" s="90" t="s">
        <v>909</v>
      </c>
      <c r="I470" s="90" t="s">
        <v>1020</v>
      </c>
      <c r="J470" s="116">
        <v>10163</v>
      </c>
      <c r="K470" s="90" t="s">
        <v>1963</v>
      </c>
      <c r="L470" s="90" t="s">
        <v>599</v>
      </c>
      <c r="M470" s="94" t="str">
        <f t="shared" si="10"/>
        <v>GARCIA Alejandro</v>
      </c>
      <c r="N470" s="94" t="str">
        <f>IFERROR(VLOOKUP(A470,'[2]CLASES-TEMPORADA 2022_2023-2023'!$A:$M,12,0),"")</f>
        <v/>
      </c>
      <c r="O470" s="90" t="str">
        <f>IFERROR(VLOOKUP(A470,'[2]CLASES-TEMPORADA 2022_2023-2023'!$A:$M,13,0),"")</f>
        <v/>
      </c>
    </row>
    <row r="471" spans="1:15" s="94" customFormat="1" x14ac:dyDescent="0.2">
      <c r="A471" s="116">
        <v>39565</v>
      </c>
      <c r="B471" s="90" t="s">
        <v>8750</v>
      </c>
      <c r="C471" s="90" t="s">
        <v>1395</v>
      </c>
      <c r="D471" s="90" t="s">
        <v>73</v>
      </c>
      <c r="E471" s="90" t="s">
        <v>521</v>
      </c>
      <c r="F471" s="90" t="s">
        <v>12158</v>
      </c>
      <c r="G471" s="90" t="s">
        <v>12159</v>
      </c>
      <c r="H471" s="90" t="s">
        <v>909</v>
      </c>
      <c r="I471" s="90" t="s">
        <v>948</v>
      </c>
      <c r="J471" s="116">
        <v>284</v>
      </c>
      <c r="K471" s="90" t="s">
        <v>1963</v>
      </c>
      <c r="L471" s="90" t="s">
        <v>588</v>
      </c>
      <c r="M471" s="94" t="str">
        <f t="shared" si="10"/>
        <v>MEDINA Gaizka</v>
      </c>
      <c r="N471" s="94" t="str">
        <f>IFERROR(VLOOKUP(A471,'[2]CLASES-TEMPORADA 2022_2023-2023'!$A:$M,12,0),"")</f>
        <v/>
      </c>
      <c r="O471" s="90" t="str">
        <f>IFERROR(VLOOKUP(A471,'[2]CLASES-TEMPORADA 2022_2023-2023'!$A:$M,13,0),"")</f>
        <v/>
      </c>
    </row>
    <row r="472" spans="1:15" s="94" customFormat="1" x14ac:dyDescent="0.2">
      <c r="A472" s="116">
        <v>39564</v>
      </c>
      <c r="B472" s="90" t="s">
        <v>8750</v>
      </c>
      <c r="C472" s="90" t="s">
        <v>12160</v>
      </c>
      <c r="D472" s="90" t="s">
        <v>3810</v>
      </c>
      <c r="E472" s="90" t="s">
        <v>2418</v>
      </c>
      <c r="F472" s="90" t="s">
        <v>2522</v>
      </c>
      <c r="G472" s="90" t="s">
        <v>12161</v>
      </c>
      <c r="H472" s="90" t="s">
        <v>909</v>
      </c>
      <c r="I472" s="90" t="s">
        <v>948</v>
      </c>
      <c r="J472" s="116">
        <v>284</v>
      </c>
      <c r="K472" s="90" t="s">
        <v>1963</v>
      </c>
      <c r="L472" s="90" t="s">
        <v>588</v>
      </c>
      <c r="M472" s="94" t="str">
        <f t="shared" si="10"/>
        <v>GORRIA Jon</v>
      </c>
      <c r="N472" s="94" t="str">
        <f>IFERROR(VLOOKUP(A472,'[2]CLASES-TEMPORADA 2022_2023-2023'!$A:$M,12,0),"")</f>
        <v/>
      </c>
      <c r="O472" s="90" t="str">
        <f>IFERROR(VLOOKUP(A472,'[2]CLASES-TEMPORADA 2022_2023-2023'!$A:$M,13,0),"")</f>
        <v/>
      </c>
    </row>
    <row r="473" spans="1:15" s="94" customFormat="1" x14ac:dyDescent="0.2">
      <c r="A473" s="116">
        <v>39562</v>
      </c>
      <c r="B473" s="90" t="s">
        <v>8750</v>
      </c>
      <c r="C473" s="90" t="s">
        <v>12162</v>
      </c>
      <c r="D473" s="90" t="s">
        <v>21</v>
      </c>
      <c r="E473" s="90" t="s">
        <v>931</v>
      </c>
      <c r="F473" s="90" t="s">
        <v>5212</v>
      </c>
      <c r="G473" s="90" t="s">
        <v>12163</v>
      </c>
      <c r="H473" s="90" t="s">
        <v>909</v>
      </c>
      <c r="I473" s="90" t="s">
        <v>948</v>
      </c>
      <c r="J473" s="116">
        <v>284</v>
      </c>
      <c r="K473" s="90" t="s">
        <v>1963</v>
      </c>
      <c r="L473" s="90" t="s">
        <v>588</v>
      </c>
      <c r="M473" s="94" t="str">
        <f t="shared" si="10"/>
        <v>CARRIL Alex</v>
      </c>
      <c r="N473" s="94" t="str">
        <f>IFERROR(VLOOKUP(A473,'[2]CLASES-TEMPORADA 2022_2023-2023'!$A:$M,12,0),"")</f>
        <v/>
      </c>
      <c r="O473" s="90" t="str">
        <f>IFERROR(VLOOKUP(A473,'[2]CLASES-TEMPORADA 2022_2023-2023'!$A:$M,13,0),"")</f>
        <v/>
      </c>
    </row>
    <row r="474" spans="1:15" s="94" customFormat="1" x14ac:dyDescent="0.2">
      <c r="A474" s="116">
        <v>39561</v>
      </c>
      <c r="B474" s="90" t="s">
        <v>10851</v>
      </c>
      <c r="C474" s="90" t="s">
        <v>12164</v>
      </c>
      <c r="D474" s="90" t="s">
        <v>12165</v>
      </c>
      <c r="E474" s="90" t="s">
        <v>12166</v>
      </c>
      <c r="F474" s="90" t="s">
        <v>12167</v>
      </c>
      <c r="G474" s="90" t="s">
        <v>12168</v>
      </c>
      <c r="H474" s="90" t="s">
        <v>913</v>
      </c>
      <c r="I474" s="90" t="s">
        <v>1170</v>
      </c>
      <c r="J474" s="116">
        <v>406</v>
      </c>
      <c r="K474" s="90" t="s">
        <v>2126</v>
      </c>
      <c r="L474" s="90" t="s">
        <v>587</v>
      </c>
      <c r="M474" s="94" t="str">
        <f t="shared" si="10"/>
        <v>TVEIT Rebecca Christina</v>
      </c>
      <c r="N474" s="94" t="str">
        <f>IFERROR(VLOOKUP(A474,'[2]CLASES-TEMPORADA 2022_2023-2023'!$A:$M,12,0),"")</f>
        <v/>
      </c>
      <c r="O474" s="90" t="str">
        <f>IFERROR(VLOOKUP(A474,'[2]CLASES-TEMPORADA 2022_2023-2023'!$A:$M,13,0),"")</f>
        <v/>
      </c>
    </row>
    <row r="475" spans="1:15" s="94" customFormat="1" x14ac:dyDescent="0.2">
      <c r="A475" s="116">
        <v>39560</v>
      </c>
      <c r="B475" s="90" t="s">
        <v>10851</v>
      </c>
      <c r="C475" s="90" t="s">
        <v>12169</v>
      </c>
      <c r="D475" s="90"/>
      <c r="E475" s="90" t="s">
        <v>12170</v>
      </c>
      <c r="F475" s="90" t="s">
        <v>12171</v>
      </c>
      <c r="G475" s="90" t="s">
        <v>12172</v>
      </c>
      <c r="H475" s="90" t="s">
        <v>913</v>
      </c>
      <c r="I475" s="90" t="s">
        <v>1170</v>
      </c>
      <c r="J475" s="116">
        <v>406</v>
      </c>
      <c r="K475" s="90" t="s">
        <v>2707</v>
      </c>
      <c r="L475" s="90" t="s">
        <v>587</v>
      </c>
      <c r="M475" s="94" t="str">
        <f t="shared" si="10"/>
        <v>COLANTONI Chiara</v>
      </c>
      <c r="N475" s="94" t="str">
        <f>IFERROR(VLOOKUP(A475,'[2]CLASES-TEMPORADA 2022_2023-2023'!$A:$M,12,0),"")</f>
        <v/>
      </c>
      <c r="O475" s="90" t="str">
        <f>IFERROR(VLOOKUP(A475,'[2]CLASES-TEMPORADA 2022_2023-2023'!$A:$M,13,0),"")</f>
        <v/>
      </c>
    </row>
    <row r="476" spans="1:15" s="94" customFormat="1" x14ac:dyDescent="0.2">
      <c r="A476" s="116">
        <v>39559</v>
      </c>
      <c r="B476" s="90" t="s">
        <v>10851</v>
      </c>
      <c r="C476" s="90" t="s">
        <v>995</v>
      </c>
      <c r="D476" s="90" t="s">
        <v>1601</v>
      </c>
      <c r="E476" s="90" t="s">
        <v>4856</v>
      </c>
      <c r="F476" s="90" t="s">
        <v>12173</v>
      </c>
      <c r="G476" s="90" t="s">
        <v>12174</v>
      </c>
      <c r="H476" s="90" t="s">
        <v>909</v>
      </c>
      <c r="I476" s="90" t="s">
        <v>1170</v>
      </c>
      <c r="J476" s="116">
        <v>406</v>
      </c>
      <c r="K476" s="90" t="s">
        <v>1963</v>
      </c>
      <c r="L476" s="90" t="s">
        <v>587</v>
      </c>
      <c r="M476" s="94" t="str">
        <f t="shared" si="10"/>
        <v>GONZÁLEZ Mar</v>
      </c>
      <c r="N476" s="94" t="str">
        <f>IFERROR(VLOOKUP(A476,'[2]CLASES-TEMPORADA 2022_2023-2023'!$A:$M,12,0),"")</f>
        <v/>
      </c>
      <c r="O476" s="90" t="str">
        <f>IFERROR(VLOOKUP(A476,'[2]CLASES-TEMPORADA 2022_2023-2023'!$A:$M,13,0),"")</f>
        <v/>
      </c>
    </row>
    <row r="477" spans="1:15" s="94" customFormat="1" x14ac:dyDescent="0.2">
      <c r="A477" s="116">
        <v>39558</v>
      </c>
      <c r="B477" s="90" t="s">
        <v>10851</v>
      </c>
      <c r="C477" s="90" t="s">
        <v>12175</v>
      </c>
      <c r="D477" s="90"/>
      <c r="E477" s="90" t="s">
        <v>12176</v>
      </c>
      <c r="F477" s="90" t="s">
        <v>12177</v>
      </c>
      <c r="G477" s="90" t="s">
        <v>12178</v>
      </c>
      <c r="H477" s="90" t="s">
        <v>913</v>
      </c>
      <c r="I477" s="90" t="s">
        <v>955</v>
      </c>
      <c r="J477" s="116">
        <v>331</v>
      </c>
      <c r="K477" s="90" t="s">
        <v>2014</v>
      </c>
      <c r="L477" s="90" t="s">
        <v>588</v>
      </c>
      <c r="M477" s="94" t="str">
        <f t="shared" si="10"/>
        <v>OAK Anushka</v>
      </c>
      <c r="N477" s="94" t="str">
        <f>IFERROR(VLOOKUP(A477,'[2]CLASES-TEMPORADA 2022_2023-2023'!$A:$M,12,0),"")</f>
        <v/>
      </c>
      <c r="O477" s="90" t="str">
        <f>IFERROR(VLOOKUP(A477,'[2]CLASES-TEMPORADA 2022_2023-2023'!$A:$M,13,0),"")</f>
        <v/>
      </c>
    </row>
    <row r="478" spans="1:15" s="94" customFormat="1" x14ac:dyDescent="0.2">
      <c r="A478" s="116">
        <v>39557</v>
      </c>
      <c r="B478" s="90" t="s">
        <v>8750</v>
      </c>
      <c r="C478" s="90" t="s">
        <v>12179</v>
      </c>
      <c r="D478" s="90" t="s">
        <v>12180</v>
      </c>
      <c r="E478" s="90" t="s">
        <v>2743</v>
      </c>
      <c r="F478" s="90" t="s">
        <v>12181</v>
      </c>
      <c r="G478" s="90" t="s">
        <v>12182</v>
      </c>
      <c r="H478" s="90" t="s">
        <v>909</v>
      </c>
      <c r="I478" s="90" t="s">
        <v>1170</v>
      </c>
      <c r="J478" s="116">
        <v>406</v>
      </c>
      <c r="K478" s="90" t="s">
        <v>1963</v>
      </c>
      <c r="L478" s="90" t="s">
        <v>587</v>
      </c>
      <c r="M478" s="94" t="str">
        <f t="shared" si="10"/>
        <v>AGULLO Gerard</v>
      </c>
      <c r="N478" s="94" t="str">
        <f>IFERROR(VLOOKUP(A478,'[2]CLASES-TEMPORADA 2022_2023-2023'!$A:$M,12,0),"")</f>
        <v/>
      </c>
      <c r="O478" s="90" t="str">
        <f>IFERROR(VLOOKUP(A478,'[2]CLASES-TEMPORADA 2022_2023-2023'!$A:$M,13,0),"")</f>
        <v/>
      </c>
    </row>
    <row r="479" spans="1:15" s="94" customFormat="1" x14ac:dyDescent="0.2">
      <c r="A479" s="116">
        <v>39551</v>
      </c>
      <c r="B479" s="90" t="s">
        <v>10851</v>
      </c>
      <c r="C479" s="90" t="s">
        <v>12183</v>
      </c>
      <c r="D479" s="90"/>
      <c r="E479" s="90" t="s">
        <v>2090</v>
      </c>
      <c r="F479" s="90" t="s">
        <v>6419</v>
      </c>
      <c r="G479" s="90" t="s">
        <v>12184</v>
      </c>
      <c r="H479" s="90" t="s">
        <v>913</v>
      </c>
      <c r="I479" s="90" t="s">
        <v>935</v>
      </c>
      <c r="J479" s="116">
        <v>233</v>
      </c>
      <c r="K479" s="90" t="s">
        <v>2357</v>
      </c>
      <c r="L479" s="90" t="s">
        <v>520</v>
      </c>
      <c r="M479" s="94" t="str">
        <f t="shared" si="10"/>
        <v>MIKLUKHA Anna</v>
      </c>
      <c r="N479" s="94" t="str">
        <f>IFERROR(VLOOKUP(A479,'[2]CLASES-TEMPORADA 2022_2023-2023'!$A:$M,12,0),"")</f>
        <v/>
      </c>
      <c r="O479" s="90" t="str">
        <f>IFERROR(VLOOKUP(A479,'[2]CLASES-TEMPORADA 2022_2023-2023'!$A:$M,13,0),"")</f>
        <v/>
      </c>
    </row>
    <row r="480" spans="1:15" s="94" customFormat="1" x14ac:dyDescent="0.2">
      <c r="A480" s="116">
        <v>39550</v>
      </c>
      <c r="B480" s="90" t="s">
        <v>8750</v>
      </c>
      <c r="C480" s="90" t="s">
        <v>12185</v>
      </c>
      <c r="D480" s="90" t="s">
        <v>12186</v>
      </c>
      <c r="E480" s="90" t="s">
        <v>79</v>
      </c>
      <c r="F480" s="90" t="s">
        <v>11354</v>
      </c>
      <c r="G480" s="90" t="s">
        <v>12187</v>
      </c>
      <c r="H480" s="90" t="s">
        <v>909</v>
      </c>
      <c r="I480" s="90" t="s">
        <v>550</v>
      </c>
      <c r="J480" s="116">
        <v>10138</v>
      </c>
      <c r="K480" s="90" t="s">
        <v>1963</v>
      </c>
      <c r="L480" s="90" t="s">
        <v>627</v>
      </c>
      <c r="M480" s="94" t="str">
        <f t="shared" si="10"/>
        <v>YATES Miguel</v>
      </c>
      <c r="N480" s="94" t="str">
        <f>IFERROR(VLOOKUP(A480,'[2]CLASES-TEMPORADA 2022_2023-2023'!$A:$M,12,0),"")</f>
        <v/>
      </c>
      <c r="O480" s="90" t="str">
        <f>IFERROR(VLOOKUP(A480,'[2]CLASES-TEMPORADA 2022_2023-2023'!$A:$M,13,0),"")</f>
        <v/>
      </c>
    </row>
    <row r="481" spans="1:15" s="94" customFormat="1" x14ac:dyDescent="0.2">
      <c r="A481" s="116">
        <v>39549</v>
      </c>
      <c r="B481" s="90" t="s">
        <v>8750</v>
      </c>
      <c r="C481" s="90" t="s">
        <v>12188</v>
      </c>
      <c r="D481" s="90"/>
      <c r="E481" s="90" t="s">
        <v>12189</v>
      </c>
      <c r="F481" s="90" t="s">
        <v>12190</v>
      </c>
      <c r="G481" s="90" t="s">
        <v>12191</v>
      </c>
      <c r="H481" s="90" t="s">
        <v>913</v>
      </c>
      <c r="I481" s="90" t="s">
        <v>1171</v>
      </c>
      <c r="J481" s="116">
        <v>59</v>
      </c>
      <c r="K481" s="90" t="s">
        <v>2014</v>
      </c>
      <c r="L481" s="90" t="s">
        <v>587</v>
      </c>
      <c r="M481" s="94" t="str">
        <f t="shared" si="10"/>
        <v>SHAFREH Ehsan</v>
      </c>
      <c r="N481" s="94" t="str">
        <f>IFERROR(VLOOKUP(A481,'[2]CLASES-TEMPORADA 2022_2023-2023'!$A:$M,12,0),"")</f>
        <v/>
      </c>
      <c r="O481" s="90" t="str">
        <f>IFERROR(VLOOKUP(A481,'[2]CLASES-TEMPORADA 2022_2023-2023'!$A:$M,13,0),"")</f>
        <v/>
      </c>
    </row>
    <row r="482" spans="1:15" s="94" customFormat="1" x14ac:dyDescent="0.2">
      <c r="A482" s="116">
        <v>39544</v>
      </c>
      <c r="B482" s="90" t="s">
        <v>8750</v>
      </c>
      <c r="C482" s="90" t="s">
        <v>1870</v>
      </c>
      <c r="D482" s="90" t="s">
        <v>12192</v>
      </c>
      <c r="E482" s="90" t="s">
        <v>131</v>
      </c>
      <c r="F482" s="90" t="s">
        <v>12193</v>
      </c>
      <c r="G482" s="90" t="s">
        <v>12194</v>
      </c>
      <c r="H482" s="90" t="s">
        <v>909</v>
      </c>
      <c r="I482" s="90" t="s">
        <v>921</v>
      </c>
      <c r="J482" s="116">
        <v>78</v>
      </c>
      <c r="K482" s="90" t="s">
        <v>2087</v>
      </c>
      <c r="L482" s="90" t="s">
        <v>583</v>
      </c>
      <c r="M482" s="94" t="str">
        <f t="shared" si="10"/>
        <v>BALLESTER Rodrigo</v>
      </c>
      <c r="N482" s="94" t="str">
        <f>IFERROR(VLOOKUP(A482,'[2]CLASES-TEMPORADA 2022_2023-2023'!$A:$M,12,0),"")</f>
        <v/>
      </c>
      <c r="O482" s="90" t="str">
        <f>IFERROR(VLOOKUP(A482,'[2]CLASES-TEMPORADA 2022_2023-2023'!$A:$M,13,0),"")</f>
        <v/>
      </c>
    </row>
    <row r="483" spans="1:15" s="94" customFormat="1" x14ac:dyDescent="0.2">
      <c r="A483" s="116">
        <v>39542</v>
      </c>
      <c r="B483" s="90" t="s">
        <v>8750</v>
      </c>
      <c r="C483" s="90" t="s">
        <v>10920</v>
      </c>
      <c r="D483" s="90" t="s">
        <v>2324</v>
      </c>
      <c r="E483" s="90" t="s">
        <v>12195</v>
      </c>
      <c r="F483" s="90" t="s">
        <v>12196</v>
      </c>
      <c r="G483" s="90" t="s">
        <v>12197</v>
      </c>
      <c r="H483" s="90" t="s">
        <v>909</v>
      </c>
      <c r="I483" s="90" t="s">
        <v>921</v>
      </c>
      <c r="J483" s="116">
        <v>78</v>
      </c>
      <c r="K483" s="90" t="s">
        <v>2011</v>
      </c>
      <c r="L483" s="90" t="s">
        <v>583</v>
      </c>
      <c r="M483" s="94" t="str">
        <f t="shared" si="10"/>
        <v>MARíN Kevin Nicolás</v>
      </c>
      <c r="N483" s="94" t="str">
        <f>IFERROR(VLOOKUP(A483,'[2]CLASES-TEMPORADA 2022_2023-2023'!$A:$M,12,0),"")</f>
        <v/>
      </c>
      <c r="O483" s="90" t="str">
        <f>IFERROR(VLOOKUP(A483,'[2]CLASES-TEMPORADA 2022_2023-2023'!$A:$M,13,0),"")</f>
        <v/>
      </c>
    </row>
    <row r="484" spans="1:15" s="94" customFormat="1" x14ac:dyDescent="0.2">
      <c r="A484" s="116">
        <v>39541</v>
      </c>
      <c r="B484" s="90" t="s">
        <v>8750</v>
      </c>
      <c r="C484" s="90" t="s">
        <v>138</v>
      </c>
      <c r="D484" s="90" t="s">
        <v>2474</v>
      </c>
      <c r="E484" s="90" t="s">
        <v>12198</v>
      </c>
      <c r="F484" s="90" t="s">
        <v>12199</v>
      </c>
      <c r="G484" s="90" t="s">
        <v>12200</v>
      </c>
      <c r="H484" s="90" t="s">
        <v>913</v>
      </c>
      <c r="I484" s="90" t="s">
        <v>11275</v>
      </c>
      <c r="J484" s="116">
        <v>10482</v>
      </c>
      <c r="K484" s="90" t="s">
        <v>2071</v>
      </c>
      <c r="L484" s="90" t="s">
        <v>586</v>
      </c>
      <c r="M484" s="94" t="str">
        <f t="shared" si="10"/>
        <v>DELGADO Cristian Daniel</v>
      </c>
      <c r="N484" s="94" t="str">
        <f>IFERROR(VLOOKUP(A484,'[2]CLASES-TEMPORADA 2022_2023-2023'!$A:$M,12,0),"")</f>
        <v/>
      </c>
      <c r="O484" s="90" t="str">
        <f>IFERROR(VLOOKUP(A484,'[2]CLASES-TEMPORADA 2022_2023-2023'!$A:$M,13,0),"")</f>
        <v/>
      </c>
    </row>
    <row r="485" spans="1:15" s="94" customFormat="1" x14ac:dyDescent="0.2">
      <c r="A485" s="116">
        <v>39537</v>
      </c>
      <c r="B485" s="90" t="s">
        <v>8750</v>
      </c>
      <c r="C485" s="90" t="s">
        <v>12201</v>
      </c>
      <c r="D485" s="90" t="s">
        <v>12202</v>
      </c>
      <c r="E485" s="90" t="s">
        <v>12203</v>
      </c>
      <c r="F485" s="90" t="s">
        <v>12204</v>
      </c>
      <c r="G485" s="90" t="s">
        <v>12205</v>
      </c>
      <c r="H485" s="90" t="s">
        <v>909</v>
      </c>
      <c r="I485" s="90" t="s">
        <v>959</v>
      </c>
      <c r="J485" s="116">
        <v>375</v>
      </c>
      <c r="K485" s="90" t="s">
        <v>1963</v>
      </c>
      <c r="L485" s="90" t="s">
        <v>588</v>
      </c>
      <c r="M485" s="94" t="str">
        <f t="shared" si="10"/>
        <v>LYUTFALIEV Emil</v>
      </c>
      <c r="N485" s="94" t="str">
        <f>IFERROR(VLOOKUP(A485,'[2]CLASES-TEMPORADA 2022_2023-2023'!$A:$M,12,0),"")</f>
        <v/>
      </c>
      <c r="O485" s="90" t="str">
        <f>IFERROR(VLOOKUP(A485,'[2]CLASES-TEMPORADA 2022_2023-2023'!$A:$M,13,0),"")</f>
        <v/>
      </c>
    </row>
    <row r="486" spans="1:15" s="94" customFormat="1" x14ac:dyDescent="0.2">
      <c r="A486" s="116">
        <v>39533</v>
      </c>
      <c r="B486" s="90" t="s">
        <v>8750</v>
      </c>
      <c r="C486" s="90" t="s">
        <v>12206</v>
      </c>
      <c r="D486" s="90" t="s">
        <v>1971</v>
      </c>
      <c r="E486" s="90" t="s">
        <v>12207</v>
      </c>
      <c r="F486" s="90" t="s">
        <v>12208</v>
      </c>
      <c r="G486" s="90" t="s">
        <v>12209</v>
      </c>
      <c r="H486" s="90" t="s">
        <v>909</v>
      </c>
      <c r="I486" s="90" t="s">
        <v>673</v>
      </c>
      <c r="J486" s="116">
        <v>10202</v>
      </c>
      <c r="K486" s="90" t="s">
        <v>1963</v>
      </c>
      <c r="L486" s="90" t="s">
        <v>583</v>
      </c>
      <c r="M486" s="94" t="str">
        <f t="shared" si="10"/>
        <v>BUSTARVIEJO Víctor Esteban</v>
      </c>
      <c r="N486" s="94">
        <f>IFERROR(VLOOKUP(A486,'[2]CLASES-TEMPORADA 2022_2023-2023'!$A:$M,12,0),"")</f>
        <v>-1</v>
      </c>
      <c r="O486" s="90" t="str">
        <f>IFERROR(VLOOKUP(A486,'[2]CLASES-TEMPORADA 2022_2023-2023'!$A:$M,13,0),"")</f>
        <v>NUE</v>
      </c>
    </row>
    <row r="487" spans="1:15" s="94" customFormat="1" x14ac:dyDescent="0.2">
      <c r="A487" s="116">
        <v>39525</v>
      </c>
      <c r="B487" s="90" t="s">
        <v>8750</v>
      </c>
      <c r="C487" s="90" t="s">
        <v>29</v>
      </c>
      <c r="D487" s="90" t="s">
        <v>22</v>
      </c>
      <c r="E487" s="90" t="s">
        <v>3980</v>
      </c>
      <c r="F487" s="90" t="s">
        <v>12210</v>
      </c>
      <c r="G487" s="90" t="s">
        <v>12211</v>
      </c>
      <c r="H487" s="90" t="s">
        <v>909</v>
      </c>
      <c r="I487" s="90" t="s">
        <v>1136</v>
      </c>
      <c r="J487" s="116">
        <v>291</v>
      </c>
      <c r="K487" s="90" t="s">
        <v>1963</v>
      </c>
      <c r="L487" s="90" t="s">
        <v>587</v>
      </c>
      <c r="M487" s="94" t="str">
        <f t="shared" si="10"/>
        <v>SANCHEZ Oriol</v>
      </c>
      <c r="N487" s="94" t="str">
        <f>IFERROR(VLOOKUP(A487,'[2]CLASES-TEMPORADA 2022_2023-2023'!$A:$M,12,0),"")</f>
        <v/>
      </c>
      <c r="O487" s="90" t="str">
        <f>IFERROR(VLOOKUP(A487,'[2]CLASES-TEMPORADA 2022_2023-2023'!$A:$M,13,0),"")</f>
        <v/>
      </c>
    </row>
    <row r="488" spans="1:15" s="94" customFormat="1" x14ac:dyDescent="0.2">
      <c r="A488" s="116">
        <v>39520</v>
      </c>
      <c r="B488" s="90" t="s">
        <v>8750</v>
      </c>
      <c r="C488" s="90" t="s">
        <v>1296</v>
      </c>
      <c r="D488" s="90" t="s">
        <v>1709</v>
      </c>
      <c r="E488" s="90" t="s">
        <v>4344</v>
      </c>
      <c r="F488" s="90" t="s">
        <v>12212</v>
      </c>
      <c r="G488" s="90" t="s">
        <v>12213</v>
      </c>
      <c r="H488" s="90" t="s">
        <v>920</v>
      </c>
      <c r="I488" s="90" t="s">
        <v>327</v>
      </c>
      <c r="J488" s="116">
        <v>504</v>
      </c>
      <c r="K488" s="90" t="s">
        <v>1963</v>
      </c>
      <c r="L488" s="90" t="s">
        <v>593</v>
      </c>
      <c r="M488" s="94" t="str">
        <f t="shared" si="10"/>
        <v>VICENTE Airam</v>
      </c>
      <c r="N488" s="94" t="str">
        <f>IFERROR(VLOOKUP(A488,'[2]CLASES-TEMPORADA 2022_2023-2023'!$A:$M,12,0),"")</f>
        <v/>
      </c>
      <c r="O488" s="90" t="str">
        <f>IFERROR(VLOOKUP(A488,'[2]CLASES-TEMPORADA 2022_2023-2023'!$A:$M,13,0),"")</f>
        <v/>
      </c>
    </row>
    <row r="489" spans="1:15" s="94" customFormat="1" x14ac:dyDescent="0.2">
      <c r="A489" s="116">
        <v>39518</v>
      </c>
      <c r="B489" s="90" t="s">
        <v>8750</v>
      </c>
      <c r="C489" s="90" t="s">
        <v>12214</v>
      </c>
      <c r="D489" s="90"/>
      <c r="E489" s="90" t="s">
        <v>12215</v>
      </c>
      <c r="F489" s="90" t="s">
        <v>12216</v>
      </c>
      <c r="G489" s="90" t="s">
        <v>12217</v>
      </c>
      <c r="H489" s="90" t="s">
        <v>913</v>
      </c>
      <c r="I489" s="90" t="s">
        <v>1142</v>
      </c>
      <c r="J489" s="116">
        <v>451</v>
      </c>
      <c r="K489" s="90" t="s">
        <v>2014</v>
      </c>
      <c r="L489" s="90" t="s">
        <v>593</v>
      </c>
      <c r="M489" s="94" t="str">
        <f t="shared" si="10"/>
        <v>MASOUD Saeed</v>
      </c>
      <c r="N489" s="94" t="str">
        <f>IFERROR(VLOOKUP(A489,'[2]CLASES-TEMPORADA 2022_2023-2023'!$A:$M,12,0),"")</f>
        <v/>
      </c>
      <c r="O489" s="90" t="str">
        <f>IFERROR(VLOOKUP(A489,'[2]CLASES-TEMPORADA 2022_2023-2023'!$A:$M,13,0),"")</f>
        <v/>
      </c>
    </row>
    <row r="490" spans="1:15" s="94" customFormat="1" x14ac:dyDescent="0.2">
      <c r="A490" s="116">
        <v>39517</v>
      </c>
      <c r="B490" s="90" t="s">
        <v>10851</v>
      </c>
      <c r="C490" s="90" t="s">
        <v>22</v>
      </c>
      <c r="D490" s="90" t="s">
        <v>21</v>
      </c>
      <c r="E490" s="90" t="s">
        <v>3646</v>
      </c>
      <c r="F490" s="90" t="s">
        <v>12218</v>
      </c>
      <c r="G490" s="90" t="s">
        <v>12219</v>
      </c>
      <c r="H490" s="90" t="s">
        <v>913</v>
      </c>
      <c r="I490" s="90" t="s">
        <v>953</v>
      </c>
      <c r="J490" s="116">
        <v>309</v>
      </c>
      <c r="K490" s="90" t="s">
        <v>1963</v>
      </c>
      <c r="L490" s="90" t="s">
        <v>583</v>
      </c>
      <c r="M490" s="94" t="str">
        <f t="shared" si="10"/>
        <v>FERNANDEZ Virginia</v>
      </c>
      <c r="N490" s="94" t="str">
        <f>IFERROR(VLOOKUP(A490,'[2]CLASES-TEMPORADA 2022_2023-2023'!$A:$M,12,0),"")</f>
        <v/>
      </c>
      <c r="O490" s="90" t="str">
        <f>IFERROR(VLOOKUP(A490,'[2]CLASES-TEMPORADA 2022_2023-2023'!$A:$M,13,0),"")</f>
        <v/>
      </c>
    </row>
    <row r="491" spans="1:15" s="94" customFormat="1" x14ac:dyDescent="0.2">
      <c r="A491" s="116">
        <v>39515</v>
      </c>
      <c r="B491" s="90" t="s">
        <v>8750</v>
      </c>
      <c r="C491" s="90" t="s">
        <v>12220</v>
      </c>
      <c r="D491" s="90" t="s">
        <v>4810</v>
      </c>
      <c r="E491" s="90" t="s">
        <v>931</v>
      </c>
      <c r="F491" s="90" t="s">
        <v>12221</v>
      </c>
      <c r="G491" s="90" t="s">
        <v>12222</v>
      </c>
      <c r="H491" s="90" t="s">
        <v>909</v>
      </c>
      <c r="I491" s="90" t="s">
        <v>1136</v>
      </c>
      <c r="J491" s="116">
        <v>291</v>
      </c>
      <c r="K491" s="90" t="s">
        <v>1963</v>
      </c>
      <c r="L491" s="90" t="s">
        <v>587</v>
      </c>
      <c r="M491" s="94" t="str">
        <f t="shared" si="10"/>
        <v>GORCHS Alex</v>
      </c>
      <c r="N491" s="94" t="str">
        <f>IFERROR(VLOOKUP(A491,'[2]CLASES-TEMPORADA 2022_2023-2023'!$A:$M,12,0),"")</f>
        <v/>
      </c>
      <c r="O491" s="90" t="str">
        <f>IFERROR(VLOOKUP(A491,'[2]CLASES-TEMPORADA 2022_2023-2023'!$A:$M,13,0),"")</f>
        <v/>
      </c>
    </row>
    <row r="492" spans="1:15" s="94" customFormat="1" x14ac:dyDescent="0.2">
      <c r="A492" s="116">
        <v>39514</v>
      </c>
      <c r="B492" s="90" t="s">
        <v>10851</v>
      </c>
      <c r="C492" s="90" t="s">
        <v>12223</v>
      </c>
      <c r="D492" s="90"/>
      <c r="E492" s="90" t="s">
        <v>12224</v>
      </c>
      <c r="F492" s="90" t="s">
        <v>3396</v>
      </c>
      <c r="G492" s="90" t="s">
        <v>12225</v>
      </c>
      <c r="H492" s="90" t="s">
        <v>913</v>
      </c>
      <c r="I492" s="90" t="s">
        <v>1152</v>
      </c>
      <c r="J492" s="116">
        <v>62</v>
      </c>
      <c r="K492" s="90" t="s">
        <v>1982</v>
      </c>
      <c r="L492" s="90" t="s">
        <v>588</v>
      </c>
      <c r="M492" s="94" t="str">
        <f t="shared" si="10"/>
        <v>MAK Tze Wing</v>
      </c>
      <c r="N492" s="94" t="str">
        <f>IFERROR(VLOOKUP(A492,'[2]CLASES-TEMPORADA 2022_2023-2023'!$A:$M,12,0),"")</f>
        <v/>
      </c>
      <c r="O492" s="90" t="str">
        <f>IFERROR(VLOOKUP(A492,'[2]CLASES-TEMPORADA 2022_2023-2023'!$A:$M,13,0),"")</f>
        <v/>
      </c>
    </row>
    <row r="493" spans="1:15" s="94" customFormat="1" x14ac:dyDescent="0.2">
      <c r="A493" s="116">
        <v>39511</v>
      </c>
      <c r="B493" s="90" t="s">
        <v>8750</v>
      </c>
      <c r="C493" s="90" t="s">
        <v>3620</v>
      </c>
      <c r="D493" s="90" t="s">
        <v>12226</v>
      </c>
      <c r="E493" s="90" t="s">
        <v>916</v>
      </c>
      <c r="F493" s="90" t="s">
        <v>12227</v>
      </c>
      <c r="G493" s="90" t="s">
        <v>12228</v>
      </c>
      <c r="H493" s="90" t="s">
        <v>909</v>
      </c>
      <c r="I493" s="90" t="s">
        <v>1136</v>
      </c>
      <c r="J493" s="116">
        <v>291</v>
      </c>
      <c r="K493" s="90" t="s">
        <v>1963</v>
      </c>
      <c r="L493" s="90" t="s">
        <v>587</v>
      </c>
      <c r="M493" s="94" t="str">
        <f t="shared" si="10"/>
        <v>BORDAS Mateu</v>
      </c>
      <c r="N493" s="94" t="str">
        <f>IFERROR(VLOOKUP(A493,'[2]CLASES-TEMPORADA 2022_2023-2023'!$A:$M,12,0),"")</f>
        <v/>
      </c>
      <c r="O493" s="90" t="str">
        <f>IFERROR(VLOOKUP(A493,'[2]CLASES-TEMPORADA 2022_2023-2023'!$A:$M,13,0),"")</f>
        <v/>
      </c>
    </row>
    <row r="494" spans="1:15" s="94" customFormat="1" x14ac:dyDescent="0.2">
      <c r="A494" s="116">
        <v>39510</v>
      </c>
      <c r="B494" s="90" t="s">
        <v>8750</v>
      </c>
      <c r="C494" s="90" t="s">
        <v>12229</v>
      </c>
      <c r="D494" s="90"/>
      <c r="E494" s="90" t="s">
        <v>4113</v>
      </c>
      <c r="F494" s="90" t="s">
        <v>12230</v>
      </c>
      <c r="G494" s="90" t="s">
        <v>12231</v>
      </c>
      <c r="H494" s="90" t="s">
        <v>920</v>
      </c>
      <c r="I494" s="90" t="s">
        <v>1138</v>
      </c>
      <c r="J494" s="116">
        <v>253</v>
      </c>
      <c r="K494" s="90" t="s">
        <v>2121</v>
      </c>
      <c r="L494" s="90" t="s">
        <v>587</v>
      </c>
      <c r="M494" s="94" t="str">
        <f t="shared" si="10"/>
        <v>SPENCER Laurent</v>
      </c>
      <c r="N494" s="94" t="str">
        <f>IFERROR(VLOOKUP(A494,'[2]CLASES-TEMPORADA 2022_2023-2023'!$A:$M,12,0),"")</f>
        <v/>
      </c>
      <c r="O494" s="90" t="str">
        <f>IFERROR(VLOOKUP(A494,'[2]CLASES-TEMPORADA 2022_2023-2023'!$A:$M,13,0),"")</f>
        <v/>
      </c>
    </row>
    <row r="495" spans="1:15" s="94" customFormat="1" x14ac:dyDescent="0.2">
      <c r="A495" s="116">
        <v>39506</v>
      </c>
      <c r="B495" s="90" t="s">
        <v>8750</v>
      </c>
      <c r="C495" s="90" t="s">
        <v>7449</v>
      </c>
      <c r="D495" s="90" t="s">
        <v>5066</v>
      </c>
      <c r="E495" s="90" t="s">
        <v>4028</v>
      </c>
      <c r="F495" s="90" t="s">
        <v>12232</v>
      </c>
      <c r="G495" s="90" t="s">
        <v>12233</v>
      </c>
      <c r="H495" s="90" t="s">
        <v>909</v>
      </c>
      <c r="I495" s="90" t="s">
        <v>948</v>
      </c>
      <c r="J495" s="116">
        <v>284</v>
      </c>
      <c r="K495" s="90" t="s">
        <v>1963</v>
      </c>
      <c r="L495" s="90" t="s">
        <v>588</v>
      </c>
      <c r="M495" s="94" t="str">
        <f t="shared" si="10"/>
        <v>HOZ Unax</v>
      </c>
      <c r="N495" s="94" t="str">
        <f>IFERROR(VLOOKUP(A495,'[2]CLASES-TEMPORADA 2022_2023-2023'!$A:$M,12,0),"")</f>
        <v/>
      </c>
      <c r="O495" s="90" t="str">
        <f>IFERROR(VLOOKUP(A495,'[2]CLASES-TEMPORADA 2022_2023-2023'!$A:$M,13,0),"")</f>
        <v/>
      </c>
    </row>
    <row r="496" spans="1:15" s="94" customFormat="1" x14ac:dyDescent="0.2">
      <c r="A496" s="116">
        <v>39505</v>
      </c>
      <c r="B496" s="90" t="s">
        <v>8750</v>
      </c>
      <c r="C496" s="90" t="s">
        <v>3659</v>
      </c>
      <c r="D496" s="90" t="s">
        <v>12234</v>
      </c>
      <c r="E496" s="90" t="s">
        <v>2493</v>
      </c>
      <c r="F496" s="90" t="s">
        <v>3678</v>
      </c>
      <c r="G496" s="90" t="s">
        <v>12235</v>
      </c>
      <c r="H496" s="90" t="s">
        <v>909</v>
      </c>
      <c r="I496" s="90" t="s">
        <v>948</v>
      </c>
      <c r="J496" s="116">
        <v>284</v>
      </c>
      <c r="K496" s="90" t="s">
        <v>1963</v>
      </c>
      <c r="L496" s="90" t="s">
        <v>588</v>
      </c>
      <c r="M496" s="94" t="str">
        <f t="shared" si="10"/>
        <v>BARBERO Oihan</v>
      </c>
      <c r="N496" s="94" t="str">
        <f>IFERROR(VLOOKUP(A496,'[2]CLASES-TEMPORADA 2022_2023-2023'!$A:$M,12,0),"")</f>
        <v/>
      </c>
      <c r="O496" s="90" t="str">
        <f>IFERROR(VLOOKUP(A496,'[2]CLASES-TEMPORADA 2022_2023-2023'!$A:$M,13,0),"")</f>
        <v/>
      </c>
    </row>
    <row r="497" spans="1:15" s="94" customFormat="1" x14ac:dyDescent="0.2">
      <c r="A497" s="116">
        <v>39504</v>
      </c>
      <c r="B497" s="90" t="s">
        <v>10851</v>
      </c>
      <c r="C497" s="90" t="s">
        <v>71</v>
      </c>
      <c r="D497" s="90" t="s">
        <v>12236</v>
      </c>
      <c r="E497" s="90" t="s">
        <v>12237</v>
      </c>
      <c r="F497" s="90" t="s">
        <v>12238</v>
      </c>
      <c r="G497" s="90" t="s">
        <v>12239</v>
      </c>
      <c r="H497" s="90" t="s">
        <v>913</v>
      </c>
      <c r="I497" s="90" t="s">
        <v>1151</v>
      </c>
      <c r="J497" s="116">
        <v>104</v>
      </c>
      <c r="K497" s="90" t="s">
        <v>2156</v>
      </c>
      <c r="L497" s="90" t="s">
        <v>582</v>
      </c>
      <c r="M497" s="94" t="str">
        <f t="shared" si="10"/>
        <v>RUBIO Anie Camila</v>
      </c>
      <c r="N497" s="94" t="str">
        <f>IFERROR(VLOOKUP(A497,'[2]CLASES-TEMPORADA 2022_2023-2023'!$A:$M,12,0),"")</f>
        <v/>
      </c>
      <c r="O497" s="90" t="str">
        <f>IFERROR(VLOOKUP(A497,'[2]CLASES-TEMPORADA 2022_2023-2023'!$A:$M,13,0),"")</f>
        <v/>
      </c>
    </row>
    <row r="498" spans="1:15" s="94" customFormat="1" x14ac:dyDescent="0.2">
      <c r="A498" s="116">
        <v>39503</v>
      </c>
      <c r="B498" s="90" t="s">
        <v>8750</v>
      </c>
      <c r="C498" s="90" t="s">
        <v>1589</v>
      </c>
      <c r="D498" s="90" t="s">
        <v>12240</v>
      </c>
      <c r="E498" s="90" t="s">
        <v>12241</v>
      </c>
      <c r="F498" s="90" t="s">
        <v>12242</v>
      </c>
      <c r="G498" s="90" t="s">
        <v>12243</v>
      </c>
      <c r="H498" s="90" t="s">
        <v>913</v>
      </c>
      <c r="I498" s="90" t="s">
        <v>1151</v>
      </c>
      <c r="J498" s="116">
        <v>104</v>
      </c>
      <c r="K498" s="90" t="s">
        <v>3592</v>
      </c>
      <c r="L498" s="90" t="s">
        <v>582</v>
      </c>
      <c r="M498" s="94" t="str">
        <f t="shared" si="10"/>
        <v>CARRILLO Sergio Andrés</v>
      </c>
      <c r="N498" s="94" t="str">
        <f>IFERROR(VLOOKUP(A498,'[2]CLASES-TEMPORADA 2022_2023-2023'!$A:$M,12,0),"")</f>
        <v/>
      </c>
      <c r="O498" s="90" t="str">
        <f>IFERROR(VLOOKUP(A498,'[2]CLASES-TEMPORADA 2022_2023-2023'!$A:$M,13,0),"")</f>
        <v/>
      </c>
    </row>
    <row r="499" spans="1:15" s="94" customFormat="1" x14ac:dyDescent="0.2">
      <c r="A499" s="116">
        <v>39501</v>
      </c>
      <c r="B499" s="90" t="s">
        <v>8750</v>
      </c>
      <c r="C499" s="90" t="s">
        <v>963</v>
      </c>
      <c r="D499" s="90" t="s">
        <v>12244</v>
      </c>
      <c r="E499" s="90" t="s">
        <v>12245</v>
      </c>
      <c r="F499" s="90" t="s">
        <v>12246</v>
      </c>
      <c r="G499" s="90" t="s">
        <v>12247</v>
      </c>
      <c r="H499" s="90" t="s">
        <v>909</v>
      </c>
      <c r="I499" s="90" t="s">
        <v>948</v>
      </c>
      <c r="J499" s="116">
        <v>284</v>
      </c>
      <c r="K499" s="90" t="s">
        <v>1963</v>
      </c>
      <c r="L499" s="90" t="s">
        <v>588</v>
      </c>
      <c r="M499" s="94" t="str">
        <f t="shared" si="10"/>
        <v>RAMON Aner</v>
      </c>
      <c r="N499" s="94" t="str">
        <f>IFERROR(VLOOKUP(A499,'[2]CLASES-TEMPORADA 2022_2023-2023'!$A:$M,12,0),"")</f>
        <v/>
      </c>
      <c r="O499" s="90" t="str">
        <f>IFERROR(VLOOKUP(A499,'[2]CLASES-TEMPORADA 2022_2023-2023'!$A:$M,13,0),"")</f>
        <v/>
      </c>
    </row>
    <row r="500" spans="1:15" s="94" customFormat="1" x14ac:dyDescent="0.2">
      <c r="A500" s="116">
        <v>39500</v>
      </c>
      <c r="B500" s="90" t="s">
        <v>8750</v>
      </c>
      <c r="C500" s="90" t="s">
        <v>4842</v>
      </c>
      <c r="D500" s="90" t="s">
        <v>12248</v>
      </c>
      <c r="E500" s="90" t="s">
        <v>3258</v>
      </c>
      <c r="F500" s="90" t="s">
        <v>3483</v>
      </c>
      <c r="G500" s="90" t="s">
        <v>12249</v>
      </c>
      <c r="H500" s="90" t="s">
        <v>909</v>
      </c>
      <c r="I500" s="90" t="s">
        <v>948</v>
      </c>
      <c r="J500" s="116">
        <v>284</v>
      </c>
      <c r="K500" s="90" t="s">
        <v>1963</v>
      </c>
      <c r="L500" s="90" t="s">
        <v>588</v>
      </c>
      <c r="M500" s="94" t="str">
        <f t="shared" si="10"/>
        <v>OCIO Markel</v>
      </c>
      <c r="N500" s="94" t="str">
        <f>IFERROR(VLOOKUP(A500,'[2]CLASES-TEMPORADA 2022_2023-2023'!$A:$M,12,0),"")</f>
        <v/>
      </c>
      <c r="O500" s="90" t="str">
        <f>IFERROR(VLOOKUP(A500,'[2]CLASES-TEMPORADA 2022_2023-2023'!$A:$M,13,0),"")</f>
        <v/>
      </c>
    </row>
    <row r="501" spans="1:15" s="94" customFormat="1" x14ac:dyDescent="0.2">
      <c r="A501" s="116">
        <v>39497</v>
      </c>
      <c r="B501" s="90" t="s">
        <v>8750</v>
      </c>
      <c r="C501" s="90" t="s">
        <v>4064</v>
      </c>
      <c r="D501" s="90" t="s">
        <v>12250</v>
      </c>
      <c r="E501" s="90" t="s">
        <v>2004</v>
      </c>
      <c r="F501" s="90" t="s">
        <v>12251</v>
      </c>
      <c r="G501" s="90" t="s">
        <v>12252</v>
      </c>
      <c r="H501" s="90" t="s">
        <v>909</v>
      </c>
      <c r="I501" s="90" t="s">
        <v>1100</v>
      </c>
      <c r="J501" s="116">
        <v>585</v>
      </c>
      <c r="K501" s="90" t="s">
        <v>1963</v>
      </c>
      <c r="L501" s="90" t="s">
        <v>587</v>
      </c>
      <c r="M501" s="94" t="str">
        <f t="shared" si="10"/>
        <v>COMAS Jan</v>
      </c>
      <c r="N501" s="94" t="str">
        <f>IFERROR(VLOOKUP(A501,'[2]CLASES-TEMPORADA 2022_2023-2023'!$A:$M,12,0),"")</f>
        <v/>
      </c>
      <c r="O501" s="90" t="str">
        <f>IFERROR(VLOOKUP(A501,'[2]CLASES-TEMPORADA 2022_2023-2023'!$A:$M,13,0),"")</f>
        <v/>
      </c>
    </row>
    <row r="502" spans="1:15" s="94" customFormat="1" x14ac:dyDescent="0.2">
      <c r="A502" s="116">
        <v>39496</v>
      </c>
      <c r="B502" s="90" t="s">
        <v>8750</v>
      </c>
      <c r="C502" s="90" t="s">
        <v>12253</v>
      </c>
      <c r="D502" s="90" t="s">
        <v>1864</v>
      </c>
      <c r="E502" s="90" t="s">
        <v>1961</v>
      </c>
      <c r="F502" s="90" t="s">
        <v>12254</v>
      </c>
      <c r="G502" s="90" t="s">
        <v>12255</v>
      </c>
      <c r="H502" s="90" t="s">
        <v>909</v>
      </c>
      <c r="I502" s="90" t="s">
        <v>11163</v>
      </c>
      <c r="J502" s="116">
        <v>10478</v>
      </c>
      <c r="K502" s="90" t="s">
        <v>1963</v>
      </c>
      <c r="L502" s="90" t="s">
        <v>587</v>
      </c>
      <c r="M502" s="94" t="str">
        <f t="shared" si="10"/>
        <v>ALBUIXECH Marc</v>
      </c>
      <c r="N502" s="94" t="str">
        <f>IFERROR(VLOOKUP(A502,'[2]CLASES-TEMPORADA 2022_2023-2023'!$A:$M,12,0),"")</f>
        <v/>
      </c>
      <c r="O502" s="90" t="str">
        <f>IFERROR(VLOOKUP(A502,'[2]CLASES-TEMPORADA 2022_2023-2023'!$A:$M,13,0),"")</f>
        <v/>
      </c>
    </row>
    <row r="503" spans="1:15" s="94" customFormat="1" x14ac:dyDescent="0.2">
      <c r="A503" s="116">
        <v>39492</v>
      </c>
      <c r="B503" s="90" t="s">
        <v>8750</v>
      </c>
      <c r="C503" s="90" t="s">
        <v>12256</v>
      </c>
      <c r="D503" s="90"/>
      <c r="E503" s="90" t="s">
        <v>12257</v>
      </c>
      <c r="F503" s="90" t="s">
        <v>6156</v>
      </c>
      <c r="G503" s="90" t="s">
        <v>12258</v>
      </c>
      <c r="H503" s="90" t="s">
        <v>920</v>
      </c>
      <c r="I503" s="90" t="s">
        <v>825</v>
      </c>
      <c r="J503" s="116">
        <v>10402</v>
      </c>
      <c r="K503" s="90" t="s">
        <v>2198</v>
      </c>
      <c r="L503" s="90" t="s">
        <v>587</v>
      </c>
      <c r="M503" s="94" t="str">
        <f t="shared" si="10"/>
        <v>WILSON Zak William</v>
      </c>
      <c r="N503" s="94" t="str">
        <f>IFERROR(VLOOKUP(A503,'[2]CLASES-TEMPORADA 2022_2023-2023'!$A:$M,12,0),"")</f>
        <v/>
      </c>
      <c r="O503" s="90" t="str">
        <f>IFERROR(VLOOKUP(A503,'[2]CLASES-TEMPORADA 2022_2023-2023'!$A:$M,13,0),"")</f>
        <v/>
      </c>
    </row>
    <row r="504" spans="1:15" s="94" customFormat="1" x14ac:dyDescent="0.2">
      <c r="A504" s="116">
        <v>39491</v>
      </c>
      <c r="B504" s="90" t="s">
        <v>10851</v>
      </c>
      <c r="C504" s="90" t="s">
        <v>123</v>
      </c>
      <c r="D504" s="90" t="s">
        <v>11533</v>
      </c>
      <c r="E504" s="90" t="s">
        <v>12259</v>
      </c>
      <c r="F504" s="90" t="s">
        <v>5382</v>
      </c>
      <c r="G504" s="90" t="s">
        <v>12260</v>
      </c>
      <c r="H504" s="90" t="s">
        <v>913</v>
      </c>
      <c r="I504" s="90" t="s">
        <v>1245</v>
      </c>
      <c r="J504" s="116">
        <v>10101</v>
      </c>
      <c r="K504" s="90" t="s">
        <v>2087</v>
      </c>
      <c r="L504" s="90" t="s">
        <v>591</v>
      </c>
      <c r="M504" s="94" t="str">
        <f t="shared" si="10"/>
        <v>REYES Silvia Ixchel</v>
      </c>
      <c r="N504" s="94" t="str">
        <f>IFERROR(VLOOKUP(A504,'[2]CLASES-TEMPORADA 2022_2023-2023'!$A:$M,12,0),"")</f>
        <v/>
      </c>
      <c r="O504" s="90" t="str">
        <f>IFERROR(VLOOKUP(A504,'[2]CLASES-TEMPORADA 2022_2023-2023'!$A:$M,13,0),"")</f>
        <v/>
      </c>
    </row>
    <row r="505" spans="1:15" s="94" customFormat="1" x14ac:dyDescent="0.2">
      <c r="A505" s="116">
        <v>39488</v>
      </c>
      <c r="B505" s="90" t="s">
        <v>10851</v>
      </c>
      <c r="C505" s="90" t="s">
        <v>4423</v>
      </c>
      <c r="D505" s="90" t="s">
        <v>26</v>
      </c>
      <c r="E505" s="90" t="s">
        <v>12261</v>
      </c>
      <c r="F505" s="90" t="s">
        <v>12262</v>
      </c>
      <c r="G505" s="90" t="s">
        <v>12263</v>
      </c>
      <c r="H505" s="90" t="s">
        <v>913</v>
      </c>
      <c r="I505" s="90" t="s">
        <v>934</v>
      </c>
      <c r="J505" s="116">
        <v>193</v>
      </c>
      <c r="K505" s="90" t="s">
        <v>1963</v>
      </c>
      <c r="L505" s="90" t="s">
        <v>586</v>
      </c>
      <c r="M505" s="94" t="str">
        <f t="shared" ref="M505:M568" si="11">CONCATENATE(C505," ",PROPER(E505))</f>
        <v>MERIDEÑO Valentina Milagros</v>
      </c>
      <c r="N505" s="94" t="str">
        <f>IFERROR(VLOOKUP(A505,'[2]CLASES-TEMPORADA 2022_2023-2023'!$A:$M,12,0),"")</f>
        <v/>
      </c>
      <c r="O505" s="90" t="str">
        <f>IFERROR(VLOOKUP(A505,'[2]CLASES-TEMPORADA 2022_2023-2023'!$A:$M,13,0),"")</f>
        <v/>
      </c>
    </row>
    <row r="506" spans="1:15" s="94" customFormat="1" x14ac:dyDescent="0.2">
      <c r="A506" s="116">
        <v>39487</v>
      </c>
      <c r="B506" s="90" t="s">
        <v>10851</v>
      </c>
      <c r="C506" s="90" t="s">
        <v>8427</v>
      </c>
      <c r="D506" s="90" t="s">
        <v>1608</v>
      </c>
      <c r="E506" s="90" t="s">
        <v>12264</v>
      </c>
      <c r="F506" s="90" t="s">
        <v>12265</v>
      </c>
      <c r="G506" s="90" t="s">
        <v>12266</v>
      </c>
      <c r="H506" s="90" t="s">
        <v>913</v>
      </c>
      <c r="I506" s="90" t="s">
        <v>934</v>
      </c>
      <c r="J506" s="116">
        <v>193</v>
      </c>
      <c r="K506" s="90" t="s">
        <v>1963</v>
      </c>
      <c r="L506" s="90" t="s">
        <v>586</v>
      </c>
      <c r="M506" s="94" t="str">
        <f t="shared" si="11"/>
        <v>DURáN María Joséfa</v>
      </c>
      <c r="N506" s="94" t="str">
        <f>IFERROR(VLOOKUP(A506,'[2]CLASES-TEMPORADA 2022_2023-2023'!$A:$M,12,0),"")</f>
        <v/>
      </c>
      <c r="O506" s="90" t="str">
        <f>IFERROR(VLOOKUP(A506,'[2]CLASES-TEMPORADA 2022_2023-2023'!$A:$M,13,0),"")</f>
        <v/>
      </c>
    </row>
    <row r="507" spans="1:15" s="94" customFormat="1" x14ac:dyDescent="0.2">
      <c r="A507" s="116">
        <v>39481</v>
      </c>
      <c r="B507" s="90" t="s">
        <v>8750</v>
      </c>
      <c r="C507" s="90" t="s">
        <v>12267</v>
      </c>
      <c r="D507" s="90"/>
      <c r="E507" s="90" t="s">
        <v>12268</v>
      </c>
      <c r="F507" s="90" t="s">
        <v>12269</v>
      </c>
      <c r="G507" s="90" t="s">
        <v>12270</v>
      </c>
      <c r="H507" s="90" t="s">
        <v>909</v>
      </c>
      <c r="I507" s="90" t="s">
        <v>1237</v>
      </c>
      <c r="J507" s="116">
        <v>195</v>
      </c>
      <c r="K507" s="90" t="s">
        <v>1963</v>
      </c>
      <c r="L507" s="90" t="s">
        <v>587</v>
      </c>
      <c r="M507" s="94" t="str">
        <f t="shared" si="11"/>
        <v>AIONESEI Arnau Andrei</v>
      </c>
      <c r="N507" s="94" t="str">
        <f>IFERROR(VLOOKUP(A507,'[2]CLASES-TEMPORADA 2022_2023-2023'!$A:$M,12,0),"")</f>
        <v/>
      </c>
      <c r="O507" s="90" t="str">
        <f>IFERROR(VLOOKUP(A507,'[2]CLASES-TEMPORADA 2022_2023-2023'!$A:$M,13,0),"")</f>
        <v/>
      </c>
    </row>
    <row r="508" spans="1:15" s="94" customFormat="1" x14ac:dyDescent="0.2">
      <c r="A508" s="116">
        <v>39479</v>
      </c>
      <c r="B508" s="90" t="s">
        <v>8750</v>
      </c>
      <c r="C508" s="90" t="s">
        <v>12271</v>
      </c>
      <c r="D508" s="90" t="s">
        <v>3454</v>
      </c>
      <c r="E508" s="90" t="s">
        <v>2824</v>
      </c>
      <c r="F508" s="90" t="s">
        <v>2350</v>
      </c>
      <c r="G508" s="90" t="s">
        <v>12272</v>
      </c>
      <c r="H508" s="90" t="s">
        <v>909</v>
      </c>
      <c r="I508" s="90" t="s">
        <v>1237</v>
      </c>
      <c r="J508" s="116">
        <v>195</v>
      </c>
      <c r="K508" s="90" t="s">
        <v>1963</v>
      </c>
      <c r="L508" s="90" t="s">
        <v>587</v>
      </c>
      <c r="M508" s="94" t="str">
        <f t="shared" si="11"/>
        <v>CAINELLI Luca</v>
      </c>
      <c r="N508" s="94" t="str">
        <f>IFERROR(VLOOKUP(A508,'[2]CLASES-TEMPORADA 2022_2023-2023'!$A:$M,12,0),"")</f>
        <v/>
      </c>
      <c r="O508" s="90" t="str">
        <f>IFERROR(VLOOKUP(A508,'[2]CLASES-TEMPORADA 2022_2023-2023'!$A:$M,13,0),"")</f>
        <v/>
      </c>
    </row>
    <row r="509" spans="1:15" s="94" customFormat="1" x14ac:dyDescent="0.2">
      <c r="A509" s="116">
        <v>39475</v>
      </c>
      <c r="B509" s="90" t="s">
        <v>10851</v>
      </c>
      <c r="C509" s="90" t="s">
        <v>1545</v>
      </c>
      <c r="D509" s="90" t="s">
        <v>2653</v>
      </c>
      <c r="E509" s="90" t="s">
        <v>12273</v>
      </c>
      <c r="F509" s="90" t="s">
        <v>12274</v>
      </c>
      <c r="G509" s="90" t="s">
        <v>12275</v>
      </c>
      <c r="H509" s="90" t="s">
        <v>913</v>
      </c>
      <c r="I509" s="90" t="s">
        <v>1218</v>
      </c>
      <c r="J509" s="116">
        <v>10448</v>
      </c>
      <c r="K509" s="90" t="s">
        <v>1963</v>
      </c>
      <c r="L509" s="90" t="s">
        <v>591</v>
      </c>
      <c r="M509" s="94" t="str">
        <f t="shared" si="11"/>
        <v>BURGOS Fátima</v>
      </c>
      <c r="N509" s="94" t="str">
        <f>IFERROR(VLOOKUP(A509,'[2]CLASES-TEMPORADA 2022_2023-2023'!$A:$M,12,0),"")</f>
        <v/>
      </c>
      <c r="O509" s="90" t="str">
        <f>IFERROR(VLOOKUP(A509,'[2]CLASES-TEMPORADA 2022_2023-2023'!$A:$M,13,0),"")</f>
        <v/>
      </c>
    </row>
    <row r="510" spans="1:15" s="94" customFormat="1" x14ac:dyDescent="0.2">
      <c r="A510" s="116">
        <v>39473</v>
      </c>
      <c r="B510" s="90" t="s">
        <v>10851</v>
      </c>
      <c r="C510" s="90" t="s">
        <v>74</v>
      </c>
      <c r="D510" s="90" t="s">
        <v>121</v>
      </c>
      <c r="E510" s="90" t="s">
        <v>12276</v>
      </c>
      <c r="F510" s="90" t="s">
        <v>12277</v>
      </c>
      <c r="G510" s="90" t="s">
        <v>12278</v>
      </c>
      <c r="H510" s="90" t="s">
        <v>909</v>
      </c>
      <c r="I510" s="90" t="s">
        <v>1179</v>
      </c>
      <c r="J510" s="116">
        <v>10184</v>
      </c>
      <c r="K510" s="90" t="s">
        <v>1963</v>
      </c>
      <c r="L510" s="90" t="s">
        <v>599</v>
      </c>
      <c r="M510" s="94" t="str">
        <f t="shared" si="11"/>
        <v>SANZ Mª Victoria Del Vall</v>
      </c>
      <c r="N510" s="94" t="str">
        <f>IFERROR(VLOOKUP(A510,'[2]CLASES-TEMPORADA 2022_2023-2023'!$A:$M,12,0),"")</f>
        <v/>
      </c>
      <c r="O510" s="90" t="str">
        <f>IFERROR(VLOOKUP(A510,'[2]CLASES-TEMPORADA 2022_2023-2023'!$A:$M,13,0),"")</f>
        <v/>
      </c>
    </row>
    <row r="511" spans="1:15" s="94" customFormat="1" x14ac:dyDescent="0.2">
      <c r="A511" s="116">
        <v>39471</v>
      </c>
      <c r="B511" s="90" t="s">
        <v>8750</v>
      </c>
      <c r="C511" s="90" t="s">
        <v>2228</v>
      </c>
      <c r="D511" s="90" t="s">
        <v>51</v>
      </c>
      <c r="E511" s="90" t="s">
        <v>2278</v>
      </c>
      <c r="F511" s="90" t="s">
        <v>12279</v>
      </c>
      <c r="G511" s="90" t="s">
        <v>12280</v>
      </c>
      <c r="H511" s="90" t="s">
        <v>909</v>
      </c>
      <c r="I511" s="90" t="s">
        <v>1117</v>
      </c>
      <c r="J511" s="116">
        <v>243</v>
      </c>
      <c r="K511" s="90" t="s">
        <v>1963</v>
      </c>
      <c r="L511" s="90" t="s">
        <v>587</v>
      </c>
      <c r="M511" s="94" t="str">
        <f t="shared" si="11"/>
        <v>VALLES Mario</v>
      </c>
      <c r="N511" s="94" t="str">
        <f>IFERROR(VLOOKUP(A511,'[2]CLASES-TEMPORADA 2022_2023-2023'!$A:$M,12,0),"")</f>
        <v/>
      </c>
      <c r="O511" s="90" t="str">
        <f>IFERROR(VLOOKUP(A511,'[2]CLASES-TEMPORADA 2022_2023-2023'!$A:$M,13,0),"")</f>
        <v/>
      </c>
    </row>
    <row r="512" spans="1:15" s="94" customFormat="1" x14ac:dyDescent="0.2">
      <c r="A512" s="116">
        <v>39466</v>
      </c>
      <c r="B512" s="90" t="s">
        <v>8750</v>
      </c>
      <c r="C512" s="90" t="s">
        <v>12281</v>
      </c>
      <c r="D512" s="90"/>
      <c r="E512" s="90" t="s">
        <v>12282</v>
      </c>
      <c r="F512" s="90" t="s">
        <v>12016</v>
      </c>
      <c r="G512" s="90" t="s">
        <v>12283</v>
      </c>
      <c r="H512" s="90" t="s">
        <v>913</v>
      </c>
      <c r="I512" s="90" t="s">
        <v>1131</v>
      </c>
      <c r="J512" s="116">
        <v>267</v>
      </c>
      <c r="K512" s="90" t="s">
        <v>5448</v>
      </c>
      <c r="L512" s="90" t="s">
        <v>602</v>
      </c>
      <c r="M512" s="94" t="str">
        <f t="shared" si="11"/>
        <v>KOLLE Filip</v>
      </c>
      <c r="N512" s="94" t="str">
        <f>IFERROR(VLOOKUP(A512,'[2]CLASES-TEMPORADA 2022_2023-2023'!$A:$M,12,0),"")</f>
        <v/>
      </c>
      <c r="O512" s="90" t="str">
        <f>IFERROR(VLOOKUP(A512,'[2]CLASES-TEMPORADA 2022_2023-2023'!$A:$M,13,0),"")</f>
        <v/>
      </c>
    </row>
    <row r="513" spans="1:15" s="94" customFormat="1" x14ac:dyDescent="0.2">
      <c r="A513" s="116">
        <v>39459</v>
      </c>
      <c r="B513" s="90" t="s">
        <v>8750</v>
      </c>
      <c r="C513" s="90" t="s">
        <v>12284</v>
      </c>
      <c r="D513" s="90" t="s">
        <v>2609</v>
      </c>
      <c r="E513" s="90" t="s">
        <v>12285</v>
      </c>
      <c r="F513" s="90" t="s">
        <v>6807</v>
      </c>
      <c r="G513" s="90" t="s">
        <v>12286</v>
      </c>
      <c r="H513" s="90" t="s">
        <v>913</v>
      </c>
      <c r="I513" s="90" t="s">
        <v>921</v>
      </c>
      <c r="J513" s="116">
        <v>78</v>
      </c>
      <c r="K513" s="90" t="s">
        <v>2165</v>
      </c>
      <c r="L513" s="90" t="s">
        <v>583</v>
      </c>
      <c r="M513" s="94" t="str">
        <f t="shared" si="11"/>
        <v>STRUGAREVIC Nikola</v>
      </c>
      <c r="N513" s="94" t="str">
        <f>IFERROR(VLOOKUP(A513,'[2]CLASES-TEMPORADA 2022_2023-2023'!$A:$M,12,0),"")</f>
        <v/>
      </c>
      <c r="O513" s="90" t="str">
        <f>IFERROR(VLOOKUP(A513,'[2]CLASES-TEMPORADA 2022_2023-2023'!$A:$M,13,0),"")</f>
        <v/>
      </c>
    </row>
    <row r="514" spans="1:15" s="94" customFormat="1" x14ac:dyDescent="0.2">
      <c r="A514" s="116">
        <v>39453</v>
      </c>
      <c r="B514" s="90" t="s">
        <v>8750</v>
      </c>
      <c r="C514" s="90" t="s">
        <v>12287</v>
      </c>
      <c r="D514" s="90"/>
      <c r="E514" s="90" t="s">
        <v>12288</v>
      </c>
      <c r="F514" s="90" t="s">
        <v>12289</v>
      </c>
      <c r="G514" s="90" t="s">
        <v>12290</v>
      </c>
      <c r="H514" s="90" t="s">
        <v>909</v>
      </c>
      <c r="I514" s="90" t="s">
        <v>940</v>
      </c>
      <c r="J514" s="116">
        <v>261</v>
      </c>
      <c r="K514" s="90" t="s">
        <v>2014</v>
      </c>
      <c r="L514" s="90" t="s">
        <v>587</v>
      </c>
      <c r="M514" s="94" t="str">
        <f t="shared" si="11"/>
        <v>LIPARTELIANI Luka</v>
      </c>
      <c r="N514" s="94" t="str">
        <f>IFERROR(VLOOKUP(A514,'[2]CLASES-TEMPORADA 2022_2023-2023'!$A:$M,12,0),"")</f>
        <v/>
      </c>
      <c r="O514" s="90" t="str">
        <f>IFERROR(VLOOKUP(A514,'[2]CLASES-TEMPORADA 2022_2023-2023'!$A:$M,13,0),"")</f>
        <v/>
      </c>
    </row>
    <row r="515" spans="1:15" s="94" customFormat="1" x14ac:dyDescent="0.2">
      <c r="A515" s="116">
        <v>39452</v>
      </c>
      <c r="B515" s="90" t="s">
        <v>8750</v>
      </c>
      <c r="C515" s="90" t="s">
        <v>12291</v>
      </c>
      <c r="D515" s="90" t="s">
        <v>2626</v>
      </c>
      <c r="E515" s="90" t="s">
        <v>2037</v>
      </c>
      <c r="F515" s="90" t="s">
        <v>12292</v>
      </c>
      <c r="G515" s="90" t="s">
        <v>12293</v>
      </c>
      <c r="H515" s="90" t="s">
        <v>909</v>
      </c>
      <c r="I515" s="90" t="s">
        <v>940</v>
      </c>
      <c r="J515" s="116">
        <v>261</v>
      </c>
      <c r="K515" s="90" t="s">
        <v>1963</v>
      </c>
      <c r="L515" s="90" t="s">
        <v>587</v>
      </c>
      <c r="M515" s="94" t="str">
        <f t="shared" si="11"/>
        <v>CARTANYA Pau</v>
      </c>
      <c r="N515" s="94" t="str">
        <f>IFERROR(VLOOKUP(A515,'[2]CLASES-TEMPORADA 2022_2023-2023'!$A:$M,12,0),"")</f>
        <v/>
      </c>
      <c r="O515" s="90" t="str">
        <f>IFERROR(VLOOKUP(A515,'[2]CLASES-TEMPORADA 2022_2023-2023'!$A:$M,13,0),"")</f>
        <v/>
      </c>
    </row>
    <row r="516" spans="1:15" s="94" customFormat="1" x14ac:dyDescent="0.2">
      <c r="A516" s="116">
        <v>39451</v>
      </c>
      <c r="B516" s="90" t="s">
        <v>8750</v>
      </c>
      <c r="C516" s="90" t="s">
        <v>12294</v>
      </c>
      <c r="D516" s="90" t="s">
        <v>1531</v>
      </c>
      <c r="E516" s="90" t="s">
        <v>2130</v>
      </c>
      <c r="F516" s="90" t="s">
        <v>12295</v>
      </c>
      <c r="G516" s="90" t="s">
        <v>12296</v>
      </c>
      <c r="H516" s="90" t="s">
        <v>909</v>
      </c>
      <c r="I516" s="90" t="s">
        <v>940</v>
      </c>
      <c r="J516" s="116">
        <v>261</v>
      </c>
      <c r="K516" s="90" t="s">
        <v>1963</v>
      </c>
      <c r="L516" s="90" t="s">
        <v>587</v>
      </c>
      <c r="M516" s="94" t="str">
        <f t="shared" si="11"/>
        <v>BERTOLIN Dylan</v>
      </c>
      <c r="N516" s="94" t="str">
        <f>IFERROR(VLOOKUP(A516,'[2]CLASES-TEMPORADA 2022_2023-2023'!$A:$M,12,0),"")</f>
        <v/>
      </c>
      <c r="O516" s="90" t="str">
        <f>IFERROR(VLOOKUP(A516,'[2]CLASES-TEMPORADA 2022_2023-2023'!$A:$M,13,0),"")</f>
        <v/>
      </c>
    </row>
    <row r="517" spans="1:15" s="94" customFormat="1" x14ac:dyDescent="0.2">
      <c r="A517" s="116">
        <v>39450</v>
      </c>
      <c r="B517" s="90" t="s">
        <v>8750</v>
      </c>
      <c r="C517" s="90" t="s">
        <v>84</v>
      </c>
      <c r="D517" s="90" t="s">
        <v>7403</v>
      </c>
      <c r="E517" s="90" t="s">
        <v>2150</v>
      </c>
      <c r="F517" s="90" t="s">
        <v>12297</v>
      </c>
      <c r="G517" s="90" t="s">
        <v>12298</v>
      </c>
      <c r="H517" s="90" t="s">
        <v>909</v>
      </c>
      <c r="I517" s="90" t="s">
        <v>940</v>
      </c>
      <c r="J517" s="116">
        <v>261</v>
      </c>
      <c r="K517" s="90" t="s">
        <v>1963</v>
      </c>
      <c r="L517" s="90" t="s">
        <v>587</v>
      </c>
      <c r="M517" s="94" t="str">
        <f t="shared" si="11"/>
        <v>GONZALEZ Eric</v>
      </c>
      <c r="N517" s="94" t="str">
        <f>IFERROR(VLOOKUP(A517,'[2]CLASES-TEMPORADA 2022_2023-2023'!$A:$M,12,0),"")</f>
        <v/>
      </c>
      <c r="O517" s="90" t="str">
        <f>IFERROR(VLOOKUP(A517,'[2]CLASES-TEMPORADA 2022_2023-2023'!$A:$M,13,0),"")</f>
        <v/>
      </c>
    </row>
    <row r="518" spans="1:15" s="94" customFormat="1" x14ac:dyDescent="0.2">
      <c r="A518" s="116">
        <v>39449</v>
      </c>
      <c r="B518" s="90" t="s">
        <v>8750</v>
      </c>
      <c r="C518" s="90" t="s">
        <v>102</v>
      </c>
      <c r="D518" s="90" t="s">
        <v>116</v>
      </c>
      <c r="E518" s="90" t="s">
        <v>6115</v>
      </c>
      <c r="F518" s="90" t="s">
        <v>12299</v>
      </c>
      <c r="G518" s="90" t="s">
        <v>12300</v>
      </c>
      <c r="H518" s="90" t="s">
        <v>909</v>
      </c>
      <c r="I518" s="90" t="s">
        <v>1164</v>
      </c>
      <c r="J518" s="116">
        <v>643</v>
      </c>
      <c r="K518" s="90" t="s">
        <v>1963</v>
      </c>
      <c r="L518" s="90" t="s">
        <v>587</v>
      </c>
      <c r="M518" s="94" t="str">
        <f t="shared" si="11"/>
        <v>HERNANDEZ Eder</v>
      </c>
      <c r="N518" s="94" t="str">
        <f>IFERROR(VLOOKUP(A518,'[2]CLASES-TEMPORADA 2022_2023-2023'!$A:$M,12,0),"")</f>
        <v/>
      </c>
      <c r="O518" s="90" t="str">
        <f>IFERROR(VLOOKUP(A518,'[2]CLASES-TEMPORADA 2022_2023-2023'!$A:$M,13,0),"")</f>
        <v/>
      </c>
    </row>
    <row r="519" spans="1:15" s="94" customFormat="1" x14ac:dyDescent="0.2">
      <c r="A519" s="116">
        <v>39448</v>
      </c>
      <c r="B519" s="90" t="s">
        <v>8750</v>
      </c>
      <c r="C519" s="90" t="s">
        <v>1814</v>
      </c>
      <c r="D519" s="90" t="s">
        <v>83</v>
      </c>
      <c r="E519" s="90" t="s">
        <v>1961</v>
      </c>
      <c r="F519" s="90" t="s">
        <v>12301</v>
      </c>
      <c r="G519" s="90" t="s">
        <v>12302</v>
      </c>
      <c r="H519" s="90" t="s">
        <v>913</v>
      </c>
      <c r="I519" s="90" t="s">
        <v>1164</v>
      </c>
      <c r="J519" s="116">
        <v>643</v>
      </c>
      <c r="K519" s="90" t="s">
        <v>1963</v>
      </c>
      <c r="L519" s="90" t="s">
        <v>587</v>
      </c>
      <c r="M519" s="94" t="str">
        <f t="shared" si="11"/>
        <v>MAMPEL Marc</v>
      </c>
      <c r="N519" s="94" t="str">
        <f>IFERROR(VLOOKUP(A519,'[2]CLASES-TEMPORADA 2022_2023-2023'!$A:$M,12,0),"")</f>
        <v/>
      </c>
      <c r="O519" s="90" t="str">
        <f>IFERROR(VLOOKUP(A519,'[2]CLASES-TEMPORADA 2022_2023-2023'!$A:$M,13,0),"")</f>
        <v/>
      </c>
    </row>
    <row r="520" spans="1:15" s="94" customFormat="1" x14ac:dyDescent="0.2">
      <c r="A520" s="116">
        <v>39447</v>
      </c>
      <c r="B520" s="90" t="s">
        <v>8750</v>
      </c>
      <c r="C520" s="90" t="s">
        <v>25</v>
      </c>
      <c r="D520" s="90" t="s">
        <v>32</v>
      </c>
      <c r="E520" s="90" t="s">
        <v>2273</v>
      </c>
      <c r="F520" s="90" t="s">
        <v>12303</v>
      </c>
      <c r="G520" s="90" t="s">
        <v>12304</v>
      </c>
      <c r="H520" s="90" t="s">
        <v>913</v>
      </c>
      <c r="I520" s="90" t="s">
        <v>1203</v>
      </c>
      <c r="J520" s="116">
        <v>10055</v>
      </c>
      <c r="K520" s="90" t="s">
        <v>2087</v>
      </c>
      <c r="L520" s="90" t="s">
        <v>585</v>
      </c>
      <c r="M520" s="94" t="str">
        <f t="shared" si="11"/>
        <v>MARTINEZ Jose Angel</v>
      </c>
      <c r="N520" s="94" t="str">
        <f>IFERROR(VLOOKUP(A520,'[2]CLASES-TEMPORADA 2022_2023-2023'!$A:$M,12,0),"")</f>
        <v/>
      </c>
      <c r="O520" s="90" t="str">
        <f>IFERROR(VLOOKUP(A520,'[2]CLASES-TEMPORADA 2022_2023-2023'!$A:$M,13,0),"")</f>
        <v/>
      </c>
    </row>
    <row r="521" spans="1:15" s="94" customFormat="1" x14ac:dyDescent="0.2">
      <c r="A521" s="116">
        <v>39446</v>
      </c>
      <c r="B521" s="90" t="s">
        <v>8750</v>
      </c>
      <c r="C521" s="90" t="s">
        <v>12305</v>
      </c>
      <c r="D521" s="90" t="s">
        <v>12306</v>
      </c>
      <c r="E521" s="90" t="s">
        <v>12307</v>
      </c>
      <c r="F521" s="90" t="s">
        <v>4538</v>
      </c>
      <c r="G521" s="90" t="s">
        <v>12308</v>
      </c>
      <c r="H521" s="90" t="s">
        <v>913</v>
      </c>
      <c r="I521" s="90" t="s">
        <v>1203</v>
      </c>
      <c r="J521" s="116">
        <v>10055</v>
      </c>
      <c r="K521" s="90" t="s">
        <v>2087</v>
      </c>
      <c r="L521" s="90" t="s">
        <v>585</v>
      </c>
      <c r="M521" s="94" t="str">
        <f t="shared" si="11"/>
        <v>BUENROSTRO Jorge Emilio</v>
      </c>
      <c r="N521" s="94" t="str">
        <f>IFERROR(VLOOKUP(A521,'[2]CLASES-TEMPORADA 2022_2023-2023'!$A:$M,12,0),"")</f>
        <v/>
      </c>
      <c r="O521" s="90" t="str">
        <f>IFERROR(VLOOKUP(A521,'[2]CLASES-TEMPORADA 2022_2023-2023'!$A:$M,13,0),"")</f>
        <v/>
      </c>
    </row>
    <row r="522" spans="1:15" s="94" customFormat="1" x14ac:dyDescent="0.2">
      <c r="A522" s="116">
        <v>39444</v>
      </c>
      <c r="B522" s="90" t="s">
        <v>8750</v>
      </c>
      <c r="C522" s="90" t="s">
        <v>12309</v>
      </c>
      <c r="D522" s="90" t="s">
        <v>12310</v>
      </c>
      <c r="E522" s="90" t="s">
        <v>1459</v>
      </c>
      <c r="F522" s="90" t="s">
        <v>12311</v>
      </c>
      <c r="G522" s="90" t="s">
        <v>12312</v>
      </c>
      <c r="H522" s="90" t="s">
        <v>909</v>
      </c>
      <c r="I522" s="90" t="s">
        <v>961</v>
      </c>
      <c r="J522" s="116">
        <v>425</v>
      </c>
      <c r="K522" s="90" t="s">
        <v>1963</v>
      </c>
      <c r="L522" s="90" t="s">
        <v>587</v>
      </c>
      <c r="M522" s="94" t="str">
        <f t="shared" si="11"/>
        <v>GALOFRÉ Guillem</v>
      </c>
      <c r="N522" s="94" t="str">
        <f>IFERROR(VLOOKUP(A522,'[2]CLASES-TEMPORADA 2022_2023-2023'!$A:$M,12,0),"")</f>
        <v/>
      </c>
      <c r="O522" s="90" t="str">
        <f>IFERROR(VLOOKUP(A522,'[2]CLASES-TEMPORADA 2022_2023-2023'!$A:$M,13,0),"")</f>
        <v/>
      </c>
    </row>
    <row r="523" spans="1:15" s="94" customFormat="1" x14ac:dyDescent="0.2">
      <c r="A523" s="116">
        <v>39443</v>
      </c>
      <c r="B523" s="90" t="s">
        <v>8750</v>
      </c>
      <c r="C523" s="90" t="s">
        <v>118</v>
      </c>
      <c r="D523" s="90" t="s">
        <v>1283</v>
      </c>
      <c r="E523" s="90" t="s">
        <v>2320</v>
      </c>
      <c r="F523" s="90" t="s">
        <v>12313</v>
      </c>
      <c r="G523" s="90" t="s">
        <v>12314</v>
      </c>
      <c r="H523" s="90" t="s">
        <v>909</v>
      </c>
      <c r="I523" s="90" t="s">
        <v>961</v>
      </c>
      <c r="J523" s="116">
        <v>425</v>
      </c>
      <c r="K523" s="90" t="s">
        <v>1963</v>
      </c>
      <c r="L523" s="90" t="s">
        <v>587</v>
      </c>
      <c r="M523" s="94" t="str">
        <f t="shared" si="11"/>
        <v>REDONDO Juan Manuel</v>
      </c>
      <c r="N523" s="94" t="str">
        <f>IFERROR(VLOOKUP(A523,'[2]CLASES-TEMPORADA 2022_2023-2023'!$A:$M,12,0),"")</f>
        <v/>
      </c>
      <c r="O523" s="90" t="str">
        <f>IFERROR(VLOOKUP(A523,'[2]CLASES-TEMPORADA 2022_2023-2023'!$A:$M,13,0),"")</f>
        <v/>
      </c>
    </row>
    <row r="524" spans="1:15" s="94" customFormat="1" x14ac:dyDescent="0.2">
      <c r="A524" s="116">
        <v>39442</v>
      </c>
      <c r="B524" s="90" t="s">
        <v>10851</v>
      </c>
      <c r="C524" s="90" t="s">
        <v>37</v>
      </c>
      <c r="D524" s="90" t="s">
        <v>1682</v>
      </c>
      <c r="E524" s="90" t="s">
        <v>12315</v>
      </c>
      <c r="F524" s="90" t="s">
        <v>12316</v>
      </c>
      <c r="G524" s="90" t="s">
        <v>12317</v>
      </c>
      <c r="H524" s="90" t="s">
        <v>909</v>
      </c>
      <c r="I524" s="90" t="s">
        <v>1060</v>
      </c>
      <c r="J524" s="116">
        <v>353</v>
      </c>
      <c r="K524" s="90" t="s">
        <v>2122</v>
      </c>
      <c r="L524" s="90" t="s">
        <v>583</v>
      </c>
      <c r="M524" s="94" t="str">
        <f t="shared" si="11"/>
        <v>MORENO Anghelys Anabell</v>
      </c>
      <c r="N524" s="94" t="str">
        <f>IFERROR(VLOOKUP(A524,'[2]CLASES-TEMPORADA 2022_2023-2023'!$A:$M,12,0),"")</f>
        <v/>
      </c>
      <c r="O524" s="90" t="str">
        <f>IFERROR(VLOOKUP(A524,'[2]CLASES-TEMPORADA 2022_2023-2023'!$A:$M,13,0),"")</f>
        <v/>
      </c>
    </row>
    <row r="525" spans="1:15" s="94" customFormat="1" x14ac:dyDescent="0.2">
      <c r="A525" s="116">
        <v>39441</v>
      </c>
      <c r="B525" s="90" t="s">
        <v>8750</v>
      </c>
      <c r="C525" s="90" t="s">
        <v>1582</v>
      </c>
      <c r="D525" s="90" t="s">
        <v>19</v>
      </c>
      <c r="E525" s="90" t="s">
        <v>47</v>
      </c>
      <c r="F525" s="90" t="s">
        <v>12318</v>
      </c>
      <c r="G525" s="90" t="s">
        <v>12319</v>
      </c>
      <c r="H525" s="90" t="s">
        <v>913</v>
      </c>
      <c r="I525" s="90" t="s">
        <v>1060</v>
      </c>
      <c r="J525" s="116">
        <v>353</v>
      </c>
      <c r="K525" s="90" t="s">
        <v>2071</v>
      </c>
      <c r="L525" s="90" t="s">
        <v>583</v>
      </c>
      <c r="M525" s="94" t="str">
        <f t="shared" si="11"/>
        <v>MARTÍNEZ Mateo</v>
      </c>
      <c r="N525" s="94" t="str">
        <f>IFERROR(VLOOKUP(A525,'[2]CLASES-TEMPORADA 2022_2023-2023'!$A:$M,12,0),"")</f>
        <v/>
      </c>
      <c r="O525" s="90" t="str">
        <f>IFERROR(VLOOKUP(A525,'[2]CLASES-TEMPORADA 2022_2023-2023'!$A:$M,13,0),"")</f>
        <v/>
      </c>
    </row>
    <row r="526" spans="1:15" s="94" customFormat="1" x14ac:dyDescent="0.2">
      <c r="A526" s="116">
        <v>39439</v>
      </c>
      <c r="B526" s="90" t="s">
        <v>10851</v>
      </c>
      <c r="C526" s="90" t="s">
        <v>4124</v>
      </c>
      <c r="D526" s="90" t="s">
        <v>2140</v>
      </c>
      <c r="E526" s="90" t="s">
        <v>12320</v>
      </c>
      <c r="F526" s="90" t="s">
        <v>5861</v>
      </c>
      <c r="G526" s="90" t="s">
        <v>12321</v>
      </c>
      <c r="H526" s="90" t="s">
        <v>913</v>
      </c>
      <c r="I526" s="90" t="s">
        <v>944</v>
      </c>
      <c r="J526" s="116">
        <v>266</v>
      </c>
      <c r="K526" s="90" t="s">
        <v>2011</v>
      </c>
      <c r="L526" s="90" t="s">
        <v>583</v>
      </c>
      <c r="M526" s="94" t="str">
        <f t="shared" si="11"/>
        <v>FLORES Jerusalen Esther</v>
      </c>
      <c r="N526" s="94" t="str">
        <f>IFERROR(VLOOKUP(A526,'[2]CLASES-TEMPORADA 2022_2023-2023'!$A:$M,12,0),"")</f>
        <v/>
      </c>
      <c r="O526" s="90" t="str">
        <f>IFERROR(VLOOKUP(A526,'[2]CLASES-TEMPORADA 2022_2023-2023'!$A:$M,13,0),"")</f>
        <v/>
      </c>
    </row>
    <row r="527" spans="1:15" s="94" customFormat="1" x14ac:dyDescent="0.2">
      <c r="A527" s="116">
        <v>39438</v>
      </c>
      <c r="B527" s="90" t="s">
        <v>10851</v>
      </c>
      <c r="C527" s="90" t="s">
        <v>1804</v>
      </c>
      <c r="D527" s="90" t="s">
        <v>31</v>
      </c>
      <c r="E527" s="90" t="s">
        <v>2847</v>
      </c>
      <c r="F527" s="90" t="s">
        <v>12322</v>
      </c>
      <c r="G527" s="90" t="s">
        <v>12323</v>
      </c>
      <c r="H527" s="90" t="s">
        <v>913</v>
      </c>
      <c r="I527" s="90" t="s">
        <v>944</v>
      </c>
      <c r="J527" s="116">
        <v>266</v>
      </c>
      <c r="K527" s="90" t="s">
        <v>2087</v>
      </c>
      <c r="L527" s="90" t="s">
        <v>583</v>
      </c>
      <c r="M527" s="94" t="str">
        <f t="shared" si="11"/>
        <v>ANDRADE Aurora</v>
      </c>
      <c r="N527" s="94" t="str">
        <f>IFERROR(VLOOKUP(A527,'[2]CLASES-TEMPORADA 2022_2023-2023'!$A:$M,12,0),"")</f>
        <v/>
      </c>
      <c r="O527" s="90" t="str">
        <f>IFERROR(VLOOKUP(A527,'[2]CLASES-TEMPORADA 2022_2023-2023'!$A:$M,13,0),"")</f>
        <v/>
      </c>
    </row>
    <row r="528" spans="1:15" s="94" customFormat="1" x14ac:dyDescent="0.2">
      <c r="A528" s="116">
        <v>39437</v>
      </c>
      <c r="B528" s="90" t="s">
        <v>8750</v>
      </c>
      <c r="C528" s="90" t="s">
        <v>2926</v>
      </c>
      <c r="D528" s="90" t="s">
        <v>91</v>
      </c>
      <c r="E528" s="90" t="s">
        <v>3022</v>
      </c>
      <c r="F528" s="90" t="s">
        <v>4592</v>
      </c>
      <c r="G528" s="90" t="s">
        <v>12324</v>
      </c>
      <c r="H528" s="90" t="s">
        <v>909</v>
      </c>
      <c r="I528" s="90" t="s">
        <v>951</v>
      </c>
      <c r="J528" s="116">
        <v>305</v>
      </c>
      <c r="K528" s="90" t="s">
        <v>1963</v>
      </c>
      <c r="L528" s="90" t="s">
        <v>583</v>
      </c>
      <c r="M528" s="94" t="str">
        <f t="shared" si="11"/>
        <v>BARRIOS Raul</v>
      </c>
      <c r="N528" s="94" t="str">
        <f>IFERROR(VLOOKUP(A528,'[2]CLASES-TEMPORADA 2022_2023-2023'!$A:$M,12,0),"")</f>
        <v/>
      </c>
      <c r="O528" s="90" t="str">
        <f>IFERROR(VLOOKUP(A528,'[2]CLASES-TEMPORADA 2022_2023-2023'!$A:$M,13,0),"")</f>
        <v/>
      </c>
    </row>
    <row r="529" spans="1:15" s="94" customFormat="1" x14ac:dyDescent="0.2">
      <c r="A529" s="116">
        <v>39436</v>
      </c>
      <c r="B529" s="90" t="s">
        <v>10851</v>
      </c>
      <c r="C529" s="90" t="s">
        <v>12325</v>
      </c>
      <c r="D529" s="90" t="s">
        <v>2609</v>
      </c>
      <c r="E529" s="90" t="s">
        <v>12326</v>
      </c>
      <c r="F529" s="90" t="s">
        <v>12327</v>
      </c>
      <c r="G529" s="90" t="s">
        <v>12328</v>
      </c>
      <c r="H529" s="90" t="s">
        <v>913</v>
      </c>
      <c r="I529" s="90" t="s">
        <v>921</v>
      </c>
      <c r="J529" s="116">
        <v>78</v>
      </c>
      <c r="K529" s="90" t="s">
        <v>2083</v>
      </c>
      <c r="L529" s="90" t="s">
        <v>583</v>
      </c>
      <c r="M529" s="94" t="str">
        <f t="shared" si="11"/>
        <v>SKATTET Rikke</v>
      </c>
      <c r="N529" s="94" t="str">
        <f>IFERROR(VLOOKUP(A529,'[2]CLASES-TEMPORADA 2022_2023-2023'!$A:$M,12,0),"")</f>
        <v/>
      </c>
      <c r="O529" s="90" t="str">
        <f>IFERROR(VLOOKUP(A529,'[2]CLASES-TEMPORADA 2022_2023-2023'!$A:$M,13,0),"")</f>
        <v/>
      </c>
    </row>
    <row r="530" spans="1:15" s="94" customFormat="1" x14ac:dyDescent="0.2">
      <c r="A530" s="116">
        <v>39435</v>
      </c>
      <c r="B530" s="90" t="s">
        <v>8750</v>
      </c>
      <c r="C530" s="90" t="s">
        <v>4688</v>
      </c>
      <c r="D530" s="90" t="s">
        <v>12329</v>
      </c>
      <c r="E530" s="90" t="s">
        <v>85</v>
      </c>
      <c r="F530" s="90" t="s">
        <v>11464</v>
      </c>
      <c r="G530" s="90" t="s">
        <v>12330</v>
      </c>
      <c r="H530" s="90" t="s">
        <v>909</v>
      </c>
      <c r="I530" s="90" t="s">
        <v>951</v>
      </c>
      <c r="J530" s="116">
        <v>305</v>
      </c>
      <c r="K530" s="90" t="s">
        <v>1963</v>
      </c>
      <c r="L530" s="90" t="s">
        <v>583</v>
      </c>
      <c r="M530" s="94" t="str">
        <f t="shared" si="11"/>
        <v>HERRAEZ Diego</v>
      </c>
      <c r="N530" s="94" t="str">
        <f>IFERROR(VLOOKUP(A530,'[2]CLASES-TEMPORADA 2022_2023-2023'!$A:$M,12,0),"")</f>
        <v/>
      </c>
      <c r="O530" s="90" t="str">
        <f>IFERROR(VLOOKUP(A530,'[2]CLASES-TEMPORADA 2022_2023-2023'!$A:$M,13,0),"")</f>
        <v/>
      </c>
    </row>
    <row r="531" spans="1:15" s="94" customFormat="1" x14ac:dyDescent="0.2">
      <c r="A531" s="116">
        <v>39434</v>
      </c>
      <c r="B531" s="90" t="s">
        <v>8750</v>
      </c>
      <c r="C531" s="90" t="s">
        <v>86</v>
      </c>
      <c r="D531" s="90" t="s">
        <v>12331</v>
      </c>
      <c r="E531" s="90" t="s">
        <v>12130</v>
      </c>
      <c r="F531" s="90" t="s">
        <v>4299</v>
      </c>
      <c r="G531" s="90" t="s">
        <v>12332</v>
      </c>
      <c r="H531" s="90" t="s">
        <v>920</v>
      </c>
      <c r="I531" s="90" t="s">
        <v>951</v>
      </c>
      <c r="J531" s="116">
        <v>305</v>
      </c>
      <c r="K531" s="90" t="s">
        <v>2071</v>
      </c>
      <c r="L531" s="90" t="s">
        <v>583</v>
      </c>
      <c r="M531" s="94" t="str">
        <f t="shared" si="11"/>
        <v>RAMIREZ Juan Martin</v>
      </c>
      <c r="N531" s="94" t="str">
        <f>IFERROR(VLOOKUP(A531,'[2]CLASES-TEMPORADA 2022_2023-2023'!$A:$M,12,0),"")</f>
        <v/>
      </c>
      <c r="O531" s="90" t="str">
        <f>IFERROR(VLOOKUP(A531,'[2]CLASES-TEMPORADA 2022_2023-2023'!$A:$M,13,0),"")</f>
        <v/>
      </c>
    </row>
    <row r="532" spans="1:15" s="94" customFormat="1" x14ac:dyDescent="0.2">
      <c r="A532" s="116">
        <v>39433</v>
      </c>
      <c r="B532" s="90" t="s">
        <v>8750</v>
      </c>
      <c r="C532" s="90" t="s">
        <v>133</v>
      </c>
      <c r="D532" s="90" t="s">
        <v>2809</v>
      </c>
      <c r="E532" s="90" t="s">
        <v>12333</v>
      </c>
      <c r="F532" s="90" t="s">
        <v>12334</v>
      </c>
      <c r="G532" s="90" t="s">
        <v>12335</v>
      </c>
      <c r="H532" s="90" t="s">
        <v>913</v>
      </c>
      <c r="I532" s="90" t="s">
        <v>954</v>
      </c>
      <c r="J532" s="116">
        <v>321</v>
      </c>
      <c r="K532" s="90" t="s">
        <v>2014</v>
      </c>
      <c r="L532" s="90" t="s">
        <v>591</v>
      </c>
      <c r="M532" s="94" t="str">
        <f t="shared" si="11"/>
        <v>CARRASCO Glenn</v>
      </c>
      <c r="N532" s="94" t="str">
        <f>IFERROR(VLOOKUP(A532,'[2]CLASES-TEMPORADA 2022_2023-2023'!$A:$M,12,0),"")</f>
        <v/>
      </c>
      <c r="O532" s="90" t="str">
        <f>IFERROR(VLOOKUP(A532,'[2]CLASES-TEMPORADA 2022_2023-2023'!$A:$M,13,0),"")</f>
        <v/>
      </c>
    </row>
    <row r="533" spans="1:15" s="94" customFormat="1" x14ac:dyDescent="0.2">
      <c r="A533" s="116">
        <v>39421</v>
      </c>
      <c r="B533" s="90" t="s">
        <v>8750</v>
      </c>
      <c r="C533" s="90" t="s">
        <v>12336</v>
      </c>
      <c r="D533" s="90" t="s">
        <v>6210</v>
      </c>
      <c r="E533" s="90" t="s">
        <v>54</v>
      </c>
      <c r="F533" s="90" t="s">
        <v>7435</v>
      </c>
      <c r="G533" s="90" t="s">
        <v>12337</v>
      </c>
      <c r="H533" s="90" t="s">
        <v>913</v>
      </c>
      <c r="I533" s="90" t="s">
        <v>1144</v>
      </c>
      <c r="J533" s="116">
        <v>51</v>
      </c>
      <c r="K533" s="90" t="s">
        <v>1963</v>
      </c>
      <c r="L533" s="90" t="s">
        <v>585</v>
      </c>
      <c r="M533" s="94" t="str">
        <f t="shared" si="11"/>
        <v>GOMAR Carlos</v>
      </c>
      <c r="N533" s="94" t="str">
        <f>IFERROR(VLOOKUP(A533,'[2]CLASES-TEMPORADA 2022_2023-2023'!$A:$M,12,0),"")</f>
        <v/>
      </c>
      <c r="O533" s="90" t="str">
        <f>IFERROR(VLOOKUP(A533,'[2]CLASES-TEMPORADA 2022_2023-2023'!$A:$M,13,0),"")</f>
        <v/>
      </c>
    </row>
    <row r="534" spans="1:15" s="94" customFormat="1" x14ac:dyDescent="0.2">
      <c r="A534" s="116">
        <v>39420</v>
      </c>
      <c r="B534" s="90" t="s">
        <v>8750</v>
      </c>
      <c r="C534" s="90" t="s">
        <v>12338</v>
      </c>
      <c r="D534" s="90" t="s">
        <v>12339</v>
      </c>
      <c r="E534" s="90" t="s">
        <v>12340</v>
      </c>
      <c r="F534" s="90" t="s">
        <v>3544</v>
      </c>
      <c r="G534" s="90" t="s">
        <v>12341</v>
      </c>
      <c r="H534" s="90" t="s">
        <v>913</v>
      </c>
      <c r="I534" s="90" t="s">
        <v>1144</v>
      </c>
      <c r="J534" s="116">
        <v>51</v>
      </c>
      <c r="K534" s="90" t="s">
        <v>1963</v>
      </c>
      <c r="L534" s="90" t="s">
        <v>585</v>
      </c>
      <c r="M534" s="94" t="str">
        <f t="shared" si="11"/>
        <v>COLOMINA Nicolás</v>
      </c>
      <c r="N534" s="94" t="str">
        <f>IFERROR(VLOOKUP(A534,'[2]CLASES-TEMPORADA 2022_2023-2023'!$A:$M,12,0),"")</f>
        <v/>
      </c>
      <c r="O534" s="90" t="str">
        <f>IFERROR(VLOOKUP(A534,'[2]CLASES-TEMPORADA 2022_2023-2023'!$A:$M,13,0),"")</f>
        <v/>
      </c>
    </row>
    <row r="535" spans="1:15" s="94" customFormat="1" x14ac:dyDescent="0.2">
      <c r="A535" s="116">
        <v>39412</v>
      </c>
      <c r="B535" s="90" t="s">
        <v>8750</v>
      </c>
      <c r="C535" s="90" t="s">
        <v>1908</v>
      </c>
      <c r="D535" s="90" t="s">
        <v>102</v>
      </c>
      <c r="E535" s="90" t="s">
        <v>2392</v>
      </c>
      <c r="F535" s="90" t="s">
        <v>12342</v>
      </c>
      <c r="G535" s="90" t="s">
        <v>12343</v>
      </c>
      <c r="H535" s="90" t="s">
        <v>913</v>
      </c>
      <c r="I535" s="90" t="s">
        <v>1164</v>
      </c>
      <c r="J535" s="116">
        <v>643</v>
      </c>
      <c r="K535" s="90" t="s">
        <v>1963</v>
      </c>
      <c r="L535" s="90" t="s">
        <v>587</v>
      </c>
      <c r="M535" s="94" t="str">
        <f t="shared" si="11"/>
        <v>CARRERA Adrià</v>
      </c>
      <c r="N535" s="94" t="str">
        <f>IFERROR(VLOOKUP(A535,'[2]CLASES-TEMPORADA 2022_2023-2023'!$A:$M,12,0),"")</f>
        <v/>
      </c>
      <c r="O535" s="90" t="str">
        <f>IFERROR(VLOOKUP(A535,'[2]CLASES-TEMPORADA 2022_2023-2023'!$A:$M,13,0),"")</f>
        <v/>
      </c>
    </row>
    <row r="536" spans="1:15" s="94" customFormat="1" x14ac:dyDescent="0.2">
      <c r="A536" s="116">
        <v>39411</v>
      </c>
      <c r="B536" s="90" t="s">
        <v>10851</v>
      </c>
      <c r="C536" s="90" t="s">
        <v>3709</v>
      </c>
      <c r="D536" s="90" t="s">
        <v>12344</v>
      </c>
      <c r="E536" s="90" t="s">
        <v>2133</v>
      </c>
      <c r="F536" s="90" t="s">
        <v>12345</v>
      </c>
      <c r="G536" s="90" t="s">
        <v>12346</v>
      </c>
      <c r="H536" s="90" t="s">
        <v>920</v>
      </c>
      <c r="I536" s="90" t="s">
        <v>1133</v>
      </c>
      <c r="J536" s="116">
        <v>43</v>
      </c>
      <c r="K536" s="90" t="s">
        <v>1963</v>
      </c>
      <c r="L536" s="90" t="s">
        <v>520</v>
      </c>
      <c r="M536" s="94" t="str">
        <f t="shared" si="11"/>
        <v>SANTOS Julia</v>
      </c>
      <c r="N536" s="94" t="str">
        <f>IFERROR(VLOOKUP(A536,'[2]CLASES-TEMPORADA 2022_2023-2023'!$A:$M,12,0),"")</f>
        <v/>
      </c>
      <c r="O536" s="90" t="str">
        <f>IFERROR(VLOOKUP(A536,'[2]CLASES-TEMPORADA 2022_2023-2023'!$A:$M,13,0),"")</f>
        <v/>
      </c>
    </row>
    <row r="537" spans="1:15" s="94" customFormat="1" x14ac:dyDescent="0.2">
      <c r="A537" s="116">
        <v>39410</v>
      </c>
      <c r="B537" s="90" t="s">
        <v>8750</v>
      </c>
      <c r="C537" s="90" t="s">
        <v>12347</v>
      </c>
      <c r="D537" s="90" t="s">
        <v>12348</v>
      </c>
      <c r="E537" s="90" t="s">
        <v>1052</v>
      </c>
      <c r="F537" s="90" t="s">
        <v>5747</v>
      </c>
      <c r="G537" s="90" t="s">
        <v>12349</v>
      </c>
      <c r="H537" s="90" t="s">
        <v>909</v>
      </c>
      <c r="I537" s="90" t="s">
        <v>1133</v>
      </c>
      <c r="J537" s="116">
        <v>43</v>
      </c>
      <c r="K537" s="90" t="s">
        <v>1963</v>
      </c>
      <c r="L537" s="90" t="s">
        <v>520</v>
      </c>
      <c r="M537" s="94" t="str">
        <f t="shared" si="11"/>
        <v>JUEGUEN Unai</v>
      </c>
      <c r="N537" s="94" t="str">
        <f>IFERROR(VLOOKUP(A537,'[2]CLASES-TEMPORADA 2022_2023-2023'!$A:$M,12,0),"")</f>
        <v/>
      </c>
      <c r="O537" s="90" t="str">
        <f>IFERROR(VLOOKUP(A537,'[2]CLASES-TEMPORADA 2022_2023-2023'!$A:$M,13,0),"")</f>
        <v/>
      </c>
    </row>
    <row r="538" spans="1:15" s="94" customFormat="1" x14ac:dyDescent="0.2">
      <c r="A538" s="116">
        <v>39409</v>
      </c>
      <c r="B538" s="90" t="s">
        <v>8750</v>
      </c>
      <c r="C538" s="90" t="s">
        <v>12350</v>
      </c>
      <c r="D538" s="90" t="s">
        <v>4954</v>
      </c>
      <c r="E538" s="90" t="s">
        <v>4168</v>
      </c>
      <c r="F538" s="90" t="s">
        <v>12351</v>
      </c>
      <c r="G538" s="90" t="s">
        <v>12352</v>
      </c>
      <c r="H538" s="90" t="s">
        <v>909</v>
      </c>
      <c r="I538" s="90" t="s">
        <v>1133</v>
      </c>
      <c r="J538" s="116">
        <v>43</v>
      </c>
      <c r="K538" s="90" t="s">
        <v>1963</v>
      </c>
      <c r="L538" s="90" t="s">
        <v>520</v>
      </c>
      <c r="M538" s="94" t="str">
        <f t="shared" si="11"/>
        <v>MüLLER Cristian</v>
      </c>
      <c r="N538" s="94" t="str">
        <f>IFERROR(VLOOKUP(A538,'[2]CLASES-TEMPORADA 2022_2023-2023'!$A:$M,12,0),"")</f>
        <v/>
      </c>
      <c r="O538" s="90" t="str">
        <f>IFERROR(VLOOKUP(A538,'[2]CLASES-TEMPORADA 2022_2023-2023'!$A:$M,13,0),"")</f>
        <v/>
      </c>
    </row>
    <row r="539" spans="1:15" s="94" customFormat="1" x14ac:dyDescent="0.2">
      <c r="A539" s="116">
        <v>39407</v>
      </c>
      <c r="B539" s="90" t="s">
        <v>8750</v>
      </c>
      <c r="C539" s="90" t="s">
        <v>12353</v>
      </c>
      <c r="D539" s="90" t="s">
        <v>12354</v>
      </c>
      <c r="E539" s="90" t="s">
        <v>12355</v>
      </c>
      <c r="F539" s="90" t="s">
        <v>5455</v>
      </c>
      <c r="G539" s="90" t="s">
        <v>12356</v>
      </c>
      <c r="H539" s="90" t="s">
        <v>913</v>
      </c>
      <c r="I539" s="90" t="s">
        <v>1192</v>
      </c>
      <c r="J539" s="116">
        <v>653</v>
      </c>
      <c r="K539" s="90" t="s">
        <v>2121</v>
      </c>
      <c r="L539" s="90" t="s">
        <v>593</v>
      </c>
      <c r="M539" s="94" t="str">
        <f t="shared" si="11"/>
        <v>EDY Chermanne</v>
      </c>
      <c r="N539" s="94" t="str">
        <f>IFERROR(VLOOKUP(A539,'[2]CLASES-TEMPORADA 2022_2023-2023'!$A:$M,12,0),"")</f>
        <v/>
      </c>
      <c r="O539" s="90" t="str">
        <f>IFERROR(VLOOKUP(A539,'[2]CLASES-TEMPORADA 2022_2023-2023'!$A:$M,13,0),"")</f>
        <v/>
      </c>
    </row>
    <row r="540" spans="1:15" s="94" customFormat="1" x14ac:dyDescent="0.2">
      <c r="A540" s="116">
        <v>39406</v>
      </c>
      <c r="B540" s="90" t="s">
        <v>10851</v>
      </c>
      <c r="C540" s="90" t="s">
        <v>1061</v>
      </c>
      <c r="D540" s="90" t="s">
        <v>2517</v>
      </c>
      <c r="E540" s="90" t="s">
        <v>12357</v>
      </c>
      <c r="F540" s="90" t="s">
        <v>10928</v>
      </c>
      <c r="G540" s="90" t="s">
        <v>12358</v>
      </c>
      <c r="H540" s="90" t="s">
        <v>909</v>
      </c>
      <c r="I540" s="90" t="s">
        <v>1063</v>
      </c>
      <c r="J540" s="116">
        <v>10445</v>
      </c>
      <c r="K540" s="90" t="s">
        <v>1963</v>
      </c>
      <c r="L540" s="90" t="s">
        <v>593</v>
      </c>
      <c r="M540" s="94" t="str">
        <f t="shared" si="11"/>
        <v>COUSO Ayeisha</v>
      </c>
      <c r="N540" s="94" t="str">
        <f>IFERROR(VLOOKUP(A540,'[2]CLASES-TEMPORADA 2022_2023-2023'!$A:$M,12,0),"")</f>
        <v/>
      </c>
      <c r="O540" s="90" t="str">
        <f>IFERROR(VLOOKUP(A540,'[2]CLASES-TEMPORADA 2022_2023-2023'!$A:$M,13,0),"")</f>
        <v/>
      </c>
    </row>
    <row r="541" spans="1:15" s="94" customFormat="1" x14ac:dyDescent="0.2">
      <c r="A541" s="116">
        <v>39405</v>
      </c>
      <c r="B541" s="90" t="s">
        <v>8750</v>
      </c>
      <c r="C541" s="90" t="s">
        <v>12359</v>
      </c>
      <c r="D541" s="90" t="s">
        <v>12360</v>
      </c>
      <c r="E541" s="90" t="s">
        <v>2284</v>
      </c>
      <c r="F541" s="90" t="s">
        <v>3045</v>
      </c>
      <c r="G541" s="90" t="s">
        <v>12361</v>
      </c>
      <c r="H541" s="90" t="s">
        <v>909</v>
      </c>
      <c r="I541" s="90" t="s">
        <v>1206</v>
      </c>
      <c r="J541" s="116">
        <v>10173</v>
      </c>
      <c r="K541" s="90" t="s">
        <v>1963</v>
      </c>
      <c r="L541" s="90" t="s">
        <v>587</v>
      </c>
      <c r="M541" s="94" t="str">
        <f t="shared" si="11"/>
        <v>BESORA Pol</v>
      </c>
      <c r="N541" s="94" t="str">
        <f>IFERROR(VLOOKUP(A541,'[2]CLASES-TEMPORADA 2022_2023-2023'!$A:$M,12,0),"")</f>
        <v/>
      </c>
      <c r="O541" s="90" t="str">
        <f>IFERROR(VLOOKUP(A541,'[2]CLASES-TEMPORADA 2022_2023-2023'!$A:$M,13,0),"")</f>
        <v/>
      </c>
    </row>
    <row r="542" spans="1:15" s="94" customFormat="1" x14ac:dyDescent="0.2">
      <c r="A542" s="116">
        <v>39404</v>
      </c>
      <c r="B542" s="90" t="s">
        <v>10851</v>
      </c>
      <c r="C542" s="90" t="s">
        <v>1582</v>
      </c>
      <c r="D542" s="90" t="s">
        <v>969</v>
      </c>
      <c r="E542" s="90" t="s">
        <v>1846</v>
      </c>
      <c r="F542" s="90" t="s">
        <v>11282</v>
      </c>
      <c r="G542" s="90" t="s">
        <v>12362</v>
      </c>
      <c r="H542" s="90" t="s">
        <v>909</v>
      </c>
      <c r="I542" s="90" t="s">
        <v>1100</v>
      </c>
      <c r="J542" s="116">
        <v>585</v>
      </c>
      <c r="K542" s="90" t="s">
        <v>1963</v>
      </c>
      <c r="L542" s="90" t="s">
        <v>587</v>
      </c>
      <c r="M542" s="94" t="str">
        <f t="shared" si="11"/>
        <v>MARTÍNEZ Gala</v>
      </c>
      <c r="N542" s="94" t="str">
        <f>IFERROR(VLOOKUP(A542,'[2]CLASES-TEMPORADA 2022_2023-2023'!$A:$M,12,0),"")</f>
        <v/>
      </c>
      <c r="O542" s="90" t="str">
        <f>IFERROR(VLOOKUP(A542,'[2]CLASES-TEMPORADA 2022_2023-2023'!$A:$M,13,0),"")</f>
        <v/>
      </c>
    </row>
    <row r="543" spans="1:15" s="94" customFormat="1" x14ac:dyDescent="0.2">
      <c r="A543" s="116">
        <v>39403</v>
      </c>
      <c r="B543" s="90" t="s">
        <v>8750</v>
      </c>
      <c r="C543" s="90" t="s">
        <v>5948</v>
      </c>
      <c r="D543" s="90" t="s">
        <v>995</v>
      </c>
      <c r="E543" s="90" t="s">
        <v>1961</v>
      </c>
      <c r="F543" s="90" t="s">
        <v>12363</v>
      </c>
      <c r="G543" s="90" t="s">
        <v>12364</v>
      </c>
      <c r="H543" s="90" t="s">
        <v>909</v>
      </c>
      <c r="I543" s="90" t="s">
        <v>1235</v>
      </c>
      <c r="J543" s="116">
        <v>10036</v>
      </c>
      <c r="K543" s="90" t="s">
        <v>1963</v>
      </c>
      <c r="L543" s="90" t="s">
        <v>587</v>
      </c>
      <c r="M543" s="94" t="str">
        <f t="shared" si="11"/>
        <v>GUTIÉRREZ Marc</v>
      </c>
      <c r="N543" s="94" t="str">
        <f>IFERROR(VLOOKUP(A543,'[2]CLASES-TEMPORADA 2022_2023-2023'!$A:$M,12,0),"")</f>
        <v/>
      </c>
      <c r="O543" s="90" t="str">
        <f>IFERROR(VLOOKUP(A543,'[2]CLASES-TEMPORADA 2022_2023-2023'!$A:$M,13,0),"")</f>
        <v/>
      </c>
    </row>
    <row r="544" spans="1:15" s="94" customFormat="1" x14ac:dyDescent="0.2">
      <c r="A544" s="116">
        <v>39402</v>
      </c>
      <c r="B544" s="90" t="s">
        <v>8750</v>
      </c>
      <c r="C544" s="90" t="s">
        <v>12365</v>
      </c>
      <c r="D544" s="90" t="s">
        <v>5505</v>
      </c>
      <c r="E544" s="90" t="s">
        <v>12366</v>
      </c>
      <c r="F544" s="90" t="s">
        <v>12367</v>
      </c>
      <c r="G544" s="90" t="s">
        <v>12368</v>
      </c>
      <c r="H544" s="90" t="s">
        <v>909</v>
      </c>
      <c r="I544" s="90" t="s">
        <v>1235</v>
      </c>
      <c r="J544" s="116">
        <v>10036</v>
      </c>
      <c r="K544" s="90" t="s">
        <v>1963</v>
      </c>
      <c r="L544" s="90" t="s">
        <v>587</v>
      </c>
      <c r="M544" s="94" t="str">
        <f t="shared" si="11"/>
        <v>DECOUD Marcelo</v>
      </c>
      <c r="N544" s="94" t="str">
        <f>IFERROR(VLOOKUP(A544,'[2]CLASES-TEMPORADA 2022_2023-2023'!$A:$M,12,0),"")</f>
        <v/>
      </c>
      <c r="O544" s="90" t="str">
        <f>IFERROR(VLOOKUP(A544,'[2]CLASES-TEMPORADA 2022_2023-2023'!$A:$M,13,0),"")</f>
        <v/>
      </c>
    </row>
    <row r="545" spans="1:15" s="94" customFormat="1" x14ac:dyDescent="0.2">
      <c r="A545" s="116">
        <v>39401</v>
      </c>
      <c r="B545" s="90" t="s">
        <v>8750</v>
      </c>
      <c r="C545" s="90" t="s">
        <v>169</v>
      </c>
      <c r="D545" s="90" t="s">
        <v>1514</v>
      </c>
      <c r="E545" s="90" t="s">
        <v>2513</v>
      </c>
      <c r="F545" s="90" t="s">
        <v>3167</v>
      </c>
      <c r="G545" s="90" t="s">
        <v>12369</v>
      </c>
      <c r="H545" s="90" t="s">
        <v>909</v>
      </c>
      <c r="I545" s="90" t="s">
        <v>1235</v>
      </c>
      <c r="J545" s="116">
        <v>10036</v>
      </c>
      <c r="K545" s="90" t="s">
        <v>1963</v>
      </c>
      <c r="L545" s="90" t="s">
        <v>587</v>
      </c>
      <c r="M545" s="94" t="str">
        <f t="shared" si="11"/>
        <v>SÁNCHEZ Leo</v>
      </c>
      <c r="N545" s="94" t="str">
        <f>IFERROR(VLOOKUP(A545,'[2]CLASES-TEMPORADA 2022_2023-2023'!$A:$M,12,0),"")</f>
        <v/>
      </c>
      <c r="O545" s="90" t="str">
        <f>IFERROR(VLOOKUP(A545,'[2]CLASES-TEMPORADA 2022_2023-2023'!$A:$M,13,0),"")</f>
        <v/>
      </c>
    </row>
    <row r="546" spans="1:15" s="94" customFormat="1" x14ac:dyDescent="0.2">
      <c r="A546" s="116">
        <v>39400</v>
      </c>
      <c r="B546" s="90" t="s">
        <v>8750</v>
      </c>
      <c r="C546" s="90" t="s">
        <v>1582</v>
      </c>
      <c r="D546" s="90" t="s">
        <v>12370</v>
      </c>
      <c r="E546" s="90" t="s">
        <v>12371</v>
      </c>
      <c r="F546" s="90" t="s">
        <v>12372</v>
      </c>
      <c r="G546" s="90" t="s">
        <v>12373</v>
      </c>
      <c r="H546" s="90" t="s">
        <v>909</v>
      </c>
      <c r="I546" s="90" t="s">
        <v>1235</v>
      </c>
      <c r="J546" s="116">
        <v>10036</v>
      </c>
      <c r="K546" s="90" t="s">
        <v>1963</v>
      </c>
      <c r="L546" s="90" t="s">
        <v>587</v>
      </c>
      <c r="M546" s="94" t="str">
        <f t="shared" si="11"/>
        <v>MARTÍNEZ Udai</v>
      </c>
      <c r="N546" s="94" t="str">
        <f>IFERROR(VLOOKUP(A546,'[2]CLASES-TEMPORADA 2022_2023-2023'!$A:$M,12,0),"")</f>
        <v/>
      </c>
      <c r="O546" s="90" t="str">
        <f>IFERROR(VLOOKUP(A546,'[2]CLASES-TEMPORADA 2022_2023-2023'!$A:$M,13,0),"")</f>
        <v/>
      </c>
    </row>
    <row r="547" spans="1:15" s="94" customFormat="1" x14ac:dyDescent="0.2">
      <c r="A547" s="116">
        <v>39399</v>
      </c>
      <c r="B547" s="90" t="s">
        <v>10851</v>
      </c>
      <c r="C547" s="90" t="s">
        <v>995</v>
      </c>
      <c r="D547" s="90" t="s">
        <v>12374</v>
      </c>
      <c r="E547" s="90" t="s">
        <v>2396</v>
      </c>
      <c r="F547" s="90" t="s">
        <v>5423</v>
      </c>
      <c r="G547" s="90" t="s">
        <v>12375</v>
      </c>
      <c r="H547" s="90" t="s">
        <v>909</v>
      </c>
      <c r="I547" s="90" t="s">
        <v>1235</v>
      </c>
      <c r="J547" s="116">
        <v>10036</v>
      </c>
      <c r="K547" s="90" t="s">
        <v>1963</v>
      </c>
      <c r="L547" s="90" t="s">
        <v>587</v>
      </c>
      <c r="M547" s="94" t="str">
        <f t="shared" si="11"/>
        <v>GONZÁLEZ Martina</v>
      </c>
      <c r="N547" s="94" t="str">
        <f>IFERROR(VLOOKUP(A547,'[2]CLASES-TEMPORADA 2022_2023-2023'!$A:$M,12,0),"")</f>
        <v/>
      </c>
      <c r="O547" s="90" t="str">
        <f>IFERROR(VLOOKUP(A547,'[2]CLASES-TEMPORADA 2022_2023-2023'!$A:$M,13,0),"")</f>
        <v/>
      </c>
    </row>
    <row r="548" spans="1:15" s="94" customFormat="1" x14ac:dyDescent="0.2">
      <c r="A548" s="116">
        <v>39398</v>
      </c>
      <c r="B548" s="90" t="s">
        <v>8750</v>
      </c>
      <c r="C548" s="90" t="s">
        <v>995</v>
      </c>
      <c r="D548" s="90" t="s">
        <v>12374</v>
      </c>
      <c r="E548" s="90" t="s">
        <v>2004</v>
      </c>
      <c r="F548" s="90" t="s">
        <v>5423</v>
      </c>
      <c r="G548" s="90" t="s">
        <v>12376</v>
      </c>
      <c r="H548" s="90" t="s">
        <v>909</v>
      </c>
      <c r="I548" s="90" t="s">
        <v>1235</v>
      </c>
      <c r="J548" s="116">
        <v>10036</v>
      </c>
      <c r="K548" s="90" t="s">
        <v>1963</v>
      </c>
      <c r="L548" s="90" t="s">
        <v>587</v>
      </c>
      <c r="M548" s="94" t="str">
        <f t="shared" si="11"/>
        <v>GONZÁLEZ Jan</v>
      </c>
      <c r="N548" s="94" t="str">
        <f>IFERROR(VLOOKUP(A548,'[2]CLASES-TEMPORADA 2022_2023-2023'!$A:$M,12,0),"")</f>
        <v/>
      </c>
      <c r="O548" s="90" t="str">
        <f>IFERROR(VLOOKUP(A548,'[2]CLASES-TEMPORADA 2022_2023-2023'!$A:$M,13,0),"")</f>
        <v/>
      </c>
    </row>
    <row r="549" spans="1:15" s="94" customFormat="1" x14ac:dyDescent="0.2">
      <c r="A549" s="116">
        <v>39397</v>
      </c>
      <c r="B549" s="90" t="s">
        <v>8750</v>
      </c>
      <c r="C549" s="90" t="s">
        <v>1759</v>
      </c>
      <c r="D549" s="90"/>
      <c r="E549" s="90" t="s">
        <v>6198</v>
      </c>
      <c r="F549" s="90" t="s">
        <v>12377</v>
      </c>
      <c r="G549" s="90" t="s">
        <v>12378</v>
      </c>
      <c r="H549" s="90" t="s">
        <v>909</v>
      </c>
      <c r="I549" s="90" t="s">
        <v>1235</v>
      </c>
      <c r="J549" s="116">
        <v>10036</v>
      </c>
      <c r="K549" s="90" t="s">
        <v>1963</v>
      </c>
      <c r="L549" s="90" t="s">
        <v>587</v>
      </c>
      <c r="M549" s="94" t="str">
        <f t="shared" si="11"/>
        <v>ZHAO Ángel</v>
      </c>
      <c r="N549" s="94" t="str">
        <f>IFERROR(VLOOKUP(A549,'[2]CLASES-TEMPORADA 2022_2023-2023'!$A:$M,12,0),"")</f>
        <v/>
      </c>
      <c r="O549" s="90" t="str">
        <f>IFERROR(VLOOKUP(A549,'[2]CLASES-TEMPORADA 2022_2023-2023'!$A:$M,13,0),"")</f>
        <v/>
      </c>
    </row>
    <row r="550" spans="1:15" s="94" customFormat="1" x14ac:dyDescent="0.2">
      <c r="A550" s="116">
        <v>39396</v>
      </c>
      <c r="B550" s="90" t="s">
        <v>8750</v>
      </c>
      <c r="C550" s="90" t="s">
        <v>12379</v>
      </c>
      <c r="D550" s="90"/>
      <c r="E550" s="90" t="s">
        <v>4184</v>
      </c>
      <c r="F550" s="90" t="s">
        <v>12380</v>
      </c>
      <c r="G550" s="90" t="s">
        <v>12381</v>
      </c>
      <c r="H550" s="90" t="s">
        <v>920</v>
      </c>
      <c r="I550" s="90" t="s">
        <v>1235</v>
      </c>
      <c r="J550" s="116">
        <v>10036</v>
      </c>
      <c r="K550" s="90" t="s">
        <v>1963</v>
      </c>
      <c r="L550" s="90" t="s">
        <v>587</v>
      </c>
      <c r="M550" s="94" t="str">
        <f t="shared" si="11"/>
        <v>VOLODIN Viacheslav</v>
      </c>
      <c r="N550" s="94" t="str">
        <f>IFERROR(VLOOKUP(A550,'[2]CLASES-TEMPORADA 2022_2023-2023'!$A:$M,12,0),"")</f>
        <v/>
      </c>
      <c r="O550" s="90" t="str">
        <f>IFERROR(VLOOKUP(A550,'[2]CLASES-TEMPORADA 2022_2023-2023'!$A:$M,13,0),"")</f>
        <v/>
      </c>
    </row>
    <row r="551" spans="1:15" s="94" customFormat="1" x14ac:dyDescent="0.2">
      <c r="A551" s="116">
        <v>39395</v>
      </c>
      <c r="B551" s="90" t="s">
        <v>8750</v>
      </c>
      <c r="C551" s="90" t="s">
        <v>12382</v>
      </c>
      <c r="D551" s="90" t="s">
        <v>12383</v>
      </c>
      <c r="E551" s="90" t="s">
        <v>12384</v>
      </c>
      <c r="F551" s="90" t="s">
        <v>2210</v>
      </c>
      <c r="G551" s="90" t="s">
        <v>12385</v>
      </c>
      <c r="H551" s="90" t="s">
        <v>909</v>
      </c>
      <c r="I551" s="90" t="s">
        <v>1150</v>
      </c>
      <c r="J551" s="116">
        <v>439</v>
      </c>
      <c r="K551" s="90" t="s">
        <v>1963</v>
      </c>
      <c r="L551" s="90" t="s">
        <v>583</v>
      </c>
      <c r="M551" s="94" t="str">
        <f t="shared" si="11"/>
        <v>FARDOUSS Mohamed</v>
      </c>
      <c r="N551" s="94" t="str">
        <f>IFERROR(VLOOKUP(A551,'[2]CLASES-TEMPORADA 2022_2023-2023'!$A:$M,12,0),"")</f>
        <v/>
      </c>
      <c r="O551" s="90" t="str">
        <f>IFERROR(VLOOKUP(A551,'[2]CLASES-TEMPORADA 2022_2023-2023'!$A:$M,13,0),"")</f>
        <v/>
      </c>
    </row>
    <row r="552" spans="1:15" s="94" customFormat="1" x14ac:dyDescent="0.2">
      <c r="A552" s="116">
        <v>39394</v>
      </c>
      <c r="B552" s="90" t="s">
        <v>8750</v>
      </c>
      <c r="C552" s="90" t="s">
        <v>1601</v>
      </c>
      <c r="D552" s="90" t="s">
        <v>4761</v>
      </c>
      <c r="E552" s="90" t="s">
        <v>12386</v>
      </c>
      <c r="F552" s="90" t="s">
        <v>12387</v>
      </c>
      <c r="G552" s="90" t="s">
        <v>12388</v>
      </c>
      <c r="H552" s="90" t="s">
        <v>913</v>
      </c>
      <c r="I552" s="90" t="s">
        <v>327</v>
      </c>
      <c r="J552" s="116">
        <v>504</v>
      </c>
      <c r="K552" s="90" t="s">
        <v>2244</v>
      </c>
      <c r="L552" s="90" t="s">
        <v>593</v>
      </c>
      <c r="M552" s="94" t="str">
        <f t="shared" si="11"/>
        <v>LÓPEZ John Steve</v>
      </c>
      <c r="N552" s="94" t="str">
        <f>IFERROR(VLOOKUP(A552,'[2]CLASES-TEMPORADA 2022_2023-2023'!$A:$M,12,0),"")</f>
        <v/>
      </c>
      <c r="O552" s="90" t="str">
        <f>IFERROR(VLOOKUP(A552,'[2]CLASES-TEMPORADA 2022_2023-2023'!$A:$M,13,0),"")</f>
        <v/>
      </c>
    </row>
    <row r="553" spans="1:15" s="94" customFormat="1" x14ac:dyDescent="0.2">
      <c r="A553" s="116">
        <v>39393</v>
      </c>
      <c r="B553" s="90" t="s">
        <v>8750</v>
      </c>
      <c r="C553" s="90" t="s">
        <v>1886</v>
      </c>
      <c r="D553" s="90" t="s">
        <v>3607</v>
      </c>
      <c r="E553" s="90" t="s">
        <v>147</v>
      </c>
      <c r="F553" s="90" t="s">
        <v>12389</v>
      </c>
      <c r="G553" s="90" t="s">
        <v>12390</v>
      </c>
      <c r="H553" s="90" t="s">
        <v>909</v>
      </c>
      <c r="I553" s="90" t="s">
        <v>1169</v>
      </c>
      <c r="J553" s="116">
        <v>678</v>
      </c>
      <c r="K553" s="90" t="s">
        <v>1963</v>
      </c>
      <c r="L553" s="90" t="s">
        <v>586</v>
      </c>
      <c r="M553" s="94" t="str">
        <f t="shared" si="11"/>
        <v>QUINTANA Gonzalo</v>
      </c>
      <c r="N553" s="94" t="str">
        <f>IFERROR(VLOOKUP(A553,'[2]CLASES-TEMPORADA 2022_2023-2023'!$A:$M,12,0),"")</f>
        <v/>
      </c>
      <c r="O553" s="90" t="str">
        <f>IFERROR(VLOOKUP(A553,'[2]CLASES-TEMPORADA 2022_2023-2023'!$A:$M,13,0),"")</f>
        <v/>
      </c>
    </row>
    <row r="554" spans="1:15" s="94" customFormat="1" x14ac:dyDescent="0.2">
      <c r="A554" s="116">
        <v>39392</v>
      </c>
      <c r="B554" s="90" t="s">
        <v>8750</v>
      </c>
      <c r="C554" s="90" t="s">
        <v>2059</v>
      </c>
      <c r="D554" s="90"/>
      <c r="E554" s="90" t="s">
        <v>3237</v>
      </c>
      <c r="F554" s="90" t="s">
        <v>12391</v>
      </c>
      <c r="G554" s="90" t="s">
        <v>12392</v>
      </c>
      <c r="H554" s="90" t="s">
        <v>909</v>
      </c>
      <c r="I554" s="90" t="s">
        <v>1169</v>
      </c>
      <c r="J554" s="116">
        <v>678</v>
      </c>
      <c r="K554" s="90" t="s">
        <v>1982</v>
      </c>
      <c r="L554" s="90" t="s">
        <v>586</v>
      </c>
      <c r="M554" s="94" t="str">
        <f t="shared" si="11"/>
        <v>ZHANG Andre</v>
      </c>
      <c r="N554" s="94" t="str">
        <f>IFERROR(VLOOKUP(A554,'[2]CLASES-TEMPORADA 2022_2023-2023'!$A:$M,12,0),"")</f>
        <v/>
      </c>
      <c r="O554" s="90" t="str">
        <f>IFERROR(VLOOKUP(A554,'[2]CLASES-TEMPORADA 2022_2023-2023'!$A:$M,13,0),"")</f>
        <v/>
      </c>
    </row>
    <row r="555" spans="1:15" s="94" customFormat="1" x14ac:dyDescent="0.2">
      <c r="A555" s="116">
        <v>39391</v>
      </c>
      <c r="B555" s="90" t="s">
        <v>8750</v>
      </c>
      <c r="C555" s="90" t="s">
        <v>2059</v>
      </c>
      <c r="D555" s="90" t="s">
        <v>2510</v>
      </c>
      <c r="E555" s="90" t="s">
        <v>12393</v>
      </c>
      <c r="F555" s="90" t="s">
        <v>12394</v>
      </c>
      <c r="G555" s="90" t="s">
        <v>12395</v>
      </c>
      <c r="H555" s="90" t="s">
        <v>909</v>
      </c>
      <c r="I555" s="90" t="s">
        <v>1169</v>
      </c>
      <c r="J555" s="116">
        <v>678</v>
      </c>
      <c r="K555" s="90" t="s">
        <v>1963</v>
      </c>
      <c r="L555" s="90" t="s">
        <v>586</v>
      </c>
      <c r="M555" s="94" t="str">
        <f t="shared" si="11"/>
        <v>ZHANG Yue</v>
      </c>
      <c r="N555" s="94" t="str">
        <f>IFERROR(VLOOKUP(A555,'[2]CLASES-TEMPORADA 2022_2023-2023'!$A:$M,12,0),"")</f>
        <v/>
      </c>
      <c r="O555" s="90" t="str">
        <f>IFERROR(VLOOKUP(A555,'[2]CLASES-TEMPORADA 2022_2023-2023'!$A:$M,13,0),"")</f>
        <v/>
      </c>
    </row>
    <row r="556" spans="1:15" s="94" customFormat="1" x14ac:dyDescent="0.2">
      <c r="A556" s="116">
        <v>39387</v>
      </c>
      <c r="B556" s="90" t="s">
        <v>8750</v>
      </c>
      <c r="C556" s="90" t="s">
        <v>1595</v>
      </c>
      <c r="D556" s="90" t="s">
        <v>116</v>
      </c>
      <c r="E556" s="90" t="s">
        <v>12396</v>
      </c>
      <c r="F556" s="90" t="s">
        <v>12397</v>
      </c>
      <c r="G556" s="90" t="s">
        <v>12398</v>
      </c>
      <c r="H556" s="90" t="s">
        <v>920</v>
      </c>
      <c r="I556" s="90" t="s">
        <v>1169</v>
      </c>
      <c r="J556" s="116">
        <v>678</v>
      </c>
      <c r="K556" s="90" t="s">
        <v>1963</v>
      </c>
      <c r="L556" s="90" t="s">
        <v>586</v>
      </c>
      <c r="M556" s="94" t="str">
        <f t="shared" si="11"/>
        <v>PALOMERO Ángel Ramón</v>
      </c>
      <c r="N556" s="94" t="str">
        <f>IFERROR(VLOOKUP(A556,'[2]CLASES-TEMPORADA 2022_2023-2023'!$A:$M,12,0),"")</f>
        <v/>
      </c>
      <c r="O556" s="90" t="str">
        <f>IFERROR(VLOOKUP(A556,'[2]CLASES-TEMPORADA 2022_2023-2023'!$A:$M,13,0),"")</f>
        <v/>
      </c>
    </row>
    <row r="557" spans="1:15" s="94" customFormat="1" x14ac:dyDescent="0.2">
      <c r="A557" s="116">
        <v>39386</v>
      </c>
      <c r="B557" s="90" t="s">
        <v>8750</v>
      </c>
      <c r="C557" s="90" t="s">
        <v>12399</v>
      </c>
      <c r="D557" s="90" t="s">
        <v>12400</v>
      </c>
      <c r="E557" s="90" t="s">
        <v>12401</v>
      </c>
      <c r="F557" s="90" t="s">
        <v>12402</v>
      </c>
      <c r="G557" s="90" t="s">
        <v>12403</v>
      </c>
      <c r="H557" s="90" t="s">
        <v>913</v>
      </c>
      <c r="I557" s="90" t="s">
        <v>1049</v>
      </c>
      <c r="J557" s="116">
        <v>337</v>
      </c>
      <c r="K557" s="90" t="s">
        <v>2131</v>
      </c>
      <c r="L557" s="90" t="s">
        <v>585</v>
      </c>
      <c r="M557" s="94" t="str">
        <f t="shared" si="11"/>
        <v>JEAN David Isaac</v>
      </c>
      <c r="N557" s="94" t="str">
        <f>IFERROR(VLOOKUP(A557,'[2]CLASES-TEMPORADA 2022_2023-2023'!$A:$M,12,0),"")</f>
        <v/>
      </c>
      <c r="O557" s="90" t="str">
        <f>IFERROR(VLOOKUP(A557,'[2]CLASES-TEMPORADA 2022_2023-2023'!$A:$M,13,0),"")</f>
        <v/>
      </c>
    </row>
    <row r="558" spans="1:15" s="94" customFormat="1" x14ac:dyDescent="0.2">
      <c r="A558" s="116">
        <v>39383</v>
      </c>
      <c r="B558" s="90" t="s">
        <v>8750</v>
      </c>
      <c r="C558" s="90" t="s">
        <v>12404</v>
      </c>
      <c r="D558" s="90" t="s">
        <v>1357</v>
      </c>
      <c r="E558" s="90" t="s">
        <v>12405</v>
      </c>
      <c r="F558" s="90" t="s">
        <v>2249</v>
      </c>
      <c r="G558" s="90" t="s">
        <v>12406</v>
      </c>
      <c r="H558" s="90" t="s">
        <v>909</v>
      </c>
      <c r="I558" s="90" t="s">
        <v>1008</v>
      </c>
      <c r="J558" s="116">
        <v>10086</v>
      </c>
      <c r="K558" s="90" t="s">
        <v>1963</v>
      </c>
      <c r="L558" s="90" t="s">
        <v>588</v>
      </c>
      <c r="M558" s="94" t="str">
        <f t="shared" si="11"/>
        <v>PELLUS Amets</v>
      </c>
      <c r="N558" s="94" t="str">
        <f>IFERROR(VLOOKUP(A558,'[2]CLASES-TEMPORADA 2022_2023-2023'!$A:$M,12,0),"")</f>
        <v/>
      </c>
      <c r="O558" s="90" t="str">
        <f>IFERROR(VLOOKUP(A558,'[2]CLASES-TEMPORADA 2022_2023-2023'!$A:$M,13,0),"")</f>
        <v/>
      </c>
    </row>
    <row r="559" spans="1:15" s="94" customFormat="1" x14ac:dyDescent="0.2">
      <c r="A559" s="116">
        <v>39382</v>
      </c>
      <c r="B559" s="90" t="s">
        <v>8750</v>
      </c>
      <c r="C559" s="90" t="s">
        <v>12404</v>
      </c>
      <c r="D559" s="90" t="s">
        <v>1357</v>
      </c>
      <c r="E559" s="90" t="s">
        <v>2755</v>
      </c>
      <c r="F559" s="90" t="s">
        <v>2027</v>
      </c>
      <c r="G559" s="90" t="s">
        <v>12407</v>
      </c>
      <c r="H559" s="90" t="s">
        <v>909</v>
      </c>
      <c r="I559" s="90" t="s">
        <v>1008</v>
      </c>
      <c r="J559" s="116">
        <v>10086</v>
      </c>
      <c r="K559" s="90" t="s">
        <v>1963</v>
      </c>
      <c r="L559" s="90" t="s">
        <v>588</v>
      </c>
      <c r="M559" s="94" t="str">
        <f t="shared" si="11"/>
        <v>PELLUS Eneko</v>
      </c>
      <c r="N559" s="94" t="str">
        <f>IFERROR(VLOOKUP(A559,'[2]CLASES-TEMPORADA 2022_2023-2023'!$A:$M,12,0),"")</f>
        <v/>
      </c>
      <c r="O559" s="90" t="str">
        <f>IFERROR(VLOOKUP(A559,'[2]CLASES-TEMPORADA 2022_2023-2023'!$A:$M,13,0),"")</f>
        <v/>
      </c>
    </row>
    <row r="560" spans="1:15" s="94" customFormat="1" x14ac:dyDescent="0.2">
      <c r="A560" s="116">
        <v>39380</v>
      </c>
      <c r="B560" s="90" t="s">
        <v>8750</v>
      </c>
      <c r="C560" s="90" t="s">
        <v>12408</v>
      </c>
      <c r="D560" s="90" t="s">
        <v>12409</v>
      </c>
      <c r="E560" s="90" t="s">
        <v>12410</v>
      </c>
      <c r="F560" s="90" t="s">
        <v>12411</v>
      </c>
      <c r="G560" s="90" t="s">
        <v>12412</v>
      </c>
      <c r="H560" s="90" t="s">
        <v>920</v>
      </c>
      <c r="I560" s="90" t="s">
        <v>1000</v>
      </c>
      <c r="J560" s="116">
        <v>10039</v>
      </c>
      <c r="K560" s="90" t="s">
        <v>2071</v>
      </c>
      <c r="L560" s="90" t="s">
        <v>583</v>
      </c>
      <c r="M560" s="94" t="str">
        <f t="shared" si="11"/>
        <v>VILLAMIL Juan Andrés</v>
      </c>
      <c r="N560" s="94" t="str">
        <f>IFERROR(VLOOKUP(A560,'[2]CLASES-TEMPORADA 2022_2023-2023'!$A:$M,12,0),"")</f>
        <v/>
      </c>
      <c r="O560" s="90" t="str">
        <f>IFERROR(VLOOKUP(A560,'[2]CLASES-TEMPORADA 2022_2023-2023'!$A:$M,13,0),"")</f>
        <v/>
      </c>
    </row>
    <row r="561" spans="1:15" s="94" customFormat="1" x14ac:dyDescent="0.2">
      <c r="A561" s="116">
        <v>39379</v>
      </c>
      <c r="B561" s="90" t="s">
        <v>8750</v>
      </c>
      <c r="C561" s="90" t="s">
        <v>2066</v>
      </c>
      <c r="D561" s="90" t="s">
        <v>12413</v>
      </c>
      <c r="E561" s="90" t="s">
        <v>12414</v>
      </c>
      <c r="F561" s="90" t="s">
        <v>12415</v>
      </c>
      <c r="G561" s="90" t="s">
        <v>12416</v>
      </c>
      <c r="H561" s="90" t="s">
        <v>920</v>
      </c>
      <c r="I561" s="90" t="s">
        <v>1193</v>
      </c>
      <c r="J561" s="116">
        <v>292</v>
      </c>
      <c r="K561" s="90" t="s">
        <v>1963</v>
      </c>
      <c r="L561" s="90" t="s">
        <v>587</v>
      </c>
      <c r="M561" s="94" t="str">
        <f t="shared" si="11"/>
        <v>LóPEZ Alfonso Ramón</v>
      </c>
      <c r="N561" s="94" t="str">
        <f>IFERROR(VLOOKUP(A561,'[2]CLASES-TEMPORADA 2022_2023-2023'!$A:$M,12,0),"")</f>
        <v/>
      </c>
      <c r="O561" s="90" t="str">
        <f>IFERROR(VLOOKUP(A561,'[2]CLASES-TEMPORADA 2022_2023-2023'!$A:$M,13,0),"")</f>
        <v/>
      </c>
    </row>
    <row r="562" spans="1:15" s="94" customFormat="1" x14ac:dyDescent="0.2">
      <c r="A562" s="116">
        <v>39376</v>
      </c>
      <c r="B562" s="90" t="s">
        <v>8750</v>
      </c>
      <c r="C562" s="90" t="s">
        <v>7641</v>
      </c>
      <c r="D562" s="90"/>
      <c r="E562" s="90" t="s">
        <v>12417</v>
      </c>
      <c r="F562" s="90" t="s">
        <v>12418</v>
      </c>
      <c r="G562" s="90" t="s">
        <v>12419</v>
      </c>
      <c r="H562" s="90" t="s">
        <v>913</v>
      </c>
      <c r="I562" s="90" t="s">
        <v>921</v>
      </c>
      <c r="J562" s="116">
        <v>78</v>
      </c>
      <c r="K562" s="90" t="s">
        <v>2707</v>
      </c>
      <c r="L562" s="90" t="s">
        <v>583</v>
      </c>
      <c r="M562" s="94" t="str">
        <f t="shared" si="11"/>
        <v>PINTO Daniele</v>
      </c>
      <c r="N562" s="94" t="str">
        <f>IFERROR(VLOOKUP(A562,'[2]CLASES-TEMPORADA 2022_2023-2023'!$A:$M,12,0),"")</f>
        <v/>
      </c>
      <c r="O562" s="90" t="str">
        <f>IFERROR(VLOOKUP(A562,'[2]CLASES-TEMPORADA 2022_2023-2023'!$A:$M,13,0),"")</f>
        <v/>
      </c>
    </row>
    <row r="563" spans="1:15" s="94" customFormat="1" x14ac:dyDescent="0.2">
      <c r="A563" s="116">
        <v>39374</v>
      </c>
      <c r="B563" s="90" t="s">
        <v>8750</v>
      </c>
      <c r="C563" s="90" t="s">
        <v>12420</v>
      </c>
      <c r="D563" s="90" t="s">
        <v>3937</v>
      </c>
      <c r="E563" s="90" t="s">
        <v>12421</v>
      </c>
      <c r="F563" s="90" t="s">
        <v>12422</v>
      </c>
      <c r="G563" s="90" t="s">
        <v>12423</v>
      </c>
      <c r="H563" s="90" t="s">
        <v>913</v>
      </c>
      <c r="I563" s="90" t="s">
        <v>873</v>
      </c>
      <c r="J563" s="116">
        <v>10427</v>
      </c>
      <c r="K563" s="90" t="s">
        <v>2176</v>
      </c>
      <c r="L563" s="90" t="s">
        <v>583</v>
      </c>
      <c r="M563" s="94" t="str">
        <f t="shared" si="11"/>
        <v>SATO Lautaro</v>
      </c>
      <c r="N563" s="94" t="str">
        <f>IFERROR(VLOOKUP(A563,'[2]CLASES-TEMPORADA 2022_2023-2023'!$A:$M,12,0),"")</f>
        <v/>
      </c>
      <c r="O563" s="90" t="str">
        <f>IFERROR(VLOOKUP(A563,'[2]CLASES-TEMPORADA 2022_2023-2023'!$A:$M,13,0),"")</f>
        <v/>
      </c>
    </row>
    <row r="564" spans="1:15" s="94" customFormat="1" x14ac:dyDescent="0.2">
      <c r="A564" s="116">
        <v>39373</v>
      </c>
      <c r="B564" s="90" t="s">
        <v>8750</v>
      </c>
      <c r="C564" s="90" t="s">
        <v>12424</v>
      </c>
      <c r="D564" s="90"/>
      <c r="E564" s="90" t="s">
        <v>12425</v>
      </c>
      <c r="F564" s="90" t="s">
        <v>12426</v>
      </c>
      <c r="G564" s="90" t="s">
        <v>12427</v>
      </c>
      <c r="H564" s="90" t="s">
        <v>913</v>
      </c>
      <c r="I564" s="90" t="s">
        <v>873</v>
      </c>
      <c r="J564" s="116">
        <v>10427</v>
      </c>
      <c r="K564" s="90" t="s">
        <v>2083</v>
      </c>
      <c r="L564" s="90" t="s">
        <v>583</v>
      </c>
      <c r="M564" s="94" t="str">
        <f t="shared" si="11"/>
        <v>HEEZEN Mark</v>
      </c>
      <c r="N564" s="94" t="str">
        <f>IFERROR(VLOOKUP(A564,'[2]CLASES-TEMPORADA 2022_2023-2023'!$A:$M,12,0),"")</f>
        <v/>
      </c>
      <c r="O564" s="90" t="str">
        <f>IFERROR(VLOOKUP(A564,'[2]CLASES-TEMPORADA 2022_2023-2023'!$A:$M,13,0),"")</f>
        <v/>
      </c>
    </row>
    <row r="565" spans="1:15" s="94" customFormat="1" x14ac:dyDescent="0.2">
      <c r="A565" s="116">
        <v>39372</v>
      </c>
      <c r="B565" s="90" t="s">
        <v>8750</v>
      </c>
      <c r="C565" s="90" t="s">
        <v>3912</v>
      </c>
      <c r="D565" s="90" t="s">
        <v>22</v>
      </c>
      <c r="E565" s="90" t="s">
        <v>12428</v>
      </c>
      <c r="F565" s="90" t="s">
        <v>12429</v>
      </c>
      <c r="G565" s="90" t="s">
        <v>12430</v>
      </c>
      <c r="H565" s="90" t="s">
        <v>909</v>
      </c>
      <c r="I565" s="90" t="s">
        <v>1119</v>
      </c>
      <c r="J565" s="116">
        <v>534</v>
      </c>
      <c r="K565" s="90" t="s">
        <v>1963</v>
      </c>
      <c r="L565" s="90" t="s">
        <v>520</v>
      </c>
      <c r="M565" s="94" t="str">
        <f t="shared" si="11"/>
        <v>BENTANCOR Matias Grabiel</v>
      </c>
      <c r="N565" s="94" t="str">
        <f>IFERROR(VLOOKUP(A565,'[2]CLASES-TEMPORADA 2022_2023-2023'!$A:$M,12,0),"")</f>
        <v/>
      </c>
      <c r="O565" s="90" t="str">
        <f>IFERROR(VLOOKUP(A565,'[2]CLASES-TEMPORADA 2022_2023-2023'!$A:$M,13,0),"")</f>
        <v/>
      </c>
    </row>
    <row r="566" spans="1:15" s="94" customFormat="1" x14ac:dyDescent="0.2">
      <c r="A566" s="116">
        <v>39370</v>
      </c>
      <c r="B566" s="90" t="s">
        <v>10851</v>
      </c>
      <c r="C566" s="90" t="s">
        <v>22</v>
      </c>
      <c r="D566" s="90" t="s">
        <v>84</v>
      </c>
      <c r="E566" s="90" t="s">
        <v>12431</v>
      </c>
      <c r="F566" s="90" t="s">
        <v>12432</v>
      </c>
      <c r="G566" s="90" t="s">
        <v>12433</v>
      </c>
      <c r="H566" s="90" t="s">
        <v>920</v>
      </c>
      <c r="I566" s="90" t="s">
        <v>1119</v>
      </c>
      <c r="J566" s="116">
        <v>534</v>
      </c>
      <c r="K566" s="90" t="s">
        <v>1963</v>
      </c>
      <c r="L566" s="90" t="s">
        <v>520</v>
      </c>
      <c r="M566" s="94" t="str">
        <f t="shared" si="11"/>
        <v>FERNANDEZ Sira</v>
      </c>
      <c r="N566" s="94" t="str">
        <f>IFERROR(VLOOKUP(A566,'[2]CLASES-TEMPORADA 2022_2023-2023'!$A:$M,12,0),"")</f>
        <v/>
      </c>
      <c r="O566" s="90" t="str">
        <f>IFERROR(VLOOKUP(A566,'[2]CLASES-TEMPORADA 2022_2023-2023'!$A:$M,13,0),"")</f>
        <v/>
      </c>
    </row>
    <row r="567" spans="1:15" s="94" customFormat="1" x14ac:dyDescent="0.2">
      <c r="A567" s="116">
        <v>39369</v>
      </c>
      <c r="B567" s="90" t="s">
        <v>8750</v>
      </c>
      <c r="C567" s="90" t="s">
        <v>114</v>
      </c>
      <c r="D567" s="90" t="s">
        <v>1695</v>
      </c>
      <c r="E567" s="90" t="s">
        <v>2385</v>
      </c>
      <c r="F567" s="90" t="s">
        <v>11744</v>
      </c>
      <c r="G567" s="90" t="s">
        <v>12434</v>
      </c>
      <c r="H567" s="90" t="s">
        <v>909</v>
      </c>
      <c r="I567" s="90" t="s">
        <v>1119</v>
      </c>
      <c r="J567" s="116">
        <v>534</v>
      </c>
      <c r="K567" s="90" t="s">
        <v>1963</v>
      </c>
      <c r="L567" s="90" t="s">
        <v>520</v>
      </c>
      <c r="M567" s="94" t="str">
        <f t="shared" si="11"/>
        <v>ALFONSO Roberto</v>
      </c>
      <c r="N567" s="94" t="str">
        <f>IFERROR(VLOOKUP(A567,'[2]CLASES-TEMPORADA 2022_2023-2023'!$A:$M,12,0),"")</f>
        <v/>
      </c>
      <c r="O567" s="90" t="str">
        <f>IFERROR(VLOOKUP(A567,'[2]CLASES-TEMPORADA 2022_2023-2023'!$A:$M,13,0),"")</f>
        <v/>
      </c>
    </row>
    <row r="568" spans="1:15" s="94" customFormat="1" x14ac:dyDescent="0.2">
      <c r="A568" s="116">
        <v>39366</v>
      </c>
      <c r="B568" s="90" t="s">
        <v>8750</v>
      </c>
      <c r="C568" s="90" t="s">
        <v>12435</v>
      </c>
      <c r="D568" s="90" t="s">
        <v>12436</v>
      </c>
      <c r="E568" s="90" t="s">
        <v>5339</v>
      </c>
      <c r="F568" s="90" t="s">
        <v>12437</v>
      </c>
      <c r="G568" s="90" t="s">
        <v>12438</v>
      </c>
      <c r="H568" s="90" t="s">
        <v>909</v>
      </c>
      <c r="I568" s="90" t="s">
        <v>1005</v>
      </c>
      <c r="J568" s="116">
        <v>10064</v>
      </c>
      <c r="K568" s="90" t="s">
        <v>1963</v>
      </c>
      <c r="L568" s="90" t="s">
        <v>587</v>
      </c>
      <c r="M568" s="94" t="str">
        <f t="shared" si="11"/>
        <v>CLAVERA Jaume</v>
      </c>
      <c r="N568" s="94" t="str">
        <f>IFERROR(VLOOKUP(A568,'[2]CLASES-TEMPORADA 2022_2023-2023'!$A:$M,12,0),"")</f>
        <v/>
      </c>
      <c r="O568" s="90" t="str">
        <f>IFERROR(VLOOKUP(A568,'[2]CLASES-TEMPORADA 2022_2023-2023'!$A:$M,13,0),"")</f>
        <v/>
      </c>
    </row>
    <row r="569" spans="1:15" s="94" customFormat="1" x14ac:dyDescent="0.2">
      <c r="A569" s="116">
        <v>39362</v>
      </c>
      <c r="B569" s="90" t="s">
        <v>8750</v>
      </c>
      <c r="C569" s="90" t="s">
        <v>32</v>
      </c>
      <c r="D569" s="90" t="s">
        <v>32</v>
      </c>
      <c r="E569" s="90" t="s">
        <v>108</v>
      </c>
      <c r="F569" s="90" t="s">
        <v>12439</v>
      </c>
      <c r="G569" s="90" t="s">
        <v>12440</v>
      </c>
      <c r="H569" s="90" t="s">
        <v>920</v>
      </c>
      <c r="I569" s="90" t="s">
        <v>968</v>
      </c>
      <c r="J569" s="116">
        <v>115</v>
      </c>
      <c r="K569" s="90" t="s">
        <v>1963</v>
      </c>
      <c r="L569" s="90" t="s">
        <v>586</v>
      </c>
      <c r="M569" s="94" t="str">
        <f t="shared" ref="M569:M632" si="12">CONCATENATE(C569," ",PROPER(E569))</f>
        <v>SANTIAGO Sergio</v>
      </c>
      <c r="N569" s="94" t="str">
        <f>IFERROR(VLOOKUP(A569,'[2]CLASES-TEMPORADA 2022_2023-2023'!$A:$M,12,0),"")</f>
        <v/>
      </c>
      <c r="O569" s="90" t="str">
        <f>IFERROR(VLOOKUP(A569,'[2]CLASES-TEMPORADA 2022_2023-2023'!$A:$M,13,0),"")</f>
        <v/>
      </c>
    </row>
    <row r="570" spans="1:15" s="94" customFormat="1" x14ac:dyDescent="0.2">
      <c r="A570" s="116">
        <v>39360</v>
      </c>
      <c r="B570" s="90" t="s">
        <v>10851</v>
      </c>
      <c r="C570" s="90" t="s">
        <v>12441</v>
      </c>
      <c r="D570" s="90" t="s">
        <v>84</v>
      </c>
      <c r="E570" s="90" t="s">
        <v>7047</v>
      </c>
      <c r="F570" s="90" t="s">
        <v>12442</v>
      </c>
      <c r="G570" s="90" t="s">
        <v>12443</v>
      </c>
      <c r="H570" s="90" t="s">
        <v>909</v>
      </c>
      <c r="I570" s="90" t="s">
        <v>1150</v>
      </c>
      <c r="J570" s="116">
        <v>439</v>
      </c>
      <c r="K570" s="90" t="s">
        <v>1963</v>
      </c>
      <c r="L570" s="90" t="s">
        <v>583</v>
      </c>
      <c r="M570" s="94" t="str">
        <f t="shared" si="12"/>
        <v>CUADRA Belen</v>
      </c>
      <c r="N570" s="94" t="str">
        <f>IFERROR(VLOOKUP(A570,'[2]CLASES-TEMPORADA 2022_2023-2023'!$A:$M,12,0),"")</f>
        <v/>
      </c>
      <c r="O570" s="90" t="str">
        <f>IFERROR(VLOOKUP(A570,'[2]CLASES-TEMPORADA 2022_2023-2023'!$A:$M,13,0),"")</f>
        <v/>
      </c>
    </row>
    <row r="571" spans="1:15" s="94" customFormat="1" x14ac:dyDescent="0.2">
      <c r="A571" s="116">
        <v>39359</v>
      </c>
      <c r="B571" s="90" t="s">
        <v>8750</v>
      </c>
      <c r="C571" s="90" t="s">
        <v>12441</v>
      </c>
      <c r="D571" s="90" t="s">
        <v>84</v>
      </c>
      <c r="E571" s="90" t="s">
        <v>4103</v>
      </c>
      <c r="F571" s="90" t="s">
        <v>12442</v>
      </c>
      <c r="G571" s="90" t="s">
        <v>12444</v>
      </c>
      <c r="H571" s="90" t="s">
        <v>909</v>
      </c>
      <c r="I571" s="90" t="s">
        <v>1150</v>
      </c>
      <c r="J571" s="116">
        <v>439</v>
      </c>
      <c r="K571" s="90" t="s">
        <v>1963</v>
      </c>
      <c r="L571" s="90" t="s">
        <v>583</v>
      </c>
      <c r="M571" s="94" t="str">
        <f t="shared" si="12"/>
        <v>CUADRA Cesar</v>
      </c>
      <c r="N571" s="94" t="str">
        <f>IFERROR(VLOOKUP(A571,'[2]CLASES-TEMPORADA 2022_2023-2023'!$A:$M,12,0),"")</f>
        <v/>
      </c>
      <c r="O571" s="90" t="str">
        <f>IFERROR(VLOOKUP(A571,'[2]CLASES-TEMPORADA 2022_2023-2023'!$A:$M,13,0),"")</f>
        <v/>
      </c>
    </row>
    <row r="572" spans="1:15" s="94" customFormat="1" x14ac:dyDescent="0.2">
      <c r="A572" s="116">
        <v>39358</v>
      </c>
      <c r="B572" s="90" t="s">
        <v>10851</v>
      </c>
      <c r="C572" s="90" t="s">
        <v>945</v>
      </c>
      <c r="D572" s="90" t="s">
        <v>84</v>
      </c>
      <c r="E572" s="90" t="s">
        <v>12445</v>
      </c>
      <c r="F572" s="90" t="s">
        <v>12446</v>
      </c>
      <c r="G572" s="90" t="s">
        <v>12447</v>
      </c>
      <c r="H572" s="90" t="s">
        <v>913</v>
      </c>
      <c r="I572" s="90" t="s">
        <v>673</v>
      </c>
      <c r="J572" s="116">
        <v>10202</v>
      </c>
      <c r="K572" s="90" t="s">
        <v>1963</v>
      </c>
      <c r="L572" s="90" t="s">
        <v>583</v>
      </c>
      <c r="M572" s="94" t="str">
        <f t="shared" si="12"/>
        <v>HEREDIA Stephania</v>
      </c>
      <c r="N572" s="94" t="str">
        <f>IFERROR(VLOOKUP(A572,'[2]CLASES-TEMPORADA 2022_2023-2023'!$A:$M,12,0),"")</f>
        <v/>
      </c>
      <c r="O572" s="90" t="str">
        <f>IFERROR(VLOOKUP(A572,'[2]CLASES-TEMPORADA 2022_2023-2023'!$A:$M,13,0),"")</f>
        <v/>
      </c>
    </row>
    <row r="573" spans="1:15" s="94" customFormat="1" x14ac:dyDescent="0.2">
      <c r="A573" s="116">
        <v>39353</v>
      </c>
      <c r="B573" s="90" t="s">
        <v>8750</v>
      </c>
      <c r="C573" s="90" t="s">
        <v>12448</v>
      </c>
      <c r="D573" s="90" t="s">
        <v>12449</v>
      </c>
      <c r="E573" s="90" t="s">
        <v>12450</v>
      </c>
      <c r="F573" s="90" t="s">
        <v>2821</v>
      </c>
      <c r="G573" s="90" t="s">
        <v>12451</v>
      </c>
      <c r="H573" s="90" t="s">
        <v>909</v>
      </c>
      <c r="I573" s="90" t="s">
        <v>550</v>
      </c>
      <c r="J573" s="116">
        <v>10138</v>
      </c>
      <c r="K573" s="90" t="s">
        <v>1963</v>
      </c>
      <c r="L573" s="90" t="s">
        <v>627</v>
      </c>
      <c r="M573" s="94" t="str">
        <f t="shared" si="12"/>
        <v>ALCOCER Adei</v>
      </c>
      <c r="N573" s="94" t="str">
        <f>IFERROR(VLOOKUP(A573,'[2]CLASES-TEMPORADA 2022_2023-2023'!$A:$M,12,0),"")</f>
        <v/>
      </c>
      <c r="O573" s="90" t="str">
        <f>IFERROR(VLOOKUP(A573,'[2]CLASES-TEMPORADA 2022_2023-2023'!$A:$M,13,0),"")</f>
        <v/>
      </c>
    </row>
    <row r="574" spans="1:15" s="94" customFormat="1" x14ac:dyDescent="0.2">
      <c r="A574" s="116">
        <v>39352</v>
      </c>
      <c r="B574" s="90" t="s">
        <v>8750</v>
      </c>
      <c r="C574" s="90" t="s">
        <v>12452</v>
      </c>
      <c r="D574" s="90" t="s">
        <v>3415</v>
      </c>
      <c r="E574" s="90" t="s">
        <v>3780</v>
      </c>
      <c r="F574" s="90" t="s">
        <v>12453</v>
      </c>
      <c r="G574" s="90" t="s">
        <v>12454</v>
      </c>
      <c r="H574" s="90" t="s">
        <v>909</v>
      </c>
      <c r="I574" s="90" t="s">
        <v>550</v>
      </c>
      <c r="J574" s="116">
        <v>10138</v>
      </c>
      <c r="K574" s="90" t="s">
        <v>1963</v>
      </c>
      <c r="L574" s="90" t="s">
        <v>627</v>
      </c>
      <c r="M574" s="94" t="str">
        <f t="shared" si="12"/>
        <v>ABIZCURI Isaac</v>
      </c>
      <c r="N574" s="94" t="str">
        <f>IFERROR(VLOOKUP(A574,'[2]CLASES-TEMPORADA 2022_2023-2023'!$A:$M,12,0),"")</f>
        <v/>
      </c>
      <c r="O574" s="90" t="str">
        <f>IFERROR(VLOOKUP(A574,'[2]CLASES-TEMPORADA 2022_2023-2023'!$A:$M,13,0),"")</f>
        <v/>
      </c>
    </row>
    <row r="575" spans="1:15" s="94" customFormat="1" x14ac:dyDescent="0.2">
      <c r="A575" s="116">
        <v>39351</v>
      </c>
      <c r="B575" s="90" t="s">
        <v>8750</v>
      </c>
      <c r="C575" s="90" t="s">
        <v>8320</v>
      </c>
      <c r="D575" s="90" t="s">
        <v>4844</v>
      </c>
      <c r="E575" s="90" t="s">
        <v>179</v>
      </c>
      <c r="F575" s="90" t="s">
        <v>12455</v>
      </c>
      <c r="G575" s="90" t="s">
        <v>12456</v>
      </c>
      <c r="H575" s="90" t="s">
        <v>909</v>
      </c>
      <c r="I575" s="90" t="s">
        <v>1220</v>
      </c>
      <c r="J575" s="116">
        <v>10015</v>
      </c>
      <c r="K575" s="90" t="s">
        <v>1963</v>
      </c>
      <c r="L575" s="90" t="s">
        <v>588</v>
      </c>
      <c r="M575" s="94" t="str">
        <f t="shared" si="12"/>
        <v>CLEMENTE Alain</v>
      </c>
      <c r="N575" s="94" t="str">
        <f>IFERROR(VLOOKUP(A575,'[2]CLASES-TEMPORADA 2022_2023-2023'!$A:$M,12,0),"")</f>
        <v/>
      </c>
      <c r="O575" s="90" t="str">
        <f>IFERROR(VLOOKUP(A575,'[2]CLASES-TEMPORADA 2022_2023-2023'!$A:$M,13,0),"")</f>
        <v/>
      </c>
    </row>
    <row r="576" spans="1:15" s="94" customFormat="1" x14ac:dyDescent="0.2">
      <c r="A576" s="116">
        <v>39350</v>
      </c>
      <c r="B576" s="90" t="s">
        <v>8750</v>
      </c>
      <c r="C576" s="90" t="s">
        <v>12457</v>
      </c>
      <c r="D576" s="90" t="s">
        <v>12458</v>
      </c>
      <c r="E576" s="90" t="s">
        <v>34</v>
      </c>
      <c r="F576" s="90" t="s">
        <v>12459</v>
      </c>
      <c r="G576" s="90" t="s">
        <v>12460</v>
      </c>
      <c r="H576" s="90" t="s">
        <v>909</v>
      </c>
      <c r="I576" s="90" t="s">
        <v>1150</v>
      </c>
      <c r="J576" s="116">
        <v>439</v>
      </c>
      <c r="K576" s="90" t="s">
        <v>1963</v>
      </c>
      <c r="L576" s="90" t="s">
        <v>583</v>
      </c>
      <c r="M576" s="94" t="str">
        <f t="shared" si="12"/>
        <v>ARELLANO Alejandro</v>
      </c>
      <c r="N576" s="94" t="str">
        <f>IFERROR(VLOOKUP(A576,'[2]CLASES-TEMPORADA 2022_2023-2023'!$A:$M,12,0),"")</f>
        <v/>
      </c>
      <c r="O576" s="90" t="str">
        <f>IFERROR(VLOOKUP(A576,'[2]CLASES-TEMPORADA 2022_2023-2023'!$A:$M,13,0),"")</f>
        <v/>
      </c>
    </row>
    <row r="577" spans="1:15" s="94" customFormat="1" x14ac:dyDescent="0.2">
      <c r="A577" s="116">
        <v>39341</v>
      </c>
      <c r="B577" s="90" t="s">
        <v>8750</v>
      </c>
      <c r="C577" s="90" t="s">
        <v>2474</v>
      </c>
      <c r="D577" s="90" t="s">
        <v>5520</v>
      </c>
      <c r="E577" s="90" t="s">
        <v>105</v>
      </c>
      <c r="F577" s="90" t="s">
        <v>12461</v>
      </c>
      <c r="G577" s="90" t="s">
        <v>12462</v>
      </c>
      <c r="H577" s="90" t="s">
        <v>909</v>
      </c>
      <c r="I577" s="90" t="s">
        <v>1141</v>
      </c>
      <c r="J577" s="116">
        <v>652</v>
      </c>
      <c r="K577" s="90" t="s">
        <v>1963</v>
      </c>
      <c r="L577" s="90" t="s">
        <v>599</v>
      </c>
      <c r="M577" s="94" t="str">
        <f t="shared" si="12"/>
        <v>HERNÁNDEZ Francisco Javier</v>
      </c>
      <c r="N577" s="94" t="str">
        <f>IFERROR(VLOOKUP(A577,'[2]CLASES-TEMPORADA 2022_2023-2023'!$A:$M,12,0),"")</f>
        <v/>
      </c>
      <c r="O577" s="90" t="str">
        <f>IFERROR(VLOOKUP(A577,'[2]CLASES-TEMPORADA 2022_2023-2023'!$A:$M,13,0),"")</f>
        <v/>
      </c>
    </row>
    <row r="578" spans="1:15" s="94" customFormat="1" x14ac:dyDescent="0.2">
      <c r="A578" s="116">
        <v>39340</v>
      </c>
      <c r="B578" s="90" t="s">
        <v>8750</v>
      </c>
      <c r="C578" s="90" t="s">
        <v>12463</v>
      </c>
      <c r="D578" s="90" t="s">
        <v>2474</v>
      </c>
      <c r="E578" s="90" t="s">
        <v>1079</v>
      </c>
      <c r="F578" s="90" t="s">
        <v>12461</v>
      </c>
      <c r="G578" s="90" t="s">
        <v>12464</v>
      </c>
      <c r="H578" s="90" t="s">
        <v>909</v>
      </c>
      <c r="I578" s="90" t="s">
        <v>1141</v>
      </c>
      <c r="J578" s="116">
        <v>652</v>
      </c>
      <c r="K578" s="90" t="s">
        <v>1963</v>
      </c>
      <c r="L578" s="90" t="s">
        <v>599</v>
      </c>
      <c r="M578" s="94" t="str">
        <f t="shared" si="12"/>
        <v>SAN ANDRÉS Hugo</v>
      </c>
      <c r="N578" s="94" t="str">
        <f>IFERROR(VLOOKUP(A578,'[2]CLASES-TEMPORADA 2022_2023-2023'!$A:$M,12,0),"")</f>
        <v/>
      </c>
      <c r="O578" s="90" t="str">
        <f>IFERROR(VLOOKUP(A578,'[2]CLASES-TEMPORADA 2022_2023-2023'!$A:$M,13,0),"")</f>
        <v/>
      </c>
    </row>
    <row r="579" spans="1:15" s="94" customFormat="1" x14ac:dyDescent="0.2">
      <c r="A579" s="116">
        <v>39338</v>
      </c>
      <c r="B579" s="90" t="s">
        <v>8750</v>
      </c>
      <c r="C579" s="90" t="s">
        <v>12465</v>
      </c>
      <c r="D579" s="90"/>
      <c r="E579" s="90" t="s">
        <v>12466</v>
      </c>
      <c r="F579" s="90" t="s">
        <v>5470</v>
      </c>
      <c r="G579" s="90" t="s">
        <v>12467</v>
      </c>
      <c r="H579" s="90" t="s">
        <v>913</v>
      </c>
      <c r="I579" s="90" t="s">
        <v>915</v>
      </c>
      <c r="J579" s="116">
        <v>37</v>
      </c>
      <c r="K579" s="90" t="s">
        <v>2014</v>
      </c>
      <c r="L579" s="90" t="s">
        <v>185</v>
      </c>
      <c r="M579" s="94" t="str">
        <f t="shared" si="12"/>
        <v>TSAO Darryl</v>
      </c>
      <c r="N579" s="94" t="str">
        <f>IFERROR(VLOOKUP(A579,'[2]CLASES-TEMPORADA 2022_2023-2023'!$A:$M,12,0),"")</f>
        <v/>
      </c>
      <c r="O579" s="90" t="str">
        <f>IFERROR(VLOOKUP(A579,'[2]CLASES-TEMPORADA 2022_2023-2023'!$A:$M,13,0),"")</f>
        <v/>
      </c>
    </row>
    <row r="580" spans="1:15" s="94" customFormat="1" x14ac:dyDescent="0.2">
      <c r="A580" s="116">
        <v>39335</v>
      </c>
      <c r="B580" s="90" t="s">
        <v>8750</v>
      </c>
      <c r="C580" s="90" t="s">
        <v>2228</v>
      </c>
      <c r="D580" s="90" t="s">
        <v>5676</v>
      </c>
      <c r="E580" s="90" t="s">
        <v>4403</v>
      </c>
      <c r="F580" s="90" t="s">
        <v>2029</v>
      </c>
      <c r="G580" s="90" t="s">
        <v>12468</v>
      </c>
      <c r="H580" s="90" t="s">
        <v>909</v>
      </c>
      <c r="I580" s="90" t="s">
        <v>1150</v>
      </c>
      <c r="J580" s="116">
        <v>439</v>
      </c>
      <c r="K580" s="90" t="s">
        <v>1963</v>
      </c>
      <c r="L580" s="90" t="s">
        <v>583</v>
      </c>
      <c r="M580" s="94" t="str">
        <f t="shared" si="12"/>
        <v>VALLES Ramiro</v>
      </c>
      <c r="N580" s="94" t="str">
        <f>IFERROR(VLOOKUP(A580,'[2]CLASES-TEMPORADA 2022_2023-2023'!$A:$M,12,0),"")</f>
        <v/>
      </c>
      <c r="O580" s="90" t="str">
        <f>IFERROR(VLOOKUP(A580,'[2]CLASES-TEMPORADA 2022_2023-2023'!$A:$M,13,0),"")</f>
        <v/>
      </c>
    </row>
    <row r="581" spans="1:15" s="94" customFormat="1" x14ac:dyDescent="0.2">
      <c r="A581" s="116">
        <v>39334</v>
      </c>
      <c r="B581" s="90" t="s">
        <v>8750</v>
      </c>
      <c r="C581" s="90" t="s">
        <v>12469</v>
      </c>
      <c r="D581" s="90" t="s">
        <v>91</v>
      </c>
      <c r="E581" s="90" t="s">
        <v>20</v>
      </c>
      <c r="F581" s="90" t="s">
        <v>12470</v>
      </c>
      <c r="G581" s="90" t="s">
        <v>12471</v>
      </c>
      <c r="H581" s="90" t="s">
        <v>909</v>
      </c>
      <c r="I581" s="90" t="s">
        <v>1150</v>
      </c>
      <c r="J581" s="116">
        <v>439</v>
      </c>
      <c r="K581" s="90" t="s">
        <v>1963</v>
      </c>
      <c r="L581" s="90" t="s">
        <v>583</v>
      </c>
      <c r="M581" s="94" t="str">
        <f t="shared" si="12"/>
        <v>PEREZ-CASTILLA Adrian</v>
      </c>
      <c r="N581" s="94" t="str">
        <f>IFERROR(VLOOKUP(A581,'[2]CLASES-TEMPORADA 2022_2023-2023'!$A:$M,12,0),"")</f>
        <v/>
      </c>
      <c r="O581" s="90" t="str">
        <f>IFERROR(VLOOKUP(A581,'[2]CLASES-TEMPORADA 2022_2023-2023'!$A:$M,13,0),"")</f>
        <v/>
      </c>
    </row>
    <row r="582" spans="1:15" s="94" customFormat="1" x14ac:dyDescent="0.2">
      <c r="A582" s="116">
        <v>39329</v>
      </c>
      <c r="B582" s="90" t="s">
        <v>10851</v>
      </c>
      <c r="C582" s="90" t="s">
        <v>1582</v>
      </c>
      <c r="D582" s="90" t="s">
        <v>1270</v>
      </c>
      <c r="E582" s="90" t="s">
        <v>3612</v>
      </c>
      <c r="F582" s="90" t="s">
        <v>12472</v>
      </c>
      <c r="G582" s="90" t="s">
        <v>12473</v>
      </c>
      <c r="H582" s="90" t="s">
        <v>909</v>
      </c>
      <c r="I582" s="90" t="s">
        <v>935</v>
      </c>
      <c r="J582" s="116">
        <v>233</v>
      </c>
      <c r="K582" s="90" t="s">
        <v>1963</v>
      </c>
      <c r="L582" s="90" t="s">
        <v>520</v>
      </c>
      <c r="M582" s="94" t="str">
        <f t="shared" si="12"/>
        <v>MARTÍNEZ Aroa</v>
      </c>
      <c r="N582" s="94" t="str">
        <f>IFERROR(VLOOKUP(A582,'[2]CLASES-TEMPORADA 2022_2023-2023'!$A:$M,12,0),"")</f>
        <v/>
      </c>
      <c r="O582" s="90" t="str">
        <f>IFERROR(VLOOKUP(A582,'[2]CLASES-TEMPORADA 2022_2023-2023'!$A:$M,13,0),"")</f>
        <v/>
      </c>
    </row>
    <row r="583" spans="1:15" s="94" customFormat="1" x14ac:dyDescent="0.2">
      <c r="A583" s="116">
        <v>39328</v>
      </c>
      <c r="B583" s="90" t="s">
        <v>10851</v>
      </c>
      <c r="C583" s="90" t="s">
        <v>5520</v>
      </c>
      <c r="D583" s="90" t="s">
        <v>83</v>
      </c>
      <c r="E583" s="90" t="s">
        <v>12474</v>
      </c>
      <c r="F583" s="90" t="s">
        <v>12475</v>
      </c>
      <c r="G583" s="90" t="s">
        <v>12476</v>
      </c>
      <c r="H583" s="90" t="s">
        <v>909</v>
      </c>
      <c r="I583" s="90" t="s">
        <v>935</v>
      </c>
      <c r="J583" s="116">
        <v>233</v>
      </c>
      <c r="K583" s="90" t="s">
        <v>1963</v>
      </c>
      <c r="L583" s="90" t="s">
        <v>520</v>
      </c>
      <c r="M583" s="94" t="str">
        <f t="shared" si="12"/>
        <v>MARTÍN Nadia Bella</v>
      </c>
      <c r="N583" s="94" t="str">
        <f>IFERROR(VLOOKUP(A583,'[2]CLASES-TEMPORADA 2022_2023-2023'!$A:$M,12,0),"")</f>
        <v/>
      </c>
      <c r="O583" s="90" t="str">
        <f>IFERROR(VLOOKUP(A583,'[2]CLASES-TEMPORADA 2022_2023-2023'!$A:$M,13,0),"")</f>
        <v/>
      </c>
    </row>
    <row r="584" spans="1:15" s="94" customFormat="1" x14ac:dyDescent="0.2">
      <c r="A584" s="116">
        <v>39327</v>
      </c>
      <c r="B584" s="90" t="s">
        <v>8750</v>
      </c>
      <c r="C584" s="90" t="s">
        <v>1732</v>
      </c>
      <c r="D584" s="90"/>
      <c r="E584" s="90" t="s">
        <v>12477</v>
      </c>
      <c r="F584" s="90" t="s">
        <v>12478</v>
      </c>
      <c r="G584" s="90" t="s">
        <v>12479</v>
      </c>
      <c r="H584" s="90" t="s">
        <v>913</v>
      </c>
      <c r="I584" s="90" t="s">
        <v>2681</v>
      </c>
      <c r="J584" s="116">
        <v>180</v>
      </c>
      <c r="K584" s="90" t="s">
        <v>2113</v>
      </c>
      <c r="L584" s="90" t="s">
        <v>591</v>
      </c>
      <c r="M584" s="94" t="str">
        <f t="shared" si="12"/>
        <v>CHEN Diogo Jiahong</v>
      </c>
      <c r="N584" s="94" t="str">
        <f>IFERROR(VLOOKUP(A584,'[2]CLASES-TEMPORADA 2022_2023-2023'!$A:$M,12,0),"")</f>
        <v/>
      </c>
      <c r="O584" s="90" t="str">
        <f>IFERROR(VLOOKUP(A584,'[2]CLASES-TEMPORADA 2022_2023-2023'!$A:$M,13,0),"")</f>
        <v/>
      </c>
    </row>
    <row r="585" spans="1:15" s="94" customFormat="1" x14ac:dyDescent="0.2">
      <c r="A585" s="116">
        <v>39326</v>
      </c>
      <c r="B585" s="90" t="s">
        <v>10851</v>
      </c>
      <c r="C585" s="90" t="s">
        <v>12480</v>
      </c>
      <c r="D585" s="90" t="s">
        <v>1768</v>
      </c>
      <c r="E585" s="90" t="s">
        <v>2615</v>
      </c>
      <c r="F585" s="90" t="s">
        <v>12481</v>
      </c>
      <c r="G585" s="90" t="s">
        <v>12482</v>
      </c>
      <c r="H585" s="90" t="s">
        <v>909</v>
      </c>
      <c r="I585" s="90" t="s">
        <v>935</v>
      </c>
      <c r="J585" s="116">
        <v>233</v>
      </c>
      <c r="K585" s="90" t="s">
        <v>1963</v>
      </c>
      <c r="L585" s="90" t="s">
        <v>520</v>
      </c>
      <c r="M585" s="94" t="str">
        <f t="shared" si="12"/>
        <v>PIÑÓN Valeria</v>
      </c>
      <c r="N585" s="94" t="str">
        <f>IFERROR(VLOOKUP(A585,'[2]CLASES-TEMPORADA 2022_2023-2023'!$A:$M,12,0),"")</f>
        <v/>
      </c>
      <c r="O585" s="90" t="str">
        <f>IFERROR(VLOOKUP(A585,'[2]CLASES-TEMPORADA 2022_2023-2023'!$A:$M,13,0),"")</f>
        <v/>
      </c>
    </row>
    <row r="586" spans="1:15" s="94" customFormat="1" x14ac:dyDescent="0.2">
      <c r="A586" s="116">
        <v>39324</v>
      </c>
      <c r="B586" s="90" t="s">
        <v>8750</v>
      </c>
      <c r="C586" s="90" t="s">
        <v>5196</v>
      </c>
      <c r="D586" s="90" t="s">
        <v>1820</v>
      </c>
      <c r="E586" s="90" t="s">
        <v>943</v>
      </c>
      <c r="F586" s="90" t="s">
        <v>12483</v>
      </c>
      <c r="G586" s="90" t="s">
        <v>12484</v>
      </c>
      <c r="H586" s="90" t="s">
        <v>909</v>
      </c>
      <c r="I586" s="90" t="s">
        <v>990</v>
      </c>
      <c r="J586" s="116">
        <v>736</v>
      </c>
      <c r="K586" s="90" t="s">
        <v>1963</v>
      </c>
      <c r="L586" s="90" t="s">
        <v>587</v>
      </c>
      <c r="M586" s="94" t="str">
        <f t="shared" si="12"/>
        <v>SALA Jordi</v>
      </c>
      <c r="N586" s="94" t="str">
        <f>IFERROR(VLOOKUP(A586,'[2]CLASES-TEMPORADA 2022_2023-2023'!$A:$M,12,0),"")</f>
        <v/>
      </c>
      <c r="O586" s="90" t="str">
        <f>IFERROR(VLOOKUP(A586,'[2]CLASES-TEMPORADA 2022_2023-2023'!$A:$M,13,0),"")</f>
        <v/>
      </c>
    </row>
    <row r="587" spans="1:15" s="94" customFormat="1" x14ac:dyDescent="0.2">
      <c r="A587" s="116">
        <v>39323</v>
      </c>
      <c r="B587" s="90" t="s">
        <v>8750</v>
      </c>
      <c r="C587" s="90" t="s">
        <v>25</v>
      </c>
      <c r="D587" s="90" t="s">
        <v>12485</v>
      </c>
      <c r="E587" s="90" t="s">
        <v>34</v>
      </c>
      <c r="F587" s="90" t="s">
        <v>12486</v>
      </c>
      <c r="G587" s="90" t="s">
        <v>12487</v>
      </c>
      <c r="H587" s="90" t="s">
        <v>909</v>
      </c>
      <c r="I587" s="90" t="s">
        <v>1150</v>
      </c>
      <c r="J587" s="116">
        <v>439</v>
      </c>
      <c r="K587" s="90" t="s">
        <v>1963</v>
      </c>
      <c r="L587" s="90" t="s">
        <v>583</v>
      </c>
      <c r="M587" s="94" t="str">
        <f t="shared" si="12"/>
        <v>MARTINEZ Alejandro</v>
      </c>
      <c r="N587" s="94" t="str">
        <f>IFERROR(VLOOKUP(A587,'[2]CLASES-TEMPORADA 2022_2023-2023'!$A:$M,12,0),"")</f>
        <v/>
      </c>
      <c r="O587" s="90" t="str">
        <f>IFERROR(VLOOKUP(A587,'[2]CLASES-TEMPORADA 2022_2023-2023'!$A:$M,13,0),"")</f>
        <v/>
      </c>
    </row>
    <row r="588" spans="1:15" s="94" customFormat="1" x14ac:dyDescent="0.2">
      <c r="A588" s="116">
        <v>39322</v>
      </c>
      <c r="B588" s="90" t="s">
        <v>10851</v>
      </c>
      <c r="C588" s="90" t="s">
        <v>5321</v>
      </c>
      <c r="D588" s="90"/>
      <c r="E588" s="90" t="s">
        <v>12488</v>
      </c>
      <c r="F588" s="90" t="s">
        <v>12489</v>
      </c>
      <c r="G588" s="90" t="s">
        <v>12490</v>
      </c>
      <c r="H588" s="90" t="s">
        <v>909</v>
      </c>
      <c r="I588" s="90" t="s">
        <v>1150</v>
      </c>
      <c r="J588" s="116">
        <v>439</v>
      </c>
      <c r="K588" s="90" t="s">
        <v>1982</v>
      </c>
      <c r="L588" s="90" t="s">
        <v>583</v>
      </c>
      <c r="M588" s="94" t="str">
        <f t="shared" si="12"/>
        <v>TANG Jiaye</v>
      </c>
      <c r="N588" s="94" t="str">
        <f>IFERROR(VLOOKUP(A588,'[2]CLASES-TEMPORADA 2022_2023-2023'!$A:$M,12,0),"")</f>
        <v/>
      </c>
      <c r="O588" s="90" t="str">
        <f>IFERROR(VLOOKUP(A588,'[2]CLASES-TEMPORADA 2022_2023-2023'!$A:$M,13,0),"")</f>
        <v/>
      </c>
    </row>
    <row r="589" spans="1:15" s="94" customFormat="1" x14ac:dyDescent="0.2">
      <c r="A589" s="116">
        <v>39321</v>
      </c>
      <c r="B589" s="90" t="s">
        <v>10851</v>
      </c>
      <c r="C589" s="90" t="s">
        <v>4367</v>
      </c>
      <c r="D589" s="90" t="s">
        <v>46</v>
      </c>
      <c r="E589" s="90" t="s">
        <v>4147</v>
      </c>
      <c r="F589" s="90" t="s">
        <v>12491</v>
      </c>
      <c r="G589" s="90" t="s">
        <v>12492</v>
      </c>
      <c r="H589" s="90" t="s">
        <v>909</v>
      </c>
      <c r="I589" s="90" t="s">
        <v>1150</v>
      </c>
      <c r="J589" s="116">
        <v>439</v>
      </c>
      <c r="K589" s="90" t="s">
        <v>1963</v>
      </c>
      <c r="L589" s="90" t="s">
        <v>583</v>
      </c>
      <c r="M589" s="94" t="str">
        <f t="shared" si="12"/>
        <v>LLORENTE Isabel</v>
      </c>
      <c r="N589" s="94" t="str">
        <f>IFERROR(VLOOKUP(A589,'[2]CLASES-TEMPORADA 2022_2023-2023'!$A:$M,12,0),"")</f>
        <v/>
      </c>
      <c r="O589" s="90" t="str">
        <f>IFERROR(VLOOKUP(A589,'[2]CLASES-TEMPORADA 2022_2023-2023'!$A:$M,13,0),"")</f>
        <v/>
      </c>
    </row>
    <row r="590" spans="1:15" s="94" customFormat="1" x14ac:dyDescent="0.2">
      <c r="A590" s="116">
        <v>39320</v>
      </c>
      <c r="B590" s="90" t="s">
        <v>8750</v>
      </c>
      <c r="C590" s="90" t="s">
        <v>3978</v>
      </c>
      <c r="D590" s="90" t="s">
        <v>12493</v>
      </c>
      <c r="E590" s="90" t="s">
        <v>12494</v>
      </c>
      <c r="F590" s="90" t="s">
        <v>12495</v>
      </c>
      <c r="G590" s="90" t="s">
        <v>12496</v>
      </c>
      <c r="H590" s="90" t="s">
        <v>909</v>
      </c>
      <c r="I590" s="90" t="s">
        <v>1150</v>
      </c>
      <c r="J590" s="116">
        <v>439</v>
      </c>
      <c r="K590" s="90" t="s">
        <v>2011</v>
      </c>
      <c r="L590" s="90" t="s">
        <v>583</v>
      </c>
      <c r="M590" s="94" t="str">
        <f t="shared" si="12"/>
        <v>ULLOA Sergio Sabastian</v>
      </c>
      <c r="N590" s="94" t="str">
        <f>IFERROR(VLOOKUP(A590,'[2]CLASES-TEMPORADA 2022_2023-2023'!$A:$M,12,0),"")</f>
        <v/>
      </c>
      <c r="O590" s="90" t="str">
        <f>IFERROR(VLOOKUP(A590,'[2]CLASES-TEMPORADA 2022_2023-2023'!$A:$M,13,0),"")</f>
        <v/>
      </c>
    </row>
    <row r="591" spans="1:15" s="94" customFormat="1" x14ac:dyDescent="0.2">
      <c r="A591" s="116">
        <v>39317</v>
      </c>
      <c r="B591" s="90" t="s">
        <v>8750</v>
      </c>
      <c r="C591" s="90" t="s">
        <v>12497</v>
      </c>
      <c r="D591" s="90" t="s">
        <v>12498</v>
      </c>
      <c r="E591" s="90" t="s">
        <v>85</v>
      </c>
      <c r="F591" s="90" t="s">
        <v>12499</v>
      </c>
      <c r="G591" s="90" t="s">
        <v>12500</v>
      </c>
      <c r="H591" s="90" t="s">
        <v>909</v>
      </c>
      <c r="I591" s="90" t="s">
        <v>1150</v>
      </c>
      <c r="J591" s="116">
        <v>439</v>
      </c>
      <c r="K591" s="90" t="s">
        <v>1963</v>
      </c>
      <c r="L591" s="90" t="s">
        <v>583</v>
      </c>
      <c r="M591" s="94" t="str">
        <f t="shared" si="12"/>
        <v>CESPEDES Diego</v>
      </c>
      <c r="N591" s="94" t="str">
        <f>IFERROR(VLOOKUP(A591,'[2]CLASES-TEMPORADA 2022_2023-2023'!$A:$M,12,0),"")</f>
        <v/>
      </c>
      <c r="O591" s="90" t="str">
        <f>IFERROR(VLOOKUP(A591,'[2]CLASES-TEMPORADA 2022_2023-2023'!$A:$M,13,0),"")</f>
        <v/>
      </c>
    </row>
    <row r="592" spans="1:15" s="94" customFormat="1" x14ac:dyDescent="0.2">
      <c r="A592" s="116">
        <v>39314</v>
      </c>
      <c r="B592" s="90" t="s">
        <v>8750</v>
      </c>
      <c r="C592" s="90" t="s">
        <v>12501</v>
      </c>
      <c r="D592" s="90"/>
      <c r="E592" s="90" t="s">
        <v>11337</v>
      </c>
      <c r="F592" s="90" t="s">
        <v>12502</v>
      </c>
      <c r="G592" s="90" t="s">
        <v>12503</v>
      </c>
      <c r="H592" s="90" t="s">
        <v>909</v>
      </c>
      <c r="I592" s="90" t="s">
        <v>1150</v>
      </c>
      <c r="J592" s="116">
        <v>439</v>
      </c>
      <c r="K592" s="90" t="s">
        <v>2540</v>
      </c>
      <c r="L592" s="90" t="s">
        <v>583</v>
      </c>
      <c r="M592" s="94" t="str">
        <f t="shared" si="12"/>
        <v>TZAIG Ron</v>
      </c>
      <c r="N592" s="94" t="str">
        <f>IFERROR(VLOOKUP(A592,'[2]CLASES-TEMPORADA 2022_2023-2023'!$A:$M,12,0),"")</f>
        <v/>
      </c>
      <c r="O592" s="90" t="str">
        <f>IFERROR(VLOOKUP(A592,'[2]CLASES-TEMPORADA 2022_2023-2023'!$A:$M,13,0),"")</f>
        <v/>
      </c>
    </row>
    <row r="593" spans="1:15" s="94" customFormat="1" x14ac:dyDescent="0.2">
      <c r="A593" s="116">
        <v>39312</v>
      </c>
      <c r="B593" s="90" t="s">
        <v>10851</v>
      </c>
      <c r="C593" s="90" t="s">
        <v>12504</v>
      </c>
      <c r="D593" s="90" t="s">
        <v>37</v>
      </c>
      <c r="E593" s="90" t="s">
        <v>2396</v>
      </c>
      <c r="F593" s="90" t="s">
        <v>12505</v>
      </c>
      <c r="G593" s="90" t="s">
        <v>12506</v>
      </c>
      <c r="H593" s="90" t="s">
        <v>909</v>
      </c>
      <c r="I593" s="90" t="s">
        <v>1150</v>
      </c>
      <c r="J593" s="116">
        <v>439</v>
      </c>
      <c r="K593" s="90" t="s">
        <v>1963</v>
      </c>
      <c r="L593" s="90" t="s">
        <v>583</v>
      </c>
      <c r="M593" s="94" t="str">
        <f t="shared" si="12"/>
        <v>NUñO Martina</v>
      </c>
      <c r="N593" s="94" t="str">
        <f>IFERROR(VLOOKUP(A593,'[2]CLASES-TEMPORADA 2022_2023-2023'!$A:$M,12,0),"")</f>
        <v/>
      </c>
      <c r="O593" s="90" t="str">
        <f>IFERROR(VLOOKUP(A593,'[2]CLASES-TEMPORADA 2022_2023-2023'!$A:$M,13,0),"")</f>
        <v/>
      </c>
    </row>
    <row r="594" spans="1:15" s="94" customFormat="1" x14ac:dyDescent="0.2">
      <c r="A594" s="116">
        <v>39310</v>
      </c>
      <c r="B594" s="90" t="s">
        <v>10851</v>
      </c>
      <c r="C594" s="90" t="s">
        <v>21</v>
      </c>
      <c r="D594" s="90" t="s">
        <v>112</v>
      </c>
      <c r="E594" s="90" t="s">
        <v>2142</v>
      </c>
      <c r="F594" s="90" t="s">
        <v>12507</v>
      </c>
      <c r="G594" s="90" t="s">
        <v>12508</v>
      </c>
      <c r="H594" s="90" t="s">
        <v>909</v>
      </c>
      <c r="I594" s="90" t="s">
        <v>1150</v>
      </c>
      <c r="J594" s="116">
        <v>439</v>
      </c>
      <c r="K594" s="90" t="s">
        <v>1963</v>
      </c>
      <c r="L594" s="90" t="s">
        <v>583</v>
      </c>
      <c r="M594" s="94" t="str">
        <f t="shared" si="12"/>
        <v>GARCIA Daniela</v>
      </c>
      <c r="N594" s="94" t="str">
        <f>IFERROR(VLOOKUP(A594,'[2]CLASES-TEMPORADA 2022_2023-2023'!$A:$M,12,0),"")</f>
        <v/>
      </c>
      <c r="O594" s="90" t="str">
        <f>IFERROR(VLOOKUP(A594,'[2]CLASES-TEMPORADA 2022_2023-2023'!$A:$M,13,0),"")</f>
        <v/>
      </c>
    </row>
    <row r="595" spans="1:15" s="94" customFormat="1" x14ac:dyDescent="0.2">
      <c r="A595" s="116">
        <v>39307</v>
      </c>
      <c r="B595" s="90" t="s">
        <v>8750</v>
      </c>
      <c r="C595" s="90" t="s">
        <v>12509</v>
      </c>
      <c r="D595" s="90" t="s">
        <v>3424</v>
      </c>
      <c r="E595" s="90" t="s">
        <v>12510</v>
      </c>
      <c r="F595" s="90" t="s">
        <v>12511</v>
      </c>
      <c r="G595" s="90" t="s">
        <v>12512</v>
      </c>
      <c r="H595" s="90" t="s">
        <v>913</v>
      </c>
      <c r="I595" s="90" t="s">
        <v>1150</v>
      </c>
      <c r="J595" s="116">
        <v>439</v>
      </c>
      <c r="K595" s="90" t="s">
        <v>2122</v>
      </c>
      <c r="L595" s="90" t="s">
        <v>583</v>
      </c>
      <c r="M595" s="94" t="str">
        <f t="shared" si="12"/>
        <v>RONDON Elis Jose</v>
      </c>
      <c r="N595" s="94" t="str">
        <f>IFERROR(VLOOKUP(A595,'[2]CLASES-TEMPORADA 2022_2023-2023'!$A:$M,12,0),"")</f>
        <v/>
      </c>
      <c r="O595" s="90" t="str">
        <f>IFERROR(VLOOKUP(A595,'[2]CLASES-TEMPORADA 2022_2023-2023'!$A:$M,13,0),"")</f>
        <v/>
      </c>
    </row>
    <row r="596" spans="1:15" s="94" customFormat="1" x14ac:dyDescent="0.2">
      <c r="A596" s="116">
        <v>39305</v>
      </c>
      <c r="B596" s="90" t="s">
        <v>8750</v>
      </c>
      <c r="C596" s="90" t="s">
        <v>12513</v>
      </c>
      <c r="D596" s="90" t="s">
        <v>21</v>
      </c>
      <c r="E596" s="90" t="s">
        <v>3980</v>
      </c>
      <c r="F596" s="90" t="s">
        <v>2586</v>
      </c>
      <c r="G596" s="90" t="s">
        <v>12514</v>
      </c>
      <c r="H596" s="90" t="s">
        <v>909</v>
      </c>
      <c r="I596" s="90" t="s">
        <v>1038</v>
      </c>
      <c r="J596" s="116">
        <v>10392</v>
      </c>
      <c r="K596" s="90" t="s">
        <v>1963</v>
      </c>
      <c r="L596" s="90" t="s">
        <v>587</v>
      </c>
      <c r="M596" s="94" t="str">
        <f t="shared" si="12"/>
        <v>GARRACHON Oriol</v>
      </c>
      <c r="N596" s="94" t="str">
        <f>IFERROR(VLOOKUP(A596,'[2]CLASES-TEMPORADA 2022_2023-2023'!$A:$M,12,0),"")</f>
        <v/>
      </c>
      <c r="O596" s="90" t="str">
        <f>IFERROR(VLOOKUP(A596,'[2]CLASES-TEMPORADA 2022_2023-2023'!$A:$M,13,0),"")</f>
        <v/>
      </c>
    </row>
    <row r="597" spans="1:15" s="94" customFormat="1" x14ac:dyDescent="0.2">
      <c r="A597" s="116">
        <v>39302</v>
      </c>
      <c r="B597" s="90" t="s">
        <v>8750</v>
      </c>
      <c r="C597" s="90" t="s">
        <v>12515</v>
      </c>
      <c r="D597" s="90"/>
      <c r="E597" s="90" t="s">
        <v>12516</v>
      </c>
      <c r="F597" s="90" t="s">
        <v>12517</v>
      </c>
      <c r="G597" s="90" t="s">
        <v>12518</v>
      </c>
      <c r="H597" s="90" t="s">
        <v>913</v>
      </c>
      <c r="I597" s="90" t="s">
        <v>1091</v>
      </c>
      <c r="J597" s="116">
        <v>10148</v>
      </c>
      <c r="K597" s="90" t="s">
        <v>2544</v>
      </c>
      <c r="L597" s="90" t="s">
        <v>583</v>
      </c>
      <c r="M597" s="94" t="str">
        <f t="shared" si="12"/>
        <v>TAYLOR Jonathan James</v>
      </c>
      <c r="N597" s="94" t="str">
        <f>IFERROR(VLOOKUP(A597,'[2]CLASES-TEMPORADA 2022_2023-2023'!$A:$M,12,0),"")</f>
        <v/>
      </c>
      <c r="O597" s="90" t="str">
        <f>IFERROR(VLOOKUP(A597,'[2]CLASES-TEMPORADA 2022_2023-2023'!$A:$M,13,0),"")</f>
        <v/>
      </c>
    </row>
    <row r="598" spans="1:15" s="94" customFormat="1" x14ac:dyDescent="0.2">
      <c r="A598" s="116">
        <v>39294</v>
      </c>
      <c r="B598" s="90" t="s">
        <v>10851</v>
      </c>
      <c r="C598" s="90" t="s">
        <v>12519</v>
      </c>
      <c r="D598" s="90" t="s">
        <v>1309</v>
      </c>
      <c r="E598" s="90" t="s">
        <v>3189</v>
      </c>
      <c r="F598" s="90" t="s">
        <v>12520</v>
      </c>
      <c r="G598" s="90" t="s">
        <v>12521</v>
      </c>
      <c r="H598" s="90" t="s">
        <v>909</v>
      </c>
      <c r="I598" s="90" t="s">
        <v>1143</v>
      </c>
      <c r="J598" s="116">
        <v>76</v>
      </c>
      <c r="K598" s="90" t="s">
        <v>1963</v>
      </c>
      <c r="L598" s="90" t="s">
        <v>583</v>
      </c>
      <c r="M598" s="94" t="str">
        <f t="shared" si="12"/>
        <v>LASTRA Patricia</v>
      </c>
      <c r="N598" s="94" t="str">
        <f>IFERROR(VLOOKUP(A598,'[2]CLASES-TEMPORADA 2022_2023-2023'!$A:$M,12,0),"")</f>
        <v/>
      </c>
      <c r="O598" s="90" t="str">
        <f>IFERROR(VLOOKUP(A598,'[2]CLASES-TEMPORADA 2022_2023-2023'!$A:$M,13,0),"")</f>
        <v/>
      </c>
    </row>
    <row r="599" spans="1:15" s="94" customFormat="1" x14ac:dyDescent="0.2">
      <c r="A599" s="116">
        <v>39289</v>
      </c>
      <c r="B599" s="90" t="s">
        <v>10851</v>
      </c>
      <c r="C599" s="90" t="s">
        <v>1638</v>
      </c>
      <c r="D599" s="90"/>
      <c r="E599" s="90" t="s">
        <v>12522</v>
      </c>
      <c r="F599" s="90" t="s">
        <v>12523</v>
      </c>
      <c r="G599" s="90" t="s">
        <v>12524</v>
      </c>
      <c r="H599" s="90" t="s">
        <v>913</v>
      </c>
      <c r="I599" s="90" t="s">
        <v>981</v>
      </c>
      <c r="J599" s="116">
        <v>641</v>
      </c>
      <c r="K599" s="90" t="s">
        <v>2113</v>
      </c>
      <c r="L599" s="90" t="s">
        <v>520</v>
      </c>
      <c r="M599" s="94" t="str">
        <f t="shared" si="12"/>
        <v>SILVA Juliana</v>
      </c>
      <c r="N599" s="94" t="str">
        <f>IFERROR(VLOOKUP(A599,'[2]CLASES-TEMPORADA 2022_2023-2023'!$A:$M,12,0),"")</f>
        <v/>
      </c>
      <c r="O599" s="90" t="str">
        <f>IFERROR(VLOOKUP(A599,'[2]CLASES-TEMPORADA 2022_2023-2023'!$A:$M,13,0),"")</f>
        <v/>
      </c>
    </row>
    <row r="600" spans="1:15" s="94" customFormat="1" x14ac:dyDescent="0.2">
      <c r="A600" s="116">
        <v>39285</v>
      </c>
      <c r="B600" s="90" t="s">
        <v>8750</v>
      </c>
      <c r="C600" s="90" t="s">
        <v>12525</v>
      </c>
      <c r="D600" s="90" t="s">
        <v>25</v>
      </c>
      <c r="E600" s="90" t="s">
        <v>177</v>
      </c>
      <c r="F600" s="90" t="s">
        <v>5944</v>
      </c>
      <c r="G600" s="90" t="s">
        <v>12526</v>
      </c>
      <c r="H600" s="90" t="s">
        <v>909</v>
      </c>
      <c r="I600" s="90" t="s">
        <v>2495</v>
      </c>
      <c r="J600" s="116">
        <v>10193</v>
      </c>
      <c r="K600" s="90" t="s">
        <v>1963</v>
      </c>
      <c r="L600" s="90" t="s">
        <v>588</v>
      </c>
      <c r="M600" s="94" t="str">
        <f t="shared" si="12"/>
        <v>GOENAGA Ander</v>
      </c>
      <c r="N600" s="94">
        <f>IFERROR(VLOOKUP(A600,'[2]CLASES-TEMPORADA 2022_2023-2023'!$A:$M,12,0),"")</f>
        <v>-1</v>
      </c>
      <c r="O600" s="90" t="str">
        <f>IFERROR(VLOOKUP(A600,'[2]CLASES-TEMPORADA 2022_2023-2023'!$A:$M,13,0),"")</f>
        <v>NUE</v>
      </c>
    </row>
    <row r="601" spans="1:15" s="94" customFormat="1" x14ac:dyDescent="0.2">
      <c r="A601" s="116">
        <v>39283</v>
      </c>
      <c r="B601" s="90" t="s">
        <v>8750</v>
      </c>
      <c r="C601" s="90" t="s">
        <v>12527</v>
      </c>
      <c r="D601" s="90"/>
      <c r="E601" s="90" t="s">
        <v>12528</v>
      </c>
      <c r="F601" s="90" t="s">
        <v>12529</v>
      </c>
      <c r="G601" s="90" t="s">
        <v>12530</v>
      </c>
      <c r="H601" s="90" t="s">
        <v>920</v>
      </c>
      <c r="I601" s="90" t="s">
        <v>2116</v>
      </c>
      <c r="J601" s="116">
        <v>10463</v>
      </c>
      <c r="K601" s="90" t="s">
        <v>2707</v>
      </c>
      <c r="L601" s="90" t="s">
        <v>583</v>
      </c>
      <c r="M601" s="94" t="str">
        <f t="shared" si="12"/>
        <v>TENTONI Nicola</v>
      </c>
      <c r="N601" s="94" t="str">
        <f>IFERROR(VLOOKUP(A601,'[2]CLASES-TEMPORADA 2022_2023-2023'!$A:$M,12,0),"")</f>
        <v/>
      </c>
      <c r="O601" s="90" t="str">
        <f>IFERROR(VLOOKUP(A601,'[2]CLASES-TEMPORADA 2022_2023-2023'!$A:$M,13,0),"")</f>
        <v/>
      </c>
    </row>
    <row r="602" spans="1:15" s="94" customFormat="1" x14ac:dyDescent="0.2">
      <c r="A602" s="116">
        <v>39278</v>
      </c>
      <c r="B602" s="90" t="s">
        <v>8750</v>
      </c>
      <c r="C602" s="90" t="s">
        <v>2267</v>
      </c>
      <c r="D602" s="90" t="s">
        <v>1601</v>
      </c>
      <c r="E602" s="90" t="s">
        <v>12531</v>
      </c>
      <c r="F602" s="90" t="s">
        <v>12532</v>
      </c>
      <c r="G602" s="90" t="s">
        <v>12533</v>
      </c>
      <c r="H602" s="90" t="s">
        <v>909</v>
      </c>
      <c r="I602" s="90" t="s">
        <v>1124</v>
      </c>
      <c r="J602" s="116">
        <v>175</v>
      </c>
      <c r="K602" s="90" t="s">
        <v>1963</v>
      </c>
      <c r="L602" s="90" t="s">
        <v>520</v>
      </c>
      <c r="M602" s="94" t="str">
        <f t="shared" si="12"/>
        <v>DÍAZ Jesús Antonio</v>
      </c>
      <c r="N602" s="94" t="str">
        <f>IFERROR(VLOOKUP(A602,'[2]CLASES-TEMPORADA 2022_2023-2023'!$A:$M,12,0),"")</f>
        <v/>
      </c>
      <c r="O602" s="90" t="str">
        <f>IFERROR(VLOOKUP(A602,'[2]CLASES-TEMPORADA 2022_2023-2023'!$A:$M,13,0),"")</f>
        <v/>
      </c>
    </row>
    <row r="603" spans="1:15" s="94" customFormat="1" x14ac:dyDescent="0.2">
      <c r="A603" s="116">
        <v>39275</v>
      </c>
      <c r="B603" s="90" t="s">
        <v>10851</v>
      </c>
      <c r="C603" s="90" t="s">
        <v>12534</v>
      </c>
      <c r="D603" s="90" t="s">
        <v>12535</v>
      </c>
      <c r="E603" s="90" t="s">
        <v>12536</v>
      </c>
      <c r="F603" s="90" t="s">
        <v>12537</v>
      </c>
      <c r="G603" s="90" t="s">
        <v>12538</v>
      </c>
      <c r="H603" s="90" t="s">
        <v>909</v>
      </c>
      <c r="I603" s="90" t="s">
        <v>1123</v>
      </c>
      <c r="J603" s="116">
        <v>87</v>
      </c>
      <c r="K603" s="90" t="s">
        <v>1963</v>
      </c>
      <c r="L603" s="90" t="s">
        <v>627</v>
      </c>
      <c r="M603" s="94" t="str">
        <f t="shared" si="12"/>
        <v>ILUNDAIN Naroa</v>
      </c>
      <c r="N603" s="94" t="str">
        <f>IFERROR(VLOOKUP(A603,'[2]CLASES-TEMPORADA 2022_2023-2023'!$A:$M,12,0),"")</f>
        <v/>
      </c>
      <c r="O603" s="90" t="str">
        <f>IFERROR(VLOOKUP(A603,'[2]CLASES-TEMPORADA 2022_2023-2023'!$A:$M,13,0),"")</f>
        <v/>
      </c>
    </row>
    <row r="604" spans="1:15" s="94" customFormat="1" x14ac:dyDescent="0.2">
      <c r="A604" s="116">
        <v>39274</v>
      </c>
      <c r="B604" s="90" t="s">
        <v>8750</v>
      </c>
      <c r="C604" s="90" t="s">
        <v>2600</v>
      </c>
      <c r="D604" s="90" t="s">
        <v>12539</v>
      </c>
      <c r="E604" s="90" t="s">
        <v>32</v>
      </c>
      <c r="F604" s="90" t="s">
        <v>12540</v>
      </c>
      <c r="G604" s="90" t="s">
        <v>12541</v>
      </c>
      <c r="H604" s="90" t="s">
        <v>913</v>
      </c>
      <c r="I604" s="90" t="s">
        <v>1167</v>
      </c>
      <c r="J604" s="116">
        <v>682</v>
      </c>
      <c r="K604" s="90" t="s">
        <v>2707</v>
      </c>
      <c r="L604" s="90" t="s">
        <v>520</v>
      </c>
      <c r="M604" s="94" t="str">
        <f t="shared" si="12"/>
        <v>FRANCO Santiago</v>
      </c>
      <c r="N604" s="94" t="str">
        <f>IFERROR(VLOOKUP(A604,'[2]CLASES-TEMPORADA 2022_2023-2023'!$A:$M,12,0),"")</f>
        <v/>
      </c>
      <c r="O604" s="90" t="str">
        <f>IFERROR(VLOOKUP(A604,'[2]CLASES-TEMPORADA 2022_2023-2023'!$A:$M,13,0),"")</f>
        <v/>
      </c>
    </row>
    <row r="605" spans="1:15" s="94" customFormat="1" x14ac:dyDescent="0.2">
      <c r="A605" s="116">
        <v>39273</v>
      </c>
      <c r="B605" s="90" t="s">
        <v>8750</v>
      </c>
      <c r="C605" s="90" t="s">
        <v>12542</v>
      </c>
      <c r="D605" s="90" t="s">
        <v>2766</v>
      </c>
      <c r="E605" s="90" t="s">
        <v>12543</v>
      </c>
      <c r="F605" s="90" t="s">
        <v>12544</v>
      </c>
      <c r="G605" s="90" t="s">
        <v>12545</v>
      </c>
      <c r="H605" s="90" t="s">
        <v>909</v>
      </c>
      <c r="I605" s="90" t="s">
        <v>1147</v>
      </c>
      <c r="J605" s="116">
        <v>288</v>
      </c>
      <c r="K605" s="90" t="s">
        <v>1963</v>
      </c>
      <c r="L605" s="90" t="s">
        <v>627</v>
      </c>
      <c r="M605" s="94" t="str">
        <f t="shared" si="12"/>
        <v>SANTA CRUZ Julen Josué</v>
      </c>
      <c r="N605" s="94" t="str">
        <f>IFERROR(VLOOKUP(A605,'[2]CLASES-TEMPORADA 2022_2023-2023'!$A:$M,12,0),"")</f>
        <v/>
      </c>
      <c r="O605" s="90" t="str">
        <f>IFERROR(VLOOKUP(A605,'[2]CLASES-TEMPORADA 2022_2023-2023'!$A:$M,13,0),"")</f>
        <v/>
      </c>
    </row>
    <row r="606" spans="1:15" s="94" customFormat="1" x14ac:dyDescent="0.2">
      <c r="A606" s="116">
        <v>39272</v>
      </c>
      <c r="B606" s="90" t="s">
        <v>8750</v>
      </c>
      <c r="C606" s="90" t="s">
        <v>12546</v>
      </c>
      <c r="D606" s="90" t="s">
        <v>5938</v>
      </c>
      <c r="E606" s="90" t="s">
        <v>2743</v>
      </c>
      <c r="F606" s="90" t="s">
        <v>5533</v>
      </c>
      <c r="G606" s="90" t="s">
        <v>12547</v>
      </c>
      <c r="H606" s="90" t="s">
        <v>909</v>
      </c>
      <c r="I606" s="90" t="s">
        <v>825</v>
      </c>
      <c r="J606" s="116">
        <v>10402</v>
      </c>
      <c r="K606" s="90" t="s">
        <v>5131</v>
      </c>
      <c r="L606" s="90" t="s">
        <v>587</v>
      </c>
      <c r="M606" s="94" t="str">
        <f t="shared" si="12"/>
        <v>BUENACHE Gerard</v>
      </c>
      <c r="N606" s="94" t="str">
        <f>IFERROR(VLOOKUP(A606,'[2]CLASES-TEMPORADA 2022_2023-2023'!$A:$M,12,0),"")</f>
        <v/>
      </c>
      <c r="O606" s="90" t="str">
        <f>IFERROR(VLOOKUP(A606,'[2]CLASES-TEMPORADA 2022_2023-2023'!$A:$M,13,0),"")</f>
        <v/>
      </c>
    </row>
    <row r="607" spans="1:15" s="94" customFormat="1" x14ac:dyDescent="0.2">
      <c r="A607" s="116">
        <v>39271</v>
      </c>
      <c r="B607" s="90" t="s">
        <v>8750</v>
      </c>
      <c r="C607" s="90" t="s">
        <v>12548</v>
      </c>
      <c r="D607" s="90" t="s">
        <v>3852</v>
      </c>
      <c r="E607" s="90" t="s">
        <v>2229</v>
      </c>
      <c r="F607" s="90" t="s">
        <v>12549</v>
      </c>
      <c r="G607" s="90" t="s">
        <v>12550</v>
      </c>
      <c r="H607" s="90" t="s">
        <v>909</v>
      </c>
      <c r="I607" s="90" t="s">
        <v>825</v>
      </c>
      <c r="J607" s="116">
        <v>10402</v>
      </c>
      <c r="K607" s="90" t="s">
        <v>5131</v>
      </c>
      <c r="L607" s="90" t="s">
        <v>587</v>
      </c>
      <c r="M607" s="94" t="str">
        <f t="shared" si="12"/>
        <v>RICHONNE Nil</v>
      </c>
      <c r="N607" s="94" t="str">
        <f>IFERROR(VLOOKUP(A607,'[2]CLASES-TEMPORADA 2022_2023-2023'!$A:$M,12,0),"")</f>
        <v/>
      </c>
      <c r="O607" s="90" t="str">
        <f>IFERROR(VLOOKUP(A607,'[2]CLASES-TEMPORADA 2022_2023-2023'!$A:$M,13,0),"")</f>
        <v/>
      </c>
    </row>
    <row r="608" spans="1:15" s="94" customFormat="1" x14ac:dyDescent="0.2">
      <c r="A608" s="116">
        <v>39270</v>
      </c>
      <c r="B608" s="90" t="s">
        <v>8750</v>
      </c>
      <c r="C608" s="90" t="s">
        <v>60</v>
      </c>
      <c r="D608" s="90" t="s">
        <v>12551</v>
      </c>
      <c r="E608" s="90" t="s">
        <v>2284</v>
      </c>
      <c r="F608" s="90" t="s">
        <v>5383</v>
      </c>
      <c r="G608" s="90" t="s">
        <v>12552</v>
      </c>
      <c r="H608" s="90" t="s">
        <v>909</v>
      </c>
      <c r="I608" s="90" t="s">
        <v>825</v>
      </c>
      <c r="J608" s="116">
        <v>10402</v>
      </c>
      <c r="K608" s="90" t="s">
        <v>5131</v>
      </c>
      <c r="L608" s="90" t="s">
        <v>587</v>
      </c>
      <c r="M608" s="94" t="str">
        <f t="shared" si="12"/>
        <v>DOMINGUEZ Pol</v>
      </c>
      <c r="N608" s="94" t="str">
        <f>IFERROR(VLOOKUP(A608,'[2]CLASES-TEMPORADA 2022_2023-2023'!$A:$M,12,0),"")</f>
        <v/>
      </c>
      <c r="O608" s="90" t="str">
        <f>IFERROR(VLOOKUP(A608,'[2]CLASES-TEMPORADA 2022_2023-2023'!$A:$M,13,0),"")</f>
        <v/>
      </c>
    </row>
    <row r="609" spans="1:15" s="94" customFormat="1" x14ac:dyDescent="0.2">
      <c r="A609" s="116">
        <v>39269</v>
      </c>
      <c r="B609" s="90" t="s">
        <v>8750</v>
      </c>
      <c r="C609" s="90" t="s">
        <v>53</v>
      </c>
      <c r="D609" s="90" t="s">
        <v>3271</v>
      </c>
      <c r="E609" s="90" t="s">
        <v>2349</v>
      </c>
      <c r="F609" s="90" t="s">
        <v>12553</v>
      </c>
      <c r="G609" s="90" t="s">
        <v>12554</v>
      </c>
      <c r="H609" s="90" t="s">
        <v>909</v>
      </c>
      <c r="I609" s="90" t="s">
        <v>825</v>
      </c>
      <c r="J609" s="116">
        <v>10402</v>
      </c>
      <c r="K609" s="90" t="s">
        <v>5131</v>
      </c>
      <c r="L609" s="90" t="s">
        <v>587</v>
      </c>
      <c r="M609" s="94" t="str">
        <f t="shared" si="12"/>
        <v>GIL Eloy</v>
      </c>
      <c r="N609" s="94" t="str">
        <f>IFERROR(VLOOKUP(A609,'[2]CLASES-TEMPORADA 2022_2023-2023'!$A:$M,12,0),"")</f>
        <v/>
      </c>
      <c r="O609" s="90" t="str">
        <f>IFERROR(VLOOKUP(A609,'[2]CLASES-TEMPORADA 2022_2023-2023'!$A:$M,13,0),"")</f>
        <v/>
      </c>
    </row>
    <row r="610" spans="1:15" s="94" customFormat="1" x14ac:dyDescent="0.2">
      <c r="A610" s="116">
        <v>39268</v>
      </c>
      <c r="B610" s="90" t="s">
        <v>8750</v>
      </c>
      <c r="C610" s="90" t="s">
        <v>12555</v>
      </c>
      <c r="D610" s="90"/>
      <c r="E610" s="90" t="s">
        <v>40</v>
      </c>
      <c r="F610" s="90" t="s">
        <v>3752</v>
      </c>
      <c r="G610" s="90" t="s">
        <v>12556</v>
      </c>
      <c r="H610" s="90" t="s">
        <v>909</v>
      </c>
      <c r="I610" s="90" t="s">
        <v>825</v>
      </c>
      <c r="J610" s="116">
        <v>10402</v>
      </c>
      <c r="K610" s="90" t="s">
        <v>5131</v>
      </c>
      <c r="L610" s="90" t="s">
        <v>587</v>
      </c>
      <c r="M610" s="94" t="str">
        <f t="shared" si="12"/>
        <v>GAYA Carles</v>
      </c>
      <c r="N610" s="94" t="str">
        <f>IFERROR(VLOOKUP(A610,'[2]CLASES-TEMPORADA 2022_2023-2023'!$A:$M,12,0),"")</f>
        <v/>
      </c>
      <c r="O610" s="90" t="str">
        <f>IFERROR(VLOOKUP(A610,'[2]CLASES-TEMPORADA 2022_2023-2023'!$A:$M,13,0),"")</f>
        <v/>
      </c>
    </row>
    <row r="611" spans="1:15" s="94" customFormat="1" x14ac:dyDescent="0.2">
      <c r="A611" s="116">
        <v>39260</v>
      </c>
      <c r="B611" s="90" t="s">
        <v>8750</v>
      </c>
      <c r="C611" s="90" t="s">
        <v>12557</v>
      </c>
      <c r="D611" s="90" t="s">
        <v>12558</v>
      </c>
      <c r="E611" s="90" t="s">
        <v>12559</v>
      </c>
      <c r="F611" s="90" t="s">
        <v>2310</v>
      </c>
      <c r="G611" s="90" t="s">
        <v>12560</v>
      </c>
      <c r="H611" s="90" t="s">
        <v>913</v>
      </c>
      <c r="I611" s="90" t="s">
        <v>958</v>
      </c>
      <c r="J611" s="116">
        <v>355</v>
      </c>
      <c r="K611" s="90" t="s">
        <v>1963</v>
      </c>
      <c r="L611" s="90" t="s">
        <v>604</v>
      </c>
      <c r="M611" s="94" t="str">
        <f t="shared" si="12"/>
        <v>SARRIA Jorge Anselmo</v>
      </c>
      <c r="N611" s="94" t="str">
        <f>IFERROR(VLOOKUP(A611,'[2]CLASES-TEMPORADA 2022_2023-2023'!$A:$M,12,0),"")</f>
        <v/>
      </c>
      <c r="O611" s="90" t="str">
        <f>IFERROR(VLOOKUP(A611,'[2]CLASES-TEMPORADA 2022_2023-2023'!$A:$M,13,0),"")</f>
        <v/>
      </c>
    </row>
    <row r="612" spans="1:15" s="94" customFormat="1" x14ac:dyDescent="0.2">
      <c r="A612" s="116">
        <v>39259</v>
      </c>
      <c r="B612" s="90" t="s">
        <v>8750</v>
      </c>
      <c r="C612" s="90" t="s">
        <v>12561</v>
      </c>
      <c r="D612" s="90" t="s">
        <v>31</v>
      </c>
      <c r="E612" s="90" t="s">
        <v>2081</v>
      </c>
      <c r="F612" s="90" t="s">
        <v>12562</v>
      </c>
      <c r="G612" s="90" t="s">
        <v>12563</v>
      </c>
      <c r="H612" s="90" t="s">
        <v>909</v>
      </c>
      <c r="I612" s="90" t="s">
        <v>550</v>
      </c>
      <c r="J612" s="116">
        <v>10138</v>
      </c>
      <c r="K612" s="90" t="s">
        <v>1963</v>
      </c>
      <c r="L612" s="90" t="s">
        <v>627</v>
      </c>
      <c r="M612" s="94" t="str">
        <f t="shared" si="12"/>
        <v>ROSAGARAY Erik</v>
      </c>
      <c r="N612" s="94" t="str">
        <f>IFERROR(VLOOKUP(A612,'[2]CLASES-TEMPORADA 2022_2023-2023'!$A:$M,12,0),"")</f>
        <v/>
      </c>
      <c r="O612" s="90" t="str">
        <f>IFERROR(VLOOKUP(A612,'[2]CLASES-TEMPORADA 2022_2023-2023'!$A:$M,13,0),"")</f>
        <v/>
      </c>
    </row>
    <row r="613" spans="1:15" s="94" customFormat="1" x14ac:dyDescent="0.2">
      <c r="A613" s="116">
        <v>39258</v>
      </c>
      <c r="B613" s="90" t="s">
        <v>8750</v>
      </c>
      <c r="C613" s="90" t="s">
        <v>12564</v>
      </c>
      <c r="D613" s="90" t="s">
        <v>116</v>
      </c>
      <c r="E613" s="90" t="s">
        <v>4103</v>
      </c>
      <c r="F613" s="90" t="s">
        <v>12565</v>
      </c>
      <c r="G613" s="90" t="s">
        <v>12566</v>
      </c>
      <c r="H613" s="90" t="s">
        <v>913</v>
      </c>
      <c r="I613" s="90" t="s">
        <v>958</v>
      </c>
      <c r="J613" s="116">
        <v>355</v>
      </c>
      <c r="K613" s="90" t="s">
        <v>1963</v>
      </c>
      <c r="L613" s="90" t="s">
        <v>604</v>
      </c>
      <c r="M613" s="94" t="str">
        <f t="shared" si="12"/>
        <v>MARAñON Cesar</v>
      </c>
      <c r="N613" s="94" t="str">
        <f>IFERROR(VLOOKUP(A613,'[2]CLASES-TEMPORADA 2022_2023-2023'!$A:$M,12,0),"")</f>
        <v/>
      </c>
      <c r="O613" s="90" t="str">
        <f>IFERROR(VLOOKUP(A613,'[2]CLASES-TEMPORADA 2022_2023-2023'!$A:$M,13,0),"")</f>
        <v/>
      </c>
    </row>
    <row r="614" spans="1:15" s="94" customFormat="1" x14ac:dyDescent="0.2">
      <c r="A614" s="116">
        <v>39257</v>
      </c>
      <c r="B614" s="90" t="s">
        <v>8750</v>
      </c>
      <c r="C614" s="90" t="s">
        <v>12561</v>
      </c>
      <c r="D614" s="90" t="s">
        <v>31</v>
      </c>
      <c r="E614" s="90" t="s">
        <v>12567</v>
      </c>
      <c r="F614" s="90" t="s">
        <v>2534</v>
      </c>
      <c r="G614" s="90" t="s">
        <v>12568</v>
      </c>
      <c r="H614" s="90" t="s">
        <v>909</v>
      </c>
      <c r="I614" s="90" t="s">
        <v>550</v>
      </c>
      <c r="J614" s="116">
        <v>10138</v>
      </c>
      <c r="K614" s="90" t="s">
        <v>1963</v>
      </c>
      <c r="L614" s="90" t="s">
        <v>627</v>
      </c>
      <c r="M614" s="94" t="str">
        <f t="shared" si="12"/>
        <v>ROSAGARAY Kaiet</v>
      </c>
      <c r="N614" s="94" t="str">
        <f>IFERROR(VLOOKUP(A614,'[2]CLASES-TEMPORADA 2022_2023-2023'!$A:$M,12,0),"")</f>
        <v/>
      </c>
      <c r="O614" s="90" t="str">
        <f>IFERROR(VLOOKUP(A614,'[2]CLASES-TEMPORADA 2022_2023-2023'!$A:$M,13,0),"")</f>
        <v/>
      </c>
    </row>
    <row r="615" spans="1:15" s="94" customFormat="1" x14ac:dyDescent="0.2">
      <c r="A615" s="116">
        <v>39256</v>
      </c>
      <c r="B615" s="90" t="s">
        <v>8750</v>
      </c>
      <c r="C615" s="90" t="s">
        <v>93</v>
      </c>
      <c r="D615" s="90" t="s">
        <v>19</v>
      </c>
      <c r="E615" s="90" t="s">
        <v>94</v>
      </c>
      <c r="F615" s="90" t="s">
        <v>1990</v>
      </c>
      <c r="G615" s="90" t="s">
        <v>12569</v>
      </c>
      <c r="H615" s="90" t="s">
        <v>913</v>
      </c>
      <c r="I615" s="90" t="s">
        <v>958</v>
      </c>
      <c r="J615" s="116">
        <v>355</v>
      </c>
      <c r="K615" s="90" t="s">
        <v>1963</v>
      </c>
      <c r="L615" s="90" t="s">
        <v>604</v>
      </c>
      <c r="M615" s="94" t="str">
        <f t="shared" si="12"/>
        <v>CORTES Eduardo</v>
      </c>
      <c r="N615" s="94" t="str">
        <f>IFERROR(VLOOKUP(A615,'[2]CLASES-TEMPORADA 2022_2023-2023'!$A:$M,12,0),"")</f>
        <v/>
      </c>
      <c r="O615" s="90" t="str">
        <f>IFERROR(VLOOKUP(A615,'[2]CLASES-TEMPORADA 2022_2023-2023'!$A:$M,13,0),"")</f>
        <v/>
      </c>
    </row>
    <row r="616" spans="1:15" s="94" customFormat="1" x14ac:dyDescent="0.2">
      <c r="A616" s="116">
        <v>39255</v>
      </c>
      <c r="B616" s="90" t="s">
        <v>10851</v>
      </c>
      <c r="C616" s="90" t="s">
        <v>12570</v>
      </c>
      <c r="D616" s="90" t="s">
        <v>12571</v>
      </c>
      <c r="E616" s="90" t="s">
        <v>11211</v>
      </c>
      <c r="F616" s="90" t="s">
        <v>2065</v>
      </c>
      <c r="G616" s="90" t="s">
        <v>12572</v>
      </c>
      <c r="H616" s="90" t="s">
        <v>913</v>
      </c>
      <c r="I616" s="90" t="s">
        <v>958</v>
      </c>
      <c r="J616" s="116">
        <v>355</v>
      </c>
      <c r="K616" s="90" t="s">
        <v>1963</v>
      </c>
      <c r="L616" s="90" t="s">
        <v>604</v>
      </c>
      <c r="M616" s="94" t="str">
        <f t="shared" si="12"/>
        <v>PASANISI Luna</v>
      </c>
      <c r="N616" s="94" t="str">
        <f>IFERROR(VLOOKUP(A616,'[2]CLASES-TEMPORADA 2022_2023-2023'!$A:$M,12,0),"")</f>
        <v/>
      </c>
      <c r="O616" s="90" t="str">
        <f>IFERROR(VLOOKUP(A616,'[2]CLASES-TEMPORADA 2022_2023-2023'!$A:$M,13,0),"")</f>
        <v/>
      </c>
    </row>
    <row r="617" spans="1:15" s="94" customFormat="1" x14ac:dyDescent="0.2">
      <c r="A617" s="116">
        <v>39252</v>
      </c>
      <c r="B617" s="90" t="s">
        <v>8750</v>
      </c>
      <c r="C617" s="90" t="s">
        <v>1283</v>
      </c>
      <c r="D617" s="90" t="s">
        <v>1493</v>
      </c>
      <c r="E617" s="90" t="s">
        <v>1754</v>
      </c>
      <c r="F617" s="90" t="s">
        <v>12573</v>
      </c>
      <c r="G617" s="90" t="s">
        <v>12574</v>
      </c>
      <c r="H617" s="90" t="s">
        <v>920</v>
      </c>
      <c r="I617" s="90" t="s">
        <v>966</v>
      </c>
      <c r="J617" s="116">
        <v>502</v>
      </c>
      <c r="K617" s="90" t="s">
        <v>1963</v>
      </c>
      <c r="L617" s="90" t="s">
        <v>520</v>
      </c>
      <c r="M617" s="94" t="str">
        <f t="shared" si="12"/>
        <v>VAZQUEZ Simon</v>
      </c>
      <c r="N617" s="94" t="str">
        <f>IFERROR(VLOOKUP(A617,'[2]CLASES-TEMPORADA 2022_2023-2023'!$A:$M,12,0),"")</f>
        <v/>
      </c>
      <c r="O617" s="90" t="str">
        <f>IFERROR(VLOOKUP(A617,'[2]CLASES-TEMPORADA 2022_2023-2023'!$A:$M,13,0),"")</f>
        <v/>
      </c>
    </row>
    <row r="618" spans="1:15" s="94" customFormat="1" x14ac:dyDescent="0.2">
      <c r="A618" s="116">
        <v>39250</v>
      </c>
      <c r="B618" s="90" t="s">
        <v>8750</v>
      </c>
      <c r="C618" s="90" t="s">
        <v>12575</v>
      </c>
      <c r="D618" s="90"/>
      <c r="E618" s="90" t="s">
        <v>1309</v>
      </c>
      <c r="F618" s="90" t="s">
        <v>6159</v>
      </c>
      <c r="G618" s="90" t="s">
        <v>12576</v>
      </c>
      <c r="H618" s="90" t="s">
        <v>913</v>
      </c>
      <c r="I618" s="90" t="s">
        <v>955</v>
      </c>
      <c r="J618" s="116">
        <v>331</v>
      </c>
      <c r="K618" s="90" t="s">
        <v>2357</v>
      </c>
      <c r="L618" s="90" t="s">
        <v>588</v>
      </c>
      <c r="M618" s="94" t="str">
        <f t="shared" si="12"/>
        <v>VAKARASH Roman</v>
      </c>
      <c r="N618" s="94">
        <f>IFERROR(VLOOKUP(A618,'[2]CLASES-TEMPORADA 2022_2023-2023'!$A:$M,12,0),"")</f>
        <v>-1</v>
      </c>
      <c r="O618" s="90" t="str">
        <f>IFERROR(VLOOKUP(A618,'[2]CLASES-TEMPORADA 2022_2023-2023'!$A:$M,13,0),"")</f>
        <v>NUE</v>
      </c>
    </row>
    <row r="619" spans="1:15" s="94" customFormat="1" x14ac:dyDescent="0.2">
      <c r="A619" s="116">
        <v>39249</v>
      </c>
      <c r="B619" s="90" t="s">
        <v>8750</v>
      </c>
      <c r="C619" s="90" t="s">
        <v>84</v>
      </c>
      <c r="D619" s="90" t="s">
        <v>1626</v>
      </c>
      <c r="E619" s="90" t="s">
        <v>1079</v>
      </c>
      <c r="F619" s="90" t="s">
        <v>12577</v>
      </c>
      <c r="G619" s="90" t="s">
        <v>12578</v>
      </c>
      <c r="H619" s="90" t="s">
        <v>920</v>
      </c>
      <c r="I619" s="90" t="s">
        <v>1230</v>
      </c>
      <c r="J619" s="116">
        <v>701</v>
      </c>
      <c r="K619" s="90" t="s">
        <v>1963</v>
      </c>
      <c r="L619" s="90" t="s">
        <v>586</v>
      </c>
      <c r="M619" s="94" t="str">
        <f t="shared" si="12"/>
        <v>GONZALEZ Hugo</v>
      </c>
      <c r="N619" s="94" t="str">
        <f>IFERROR(VLOOKUP(A619,'[2]CLASES-TEMPORADA 2022_2023-2023'!$A:$M,12,0),"")</f>
        <v/>
      </c>
      <c r="O619" s="90" t="str">
        <f>IFERROR(VLOOKUP(A619,'[2]CLASES-TEMPORADA 2022_2023-2023'!$A:$M,13,0),"")</f>
        <v/>
      </c>
    </row>
    <row r="620" spans="1:15" s="94" customFormat="1" x14ac:dyDescent="0.2">
      <c r="A620" s="116">
        <v>39247</v>
      </c>
      <c r="B620" s="90" t="s">
        <v>8750</v>
      </c>
      <c r="C620" s="90" t="s">
        <v>12579</v>
      </c>
      <c r="D620" s="90"/>
      <c r="E620" s="90" t="s">
        <v>12580</v>
      </c>
      <c r="F620" s="90" t="s">
        <v>12581</v>
      </c>
      <c r="G620" s="90" t="s">
        <v>12582</v>
      </c>
      <c r="H620" s="90" t="s">
        <v>920</v>
      </c>
      <c r="I620" s="90" t="s">
        <v>1223</v>
      </c>
      <c r="J620" s="116">
        <v>141</v>
      </c>
      <c r="K620" s="90" t="s">
        <v>2131</v>
      </c>
      <c r="L620" s="90" t="s">
        <v>593</v>
      </c>
      <c r="M620" s="94" t="str">
        <f t="shared" si="12"/>
        <v>ROUSSE Jerome</v>
      </c>
      <c r="N620" s="94" t="str">
        <f>IFERROR(VLOOKUP(A620,'[2]CLASES-TEMPORADA 2022_2023-2023'!$A:$M,12,0),"")</f>
        <v/>
      </c>
      <c r="O620" s="90" t="str">
        <f>IFERROR(VLOOKUP(A620,'[2]CLASES-TEMPORADA 2022_2023-2023'!$A:$M,13,0),"")</f>
        <v/>
      </c>
    </row>
    <row r="621" spans="1:15" s="94" customFormat="1" x14ac:dyDescent="0.2">
      <c r="A621" s="116">
        <v>39246</v>
      </c>
      <c r="B621" s="90" t="s">
        <v>10851</v>
      </c>
      <c r="C621" s="90" t="s">
        <v>12583</v>
      </c>
      <c r="D621" s="90"/>
      <c r="E621" s="90" t="s">
        <v>12584</v>
      </c>
      <c r="F621" s="90" t="s">
        <v>4234</v>
      </c>
      <c r="G621" s="90" t="s">
        <v>12585</v>
      </c>
      <c r="H621" s="90" t="s">
        <v>913</v>
      </c>
      <c r="I621" s="90" t="s">
        <v>1129</v>
      </c>
      <c r="J621" s="116">
        <v>10432</v>
      </c>
      <c r="K621" s="90" t="s">
        <v>2198</v>
      </c>
      <c r="L621" s="90" t="s">
        <v>591</v>
      </c>
      <c r="M621" s="94" t="str">
        <f t="shared" si="12"/>
        <v>MARRIOT Amy Elizabet</v>
      </c>
      <c r="N621" s="94" t="str">
        <f>IFERROR(VLOOKUP(A621,'[2]CLASES-TEMPORADA 2022_2023-2023'!$A:$M,12,0),"")</f>
        <v/>
      </c>
      <c r="O621" s="90" t="str">
        <f>IFERROR(VLOOKUP(A621,'[2]CLASES-TEMPORADA 2022_2023-2023'!$A:$M,13,0),"")</f>
        <v/>
      </c>
    </row>
    <row r="622" spans="1:15" s="94" customFormat="1" x14ac:dyDescent="0.2">
      <c r="A622" s="116">
        <v>39244</v>
      </c>
      <c r="B622" s="90" t="s">
        <v>10851</v>
      </c>
      <c r="C622" s="90" t="s">
        <v>12586</v>
      </c>
      <c r="D622" s="90"/>
      <c r="E622" s="90" t="s">
        <v>12587</v>
      </c>
      <c r="F622" s="90" t="s">
        <v>12588</v>
      </c>
      <c r="G622" s="90" t="s">
        <v>12589</v>
      </c>
      <c r="H622" s="90" t="s">
        <v>913</v>
      </c>
      <c r="I622" s="90" t="s">
        <v>1129</v>
      </c>
      <c r="J622" s="116">
        <v>10432</v>
      </c>
      <c r="K622" s="90" t="s">
        <v>2198</v>
      </c>
      <c r="L622" s="90" t="s">
        <v>591</v>
      </c>
      <c r="M622" s="94" t="str">
        <f t="shared" si="12"/>
        <v>BALDWIN Mari Grace</v>
      </c>
      <c r="N622" s="94" t="str">
        <f>IFERROR(VLOOKUP(A622,'[2]CLASES-TEMPORADA 2022_2023-2023'!$A:$M,12,0),"")</f>
        <v/>
      </c>
      <c r="O622" s="90" t="str">
        <f>IFERROR(VLOOKUP(A622,'[2]CLASES-TEMPORADA 2022_2023-2023'!$A:$M,13,0),"")</f>
        <v/>
      </c>
    </row>
    <row r="623" spans="1:15" s="94" customFormat="1" x14ac:dyDescent="0.2">
      <c r="A623" s="116">
        <v>39243</v>
      </c>
      <c r="B623" s="90" t="s">
        <v>10851</v>
      </c>
      <c r="C623" s="90" t="s">
        <v>1638</v>
      </c>
      <c r="D623" s="90" t="s">
        <v>3709</v>
      </c>
      <c r="E623" s="90" t="s">
        <v>12590</v>
      </c>
      <c r="F623" s="90" t="s">
        <v>12591</v>
      </c>
      <c r="G623" s="90" t="s">
        <v>12592</v>
      </c>
      <c r="H623" s="90" t="s">
        <v>913</v>
      </c>
      <c r="I623" s="90" t="s">
        <v>1129</v>
      </c>
      <c r="J623" s="116">
        <v>10432</v>
      </c>
      <c r="K623" s="90" t="s">
        <v>2113</v>
      </c>
      <c r="L623" s="90" t="s">
        <v>591</v>
      </c>
      <c r="M623" s="94" t="str">
        <f t="shared" si="12"/>
        <v>SILVA Patricia Alexandra</v>
      </c>
      <c r="N623" s="94" t="str">
        <f>IFERROR(VLOOKUP(A623,'[2]CLASES-TEMPORADA 2022_2023-2023'!$A:$M,12,0),"")</f>
        <v/>
      </c>
      <c r="O623" s="90" t="str">
        <f>IFERROR(VLOOKUP(A623,'[2]CLASES-TEMPORADA 2022_2023-2023'!$A:$M,13,0),"")</f>
        <v/>
      </c>
    </row>
    <row r="624" spans="1:15" s="94" customFormat="1" x14ac:dyDescent="0.2">
      <c r="A624" s="116">
        <v>39242</v>
      </c>
      <c r="B624" s="90" t="s">
        <v>10851</v>
      </c>
      <c r="C624" s="90" t="s">
        <v>3391</v>
      </c>
      <c r="D624" s="90" t="s">
        <v>12593</v>
      </c>
      <c r="E624" s="90" t="s">
        <v>12594</v>
      </c>
      <c r="F624" s="90" t="s">
        <v>12318</v>
      </c>
      <c r="G624" s="90" t="s">
        <v>12595</v>
      </c>
      <c r="H624" s="90" t="s">
        <v>913</v>
      </c>
      <c r="I624" s="90" t="s">
        <v>1129</v>
      </c>
      <c r="J624" s="116">
        <v>10432</v>
      </c>
      <c r="K624" s="90" t="s">
        <v>2058</v>
      </c>
      <c r="L624" s="90" t="s">
        <v>591</v>
      </c>
      <c r="M624" s="94" t="str">
        <f t="shared" si="12"/>
        <v>MELENDEZ Kristal Alondra</v>
      </c>
      <c r="N624" s="94" t="str">
        <f>IFERROR(VLOOKUP(A624,'[2]CLASES-TEMPORADA 2022_2023-2023'!$A:$M,12,0),"")</f>
        <v/>
      </c>
      <c r="O624" s="90" t="str">
        <f>IFERROR(VLOOKUP(A624,'[2]CLASES-TEMPORADA 2022_2023-2023'!$A:$M,13,0),"")</f>
        <v/>
      </c>
    </row>
    <row r="625" spans="1:15" s="94" customFormat="1" x14ac:dyDescent="0.2">
      <c r="A625" s="116">
        <v>39241</v>
      </c>
      <c r="B625" s="90" t="s">
        <v>10851</v>
      </c>
      <c r="C625" s="90" t="s">
        <v>12596</v>
      </c>
      <c r="D625" s="90"/>
      <c r="E625" s="90" t="s">
        <v>12597</v>
      </c>
      <c r="F625" s="90" t="s">
        <v>12598</v>
      </c>
      <c r="G625" s="90" t="s">
        <v>12599</v>
      </c>
      <c r="H625" s="90" t="s">
        <v>913</v>
      </c>
      <c r="I625" s="90" t="s">
        <v>1129</v>
      </c>
      <c r="J625" s="116">
        <v>10432</v>
      </c>
      <c r="K625" s="90" t="s">
        <v>2711</v>
      </c>
      <c r="L625" s="90" t="s">
        <v>591</v>
      </c>
      <c r="M625" s="94" t="str">
        <f t="shared" si="12"/>
        <v>KUMAHARA Carolina Aiko</v>
      </c>
      <c r="N625" s="94" t="str">
        <f>IFERROR(VLOOKUP(A625,'[2]CLASES-TEMPORADA 2022_2023-2023'!$A:$M,12,0),"")</f>
        <v/>
      </c>
      <c r="O625" s="90" t="str">
        <f>IFERROR(VLOOKUP(A625,'[2]CLASES-TEMPORADA 2022_2023-2023'!$A:$M,13,0),"")</f>
        <v/>
      </c>
    </row>
    <row r="626" spans="1:15" s="94" customFormat="1" x14ac:dyDescent="0.2">
      <c r="A626" s="116">
        <v>39238</v>
      </c>
      <c r="B626" s="90" t="s">
        <v>8750</v>
      </c>
      <c r="C626" s="90" t="s">
        <v>12600</v>
      </c>
      <c r="D626" s="90"/>
      <c r="E626" s="90" t="s">
        <v>12601</v>
      </c>
      <c r="F626" s="90" t="s">
        <v>6673</v>
      </c>
      <c r="G626" s="90" t="s">
        <v>12602</v>
      </c>
      <c r="H626" s="90" t="s">
        <v>913</v>
      </c>
      <c r="I626" s="90" t="s">
        <v>1249</v>
      </c>
      <c r="J626" s="116">
        <v>10181</v>
      </c>
      <c r="K626" s="90" t="s">
        <v>2239</v>
      </c>
      <c r="L626" s="90" t="s">
        <v>583</v>
      </c>
      <c r="M626" s="94" t="str">
        <f t="shared" si="12"/>
        <v>DAPKUS Kristijonas</v>
      </c>
      <c r="N626" s="94" t="str">
        <f>IFERROR(VLOOKUP(A626,'[2]CLASES-TEMPORADA 2022_2023-2023'!$A:$M,12,0),"")</f>
        <v/>
      </c>
      <c r="O626" s="90" t="str">
        <f>IFERROR(VLOOKUP(A626,'[2]CLASES-TEMPORADA 2022_2023-2023'!$A:$M,13,0),"")</f>
        <v/>
      </c>
    </row>
    <row r="627" spans="1:15" s="94" customFormat="1" x14ac:dyDescent="0.2">
      <c r="A627" s="116">
        <v>39231</v>
      </c>
      <c r="B627" s="90" t="s">
        <v>10851</v>
      </c>
      <c r="C627" s="90" t="s">
        <v>102</v>
      </c>
      <c r="D627" s="90" t="s">
        <v>46</v>
      </c>
      <c r="E627" s="90" t="s">
        <v>2690</v>
      </c>
      <c r="F627" s="90" t="s">
        <v>4249</v>
      </c>
      <c r="G627" s="90" t="s">
        <v>12603</v>
      </c>
      <c r="H627" s="90" t="s">
        <v>909</v>
      </c>
      <c r="I627" s="90" t="s">
        <v>968</v>
      </c>
      <c r="J627" s="116">
        <v>115</v>
      </c>
      <c r="K627" s="90" t="s">
        <v>1963</v>
      </c>
      <c r="L627" s="90" t="s">
        <v>586</v>
      </c>
      <c r="M627" s="94" t="str">
        <f t="shared" si="12"/>
        <v>HERNANDEZ Claudia</v>
      </c>
      <c r="N627" s="94" t="str">
        <f>IFERROR(VLOOKUP(A627,'[2]CLASES-TEMPORADA 2022_2023-2023'!$A:$M,12,0),"")</f>
        <v/>
      </c>
      <c r="O627" s="90" t="str">
        <f>IFERROR(VLOOKUP(A627,'[2]CLASES-TEMPORADA 2022_2023-2023'!$A:$M,13,0),"")</f>
        <v/>
      </c>
    </row>
    <row r="628" spans="1:15" s="94" customFormat="1" x14ac:dyDescent="0.2">
      <c r="A628" s="116">
        <v>39230</v>
      </c>
      <c r="B628" s="90" t="s">
        <v>8750</v>
      </c>
      <c r="C628" s="90" t="s">
        <v>31</v>
      </c>
      <c r="D628" s="90" t="s">
        <v>12604</v>
      </c>
      <c r="E628" s="90" t="s">
        <v>2493</v>
      </c>
      <c r="F628" s="90" t="s">
        <v>12605</v>
      </c>
      <c r="G628" s="90" t="s">
        <v>12606</v>
      </c>
      <c r="H628" s="90" t="s">
        <v>909</v>
      </c>
      <c r="I628" s="90" t="s">
        <v>550</v>
      </c>
      <c r="J628" s="116">
        <v>10138</v>
      </c>
      <c r="K628" s="90" t="s">
        <v>1963</v>
      </c>
      <c r="L628" s="90" t="s">
        <v>627</v>
      </c>
      <c r="M628" s="94" t="str">
        <f t="shared" si="12"/>
        <v>LOPEZ Oihan</v>
      </c>
      <c r="N628" s="94" t="str">
        <f>IFERROR(VLOOKUP(A628,'[2]CLASES-TEMPORADA 2022_2023-2023'!$A:$M,12,0),"")</f>
        <v/>
      </c>
      <c r="O628" s="90" t="str">
        <f>IFERROR(VLOOKUP(A628,'[2]CLASES-TEMPORADA 2022_2023-2023'!$A:$M,13,0),"")</f>
        <v/>
      </c>
    </row>
    <row r="629" spans="1:15" s="94" customFormat="1" x14ac:dyDescent="0.2">
      <c r="A629" s="116">
        <v>39228</v>
      </c>
      <c r="B629" s="90" t="s">
        <v>8750</v>
      </c>
      <c r="C629" s="90" t="s">
        <v>12607</v>
      </c>
      <c r="D629" s="90" t="s">
        <v>28</v>
      </c>
      <c r="E629" s="90" t="s">
        <v>2408</v>
      </c>
      <c r="F629" s="90" t="s">
        <v>3933</v>
      </c>
      <c r="G629" s="90" t="s">
        <v>12608</v>
      </c>
      <c r="H629" s="90" t="s">
        <v>909</v>
      </c>
      <c r="I629" s="90" t="s">
        <v>550</v>
      </c>
      <c r="J629" s="116">
        <v>10138</v>
      </c>
      <c r="K629" s="90" t="s">
        <v>1963</v>
      </c>
      <c r="L629" s="90" t="s">
        <v>627</v>
      </c>
      <c r="M629" s="94" t="str">
        <f t="shared" si="12"/>
        <v>OREJUELA Gorka</v>
      </c>
      <c r="N629" s="94" t="str">
        <f>IFERROR(VLOOKUP(A629,'[2]CLASES-TEMPORADA 2022_2023-2023'!$A:$M,12,0),"")</f>
        <v/>
      </c>
      <c r="O629" s="90" t="str">
        <f>IFERROR(VLOOKUP(A629,'[2]CLASES-TEMPORADA 2022_2023-2023'!$A:$M,13,0),"")</f>
        <v/>
      </c>
    </row>
    <row r="630" spans="1:15" s="94" customFormat="1" x14ac:dyDescent="0.2">
      <c r="A630" s="116">
        <v>39227</v>
      </c>
      <c r="B630" s="90" t="s">
        <v>8750</v>
      </c>
      <c r="C630" s="90" t="s">
        <v>12609</v>
      </c>
      <c r="D630" s="90" t="s">
        <v>69</v>
      </c>
      <c r="E630" s="90" t="s">
        <v>79</v>
      </c>
      <c r="F630" s="90" t="s">
        <v>12610</v>
      </c>
      <c r="G630" s="90" t="s">
        <v>12611</v>
      </c>
      <c r="H630" s="90" t="s">
        <v>909</v>
      </c>
      <c r="I630" s="90" t="s">
        <v>550</v>
      </c>
      <c r="J630" s="116">
        <v>10138</v>
      </c>
      <c r="K630" s="90" t="s">
        <v>1963</v>
      </c>
      <c r="L630" s="90" t="s">
        <v>627</v>
      </c>
      <c r="M630" s="94" t="str">
        <f t="shared" si="12"/>
        <v>LIZARRAGA Miguel</v>
      </c>
      <c r="N630" s="94" t="str">
        <f>IFERROR(VLOOKUP(A630,'[2]CLASES-TEMPORADA 2022_2023-2023'!$A:$M,12,0),"")</f>
        <v/>
      </c>
      <c r="O630" s="90" t="str">
        <f>IFERROR(VLOOKUP(A630,'[2]CLASES-TEMPORADA 2022_2023-2023'!$A:$M,13,0),"")</f>
        <v/>
      </c>
    </row>
    <row r="631" spans="1:15" s="94" customFormat="1" x14ac:dyDescent="0.2">
      <c r="A631" s="116">
        <v>39226</v>
      </c>
      <c r="B631" s="90" t="s">
        <v>8750</v>
      </c>
      <c r="C631" s="90" t="s">
        <v>12612</v>
      </c>
      <c r="D631" s="90" t="s">
        <v>12613</v>
      </c>
      <c r="E631" s="90" t="s">
        <v>48</v>
      </c>
      <c r="F631" s="90" t="s">
        <v>12614</v>
      </c>
      <c r="G631" s="90" t="s">
        <v>12615</v>
      </c>
      <c r="H631" s="90" t="s">
        <v>909</v>
      </c>
      <c r="I631" s="90" t="s">
        <v>550</v>
      </c>
      <c r="J631" s="116">
        <v>10138</v>
      </c>
      <c r="K631" s="90" t="s">
        <v>1963</v>
      </c>
      <c r="L631" s="90" t="s">
        <v>627</v>
      </c>
      <c r="M631" s="94" t="str">
        <f t="shared" si="12"/>
        <v>YARNOZ Javier</v>
      </c>
      <c r="N631" s="94" t="str">
        <f>IFERROR(VLOOKUP(A631,'[2]CLASES-TEMPORADA 2022_2023-2023'!$A:$M,12,0),"")</f>
        <v/>
      </c>
      <c r="O631" s="90" t="str">
        <f>IFERROR(VLOOKUP(A631,'[2]CLASES-TEMPORADA 2022_2023-2023'!$A:$M,13,0),"")</f>
        <v/>
      </c>
    </row>
    <row r="632" spans="1:15" s="94" customFormat="1" x14ac:dyDescent="0.2">
      <c r="A632" s="116">
        <v>39225</v>
      </c>
      <c r="B632" s="90" t="s">
        <v>8750</v>
      </c>
      <c r="C632" s="90" t="s">
        <v>12612</v>
      </c>
      <c r="D632" s="90" t="s">
        <v>12613</v>
      </c>
      <c r="E632" s="90" t="s">
        <v>34</v>
      </c>
      <c r="F632" s="90" t="s">
        <v>11871</v>
      </c>
      <c r="G632" s="90" t="s">
        <v>12616</v>
      </c>
      <c r="H632" s="90" t="s">
        <v>909</v>
      </c>
      <c r="I632" s="90" t="s">
        <v>550</v>
      </c>
      <c r="J632" s="116">
        <v>10138</v>
      </c>
      <c r="K632" s="90" t="s">
        <v>1963</v>
      </c>
      <c r="L632" s="90" t="s">
        <v>627</v>
      </c>
      <c r="M632" s="94" t="str">
        <f t="shared" si="12"/>
        <v>YARNOZ Alejandro</v>
      </c>
      <c r="N632" s="94" t="str">
        <f>IFERROR(VLOOKUP(A632,'[2]CLASES-TEMPORADA 2022_2023-2023'!$A:$M,12,0),"")</f>
        <v/>
      </c>
      <c r="O632" s="90" t="str">
        <f>IFERROR(VLOOKUP(A632,'[2]CLASES-TEMPORADA 2022_2023-2023'!$A:$M,13,0),"")</f>
        <v/>
      </c>
    </row>
    <row r="633" spans="1:15" s="94" customFormat="1" x14ac:dyDescent="0.2">
      <c r="A633" s="116">
        <v>39224</v>
      </c>
      <c r="B633" s="90" t="s">
        <v>8750</v>
      </c>
      <c r="C633" s="90" t="s">
        <v>12617</v>
      </c>
      <c r="D633" s="90" t="s">
        <v>12618</v>
      </c>
      <c r="E633" s="90" t="s">
        <v>1052</v>
      </c>
      <c r="F633" s="90" t="s">
        <v>2409</v>
      </c>
      <c r="G633" s="90" t="s">
        <v>12619</v>
      </c>
      <c r="H633" s="90" t="s">
        <v>920</v>
      </c>
      <c r="I633" s="90" t="s">
        <v>550</v>
      </c>
      <c r="J633" s="116">
        <v>10138</v>
      </c>
      <c r="K633" s="90" t="s">
        <v>1963</v>
      </c>
      <c r="L633" s="90" t="s">
        <v>627</v>
      </c>
      <c r="M633" s="94" t="str">
        <f t="shared" ref="M633:M696" si="13">CONCATENATE(C633," ",PROPER(E633))</f>
        <v>LEKUMBERRI Unai</v>
      </c>
      <c r="N633" s="94" t="str">
        <f>IFERROR(VLOOKUP(A633,'[2]CLASES-TEMPORADA 2022_2023-2023'!$A:$M,12,0),"")</f>
        <v/>
      </c>
      <c r="O633" s="90" t="str">
        <f>IFERROR(VLOOKUP(A633,'[2]CLASES-TEMPORADA 2022_2023-2023'!$A:$M,13,0),"")</f>
        <v/>
      </c>
    </row>
    <row r="634" spans="1:15" s="94" customFormat="1" x14ac:dyDescent="0.2">
      <c r="A634" s="116">
        <v>39223</v>
      </c>
      <c r="B634" s="90" t="s">
        <v>8750</v>
      </c>
      <c r="C634" s="90" t="s">
        <v>66</v>
      </c>
      <c r="D634" s="90" t="s">
        <v>1577</v>
      </c>
      <c r="E634" s="90" t="s">
        <v>1079</v>
      </c>
      <c r="F634" s="90" t="s">
        <v>2934</v>
      </c>
      <c r="G634" s="90" t="s">
        <v>12620</v>
      </c>
      <c r="H634" s="90" t="s">
        <v>909</v>
      </c>
      <c r="I634" s="90" t="s">
        <v>550</v>
      </c>
      <c r="J634" s="116">
        <v>10138</v>
      </c>
      <c r="K634" s="90" t="s">
        <v>1963</v>
      </c>
      <c r="L634" s="90" t="s">
        <v>627</v>
      </c>
      <c r="M634" s="94" t="str">
        <f t="shared" si="13"/>
        <v>MARTIN Hugo</v>
      </c>
      <c r="N634" s="94" t="str">
        <f>IFERROR(VLOOKUP(A634,'[2]CLASES-TEMPORADA 2022_2023-2023'!$A:$M,12,0),"")</f>
        <v/>
      </c>
      <c r="O634" s="90" t="str">
        <f>IFERROR(VLOOKUP(A634,'[2]CLASES-TEMPORADA 2022_2023-2023'!$A:$M,13,0),"")</f>
        <v/>
      </c>
    </row>
    <row r="635" spans="1:15" s="94" customFormat="1" x14ac:dyDescent="0.2">
      <c r="A635" s="116">
        <v>39221</v>
      </c>
      <c r="B635" s="90" t="s">
        <v>8750</v>
      </c>
      <c r="C635" s="90" t="s">
        <v>6389</v>
      </c>
      <c r="D635" s="90"/>
      <c r="E635" s="90" t="s">
        <v>12621</v>
      </c>
      <c r="F635" s="90" t="s">
        <v>12622</v>
      </c>
      <c r="G635" s="90" t="s">
        <v>12623</v>
      </c>
      <c r="H635" s="90" t="s">
        <v>913</v>
      </c>
      <c r="I635" s="90" t="s">
        <v>1184</v>
      </c>
      <c r="J635" s="116">
        <v>461</v>
      </c>
      <c r="K635" s="90" t="s">
        <v>2176</v>
      </c>
      <c r="L635" s="90" t="s">
        <v>520</v>
      </c>
      <c r="M635" s="94" t="str">
        <f t="shared" si="13"/>
        <v>DE LEÓN Facundo</v>
      </c>
      <c r="N635" s="94" t="str">
        <f>IFERROR(VLOOKUP(A635,'[2]CLASES-TEMPORADA 2022_2023-2023'!$A:$M,12,0),"")</f>
        <v/>
      </c>
      <c r="O635" s="90" t="str">
        <f>IFERROR(VLOOKUP(A635,'[2]CLASES-TEMPORADA 2022_2023-2023'!$A:$M,13,0),"")</f>
        <v/>
      </c>
    </row>
    <row r="636" spans="1:15" s="94" customFormat="1" x14ac:dyDescent="0.2">
      <c r="A636" s="116">
        <v>39220</v>
      </c>
      <c r="B636" s="90" t="s">
        <v>8750</v>
      </c>
      <c r="C636" s="90" t="s">
        <v>74</v>
      </c>
      <c r="D636" s="90" t="s">
        <v>2003</v>
      </c>
      <c r="E636" s="90" t="s">
        <v>181</v>
      </c>
      <c r="F636" s="90" t="s">
        <v>11538</v>
      </c>
      <c r="G636" s="90" t="s">
        <v>12624</v>
      </c>
      <c r="H636" s="90" t="s">
        <v>909</v>
      </c>
      <c r="I636" s="90" t="s">
        <v>1123</v>
      </c>
      <c r="J636" s="116">
        <v>87</v>
      </c>
      <c r="K636" s="90" t="s">
        <v>1963</v>
      </c>
      <c r="L636" s="90" t="s">
        <v>627</v>
      </c>
      <c r="M636" s="94" t="str">
        <f t="shared" si="13"/>
        <v>SANZ Josu</v>
      </c>
      <c r="N636" s="94" t="str">
        <f>IFERROR(VLOOKUP(A636,'[2]CLASES-TEMPORADA 2022_2023-2023'!$A:$M,12,0),"")</f>
        <v/>
      </c>
      <c r="O636" s="90" t="str">
        <f>IFERROR(VLOOKUP(A636,'[2]CLASES-TEMPORADA 2022_2023-2023'!$A:$M,13,0),"")</f>
        <v/>
      </c>
    </row>
    <row r="637" spans="1:15" s="94" customFormat="1" x14ac:dyDescent="0.2">
      <c r="A637" s="116">
        <v>39219</v>
      </c>
      <c r="B637" s="90" t="s">
        <v>10851</v>
      </c>
      <c r="C637" s="90" t="s">
        <v>71</v>
      </c>
      <c r="D637" s="90" t="s">
        <v>168</v>
      </c>
      <c r="E637" s="90" t="s">
        <v>3646</v>
      </c>
      <c r="F637" s="90" t="s">
        <v>12625</v>
      </c>
      <c r="G637" s="90" t="s">
        <v>12626</v>
      </c>
      <c r="H637" s="90" t="s">
        <v>909</v>
      </c>
      <c r="I637" s="90" t="s">
        <v>12627</v>
      </c>
      <c r="J637" s="116">
        <v>10484</v>
      </c>
      <c r="K637" s="90" t="s">
        <v>1963</v>
      </c>
      <c r="L637" s="90" t="s">
        <v>582</v>
      </c>
      <c r="M637" s="94" t="str">
        <f t="shared" si="13"/>
        <v>RUBIO Virginia</v>
      </c>
      <c r="N637" s="94" t="str">
        <f>IFERROR(VLOOKUP(A637,'[2]CLASES-TEMPORADA 2022_2023-2023'!$A:$M,12,0),"")</f>
        <v/>
      </c>
      <c r="O637" s="90" t="str">
        <f>IFERROR(VLOOKUP(A637,'[2]CLASES-TEMPORADA 2022_2023-2023'!$A:$M,13,0),"")</f>
        <v/>
      </c>
    </row>
    <row r="638" spans="1:15" s="94" customFormat="1" x14ac:dyDescent="0.2">
      <c r="A638" s="116">
        <v>39218</v>
      </c>
      <c r="B638" s="90" t="s">
        <v>8750</v>
      </c>
      <c r="C638" s="90" t="s">
        <v>2006</v>
      </c>
      <c r="D638" s="90" t="s">
        <v>2114</v>
      </c>
      <c r="E638" s="90" t="s">
        <v>64</v>
      </c>
      <c r="F638" s="90" t="s">
        <v>12628</v>
      </c>
      <c r="G638" s="90" t="s">
        <v>12629</v>
      </c>
      <c r="H638" s="90" t="s">
        <v>920</v>
      </c>
      <c r="I638" s="90" t="s">
        <v>1183</v>
      </c>
      <c r="J638" s="116">
        <v>600</v>
      </c>
      <c r="K638" s="90" t="s">
        <v>1963</v>
      </c>
      <c r="L638" s="90" t="s">
        <v>583</v>
      </c>
      <c r="M638" s="94" t="str">
        <f t="shared" si="13"/>
        <v>GóMEZ Francisco</v>
      </c>
      <c r="N638" s="94" t="str">
        <f>IFERROR(VLOOKUP(A638,'[2]CLASES-TEMPORADA 2022_2023-2023'!$A:$M,12,0),"")</f>
        <v/>
      </c>
      <c r="O638" s="90" t="str">
        <f>IFERROR(VLOOKUP(A638,'[2]CLASES-TEMPORADA 2022_2023-2023'!$A:$M,13,0),"")</f>
        <v/>
      </c>
    </row>
    <row r="639" spans="1:15" s="94" customFormat="1" x14ac:dyDescent="0.2">
      <c r="A639" s="116">
        <v>39214</v>
      </c>
      <c r="B639" s="90" t="s">
        <v>10851</v>
      </c>
      <c r="C639" s="90" t="s">
        <v>3196</v>
      </c>
      <c r="D639" s="90" t="s">
        <v>1820</v>
      </c>
      <c r="E639" s="90" t="s">
        <v>4016</v>
      </c>
      <c r="F639" s="90" t="s">
        <v>12630</v>
      </c>
      <c r="G639" s="90" t="s">
        <v>12631</v>
      </c>
      <c r="H639" s="90" t="s">
        <v>913</v>
      </c>
      <c r="I639" s="90" t="s">
        <v>1136</v>
      </c>
      <c r="J639" s="116">
        <v>291</v>
      </c>
      <c r="K639" s="90" t="s">
        <v>1963</v>
      </c>
      <c r="L639" s="90" t="s">
        <v>587</v>
      </c>
      <c r="M639" s="94" t="str">
        <f t="shared" si="13"/>
        <v>FORNELLS Abril</v>
      </c>
      <c r="N639" s="94" t="str">
        <f>IFERROR(VLOOKUP(A639,'[2]CLASES-TEMPORADA 2022_2023-2023'!$A:$M,12,0),"")</f>
        <v/>
      </c>
      <c r="O639" s="90" t="str">
        <f>IFERROR(VLOOKUP(A639,'[2]CLASES-TEMPORADA 2022_2023-2023'!$A:$M,13,0),"")</f>
        <v/>
      </c>
    </row>
    <row r="640" spans="1:15" s="94" customFormat="1" x14ac:dyDescent="0.2">
      <c r="A640" s="116">
        <v>39213</v>
      </c>
      <c r="B640" s="90" t="s">
        <v>8750</v>
      </c>
      <c r="C640" s="90" t="s">
        <v>12632</v>
      </c>
      <c r="D640" s="90" t="s">
        <v>1294</v>
      </c>
      <c r="E640" s="90" t="s">
        <v>143</v>
      </c>
      <c r="F640" s="90" t="s">
        <v>12633</v>
      </c>
      <c r="G640" s="90" t="s">
        <v>12634</v>
      </c>
      <c r="H640" s="90" t="s">
        <v>909</v>
      </c>
      <c r="I640" s="90" t="s">
        <v>955</v>
      </c>
      <c r="J640" s="116">
        <v>331</v>
      </c>
      <c r="K640" s="90" t="s">
        <v>1963</v>
      </c>
      <c r="L640" s="90" t="s">
        <v>588</v>
      </c>
      <c r="M640" s="94" t="str">
        <f t="shared" si="13"/>
        <v>SILANES Asier</v>
      </c>
      <c r="N640" s="94" t="str">
        <f>IFERROR(VLOOKUP(A640,'[2]CLASES-TEMPORADA 2022_2023-2023'!$A:$M,12,0),"")</f>
        <v/>
      </c>
      <c r="O640" s="90" t="str">
        <f>IFERROR(VLOOKUP(A640,'[2]CLASES-TEMPORADA 2022_2023-2023'!$A:$M,13,0),"")</f>
        <v/>
      </c>
    </row>
    <row r="641" spans="1:15" s="94" customFormat="1" x14ac:dyDescent="0.2">
      <c r="A641" s="116">
        <v>39212</v>
      </c>
      <c r="B641" s="90" t="s">
        <v>8750</v>
      </c>
      <c r="C641" s="90" t="s">
        <v>12635</v>
      </c>
      <c r="D641" s="90" t="s">
        <v>91</v>
      </c>
      <c r="E641" s="90" t="s">
        <v>47</v>
      </c>
      <c r="F641" s="90" t="s">
        <v>2390</v>
      </c>
      <c r="G641" s="90" t="s">
        <v>12636</v>
      </c>
      <c r="H641" s="90" t="s">
        <v>909</v>
      </c>
      <c r="I641" s="90" t="s">
        <v>955</v>
      </c>
      <c r="J641" s="116">
        <v>331</v>
      </c>
      <c r="K641" s="90" t="s">
        <v>1963</v>
      </c>
      <c r="L641" s="90" t="s">
        <v>588</v>
      </c>
      <c r="M641" s="94" t="str">
        <f t="shared" si="13"/>
        <v>HEVIA Mateo</v>
      </c>
      <c r="N641" s="94" t="str">
        <f>IFERROR(VLOOKUP(A641,'[2]CLASES-TEMPORADA 2022_2023-2023'!$A:$M,12,0),"")</f>
        <v/>
      </c>
      <c r="O641" s="90" t="str">
        <f>IFERROR(VLOOKUP(A641,'[2]CLASES-TEMPORADA 2022_2023-2023'!$A:$M,13,0),"")</f>
        <v/>
      </c>
    </row>
    <row r="642" spans="1:15" s="94" customFormat="1" x14ac:dyDescent="0.2">
      <c r="A642" s="116">
        <v>39211</v>
      </c>
      <c r="B642" s="90" t="s">
        <v>8750</v>
      </c>
      <c r="C642" s="90" t="s">
        <v>1725</v>
      </c>
      <c r="D642" s="90" t="s">
        <v>776</v>
      </c>
      <c r="E642" s="90" t="s">
        <v>47</v>
      </c>
      <c r="F642" s="90" t="s">
        <v>11875</v>
      </c>
      <c r="G642" s="90" t="s">
        <v>12637</v>
      </c>
      <c r="H642" s="90" t="s">
        <v>909</v>
      </c>
      <c r="I642" s="90" t="s">
        <v>955</v>
      </c>
      <c r="J642" s="116">
        <v>331</v>
      </c>
      <c r="K642" s="90" t="s">
        <v>1963</v>
      </c>
      <c r="L642" s="90" t="s">
        <v>588</v>
      </c>
      <c r="M642" s="94" t="str">
        <f t="shared" si="13"/>
        <v>ESPINOSA Mateo</v>
      </c>
      <c r="N642" s="94" t="str">
        <f>IFERROR(VLOOKUP(A642,'[2]CLASES-TEMPORADA 2022_2023-2023'!$A:$M,12,0),"")</f>
        <v/>
      </c>
      <c r="O642" s="90" t="str">
        <f>IFERROR(VLOOKUP(A642,'[2]CLASES-TEMPORADA 2022_2023-2023'!$A:$M,13,0),"")</f>
        <v/>
      </c>
    </row>
    <row r="643" spans="1:15" s="94" customFormat="1" x14ac:dyDescent="0.2">
      <c r="A643" s="116">
        <v>39210</v>
      </c>
      <c r="B643" s="90" t="s">
        <v>10851</v>
      </c>
      <c r="C643" s="90" t="s">
        <v>2759</v>
      </c>
      <c r="D643" s="90" t="s">
        <v>12638</v>
      </c>
      <c r="E643" s="90" t="s">
        <v>12639</v>
      </c>
      <c r="F643" s="90" t="s">
        <v>12640</v>
      </c>
      <c r="G643" s="90" t="s">
        <v>12641</v>
      </c>
      <c r="H643" s="90" t="s">
        <v>909</v>
      </c>
      <c r="I643" s="90" t="s">
        <v>955</v>
      </c>
      <c r="J643" s="116">
        <v>331</v>
      </c>
      <c r="K643" s="90" t="s">
        <v>1963</v>
      </c>
      <c r="L643" s="90" t="s">
        <v>588</v>
      </c>
      <c r="M643" s="94" t="str">
        <f t="shared" si="13"/>
        <v>RANDEZ Miren</v>
      </c>
      <c r="N643" s="94" t="str">
        <f>IFERROR(VLOOKUP(A643,'[2]CLASES-TEMPORADA 2022_2023-2023'!$A:$M,12,0),"")</f>
        <v/>
      </c>
      <c r="O643" s="90" t="str">
        <f>IFERROR(VLOOKUP(A643,'[2]CLASES-TEMPORADA 2022_2023-2023'!$A:$M,13,0),"")</f>
        <v/>
      </c>
    </row>
    <row r="644" spans="1:15" s="94" customFormat="1" x14ac:dyDescent="0.2">
      <c r="A644" s="116">
        <v>39208</v>
      </c>
      <c r="B644" s="90" t="s">
        <v>8750</v>
      </c>
      <c r="C644" s="90" t="s">
        <v>21</v>
      </c>
      <c r="D644" s="90" t="s">
        <v>12642</v>
      </c>
      <c r="E644" s="90" t="s">
        <v>957</v>
      </c>
      <c r="F644" s="90" t="s">
        <v>12643</v>
      </c>
      <c r="G644" s="90" t="s">
        <v>12644</v>
      </c>
      <c r="H644" s="90" t="s">
        <v>909</v>
      </c>
      <c r="I644" s="90" t="s">
        <v>953</v>
      </c>
      <c r="J644" s="116">
        <v>309</v>
      </c>
      <c r="K644" s="90" t="s">
        <v>1963</v>
      </c>
      <c r="L644" s="90" t="s">
        <v>583</v>
      </c>
      <c r="M644" s="94" t="str">
        <f t="shared" si="13"/>
        <v>GARCIA Marcos</v>
      </c>
      <c r="N644" s="94" t="str">
        <f>IFERROR(VLOOKUP(A644,'[2]CLASES-TEMPORADA 2022_2023-2023'!$A:$M,12,0),"")</f>
        <v/>
      </c>
      <c r="O644" s="90" t="str">
        <f>IFERROR(VLOOKUP(A644,'[2]CLASES-TEMPORADA 2022_2023-2023'!$A:$M,13,0),"")</f>
        <v/>
      </c>
    </row>
    <row r="645" spans="1:15" s="94" customFormat="1" x14ac:dyDescent="0.2">
      <c r="A645" s="116">
        <v>39205</v>
      </c>
      <c r="B645" s="90" t="s">
        <v>8750</v>
      </c>
      <c r="C645" s="90" t="s">
        <v>31</v>
      </c>
      <c r="D645" s="90" t="s">
        <v>6372</v>
      </c>
      <c r="E645" s="90" t="s">
        <v>34</v>
      </c>
      <c r="F645" s="90" t="s">
        <v>12645</v>
      </c>
      <c r="G645" s="90" t="s">
        <v>12646</v>
      </c>
      <c r="H645" s="90" t="s">
        <v>909</v>
      </c>
      <c r="I645" s="90" t="s">
        <v>953</v>
      </c>
      <c r="J645" s="116">
        <v>309</v>
      </c>
      <c r="K645" s="90" t="s">
        <v>1963</v>
      </c>
      <c r="L645" s="90" t="s">
        <v>583</v>
      </c>
      <c r="M645" s="94" t="str">
        <f t="shared" si="13"/>
        <v>LOPEZ Alejandro</v>
      </c>
      <c r="N645" s="94" t="str">
        <f>IFERROR(VLOOKUP(A645,'[2]CLASES-TEMPORADA 2022_2023-2023'!$A:$M,12,0),"")</f>
        <v/>
      </c>
      <c r="O645" s="90" t="str">
        <f>IFERROR(VLOOKUP(A645,'[2]CLASES-TEMPORADA 2022_2023-2023'!$A:$M,13,0),"")</f>
        <v/>
      </c>
    </row>
    <row r="646" spans="1:15" s="94" customFormat="1" x14ac:dyDescent="0.2">
      <c r="A646" s="116">
        <v>39200</v>
      </c>
      <c r="B646" s="90" t="s">
        <v>8750</v>
      </c>
      <c r="C646" s="90" t="s">
        <v>97</v>
      </c>
      <c r="D646" s="90" t="s">
        <v>66</v>
      </c>
      <c r="E646" s="90" t="s">
        <v>124</v>
      </c>
      <c r="F646" s="90" t="s">
        <v>12647</v>
      </c>
      <c r="G646" s="90" t="s">
        <v>12648</v>
      </c>
      <c r="H646" s="90" t="s">
        <v>909</v>
      </c>
      <c r="I646" s="90" t="s">
        <v>953</v>
      </c>
      <c r="J646" s="116">
        <v>309</v>
      </c>
      <c r="K646" s="90" t="s">
        <v>1963</v>
      </c>
      <c r="L646" s="90" t="s">
        <v>583</v>
      </c>
      <c r="M646" s="94" t="str">
        <f t="shared" si="13"/>
        <v>ROBLES Iker</v>
      </c>
      <c r="N646" s="94" t="str">
        <f>IFERROR(VLOOKUP(A646,'[2]CLASES-TEMPORADA 2022_2023-2023'!$A:$M,12,0),"")</f>
        <v/>
      </c>
      <c r="O646" s="90" t="str">
        <f>IFERROR(VLOOKUP(A646,'[2]CLASES-TEMPORADA 2022_2023-2023'!$A:$M,13,0),"")</f>
        <v/>
      </c>
    </row>
    <row r="647" spans="1:15" s="94" customFormat="1" x14ac:dyDescent="0.2">
      <c r="A647" s="116">
        <v>39199</v>
      </c>
      <c r="B647" s="90" t="s">
        <v>8750</v>
      </c>
      <c r="C647" s="90" t="s">
        <v>97</v>
      </c>
      <c r="D647" s="90" t="s">
        <v>66</v>
      </c>
      <c r="E647" s="90" t="s">
        <v>1079</v>
      </c>
      <c r="F647" s="90" t="s">
        <v>12647</v>
      </c>
      <c r="G647" s="90" t="s">
        <v>12649</v>
      </c>
      <c r="H647" s="90" t="s">
        <v>909</v>
      </c>
      <c r="I647" s="90" t="s">
        <v>953</v>
      </c>
      <c r="J647" s="116">
        <v>309</v>
      </c>
      <c r="K647" s="90" t="s">
        <v>1963</v>
      </c>
      <c r="L647" s="90" t="s">
        <v>583</v>
      </c>
      <c r="M647" s="94" t="str">
        <f t="shared" si="13"/>
        <v>ROBLES Hugo</v>
      </c>
      <c r="N647" s="94" t="str">
        <f>IFERROR(VLOOKUP(A647,'[2]CLASES-TEMPORADA 2022_2023-2023'!$A:$M,12,0),"")</f>
        <v/>
      </c>
      <c r="O647" s="90" t="str">
        <f>IFERROR(VLOOKUP(A647,'[2]CLASES-TEMPORADA 2022_2023-2023'!$A:$M,13,0),"")</f>
        <v/>
      </c>
    </row>
    <row r="648" spans="1:15" s="94" customFormat="1" x14ac:dyDescent="0.2">
      <c r="A648" s="116">
        <v>39193</v>
      </c>
      <c r="B648" s="90" t="s">
        <v>8750</v>
      </c>
      <c r="C648" s="90" t="s">
        <v>12650</v>
      </c>
      <c r="D648" s="90" t="s">
        <v>1860</v>
      </c>
      <c r="E648" s="90" t="s">
        <v>3980</v>
      </c>
      <c r="F648" s="90" t="s">
        <v>12651</v>
      </c>
      <c r="G648" s="90" t="s">
        <v>12652</v>
      </c>
      <c r="H648" s="90" t="s">
        <v>920</v>
      </c>
      <c r="I648" s="90" t="s">
        <v>4704</v>
      </c>
      <c r="J648" s="116">
        <v>10174</v>
      </c>
      <c r="K648" s="90" t="s">
        <v>1963</v>
      </c>
      <c r="L648" s="90" t="s">
        <v>587</v>
      </c>
      <c r="M648" s="94" t="str">
        <f t="shared" si="13"/>
        <v>BOLDU Oriol</v>
      </c>
      <c r="N648" s="94" t="str">
        <f>IFERROR(VLOOKUP(A648,'[2]CLASES-TEMPORADA 2022_2023-2023'!$A:$M,12,0),"")</f>
        <v/>
      </c>
      <c r="O648" s="90" t="str">
        <f>IFERROR(VLOOKUP(A648,'[2]CLASES-TEMPORADA 2022_2023-2023'!$A:$M,13,0),"")</f>
        <v/>
      </c>
    </row>
    <row r="649" spans="1:15" s="94" customFormat="1" x14ac:dyDescent="0.2">
      <c r="A649" s="116">
        <v>39192</v>
      </c>
      <c r="B649" s="90" t="s">
        <v>10851</v>
      </c>
      <c r="C649" s="90" t="s">
        <v>1854</v>
      </c>
      <c r="D649" s="90" t="s">
        <v>31</v>
      </c>
      <c r="E649" s="90" t="s">
        <v>12653</v>
      </c>
      <c r="F649" s="90" t="s">
        <v>2134</v>
      </c>
      <c r="G649" s="90" t="s">
        <v>12654</v>
      </c>
      <c r="H649" s="90" t="s">
        <v>913</v>
      </c>
      <c r="I649" s="90" t="s">
        <v>1246</v>
      </c>
      <c r="J649" s="116">
        <v>245</v>
      </c>
      <c r="K649" s="90" t="s">
        <v>1963</v>
      </c>
      <c r="L649" s="90" t="s">
        <v>588</v>
      </c>
      <c r="M649" s="94" t="str">
        <f t="shared" si="13"/>
        <v>VERA Amara</v>
      </c>
      <c r="N649" s="94" t="str">
        <f>IFERROR(VLOOKUP(A649,'[2]CLASES-TEMPORADA 2022_2023-2023'!$A:$M,12,0),"")</f>
        <v/>
      </c>
      <c r="O649" s="90" t="str">
        <f>IFERROR(VLOOKUP(A649,'[2]CLASES-TEMPORADA 2022_2023-2023'!$A:$M,13,0),"")</f>
        <v/>
      </c>
    </row>
    <row r="650" spans="1:15" s="94" customFormat="1" x14ac:dyDescent="0.2">
      <c r="A650" s="116">
        <v>39191</v>
      </c>
      <c r="B650" s="90" t="s">
        <v>8750</v>
      </c>
      <c r="C650" s="90" t="s">
        <v>12655</v>
      </c>
      <c r="D650" s="90" t="s">
        <v>12656</v>
      </c>
      <c r="E650" s="90" t="s">
        <v>12657</v>
      </c>
      <c r="F650" s="90" t="s">
        <v>12658</v>
      </c>
      <c r="G650" s="90" t="s">
        <v>12659</v>
      </c>
      <c r="H650" s="90" t="s">
        <v>913</v>
      </c>
      <c r="I650" s="90" t="s">
        <v>1246</v>
      </c>
      <c r="J650" s="116">
        <v>245</v>
      </c>
      <c r="K650" s="90" t="s">
        <v>2122</v>
      </c>
      <c r="L650" s="90" t="s">
        <v>588</v>
      </c>
      <c r="M650" s="94" t="str">
        <f t="shared" si="13"/>
        <v>INOJOSA Jesus Gilbert</v>
      </c>
      <c r="N650" s="94" t="str">
        <f>IFERROR(VLOOKUP(A650,'[2]CLASES-TEMPORADA 2022_2023-2023'!$A:$M,12,0),"")</f>
        <v/>
      </c>
      <c r="O650" s="90" t="str">
        <f>IFERROR(VLOOKUP(A650,'[2]CLASES-TEMPORADA 2022_2023-2023'!$A:$M,13,0),"")</f>
        <v/>
      </c>
    </row>
    <row r="651" spans="1:15" s="94" customFormat="1" x14ac:dyDescent="0.2">
      <c r="A651" s="116">
        <v>39190</v>
      </c>
      <c r="B651" s="90" t="s">
        <v>8750</v>
      </c>
      <c r="C651" s="90" t="s">
        <v>114</v>
      </c>
      <c r="D651" s="90" t="s">
        <v>8251</v>
      </c>
      <c r="E651" s="90" t="s">
        <v>12660</v>
      </c>
      <c r="F651" s="90" t="s">
        <v>11568</v>
      </c>
      <c r="G651" s="90" t="s">
        <v>12661</v>
      </c>
      <c r="H651" s="90" t="s">
        <v>909</v>
      </c>
      <c r="I651" s="90" t="s">
        <v>1220</v>
      </c>
      <c r="J651" s="116">
        <v>10015</v>
      </c>
      <c r="K651" s="90" t="s">
        <v>1963</v>
      </c>
      <c r="L651" s="90" t="s">
        <v>588</v>
      </c>
      <c r="M651" s="94" t="str">
        <f t="shared" si="13"/>
        <v>ALFONSO Haritz</v>
      </c>
      <c r="N651" s="94" t="str">
        <f>IFERROR(VLOOKUP(A651,'[2]CLASES-TEMPORADA 2022_2023-2023'!$A:$M,12,0),"")</f>
        <v/>
      </c>
      <c r="O651" s="90" t="str">
        <f>IFERROR(VLOOKUP(A651,'[2]CLASES-TEMPORADA 2022_2023-2023'!$A:$M,13,0),"")</f>
        <v/>
      </c>
    </row>
    <row r="652" spans="1:15" s="94" customFormat="1" x14ac:dyDescent="0.2">
      <c r="A652" s="116">
        <v>39189</v>
      </c>
      <c r="B652" s="90" t="s">
        <v>8750</v>
      </c>
      <c r="C652" s="90" t="s">
        <v>12662</v>
      </c>
      <c r="D652" s="90" t="s">
        <v>12663</v>
      </c>
      <c r="E652" s="90" t="s">
        <v>3755</v>
      </c>
      <c r="F652" s="90" t="s">
        <v>12664</v>
      </c>
      <c r="G652" s="90" t="s">
        <v>12665</v>
      </c>
      <c r="H652" s="90" t="s">
        <v>909</v>
      </c>
      <c r="I652" s="90" t="s">
        <v>1220</v>
      </c>
      <c r="J652" s="116">
        <v>10015</v>
      </c>
      <c r="K652" s="90" t="s">
        <v>1963</v>
      </c>
      <c r="L652" s="90" t="s">
        <v>588</v>
      </c>
      <c r="M652" s="94" t="str">
        <f t="shared" si="13"/>
        <v>GARDE Lander</v>
      </c>
      <c r="N652" s="94" t="str">
        <f>IFERROR(VLOOKUP(A652,'[2]CLASES-TEMPORADA 2022_2023-2023'!$A:$M,12,0),"")</f>
        <v/>
      </c>
      <c r="O652" s="90" t="str">
        <f>IFERROR(VLOOKUP(A652,'[2]CLASES-TEMPORADA 2022_2023-2023'!$A:$M,13,0),"")</f>
        <v/>
      </c>
    </row>
    <row r="653" spans="1:15" s="94" customFormat="1" x14ac:dyDescent="0.2">
      <c r="A653" s="116">
        <v>39188</v>
      </c>
      <c r="B653" s="90" t="s">
        <v>8750</v>
      </c>
      <c r="C653" s="90" t="s">
        <v>12666</v>
      </c>
      <c r="D653" s="90" t="s">
        <v>19</v>
      </c>
      <c r="E653" s="90" t="s">
        <v>2725</v>
      </c>
      <c r="F653" s="90" t="s">
        <v>5636</v>
      </c>
      <c r="G653" s="90" t="s">
        <v>12667</v>
      </c>
      <c r="H653" s="90" t="s">
        <v>909</v>
      </c>
      <c r="I653" s="90" t="s">
        <v>1220</v>
      </c>
      <c r="J653" s="116">
        <v>10015</v>
      </c>
      <c r="K653" s="90" t="s">
        <v>1963</v>
      </c>
      <c r="L653" s="90" t="s">
        <v>588</v>
      </c>
      <c r="M653" s="94" t="str">
        <f t="shared" si="13"/>
        <v>LEGARDA Julen</v>
      </c>
      <c r="N653" s="94" t="str">
        <f>IFERROR(VLOOKUP(A653,'[2]CLASES-TEMPORADA 2022_2023-2023'!$A:$M,12,0),"")</f>
        <v/>
      </c>
      <c r="O653" s="90" t="str">
        <f>IFERROR(VLOOKUP(A653,'[2]CLASES-TEMPORADA 2022_2023-2023'!$A:$M,13,0),"")</f>
        <v/>
      </c>
    </row>
    <row r="654" spans="1:15" s="94" customFormat="1" x14ac:dyDescent="0.2">
      <c r="A654" s="116">
        <v>39180</v>
      </c>
      <c r="B654" s="90" t="s">
        <v>10851</v>
      </c>
      <c r="C654" s="90" t="s">
        <v>1601</v>
      </c>
      <c r="D654" s="90" t="s">
        <v>12668</v>
      </c>
      <c r="E654" s="90" t="s">
        <v>4147</v>
      </c>
      <c r="F654" s="90" t="s">
        <v>12669</v>
      </c>
      <c r="G654" s="90" t="s">
        <v>12670</v>
      </c>
      <c r="H654" s="90" t="s">
        <v>909</v>
      </c>
      <c r="I654" s="90" t="s">
        <v>1143</v>
      </c>
      <c r="J654" s="116">
        <v>76</v>
      </c>
      <c r="K654" s="90" t="s">
        <v>1963</v>
      </c>
      <c r="L654" s="90" t="s">
        <v>583</v>
      </c>
      <c r="M654" s="94" t="str">
        <f t="shared" si="13"/>
        <v>LÓPEZ Isabel</v>
      </c>
      <c r="N654" s="94" t="str">
        <f>IFERROR(VLOOKUP(A654,'[2]CLASES-TEMPORADA 2022_2023-2023'!$A:$M,12,0),"")</f>
        <v/>
      </c>
      <c r="O654" s="90" t="str">
        <f>IFERROR(VLOOKUP(A654,'[2]CLASES-TEMPORADA 2022_2023-2023'!$A:$M,13,0),"")</f>
        <v/>
      </c>
    </row>
    <row r="655" spans="1:15" s="94" customFormat="1" x14ac:dyDescent="0.2">
      <c r="A655" s="116">
        <v>39173</v>
      </c>
      <c r="B655" s="90" t="s">
        <v>8750</v>
      </c>
      <c r="C655" s="90" t="s">
        <v>6056</v>
      </c>
      <c r="D655" s="90" t="s">
        <v>12671</v>
      </c>
      <c r="E655" s="90" t="s">
        <v>12672</v>
      </c>
      <c r="F655" s="90" t="s">
        <v>2627</v>
      </c>
      <c r="G655" s="90" t="s">
        <v>12673</v>
      </c>
      <c r="H655" s="90" t="s">
        <v>909</v>
      </c>
      <c r="I655" s="90" t="s">
        <v>1123</v>
      </c>
      <c r="J655" s="116">
        <v>87</v>
      </c>
      <c r="K655" s="90" t="s">
        <v>1963</v>
      </c>
      <c r="L655" s="90" t="s">
        <v>627</v>
      </c>
      <c r="M655" s="94" t="str">
        <f t="shared" si="13"/>
        <v>VALENTÍN Aitor Raúl</v>
      </c>
      <c r="N655" s="94" t="str">
        <f>IFERROR(VLOOKUP(A655,'[2]CLASES-TEMPORADA 2022_2023-2023'!$A:$M,12,0),"")</f>
        <v/>
      </c>
      <c r="O655" s="90" t="str">
        <f>IFERROR(VLOOKUP(A655,'[2]CLASES-TEMPORADA 2022_2023-2023'!$A:$M,13,0),"")</f>
        <v/>
      </c>
    </row>
    <row r="656" spans="1:15" s="94" customFormat="1" x14ac:dyDescent="0.2">
      <c r="A656" s="116">
        <v>39171</v>
      </c>
      <c r="B656" s="90" t="s">
        <v>8750</v>
      </c>
      <c r="C656" s="90" t="s">
        <v>12674</v>
      </c>
      <c r="D656" s="90" t="s">
        <v>83</v>
      </c>
      <c r="E656" s="90" t="s">
        <v>85</v>
      </c>
      <c r="F656" s="90" t="s">
        <v>3181</v>
      </c>
      <c r="G656" s="90" t="s">
        <v>12675</v>
      </c>
      <c r="H656" s="90" t="s">
        <v>909</v>
      </c>
      <c r="I656" s="90" t="s">
        <v>1123</v>
      </c>
      <c r="J656" s="116">
        <v>87</v>
      </c>
      <c r="K656" s="90" t="s">
        <v>1963</v>
      </c>
      <c r="L656" s="90" t="s">
        <v>627</v>
      </c>
      <c r="M656" s="94" t="str">
        <f t="shared" si="13"/>
        <v>DÍAZ DE CERIO Diego</v>
      </c>
      <c r="N656" s="94" t="str">
        <f>IFERROR(VLOOKUP(A656,'[2]CLASES-TEMPORADA 2022_2023-2023'!$A:$M,12,0),"")</f>
        <v/>
      </c>
      <c r="O656" s="90" t="str">
        <f>IFERROR(VLOOKUP(A656,'[2]CLASES-TEMPORADA 2022_2023-2023'!$A:$M,13,0),"")</f>
        <v/>
      </c>
    </row>
    <row r="657" spans="1:15" s="94" customFormat="1" x14ac:dyDescent="0.2">
      <c r="A657" s="116">
        <v>39169</v>
      </c>
      <c r="B657" s="90" t="s">
        <v>8750</v>
      </c>
      <c r="C657" s="90" t="s">
        <v>8105</v>
      </c>
      <c r="D657" s="90" t="s">
        <v>12662</v>
      </c>
      <c r="E657" s="90" t="s">
        <v>124</v>
      </c>
      <c r="F657" s="90" t="s">
        <v>12676</v>
      </c>
      <c r="G657" s="90" t="s">
        <v>12677</v>
      </c>
      <c r="H657" s="90" t="s">
        <v>909</v>
      </c>
      <c r="I657" s="90" t="s">
        <v>1123</v>
      </c>
      <c r="J657" s="116">
        <v>87</v>
      </c>
      <c r="K657" s="90" t="s">
        <v>1963</v>
      </c>
      <c r="L657" s="90" t="s">
        <v>627</v>
      </c>
      <c r="M657" s="94" t="str">
        <f t="shared" si="13"/>
        <v>IRISO Iker</v>
      </c>
      <c r="N657" s="94" t="str">
        <f>IFERROR(VLOOKUP(A657,'[2]CLASES-TEMPORADA 2022_2023-2023'!$A:$M,12,0),"")</f>
        <v/>
      </c>
      <c r="O657" s="90" t="str">
        <f>IFERROR(VLOOKUP(A657,'[2]CLASES-TEMPORADA 2022_2023-2023'!$A:$M,13,0),"")</f>
        <v/>
      </c>
    </row>
    <row r="658" spans="1:15" s="94" customFormat="1" x14ac:dyDescent="0.2">
      <c r="A658" s="116">
        <v>39168</v>
      </c>
      <c r="B658" s="90" t="s">
        <v>8750</v>
      </c>
      <c r="C658" s="90" t="s">
        <v>12678</v>
      </c>
      <c r="D658" s="90" t="s">
        <v>12679</v>
      </c>
      <c r="E658" s="90" t="s">
        <v>11860</v>
      </c>
      <c r="F658" s="90" t="s">
        <v>12680</v>
      </c>
      <c r="G658" s="90" t="s">
        <v>12681</v>
      </c>
      <c r="H658" s="90" t="s">
        <v>909</v>
      </c>
      <c r="I658" s="90" t="s">
        <v>1123</v>
      </c>
      <c r="J658" s="116">
        <v>87</v>
      </c>
      <c r="K658" s="90" t="s">
        <v>1963</v>
      </c>
      <c r="L658" s="90" t="s">
        <v>627</v>
      </c>
      <c r="M658" s="94" t="str">
        <f t="shared" si="13"/>
        <v>PIÑAS Alan</v>
      </c>
      <c r="N658" s="94" t="str">
        <f>IFERROR(VLOOKUP(A658,'[2]CLASES-TEMPORADA 2022_2023-2023'!$A:$M,12,0),"")</f>
        <v/>
      </c>
      <c r="O658" s="90" t="str">
        <f>IFERROR(VLOOKUP(A658,'[2]CLASES-TEMPORADA 2022_2023-2023'!$A:$M,13,0),"")</f>
        <v/>
      </c>
    </row>
    <row r="659" spans="1:15" s="94" customFormat="1" x14ac:dyDescent="0.2">
      <c r="A659" s="116">
        <v>39167</v>
      </c>
      <c r="B659" s="90" t="s">
        <v>8750</v>
      </c>
      <c r="C659" s="90" t="s">
        <v>12682</v>
      </c>
      <c r="D659" s="90" t="s">
        <v>12683</v>
      </c>
      <c r="E659" s="90" t="s">
        <v>190</v>
      </c>
      <c r="F659" s="90" t="s">
        <v>12684</v>
      </c>
      <c r="G659" s="90" t="s">
        <v>12685</v>
      </c>
      <c r="H659" s="90" t="s">
        <v>913</v>
      </c>
      <c r="I659" s="90" t="s">
        <v>1123</v>
      </c>
      <c r="J659" s="116">
        <v>87</v>
      </c>
      <c r="K659" s="90" t="s">
        <v>1963</v>
      </c>
      <c r="L659" s="90" t="s">
        <v>627</v>
      </c>
      <c r="M659" s="94" t="str">
        <f t="shared" si="13"/>
        <v>ÁLVAREZ DE EULATE José Luis</v>
      </c>
      <c r="N659" s="94" t="str">
        <f>IFERROR(VLOOKUP(A659,'[2]CLASES-TEMPORADA 2022_2023-2023'!$A:$M,12,0),"")</f>
        <v/>
      </c>
      <c r="O659" s="90" t="str">
        <f>IFERROR(VLOOKUP(A659,'[2]CLASES-TEMPORADA 2022_2023-2023'!$A:$M,13,0),"")</f>
        <v/>
      </c>
    </row>
    <row r="660" spans="1:15" s="94" customFormat="1" x14ac:dyDescent="0.2">
      <c r="A660" s="116">
        <v>39166</v>
      </c>
      <c r="B660" s="90" t="s">
        <v>8750</v>
      </c>
      <c r="C660" s="90" t="s">
        <v>1591</v>
      </c>
      <c r="D660" s="90" t="s">
        <v>12686</v>
      </c>
      <c r="E660" s="90" t="s">
        <v>3428</v>
      </c>
      <c r="F660" s="90" t="s">
        <v>11213</v>
      </c>
      <c r="G660" s="90" t="s">
        <v>12687</v>
      </c>
      <c r="H660" s="90" t="s">
        <v>909</v>
      </c>
      <c r="I660" s="90" t="s">
        <v>550</v>
      </c>
      <c r="J660" s="116">
        <v>10138</v>
      </c>
      <c r="K660" s="90" t="s">
        <v>1963</v>
      </c>
      <c r="L660" s="90" t="s">
        <v>627</v>
      </c>
      <c r="M660" s="94" t="str">
        <f t="shared" si="13"/>
        <v>LEGARRETA Xabier</v>
      </c>
      <c r="N660" s="94" t="str">
        <f>IFERROR(VLOOKUP(A660,'[2]CLASES-TEMPORADA 2022_2023-2023'!$A:$M,12,0),"")</f>
        <v/>
      </c>
      <c r="O660" s="90" t="str">
        <f>IFERROR(VLOOKUP(A660,'[2]CLASES-TEMPORADA 2022_2023-2023'!$A:$M,13,0),"")</f>
        <v/>
      </c>
    </row>
    <row r="661" spans="1:15" s="94" customFormat="1" x14ac:dyDescent="0.2">
      <c r="A661" s="116">
        <v>39164</v>
      </c>
      <c r="B661" s="90" t="s">
        <v>10851</v>
      </c>
      <c r="C661" s="90" t="s">
        <v>1545</v>
      </c>
      <c r="D661" s="90" t="s">
        <v>46</v>
      </c>
      <c r="E661" s="90" t="s">
        <v>12688</v>
      </c>
      <c r="F661" s="90" t="s">
        <v>12689</v>
      </c>
      <c r="G661" s="90" t="s">
        <v>12690</v>
      </c>
      <c r="H661" s="90" t="s">
        <v>913</v>
      </c>
      <c r="I661" s="90" t="s">
        <v>985</v>
      </c>
      <c r="J661" s="116">
        <v>673</v>
      </c>
      <c r="K661" s="90" t="s">
        <v>2058</v>
      </c>
      <c r="L661" s="90" t="s">
        <v>583</v>
      </c>
      <c r="M661" s="94" t="str">
        <f t="shared" si="13"/>
        <v>BURGOS Brianna Marie</v>
      </c>
      <c r="N661" s="94" t="str">
        <f>IFERROR(VLOOKUP(A661,'[2]CLASES-TEMPORADA 2022_2023-2023'!$A:$M,12,0),"")</f>
        <v/>
      </c>
      <c r="O661" s="90" t="str">
        <f>IFERROR(VLOOKUP(A661,'[2]CLASES-TEMPORADA 2022_2023-2023'!$A:$M,13,0),"")</f>
        <v/>
      </c>
    </row>
    <row r="662" spans="1:15" s="94" customFormat="1" x14ac:dyDescent="0.2">
      <c r="A662" s="116">
        <v>39163</v>
      </c>
      <c r="B662" s="90" t="s">
        <v>8750</v>
      </c>
      <c r="C662" s="90" t="s">
        <v>12691</v>
      </c>
      <c r="D662" s="90"/>
      <c r="E662" s="90" t="s">
        <v>12692</v>
      </c>
      <c r="F662" s="90" t="s">
        <v>5401</v>
      </c>
      <c r="G662" s="90" t="s">
        <v>12693</v>
      </c>
      <c r="H662" s="90" t="s">
        <v>913</v>
      </c>
      <c r="I662" s="90" t="s">
        <v>985</v>
      </c>
      <c r="J662" s="116">
        <v>673</v>
      </c>
      <c r="K662" s="90" t="s">
        <v>2131</v>
      </c>
      <c r="L662" s="90" t="s">
        <v>583</v>
      </c>
      <c r="M662" s="94" t="str">
        <f t="shared" si="13"/>
        <v>DOYEN Antoine</v>
      </c>
      <c r="N662" s="94" t="str">
        <f>IFERROR(VLOOKUP(A662,'[2]CLASES-TEMPORADA 2022_2023-2023'!$A:$M,12,0),"")</f>
        <v/>
      </c>
      <c r="O662" s="90" t="str">
        <f>IFERROR(VLOOKUP(A662,'[2]CLASES-TEMPORADA 2022_2023-2023'!$A:$M,13,0),"")</f>
        <v/>
      </c>
    </row>
    <row r="663" spans="1:15" s="94" customFormat="1" x14ac:dyDescent="0.2">
      <c r="A663" s="116">
        <v>39162</v>
      </c>
      <c r="B663" s="90" t="s">
        <v>8750</v>
      </c>
      <c r="C663" s="90" t="s">
        <v>12694</v>
      </c>
      <c r="D663" s="90"/>
      <c r="E663" s="90" t="s">
        <v>977</v>
      </c>
      <c r="F663" s="90" t="s">
        <v>12695</v>
      </c>
      <c r="G663" s="90" t="s">
        <v>12696</v>
      </c>
      <c r="H663" s="90" t="s">
        <v>913</v>
      </c>
      <c r="I663" s="90" t="s">
        <v>985</v>
      </c>
      <c r="J663" s="116">
        <v>673</v>
      </c>
      <c r="K663" s="90" t="s">
        <v>2707</v>
      </c>
      <c r="L663" s="90" t="s">
        <v>583</v>
      </c>
      <c r="M663" s="94" t="str">
        <f t="shared" si="13"/>
        <v>BACIOCCHI Alessandro</v>
      </c>
      <c r="N663" s="94" t="str">
        <f>IFERROR(VLOOKUP(A663,'[2]CLASES-TEMPORADA 2022_2023-2023'!$A:$M,12,0),"")</f>
        <v/>
      </c>
      <c r="O663" s="90" t="str">
        <f>IFERROR(VLOOKUP(A663,'[2]CLASES-TEMPORADA 2022_2023-2023'!$A:$M,13,0),"")</f>
        <v/>
      </c>
    </row>
    <row r="664" spans="1:15" s="94" customFormat="1" x14ac:dyDescent="0.2">
      <c r="A664" s="116">
        <v>39159</v>
      </c>
      <c r="B664" s="90" t="s">
        <v>8750</v>
      </c>
      <c r="C664" s="90" t="s">
        <v>12697</v>
      </c>
      <c r="D664" s="90" t="s">
        <v>11892</v>
      </c>
      <c r="E664" s="90" t="s">
        <v>4209</v>
      </c>
      <c r="F664" s="90" t="s">
        <v>12698</v>
      </c>
      <c r="G664" s="90" t="s">
        <v>12699</v>
      </c>
      <c r="H664" s="90" t="s">
        <v>909</v>
      </c>
      <c r="I664" s="90" t="s">
        <v>985</v>
      </c>
      <c r="J664" s="116">
        <v>673</v>
      </c>
      <c r="K664" s="90" t="s">
        <v>1963</v>
      </c>
      <c r="L664" s="90" t="s">
        <v>583</v>
      </c>
      <c r="M664" s="94" t="str">
        <f t="shared" si="13"/>
        <v>CORTABARRIA Iñaki</v>
      </c>
      <c r="N664" s="94" t="str">
        <f>IFERROR(VLOOKUP(A664,'[2]CLASES-TEMPORADA 2022_2023-2023'!$A:$M,12,0),"")</f>
        <v/>
      </c>
      <c r="O664" s="90" t="str">
        <f>IFERROR(VLOOKUP(A664,'[2]CLASES-TEMPORADA 2022_2023-2023'!$A:$M,13,0),"")</f>
        <v/>
      </c>
    </row>
    <row r="665" spans="1:15" s="94" customFormat="1" x14ac:dyDescent="0.2">
      <c r="A665" s="116">
        <v>39155</v>
      </c>
      <c r="B665" s="90" t="s">
        <v>10851</v>
      </c>
      <c r="C665" s="90" t="s">
        <v>12700</v>
      </c>
      <c r="D665" s="90"/>
      <c r="E665" s="90" t="s">
        <v>12701</v>
      </c>
      <c r="F665" s="90" t="s">
        <v>4092</v>
      </c>
      <c r="G665" s="90" t="s">
        <v>12702</v>
      </c>
      <c r="H665" s="90" t="s">
        <v>913</v>
      </c>
      <c r="I665" s="90" t="s">
        <v>377</v>
      </c>
      <c r="J665" s="116">
        <v>674</v>
      </c>
      <c r="K665" s="90" t="s">
        <v>2088</v>
      </c>
      <c r="L665" s="90" t="s">
        <v>184</v>
      </c>
      <c r="M665" s="94" t="str">
        <f t="shared" si="13"/>
        <v>NAKAMICHI Moana</v>
      </c>
      <c r="N665" s="94" t="str">
        <f>IFERROR(VLOOKUP(A665,'[2]CLASES-TEMPORADA 2022_2023-2023'!$A:$M,12,0),"")</f>
        <v/>
      </c>
      <c r="O665" s="90" t="str">
        <f>IFERROR(VLOOKUP(A665,'[2]CLASES-TEMPORADA 2022_2023-2023'!$A:$M,13,0),"")</f>
        <v/>
      </c>
    </row>
    <row r="666" spans="1:15" s="94" customFormat="1" x14ac:dyDescent="0.2">
      <c r="A666" s="116">
        <v>39154</v>
      </c>
      <c r="B666" s="90" t="s">
        <v>10851</v>
      </c>
      <c r="C666" s="90" t="s">
        <v>12703</v>
      </c>
      <c r="D666" s="90"/>
      <c r="E666" s="90" t="s">
        <v>12704</v>
      </c>
      <c r="F666" s="90" t="s">
        <v>12705</v>
      </c>
      <c r="G666" s="90" t="s">
        <v>12706</v>
      </c>
      <c r="H666" s="90" t="s">
        <v>913</v>
      </c>
      <c r="I666" s="90" t="s">
        <v>377</v>
      </c>
      <c r="J666" s="116">
        <v>674</v>
      </c>
      <c r="K666" s="90" t="s">
        <v>2121</v>
      </c>
      <c r="L666" s="90" t="s">
        <v>184</v>
      </c>
      <c r="M666" s="94" t="str">
        <f t="shared" si="13"/>
        <v>LUNG Lisa</v>
      </c>
      <c r="N666" s="94" t="str">
        <f>IFERROR(VLOOKUP(A666,'[2]CLASES-TEMPORADA 2022_2023-2023'!$A:$M,12,0),"")</f>
        <v/>
      </c>
      <c r="O666" s="90" t="str">
        <f>IFERROR(VLOOKUP(A666,'[2]CLASES-TEMPORADA 2022_2023-2023'!$A:$M,13,0),"")</f>
        <v/>
      </c>
    </row>
    <row r="667" spans="1:15" s="94" customFormat="1" x14ac:dyDescent="0.2">
      <c r="A667" s="116">
        <v>39153</v>
      </c>
      <c r="B667" s="90" t="s">
        <v>8750</v>
      </c>
      <c r="C667" s="90" t="s">
        <v>12707</v>
      </c>
      <c r="D667" s="90"/>
      <c r="E667" s="90" t="s">
        <v>12708</v>
      </c>
      <c r="F667" s="90" t="s">
        <v>12709</v>
      </c>
      <c r="G667" s="90" t="s">
        <v>12710</v>
      </c>
      <c r="H667" s="90" t="s">
        <v>913</v>
      </c>
      <c r="I667" s="90" t="s">
        <v>1163</v>
      </c>
      <c r="J667" s="116">
        <v>61</v>
      </c>
      <c r="K667" s="90" t="s">
        <v>2103</v>
      </c>
      <c r="L667" s="90" t="s">
        <v>587</v>
      </c>
      <c r="M667" s="94" t="str">
        <f t="shared" si="13"/>
        <v>CHERNOV Konstantin</v>
      </c>
      <c r="N667" s="94" t="str">
        <f>IFERROR(VLOOKUP(A667,'[2]CLASES-TEMPORADA 2022_2023-2023'!$A:$M,12,0),"")</f>
        <v/>
      </c>
      <c r="O667" s="90" t="str">
        <f>IFERROR(VLOOKUP(A667,'[2]CLASES-TEMPORADA 2022_2023-2023'!$A:$M,13,0),"")</f>
        <v/>
      </c>
    </row>
    <row r="668" spans="1:15" s="94" customFormat="1" x14ac:dyDescent="0.2">
      <c r="A668" s="116">
        <v>39152</v>
      </c>
      <c r="B668" s="90" t="s">
        <v>10851</v>
      </c>
      <c r="C668" s="90" t="s">
        <v>12711</v>
      </c>
      <c r="D668" s="90"/>
      <c r="E668" s="90" t="s">
        <v>12712</v>
      </c>
      <c r="F668" s="90" t="s">
        <v>12713</v>
      </c>
      <c r="G668" s="90" t="s">
        <v>12714</v>
      </c>
      <c r="H668" s="90" t="s">
        <v>913</v>
      </c>
      <c r="I668" s="90" t="s">
        <v>377</v>
      </c>
      <c r="J668" s="116">
        <v>674</v>
      </c>
      <c r="K668" s="90" t="s">
        <v>2707</v>
      </c>
      <c r="L668" s="90" t="s">
        <v>184</v>
      </c>
      <c r="M668" s="94" t="str">
        <f t="shared" si="13"/>
        <v>VIVARELLI Debora</v>
      </c>
      <c r="N668" s="94" t="str">
        <f>IFERROR(VLOOKUP(A668,'[2]CLASES-TEMPORADA 2022_2023-2023'!$A:$M,12,0),"")</f>
        <v/>
      </c>
      <c r="O668" s="90" t="str">
        <f>IFERROR(VLOOKUP(A668,'[2]CLASES-TEMPORADA 2022_2023-2023'!$A:$M,13,0),"")</f>
        <v/>
      </c>
    </row>
    <row r="669" spans="1:15" s="94" customFormat="1" x14ac:dyDescent="0.2">
      <c r="A669" s="116">
        <v>39151</v>
      </c>
      <c r="B669" s="90" t="s">
        <v>10851</v>
      </c>
      <c r="C669" s="90" t="s">
        <v>3114</v>
      </c>
      <c r="D669" s="90" t="s">
        <v>12715</v>
      </c>
      <c r="E669" s="90" t="s">
        <v>12716</v>
      </c>
      <c r="F669" s="90" t="s">
        <v>12717</v>
      </c>
      <c r="G669" s="90" t="s">
        <v>12718</v>
      </c>
      <c r="H669" s="90" t="s">
        <v>913</v>
      </c>
      <c r="I669" s="90" t="s">
        <v>377</v>
      </c>
      <c r="J669" s="116">
        <v>674</v>
      </c>
      <c r="K669" s="90" t="s">
        <v>2113</v>
      </c>
      <c r="L669" s="90" t="s">
        <v>184</v>
      </c>
      <c r="M669" s="94" t="str">
        <f t="shared" si="13"/>
        <v>BARREIRA Ana Rita</v>
      </c>
      <c r="N669" s="94" t="str">
        <f>IFERROR(VLOOKUP(A669,'[2]CLASES-TEMPORADA 2022_2023-2023'!$A:$M,12,0),"")</f>
        <v/>
      </c>
      <c r="O669" s="90" t="str">
        <f>IFERROR(VLOOKUP(A669,'[2]CLASES-TEMPORADA 2022_2023-2023'!$A:$M,13,0),"")</f>
        <v/>
      </c>
    </row>
    <row r="670" spans="1:15" s="94" customFormat="1" x14ac:dyDescent="0.2">
      <c r="A670" s="116">
        <v>39149</v>
      </c>
      <c r="B670" s="90" t="s">
        <v>8750</v>
      </c>
      <c r="C670" s="90" t="s">
        <v>12719</v>
      </c>
      <c r="D670" s="90"/>
      <c r="E670" s="90" t="s">
        <v>4597</v>
      </c>
      <c r="F670" s="90" t="s">
        <v>12720</v>
      </c>
      <c r="G670" s="90" t="s">
        <v>12721</v>
      </c>
      <c r="H670" s="90" t="s">
        <v>913</v>
      </c>
      <c r="I670" s="90" t="s">
        <v>1210</v>
      </c>
      <c r="J670" s="116">
        <v>668</v>
      </c>
      <c r="K670" s="90" t="s">
        <v>2707</v>
      </c>
      <c r="L670" s="90" t="s">
        <v>585</v>
      </c>
      <c r="M670" s="94" t="str">
        <f t="shared" si="13"/>
        <v>MUTTI Matteo</v>
      </c>
      <c r="N670" s="94" t="str">
        <f>IFERROR(VLOOKUP(A670,'[2]CLASES-TEMPORADA 2022_2023-2023'!$A:$M,12,0),"")</f>
        <v/>
      </c>
      <c r="O670" s="90" t="str">
        <f>IFERROR(VLOOKUP(A670,'[2]CLASES-TEMPORADA 2022_2023-2023'!$A:$M,13,0),"")</f>
        <v/>
      </c>
    </row>
    <row r="671" spans="1:15" s="94" customFormat="1" x14ac:dyDescent="0.2">
      <c r="A671" s="116">
        <v>39148</v>
      </c>
      <c r="B671" s="90" t="s">
        <v>8750</v>
      </c>
      <c r="C671" s="90" t="s">
        <v>5728</v>
      </c>
      <c r="D671" s="90" t="s">
        <v>3102</v>
      </c>
      <c r="E671" s="90" t="s">
        <v>2278</v>
      </c>
      <c r="F671" s="90" t="s">
        <v>12722</v>
      </c>
      <c r="G671" s="90" t="s">
        <v>12723</v>
      </c>
      <c r="H671" s="90" t="s">
        <v>913</v>
      </c>
      <c r="I671" s="90" t="s">
        <v>1210</v>
      </c>
      <c r="J671" s="116">
        <v>668</v>
      </c>
      <c r="K671" s="90" t="s">
        <v>1963</v>
      </c>
      <c r="L671" s="90" t="s">
        <v>585</v>
      </c>
      <c r="M671" s="94" t="str">
        <f t="shared" si="13"/>
        <v>PRATS Mario</v>
      </c>
      <c r="N671" s="94" t="str">
        <f>IFERROR(VLOOKUP(A671,'[2]CLASES-TEMPORADA 2022_2023-2023'!$A:$M,12,0),"")</f>
        <v/>
      </c>
      <c r="O671" s="90" t="str">
        <f>IFERROR(VLOOKUP(A671,'[2]CLASES-TEMPORADA 2022_2023-2023'!$A:$M,13,0),"")</f>
        <v/>
      </c>
    </row>
    <row r="672" spans="1:15" s="94" customFormat="1" x14ac:dyDescent="0.2">
      <c r="A672" s="116">
        <v>39139</v>
      </c>
      <c r="B672" s="90" t="s">
        <v>10851</v>
      </c>
      <c r="C672" s="90" t="s">
        <v>12724</v>
      </c>
      <c r="D672" s="90" t="s">
        <v>12725</v>
      </c>
      <c r="E672" s="90" t="s">
        <v>2205</v>
      </c>
      <c r="F672" s="90" t="s">
        <v>12726</v>
      </c>
      <c r="G672" s="90" t="s">
        <v>12727</v>
      </c>
      <c r="H672" s="90" t="s">
        <v>913</v>
      </c>
      <c r="I672" s="90" t="s">
        <v>1000</v>
      </c>
      <c r="J672" s="116">
        <v>10039</v>
      </c>
      <c r="K672" s="90" t="s">
        <v>1963</v>
      </c>
      <c r="L672" s="90" t="s">
        <v>583</v>
      </c>
      <c r="M672" s="94" t="str">
        <f t="shared" si="13"/>
        <v>PAZOS Ana</v>
      </c>
      <c r="N672" s="94" t="str">
        <f>IFERROR(VLOOKUP(A672,'[2]CLASES-TEMPORADA 2022_2023-2023'!$A:$M,12,0),"")</f>
        <v/>
      </c>
      <c r="O672" s="90" t="str">
        <f>IFERROR(VLOOKUP(A672,'[2]CLASES-TEMPORADA 2022_2023-2023'!$A:$M,13,0),"")</f>
        <v/>
      </c>
    </row>
    <row r="673" spans="1:15" s="94" customFormat="1" x14ac:dyDescent="0.2">
      <c r="A673" s="116">
        <v>39138</v>
      </c>
      <c r="B673" s="90" t="s">
        <v>10851</v>
      </c>
      <c r="C673" s="90" t="s">
        <v>12728</v>
      </c>
      <c r="D673" s="90"/>
      <c r="E673" s="90" t="s">
        <v>12729</v>
      </c>
      <c r="F673" s="90" t="s">
        <v>4276</v>
      </c>
      <c r="G673" s="90" t="s">
        <v>12730</v>
      </c>
      <c r="H673" s="90" t="s">
        <v>913</v>
      </c>
      <c r="I673" s="90" t="s">
        <v>756</v>
      </c>
      <c r="J673" s="116">
        <v>10383</v>
      </c>
      <c r="K673" s="90" t="s">
        <v>2088</v>
      </c>
      <c r="L673" s="90" t="s">
        <v>591</v>
      </c>
      <c r="M673" s="94" t="str">
        <f t="shared" si="13"/>
        <v>MATSUDAIRA Shiho</v>
      </c>
      <c r="N673" s="94" t="str">
        <f>IFERROR(VLOOKUP(A673,'[2]CLASES-TEMPORADA 2022_2023-2023'!$A:$M,12,0),"")</f>
        <v/>
      </c>
      <c r="O673" s="90" t="str">
        <f>IFERROR(VLOOKUP(A673,'[2]CLASES-TEMPORADA 2022_2023-2023'!$A:$M,13,0),"")</f>
        <v/>
      </c>
    </row>
    <row r="674" spans="1:15" s="94" customFormat="1" x14ac:dyDescent="0.2">
      <c r="A674" s="116">
        <v>39137</v>
      </c>
      <c r="B674" s="90" t="s">
        <v>10851</v>
      </c>
      <c r="C674" s="90" t="s">
        <v>12731</v>
      </c>
      <c r="D674" s="90" t="s">
        <v>169</v>
      </c>
      <c r="E674" s="90" t="s">
        <v>12732</v>
      </c>
      <c r="F674" s="90" t="s">
        <v>6107</v>
      </c>
      <c r="G674" s="90" t="s">
        <v>12733</v>
      </c>
      <c r="H674" s="90" t="s">
        <v>913</v>
      </c>
      <c r="I674" s="90" t="s">
        <v>756</v>
      </c>
      <c r="J674" s="116">
        <v>10383</v>
      </c>
      <c r="K674" s="90" t="s">
        <v>1963</v>
      </c>
      <c r="L674" s="90" t="s">
        <v>591</v>
      </c>
      <c r="M674" s="94" t="str">
        <f t="shared" si="13"/>
        <v>LALLI Julieta Alejandra</v>
      </c>
      <c r="N674" s="94" t="str">
        <f>IFERROR(VLOOKUP(A674,'[2]CLASES-TEMPORADA 2022_2023-2023'!$A:$M,12,0),"")</f>
        <v/>
      </c>
      <c r="O674" s="90" t="str">
        <f>IFERROR(VLOOKUP(A674,'[2]CLASES-TEMPORADA 2022_2023-2023'!$A:$M,13,0),"")</f>
        <v/>
      </c>
    </row>
    <row r="675" spans="1:15" s="94" customFormat="1" x14ac:dyDescent="0.2">
      <c r="A675" s="116">
        <v>39136</v>
      </c>
      <c r="B675" s="90" t="s">
        <v>8750</v>
      </c>
      <c r="C675" s="90" t="s">
        <v>12734</v>
      </c>
      <c r="D675" s="90"/>
      <c r="E675" s="90" t="s">
        <v>12735</v>
      </c>
      <c r="F675" s="90" t="s">
        <v>12736</v>
      </c>
      <c r="G675" s="90" t="s">
        <v>12737</v>
      </c>
      <c r="H675" s="90" t="s">
        <v>913</v>
      </c>
      <c r="I675" s="90" t="s">
        <v>1206</v>
      </c>
      <c r="J675" s="116">
        <v>10173</v>
      </c>
      <c r="K675" s="90" t="s">
        <v>3298</v>
      </c>
      <c r="L675" s="90" t="s">
        <v>587</v>
      </c>
      <c r="M675" s="94" t="str">
        <f t="shared" si="13"/>
        <v>BERGAMANIS Rûdolfs</v>
      </c>
      <c r="N675" s="94" t="str">
        <f>IFERROR(VLOOKUP(A675,'[2]CLASES-TEMPORADA 2022_2023-2023'!$A:$M,12,0),"")</f>
        <v/>
      </c>
      <c r="O675" s="90" t="str">
        <f>IFERROR(VLOOKUP(A675,'[2]CLASES-TEMPORADA 2022_2023-2023'!$A:$M,13,0),"")</f>
        <v/>
      </c>
    </row>
    <row r="676" spans="1:15" s="94" customFormat="1" x14ac:dyDescent="0.2">
      <c r="A676" s="116">
        <v>39135</v>
      </c>
      <c r="B676" s="90" t="s">
        <v>10851</v>
      </c>
      <c r="C676" s="90" t="s">
        <v>12738</v>
      </c>
      <c r="D676" s="90"/>
      <c r="E676" s="90" t="s">
        <v>2015</v>
      </c>
      <c r="F676" s="90" t="s">
        <v>12739</v>
      </c>
      <c r="G676" s="90" t="s">
        <v>12740</v>
      </c>
      <c r="H676" s="90" t="s">
        <v>913</v>
      </c>
      <c r="I676" s="90" t="s">
        <v>1206</v>
      </c>
      <c r="J676" s="116">
        <v>10173</v>
      </c>
      <c r="K676" s="90" t="s">
        <v>3298</v>
      </c>
      <c r="L676" s="90" t="s">
        <v>587</v>
      </c>
      <c r="M676" s="94" t="str">
        <f t="shared" si="13"/>
        <v>SMIRNOVA Margarita</v>
      </c>
      <c r="N676" s="94" t="str">
        <f>IFERROR(VLOOKUP(A676,'[2]CLASES-TEMPORADA 2022_2023-2023'!$A:$M,12,0),"")</f>
        <v/>
      </c>
      <c r="O676" s="90" t="str">
        <f>IFERROR(VLOOKUP(A676,'[2]CLASES-TEMPORADA 2022_2023-2023'!$A:$M,13,0),"")</f>
        <v/>
      </c>
    </row>
    <row r="677" spans="1:15" s="94" customFormat="1" x14ac:dyDescent="0.2">
      <c r="A677" s="116">
        <v>39134</v>
      </c>
      <c r="B677" s="90" t="s">
        <v>10851</v>
      </c>
      <c r="C677" s="90" t="s">
        <v>12741</v>
      </c>
      <c r="D677" s="90"/>
      <c r="E677" s="90" t="s">
        <v>12742</v>
      </c>
      <c r="F677" s="90" t="s">
        <v>4920</v>
      </c>
      <c r="G677" s="90" t="s">
        <v>12743</v>
      </c>
      <c r="H677" s="90" t="s">
        <v>913</v>
      </c>
      <c r="I677" s="90" t="s">
        <v>1206</v>
      </c>
      <c r="J677" s="116">
        <v>10173</v>
      </c>
      <c r="K677" s="90" t="s">
        <v>2113</v>
      </c>
      <c r="L677" s="90" t="s">
        <v>587</v>
      </c>
      <c r="M677" s="94" t="str">
        <f t="shared" si="13"/>
        <v>RODRIGUES DE MATOS Inês</v>
      </c>
      <c r="N677" s="94" t="str">
        <f>IFERROR(VLOOKUP(A677,'[2]CLASES-TEMPORADA 2022_2023-2023'!$A:$M,12,0),"")</f>
        <v/>
      </c>
      <c r="O677" s="90" t="str">
        <f>IFERROR(VLOOKUP(A677,'[2]CLASES-TEMPORADA 2022_2023-2023'!$A:$M,13,0),"")</f>
        <v/>
      </c>
    </row>
    <row r="678" spans="1:15" s="94" customFormat="1" x14ac:dyDescent="0.2">
      <c r="A678" s="116">
        <v>39133</v>
      </c>
      <c r="B678" s="90" t="s">
        <v>8750</v>
      </c>
      <c r="C678" s="90" t="s">
        <v>31</v>
      </c>
      <c r="D678" s="90" t="s">
        <v>12744</v>
      </c>
      <c r="E678" s="90" t="s">
        <v>12745</v>
      </c>
      <c r="F678" s="90" t="s">
        <v>12746</v>
      </c>
      <c r="G678" s="90" t="s">
        <v>12747</v>
      </c>
      <c r="H678" s="90" t="s">
        <v>909</v>
      </c>
      <c r="I678" s="90" t="s">
        <v>550</v>
      </c>
      <c r="J678" s="116">
        <v>10138</v>
      </c>
      <c r="K678" s="90" t="s">
        <v>1963</v>
      </c>
      <c r="L678" s="90" t="s">
        <v>627</v>
      </c>
      <c r="M678" s="94" t="str">
        <f t="shared" si="13"/>
        <v>LOPEZ Patxi</v>
      </c>
      <c r="N678" s="94" t="str">
        <f>IFERROR(VLOOKUP(A678,'[2]CLASES-TEMPORADA 2022_2023-2023'!$A:$M,12,0),"")</f>
        <v/>
      </c>
      <c r="O678" s="90" t="str">
        <f>IFERROR(VLOOKUP(A678,'[2]CLASES-TEMPORADA 2022_2023-2023'!$A:$M,13,0),"")</f>
        <v/>
      </c>
    </row>
    <row r="679" spans="1:15" s="94" customFormat="1" x14ac:dyDescent="0.2">
      <c r="A679" s="116">
        <v>39132</v>
      </c>
      <c r="B679" s="90" t="s">
        <v>10851</v>
      </c>
      <c r="C679" s="90" t="s">
        <v>12748</v>
      </c>
      <c r="D679" s="90"/>
      <c r="E679" s="90" t="s">
        <v>12749</v>
      </c>
      <c r="F679" s="90" t="s">
        <v>12750</v>
      </c>
      <c r="G679" s="90" t="s">
        <v>12751</v>
      </c>
      <c r="H679" s="90" t="s">
        <v>913</v>
      </c>
      <c r="I679" s="90" t="s">
        <v>1206</v>
      </c>
      <c r="J679" s="116">
        <v>10173</v>
      </c>
      <c r="K679" s="90" t="s">
        <v>2343</v>
      </c>
      <c r="L679" s="90" t="s">
        <v>587</v>
      </c>
      <c r="M679" s="94" t="str">
        <f t="shared" si="13"/>
        <v>BRIGITTE Eerland</v>
      </c>
      <c r="N679" s="94" t="str">
        <f>IFERROR(VLOOKUP(A679,'[2]CLASES-TEMPORADA 2022_2023-2023'!$A:$M,12,0),"")</f>
        <v/>
      </c>
      <c r="O679" s="90" t="str">
        <f>IFERROR(VLOOKUP(A679,'[2]CLASES-TEMPORADA 2022_2023-2023'!$A:$M,13,0),"")</f>
        <v/>
      </c>
    </row>
    <row r="680" spans="1:15" s="94" customFormat="1" x14ac:dyDescent="0.2">
      <c r="A680" s="116">
        <v>39131</v>
      </c>
      <c r="B680" s="90" t="s">
        <v>10851</v>
      </c>
      <c r="C680" s="90" t="s">
        <v>12752</v>
      </c>
      <c r="D680" s="90"/>
      <c r="E680" s="90" t="s">
        <v>12753</v>
      </c>
      <c r="F680" s="90" t="s">
        <v>12754</v>
      </c>
      <c r="G680" s="90" t="s">
        <v>12755</v>
      </c>
      <c r="H680" s="90" t="s">
        <v>913</v>
      </c>
      <c r="I680" s="90" t="s">
        <v>1206</v>
      </c>
      <c r="J680" s="116">
        <v>10173</v>
      </c>
      <c r="K680" s="90" t="s">
        <v>2707</v>
      </c>
      <c r="L680" s="90" t="s">
        <v>587</v>
      </c>
      <c r="M680" s="94" t="str">
        <f t="shared" si="13"/>
        <v>STEFANOVA Nikoleta</v>
      </c>
      <c r="N680" s="94" t="str">
        <f>IFERROR(VLOOKUP(A680,'[2]CLASES-TEMPORADA 2022_2023-2023'!$A:$M,12,0),"")</f>
        <v/>
      </c>
      <c r="O680" s="90" t="str">
        <f>IFERROR(VLOOKUP(A680,'[2]CLASES-TEMPORADA 2022_2023-2023'!$A:$M,13,0),"")</f>
        <v/>
      </c>
    </row>
    <row r="681" spans="1:15" s="94" customFormat="1" x14ac:dyDescent="0.2">
      <c r="A681" s="116">
        <v>39130</v>
      </c>
      <c r="B681" s="90" t="s">
        <v>8750</v>
      </c>
      <c r="C681" s="90" t="s">
        <v>12756</v>
      </c>
      <c r="D681" s="90"/>
      <c r="E681" s="90" t="s">
        <v>12082</v>
      </c>
      <c r="F681" s="90" t="s">
        <v>12757</v>
      </c>
      <c r="G681" s="90" t="s">
        <v>12758</v>
      </c>
      <c r="H681" s="90" t="s">
        <v>913</v>
      </c>
      <c r="I681" s="90" t="s">
        <v>1001</v>
      </c>
      <c r="J681" s="116">
        <v>10043</v>
      </c>
      <c r="K681" s="90" t="s">
        <v>1982</v>
      </c>
      <c r="L681" s="90" t="s">
        <v>591</v>
      </c>
      <c r="M681" s="94" t="str">
        <f t="shared" si="13"/>
        <v>YU-JEN Huang</v>
      </c>
      <c r="N681" s="94" t="str">
        <f>IFERROR(VLOOKUP(A681,'[2]CLASES-TEMPORADA 2022_2023-2023'!$A:$M,12,0),"")</f>
        <v/>
      </c>
      <c r="O681" s="90" t="str">
        <f>IFERROR(VLOOKUP(A681,'[2]CLASES-TEMPORADA 2022_2023-2023'!$A:$M,13,0),"")</f>
        <v/>
      </c>
    </row>
    <row r="682" spans="1:15" s="94" customFormat="1" x14ac:dyDescent="0.2">
      <c r="A682" s="116">
        <v>39129</v>
      </c>
      <c r="B682" s="90" t="s">
        <v>8750</v>
      </c>
      <c r="C682" s="90" t="s">
        <v>1660</v>
      </c>
      <c r="D682" s="90" t="s">
        <v>1634</v>
      </c>
      <c r="E682" s="90" t="s">
        <v>2278</v>
      </c>
      <c r="F682" s="90" t="s">
        <v>12759</v>
      </c>
      <c r="G682" s="90" t="s">
        <v>12760</v>
      </c>
      <c r="H682" s="90" t="s">
        <v>909</v>
      </c>
      <c r="I682" s="90" t="s">
        <v>1143</v>
      </c>
      <c r="J682" s="116">
        <v>76</v>
      </c>
      <c r="K682" s="90" t="s">
        <v>1963</v>
      </c>
      <c r="L682" s="90" t="s">
        <v>583</v>
      </c>
      <c r="M682" s="94" t="str">
        <f t="shared" si="13"/>
        <v>CABALLERO Mario</v>
      </c>
      <c r="N682" s="94" t="str">
        <f>IFERROR(VLOOKUP(A682,'[2]CLASES-TEMPORADA 2022_2023-2023'!$A:$M,12,0),"")</f>
        <v/>
      </c>
      <c r="O682" s="90" t="str">
        <f>IFERROR(VLOOKUP(A682,'[2]CLASES-TEMPORADA 2022_2023-2023'!$A:$M,13,0),"")</f>
        <v/>
      </c>
    </row>
    <row r="683" spans="1:15" s="94" customFormat="1" x14ac:dyDescent="0.2">
      <c r="A683" s="116">
        <v>39126</v>
      </c>
      <c r="B683" s="90" t="s">
        <v>8750</v>
      </c>
      <c r="C683" s="90" t="s">
        <v>3074</v>
      </c>
      <c r="D683" s="90" t="s">
        <v>3116</v>
      </c>
      <c r="E683" s="90" t="s">
        <v>12761</v>
      </c>
      <c r="F683" s="90" t="s">
        <v>6944</v>
      </c>
      <c r="G683" s="90" t="s">
        <v>12762</v>
      </c>
      <c r="H683" s="90" t="s">
        <v>913</v>
      </c>
      <c r="I683" s="90" t="s">
        <v>990</v>
      </c>
      <c r="J683" s="116">
        <v>736</v>
      </c>
      <c r="K683" s="90" t="s">
        <v>2113</v>
      </c>
      <c r="L683" s="90" t="s">
        <v>587</v>
      </c>
      <c r="M683" s="94" t="str">
        <f t="shared" si="13"/>
        <v>FERREIRA Nuno Alexandre</v>
      </c>
      <c r="N683" s="94" t="str">
        <f>IFERROR(VLOOKUP(A683,'[2]CLASES-TEMPORADA 2022_2023-2023'!$A:$M,12,0),"")</f>
        <v/>
      </c>
      <c r="O683" s="90" t="str">
        <f>IFERROR(VLOOKUP(A683,'[2]CLASES-TEMPORADA 2022_2023-2023'!$A:$M,13,0),"")</f>
        <v/>
      </c>
    </row>
    <row r="684" spans="1:15" s="94" customFormat="1" x14ac:dyDescent="0.2">
      <c r="A684" s="116">
        <v>39111</v>
      </c>
      <c r="B684" s="90" t="s">
        <v>10851</v>
      </c>
      <c r="C684" s="90" t="s">
        <v>91</v>
      </c>
      <c r="D684" s="90" t="s">
        <v>2456</v>
      </c>
      <c r="E684" s="90" t="s">
        <v>12763</v>
      </c>
      <c r="F684" s="90" t="s">
        <v>12764</v>
      </c>
      <c r="G684" s="90" t="s">
        <v>12765</v>
      </c>
      <c r="H684" s="90" t="s">
        <v>909</v>
      </c>
      <c r="I684" s="90" t="s">
        <v>1260</v>
      </c>
      <c r="J684" s="116">
        <v>10183</v>
      </c>
      <c r="K684" s="90" t="s">
        <v>1963</v>
      </c>
      <c r="L684" s="90" t="s">
        <v>582</v>
      </c>
      <c r="M684" s="94" t="str">
        <f t="shared" si="13"/>
        <v>ALVAREZ Lía</v>
      </c>
      <c r="N684" s="94" t="str">
        <f>IFERROR(VLOOKUP(A684,'[2]CLASES-TEMPORADA 2022_2023-2023'!$A:$M,12,0),"")</f>
        <v/>
      </c>
      <c r="O684" s="90" t="str">
        <f>IFERROR(VLOOKUP(A684,'[2]CLASES-TEMPORADA 2022_2023-2023'!$A:$M,13,0),"")</f>
        <v/>
      </c>
    </row>
    <row r="685" spans="1:15" s="94" customFormat="1" x14ac:dyDescent="0.2">
      <c r="A685" s="116">
        <v>39085</v>
      </c>
      <c r="B685" s="90" t="s">
        <v>8750</v>
      </c>
      <c r="C685" s="90" t="s">
        <v>12766</v>
      </c>
      <c r="D685" s="90" t="s">
        <v>74</v>
      </c>
      <c r="E685" s="90" t="s">
        <v>12767</v>
      </c>
      <c r="F685" s="90" t="s">
        <v>12768</v>
      </c>
      <c r="G685" s="90" t="s">
        <v>12769</v>
      </c>
      <c r="H685" s="90" t="s">
        <v>913</v>
      </c>
      <c r="I685" s="90" t="s">
        <v>997</v>
      </c>
      <c r="J685" s="116">
        <v>10007</v>
      </c>
      <c r="K685" s="90" t="s">
        <v>1963</v>
      </c>
      <c r="L685" s="90" t="s">
        <v>599</v>
      </c>
      <c r="M685" s="94" t="str">
        <f t="shared" si="13"/>
        <v>ADIEGO José Ignacio</v>
      </c>
      <c r="N685" s="94" t="str">
        <f>IFERROR(VLOOKUP(A685,'[2]CLASES-TEMPORADA 2022_2023-2023'!$A:$M,12,0),"")</f>
        <v/>
      </c>
      <c r="O685" s="90" t="str">
        <f>IFERROR(VLOOKUP(A685,'[2]CLASES-TEMPORADA 2022_2023-2023'!$A:$M,13,0),"")</f>
        <v/>
      </c>
    </row>
    <row r="686" spans="1:15" s="94" customFormat="1" x14ac:dyDescent="0.2">
      <c r="A686" s="116">
        <v>39066</v>
      </c>
      <c r="B686" s="90" t="s">
        <v>8750</v>
      </c>
      <c r="C686" s="90" t="s">
        <v>12770</v>
      </c>
      <c r="D686" s="90" t="s">
        <v>12771</v>
      </c>
      <c r="E686" s="90" t="s">
        <v>76</v>
      </c>
      <c r="F686" s="90" t="s">
        <v>12772</v>
      </c>
      <c r="G686" s="90" t="s">
        <v>12773</v>
      </c>
      <c r="H686" s="90" t="s">
        <v>909</v>
      </c>
      <c r="I686" s="90" t="s">
        <v>1233</v>
      </c>
      <c r="J686" s="116">
        <v>703</v>
      </c>
      <c r="K686" s="90" t="s">
        <v>1963</v>
      </c>
      <c r="L686" s="90" t="s">
        <v>520</v>
      </c>
      <c r="M686" s="94" t="str">
        <f t="shared" si="13"/>
        <v>PALLÍN Jose Manuel</v>
      </c>
      <c r="N686" s="94" t="str">
        <f>IFERROR(VLOOKUP(A686,'[2]CLASES-TEMPORADA 2022_2023-2023'!$A:$M,12,0),"")</f>
        <v/>
      </c>
      <c r="O686" s="90" t="str">
        <f>IFERROR(VLOOKUP(A686,'[2]CLASES-TEMPORADA 2022_2023-2023'!$A:$M,13,0),"")</f>
        <v/>
      </c>
    </row>
    <row r="687" spans="1:15" s="94" customFormat="1" x14ac:dyDescent="0.2">
      <c r="A687" s="116">
        <v>39061</v>
      </c>
      <c r="B687" s="90" t="s">
        <v>8750</v>
      </c>
      <c r="C687" s="90" t="s">
        <v>12774</v>
      </c>
      <c r="D687" s="90" t="s">
        <v>11337</v>
      </c>
      <c r="E687" s="90" t="s">
        <v>12775</v>
      </c>
      <c r="F687" s="90" t="s">
        <v>12776</v>
      </c>
      <c r="G687" s="90" t="s">
        <v>12777</v>
      </c>
      <c r="H687" s="90" t="s">
        <v>909</v>
      </c>
      <c r="I687" s="90" t="s">
        <v>966</v>
      </c>
      <c r="J687" s="116">
        <v>502</v>
      </c>
      <c r="K687" s="90" t="s">
        <v>1963</v>
      </c>
      <c r="L687" s="90" t="s">
        <v>520</v>
      </c>
      <c r="M687" s="94" t="str">
        <f t="shared" si="13"/>
        <v>PALLARéS Saúl</v>
      </c>
      <c r="N687" s="94" t="str">
        <f>IFERROR(VLOOKUP(A687,'[2]CLASES-TEMPORADA 2022_2023-2023'!$A:$M,12,0),"")</f>
        <v/>
      </c>
      <c r="O687" s="90" t="str">
        <f>IFERROR(VLOOKUP(A687,'[2]CLASES-TEMPORADA 2022_2023-2023'!$A:$M,13,0),"")</f>
        <v/>
      </c>
    </row>
    <row r="688" spans="1:15" s="94" customFormat="1" x14ac:dyDescent="0.2">
      <c r="A688" s="116">
        <v>39050</v>
      </c>
      <c r="B688" s="90" t="s">
        <v>10851</v>
      </c>
      <c r="C688" s="90" t="s">
        <v>12778</v>
      </c>
      <c r="D688" s="90"/>
      <c r="E688" s="90" t="s">
        <v>12779</v>
      </c>
      <c r="F688" s="90" t="s">
        <v>12780</v>
      </c>
      <c r="G688" s="90" t="s">
        <v>12781</v>
      </c>
      <c r="H688" s="90" t="s">
        <v>913</v>
      </c>
      <c r="I688" s="90" t="s">
        <v>953</v>
      </c>
      <c r="J688" s="116">
        <v>309</v>
      </c>
      <c r="K688" s="90" t="s">
        <v>2079</v>
      </c>
      <c r="L688" s="90" t="s">
        <v>583</v>
      </c>
      <c r="M688" s="94" t="str">
        <f t="shared" si="13"/>
        <v>DIDE Erika Elena Alexandr</v>
      </c>
      <c r="N688" s="94" t="str">
        <f>IFERROR(VLOOKUP(A688,'[2]CLASES-TEMPORADA 2022_2023-2023'!$A:$M,12,0),"")</f>
        <v/>
      </c>
      <c r="O688" s="90" t="str">
        <f>IFERROR(VLOOKUP(A688,'[2]CLASES-TEMPORADA 2022_2023-2023'!$A:$M,13,0),"")</f>
        <v/>
      </c>
    </row>
    <row r="689" spans="1:15" s="94" customFormat="1" x14ac:dyDescent="0.2">
      <c r="A689" s="116">
        <v>39048</v>
      </c>
      <c r="B689" s="90" t="s">
        <v>10851</v>
      </c>
      <c r="C689" s="90" t="s">
        <v>3982</v>
      </c>
      <c r="D689" s="90" t="s">
        <v>21</v>
      </c>
      <c r="E689" s="90" t="s">
        <v>4231</v>
      </c>
      <c r="F689" s="90" t="s">
        <v>3492</v>
      </c>
      <c r="G689" s="90" t="s">
        <v>12782</v>
      </c>
      <c r="H689" s="90" t="s">
        <v>909</v>
      </c>
      <c r="I689" s="90" t="s">
        <v>953</v>
      </c>
      <c r="J689" s="116">
        <v>309</v>
      </c>
      <c r="K689" s="90" t="s">
        <v>1963</v>
      </c>
      <c r="L689" s="90" t="s">
        <v>583</v>
      </c>
      <c r="M689" s="94" t="str">
        <f t="shared" si="13"/>
        <v>MEANA Ines</v>
      </c>
      <c r="N689" s="94" t="str">
        <f>IFERROR(VLOOKUP(A689,'[2]CLASES-TEMPORADA 2022_2023-2023'!$A:$M,12,0),"")</f>
        <v/>
      </c>
      <c r="O689" s="90" t="str">
        <f>IFERROR(VLOOKUP(A689,'[2]CLASES-TEMPORADA 2022_2023-2023'!$A:$M,13,0),"")</f>
        <v/>
      </c>
    </row>
    <row r="690" spans="1:15" s="94" customFormat="1" x14ac:dyDescent="0.2">
      <c r="A690" s="116">
        <v>39040</v>
      </c>
      <c r="B690" s="90" t="s">
        <v>8750</v>
      </c>
      <c r="C690" s="90" t="s">
        <v>12783</v>
      </c>
      <c r="D690" s="90"/>
      <c r="E690" s="90" t="s">
        <v>4687</v>
      </c>
      <c r="F690" s="90" t="s">
        <v>12784</v>
      </c>
      <c r="G690" s="90" t="s">
        <v>12785</v>
      </c>
      <c r="H690" s="90" t="s">
        <v>920</v>
      </c>
      <c r="I690" s="90" t="s">
        <v>12786</v>
      </c>
      <c r="J690" s="116">
        <v>334</v>
      </c>
      <c r="K690" s="90" t="s">
        <v>2357</v>
      </c>
      <c r="L690" s="90" t="s">
        <v>585</v>
      </c>
      <c r="M690" s="94" t="str">
        <f t="shared" si="13"/>
        <v>KOLODII Volodymyr</v>
      </c>
      <c r="N690" s="94" t="str">
        <f>IFERROR(VLOOKUP(A690,'[2]CLASES-TEMPORADA 2022_2023-2023'!$A:$M,12,0),"")</f>
        <v/>
      </c>
      <c r="O690" s="90" t="str">
        <f>IFERROR(VLOOKUP(A690,'[2]CLASES-TEMPORADA 2022_2023-2023'!$A:$M,13,0),"")</f>
        <v/>
      </c>
    </row>
    <row r="691" spans="1:15" s="94" customFormat="1" x14ac:dyDescent="0.2">
      <c r="A691" s="116">
        <v>39028</v>
      </c>
      <c r="B691" s="90" t="s">
        <v>10851</v>
      </c>
      <c r="C691" s="90" t="s">
        <v>12787</v>
      </c>
      <c r="D691" s="90"/>
      <c r="E691" s="90" t="s">
        <v>12788</v>
      </c>
      <c r="F691" s="90" t="s">
        <v>12789</v>
      </c>
      <c r="G691" s="90" t="s">
        <v>12790</v>
      </c>
      <c r="H691" s="90" t="s">
        <v>920</v>
      </c>
      <c r="I691" s="90" t="s">
        <v>3264</v>
      </c>
      <c r="J691" s="116">
        <v>10400</v>
      </c>
      <c r="K691" s="90" t="s">
        <v>2357</v>
      </c>
      <c r="L691" s="90" t="s">
        <v>599</v>
      </c>
      <c r="M691" s="94" t="str">
        <f t="shared" si="13"/>
        <v>KOKUNINA Yanina</v>
      </c>
      <c r="N691" s="94" t="str">
        <f>IFERROR(VLOOKUP(A691,'[2]CLASES-TEMPORADA 2022_2023-2023'!$A:$M,12,0),"")</f>
        <v/>
      </c>
      <c r="O691" s="90" t="str">
        <f>IFERROR(VLOOKUP(A691,'[2]CLASES-TEMPORADA 2022_2023-2023'!$A:$M,13,0),"")</f>
        <v/>
      </c>
    </row>
    <row r="692" spans="1:15" s="94" customFormat="1" x14ac:dyDescent="0.2">
      <c r="A692" s="116">
        <v>39021</v>
      </c>
      <c r="B692" s="90" t="s">
        <v>10851</v>
      </c>
      <c r="C692" s="90" t="s">
        <v>12791</v>
      </c>
      <c r="D692" s="90"/>
      <c r="E692" s="90" t="s">
        <v>12792</v>
      </c>
      <c r="F692" s="90" t="s">
        <v>12793</v>
      </c>
      <c r="G692" s="90" t="s">
        <v>12794</v>
      </c>
      <c r="H692" s="90" t="s">
        <v>913</v>
      </c>
      <c r="I692" s="90" t="s">
        <v>1063</v>
      </c>
      <c r="J692" s="116">
        <v>10445</v>
      </c>
      <c r="K692" s="90" t="s">
        <v>2160</v>
      </c>
      <c r="L692" s="90" t="s">
        <v>593</v>
      </c>
      <c r="M692" s="94" t="str">
        <f t="shared" si="13"/>
        <v>BARSZCZEWSKA Monika</v>
      </c>
      <c r="N692" s="94" t="str">
        <f>IFERROR(VLOOKUP(A692,'[2]CLASES-TEMPORADA 2022_2023-2023'!$A:$M,12,0),"")</f>
        <v/>
      </c>
      <c r="O692" s="90" t="str">
        <f>IFERROR(VLOOKUP(A692,'[2]CLASES-TEMPORADA 2022_2023-2023'!$A:$M,13,0),"")</f>
        <v/>
      </c>
    </row>
    <row r="693" spans="1:15" s="94" customFormat="1" x14ac:dyDescent="0.2">
      <c r="A693" s="116">
        <v>39020</v>
      </c>
      <c r="B693" s="90" t="s">
        <v>10851</v>
      </c>
      <c r="C693" s="90" t="s">
        <v>12795</v>
      </c>
      <c r="D693" s="90" t="s">
        <v>12796</v>
      </c>
      <c r="E693" s="90" t="s">
        <v>12797</v>
      </c>
      <c r="F693" s="90" t="s">
        <v>2224</v>
      </c>
      <c r="G693" s="90" t="s">
        <v>12798</v>
      </c>
      <c r="H693" s="90" t="s">
        <v>909</v>
      </c>
      <c r="I693" s="90" t="s">
        <v>11275</v>
      </c>
      <c r="J693" s="116">
        <v>10482</v>
      </c>
      <c r="K693" s="90" t="s">
        <v>1963</v>
      </c>
      <c r="L693" s="90" t="s">
        <v>586</v>
      </c>
      <c r="M693" s="94" t="str">
        <f t="shared" si="13"/>
        <v>GIANIKELLIS Arianna</v>
      </c>
      <c r="N693" s="94" t="str">
        <f>IFERROR(VLOOKUP(A693,'[2]CLASES-TEMPORADA 2022_2023-2023'!$A:$M,12,0),"")</f>
        <v/>
      </c>
      <c r="O693" s="90" t="str">
        <f>IFERROR(VLOOKUP(A693,'[2]CLASES-TEMPORADA 2022_2023-2023'!$A:$M,13,0),"")</f>
        <v/>
      </c>
    </row>
    <row r="694" spans="1:15" s="94" customFormat="1" x14ac:dyDescent="0.2">
      <c r="A694" s="116">
        <v>39010</v>
      </c>
      <c r="B694" s="90" t="s">
        <v>8750</v>
      </c>
      <c r="C694" s="90" t="s">
        <v>12799</v>
      </c>
      <c r="D694" s="90"/>
      <c r="E694" s="90" t="s">
        <v>2030</v>
      </c>
      <c r="F694" s="90" t="s">
        <v>4249</v>
      </c>
      <c r="G694" s="90" t="s">
        <v>12800</v>
      </c>
      <c r="H694" s="90" t="s">
        <v>909</v>
      </c>
      <c r="I694" s="90" t="s">
        <v>2258</v>
      </c>
      <c r="J694" s="116">
        <v>10477</v>
      </c>
      <c r="K694" s="90" t="s">
        <v>1963</v>
      </c>
      <c r="L694" s="90" t="s">
        <v>591</v>
      </c>
      <c r="M694" s="94" t="str">
        <f t="shared" si="13"/>
        <v>PERALTA SANCHEZ Pedro</v>
      </c>
      <c r="N694" s="94" t="str">
        <f>IFERROR(VLOOKUP(A694,'[2]CLASES-TEMPORADA 2022_2023-2023'!$A:$M,12,0),"")</f>
        <v/>
      </c>
      <c r="O694" s="90" t="str">
        <f>IFERROR(VLOOKUP(A694,'[2]CLASES-TEMPORADA 2022_2023-2023'!$A:$M,13,0),"")</f>
        <v/>
      </c>
    </row>
    <row r="695" spans="1:15" s="94" customFormat="1" x14ac:dyDescent="0.2">
      <c r="A695" s="116">
        <v>39009</v>
      </c>
      <c r="B695" s="90" t="s">
        <v>8750</v>
      </c>
      <c r="C695" s="90" t="s">
        <v>2584</v>
      </c>
      <c r="D695" s="90"/>
      <c r="E695" s="90" t="s">
        <v>6528</v>
      </c>
      <c r="F695" s="90" t="s">
        <v>4683</v>
      </c>
      <c r="G695" s="90" t="s">
        <v>12801</v>
      </c>
      <c r="H695" s="90" t="s">
        <v>909</v>
      </c>
      <c r="I695" s="90" t="s">
        <v>2258</v>
      </c>
      <c r="J695" s="116">
        <v>10477</v>
      </c>
      <c r="K695" s="90" t="s">
        <v>1963</v>
      </c>
      <c r="L695" s="90" t="s">
        <v>591</v>
      </c>
      <c r="M695" s="94" t="str">
        <f t="shared" si="13"/>
        <v>JIANG Jia Hao</v>
      </c>
      <c r="N695" s="94" t="str">
        <f>IFERROR(VLOOKUP(A695,'[2]CLASES-TEMPORADA 2022_2023-2023'!$A:$M,12,0),"")</f>
        <v/>
      </c>
      <c r="O695" s="90" t="str">
        <f>IFERROR(VLOOKUP(A695,'[2]CLASES-TEMPORADA 2022_2023-2023'!$A:$M,13,0),"")</f>
        <v/>
      </c>
    </row>
    <row r="696" spans="1:15" s="94" customFormat="1" x14ac:dyDescent="0.2">
      <c r="A696" s="116">
        <v>39007</v>
      </c>
      <c r="B696" s="90" t="s">
        <v>8750</v>
      </c>
      <c r="C696" s="90" t="s">
        <v>12053</v>
      </c>
      <c r="D696" s="90"/>
      <c r="E696" s="90" t="s">
        <v>12802</v>
      </c>
      <c r="F696" s="90" t="s">
        <v>12131</v>
      </c>
      <c r="G696" s="90" t="s">
        <v>12803</v>
      </c>
      <c r="H696" s="90" t="s">
        <v>909</v>
      </c>
      <c r="I696" s="90" t="s">
        <v>2258</v>
      </c>
      <c r="J696" s="116">
        <v>10477</v>
      </c>
      <c r="K696" s="90" t="s">
        <v>1982</v>
      </c>
      <c r="L696" s="90" t="s">
        <v>591</v>
      </c>
      <c r="M696" s="94" t="str">
        <f t="shared" si="13"/>
        <v>YE Jiayi</v>
      </c>
      <c r="N696" s="94" t="str">
        <f>IFERROR(VLOOKUP(A696,'[2]CLASES-TEMPORADA 2022_2023-2023'!$A:$M,12,0),"")</f>
        <v/>
      </c>
      <c r="O696" s="90" t="str">
        <f>IFERROR(VLOOKUP(A696,'[2]CLASES-TEMPORADA 2022_2023-2023'!$A:$M,13,0),"")</f>
        <v/>
      </c>
    </row>
    <row r="697" spans="1:15" s="94" customFormat="1" x14ac:dyDescent="0.2">
      <c r="A697" s="116">
        <v>39006</v>
      </c>
      <c r="B697" s="90" t="s">
        <v>8750</v>
      </c>
      <c r="C697" s="90" t="s">
        <v>11657</v>
      </c>
      <c r="D697" s="90"/>
      <c r="E697" s="90" t="s">
        <v>12804</v>
      </c>
      <c r="F697" s="90" t="s">
        <v>3573</v>
      </c>
      <c r="G697" s="90" t="s">
        <v>12805</v>
      </c>
      <c r="H697" s="90" t="s">
        <v>909</v>
      </c>
      <c r="I697" s="90" t="s">
        <v>2258</v>
      </c>
      <c r="J697" s="116">
        <v>10477</v>
      </c>
      <c r="K697" s="90" t="s">
        <v>1982</v>
      </c>
      <c r="L697" s="90" t="s">
        <v>591</v>
      </c>
      <c r="M697" s="94" t="str">
        <f t="shared" ref="M697:M760" si="14">CONCATENATE(C697," ",PROPER(E697))</f>
        <v>WU Shen</v>
      </c>
      <c r="N697" s="94" t="str">
        <f>IFERROR(VLOOKUP(A697,'[2]CLASES-TEMPORADA 2022_2023-2023'!$A:$M,12,0),"")</f>
        <v/>
      </c>
      <c r="O697" s="90" t="str">
        <f>IFERROR(VLOOKUP(A697,'[2]CLASES-TEMPORADA 2022_2023-2023'!$A:$M,13,0),"")</f>
        <v/>
      </c>
    </row>
    <row r="698" spans="1:15" s="94" customFormat="1" x14ac:dyDescent="0.2">
      <c r="A698" s="116">
        <v>39005</v>
      </c>
      <c r="B698" s="90" t="s">
        <v>8750</v>
      </c>
      <c r="C698" s="90" t="s">
        <v>11657</v>
      </c>
      <c r="D698" s="90"/>
      <c r="E698" s="90" t="s">
        <v>12806</v>
      </c>
      <c r="F698" s="90" t="s">
        <v>12807</v>
      </c>
      <c r="G698" s="90" t="s">
        <v>12808</v>
      </c>
      <c r="H698" s="90" t="s">
        <v>909</v>
      </c>
      <c r="I698" s="90" t="s">
        <v>2258</v>
      </c>
      <c r="J698" s="116">
        <v>10477</v>
      </c>
      <c r="K698" s="90" t="s">
        <v>2011</v>
      </c>
      <c r="L698" s="90" t="s">
        <v>591</v>
      </c>
      <c r="M698" s="94" t="str">
        <f t="shared" si="14"/>
        <v>WU Hao</v>
      </c>
      <c r="N698" s="94" t="str">
        <f>IFERROR(VLOOKUP(A698,'[2]CLASES-TEMPORADA 2022_2023-2023'!$A:$M,12,0),"")</f>
        <v/>
      </c>
      <c r="O698" s="90" t="str">
        <f>IFERROR(VLOOKUP(A698,'[2]CLASES-TEMPORADA 2022_2023-2023'!$A:$M,13,0),"")</f>
        <v/>
      </c>
    </row>
    <row r="699" spans="1:15" s="94" customFormat="1" x14ac:dyDescent="0.2">
      <c r="A699" s="116">
        <v>39001</v>
      </c>
      <c r="B699" s="90" t="s">
        <v>8750</v>
      </c>
      <c r="C699" s="90" t="s">
        <v>12809</v>
      </c>
      <c r="D699" s="90" t="s">
        <v>12810</v>
      </c>
      <c r="E699" s="90" t="s">
        <v>58</v>
      </c>
      <c r="F699" s="90" t="s">
        <v>12811</v>
      </c>
      <c r="G699" s="90" t="s">
        <v>12812</v>
      </c>
      <c r="H699" s="90" t="s">
        <v>909</v>
      </c>
      <c r="I699" s="90" t="s">
        <v>935</v>
      </c>
      <c r="J699" s="116">
        <v>233</v>
      </c>
      <c r="K699" s="90" t="s">
        <v>1963</v>
      </c>
      <c r="L699" s="90" t="s">
        <v>520</v>
      </c>
      <c r="M699" s="94" t="str">
        <f t="shared" si="14"/>
        <v>PIñON Angel</v>
      </c>
      <c r="N699" s="94" t="str">
        <f>IFERROR(VLOOKUP(A699,'[2]CLASES-TEMPORADA 2022_2023-2023'!$A:$M,12,0),"")</f>
        <v/>
      </c>
      <c r="O699" s="90" t="str">
        <f>IFERROR(VLOOKUP(A699,'[2]CLASES-TEMPORADA 2022_2023-2023'!$A:$M,13,0),"")</f>
        <v/>
      </c>
    </row>
    <row r="700" spans="1:15" s="94" customFormat="1" x14ac:dyDescent="0.2">
      <c r="A700" s="116">
        <v>38998</v>
      </c>
      <c r="B700" s="90" t="s">
        <v>8750</v>
      </c>
      <c r="C700" s="90" t="s">
        <v>7171</v>
      </c>
      <c r="D700" s="90" t="s">
        <v>19</v>
      </c>
      <c r="E700" s="90" t="s">
        <v>41</v>
      </c>
      <c r="F700" s="90" t="s">
        <v>12813</v>
      </c>
      <c r="G700" s="90" t="s">
        <v>12814</v>
      </c>
      <c r="H700" s="90" t="s">
        <v>909</v>
      </c>
      <c r="I700" s="90" t="s">
        <v>949</v>
      </c>
      <c r="J700" s="116">
        <v>295</v>
      </c>
      <c r="K700" s="90" t="s">
        <v>1963</v>
      </c>
      <c r="L700" s="90" t="s">
        <v>587</v>
      </c>
      <c r="M700" s="94" t="str">
        <f t="shared" si="14"/>
        <v>FERRAS David</v>
      </c>
      <c r="N700" s="94" t="str">
        <f>IFERROR(VLOOKUP(A700,'[2]CLASES-TEMPORADA 2022_2023-2023'!$A:$M,12,0),"")</f>
        <v/>
      </c>
      <c r="O700" s="90" t="str">
        <f>IFERROR(VLOOKUP(A700,'[2]CLASES-TEMPORADA 2022_2023-2023'!$A:$M,13,0),"")</f>
        <v/>
      </c>
    </row>
    <row r="701" spans="1:15" s="94" customFormat="1" x14ac:dyDescent="0.2">
      <c r="A701" s="116">
        <v>38995</v>
      </c>
      <c r="B701" s="90" t="s">
        <v>10851</v>
      </c>
      <c r="C701" s="90" t="s">
        <v>12815</v>
      </c>
      <c r="D701" s="90" t="s">
        <v>12816</v>
      </c>
      <c r="E701" s="90" t="s">
        <v>12817</v>
      </c>
      <c r="F701" s="90" t="s">
        <v>12818</v>
      </c>
      <c r="G701" s="90" t="s">
        <v>12819</v>
      </c>
      <c r="H701" s="90" t="s">
        <v>909</v>
      </c>
      <c r="I701" s="90" t="s">
        <v>1182</v>
      </c>
      <c r="J701" s="116">
        <v>10143</v>
      </c>
      <c r="K701" s="90" t="s">
        <v>1963</v>
      </c>
      <c r="L701" s="90" t="s">
        <v>587</v>
      </c>
      <c r="M701" s="94" t="str">
        <f t="shared" si="14"/>
        <v>PUIGMULÉ Thaís</v>
      </c>
      <c r="N701" s="94" t="str">
        <f>IFERROR(VLOOKUP(A701,'[2]CLASES-TEMPORADA 2022_2023-2023'!$A:$M,12,0),"")</f>
        <v/>
      </c>
      <c r="O701" s="90" t="str">
        <f>IFERROR(VLOOKUP(A701,'[2]CLASES-TEMPORADA 2022_2023-2023'!$A:$M,13,0),"")</f>
        <v/>
      </c>
    </row>
    <row r="702" spans="1:15" s="94" customFormat="1" x14ac:dyDescent="0.2">
      <c r="A702" s="116">
        <v>38993</v>
      </c>
      <c r="B702" s="90" t="s">
        <v>8750</v>
      </c>
      <c r="C702" s="90" t="s">
        <v>19</v>
      </c>
      <c r="D702" s="90" t="s">
        <v>1485</v>
      </c>
      <c r="E702" s="90" t="s">
        <v>110</v>
      </c>
      <c r="F702" s="90" t="s">
        <v>12820</v>
      </c>
      <c r="G702" s="90" t="s">
        <v>12821</v>
      </c>
      <c r="H702" s="90" t="s">
        <v>909</v>
      </c>
      <c r="I702" s="90" t="s">
        <v>867</v>
      </c>
      <c r="J702" s="116">
        <v>10460</v>
      </c>
      <c r="K702" s="90" t="s">
        <v>1963</v>
      </c>
      <c r="L702" s="90" t="s">
        <v>185</v>
      </c>
      <c r="M702" s="94" t="str">
        <f t="shared" si="14"/>
        <v>RUIZ Alvaro</v>
      </c>
      <c r="N702" s="94" t="str">
        <f>IFERROR(VLOOKUP(A702,'[2]CLASES-TEMPORADA 2022_2023-2023'!$A:$M,12,0),"")</f>
        <v/>
      </c>
      <c r="O702" s="90" t="str">
        <f>IFERROR(VLOOKUP(A702,'[2]CLASES-TEMPORADA 2022_2023-2023'!$A:$M,13,0),"")</f>
        <v/>
      </c>
    </row>
    <row r="703" spans="1:15" s="94" customFormat="1" x14ac:dyDescent="0.2">
      <c r="A703" s="116">
        <v>38992</v>
      </c>
      <c r="B703" s="90" t="s">
        <v>8750</v>
      </c>
      <c r="C703" s="90" t="s">
        <v>46</v>
      </c>
      <c r="D703" s="90" t="s">
        <v>3462</v>
      </c>
      <c r="E703" s="90" t="s">
        <v>108</v>
      </c>
      <c r="F703" s="90" t="s">
        <v>12822</v>
      </c>
      <c r="G703" s="90" t="s">
        <v>12823</v>
      </c>
      <c r="H703" s="90" t="s">
        <v>909</v>
      </c>
      <c r="I703" s="90" t="s">
        <v>12824</v>
      </c>
      <c r="J703" s="116">
        <v>10160</v>
      </c>
      <c r="K703" s="90" t="s">
        <v>1963</v>
      </c>
      <c r="L703" s="90" t="s">
        <v>591</v>
      </c>
      <c r="M703" s="94" t="str">
        <f t="shared" si="14"/>
        <v>RODRIGUEZ Sergio</v>
      </c>
      <c r="N703" s="94" t="str">
        <f>IFERROR(VLOOKUP(A703,'[2]CLASES-TEMPORADA 2022_2023-2023'!$A:$M,12,0),"")</f>
        <v/>
      </c>
      <c r="O703" s="90" t="str">
        <f>IFERROR(VLOOKUP(A703,'[2]CLASES-TEMPORADA 2022_2023-2023'!$A:$M,13,0),"")</f>
        <v/>
      </c>
    </row>
    <row r="704" spans="1:15" s="94" customFormat="1" x14ac:dyDescent="0.2">
      <c r="A704" s="116">
        <v>38991</v>
      </c>
      <c r="B704" s="90" t="s">
        <v>8750</v>
      </c>
      <c r="C704" s="90" t="s">
        <v>12825</v>
      </c>
      <c r="D704" s="90" t="s">
        <v>12826</v>
      </c>
      <c r="E704" s="90" t="s">
        <v>43</v>
      </c>
      <c r="F704" s="90" t="s">
        <v>12827</v>
      </c>
      <c r="G704" s="90" t="s">
        <v>12828</v>
      </c>
      <c r="H704" s="90" t="s">
        <v>909</v>
      </c>
      <c r="I704" s="90" t="s">
        <v>12824</v>
      </c>
      <c r="J704" s="116">
        <v>10160</v>
      </c>
      <c r="K704" s="90" t="s">
        <v>1963</v>
      </c>
      <c r="L704" s="90" t="s">
        <v>591</v>
      </c>
      <c r="M704" s="94" t="str">
        <f t="shared" si="14"/>
        <v>ALES Antonio</v>
      </c>
      <c r="N704" s="94" t="str">
        <f>IFERROR(VLOOKUP(A704,'[2]CLASES-TEMPORADA 2022_2023-2023'!$A:$M,12,0),"")</f>
        <v/>
      </c>
      <c r="O704" s="90" t="str">
        <f>IFERROR(VLOOKUP(A704,'[2]CLASES-TEMPORADA 2022_2023-2023'!$A:$M,13,0),"")</f>
        <v/>
      </c>
    </row>
    <row r="705" spans="1:15" s="94" customFormat="1" x14ac:dyDescent="0.2">
      <c r="A705" s="116">
        <v>38990</v>
      </c>
      <c r="B705" s="90" t="s">
        <v>8750</v>
      </c>
      <c r="C705" s="90" t="s">
        <v>12829</v>
      </c>
      <c r="D705" s="90" t="s">
        <v>1379</v>
      </c>
      <c r="E705" s="90" t="s">
        <v>12830</v>
      </c>
      <c r="F705" s="90" t="s">
        <v>12472</v>
      </c>
      <c r="G705" s="90" t="s">
        <v>12831</v>
      </c>
      <c r="H705" s="90" t="s">
        <v>909</v>
      </c>
      <c r="I705" s="90" t="s">
        <v>974</v>
      </c>
      <c r="J705" s="116">
        <v>538</v>
      </c>
      <c r="K705" s="90" t="s">
        <v>1963</v>
      </c>
      <c r="L705" s="90" t="s">
        <v>587</v>
      </c>
      <c r="M705" s="94" t="str">
        <f t="shared" si="14"/>
        <v>BEIMERS Daniël</v>
      </c>
      <c r="N705" s="94" t="str">
        <f>IFERROR(VLOOKUP(A705,'[2]CLASES-TEMPORADA 2022_2023-2023'!$A:$M,12,0),"")</f>
        <v/>
      </c>
      <c r="O705" s="90" t="str">
        <f>IFERROR(VLOOKUP(A705,'[2]CLASES-TEMPORADA 2022_2023-2023'!$A:$M,13,0),"")</f>
        <v/>
      </c>
    </row>
    <row r="706" spans="1:15" s="94" customFormat="1" x14ac:dyDescent="0.2">
      <c r="A706" s="116">
        <v>38988</v>
      </c>
      <c r="B706" s="90" t="s">
        <v>10851</v>
      </c>
      <c r="C706" s="90" t="s">
        <v>1731</v>
      </c>
      <c r="D706" s="90" t="s">
        <v>2228</v>
      </c>
      <c r="E706" s="90" t="s">
        <v>2396</v>
      </c>
      <c r="F706" s="90" t="s">
        <v>4674</v>
      </c>
      <c r="G706" s="90" t="s">
        <v>12832</v>
      </c>
      <c r="H706" s="90" t="s">
        <v>909</v>
      </c>
      <c r="I706" s="90" t="s">
        <v>990</v>
      </c>
      <c r="J706" s="116">
        <v>736</v>
      </c>
      <c r="K706" s="90" t="s">
        <v>1963</v>
      </c>
      <c r="L706" s="90" t="s">
        <v>587</v>
      </c>
      <c r="M706" s="94" t="str">
        <f t="shared" si="14"/>
        <v>MATA Martina</v>
      </c>
      <c r="N706" s="94" t="str">
        <f>IFERROR(VLOOKUP(A706,'[2]CLASES-TEMPORADA 2022_2023-2023'!$A:$M,12,0),"")</f>
        <v/>
      </c>
      <c r="O706" s="90" t="str">
        <f>IFERROR(VLOOKUP(A706,'[2]CLASES-TEMPORADA 2022_2023-2023'!$A:$M,13,0),"")</f>
        <v/>
      </c>
    </row>
    <row r="707" spans="1:15" s="94" customFormat="1" x14ac:dyDescent="0.2">
      <c r="A707" s="116">
        <v>38987</v>
      </c>
      <c r="B707" s="90" t="s">
        <v>8750</v>
      </c>
      <c r="C707" s="90" t="s">
        <v>5970</v>
      </c>
      <c r="D707" s="90" t="s">
        <v>1625</v>
      </c>
      <c r="E707" s="90" t="s">
        <v>931</v>
      </c>
      <c r="F707" s="90" t="s">
        <v>3311</v>
      </c>
      <c r="G707" s="90" t="s">
        <v>12833</v>
      </c>
      <c r="H707" s="90" t="s">
        <v>909</v>
      </c>
      <c r="I707" s="90" t="s">
        <v>974</v>
      </c>
      <c r="J707" s="116">
        <v>538</v>
      </c>
      <c r="K707" s="90" t="s">
        <v>1963</v>
      </c>
      <c r="L707" s="90" t="s">
        <v>587</v>
      </c>
      <c r="M707" s="94" t="str">
        <f t="shared" si="14"/>
        <v>FRAILE Alex</v>
      </c>
      <c r="N707" s="94" t="str">
        <f>IFERROR(VLOOKUP(A707,'[2]CLASES-TEMPORADA 2022_2023-2023'!$A:$M,12,0),"")</f>
        <v/>
      </c>
      <c r="O707" s="90" t="str">
        <f>IFERROR(VLOOKUP(A707,'[2]CLASES-TEMPORADA 2022_2023-2023'!$A:$M,13,0),"")</f>
        <v/>
      </c>
    </row>
    <row r="708" spans="1:15" s="94" customFormat="1" x14ac:dyDescent="0.2">
      <c r="A708" s="116">
        <v>38986</v>
      </c>
      <c r="B708" s="90" t="s">
        <v>8750</v>
      </c>
      <c r="C708" s="90" t="s">
        <v>2204</v>
      </c>
      <c r="D708" s="90" t="s">
        <v>31</v>
      </c>
      <c r="E708" s="90" t="s">
        <v>12834</v>
      </c>
      <c r="F708" s="90" t="s">
        <v>12835</v>
      </c>
      <c r="G708" s="90" t="s">
        <v>12836</v>
      </c>
      <c r="H708" s="90" t="s">
        <v>909</v>
      </c>
      <c r="I708" s="90" t="s">
        <v>1215</v>
      </c>
      <c r="J708" s="116">
        <v>306</v>
      </c>
      <c r="K708" s="90" t="s">
        <v>1963</v>
      </c>
      <c r="L708" s="90" t="s">
        <v>602</v>
      </c>
      <c r="M708" s="94" t="str">
        <f t="shared" si="14"/>
        <v>CARRO Germán</v>
      </c>
      <c r="N708" s="94" t="str">
        <f>IFERROR(VLOOKUP(A708,'[2]CLASES-TEMPORADA 2022_2023-2023'!$A:$M,12,0),"")</f>
        <v/>
      </c>
      <c r="O708" s="90" t="str">
        <f>IFERROR(VLOOKUP(A708,'[2]CLASES-TEMPORADA 2022_2023-2023'!$A:$M,13,0),"")</f>
        <v/>
      </c>
    </row>
    <row r="709" spans="1:15" s="94" customFormat="1" x14ac:dyDescent="0.2">
      <c r="A709" s="116">
        <v>38985</v>
      </c>
      <c r="B709" s="90" t="s">
        <v>8750</v>
      </c>
      <c r="C709" s="90" t="s">
        <v>2264</v>
      </c>
      <c r="D709" s="90"/>
      <c r="E709" s="90" t="s">
        <v>12837</v>
      </c>
      <c r="F709" s="90" t="s">
        <v>12838</v>
      </c>
      <c r="G709" s="90" t="s">
        <v>12839</v>
      </c>
      <c r="H709" s="90" t="s">
        <v>909</v>
      </c>
      <c r="I709" s="90" t="s">
        <v>272</v>
      </c>
      <c r="J709" s="116">
        <v>290</v>
      </c>
      <c r="K709" s="90" t="s">
        <v>1982</v>
      </c>
      <c r="L709" s="90" t="s">
        <v>587</v>
      </c>
      <c r="M709" s="94" t="str">
        <f t="shared" si="14"/>
        <v>LI Pinda</v>
      </c>
      <c r="N709" s="94" t="str">
        <f>IFERROR(VLOOKUP(A709,'[2]CLASES-TEMPORADA 2022_2023-2023'!$A:$M,12,0),"")</f>
        <v/>
      </c>
      <c r="O709" s="90" t="str">
        <f>IFERROR(VLOOKUP(A709,'[2]CLASES-TEMPORADA 2022_2023-2023'!$A:$M,13,0),"")</f>
        <v/>
      </c>
    </row>
    <row r="710" spans="1:15" s="94" customFormat="1" x14ac:dyDescent="0.2">
      <c r="A710" s="116">
        <v>38984</v>
      </c>
      <c r="B710" s="90" t="s">
        <v>8750</v>
      </c>
      <c r="C710" s="90" t="s">
        <v>1577</v>
      </c>
      <c r="D710" s="90" t="s">
        <v>927</v>
      </c>
      <c r="E710" s="90" t="s">
        <v>126</v>
      </c>
      <c r="F710" s="90" t="s">
        <v>12840</v>
      </c>
      <c r="G710" s="90" t="s">
        <v>12841</v>
      </c>
      <c r="H710" s="90" t="s">
        <v>920</v>
      </c>
      <c r="I710" s="90" t="s">
        <v>3067</v>
      </c>
      <c r="J710" s="116">
        <v>10188</v>
      </c>
      <c r="K710" s="90" t="s">
        <v>1963</v>
      </c>
      <c r="L710" s="90" t="s">
        <v>602</v>
      </c>
      <c r="M710" s="94" t="str">
        <f t="shared" si="14"/>
        <v>NAVARRO Pablo</v>
      </c>
      <c r="N710" s="94" t="str">
        <f>IFERROR(VLOOKUP(A710,'[2]CLASES-TEMPORADA 2022_2023-2023'!$A:$M,12,0),"")</f>
        <v/>
      </c>
      <c r="O710" s="90" t="str">
        <f>IFERROR(VLOOKUP(A710,'[2]CLASES-TEMPORADA 2022_2023-2023'!$A:$M,13,0),"")</f>
        <v/>
      </c>
    </row>
    <row r="711" spans="1:15" s="94" customFormat="1" x14ac:dyDescent="0.2">
      <c r="A711" s="116">
        <v>38983</v>
      </c>
      <c r="B711" s="90" t="s">
        <v>10851</v>
      </c>
      <c r="C711" s="90" t="s">
        <v>2326</v>
      </c>
      <c r="D711" s="90"/>
      <c r="E711" s="90" t="s">
        <v>12842</v>
      </c>
      <c r="F711" s="90" t="s">
        <v>12843</v>
      </c>
      <c r="G711" s="90" t="s">
        <v>12844</v>
      </c>
      <c r="H711" s="90" t="s">
        <v>909</v>
      </c>
      <c r="I711" s="90" t="s">
        <v>1100</v>
      </c>
      <c r="J711" s="116">
        <v>585</v>
      </c>
      <c r="K711" s="90" t="s">
        <v>2099</v>
      </c>
      <c r="L711" s="90" t="s">
        <v>587</v>
      </c>
      <c r="M711" s="94" t="str">
        <f t="shared" si="14"/>
        <v>EL MOUHMOUH Iman</v>
      </c>
      <c r="N711" s="94" t="str">
        <f>IFERROR(VLOOKUP(A711,'[2]CLASES-TEMPORADA 2022_2023-2023'!$A:$M,12,0),"")</f>
        <v/>
      </c>
      <c r="O711" s="90" t="str">
        <f>IFERROR(VLOOKUP(A711,'[2]CLASES-TEMPORADA 2022_2023-2023'!$A:$M,13,0),"")</f>
        <v/>
      </c>
    </row>
    <row r="712" spans="1:15" s="94" customFormat="1" x14ac:dyDescent="0.2">
      <c r="A712" s="116">
        <v>38982</v>
      </c>
      <c r="B712" s="90" t="s">
        <v>10851</v>
      </c>
      <c r="C712" s="90" t="s">
        <v>25</v>
      </c>
      <c r="D712" s="90"/>
      <c r="E712" s="90" t="s">
        <v>12845</v>
      </c>
      <c r="F712" s="90" t="s">
        <v>12846</v>
      </c>
      <c r="G712" s="90" t="s">
        <v>12847</v>
      </c>
      <c r="H712" s="90" t="s">
        <v>909</v>
      </c>
      <c r="I712" s="90" t="s">
        <v>1100</v>
      </c>
      <c r="J712" s="116">
        <v>585</v>
      </c>
      <c r="K712" s="90" t="s">
        <v>1963</v>
      </c>
      <c r="L712" s="90" t="s">
        <v>587</v>
      </c>
      <c r="M712" s="94" t="str">
        <f t="shared" si="14"/>
        <v>MARTINEZ Paola</v>
      </c>
      <c r="N712" s="94" t="str">
        <f>IFERROR(VLOOKUP(A712,'[2]CLASES-TEMPORADA 2022_2023-2023'!$A:$M,12,0),"")</f>
        <v/>
      </c>
      <c r="O712" s="90" t="str">
        <f>IFERROR(VLOOKUP(A712,'[2]CLASES-TEMPORADA 2022_2023-2023'!$A:$M,13,0),"")</f>
        <v/>
      </c>
    </row>
    <row r="713" spans="1:15" s="94" customFormat="1" x14ac:dyDescent="0.2">
      <c r="A713" s="116">
        <v>38981</v>
      </c>
      <c r="B713" s="90" t="s">
        <v>8750</v>
      </c>
      <c r="C713" s="90" t="s">
        <v>985</v>
      </c>
      <c r="D713" s="90" t="s">
        <v>1577</v>
      </c>
      <c r="E713" s="90" t="s">
        <v>2464</v>
      </c>
      <c r="F713" s="90" t="s">
        <v>12848</v>
      </c>
      <c r="G713" s="90" t="s">
        <v>12849</v>
      </c>
      <c r="H713" s="90" t="s">
        <v>909</v>
      </c>
      <c r="I713" s="90" t="s">
        <v>954</v>
      </c>
      <c r="J713" s="116">
        <v>321</v>
      </c>
      <c r="K713" s="90" t="s">
        <v>1963</v>
      </c>
      <c r="L713" s="90" t="s">
        <v>591</v>
      </c>
      <c r="M713" s="94" t="str">
        <f t="shared" si="14"/>
        <v>COLLADO Jaime</v>
      </c>
      <c r="N713" s="94" t="str">
        <f>IFERROR(VLOOKUP(A713,'[2]CLASES-TEMPORADA 2022_2023-2023'!$A:$M,12,0),"")</f>
        <v/>
      </c>
      <c r="O713" s="90" t="str">
        <f>IFERROR(VLOOKUP(A713,'[2]CLASES-TEMPORADA 2022_2023-2023'!$A:$M,13,0),"")</f>
        <v/>
      </c>
    </row>
    <row r="714" spans="1:15" s="94" customFormat="1" x14ac:dyDescent="0.2">
      <c r="A714" s="116">
        <v>38979</v>
      </c>
      <c r="B714" s="90" t="s">
        <v>8750</v>
      </c>
      <c r="C714" s="90" t="s">
        <v>12850</v>
      </c>
      <c r="D714" s="90" t="s">
        <v>1589</v>
      </c>
      <c r="E714" s="90" t="s">
        <v>108</v>
      </c>
      <c r="F714" s="90" t="s">
        <v>12851</v>
      </c>
      <c r="G714" s="90" t="s">
        <v>12852</v>
      </c>
      <c r="H714" s="90" t="s">
        <v>909</v>
      </c>
      <c r="I714" s="90" t="s">
        <v>1176</v>
      </c>
      <c r="J714" s="116">
        <v>10133</v>
      </c>
      <c r="K714" s="90" t="s">
        <v>1963</v>
      </c>
      <c r="L714" s="90" t="s">
        <v>591</v>
      </c>
      <c r="M714" s="94" t="str">
        <f t="shared" si="14"/>
        <v>NIEVAS Sergio</v>
      </c>
      <c r="N714" s="94" t="str">
        <f>IFERROR(VLOOKUP(A714,'[2]CLASES-TEMPORADA 2022_2023-2023'!$A:$M,12,0),"")</f>
        <v/>
      </c>
      <c r="O714" s="90" t="str">
        <f>IFERROR(VLOOKUP(A714,'[2]CLASES-TEMPORADA 2022_2023-2023'!$A:$M,13,0),"")</f>
        <v/>
      </c>
    </row>
    <row r="715" spans="1:15" s="94" customFormat="1" x14ac:dyDescent="0.2">
      <c r="A715" s="116">
        <v>38978</v>
      </c>
      <c r="B715" s="90" t="s">
        <v>8750</v>
      </c>
      <c r="C715" s="90" t="s">
        <v>12853</v>
      </c>
      <c r="D715" s="90" t="s">
        <v>83</v>
      </c>
      <c r="E715" s="90" t="s">
        <v>2054</v>
      </c>
      <c r="F715" s="90" t="s">
        <v>3406</v>
      </c>
      <c r="G715" s="90" t="s">
        <v>12854</v>
      </c>
      <c r="H715" s="90" t="s">
        <v>909</v>
      </c>
      <c r="I715" s="90" t="s">
        <v>1227</v>
      </c>
      <c r="J715" s="116">
        <v>10208</v>
      </c>
      <c r="K715" s="90" t="s">
        <v>1963</v>
      </c>
      <c r="L715" s="90" t="s">
        <v>591</v>
      </c>
      <c r="M715" s="94" t="str">
        <f t="shared" si="14"/>
        <v>ABELA Oliver</v>
      </c>
      <c r="N715" s="94" t="str">
        <f>IFERROR(VLOOKUP(A715,'[2]CLASES-TEMPORADA 2022_2023-2023'!$A:$M,12,0),"")</f>
        <v/>
      </c>
      <c r="O715" s="90" t="str">
        <f>IFERROR(VLOOKUP(A715,'[2]CLASES-TEMPORADA 2022_2023-2023'!$A:$M,13,0),"")</f>
        <v/>
      </c>
    </row>
    <row r="716" spans="1:15" s="94" customFormat="1" x14ac:dyDescent="0.2">
      <c r="A716" s="116">
        <v>38977</v>
      </c>
      <c r="B716" s="90" t="s">
        <v>8750</v>
      </c>
      <c r="C716" s="90" t="s">
        <v>11268</v>
      </c>
      <c r="D716" s="90" t="s">
        <v>6097</v>
      </c>
      <c r="E716" s="90" t="s">
        <v>110</v>
      </c>
      <c r="F716" s="90" t="s">
        <v>12855</v>
      </c>
      <c r="G716" s="90" t="s">
        <v>12856</v>
      </c>
      <c r="H716" s="90" t="s">
        <v>909</v>
      </c>
      <c r="I716" s="90" t="s">
        <v>1176</v>
      </c>
      <c r="J716" s="116">
        <v>10133</v>
      </c>
      <c r="K716" s="90" t="s">
        <v>1963</v>
      </c>
      <c r="L716" s="90" t="s">
        <v>591</v>
      </c>
      <c r="M716" s="94" t="str">
        <f t="shared" si="14"/>
        <v>BALSERA Alvaro</v>
      </c>
      <c r="N716" s="94" t="str">
        <f>IFERROR(VLOOKUP(A716,'[2]CLASES-TEMPORADA 2022_2023-2023'!$A:$M,12,0),"")</f>
        <v/>
      </c>
      <c r="O716" s="90" t="str">
        <f>IFERROR(VLOOKUP(A716,'[2]CLASES-TEMPORADA 2022_2023-2023'!$A:$M,13,0),"")</f>
        <v/>
      </c>
    </row>
    <row r="717" spans="1:15" s="94" customFormat="1" x14ac:dyDescent="0.2">
      <c r="A717" s="116">
        <v>38976</v>
      </c>
      <c r="B717" s="90" t="s">
        <v>8750</v>
      </c>
      <c r="C717" s="90" t="s">
        <v>12857</v>
      </c>
      <c r="D717" s="90"/>
      <c r="E717" s="90" t="s">
        <v>3700</v>
      </c>
      <c r="F717" s="90" t="s">
        <v>12858</v>
      </c>
      <c r="G717" s="90" t="s">
        <v>12859</v>
      </c>
      <c r="H717" s="90" t="s">
        <v>913</v>
      </c>
      <c r="I717" s="90" t="s">
        <v>1140</v>
      </c>
      <c r="J717" s="116">
        <v>10415</v>
      </c>
      <c r="K717" s="90" t="s">
        <v>2357</v>
      </c>
      <c r="L717" s="90" t="s">
        <v>520</v>
      </c>
      <c r="M717" s="94" t="str">
        <f t="shared" si="14"/>
        <v>SOLODKYI Nazarii</v>
      </c>
      <c r="N717" s="94" t="str">
        <f>IFERROR(VLOOKUP(A717,'[2]CLASES-TEMPORADA 2022_2023-2023'!$A:$M,12,0),"")</f>
        <v/>
      </c>
      <c r="O717" s="90" t="str">
        <f>IFERROR(VLOOKUP(A717,'[2]CLASES-TEMPORADA 2022_2023-2023'!$A:$M,13,0),"")</f>
        <v/>
      </c>
    </row>
    <row r="718" spans="1:15" s="94" customFormat="1" x14ac:dyDescent="0.2">
      <c r="A718" s="116">
        <v>38975</v>
      </c>
      <c r="B718" s="90" t="s">
        <v>10851</v>
      </c>
      <c r="C718" s="90" t="s">
        <v>29</v>
      </c>
      <c r="D718" s="90" t="s">
        <v>12860</v>
      </c>
      <c r="E718" s="90" t="s">
        <v>2133</v>
      </c>
      <c r="F718" s="90" t="s">
        <v>12861</v>
      </c>
      <c r="G718" s="90" t="s">
        <v>12862</v>
      </c>
      <c r="H718" s="90" t="s">
        <v>909</v>
      </c>
      <c r="I718" s="90" t="s">
        <v>1238</v>
      </c>
      <c r="J718" s="116">
        <v>10428</v>
      </c>
      <c r="K718" s="90" t="s">
        <v>1963</v>
      </c>
      <c r="L718" s="90" t="s">
        <v>185</v>
      </c>
      <c r="M718" s="94" t="str">
        <f t="shared" si="14"/>
        <v>SANCHEZ Julia</v>
      </c>
      <c r="N718" s="94" t="str">
        <f>IFERROR(VLOOKUP(A718,'[2]CLASES-TEMPORADA 2022_2023-2023'!$A:$M,12,0),"")</f>
        <v/>
      </c>
      <c r="O718" s="90" t="str">
        <f>IFERROR(VLOOKUP(A718,'[2]CLASES-TEMPORADA 2022_2023-2023'!$A:$M,13,0),"")</f>
        <v/>
      </c>
    </row>
    <row r="719" spans="1:15" s="94" customFormat="1" x14ac:dyDescent="0.2">
      <c r="A719" s="116">
        <v>38974</v>
      </c>
      <c r="B719" s="90" t="s">
        <v>8750</v>
      </c>
      <c r="C719" s="90" t="s">
        <v>21</v>
      </c>
      <c r="D719" s="90" t="s">
        <v>12863</v>
      </c>
      <c r="E719" s="90" t="s">
        <v>1052</v>
      </c>
      <c r="F719" s="90" t="s">
        <v>4396</v>
      </c>
      <c r="G719" s="90" t="s">
        <v>12864</v>
      </c>
      <c r="H719" s="90" t="s">
        <v>909</v>
      </c>
      <c r="I719" s="90" t="s">
        <v>1177</v>
      </c>
      <c r="J719" s="116">
        <v>80</v>
      </c>
      <c r="K719" s="90" t="s">
        <v>1963</v>
      </c>
      <c r="L719" s="90" t="s">
        <v>185</v>
      </c>
      <c r="M719" s="94" t="str">
        <f t="shared" si="14"/>
        <v>GARCIA Unai</v>
      </c>
      <c r="N719" s="94" t="str">
        <f>IFERROR(VLOOKUP(A719,'[2]CLASES-TEMPORADA 2022_2023-2023'!$A:$M,12,0),"")</f>
        <v/>
      </c>
      <c r="O719" s="90" t="str">
        <f>IFERROR(VLOOKUP(A719,'[2]CLASES-TEMPORADA 2022_2023-2023'!$A:$M,13,0),"")</f>
        <v/>
      </c>
    </row>
    <row r="720" spans="1:15" s="94" customFormat="1" x14ac:dyDescent="0.2">
      <c r="A720" s="116">
        <v>38973</v>
      </c>
      <c r="B720" s="90" t="s">
        <v>8750</v>
      </c>
      <c r="C720" s="90" t="s">
        <v>3882</v>
      </c>
      <c r="D720" s="90" t="s">
        <v>1473</v>
      </c>
      <c r="E720" s="90" t="s">
        <v>2432</v>
      </c>
      <c r="F720" s="90" t="s">
        <v>12865</v>
      </c>
      <c r="G720" s="90" t="s">
        <v>12866</v>
      </c>
      <c r="H720" s="90" t="s">
        <v>909</v>
      </c>
      <c r="I720" s="90" t="s">
        <v>1160</v>
      </c>
      <c r="J720" s="116">
        <v>278</v>
      </c>
      <c r="K720" s="90" t="s">
        <v>1963</v>
      </c>
      <c r="L720" s="90" t="s">
        <v>587</v>
      </c>
      <c r="M720" s="94" t="str">
        <f t="shared" si="14"/>
        <v>PIJUAN Eudald</v>
      </c>
      <c r="N720" s="94" t="str">
        <f>IFERROR(VLOOKUP(A720,'[2]CLASES-TEMPORADA 2022_2023-2023'!$A:$M,12,0),"")</f>
        <v/>
      </c>
      <c r="O720" s="90" t="str">
        <f>IFERROR(VLOOKUP(A720,'[2]CLASES-TEMPORADA 2022_2023-2023'!$A:$M,13,0),"")</f>
        <v/>
      </c>
    </row>
    <row r="721" spans="1:15" s="94" customFormat="1" x14ac:dyDescent="0.2">
      <c r="A721" s="116">
        <v>38972</v>
      </c>
      <c r="B721" s="90" t="s">
        <v>8750</v>
      </c>
      <c r="C721" s="90" t="s">
        <v>168</v>
      </c>
      <c r="D721" s="90" t="s">
        <v>138</v>
      </c>
      <c r="E721" s="90" t="s">
        <v>8599</v>
      </c>
      <c r="F721" s="90" t="s">
        <v>12867</v>
      </c>
      <c r="G721" s="90" t="s">
        <v>12868</v>
      </c>
      <c r="H721" s="90" t="s">
        <v>909</v>
      </c>
      <c r="I721" s="90" t="s">
        <v>1190</v>
      </c>
      <c r="J721" s="116">
        <v>636</v>
      </c>
      <c r="K721" s="90" t="s">
        <v>1963</v>
      </c>
      <c r="L721" s="90" t="s">
        <v>593</v>
      </c>
      <c r="M721" s="94" t="str">
        <f t="shared" si="14"/>
        <v>PÉREZ Julián</v>
      </c>
      <c r="N721" s="94" t="str">
        <f>IFERROR(VLOOKUP(A721,'[2]CLASES-TEMPORADA 2022_2023-2023'!$A:$M,12,0),"")</f>
        <v/>
      </c>
      <c r="O721" s="90" t="str">
        <f>IFERROR(VLOOKUP(A721,'[2]CLASES-TEMPORADA 2022_2023-2023'!$A:$M,13,0),"")</f>
        <v/>
      </c>
    </row>
    <row r="722" spans="1:15" s="94" customFormat="1" x14ac:dyDescent="0.2">
      <c r="A722" s="116">
        <v>38971</v>
      </c>
      <c r="B722" s="90" t="s">
        <v>8750</v>
      </c>
      <c r="C722" s="90" t="s">
        <v>1989</v>
      </c>
      <c r="D722" s="90" t="s">
        <v>12869</v>
      </c>
      <c r="E722" s="90" t="s">
        <v>11812</v>
      </c>
      <c r="F722" s="90" t="s">
        <v>11459</v>
      </c>
      <c r="G722" s="90" t="s">
        <v>12870</v>
      </c>
      <c r="H722" s="90" t="s">
        <v>909</v>
      </c>
      <c r="I722" s="90" t="s">
        <v>1187</v>
      </c>
      <c r="J722" s="116">
        <v>246</v>
      </c>
      <c r="K722" s="90" t="s">
        <v>1963</v>
      </c>
      <c r="L722" s="90" t="s">
        <v>587</v>
      </c>
      <c r="M722" s="94" t="str">
        <f t="shared" si="14"/>
        <v>PIMENTEL Luis Guillermo</v>
      </c>
      <c r="N722" s="94" t="str">
        <f>IFERROR(VLOOKUP(A722,'[2]CLASES-TEMPORADA 2022_2023-2023'!$A:$M,12,0),"")</f>
        <v/>
      </c>
      <c r="O722" s="90" t="str">
        <f>IFERROR(VLOOKUP(A722,'[2]CLASES-TEMPORADA 2022_2023-2023'!$A:$M,13,0),"")</f>
        <v/>
      </c>
    </row>
    <row r="723" spans="1:15" s="94" customFormat="1" x14ac:dyDescent="0.2">
      <c r="A723" s="116">
        <v>38970</v>
      </c>
      <c r="B723" s="90" t="s">
        <v>10851</v>
      </c>
      <c r="C723" s="90" t="s">
        <v>1480</v>
      </c>
      <c r="D723" s="90" t="s">
        <v>995</v>
      </c>
      <c r="E723" s="90" t="s">
        <v>12871</v>
      </c>
      <c r="F723" s="90" t="s">
        <v>12872</v>
      </c>
      <c r="G723" s="90" t="s">
        <v>12873</v>
      </c>
      <c r="H723" s="90" t="s">
        <v>909</v>
      </c>
      <c r="I723" s="90" t="s">
        <v>1190</v>
      </c>
      <c r="J723" s="116">
        <v>636</v>
      </c>
      <c r="K723" s="90" t="s">
        <v>1963</v>
      </c>
      <c r="L723" s="90" t="s">
        <v>593</v>
      </c>
      <c r="M723" s="94" t="str">
        <f t="shared" si="14"/>
        <v>MÉNDEZ María Del Pilar</v>
      </c>
      <c r="N723" s="94" t="str">
        <f>IFERROR(VLOOKUP(A723,'[2]CLASES-TEMPORADA 2022_2023-2023'!$A:$M,12,0),"")</f>
        <v/>
      </c>
      <c r="O723" s="90" t="str">
        <f>IFERROR(VLOOKUP(A723,'[2]CLASES-TEMPORADA 2022_2023-2023'!$A:$M,13,0),"")</f>
        <v/>
      </c>
    </row>
    <row r="724" spans="1:15" s="94" customFormat="1" x14ac:dyDescent="0.2">
      <c r="A724" s="116">
        <v>38969</v>
      </c>
      <c r="B724" s="90" t="s">
        <v>8750</v>
      </c>
      <c r="C724" s="90" t="s">
        <v>1582</v>
      </c>
      <c r="D724" s="90" t="s">
        <v>1819</v>
      </c>
      <c r="E724" s="90" t="s">
        <v>2799</v>
      </c>
      <c r="F724" s="90" t="s">
        <v>12486</v>
      </c>
      <c r="G724" s="90" t="s">
        <v>12874</v>
      </c>
      <c r="H724" s="90" t="s">
        <v>909</v>
      </c>
      <c r="I724" s="90" t="s">
        <v>1158</v>
      </c>
      <c r="J724" s="116">
        <v>556</v>
      </c>
      <c r="K724" s="90" t="s">
        <v>1963</v>
      </c>
      <c r="L724" s="90" t="s">
        <v>587</v>
      </c>
      <c r="M724" s="94" t="str">
        <f t="shared" si="14"/>
        <v>MARTÍNEZ Biel</v>
      </c>
      <c r="N724" s="94" t="str">
        <f>IFERROR(VLOOKUP(A724,'[2]CLASES-TEMPORADA 2022_2023-2023'!$A:$M,12,0),"")</f>
        <v/>
      </c>
      <c r="O724" s="90" t="str">
        <f>IFERROR(VLOOKUP(A724,'[2]CLASES-TEMPORADA 2022_2023-2023'!$A:$M,13,0),"")</f>
        <v/>
      </c>
    </row>
    <row r="725" spans="1:15" s="94" customFormat="1" x14ac:dyDescent="0.2">
      <c r="A725" s="116">
        <v>38968</v>
      </c>
      <c r="B725" s="90" t="s">
        <v>10851</v>
      </c>
      <c r="C725" s="90" t="s">
        <v>12875</v>
      </c>
      <c r="D725" s="90" t="s">
        <v>942</v>
      </c>
      <c r="E725" s="90" t="s">
        <v>2133</v>
      </c>
      <c r="F725" s="90" t="s">
        <v>11261</v>
      </c>
      <c r="G725" s="90" t="s">
        <v>12876</v>
      </c>
      <c r="H725" s="90" t="s">
        <v>909</v>
      </c>
      <c r="I725" s="90" t="s">
        <v>952</v>
      </c>
      <c r="J725" s="116">
        <v>308</v>
      </c>
      <c r="K725" s="90" t="s">
        <v>1963</v>
      </c>
      <c r="L725" s="90" t="s">
        <v>591</v>
      </c>
      <c r="M725" s="94" t="str">
        <f t="shared" si="14"/>
        <v>TARIFA Julia</v>
      </c>
      <c r="N725" s="94" t="str">
        <f>IFERROR(VLOOKUP(A725,'[2]CLASES-TEMPORADA 2022_2023-2023'!$A:$M,12,0),"")</f>
        <v/>
      </c>
      <c r="O725" s="90" t="str">
        <f>IFERROR(VLOOKUP(A725,'[2]CLASES-TEMPORADA 2022_2023-2023'!$A:$M,13,0),"")</f>
        <v/>
      </c>
    </row>
    <row r="726" spans="1:15" s="94" customFormat="1" x14ac:dyDescent="0.2">
      <c r="A726" s="116">
        <v>38967</v>
      </c>
      <c r="B726" s="90" t="s">
        <v>8750</v>
      </c>
      <c r="C726" s="90" t="s">
        <v>10860</v>
      </c>
      <c r="D726" s="90" t="s">
        <v>2001</v>
      </c>
      <c r="E726" s="90" t="s">
        <v>2799</v>
      </c>
      <c r="F726" s="90" t="s">
        <v>12877</v>
      </c>
      <c r="G726" s="90" t="s">
        <v>12878</v>
      </c>
      <c r="H726" s="90" t="s">
        <v>909</v>
      </c>
      <c r="I726" s="90" t="s">
        <v>1187</v>
      </c>
      <c r="J726" s="116">
        <v>246</v>
      </c>
      <c r="K726" s="90" t="s">
        <v>1963</v>
      </c>
      <c r="L726" s="90" t="s">
        <v>587</v>
      </c>
      <c r="M726" s="94" t="str">
        <f t="shared" si="14"/>
        <v>CODOLÀ Biel</v>
      </c>
      <c r="N726" s="94" t="str">
        <f>IFERROR(VLOOKUP(A726,'[2]CLASES-TEMPORADA 2022_2023-2023'!$A:$M,12,0),"")</f>
        <v/>
      </c>
      <c r="O726" s="90" t="str">
        <f>IFERROR(VLOOKUP(A726,'[2]CLASES-TEMPORADA 2022_2023-2023'!$A:$M,13,0),"")</f>
        <v/>
      </c>
    </row>
    <row r="727" spans="1:15" s="94" customFormat="1" x14ac:dyDescent="0.2">
      <c r="A727" s="116">
        <v>38966</v>
      </c>
      <c r="B727" s="90" t="s">
        <v>8750</v>
      </c>
      <c r="C727" s="90" t="s">
        <v>12879</v>
      </c>
      <c r="D727" s="90" t="s">
        <v>12880</v>
      </c>
      <c r="E727" s="90" t="s">
        <v>3004</v>
      </c>
      <c r="F727" s="90" t="s">
        <v>12881</v>
      </c>
      <c r="G727" s="90" t="s">
        <v>12882</v>
      </c>
      <c r="H727" s="90" t="s">
        <v>909</v>
      </c>
      <c r="I727" s="90" t="s">
        <v>1187</v>
      </c>
      <c r="J727" s="116">
        <v>246</v>
      </c>
      <c r="K727" s="90" t="s">
        <v>1963</v>
      </c>
      <c r="L727" s="90" t="s">
        <v>587</v>
      </c>
      <c r="M727" s="94" t="str">
        <f t="shared" si="14"/>
        <v>PEDEMONTE Josep</v>
      </c>
      <c r="N727" s="94" t="str">
        <f>IFERROR(VLOOKUP(A727,'[2]CLASES-TEMPORADA 2022_2023-2023'!$A:$M,12,0),"")</f>
        <v/>
      </c>
      <c r="O727" s="90" t="str">
        <f>IFERROR(VLOOKUP(A727,'[2]CLASES-TEMPORADA 2022_2023-2023'!$A:$M,13,0),"")</f>
        <v/>
      </c>
    </row>
    <row r="728" spans="1:15" s="94" customFormat="1" x14ac:dyDescent="0.2">
      <c r="A728" s="116">
        <v>38965</v>
      </c>
      <c r="B728" s="90" t="s">
        <v>8750</v>
      </c>
      <c r="C728" s="90" t="s">
        <v>12883</v>
      </c>
      <c r="D728" s="90" t="s">
        <v>2063</v>
      </c>
      <c r="E728" s="90" t="s">
        <v>5655</v>
      </c>
      <c r="F728" s="90" t="s">
        <v>12884</v>
      </c>
      <c r="G728" s="90" t="s">
        <v>12885</v>
      </c>
      <c r="H728" s="90" t="s">
        <v>913</v>
      </c>
      <c r="I728" s="90" t="s">
        <v>938</v>
      </c>
      <c r="J728" s="116">
        <v>130</v>
      </c>
      <c r="K728" s="90" t="s">
        <v>1963</v>
      </c>
      <c r="L728" s="90" t="s">
        <v>587</v>
      </c>
      <c r="M728" s="94" t="str">
        <f t="shared" si="14"/>
        <v>PANOSA Bernat</v>
      </c>
      <c r="N728" s="94" t="str">
        <f>IFERROR(VLOOKUP(A728,'[2]CLASES-TEMPORADA 2022_2023-2023'!$A:$M,12,0),"")</f>
        <v/>
      </c>
      <c r="O728" s="90" t="str">
        <f>IFERROR(VLOOKUP(A728,'[2]CLASES-TEMPORADA 2022_2023-2023'!$A:$M,13,0),"")</f>
        <v/>
      </c>
    </row>
    <row r="729" spans="1:15" s="94" customFormat="1" x14ac:dyDescent="0.2">
      <c r="A729" s="116">
        <v>38964</v>
      </c>
      <c r="B729" s="90" t="s">
        <v>10851</v>
      </c>
      <c r="C729" s="90" t="s">
        <v>31</v>
      </c>
      <c r="D729" s="90" t="s">
        <v>2842</v>
      </c>
      <c r="E729" s="90" t="s">
        <v>4751</v>
      </c>
      <c r="F729" s="90" t="s">
        <v>3097</v>
      </c>
      <c r="G729" s="90" t="s">
        <v>12886</v>
      </c>
      <c r="H729" s="90" t="s">
        <v>909</v>
      </c>
      <c r="I729" s="90" t="s">
        <v>954</v>
      </c>
      <c r="J729" s="116">
        <v>321</v>
      </c>
      <c r="K729" s="90" t="s">
        <v>1963</v>
      </c>
      <c r="L729" s="90" t="s">
        <v>591</v>
      </c>
      <c r="M729" s="94" t="str">
        <f t="shared" si="14"/>
        <v>LOPEZ Berta</v>
      </c>
      <c r="N729" s="94" t="str">
        <f>IFERROR(VLOOKUP(A729,'[2]CLASES-TEMPORADA 2022_2023-2023'!$A:$M,12,0),"")</f>
        <v/>
      </c>
      <c r="O729" s="90" t="str">
        <f>IFERROR(VLOOKUP(A729,'[2]CLASES-TEMPORADA 2022_2023-2023'!$A:$M,13,0),"")</f>
        <v/>
      </c>
    </row>
    <row r="730" spans="1:15" s="94" customFormat="1" x14ac:dyDescent="0.2">
      <c r="A730" s="116">
        <v>38963</v>
      </c>
      <c r="B730" s="90" t="s">
        <v>8750</v>
      </c>
      <c r="C730" s="90" t="s">
        <v>2969</v>
      </c>
      <c r="D730" s="90" t="s">
        <v>1267</v>
      </c>
      <c r="E730" s="90" t="s">
        <v>64</v>
      </c>
      <c r="F730" s="90" t="s">
        <v>4230</v>
      </c>
      <c r="G730" s="90" t="s">
        <v>12887</v>
      </c>
      <c r="H730" s="90" t="s">
        <v>909</v>
      </c>
      <c r="I730" s="90" t="s">
        <v>1118</v>
      </c>
      <c r="J730" s="116">
        <v>169</v>
      </c>
      <c r="K730" s="90" t="s">
        <v>1963</v>
      </c>
      <c r="L730" s="90" t="s">
        <v>591</v>
      </c>
      <c r="M730" s="94" t="str">
        <f t="shared" si="14"/>
        <v>CABEZAS Francisco</v>
      </c>
      <c r="N730" s="94" t="str">
        <f>IFERROR(VLOOKUP(A730,'[2]CLASES-TEMPORADA 2022_2023-2023'!$A:$M,12,0),"")</f>
        <v/>
      </c>
      <c r="O730" s="90" t="str">
        <f>IFERROR(VLOOKUP(A730,'[2]CLASES-TEMPORADA 2022_2023-2023'!$A:$M,13,0),"")</f>
        <v/>
      </c>
    </row>
    <row r="731" spans="1:15" s="94" customFormat="1" x14ac:dyDescent="0.2">
      <c r="A731" s="116">
        <v>38962</v>
      </c>
      <c r="B731" s="90" t="s">
        <v>8750</v>
      </c>
      <c r="C731" s="90" t="s">
        <v>169</v>
      </c>
      <c r="D731" s="90" t="s">
        <v>995</v>
      </c>
      <c r="E731" s="90" t="s">
        <v>64</v>
      </c>
      <c r="F731" s="90" t="s">
        <v>4083</v>
      </c>
      <c r="G731" s="90" t="s">
        <v>12888</v>
      </c>
      <c r="H731" s="90" t="s">
        <v>909</v>
      </c>
      <c r="I731" s="90" t="s">
        <v>1009</v>
      </c>
      <c r="J731" s="116">
        <v>10098</v>
      </c>
      <c r="K731" s="90" t="s">
        <v>1963</v>
      </c>
      <c r="L731" s="90" t="s">
        <v>591</v>
      </c>
      <c r="M731" s="94" t="str">
        <f t="shared" si="14"/>
        <v>SÁNCHEZ Francisco</v>
      </c>
      <c r="N731" s="94" t="str">
        <f>IFERROR(VLOOKUP(A731,'[2]CLASES-TEMPORADA 2022_2023-2023'!$A:$M,12,0),"")</f>
        <v/>
      </c>
      <c r="O731" s="90" t="str">
        <f>IFERROR(VLOOKUP(A731,'[2]CLASES-TEMPORADA 2022_2023-2023'!$A:$M,13,0),"")</f>
        <v/>
      </c>
    </row>
    <row r="732" spans="1:15" s="94" customFormat="1" x14ac:dyDescent="0.2">
      <c r="A732" s="116">
        <v>38961</v>
      </c>
      <c r="B732" s="90" t="s">
        <v>8750</v>
      </c>
      <c r="C732" s="90" t="s">
        <v>1392</v>
      </c>
      <c r="D732" s="90" t="s">
        <v>12889</v>
      </c>
      <c r="E732" s="90" t="s">
        <v>34</v>
      </c>
      <c r="F732" s="90" t="s">
        <v>12890</v>
      </c>
      <c r="G732" s="90" t="s">
        <v>12891</v>
      </c>
      <c r="H732" s="90" t="s">
        <v>909</v>
      </c>
      <c r="I732" s="90" t="s">
        <v>954</v>
      </c>
      <c r="J732" s="116">
        <v>321</v>
      </c>
      <c r="K732" s="90" t="s">
        <v>1963</v>
      </c>
      <c r="L732" s="90" t="s">
        <v>591</v>
      </c>
      <c r="M732" s="94" t="str">
        <f t="shared" si="14"/>
        <v>GALAN Alejandro</v>
      </c>
      <c r="N732" s="94" t="str">
        <f>IFERROR(VLOOKUP(A732,'[2]CLASES-TEMPORADA 2022_2023-2023'!$A:$M,12,0),"")</f>
        <v/>
      </c>
      <c r="O732" s="90" t="str">
        <f>IFERROR(VLOOKUP(A732,'[2]CLASES-TEMPORADA 2022_2023-2023'!$A:$M,13,0),"")</f>
        <v/>
      </c>
    </row>
    <row r="733" spans="1:15" s="94" customFormat="1" x14ac:dyDescent="0.2">
      <c r="A733" s="116">
        <v>38959</v>
      </c>
      <c r="B733" s="90" t="s">
        <v>10851</v>
      </c>
      <c r="C733" s="90" t="s">
        <v>138</v>
      </c>
      <c r="D733" s="90" t="s">
        <v>79</v>
      </c>
      <c r="E733" s="90" t="s">
        <v>12892</v>
      </c>
      <c r="F733" s="90" t="s">
        <v>12893</v>
      </c>
      <c r="G733" s="90" t="s">
        <v>12894</v>
      </c>
      <c r="H733" s="90" t="s">
        <v>920</v>
      </c>
      <c r="I733" s="90" t="s">
        <v>1119</v>
      </c>
      <c r="J733" s="116">
        <v>534</v>
      </c>
      <c r="K733" s="90" t="s">
        <v>1963</v>
      </c>
      <c r="L733" s="90" t="s">
        <v>520</v>
      </c>
      <c r="M733" s="94" t="str">
        <f t="shared" si="14"/>
        <v>DELGADO Violetta</v>
      </c>
      <c r="N733" s="94" t="str">
        <f>IFERROR(VLOOKUP(A733,'[2]CLASES-TEMPORADA 2022_2023-2023'!$A:$M,12,0),"")</f>
        <v/>
      </c>
      <c r="O733" s="90" t="str">
        <f>IFERROR(VLOOKUP(A733,'[2]CLASES-TEMPORADA 2022_2023-2023'!$A:$M,13,0),"")</f>
        <v/>
      </c>
    </row>
    <row r="734" spans="1:15" s="94" customFormat="1" x14ac:dyDescent="0.2">
      <c r="A734" s="116">
        <v>38958</v>
      </c>
      <c r="B734" s="90" t="s">
        <v>8750</v>
      </c>
      <c r="C734" s="90" t="s">
        <v>60</v>
      </c>
      <c r="D734" s="90" t="s">
        <v>12895</v>
      </c>
      <c r="E734" s="90" t="s">
        <v>131</v>
      </c>
      <c r="F734" s="90" t="s">
        <v>3160</v>
      </c>
      <c r="G734" s="90" t="s">
        <v>12896</v>
      </c>
      <c r="H734" s="90" t="s">
        <v>909</v>
      </c>
      <c r="I734" s="90" t="s">
        <v>952</v>
      </c>
      <c r="J734" s="116">
        <v>308</v>
      </c>
      <c r="K734" s="90" t="s">
        <v>1963</v>
      </c>
      <c r="L734" s="90" t="s">
        <v>591</v>
      </c>
      <c r="M734" s="94" t="str">
        <f t="shared" si="14"/>
        <v>DOMINGUEZ Rodrigo</v>
      </c>
      <c r="N734" s="94" t="str">
        <f>IFERROR(VLOOKUP(A734,'[2]CLASES-TEMPORADA 2022_2023-2023'!$A:$M,12,0),"")</f>
        <v/>
      </c>
      <c r="O734" s="90" t="str">
        <f>IFERROR(VLOOKUP(A734,'[2]CLASES-TEMPORADA 2022_2023-2023'!$A:$M,13,0),"")</f>
        <v/>
      </c>
    </row>
    <row r="735" spans="1:15" s="94" customFormat="1" x14ac:dyDescent="0.2">
      <c r="A735" s="116">
        <v>38957</v>
      </c>
      <c r="B735" s="90" t="s">
        <v>8750</v>
      </c>
      <c r="C735" s="90" t="s">
        <v>995</v>
      </c>
      <c r="D735" s="90" t="s">
        <v>1261</v>
      </c>
      <c r="E735" s="90" t="s">
        <v>2021</v>
      </c>
      <c r="F735" s="90" t="s">
        <v>12897</v>
      </c>
      <c r="G735" s="90" t="s">
        <v>12898</v>
      </c>
      <c r="H735" s="90" t="s">
        <v>909</v>
      </c>
      <c r="I735" s="90" t="s">
        <v>1169</v>
      </c>
      <c r="J735" s="116">
        <v>678</v>
      </c>
      <c r="K735" s="90" t="s">
        <v>1963</v>
      </c>
      <c r="L735" s="90" t="s">
        <v>586</v>
      </c>
      <c r="M735" s="94" t="str">
        <f t="shared" si="14"/>
        <v>GONZÁLEZ Raúl</v>
      </c>
      <c r="N735" s="94" t="str">
        <f>IFERROR(VLOOKUP(A735,'[2]CLASES-TEMPORADA 2022_2023-2023'!$A:$M,12,0),"")</f>
        <v/>
      </c>
      <c r="O735" s="90" t="str">
        <f>IFERROR(VLOOKUP(A735,'[2]CLASES-TEMPORADA 2022_2023-2023'!$A:$M,13,0),"")</f>
        <v/>
      </c>
    </row>
    <row r="736" spans="1:15" s="94" customFormat="1" x14ac:dyDescent="0.2">
      <c r="A736" s="116">
        <v>38956</v>
      </c>
      <c r="B736" s="90" t="s">
        <v>10851</v>
      </c>
      <c r="C736" s="90" t="s">
        <v>12899</v>
      </c>
      <c r="D736" s="90" t="s">
        <v>1638</v>
      </c>
      <c r="E736" s="90" t="s">
        <v>4407</v>
      </c>
      <c r="F736" s="90" t="s">
        <v>12900</v>
      </c>
      <c r="G736" s="90" t="s">
        <v>12901</v>
      </c>
      <c r="H736" s="90" t="s">
        <v>909</v>
      </c>
      <c r="I736" s="90" t="s">
        <v>1187</v>
      </c>
      <c r="J736" s="116">
        <v>246</v>
      </c>
      <c r="K736" s="90" t="s">
        <v>1963</v>
      </c>
      <c r="L736" s="90" t="s">
        <v>587</v>
      </c>
      <c r="M736" s="94" t="str">
        <f t="shared" si="14"/>
        <v>LLIBRE Alicia</v>
      </c>
      <c r="N736" s="94" t="str">
        <f>IFERROR(VLOOKUP(A736,'[2]CLASES-TEMPORADA 2022_2023-2023'!$A:$M,12,0),"")</f>
        <v/>
      </c>
      <c r="O736" s="90" t="str">
        <f>IFERROR(VLOOKUP(A736,'[2]CLASES-TEMPORADA 2022_2023-2023'!$A:$M,13,0),"")</f>
        <v/>
      </c>
    </row>
    <row r="737" spans="1:15" s="94" customFormat="1" x14ac:dyDescent="0.2">
      <c r="A737" s="116">
        <v>38951</v>
      </c>
      <c r="B737" s="90" t="s">
        <v>8750</v>
      </c>
      <c r="C737" s="90" t="s">
        <v>1682</v>
      </c>
      <c r="D737" s="90" t="s">
        <v>1780</v>
      </c>
      <c r="E737" s="90" t="s">
        <v>75</v>
      </c>
      <c r="F737" s="90" t="s">
        <v>12902</v>
      </c>
      <c r="G737" s="90" t="s">
        <v>12903</v>
      </c>
      <c r="H737" s="90" t="s">
        <v>909</v>
      </c>
      <c r="I737" s="90" t="s">
        <v>1060</v>
      </c>
      <c r="J737" s="116">
        <v>353</v>
      </c>
      <c r="K737" s="90" t="s">
        <v>1963</v>
      </c>
      <c r="L737" s="90" t="s">
        <v>583</v>
      </c>
      <c r="M737" s="94" t="str">
        <f t="shared" si="14"/>
        <v>ORTEGA Jorge</v>
      </c>
      <c r="N737" s="94" t="str">
        <f>IFERROR(VLOOKUP(A737,'[2]CLASES-TEMPORADA 2022_2023-2023'!$A:$M,12,0),"")</f>
        <v/>
      </c>
      <c r="O737" s="90" t="str">
        <f>IFERROR(VLOOKUP(A737,'[2]CLASES-TEMPORADA 2022_2023-2023'!$A:$M,13,0),"")</f>
        <v/>
      </c>
    </row>
    <row r="738" spans="1:15" s="94" customFormat="1" x14ac:dyDescent="0.2">
      <c r="A738" s="116">
        <v>38950</v>
      </c>
      <c r="B738" s="90" t="s">
        <v>8750</v>
      </c>
      <c r="C738" s="90" t="s">
        <v>1293</v>
      </c>
      <c r="D738" s="90" t="s">
        <v>12904</v>
      </c>
      <c r="E738" s="90" t="s">
        <v>2273</v>
      </c>
      <c r="F738" s="90" t="s">
        <v>4778</v>
      </c>
      <c r="G738" s="90" t="s">
        <v>12905</v>
      </c>
      <c r="H738" s="90" t="s">
        <v>909</v>
      </c>
      <c r="I738" s="90" t="s">
        <v>8658</v>
      </c>
      <c r="J738" s="116">
        <v>399</v>
      </c>
      <c r="K738" s="90" t="s">
        <v>1963</v>
      </c>
      <c r="L738" s="90" t="s">
        <v>585</v>
      </c>
      <c r="M738" s="94" t="str">
        <f t="shared" si="14"/>
        <v>ZARAGOZA Jose Angel</v>
      </c>
      <c r="N738" s="94">
        <f>IFERROR(VLOOKUP(A738,'[2]CLASES-TEMPORADA 2022_2023-2023'!$A:$M,12,0),"")</f>
        <v>2</v>
      </c>
      <c r="O738" s="90" t="str">
        <f>IFERROR(VLOOKUP(A738,'[2]CLASES-TEMPORADA 2022_2023-2023'!$A:$M,13,0),"")</f>
        <v>NAC</v>
      </c>
    </row>
    <row r="739" spans="1:15" s="94" customFormat="1" x14ac:dyDescent="0.2">
      <c r="A739" s="116">
        <v>38945</v>
      </c>
      <c r="B739" s="90" t="s">
        <v>8750</v>
      </c>
      <c r="C739" s="90" t="s">
        <v>4359</v>
      </c>
      <c r="D739" s="90" t="s">
        <v>6358</v>
      </c>
      <c r="E739" s="90" t="s">
        <v>12906</v>
      </c>
      <c r="F739" s="90" t="s">
        <v>12907</v>
      </c>
      <c r="G739" s="90" t="s">
        <v>12908</v>
      </c>
      <c r="H739" s="90" t="s">
        <v>909</v>
      </c>
      <c r="I739" s="90" t="s">
        <v>1220</v>
      </c>
      <c r="J739" s="116">
        <v>10015</v>
      </c>
      <c r="K739" s="90" t="s">
        <v>1963</v>
      </c>
      <c r="L739" s="90" t="s">
        <v>588</v>
      </c>
      <c r="M739" s="94" t="str">
        <f t="shared" si="14"/>
        <v>URIA Aiheko</v>
      </c>
      <c r="N739" s="94" t="str">
        <f>IFERROR(VLOOKUP(A739,'[2]CLASES-TEMPORADA 2022_2023-2023'!$A:$M,12,0),"")</f>
        <v/>
      </c>
      <c r="O739" s="90" t="str">
        <f>IFERROR(VLOOKUP(A739,'[2]CLASES-TEMPORADA 2022_2023-2023'!$A:$M,13,0),"")</f>
        <v/>
      </c>
    </row>
    <row r="740" spans="1:15" s="94" customFormat="1" x14ac:dyDescent="0.2">
      <c r="A740" s="116">
        <v>38941</v>
      </c>
      <c r="B740" s="90" t="s">
        <v>8750</v>
      </c>
      <c r="C740" s="90" t="s">
        <v>4582</v>
      </c>
      <c r="D740" s="90" t="s">
        <v>29</v>
      </c>
      <c r="E740" s="90" t="s">
        <v>79</v>
      </c>
      <c r="F740" s="90" t="s">
        <v>2023</v>
      </c>
      <c r="G740" s="90" t="s">
        <v>12909</v>
      </c>
      <c r="H740" s="90" t="s">
        <v>909</v>
      </c>
      <c r="I740" s="90" t="s">
        <v>1131</v>
      </c>
      <c r="J740" s="116">
        <v>267</v>
      </c>
      <c r="K740" s="90" t="s">
        <v>1963</v>
      </c>
      <c r="L740" s="90" t="s">
        <v>602</v>
      </c>
      <c r="M740" s="94" t="str">
        <f t="shared" si="14"/>
        <v>ALFARO Miguel</v>
      </c>
      <c r="N740" s="94" t="str">
        <f>IFERROR(VLOOKUP(A740,'[2]CLASES-TEMPORADA 2022_2023-2023'!$A:$M,12,0),"")</f>
        <v/>
      </c>
      <c r="O740" s="90" t="str">
        <f>IFERROR(VLOOKUP(A740,'[2]CLASES-TEMPORADA 2022_2023-2023'!$A:$M,13,0),"")</f>
        <v/>
      </c>
    </row>
    <row r="741" spans="1:15" s="94" customFormat="1" x14ac:dyDescent="0.2">
      <c r="A741" s="116">
        <v>38940</v>
      </c>
      <c r="B741" s="90" t="s">
        <v>8750</v>
      </c>
      <c r="C741" s="90" t="s">
        <v>12910</v>
      </c>
      <c r="D741" s="90" t="s">
        <v>1801</v>
      </c>
      <c r="E741" s="90" t="s">
        <v>2664</v>
      </c>
      <c r="F741" s="90" t="s">
        <v>12911</v>
      </c>
      <c r="G741" s="90" t="s">
        <v>12912</v>
      </c>
      <c r="H741" s="90" t="s">
        <v>913</v>
      </c>
      <c r="I741" s="90" t="s">
        <v>1131</v>
      </c>
      <c r="J741" s="116">
        <v>267</v>
      </c>
      <c r="K741" s="90" t="s">
        <v>1963</v>
      </c>
      <c r="L741" s="90" t="s">
        <v>602</v>
      </c>
      <c r="M741" s="94" t="str">
        <f t="shared" si="14"/>
        <v>SCASSO Ivo</v>
      </c>
      <c r="N741" s="94" t="str">
        <f>IFERROR(VLOOKUP(A741,'[2]CLASES-TEMPORADA 2022_2023-2023'!$A:$M,12,0),"")</f>
        <v/>
      </c>
      <c r="O741" s="90" t="str">
        <f>IFERROR(VLOOKUP(A741,'[2]CLASES-TEMPORADA 2022_2023-2023'!$A:$M,13,0),"")</f>
        <v/>
      </c>
    </row>
    <row r="742" spans="1:15" s="94" customFormat="1" x14ac:dyDescent="0.2">
      <c r="A742" s="116">
        <v>38939</v>
      </c>
      <c r="B742" s="90" t="s">
        <v>8750</v>
      </c>
      <c r="C742" s="90" t="s">
        <v>37</v>
      </c>
      <c r="D742" s="90" t="s">
        <v>12913</v>
      </c>
      <c r="E742" s="90" t="s">
        <v>1271</v>
      </c>
      <c r="F742" s="90" t="s">
        <v>12914</v>
      </c>
      <c r="G742" s="90" t="s">
        <v>12915</v>
      </c>
      <c r="H742" s="90" t="s">
        <v>909</v>
      </c>
      <c r="I742" s="90" t="s">
        <v>1131</v>
      </c>
      <c r="J742" s="116">
        <v>267</v>
      </c>
      <c r="K742" s="90" t="s">
        <v>1963</v>
      </c>
      <c r="L742" s="90" t="s">
        <v>602</v>
      </c>
      <c r="M742" s="94" t="str">
        <f t="shared" si="14"/>
        <v>MORENO Luis</v>
      </c>
      <c r="N742" s="94" t="str">
        <f>IFERROR(VLOOKUP(A742,'[2]CLASES-TEMPORADA 2022_2023-2023'!$A:$M,12,0),"")</f>
        <v/>
      </c>
      <c r="O742" s="90" t="str">
        <f>IFERROR(VLOOKUP(A742,'[2]CLASES-TEMPORADA 2022_2023-2023'!$A:$M,13,0),"")</f>
        <v/>
      </c>
    </row>
    <row r="743" spans="1:15" s="94" customFormat="1" x14ac:dyDescent="0.2">
      <c r="A743" s="116">
        <v>38938</v>
      </c>
      <c r="B743" s="90" t="s">
        <v>10851</v>
      </c>
      <c r="C743" s="90" t="s">
        <v>1974</v>
      </c>
      <c r="D743" s="90" t="s">
        <v>84</v>
      </c>
      <c r="E743" s="90" t="s">
        <v>3199</v>
      </c>
      <c r="F743" s="90" t="s">
        <v>12916</v>
      </c>
      <c r="G743" s="90" t="s">
        <v>12917</v>
      </c>
      <c r="H743" s="90" t="s">
        <v>909</v>
      </c>
      <c r="I743" s="90" t="s">
        <v>1131</v>
      </c>
      <c r="J743" s="116">
        <v>267</v>
      </c>
      <c r="K743" s="90" t="s">
        <v>1963</v>
      </c>
      <c r="L743" s="90" t="s">
        <v>602</v>
      </c>
      <c r="M743" s="94" t="str">
        <f t="shared" si="14"/>
        <v>SAEZ Helena</v>
      </c>
      <c r="N743" s="94" t="str">
        <f>IFERROR(VLOOKUP(A743,'[2]CLASES-TEMPORADA 2022_2023-2023'!$A:$M,12,0),"")</f>
        <v/>
      </c>
      <c r="O743" s="90" t="str">
        <f>IFERROR(VLOOKUP(A743,'[2]CLASES-TEMPORADA 2022_2023-2023'!$A:$M,13,0),"")</f>
        <v/>
      </c>
    </row>
    <row r="744" spans="1:15" s="94" customFormat="1" x14ac:dyDescent="0.2">
      <c r="A744" s="116">
        <v>38937</v>
      </c>
      <c r="B744" s="90" t="s">
        <v>10851</v>
      </c>
      <c r="C744" s="90" t="s">
        <v>21</v>
      </c>
      <c r="D744" s="90" t="s">
        <v>2470</v>
      </c>
      <c r="E744" s="90" t="s">
        <v>2268</v>
      </c>
      <c r="F744" s="90" t="s">
        <v>12918</v>
      </c>
      <c r="G744" s="90" t="s">
        <v>12919</v>
      </c>
      <c r="H744" s="90" t="s">
        <v>909</v>
      </c>
      <c r="I744" s="90" t="s">
        <v>1131</v>
      </c>
      <c r="J744" s="116">
        <v>267</v>
      </c>
      <c r="K744" s="90" t="s">
        <v>1963</v>
      </c>
      <c r="L744" s="90" t="s">
        <v>602</v>
      </c>
      <c r="M744" s="94" t="str">
        <f t="shared" si="14"/>
        <v>GARCIA Carmen</v>
      </c>
      <c r="N744" s="94" t="str">
        <f>IFERROR(VLOOKUP(A744,'[2]CLASES-TEMPORADA 2022_2023-2023'!$A:$M,12,0),"")</f>
        <v/>
      </c>
      <c r="O744" s="90" t="str">
        <f>IFERROR(VLOOKUP(A744,'[2]CLASES-TEMPORADA 2022_2023-2023'!$A:$M,13,0),"")</f>
        <v/>
      </c>
    </row>
    <row r="745" spans="1:15" s="94" customFormat="1" x14ac:dyDescent="0.2">
      <c r="A745" s="116">
        <v>38936</v>
      </c>
      <c r="B745" s="90" t="s">
        <v>10851</v>
      </c>
      <c r="C745" s="90" t="s">
        <v>1414</v>
      </c>
      <c r="D745" s="90" t="s">
        <v>1558</v>
      </c>
      <c r="E745" s="90" t="s">
        <v>1975</v>
      </c>
      <c r="F745" s="90" t="s">
        <v>2532</v>
      </c>
      <c r="G745" s="90" t="s">
        <v>12920</v>
      </c>
      <c r="H745" s="90" t="s">
        <v>909</v>
      </c>
      <c r="I745" s="90" t="s">
        <v>1131</v>
      </c>
      <c r="J745" s="116">
        <v>267</v>
      </c>
      <c r="K745" s="90" t="s">
        <v>1963</v>
      </c>
      <c r="L745" s="90" t="s">
        <v>602</v>
      </c>
      <c r="M745" s="94" t="str">
        <f t="shared" si="14"/>
        <v>PUJANTE Angela</v>
      </c>
      <c r="N745" s="94" t="str">
        <f>IFERROR(VLOOKUP(A745,'[2]CLASES-TEMPORADA 2022_2023-2023'!$A:$M,12,0),"")</f>
        <v/>
      </c>
      <c r="O745" s="90" t="str">
        <f>IFERROR(VLOOKUP(A745,'[2]CLASES-TEMPORADA 2022_2023-2023'!$A:$M,13,0),"")</f>
        <v/>
      </c>
    </row>
    <row r="746" spans="1:15" s="94" customFormat="1" x14ac:dyDescent="0.2">
      <c r="A746" s="116">
        <v>38935</v>
      </c>
      <c r="B746" s="90" t="s">
        <v>10851</v>
      </c>
      <c r="C746" s="90" t="s">
        <v>914</v>
      </c>
      <c r="D746" s="90" t="s">
        <v>84</v>
      </c>
      <c r="E746" s="90" t="s">
        <v>2067</v>
      </c>
      <c r="F746" s="90" t="s">
        <v>3148</v>
      </c>
      <c r="G746" s="90" t="s">
        <v>12921</v>
      </c>
      <c r="H746" s="90" t="s">
        <v>909</v>
      </c>
      <c r="I746" s="90" t="s">
        <v>1131</v>
      </c>
      <c r="J746" s="116">
        <v>267</v>
      </c>
      <c r="K746" s="90" t="s">
        <v>1963</v>
      </c>
      <c r="L746" s="90" t="s">
        <v>602</v>
      </c>
      <c r="M746" s="94" t="str">
        <f t="shared" si="14"/>
        <v>MOLINA Lucia</v>
      </c>
      <c r="N746" s="94" t="str">
        <f>IFERROR(VLOOKUP(A746,'[2]CLASES-TEMPORADA 2022_2023-2023'!$A:$M,12,0),"")</f>
        <v/>
      </c>
      <c r="O746" s="90" t="str">
        <f>IFERROR(VLOOKUP(A746,'[2]CLASES-TEMPORADA 2022_2023-2023'!$A:$M,13,0),"")</f>
        <v/>
      </c>
    </row>
    <row r="747" spans="1:15" s="94" customFormat="1" x14ac:dyDescent="0.2">
      <c r="A747" s="116">
        <v>38934</v>
      </c>
      <c r="B747" s="90" t="s">
        <v>10851</v>
      </c>
      <c r="C747" s="90" t="s">
        <v>12922</v>
      </c>
      <c r="D747" s="90" t="s">
        <v>29</v>
      </c>
      <c r="E747" s="90" t="s">
        <v>3806</v>
      </c>
      <c r="F747" s="90" t="s">
        <v>12923</v>
      </c>
      <c r="G747" s="90" t="s">
        <v>12924</v>
      </c>
      <c r="H747" s="90" t="s">
        <v>909</v>
      </c>
      <c r="I747" s="90" t="s">
        <v>1131</v>
      </c>
      <c r="J747" s="116">
        <v>267</v>
      </c>
      <c r="K747" s="90" t="s">
        <v>1963</v>
      </c>
      <c r="L747" s="90" t="s">
        <v>602</v>
      </c>
      <c r="M747" s="94" t="str">
        <f t="shared" si="14"/>
        <v>MBALLO Candela</v>
      </c>
      <c r="N747" s="94" t="str">
        <f>IFERROR(VLOOKUP(A747,'[2]CLASES-TEMPORADA 2022_2023-2023'!$A:$M,12,0),"")</f>
        <v/>
      </c>
      <c r="O747" s="90" t="str">
        <f>IFERROR(VLOOKUP(A747,'[2]CLASES-TEMPORADA 2022_2023-2023'!$A:$M,13,0),"")</f>
        <v/>
      </c>
    </row>
    <row r="748" spans="1:15" s="94" customFormat="1" x14ac:dyDescent="0.2">
      <c r="A748" s="116">
        <v>38933</v>
      </c>
      <c r="B748" s="90" t="s">
        <v>8750</v>
      </c>
      <c r="C748" s="90" t="s">
        <v>21</v>
      </c>
      <c r="D748" s="90" t="s">
        <v>1681</v>
      </c>
      <c r="E748" s="90" t="s">
        <v>75</v>
      </c>
      <c r="F748" s="90" t="s">
        <v>3171</v>
      </c>
      <c r="G748" s="90" t="s">
        <v>12925</v>
      </c>
      <c r="H748" s="90" t="s">
        <v>909</v>
      </c>
      <c r="I748" s="90" t="s">
        <v>1131</v>
      </c>
      <c r="J748" s="116">
        <v>267</v>
      </c>
      <c r="K748" s="90" t="s">
        <v>1963</v>
      </c>
      <c r="L748" s="90" t="s">
        <v>602</v>
      </c>
      <c r="M748" s="94" t="str">
        <f t="shared" si="14"/>
        <v>GARCIA Jorge</v>
      </c>
      <c r="N748" s="94" t="str">
        <f>IFERROR(VLOOKUP(A748,'[2]CLASES-TEMPORADA 2022_2023-2023'!$A:$M,12,0),"")</f>
        <v/>
      </c>
      <c r="O748" s="90" t="str">
        <f>IFERROR(VLOOKUP(A748,'[2]CLASES-TEMPORADA 2022_2023-2023'!$A:$M,13,0),"")</f>
        <v/>
      </c>
    </row>
    <row r="749" spans="1:15" s="94" customFormat="1" x14ac:dyDescent="0.2">
      <c r="A749" s="116">
        <v>38931</v>
      </c>
      <c r="B749" s="90" t="s">
        <v>8750</v>
      </c>
      <c r="C749" s="90" t="s">
        <v>1085</v>
      </c>
      <c r="D749" s="90" t="s">
        <v>1134</v>
      </c>
      <c r="E749" s="90" t="s">
        <v>54</v>
      </c>
      <c r="F749" s="90" t="s">
        <v>2224</v>
      </c>
      <c r="G749" s="90" t="s">
        <v>12926</v>
      </c>
      <c r="H749" s="90" t="s">
        <v>909</v>
      </c>
      <c r="I749" s="90" t="s">
        <v>1131</v>
      </c>
      <c r="J749" s="116">
        <v>267</v>
      </c>
      <c r="K749" s="90" t="s">
        <v>1963</v>
      </c>
      <c r="L749" s="90" t="s">
        <v>602</v>
      </c>
      <c r="M749" s="94" t="str">
        <f t="shared" si="14"/>
        <v>SERRANO Carlos</v>
      </c>
      <c r="N749" s="94" t="str">
        <f>IFERROR(VLOOKUP(A749,'[2]CLASES-TEMPORADA 2022_2023-2023'!$A:$M,12,0),"")</f>
        <v/>
      </c>
      <c r="O749" s="90" t="str">
        <f>IFERROR(VLOOKUP(A749,'[2]CLASES-TEMPORADA 2022_2023-2023'!$A:$M,13,0),"")</f>
        <v/>
      </c>
    </row>
    <row r="750" spans="1:15" s="94" customFormat="1" x14ac:dyDescent="0.2">
      <c r="A750" s="116">
        <v>38930</v>
      </c>
      <c r="B750" s="90" t="s">
        <v>8750</v>
      </c>
      <c r="C750" s="90" t="s">
        <v>51</v>
      </c>
      <c r="D750" s="90" t="s">
        <v>84</v>
      </c>
      <c r="E750" s="90" t="s">
        <v>110</v>
      </c>
      <c r="F750" s="90" t="s">
        <v>2427</v>
      </c>
      <c r="G750" s="90" t="s">
        <v>12927</v>
      </c>
      <c r="H750" s="90" t="s">
        <v>909</v>
      </c>
      <c r="I750" s="90" t="s">
        <v>1131</v>
      </c>
      <c r="J750" s="116">
        <v>267</v>
      </c>
      <c r="K750" s="90" t="s">
        <v>1963</v>
      </c>
      <c r="L750" s="90" t="s">
        <v>602</v>
      </c>
      <c r="M750" s="94" t="str">
        <f t="shared" si="14"/>
        <v>DIAZ Alvaro</v>
      </c>
      <c r="N750" s="94" t="str">
        <f>IFERROR(VLOOKUP(A750,'[2]CLASES-TEMPORADA 2022_2023-2023'!$A:$M,12,0),"")</f>
        <v/>
      </c>
      <c r="O750" s="90" t="str">
        <f>IFERROR(VLOOKUP(A750,'[2]CLASES-TEMPORADA 2022_2023-2023'!$A:$M,13,0),"")</f>
        <v/>
      </c>
    </row>
    <row r="751" spans="1:15" s="94" customFormat="1" x14ac:dyDescent="0.2">
      <c r="A751" s="116">
        <v>38928</v>
      </c>
      <c r="B751" s="90" t="s">
        <v>8750</v>
      </c>
      <c r="C751" s="90" t="s">
        <v>3079</v>
      </c>
      <c r="D751" s="90" t="s">
        <v>2312</v>
      </c>
      <c r="E751" s="90" t="s">
        <v>41</v>
      </c>
      <c r="F751" s="90" t="s">
        <v>12928</v>
      </c>
      <c r="G751" s="90" t="s">
        <v>12929</v>
      </c>
      <c r="H751" s="90" t="s">
        <v>909</v>
      </c>
      <c r="I751" s="90" t="s">
        <v>1131</v>
      </c>
      <c r="J751" s="116">
        <v>267</v>
      </c>
      <c r="K751" s="90" t="s">
        <v>1963</v>
      </c>
      <c r="L751" s="90" t="s">
        <v>602</v>
      </c>
      <c r="M751" s="94" t="str">
        <f t="shared" si="14"/>
        <v>GREGORIO David</v>
      </c>
      <c r="N751" s="94" t="str">
        <f>IFERROR(VLOOKUP(A751,'[2]CLASES-TEMPORADA 2022_2023-2023'!$A:$M,12,0),"")</f>
        <v/>
      </c>
      <c r="O751" s="90" t="str">
        <f>IFERROR(VLOOKUP(A751,'[2]CLASES-TEMPORADA 2022_2023-2023'!$A:$M,13,0),"")</f>
        <v/>
      </c>
    </row>
    <row r="752" spans="1:15" s="94" customFormat="1" x14ac:dyDescent="0.2">
      <c r="A752" s="116">
        <v>38920</v>
      </c>
      <c r="B752" s="90" t="s">
        <v>8750</v>
      </c>
      <c r="C752" s="90" t="s">
        <v>1298</v>
      </c>
      <c r="D752" s="90" t="s">
        <v>2653</v>
      </c>
      <c r="E752" s="90" t="s">
        <v>2464</v>
      </c>
      <c r="F752" s="90" t="s">
        <v>12930</v>
      </c>
      <c r="G752" s="90" t="s">
        <v>12931</v>
      </c>
      <c r="H752" s="90" t="s">
        <v>909</v>
      </c>
      <c r="I752" s="90" t="s">
        <v>1214</v>
      </c>
      <c r="J752" s="116">
        <v>3</v>
      </c>
      <c r="K752" s="90" t="s">
        <v>1963</v>
      </c>
      <c r="L752" s="90" t="s">
        <v>591</v>
      </c>
      <c r="M752" s="94" t="str">
        <f t="shared" si="14"/>
        <v>GUERRERO Jaime</v>
      </c>
      <c r="N752" s="94" t="str">
        <f>IFERROR(VLOOKUP(A752,'[2]CLASES-TEMPORADA 2022_2023-2023'!$A:$M,12,0),"")</f>
        <v/>
      </c>
      <c r="O752" s="90" t="str">
        <f>IFERROR(VLOOKUP(A752,'[2]CLASES-TEMPORADA 2022_2023-2023'!$A:$M,13,0),"")</f>
        <v/>
      </c>
    </row>
    <row r="753" spans="1:15" s="94" customFormat="1" x14ac:dyDescent="0.2">
      <c r="A753" s="116">
        <v>38919</v>
      </c>
      <c r="B753" s="90" t="s">
        <v>8750</v>
      </c>
      <c r="C753" s="90" t="s">
        <v>1529</v>
      </c>
      <c r="D753" s="90" t="s">
        <v>167</v>
      </c>
      <c r="E753" s="90" t="s">
        <v>2363</v>
      </c>
      <c r="F753" s="90" t="s">
        <v>12851</v>
      </c>
      <c r="G753" s="90" t="s">
        <v>12932</v>
      </c>
      <c r="H753" s="90" t="s">
        <v>909</v>
      </c>
      <c r="I753" s="90" t="s">
        <v>1060</v>
      </c>
      <c r="J753" s="116">
        <v>353</v>
      </c>
      <c r="K753" s="90" t="s">
        <v>1963</v>
      </c>
      <c r="L753" s="90" t="s">
        <v>583</v>
      </c>
      <c r="M753" s="94" t="str">
        <f t="shared" si="14"/>
        <v>GARCÍA Lucas</v>
      </c>
      <c r="N753" s="94" t="str">
        <f>IFERROR(VLOOKUP(A753,'[2]CLASES-TEMPORADA 2022_2023-2023'!$A:$M,12,0),"")</f>
        <v/>
      </c>
      <c r="O753" s="90" t="str">
        <f>IFERROR(VLOOKUP(A753,'[2]CLASES-TEMPORADA 2022_2023-2023'!$A:$M,13,0),"")</f>
        <v/>
      </c>
    </row>
    <row r="754" spans="1:15" s="94" customFormat="1" x14ac:dyDescent="0.2">
      <c r="A754" s="116">
        <v>38916</v>
      </c>
      <c r="B754" s="90" t="s">
        <v>8750</v>
      </c>
      <c r="C754" s="90" t="s">
        <v>26</v>
      </c>
      <c r="D754" s="90" t="s">
        <v>1783</v>
      </c>
      <c r="E754" s="90" t="s">
        <v>2825</v>
      </c>
      <c r="F754" s="90" t="s">
        <v>4454</v>
      </c>
      <c r="G754" s="90" t="s">
        <v>12933</v>
      </c>
      <c r="H754" s="90" t="s">
        <v>913</v>
      </c>
      <c r="I754" s="90" t="s">
        <v>952</v>
      </c>
      <c r="J754" s="116">
        <v>308</v>
      </c>
      <c r="K754" s="90" t="s">
        <v>2071</v>
      </c>
      <c r="L754" s="90" t="s">
        <v>591</v>
      </c>
      <c r="M754" s="94" t="str">
        <f t="shared" si="14"/>
        <v>GOMEZ Samuel</v>
      </c>
      <c r="N754" s="94" t="str">
        <f>IFERROR(VLOOKUP(A754,'[2]CLASES-TEMPORADA 2022_2023-2023'!$A:$M,12,0),"")</f>
        <v/>
      </c>
      <c r="O754" s="90" t="str">
        <f>IFERROR(VLOOKUP(A754,'[2]CLASES-TEMPORADA 2022_2023-2023'!$A:$M,13,0),"")</f>
        <v/>
      </c>
    </row>
    <row r="755" spans="1:15" s="94" customFormat="1" x14ac:dyDescent="0.2">
      <c r="A755" s="116">
        <v>38912</v>
      </c>
      <c r="B755" s="90" t="s">
        <v>10851</v>
      </c>
      <c r="C755" s="90" t="s">
        <v>2721</v>
      </c>
      <c r="D755" s="90" t="s">
        <v>2722</v>
      </c>
      <c r="E755" s="90" t="s">
        <v>12934</v>
      </c>
      <c r="F755" s="90" t="s">
        <v>12935</v>
      </c>
      <c r="G755" s="90" t="s">
        <v>12936</v>
      </c>
      <c r="H755" s="90" t="s">
        <v>909</v>
      </c>
      <c r="I755" s="90" t="s">
        <v>2222</v>
      </c>
      <c r="J755" s="116">
        <v>10433</v>
      </c>
      <c r="K755" s="90" t="s">
        <v>1963</v>
      </c>
      <c r="L755" s="90" t="s">
        <v>776</v>
      </c>
      <c r="M755" s="94" t="str">
        <f t="shared" si="14"/>
        <v>TOQUERO Izaro</v>
      </c>
      <c r="N755" s="94" t="str">
        <f>IFERROR(VLOOKUP(A755,'[2]CLASES-TEMPORADA 2022_2023-2023'!$A:$M,12,0),"")</f>
        <v/>
      </c>
      <c r="O755" s="90" t="str">
        <f>IFERROR(VLOOKUP(A755,'[2]CLASES-TEMPORADA 2022_2023-2023'!$A:$M,13,0),"")</f>
        <v/>
      </c>
    </row>
    <row r="756" spans="1:15" s="94" customFormat="1" x14ac:dyDescent="0.2">
      <c r="A756" s="116">
        <v>38909</v>
      </c>
      <c r="B756" s="90" t="s">
        <v>8750</v>
      </c>
      <c r="C756" s="90" t="s">
        <v>3320</v>
      </c>
      <c r="D756" s="90" t="s">
        <v>1328</v>
      </c>
      <c r="E756" s="90" t="s">
        <v>2069</v>
      </c>
      <c r="F756" s="90" t="s">
        <v>5410</v>
      </c>
      <c r="G756" s="90" t="s">
        <v>12937</v>
      </c>
      <c r="H756" s="90" t="s">
        <v>909</v>
      </c>
      <c r="I756" s="90" t="s">
        <v>1008</v>
      </c>
      <c r="J756" s="116">
        <v>10086</v>
      </c>
      <c r="K756" s="90" t="s">
        <v>1963</v>
      </c>
      <c r="L756" s="90" t="s">
        <v>588</v>
      </c>
      <c r="M756" s="94" t="str">
        <f t="shared" si="14"/>
        <v>RIOS Sebastian</v>
      </c>
      <c r="N756" s="94" t="str">
        <f>IFERROR(VLOOKUP(A756,'[2]CLASES-TEMPORADA 2022_2023-2023'!$A:$M,12,0),"")</f>
        <v/>
      </c>
      <c r="O756" s="90" t="str">
        <f>IFERROR(VLOOKUP(A756,'[2]CLASES-TEMPORADA 2022_2023-2023'!$A:$M,13,0),"")</f>
        <v/>
      </c>
    </row>
    <row r="757" spans="1:15" s="94" customFormat="1" x14ac:dyDescent="0.2">
      <c r="A757" s="116">
        <v>38901</v>
      </c>
      <c r="B757" s="90" t="s">
        <v>8750</v>
      </c>
      <c r="C757" s="90" t="s">
        <v>2623</v>
      </c>
      <c r="D757" s="90" t="s">
        <v>2653</v>
      </c>
      <c r="E757" s="90" t="s">
        <v>2139</v>
      </c>
      <c r="F757" s="90" t="s">
        <v>2027</v>
      </c>
      <c r="G757" s="90" t="s">
        <v>12938</v>
      </c>
      <c r="H757" s="90" t="s">
        <v>920</v>
      </c>
      <c r="I757" s="90" t="s">
        <v>1207</v>
      </c>
      <c r="J757" s="116">
        <v>705</v>
      </c>
      <c r="K757" s="90" t="s">
        <v>1963</v>
      </c>
      <c r="L757" s="90" t="s">
        <v>593</v>
      </c>
      <c r="M757" s="94" t="str">
        <f t="shared" si="14"/>
        <v>DíAZ Dario</v>
      </c>
      <c r="N757" s="94" t="str">
        <f>IFERROR(VLOOKUP(A757,'[2]CLASES-TEMPORADA 2022_2023-2023'!$A:$M,12,0),"")</f>
        <v/>
      </c>
      <c r="O757" s="90" t="str">
        <f>IFERROR(VLOOKUP(A757,'[2]CLASES-TEMPORADA 2022_2023-2023'!$A:$M,13,0),"")</f>
        <v/>
      </c>
    </row>
    <row r="758" spans="1:15" s="94" customFormat="1" x14ac:dyDescent="0.2">
      <c r="A758" s="116">
        <v>38900</v>
      </c>
      <c r="B758" s="90" t="s">
        <v>8750</v>
      </c>
      <c r="C758" s="90" t="s">
        <v>97</v>
      </c>
      <c r="D758" s="90" t="s">
        <v>66</v>
      </c>
      <c r="E758" s="90" t="s">
        <v>3597</v>
      </c>
      <c r="F758" s="90" t="s">
        <v>12939</v>
      </c>
      <c r="G758" s="90" t="s">
        <v>12940</v>
      </c>
      <c r="H758" s="90" t="s">
        <v>909</v>
      </c>
      <c r="I758" s="90" t="s">
        <v>953</v>
      </c>
      <c r="J758" s="116">
        <v>309</v>
      </c>
      <c r="K758" s="90" t="s">
        <v>1963</v>
      </c>
      <c r="L758" s="90" t="s">
        <v>583</v>
      </c>
      <c r="M758" s="94" t="str">
        <f t="shared" si="14"/>
        <v>ROBLES Yago</v>
      </c>
      <c r="N758" s="94" t="str">
        <f>IFERROR(VLOOKUP(A758,'[2]CLASES-TEMPORADA 2022_2023-2023'!$A:$M,12,0),"")</f>
        <v/>
      </c>
      <c r="O758" s="90" t="str">
        <f>IFERROR(VLOOKUP(A758,'[2]CLASES-TEMPORADA 2022_2023-2023'!$A:$M,13,0),"")</f>
        <v/>
      </c>
    </row>
    <row r="759" spans="1:15" s="94" customFormat="1" x14ac:dyDescent="0.2">
      <c r="A759" s="116">
        <v>38899</v>
      </c>
      <c r="B759" s="90" t="s">
        <v>10851</v>
      </c>
      <c r="C759" s="90" t="s">
        <v>97</v>
      </c>
      <c r="D759" s="90" t="s">
        <v>66</v>
      </c>
      <c r="E759" s="90" t="s">
        <v>12941</v>
      </c>
      <c r="F759" s="90" t="s">
        <v>3557</v>
      </c>
      <c r="G759" s="90" t="s">
        <v>12942</v>
      </c>
      <c r="H759" s="90" t="s">
        <v>913</v>
      </c>
      <c r="I759" s="90" t="s">
        <v>953</v>
      </c>
      <c r="J759" s="116">
        <v>309</v>
      </c>
      <c r="K759" s="90" t="s">
        <v>1963</v>
      </c>
      <c r="L759" s="90" t="s">
        <v>583</v>
      </c>
      <c r="M759" s="94" t="str">
        <f t="shared" si="14"/>
        <v>ROBLES Nahia</v>
      </c>
      <c r="N759" s="94" t="str">
        <f>IFERROR(VLOOKUP(A759,'[2]CLASES-TEMPORADA 2022_2023-2023'!$A:$M,12,0),"")</f>
        <v/>
      </c>
      <c r="O759" s="90" t="str">
        <f>IFERROR(VLOOKUP(A759,'[2]CLASES-TEMPORADA 2022_2023-2023'!$A:$M,13,0),"")</f>
        <v/>
      </c>
    </row>
    <row r="760" spans="1:15" s="94" customFormat="1" x14ac:dyDescent="0.2">
      <c r="A760" s="116">
        <v>38898</v>
      </c>
      <c r="B760" s="90" t="s">
        <v>8750</v>
      </c>
      <c r="C760" s="90" t="s">
        <v>12943</v>
      </c>
      <c r="D760" s="90"/>
      <c r="E760" s="90" t="s">
        <v>12944</v>
      </c>
      <c r="F760" s="90" t="s">
        <v>3701</v>
      </c>
      <c r="G760" s="90" t="s">
        <v>12945</v>
      </c>
      <c r="H760" s="90" t="s">
        <v>913</v>
      </c>
      <c r="I760" s="90" t="s">
        <v>953</v>
      </c>
      <c r="J760" s="116">
        <v>309</v>
      </c>
      <c r="K760" s="90" t="s">
        <v>2122</v>
      </c>
      <c r="L760" s="90" t="s">
        <v>583</v>
      </c>
      <c r="M760" s="94" t="str">
        <f t="shared" si="14"/>
        <v>MILLA Gabriel Ricardo De J</v>
      </c>
      <c r="N760" s="94" t="str">
        <f>IFERROR(VLOOKUP(A760,'[2]CLASES-TEMPORADA 2022_2023-2023'!$A:$M,12,0),"")</f>
        <v/>
      </c>
      <c r="O760" s="90" t="str">
        <f>IFERROR(VLOOKUP(A760,'[2]CLASES-TEMPORADA 2022_2023-2023'!$A:$M,13,0),"")</f>
        <v/>
      </c>
    </row>
    <row r="761" spans="1:15" s="94" customFormat="1" x14ac:dyDescent="0.2">
      <c r="A761" s="116">
        <v>38890</v>
      </c>
      <c r="B761" s="90" t="s">
        <v>8750</v>
      </c>
      <c r="C761" s="90" t="s">
        <v>12946</v>
      </c>
      <c r="D761" s="90" t="s">
        <v>4111</v>
      </c>
      <c r="E761" s="90" t="s">
        <v>1961</v>
      </c>
      <c r="F761" s="90" t="s">
        <v>12947</v>
      </c>
      <c r="G761" s="90" t="s">
        <v>12948</v>
      </c>
      <c r="H761" s="90" t="s">
        <v>909</v>
      </c>
      <c r="I761" s="90" t="s">
        <v>1014</v>
      </c>
      <c r="J761" s="116">
        <v>10141</v>
      </c>
      <c r="K761" s="90" t="s">
        <v>1963</v>
      </c>
      <c r="L761" s="90" t="s">
        <v>585</v>
      </c>
      <c r="M761" s="94" t="str">
        <f t="shared" ref="M761:M824" si="15">CONCATENATE(C761," ",PROPER(E761))</f>
        <v>SANAGUSTIN Marc</v>
      </c>
      <c r="N761" s="94" t="str">
        <f>IFERROR(VLOOKUP(A761,'[2]CLASES-TEMPORADA 2022_2023-2023'!$A:$M,12,0),"")</f>
        <v/>
      </c>
      <c r="O761" s="90" t="str">
        <f>IFERROR(VLOOKUP(A761,'[2]CLASES-TEMPORADA 2022_2023-2023'!$A:$M,13,0),"")</f>
        <v/>
      </c>
    </row>
    <row r="762" spans="1:15" s="94" customFormat="1" x14ac:dyDescent="0.2">
      <c r="A762" s="116">
        <v>38889</v>
      </c>
      <c r="B762" s="90" t="s">
        <v>8750</v>
      </c>
      <c r="C762" s="90" t="s">
        <v>51</v>
      </c>
      <c r="D762" s="90" t="s">
        <v>69</v>
      </c>
      <c r="E762" s="90" t="s">
        <v>12949</v>
      </c>
      <c r="F762" s="90" t="s">
        <v>12950</v>
      </c>
      <c r="G762" s="90" t="s">
        <v>12951</v>
      </c>
      <c r="H762" s="90" t="s">
        <v>909</v>
      </c>
      <c r="I762" s="90" t="s">
        <v>979</v>
      </c>
      <c r="J762" s="116">
        <v>634</v>
      </c>
      <c r="K762" s="90" t="s">
        <v>1963</v>
      </c>
      <c r="L762" s="90" t="s">
        <v>593</v>
      </c>
      <c r="M762" s="94" t="str">
        <f t="shared" si="15"/>
        <v>DIAZ Aday</v>
      </c>
      <c r="N762" s="94" t="str">
        <f>IFERROR(VLOOKUP(A762,'[2]CLASES-TEMPORADA 2022_2023-2023'!$A:$M,12,0),"")</f>
        <v/>
      </c>
      <c r="O762" s="90" t="str">
        <f>IFERROR(VLOOKUP(A762,'[2]CLASES-TEMPORADA 2022_2023-2023'!$A:$M,13,0),"")</f>
        <v/>
      </c>
    </row>
    <row r="763" spans="1:15" s="94" customFormat="1" x14ac:dyDescent="0.2">
      <c r="A763" s="116">
        <v>38888</v>
      </c>
      <c r="B763" s="90" t="s">
        <v>8750</v>
      </c>
      <c r="C763" s="90" t="s">
        <v>1393</v>
      </c>
      <c r="D763" s="90" t="s">
        <v>8753</v>
      </c>
      <c r="E763" s="90" t="s">
        <v>8754</v>
      </c>
      <c r="F763" s="90" t="s">
        <v>8755</v>
      </c>
      <c r="G763" s="90" t="s">
        <v>12952</v>
      </c>
      <c r="H763" s="90" t="s">
        <v>909</v>
      </c>
      <c r="I763" s="90" t="s">
        <v>1183</v>
      </c>
      <c r="J763" s="116">
        <v>600</v>
      </c>
      <c r="K763" s="90" t="s">
        <v>1963</v>
      </c>
      <c r="L763" s="90" t="s">
        <v>583</v>
      </c>
      <c r="M763" s="94" t="str">
        <f t="shared" si="15"/>
        <v>GALLEGO Raúl</v>
      </c>
      <c r="N763" s="94">
        <f>IFERROR(VLOOKUP(A763,'[2]CLASES-TEMPORADA 2022_2023-2023'!$A:$M,12,0),"")</f>
        <v>-1</v>
      </c>
      <c r="O763" s="90">
        <f>IFERROR(VLOOKUP(A763,'[2]CLASES-TEMPORADA 2022_2023-2023'!$A:$M,13,0),"")</f>
        <v>0</v>
      </c>
    </row>
    <row r="764" spans="1:15" s="94" customFormat="1" x14ac:dyDescent="0.2">
      <c r="A764" s="116">
        <v>38878</v>
      </c>
      <c r="B764" s="90" t="s">
        <v>8750</v>
      </c>
      <c r="C764" s="90" t="s">
        <v>12953</v>
      </c>
      <c r="D764" s="90" t="s">
        <v>56</v>
      </c>
      <c r="E764" s="90" t="s">
        <v>6744</v>
      </c>
      <c r="F764" s="90" t="s">
        <v>12954</v>
      </c>
      <c r="G764" s="90" t="s">
        <v>12955</v>
      </c>
      <c r="H764" s="90" t="s">
        <v>909</v>
      </c>
      <c r="I764" s="90" t="s">
        <v>1063</v>
      </c>
      <c r="J764" s="116">
        <v>10445</v>
      </c>
      <c r="K764" s="90" t="s">
        <v>2071</v>
      </c>
      <c r="L764" s="90" t="s">
        <v>593</v>
      </c>
      <c r="M764" s="94" t="str">
        <f t="shared" si="15"/>
        <v>LOZADA Álvaro José</v>
      </c>
      <c r="N764" s="94" t="str">
        <f>IFERROR(VLOOKUP(A764,'[2]CLASES-TEMPORADA 2022_2023-2023'!$A:$M,12,0),"")</f>
        <v/>
      </c>
      <c r="O764" s="90" t="str">
        <f>IFERROR(VLOOKUP(A764,'[2]CLASES-TEMPORADA 2022_2023-2023'!$A:$M,13,0),"")</f>
        <v/>
      </c>
    </row>
    <row r="765" spans="1:15" s="94" customFormat="1" x14ac:dyDescent="0.2">
      <c r="A765" s="116">
        <v>38875</v>
      </c>
      <c r="B765" s="90" t="s">
        <v>10851</v>
      </c>
      <c r="C765" s="90" t="s">
        <v>46</v>
      </c>
      <c r="D765" s="90" t="s">
        <v>8760</v>
      </c>
      <c r="E765" s="90" t="s">
        <v>4195</v>
      </c>
      <c r="F765" s="90" t="s">
        <v>12956</v>
      </c>
      <c r="G765" s="90" t="s">
        <v>12957</v>
      </c>
      <c r="H765" s="90" t="s">
        <v>913</v>
      </c>
      <c r="I765" s="90" t="s">
        <v>1129</v>
      </c>
      <c r="J765" s="116">
        <v>10432</v>
      </c>
      <c r="K765" s="90" t="s">
        <v>1963</v>
      </c>
      <c r="L765" s="90" t="s">
        <v>591</v>
      </c>
      <c r="M765" s="94" t="str">
        <f t="shared" si="15"/>
        <v>RODRIGUEZ Monica</v>
      </c>
      <c r="N765" s="94" t="str">
        <f>IFERROR(VLOOKUP(A765,'[2]CLASES-TEMPORADA 2022_2023-2023'!$A:$M,12,0),"")</f>
        <v/>
      </c>
      <c r="O765" s="90" t="str">
        <f>IFERROR(VLOOKUP(A765,'[2]CLASES-TEMPORADA 2022_2023-2023'!$A:$M,13,0),"")</f>
        <v/>
      </c>
    </row>
    <row r="766" spans="1:15" s="94" customFormat="1" x14ac:dyDescent="0.2">
      <c r="A766" s="116">
        <v>38865</v>
      </c>
      <c r="B766" s="90" t="s">
        <v>8750</v>
      </c>
      <c r="C766" s="90" t="s">
        <v>2982</v>
      </c>
      <c r="D766" s="90" t="s">
        <v>56</v>
      </c>
      <c r="E766" s="90" t="s">
        <v>3107</v>
      </c>
      <c r="F766" s="90" t="s">
        <v>12958</v>
      </c>
      <c r="G766" s="90" t="s">
        <v>12959</v>
      </c>
      <c r="H766" s="90" t="s">
        <v>920</v>
      </c>
      <c r="I766" s="90" t="s">
        <v>1240</v>
      </c>
      <c r="J766" s="116">
        <v>10382</v>
      </c>
      <c r="K766" s="90" t="s">
        <v>1963</v>
      </c>
      <c r="L766" s="90" t="s">
        <v>184</v>
      </c>
      <c r="M766" s="94" t="str">
        <f t="shared" si="15"/>
        <v>RIERA Xavier</v>
      </c>
      <c r="N766" s="94" t="str">
        <f>IFERROR(VLOOKUP(A766,'[2]CLASES-TEMPORADA 2022_2023-2023'!$A:$M,12,0),"")</f>
        <v/>
      </c>
      <c r="O766" s="90" t="str">
        <f>IFERROR(VLOOKUP(A766,'[2]CLASES-TEMPORADA 2022_2023-2023'!$A:$M,13,0),"")</f>
        <v/>
      </c>
    </row>
    <row r="767" spans="1:15" s="94" customFormat="1" x14ac:dyDescent="0.2">
      <c r="A767" s="116">
        <v>38830</v>
      </c>
      <c r="B767" s="90" t="s">
        <v>8750</v>
      </c>
      <c r="C767" s="90" t="s">
        <v>1964</v>
      </c>
      <c r="D767" s="90" t="s">
        <v>28</v>
      </c>
      <c r="E767" s="90" t="s">
        <v>23</v>
      </c>
      <c r="F767" s="90" t="s">
        <v>1965</v>
      </c>
      <c r="G767" s="90" t="s">
        <v>12960</v>
      </c>
      <c r="H767" s="90" t="s">
        <v>909</v>
      </c>
      <c r="I767" s="90" t="s">
        <v>951</v>
      </c>
      <c r="J767" s="116">
        <v>305</v>
      </c>
      <c r="K767" s="90" t="s">
        <v>1963</v>
      </c>
      <c r="L767" s="90" t="s">
        <v>583</v>
      </c>
      <c r="M767" s="94" t="str">
        <f t="shared" si="15"/>
        <v>ASENSI Manuel</v>
      </c>
      <c r="N767" s="94">
        <f>IFERROR(VLOOKUP(A767,'[2]CLASES-TEMPORADA 2022_2023-2023'!$A:$M,12,0),"")</f>
        <v>-1</v>
      </c>
      <c r="O767" s="90" t="str">
        <f>IFERROR(VLOOKUP(A767,'[2]CLASES-TEMPORADA 2022_2023-2023'!$A:$M,13,0),"")</f>
        <v>NUE</v>
      </c>
    </row>
    <row r="768" spans="1:15" s="94" customFormat="1" x14ac:dyDescent="0.2">
      <c r="A768" s="116">
        <v>38829</v>
      </c>
      <c r="B768" s="90" t="s">
        <v>8750</v>
      </c>
      <c r="C768" s="90" t="s">
        <v>1966</v>
      </c>
      <c r="D768" s="90" t="s">
        <v>1967</v>
      </c>
      <c r="E768" s="90" t="s">
        <v>977</v>
      </c>
      <c r="F768" s="90" t="s">
        <v>1968</v>
      </c>
      <c r="G768" s="90" t="s">
        <v>12961</v>
      </c>
      <c r="H768" s="90" t="s">
        <v>909</v>
      </c>
      <c r="I768" s="90" t="s">
        <v>673</v>
      </c>
      <c r="J768" s="116">
        <v>10202</v>
      </c>
      <c r="K768" s="90" t="s">
        <v>1969</v>
      </c>
      <c r="L768" s="90" t="s">
        <v>583</v>
      </c>
      <c r="M768" s="94" t="str">
        <f t="shared" si="15"/>
        <v>CAMILLO Alessandro</v>
      </c>
      <c r="N768" s="94" t="str">
        <f>IFERROR(VLOOKUP(A768,'[2]CLASES-TEMPORADA 2022_2023-2023'!$A:$M,12,0),"")</f>
        <v/>
      </c>
      <c r="O768" s="90" t="str">
        <f>IFERROR(VLOOKUP(A768,'[2]CLASES-TEMPORADA 2022_2023-2023'!$A:$M,13,0),"")</f>
        <v/>
      </c>
    </row>
    <row r="769" spans="1:15" s="94" customFormat="1" x14ac:dyDescent="0.2">
      <c r="A769" s="116">
        <v>38828</v>
      </c>
      <c r="B769" s="90" t="s">
        <v>8750</v>
      </c>
      <c r="C769" s="90" t="s">
        <v>1970</v>
      </c>
      <c r="D769" s="90" t="s">
        <v>1971</v>
      </c>
      <c r="E769" s="90" t="s">
        <v>1972</v>
      </c>
      <c r="F769" s="90" t="s">
        <v>1973</v>
      </c>
      <c r="G769" s="90" t="s">
        <v>12962</v>
      </c>
      <c r="H769" s="90" t="s">
        <v>909</v>
      </c>
      <c r="I769" s="90" t="s">
        <v>673</v>
      </c>
      <c r="J769" s="116">
        <v>10202</v>
      </c>
      <c r="K769" s="90" t="s">
        <v>1963</v>
      </c>
      <c r="L769" s="90" t="s">
        <v>583</v>
      </c>
      <c r="M769" s="94" t="str">
        <f t="shared" si="15"/>
        <v>LANSAC César</v>
      </c>
      <c r="N769" s="94" t="str">
        <f>IFERROR(VLOOKUP(A769,'[2]CLASES-TEMPORADA 2022_2023-2023'!$A:$M,12,0),"")</f>
        <v/>
      </c>
      <c r="O769" s="90" t="str">
        <f>IFERROR(VLOOKUP(A769,'[2]CLASES-TEMPORADA 2022_2023-2023'!$A:$M,13,0),"")</f>
        <v/>
      </c>
    </row>
    <row r="770" spans="1:15" s="94" customFormat="1" x14ac:dyDescent="0.2">
      <c r="A770" s="116">
        <v>38805</v>
      </c>
      <c r="B770" s="90" t="s">
        <v>10851</v>
      </c>
      <c r="C770" s="90" t="s">
        <v>1974</v>
      </c>
      <c r="D770" s="90" t="s">
        <v>92</v>
      </c>
      <c r="E770" s="90" t="s">
        <v>1975</v>
      </c>
      <c r="F770" s="90" t="s">
        <v>1976</v>
      </c>
      <c r="G770" s="90" t="s">
        <v>12963</v>
      </c>
      <c r="H770" s="90" t="s">
        <v>913</v>
      </c>
      <c r="I770" s="90" t="s">
        <v>1190</v>
      </c>
      <c r="J770" s="116">
        <v>636</v>
      </c>
      <c r="K770" s="90" t="s">
        <v>1963</v>
      </c>
      <c r="L770" s="90" t="s">
        <v>593</v>
      </c>
      <c r="M770" s="94" t="str">
        <f t="shared" si="15"/>
        <v>SAEZ Angela</v>
      </c>
      <c r="N770" s="94" t="str">
        <f>IFERROR(VLOOKUP(A770,'[2]CLASES-TEMPORADA 2022_2023-2023'!$A:$M,12,0),"")</f>
        <v/>
      </c>
      <c r="O770" s="90" t="str">
        <f>IFERROR(VLOOKUP(A770,'[2]CLASES-TEMPORADA 2022_2023-2023'!$A:$M,13,0),"")</f>
        <v/>
      </c>
    </row>
    <row r="771" spans="1:15" s="94" customFormat="1" x14ac:dyDescent="0.2">
      <c r="A771" s="116">
        <v>38804</v>
      </c>
      <c r="B771" s="90" t="s">
        <v>10851</v>
      </c>
      <c r="C771" s="90" t="s">
        <v>12964</v>
      </c>
      <c r="D771" s="90" t="s">
        <v>12965</v>
      </c>
      <c r="E771" s="90" t="s">
        <v>12966</v>
      </c>
      <c r="F771" s="90" t="s">
        <v>1977</v>
      </c>
      <c r="G771" s="90" t="s">
        <v>12967</v>
      </c>
      <c r="H771" s="90" t="s">
        <v>909</v>
      </c>
      <c r="I771" s="90" t="s">
        <v>1207</v>
      </c>
      <c r="J771" s="116">
        <v>705</v>
      </c>
      <c r="K771" s="90" t="s">
        <v>1963</v>
      </c>
      <c r="L771" s="90" t="s">
        <v>593</v>
      </c>
      <c r="M771" s="94" t="str">
        <f t="shared" si="15"/>
        <v>BELAMENDIA Lyza Mae</v>
      </c>
      <c r="N771" s="94" t="str">
        <f>IFERROR(VLOOKUP(A771,'[2]CLASES-TEMPORADA 2022_2023-2023'!$A:$M,12,0),"")</f>
        <v/>
      </c>
      <c r="O771" s="90" t="str">
        <f>IFERROR(VLOOKUP(A771,'[2]CLASES-TEMPORADA 2022_2023-2023'!$A:$M,13,0),"")</f>
        <v/>
      </c>
    </row>
    <row r="772" spans="1:15" s="94" customFormat="1" x14ac:dyDescent="0.2">
      <c r="A772" s="116">
        <v>38791</v>
      </c>
      <c r="B772" s="90" t="s">
        <v>10851</v>
      </c>
      <c r="C772" s="90" t="s">
        <v>56</v>
      </c>
      <c r="D772" s="90" t="s">
        <v>11796</v>
      </c>
      <c r="E772" s="90" t="s">
        <v>3026</v>
      </c>
      <c r="F772" s="90" t="s">
        <v>3766</v>
      </c>
      <c r="G772" s="90" t="s">
        <v>12968</v>
      </c>
      <c r="H772" s="90" t="s">
        <v>909</v>
      </c>
      <c r="I772" s="90" t="s">
        <v>1260</v>
      </c>
      <c r="J772" s="116">
        <v>10183</v>
      </c>
      <c r="K772" s="90" t="s">
        <v>1963</v>
      </c>
      <c r="L772" s="90" t="s">
        <v>582</v>
      </c>
      <c r="M772" s="94" t="str">
        <f t="shared" si="15"/>
        <v>TORRES Elena</v>
      </c>
      <c r="N772" s="94" t="str">
        <f>IFERROR(VLOOKUP(A772,'[2]CLASES-TEMPORADA 2022_2023-2023'!$A:$M,12,0),"")</f>
        <v/>
      </c>
      <c r="O772" s="90" t="str">
        <f>IFERROR(VLOOKUP(A772,'[2]CLASES-TEMPORADA 2022_2023-2023'!$A:$M,13,0),"")</f>
        <v/>
      </c>
    </row>
    <row r="773" spans="1:15" s="94" customFormat="1" x14ac:dyDescent="0.2">
      <c r="A773" s="116">
        <v>38747</v>
      </c>
      <c r="B773" s="90" t="s">
        <v>10851</v>
      </c>
      <c r="C773" s="90" t="s">
        <v>12969</v>
      </c>
      <c r="D773" s="90" t="s">
        <v>3102</v>
      </c>
      <c r="E773" s="90" t="s">
        <v>3482</v>
      </c>
      <c r="F773" s="90" t="s">
        <v>12970</v>
      </c>
      <c r="G773" s="90" t="s">
        <v>12971</v>
      </c>
      <c r="H773" s="90" t="s">
        <v>913</v>
      </c>
      <c r="I773" s="90" t="s">
        <v>1240</v>
      </c>
      <c r="J773" s="116">
        <v>10382</v>
      </c>
      <c r="K773" s="90" t="s">
        <v>1963</v>
      </c>
      <c r="L773" s="90" t="s">
        <v>184</v>
      </c>
      <c r="M773" s="94" t="str">
        <f t="shared" si="15"/>
        <v>PARAU Mireia</v>
      </c>
      <c r="N773" s="94" t="str">
        <f>IFERROR(VLOOKUP(A773,'[2]CLASES-TEMPORADA 2022_2023-2023'!$A:$M,12,0),"")</f>
        <v/>
      </c>
      <c r="O773" s="90" t="str">
        <f>IFERROR(VLOOKUP(A773,'[2]CLASES-TEMPORADA 2022_2023-2023'!$A:$M,13,0),"")</f>
        <v/>
      </c>
    </row>
    <row r="774" spans="1:15" s="94" customFormat="1" x14ac:dyDescent="0.2">
      <c r="A774" s="116">
        <v>38745</v>
      </c>
      <c r="B774" s="90" t="s">
        <v>10851</v>
      </c>
      <c r="C774" s="90" t="s">
        <v>5676</v>
      </c>
      <c r="D774" s="90" t="s">
        <v>161</v>
      </c>
      <c r="E774" s="90" t="s">
        <v>12972</v>
      </c>
      <c r="F774" s="90" t="s">
        <v>4115</v>
      </c>
      <c r="G774" s="90" t="s">
        <v>12973</v>
      </c>
      <c r="H774" s="90" t="s">
        <v>913</v>
      </c>
      <c r="I774" s="90" t="s">
        <v>1240</v>
      </c>
      <c r="J774" s="116">
        <v>10382</v>
      </c>
      <c r="K774" s="90" t="s">
        <v>1963</v>
      </c>
      <c r="L774" s="90" t="s">
        <v>184</v>
      </c>
      <c r="M774" s="94" t="str">
        <f t="shared" si="15"/>
        <v>CORDERO Iara Solange</v>
      </c>
      <c r="N774" s="94" t="str">
        <f>IFERROR(VLOOKUP(A774,'[2]CLASES-TEMPORADA 2022_2023-2023'!$A:$M,12,0),"")</f>
        <v/>
      </c>
      <c r="O774" s="90" t="str">
        <f>IFERROR(VLOOKUP(A774,'[2]CLASES-TEMPORADA 2022_2023-2023'!$A:$M,13,0),"")</f>
        <v/>
      </c>
    </row>
    <row r="775" spans="1:15" s="94" customFormat="1" x14ac:dyDescent="0.2">
      <c r="A775" s="116">
        <v>38744</v>
      </c>
      <c r="B775" s="90" t="s">
        <v>10851</v>
      </c>
      <c r="C775" s="90" t="s">
        <v>6607</v>
      </c>
      <c r="D775" s="90" t="s">
        <v>1520</v>
      </c>
      <c r="E775" s="90" t="s">
        <v>3127</v>
      </c>
      <c r="F775" s="90" t="s">
        <v>12974</v>
      </c>
      <c r="G775" s="90" t="s">
        <v>12975</v>
      </c>
      <c r="H775" s="90" t="s">
        <v>913</v>
      </c>
      <c r="I775" s="90" t="s">
        <v>1240</v>
      </c>
      <c r="J775" s="116">
        <v>10382</v>
      </c>
      <c r="K775" s="90" t="s">
        <v>1963</v>
      </c>
      <c r="L775" s="90" t="s">
        <v>184</v>
      </c>
      <c r="M775" s="94" t="str">
        <f t="shared" si="15"/>
        <v>RAMIS Gabriela</v>
      </c>
      <c r="N775" s="94" t="str">
        <f>IFERROR(VLOOKUP(A775,'[2]CLASES-TEMPORADA 2022_2023-2023'!$A:$M,12,0),"")</f>
        <v/>
      </c>
      <c r="O775" s="90" t="str">
        <f>IFERROR(VLOOKUP(A775,'[2]CLASES-TEMPORADA 2022_2023-2023'!$A:$M,13,0),"")</f>
        <v/>
      </c>
    </row>
    <row r="776" spans="1:15" s="94" customFormat="1" x14ac:dyDescent="0.2">
      <c r="A776" s="116">
        <v>38741</v>
      </c>
      <c r="B776" s="90" t="s">
        <v>8750</v>
      </c>
      <c r="C776" s="90" t="s">
        <v>1754</v>
      </c>
      <c r="D776" s="90" t="s">
        <v>5821</v>
      </c>
      <c r="E776" s="90" t="s">
        <v>85</v>
      </c>
      <c r="F776" s="90" t="s">
        <v>12976</v>
      </c>
      <c r="G776" s="90" t="s">
        <v>12977</v>
      </c>
      <c r="H776" s="90" t="s">
        <v>920</v>
      </c>
      <c r="I776" s="90" t="s">
        <v>1064</v>
      </c>
      <c r="J776" s="116">
        <v>10132</v>
      </c>
      <c r="K776" s="90" t="s">
        <v>1963</v>
      </c>
      <c r="L776" s="90" t="s">
        <v>184</v>
      </c>
      <c r="M776" s="94" t="str">
        <f t="shared" si="15"/>
        <v>SIMON Diego</v>
      </c>
      <c r="N776" s="94" t="str">
        <f>IFERROR(VLOOKUP(A776,'[2]CLASES-TEMPORADA 2022_2023-2023'!$A:$M,12,0),"")</f>
        <v/>
      </c>
      <c r="O776" s="90" t="str">
        <f>IFERROR(VLOOKUP(A776,'[2]CLASES-TEMPORADA 2022_2023-2023'!$A:$M,13,0),"")</f>
        <v/>
      </c>
    </row>
    <row r="777" spans="1:15" s="94" customFormat="1" x14ac:dyDescent="0.2">
      <c r="A777" s="116">
        <v>38740</v>
      </c>
      <c r="B777" s="90" t="s">
        <v>8750</v>
      </c>
      <c r="C777" s="90" t="s">
        <v>66</v>
      </c>
      <c r="D777" s="90" t="s">
        <v>104</v>
      </c>
      <c r="E777" s="90" t="s">
        <v>4168</v>
      </c>
      <c r="F777" s="90" t="s">
        <v>12978</v>
      </c>
      <c r="G777" s="90" t="s">
        <v>12979</v>
      </c>
      <c r="H777" s="90" t="s">
        <v>920</v>
      </c>
      <c r="I777" s="90" t="s">
        <v>1175</v>
      </c>
      <c r="J777" s="116">
        <v>561</v>
      </c>
      <c r="K777" s="90" t="s">
        <v>1963</v>
      </c>
      <c r="L777" s="90" t="s">
        <v>184</v>
      </c>
      <c r="M777" s="94" t="str">
        <f t="shared" si="15"/>
        <v>MARTIN Cristian</v>
      </c>
      <c r="N777" s="94" t="str">
        <f>IFERROR(VLOOKUP(A777,'[2]CLASES-TEMPORADA 2022_2023-2023'!$A:$M,12,0),"")</f>
        <v/>
      </c>
      <c r="O777" s="90" t="str">
        <f>IFERROR(VLOOKUP(A777,'[2]CLASES-TEMPORADA 2022_2023-2023'!$A:$M,13,0),"")</f>
        <v/>
      </c>
    </row>
    <row r="778" spans="1:15" s="94" customFormat="1" x14ac:dyDescent="0.2">
      <c r="A778" s="116">
        <v>38732</v>
      </c>
      <c r="B778" s="90" t="s">
        <v>10851</v>
      </c>
      <c r="C778" s="90" t="s">
        <v>1985</v>
      </c>
      <c r="D778" s="90" t="s">
        <v>1986</v>
      </c>
      <c r="E778" s="90" t="s">
        <v>1987</v>
      </c>
      <c r="F778" s="90" t="s">
        <v>1988</v>
      </c>
      <c r="G778" s="90" t="s">
        <v>12980</v>
      </c>
      <c r="H778" s="90" t="s">
        <v>909</v>
      </c>
      <c r="I778" s="90" t="s">
        <v>1139</v>
      </c>
      <c r="J778" s="116">
        <v>52</v>
      </c>
      <c r="K778" s="90" t="s">
        <v>1963</v>
      </c>
      <c r="L778" s="90" t="s">
        <v>598</v>
      </c>
      <c r="M778" s="94" t="str">
        <f t="shared" si="15"/>
        <v>VALLE Manuela</v>
      </c>
      <c r="N778" s="94" t="str">
        <f>IFERROR(VLOOKUP(A778,'[2]CLASES-TEMPORADA 2022_2023-2023'!$A:$M,12,0),"")</f>
        <v/>
      </c>
      <c r="O778" s="90" t="str">
        <f>IFERROR(VLOOKUP(A778,'[2]CLASES-TEMPORADA 2022_2023-2023'!$A:$M,13,0),"")</f>
        <v/>
      </c>
    </row>
    <row r="779" spans="1:15" s="94" customFormat="1" x14ac:dyDescent="0.2">
      <c r="A779" s="116">
        <v>38726</v>
      </c>
      <c r="B779" s="90" t="s">
        <v>10851</v>
      </c>
      <c r="C779" s="90" t="s">
        <v>46</v>
      </c>
      <c r="D779" s="90" t="s">
        <v>12981</v>
      </c>
      <c r="E779" s="90" t="s">
        <v>12982</v>
      </c>
      <c r="F779" s="90" t="s">
        <v>12983</v>
      </c>
      <c r="G779" s="90" t="s">
        <v>12984</v>
      </c>
      <c r="H779" s="90" t="s">
        <v>909</v>
      </c>
      <c r="I779" s="90" t="s">
        <v>979</v>
      </c>
      <c r="J779" s="116">
        <v>634</v>
      </c>
      <c r="K779" s="90" t="s">
        <v>1963</v>
      </c>
      <c r="L779" s="90" t="s">
        <v>593</v>
      </c>
      <c r="M779" s="94" t="str">
        <f t="shared" si="15"/>
        <v>RODRIGUEZ Alejandra María</v>
      </c>
      <c r="N779" s="94" t="str">
        <f>IFERROR(VLOOKUP(A779,'[2]CLASES-TEMPORADA 2022_2023-2023'!$A:$M,12,0),"")</f>
        <v/>
      </c>
      <c r="O779" s="90" t="str">
        <f>IFERROR(VLOOKUP(A779,'[2]CLASES-TEMPORADA 2022_2023-2023'!$A:$M,13,0),"")</f>
        <v/>
      </c>
    </row>
    <row r="780" spans="1:15" s="94" customFormat="1" x14ac:dyDescent="0.2">
      <c r="A780" s="116">
        <v>38720</v>
      </c>
      <c r="B780" s="90" t="s">
        <v>8750</v>
      </c>
      <c r="C780" s="90" t="s">
        <v>1989</v>
      </c>
      <c r="D780" s="90" t="s">
        <v>21</v>
      </c>
      <c r="E780" s="90" t="s">
        <v>12985</v>
      </c>
      <c r="F780" s="90" t="s">
        <v>1990</v>
      </c>
      <c r="G780" s="90" t="s">
        <v>12986</v>
      </c>
      <c r="H780" s="90" t="s">
        <v>920</v>
      </c>
      <c r="I780" s="90" t="s">
        <v>1177</v>
      </c>
      <c r="J780" s="116">
        <v>80</v>
      </c>
      <c r="K780" s="90" t="s">
        <v>1963</v>
      </c>
      <c r="L780" s="90" t="s">
        <v>185</v>
      </c>
      <c r="M780" s="94" t="str">
        <f t="shared" si="15"/>
        <v>PIMENTEL José Andrés</v>
      </c>
      <c r="N780" s="94" t="str">
        <f>IFERROR(VLOOKUP(A780,'[2]CLASES-TEMPORADA 2022_2023-2023'!$A:$M,12,0),"")</f>
        <v/>
      </c>
      <c r="O780" s="90" t="str">
        <f>IFERROR(VLOOKUP(A780,'[2]CLASES-TEMPORADA 2022_2023-2023'!$A:$M,13,0),"")</f>
        <v/>
      </c>
    </row>
    <row r="781" spans="1:15" s="94" customFormat="1" x14ac:dyDescent="0.2">
      <c r="A781" s="116">
        <v>38711</v>
      </c>
      <c r="B781" s="90" t="s">
        <v>8750</v>
      </c>
      <c r="C781" s="90" t="s">
        <v>2715</v>
      </c>
      <c r="D781" s="90" t="s">
        <v>70</v>
      </c>
      <c r="E781" s="90" t="s">
        <v>2550</v>
      </c>
      <c r="F781" s="90" t="s">
        <v>6030</v>
      </c>
      <c r="G781" s="90" t="s">
        <v>12987</v>
      </c>
      <c r="H781" s="90" t="s">
        <v>920</v>
      </c>
      <c r="I781" s="90" t="s">
        <v>1183</v>
      </c>
      <c r="J781" s="116">
        <v>600</v>
      </c>
      <c r="K781" s="90" t="s">
        <v>1963</v>
      </c>
      <c r="L781" s="90" t="s">
        <v>583</v>
      </c>
      <c r="M781" s="94" t="str">
        <f t="shared" si="15"/>
        <v>MUñOZ Gabriel</v>
      </c>
      <c r="N781" s="94" t="str">
        <f>IFERROR(VLOOKUP(A781,'[2]CLASES-TEMPORADA 2022_2023-2023'!$A:$M,12,0),"")</f>
        <v/>
      </c>
      <c r="O781" s="90" t="str">
        <f>IFERROR(VLOOKUP(A781,'[2]CLASES-TEMPORADA 2022_2023-2023'!$A:$M,13,0),"")</f>
        <v/>
      </c>
    </row>
    <row r="782" spans="1:15" s="94" customFormat="1" x14ac:dyDescent="0.2">
      <c r="A782" s="116">
        <v>38710</v>
      </c>
      <c r="B782" s="90" t="s">
        <v>8750</v>
      </c>
      <c r="C782" s="90" t="s">
        <v>12988</v>
      </c>
      <c r="D782" s="90" t="s">
        <v>12989</v>
      </c>
      <c r="E782" s="90" t="s">
        <v>12990</v>
      </c>
      <c r="F782" s="90" t="s">
        <v>12614</v>
      </c>
      <c r="G782" s="90" t="s">
        <v>12991</v>
      </c>
      <c r="H782" s="90" t="s">
        <v>909</v>
      </c>
      <c r="I782" s="90" t="s">
        <v>1058</v>
      </c>
      <c r="J782" s="116">
        <v>10095</v>
      </c>
      <c r="K782" s="90" t="s">
        <v>1963</v>
      </c>
      <c r="L782" s="90" t="s">
        <v>604</v>
      </c>
      <c r="M782" s="94" t="str">
        <f t="shared" si="15"/>
        <v>SAINZ Darío</v>
      </c>
      <c r="N782" s="94" t="str">
        <f>IFERROR(VLOOKUP(A782,'[2]CLASES-TEMPORADA 2022_2023-2023'!$A:$M,12,0),"")</f>
        <v/>
      </c>
      <c r="O782" s="90" t="str">
        <f>IFERROR(VLOOKUP(A782,'[2]CLASES-TEMPORADA 2022_2023-2023'!$A:$M,13,0),"")</f>
        <v/>
      </c>
    </row>
    <row r="783" spans="1:15" s="94" customFormat="1" x14ac:dyDescent="0.2">
      <c r="A783" s="116">
        <v>38709</v>
      </c>
      <c r="B783" s="90" t="s">
        <v>8750</v>
      </c>
      <c r="C783" s="90" t="s">
        <v>1991</v>
      </c>
      <c r="D783" s="90" t="s">
        <v>1342</v>
      </c>
      <c r="E783" s="90" t="s">
        <v>943</v>
      </c>
      <c r="F783" s="90" t="s">
        <v>1992</v>
      </c>
      <c r="G783" s="90" t="s">
        <v>12992</v>
      </c>
      <c r="H783" s="90" t="s">
        <v>909</v>
      </c>
      <c r="I783" s="90" t="s">
        <v>1993</v>
      </c>
      <c r="J783" s="116">
        <v>10281</v>
      </c>
      <c r="K783" s="90" t="s">
        <v>1963</v>
      </c>
      <c r="L783" s="90" t="s">
        <v>587</v>
      </c>
      <c r="M783" s="94" t="str">
        <f t="shared" si="15"/>
        <v>RIEMBAU Jordi</v>
      </c>
      <c r="N783" s="94" t="str">
        <f>IFERROR(VLOOKUP(A783,'[2]CLASES-TEMPORADA 2022_2023-2023'!$A:$M,12,0),"")</f>
        <v/>
      </c>
      <c r="O783" s="90" t="str">
        <f>IFERROR(VLOOKUP(A783,'[2]CLASES-TEMPORADA 2022_2023-2023'!$A:$M,13,0),"")</f>
        <v/>
      </c>
    </row>
    <row r="784" spans="1:15" s="94" customFormat="1" x14ac:dyDescent="0.2">
      <c r="A784" s="116">
        <v>38708</v>
      </c>
      <c r="B784" s="90" t="s">
        <v>8750</v>
      </c>
      <c r="C784" s="90" t="s">
        <v>1994</v>
      </c>
      <c r="D784" s="90" t="s">
        <v>26</v>
      </c>
      <c r="E784" s="90" t="s">
        <v>1995</v>
      </c>
      <c r="F784" s="90" t="s">
        <v>1996</v>
      </c>
      <c r="G784" s="90" t="s">
        <v>12993</v>
      </c>
      <c r="H784" s="90" t="s">
        <v>909</v>
      </c>
      <c r="I784" s="90" t="s">
        <v>1993</v>
      </c>
      <c r="J784" s="116">
        <v>10281</v>
      </c>
      <c r="K784" s="90" t="s">
        <v>1963</v>
      </c>
      <c r="L784" s="90" t="s">
        <v>587</v>
      </c>
      <c r="M784" s="94" t="str">
        <f t="shared" si="15"/>
        <v>PADROSA Aleix</v>
      </c>
      <c r="N784" s="94" t="str">
        <f>IFERROR(VLOOKUP(A784,'[2]CLASES-TEMPORADA 2022_2023-2023'!$A:$M,12,0),"")</f>
        <v/>
      </c>
      <c r="O784" s="90" t="str">
        <f>IFERROR(VLOOKUP(A784,'[2]CLASES-TEMPORADA 2022_2023-2023'!$A:$M,13,0),"")</f>
        <v/>
      </c>
    </row>
    <row r="785" spans="1:15" s="94" customFormat="1" x14ac:dyDescent="0.2">
      <c r="A785" s="116">
        <v>38706</v>
      </c>
      <c r="B785" s="90" t="s">
        <v>8750</v>
      </c>
      <c r="C785" s="90" t="s">
        <v>1999</v>
      </c>
      <c r="D785" s="90" t="s">
        <v>2000</v>
      </c>
      <c r="E785" s="90" t="s">
        <v>2001</v>
      </c>
      <c r="F785" s="90" t="s">
        <v>2002</v>
      </c>
      <c r="G785" s="90" t="s">
        <v>12994</v>
      </c>
      <c r="H785" s="90" t="s">
        <v>909</v>
      </c>
      <c r="I785" s="90" t="s">
        <v>1993</v>
      </c>
      <c r="J785" s="116">
        <v>10281</v>
      </c>
      <c r="K785" s="90" t="s">
        <v>1963</v>
      </c>
      <c r="L785" s="90" t="s">
        <v>587</v>
      </c>
      <c r="M785" s="94" t="str">
        <f t="shared" si="15"/>
        <v>CASTELLà Miquel</v>
      </c>
      <c r="N785" s="94" t="str">
        <f>IFERROR(VLOOKUP(A785,'[2]CLASES-TEMPORADA 2022_2023-2023'!$A:$M,12,0),"")</f>
        <v/>
      </c>
      <c r="O785" s="90" t="str">
        <f>IFERROR(VLOOKUP(A785,'[2]CLASES-TEMPORADA 2022_2023-2023'!$A:$M,13,0),"")</f>
        <v/>
      </c>
    </row>
    <row r="786" spans="1:15" s="94" customFormat="1" x14ac:dyDescent="0.2">
      <c r="A786" s="116">
        <v>38699</v>
      </c>
      <c r="B786" s="90" t="s">
        <v>10851</v>
      </c>
      <c r="C786" s="90" t="s">
        <v>2600</v>
      </c>
      <c r="D786" s="90" t="s">
        <v>22</v>
      </c>
      <c r="E786" s="90" t="s">
        <v>12995</v>
      </c>
      <c r="F786" s="90" t="s">
        <v>12996</v>
      </c>
      <c r="G786" s="90" t="s">
        <v>12997</v>
      </c>
      <c r="H786" s="90" t="s">
        <v>920</v>
      </c>
      <c r="I786" s="90" t="s">
        <v>1119</v>
      </c>
      <c r="J786" s="116">
        <v>534</v>
      </c>
      <c r="K786" s="90" t="s">
        <v>1963</v>
      </c>
      <c r="L786" s="90" t="s">
        <v>520</v>
      </c>
      <c r="M786" s="94" t="str">
        <f t="shared" si="15"/>
        <v>FRANCO India Rosalia</v>
      </c>
      <c r="N786" s="94" t="str">
        <f>IFERROR(VLOOKUP(A786,'[2]CLASES-TEMPORADA 2022_2023-2023'!$A:$M,12,0),"")</f>
        <v/>
      </c>
      <c r="O786" s="90" t="str">
        <f>IFERROR(VLOOKUP(A786,'[2]CLASES-TEMPORADA 2022_2023-2023'!$A:$M,13,0),"")</f>
        <v/>
      </c>
    </row>
    <row r="787" spans="1:15" s="94" customFormat="1" x14ac:dyDescent="0.2">
      <c r="A787" s="116">
        <v>38697</v>
      </c>
      <c r="B787" s="90" t="s">
        <v>8750</v>
      </c>
      <c r="C787" s="90" t="s">
        <v>2006</v>
      </c>
      <c r="D787" s="90" t="s">
        <v>1709</v>
      </c>
      <c r="E787" s="90" t="s">
        <v>2007</v>
      </c>
      <c r="F787" s="90" t="s">
        <v>2008</v>
      </c>
      <c r="G787" s="90" t="s">
        <v>12998</v>
      </c>
      <c r="H787" s="90" t="s">
        <v>909</v>
      </c>
      <c r="I787" s="90" t="s">
        <v>673</v>
      </c>
      <c r="J787" s="116">
        <v>10202</v>
      </c>
      <c r="K787" s="90" t="s">
        <v>1963</v>
      </c>
      <c r="L787" s="90" t="s">
        <v>583</v>
      </c>
      <c r="M787" s="94" t="str">
        <f t="shared" si="15"/>
        <v>GóMEZ Juan David</v>
      </c>
      <c r="N787" s="94" t="str">
        <f>IFERROR(VLOOKUP(A787,'[2]CLASES-TEMPORADA 2022_2023-2023'!$A:$M,12,0),"")</f>
        <v/>
      </c>
      <c r="O787" s="90" t="str">
        <f>IFERROR(VLOOKUP(A787,'[2]CLASES-TEMPORADA 2022_2023-2023'!$A:$M,13,0),"")</f>
        <v/>
      </c>
    </row>
    <row r="788" spans="1:15" s="94" customFormat="1" x14ac:dyDescent="0.2">
      <c r="A788" s="116">
        <v>38674</v>
      </c>
      <c r="B788" s="90" t="s">
        <v>10851</v>
      </c>
      <c r="C788" s="90" t="s">
        <v>7829</v>
      </c>
      <c r="D788" s="90" t="s">
        <v>12999</v>
      </c>
      <c r="E788" s="90" t="s">
        <v>2382</v>
      </c>
      <c r="F788" s="90" t="s">
        <v>13000</v>
      </c>
      <c r="G788" s="90" t="s">
        <v>13001</v>
      </c>
      <c r="H788" s="90" t="s">
        <v>920</v>
      </c>
      <c r="I788" s="90" t="s">
        <v>1119</v>
      </c>
      <c r="J788" s="116">
        <v>534</v>
      </c>
      <c r="K788" s="90" t="s">
        <v>1963</v>
      </c>
      <c r="L788" s="90" t="s">
        <v>520</v>
      </c>
      <c r="M788" s="94" t="str">
        <f t="shared" si="15"/>
        <v>QUINTEIRO Emma</v>
      </c>
      <c r="N788" s="94" t="str">
        <f>IFERROR(VLOOKUP(A788,'[2]CLASES-TEMPORADA 2022_2023-2023'!$A:$M,12,0),"")</f>
        <v/>
      </c>
      <c r="O788" s="90" t="str">
        <f>IFERROR(VLOOKUP(A788,'[2]CLASES-TEMPORADA 2022_2023-2023'!$A:$M,13,0),"")</f>
        <v/>
      </c>
    </row>
    <row r="789" spans="1:15" s="94" customFormat="1" x14ac:dyDescent="0.2">
      <c r="A789" s="116">
        <v>38673</v>
      </c>
      <c r="B789" s="90" t="s">
        <v>8750</v>
      </c>
      <c r="C789" s="90" t="s">
        <v>7829</v>
      </c>
      <c r="D789" s="90" t="s">
        <v>12999</v>
      </c>
      <c r="E789" s="90" t="s">
        <v>1079</v>
      </c>
      <c r="F789" s="90" t="s">
        <v>3923</v>
      </c>
      <c r="G789" s="90" t="s">
        <v>13002</v>
      </c>
      <c r="H789" s="90" t="s">
        <v>909</v>
      </c>
      <c r="I789" s="90" t="s">
        <v>1119</v>
      </c>
      <c r="J789" s="116">
        <v>534</v>
      </c>
      <c r="K789" s="90" t="s">
        <v>1963</v>
      </c>
      <c r="L789" s="90" t="s">
        <v>520</v>
      </c>
      <c r="M789" s="94" t="str">
        <f t="shared" si="15"/>
        <v>QUINTEIRO Hugo</v>
      </c>
      <c r="N789" s="94" t="str">
        <f>IFERROR(VLOOKUP(A789,'[2]CLASES-TEMPORADA 2022_2023-2023'!$A:$M,12,0),"")</f>
        <v/>
      </c>
      <c r="O789" s="90" t="str">
        <f>IFERROR(VLOOKUP(A789,'[2]CLASES-TEMPORADA 2022_2023-2023'!$A:$M,13,0),"")</f>
        <v/>
      </c>
    </row>
    <row r="790" spans="1:15" s="94" customFormat="1" x14ac:dyDescent="0.2">
      <c r="A790" s="116">
        <v>38671</v>
      </c>
      <c r="B790" s="90" t="s">
        <v>10851</v>
      </c>
      <c r="C790" s="90" t="s">
        <v>914</v>
      </c>
      <c r="D790" s="90" t="s">
        <v>1790</v>
      </c>
      <c r="E790" s="90" t="s">
        <v>13003</v>
      </c>
      <c r="F790" s="90" t="s">
        <v>13004</v>
      </c>
      <c r="G790" s="90" t="s">
        <v>13005</v>
      </c>
      <c r="H790" s="90" t="s">
        <v>913</v>
      </c>
      <c r="I790" s="90" t="s">
        <v>2197</v>
      </c>
      <c r="J790" s="116">
        <v>10159</v>
      </c>
      <c r="K790" s="90" t="s">
        <v>2122</v>
      </c>
      <c r="L790" s="90" t="s">
        <v>583</v>
      </c>
      <c r="M790" s="94" t="str">
        <f t="shared" si="15"/>
        <v>MOLINA Genesis Carolina</v>
      </c>
      <c r="N790" s="94" t="str">
        <f>IFERROR(VLOOKUP(A790,'[2]CLASES-TEMPORADA 2022_2023-2023'!$A:$M,12,0),"")</f>
        <v/>
      </c>
      <c r="O790" s="90" t="str">
        <f>IFERROR(VLOOKUP(A790,'[2]CLASES-TEMPORADA 2022_2023-2023'!$A:$M,13,0),"")</f>
        <v/>
      </c>
    </row>
    <row r="791" spans="1:15" s="94" customFormat="1" x14ac:dyDescent="0.2">
      <c r="A791" s="116">
        <v>38669</v>
      </c>
      <c r="B791" s="90" t="s">
        <v>8750</v>
      </c>
      <c r="C791" s="90" t="s">
        <v>13006</v>
      </c>
      <c r="D791" s="90" t="s">
        <v>13007</v>
      </c>
      <c r="E791" s="90" t="s">
        <v>13008</v>
      </c>
      <c r="F791" s="90" t="s">
        <v>13009</v>
      </c>
      <c r="G791" s="90" t="s">
        <v>13010</v>
      </c>
      <c r="H791" s="90" t="s">
        <v>913</v>
      </c>
      <c r="I791" s="90" t="s">
        <v>1186</v>
      </c>
      <c r="J791" s="116">
        <v>276</v>
      </c>
      <c r="K791" s="90" t="s">
        <v>2131</v>
      </c>
      <c r="L791" s="90" t="s">
        <v>585</v>
      </c>
      <c r="M791" s="94" t="str">
        <f t="shared" si="15"/>
        <v>DOMINIQUE Julien Philippe</v>
      </c>
      <c r="N791" s="94" t="str">
        <f>IFERROR(VLOOKUP(A791,'[2]CLASES-TEMPORADA 2022_2023-2023'!$A:$M,12,0),"")</f>
        <v/>
      </c>
      <c r="O791" s="90" t="str">
        <f>IFERROR(VLOOKUP(A791,'[2]CLASES-TEMPORADA 2022_2023-2023'!$A:$M,13,0),"")</f>
        <v/>
      </c>
    </row>
    <row r="792" spans="1:15" s="94" customFormat="1" x14ac:dyDescent="0.2">
      <c r="A792" s="116">
        <v>38663</v>
      </c>
      <c r="B792" s="90" t="s">
        <v>8750</v>
      </c>
      <c r="C792" s="90" t="s">
        <v>84</v>
      </c>
      <c r="D792" s="90" t="s">
        <v>13011</v>
      </c>
      <c r="E792" s="90" t="s">
        <v>2513</v>
      </c>
      <c r="F792" s="90" t="s">
        <v>13012</v>
      </c>
      <c r="G792" s="90" t="s">
        <v>13013</v>
      </c>
      <c r="H792" s="90" t="s">
        <v>909</v>
      </c>
      <c r="I792" s="90" t="s">
        <v>1119</v>
      </c>
      <c r="J792" s="116">
        <v>534</v>
      </c>
      <c r="K792" s="90" t="s">
        <v>1963</v>
      </c>
      <c r="L792" s="90" t="s">
        <v>520</v>
      </c>
      <c r="M792" s="94" t="str">
        <f t="shared" si="15"/>
        <v>GONZALEZ Leo</v>
      </c>
      <c r="N792" s="94" t="str">
        <f>IFERROR(VLOOKUP(A792,'[2]CLASES-TEMPORADA 2022_2023-2023'!$A:$M,12,0),"")</f>
        <v/>
      </c>
      <c r="O792" s="90" t="str">
        <f>IFERROR(VLOOKUP(A792,'[2]CLASES-TEMPORADA 2022_2023-2023'!$A:$M,13,0),"")</f>
        <v/>
      </c>
    </row>
    <row r="793" spans="1:15" s="94" customFormat="1" x14ac:dyDescent="0.2">
      <c r="A793" s="116">
        <v>38647</v>
      </c>
      <c r="B793" s="90" t="s">
        <v>8750</v>
      </c>
      <c r="C793" s="90" t="s">
        <v>60</v>
      </c>
      <c r="D793" s="90" t="s">
        <v>160</v>
      </c>
      <c r="E793" s="90" t="s">
        <v>2016</v>
      </c>
      <c r="F793" s="90" t="s">
        <v>2017</v>
      </c>
      <c r="G793" s="90" t="s">
        <v>13014</v>
      </c>
      <c r="H793" s="90" t="s">
        <v>920</v>
      </c>
      <c r="I793" s="90" t="s">
        <v>1140</v>
      </c>
      <c r="J793" s="116">
        <v>10415</v>
      </c>
      <c r="K793" s="90" t="s">
        <v>1963</v>
      </c>
      <c r="L793" s="90" t="s">
        <v>520</v>
      </c>
      <c r="M793" s="94" t="str">
        <f t="shared" si="15"/>
        <v>DOMINGUEZ Cibran</v>
      </c>
      <c r="N793" s="94" t="str">
        <f>IFERROR(VLOOKUP(A793,'[2]CLASES-TEMPORADA 2022_2023-2023'!$A:$M,12,0),"")</f>
        <v/>
      </c>
      <c r="O793" s="90" t="str">
        <f>IFERROR(VLOOKUP(A793,'[2]CLASES-TEMPORADA 2022_2023-2023'!$A:$M,13,0),"")</f>
        <v/>
      </c>
    </row>
    <row r="794" spans="1:15" s="94" customFormat="1" x14ac:dyDescent="0.2">
      <c r="A794" s="116">
        <v>38640</v>
      </c>
      <c r="B794" s="90" t="s">
        <v>8750</v>
      </c>
      <c r="C794" s="90" t="s">
        <v>2267</v>
      </c>
      <c r="D794" s="90" t="s">
        <v>1582</v>
      </c>
      <c r="E794" s="90" t="s">
        <v>2019</v>
      </c>
      <c r="F794" s="90" t="s">
        <v>2397</v>
      </c>
      <c r="G794" s="90" t="s">
        <v>13015</v>
      </c>
      <c r="H794" s="90" t="s">
        <v>909</v>
      </c>
      <c r="I794" s="90" t="s">
        <v>3067</v>
      </c>
      <c r="J794" s="116">
        <v>10188</v>
      </c>
      <c r="K794" s="90" t="s">
        <v>1963</v>
      </c>
      <c r="L794" s="90" t="s">
        <v>602</v>
      </c>
      <c r="M794" s="94" t="str">
        <f t="shared" si="15"/>
        <v>DÍAZ Iván</v>
      </c>
      <c r="N794" s="94" t="str">
        <f>IFERROR(VLOOKUP(A794,'[2]CLASES-TEMPORADA 2022_2023-2023'!$A:$M,12,0),"")</f>
        <v/>
      </c>
      <c r="O794" s="90" t="str">
        <f>IFERROR(VLOOKUP(A794,'[2]CLASES-TEMPORADA 2022_2023-2023'!$A:$M,13,0),"")</f>
        <v/>
      </c>
    </row>
    <row r="795" spans="1:15" s="94" customFormat="1" x14ac:dyDescent="0.2">
      <c r="A795" s="116">
        <v>38636</v>
      </c>
      <c r="B795" s="90" t="s">
        <v>8750</v>
      </c>
      <c r="C795" s="90" t="s">
        <v>2960</v>
      </c>
      <c r="D795" s="90" t="s">
        <v>1577</v>
      </c>
      <c r="E795" s="90" t="s">
        <v>1971</v>
      </c>
      <c r="F795" s="90" t="s">
        <v>13016</v>
      </c>
      <c r="G795" s="90" t="s">
        <v>13017</v>
      </c>
      <c r="H795" s="90" t="s">
        <v>909</v>
      </c>
      <c r="I795" s="90" t="s">
        <v>1260</v>
      </c>
      <c r="J795" s="116">
        <v>10183</v>
      </c>
      <c r="K795" s="90" t="s">
        <v>1963</v>
      </c>
      <c r="L795" s="90" t="s">
        <v>582</v>
      </c>
      <c r="M795" s="94" t="str">
        <f t="shared" si="15"/>
        <v>MUELA Martín</v>
      </c>
      <c r="N795" s="94" t="str">
        <f>IFERROR(VLOOKUP(A795,'[2]CLASES-TEMPORADA 2022_2023-2023'!$A:$M,12,0),"")</f>
        <v/>
      </c>
      <c r="O795" s="90" t="str">
        <f>IFERROR(VLOOKUP(A795,'[2]CLASES-TEMPORADA 2022_2023-2023'!$A:$M,13,0),"")</f>
        <v/>
      </c>
    </row>
    <row r="796" spans="1:15" s="94" customFormat="1" x14ac:dyDescent="0.2">
      <c r="A796" s="116">
        <v>38626</v>
      </c>
      <c r="B796" s="90" t="s">
        <v>10851</v>
      </c>
      <c r="C796" s="90" t="s">
        <v>1709</v>
      </c>
      <c r="D796" s="90" t="s">
        <v>2623</v>
      </c>
      <c r="E796" s="90" t="s">
        <v>13018</v>
      </c>
      <c r="F796" s="90" t="s">
        <v>13019</v>
      </c>
      <c r="G796" s="90" t="s">
        <v>13020</v>
      </c>
      <c r="H796" s="90" t="s">
        <v>909</v>
      </c>
      <c r="I796" s="90" t="s">
        <v>1116</v>
      </c>
      <c r="J796" s="116">
        <v>343</v>
      </c>
      <c r="K796" s="90" t="s">
        <v>1963</v>
      </c>
      <c r="L796" s="90" t="s">
        <v>604</v>
      </c>
      <c r="M796" s="94" t="str">
        <f t="shared" si="15"/>
        <v>RODRíGUEZ María Teresa</v>
      </c>
      <c r="N796" s="94" t="str">
        <f>IFERROR(VLOOKUP(A796,'[2]CLASES-TEMPORADA 2022_2023-2023'!$A:$M,12,0),"")</f>
        <v/>
      </c>
      <c r="O796" s="90" t="str">
        <f>IFERROR(VLOOKUP(A796,'[2]CLASES-TEMPORADA 2022_2023-2023'!$A:$M,13,0),"")</f>
        <v/>
      </c>
    </row>
    <row r="797" spans="1:15" s="94" customFormat="1" x14ac:dyDescent="0.2">
      <c r="A797" s="116">
        <v>38624</v>
      </c>
      <c r="B797" s="90" t="s">
        <v>10851</v>
      </c>
      <c r="C797" s="90" t="s">
        <v>2025</v>
      </c>
      <c r="D797" s="90" t="s">
        <v>1474</v>
      </c>
      <c r="E797" s="90" t="s">
        <v>2026</v>
      </c>
      <c r="F797" s="90" t="s">
        <v>2027</v>
      </c>
      <c r="G797" s="90" t="s">
        <v>13021</v>
      </c>
      <c r="H797" s="90" t="s">
        <v>913</v>
      </c>
      <c r="I797" s="90" t="s">
        <v>1206</v>
      </c>
      <c r="J797" s="116">
        <v>10173</v>
      </c>
      <c r="K797" s="90" t="s">
        <v>1963</v>
      </c>
      <c r="L797" s="90" t="s">
        <v>587</v>
      </c>
      <c r="M797" s="94" t="str">
        <f t="shared" si="15"/>
        <v>ARAQUE Aina</v>
      </c>
      <c r="N797" s="94" t="str">
        <f>IFERROR(VLOOKUP(A797,'[2]CLASES-TEMPORADA 2022_2023-2023'!$A:$M,12,0),"")</f>
        <v/>
      </c>
      <c r="O797" s="90" t="str">
        <f>IFERROR(VLOOKUP(A797,'[2]CLASES-TEMPORADA 2022_2023-2023'!$A:$M,13,0),"")</f>
        <v/>
      </c>
    </row>
    <row r="798" spans="1:15" s="94" customFormat="1" x14ac:dyDescent="0.2">
      <c r="A798" s="116">
        <v>38608</v>
      </c>
      <c r="B798" s="90" t="s">
        <v>8750</v>
      </c>
      <c r="C798" s="90" t="s">
        <v>1682</v>
      </c>
      <c r="D798" s="90" t="s">
        <v>3371</v>
      </c>
      <c r="E798" s="90" t="s">
        <v>143</v>
      </c>
      <c r="F798" s="90" t="s">
        <v>13022</v>
      </c>
      <c r="G798" s="90" t="s">
        <v>13023</v>
      </c>
      <c r="H798" s="90" t="s">
        <v>920</v>
      </c>
      <c r="I798" s="90" t="s">
        <v>948</v>
      </c>
      <c r="J798" s="116">
        <v>284</v>
      </c>
      <c r="K798" s="90" t="s">
        <v>1963</v>
      </c>
      <c r="L798" s="90" t="s">
        <v>588</v>
      </c>
      <c r="M798" s="94" t="str">
        <f t="shared" si="15"/>
        <v>ORTEGA Asier</v>
      </c>
      <c r="N798" s="94" t="str">
        <f>IFERROR(VLOOKUP(A798,'[2]CLASES-TEMPORADA 2022_2023-2023'!$A:$M,12,0),"")</f>
        <v/>
      </c>
      <c r="O798" s="90" t="str">
        <f>IFERROR(VLOOKUP(A798,'[2]CLASES-TEMPORADA 2022_2023-2023'!$A:$M,13,0),"")</f>
        <v/>
      </c>
    </row>
    <row r="799" spans="1:15" s="94" customFormat="1" x14ac:dyDescent="0.2">
      <c r="A799" s="116">
        <v>38601</v>
      </c>
      <c r="B799" s="90" t="s">
        <v>8750</v>
      </c>
      <c r="C799" s="90" t="s">
        <v>1819</v>
      </c>
      <c r="D799" s="90" t="s">
        <v>2033</v>
      </c>
      <c r="E799" s="90" t="s">
        <v>2034</v>
      </c>
      <c r="F799" s="90" t="s">
        <v>2035</v>
      </c>
      <c r="G799" s="90" t="s">
        <v>13024</v>
      </c>
      <c r="H799" s="90" t="s">
        <v>909</v>
      </c>
      <c r="I799" s="90" t="s">
        <v>1122</v>
      </c>
      <c r="J799" s="116">
        <v>10275</v>
      </c>
      <c r="K799" s="90" t="s">
        <v>1963</v>
      </c>
      <c r="L799" s="90" t="s">
        <v>587</v>
      </c>
      <c r="M799" s="94" t="str">
        <f t="shared" si="15"/>
        <v>SEGURA Victor</v>
      </c>
      <c r="N799" s="94" t="str">
        <f>IFERROR(VLOOKUP(A799,'[2]CLASES-TEMPORADA 2022_2023-2023'!$A:$M,12,0),"")</f>
        <v/>
      </c>
      <c r="O799" s="90" t="str">
        <f>IFERROR(VLOOKUP(A799,'[2]CLASES-TEMPORADA 2022_2023-2023'!$A:$M,13,0),"")</f>
        <v/>
      </c>
    </row>
    <row r="800" spans="1:15" s="94" customFormat="1" x14ac:dyDescent="0.2">
      <c r="A800" s="116">
        <v>38600</v>
      </c>
      <c r="B800" s="90" t="s">
        <v>8750</v>
      </c>
      <c r="C800" s="90" t="s">
        <v>2036</v>
      </c>
      <c r="D800" s="90" t="s">
        <v>139</v>
      </c>
      <c r="E800" s="90" t="s">
        <v>2037</v>
      </c>
      <c r="F800" s="90" t="s">
        <v>2038</v>
      </c>
      <c r="G800" s="90" t="s">
        <v>13025</v>
      </c>
      <c r="H800" s="90" t="s">
        <v>909</v>
      </c>
      <c r="I800" s="90" t="s">
        <v>1122</v>
      </c>
      <c r="J800" s="116">
        <v>10275</v>
      </c>
      <c r="K800" s="90" t="s">
        <v>1963</v>
      </c>
      <c r="L800" s="90" t="s">
        <v>587</v>
      </c>
      <c r="M800" s="94" t="str">
        <f t="shared" si="15"/>
        <v>CAMPS Pau</v>
      </c>
      <c r="N800" s="94" t="str">
        <f>IFERROR(VLOOKUP(A800,'[2]CLASES-TEMPORADA 2022_2023-2023'!$A:$M,12,0),"")</f>
        <v/>
      </c>
      <c r="O800" s="90" t="str">
        <f>IFERROR(VLOOKUP(A800,'[2]CLASES-TEMPORADA 2022_2023-2023'!$A:$M,13,0),"")</f>
        <v/>
      </c>
    </row>
    <row r="801" spans="1:15" s="94" customFormat="1" x14ac:dyDescent="0.2">
      <c r="A801" s="116">
        <v>38589</v>
      </c>
      <c r="B801" s="90" t="s">
        <v>8750</v>
      </c>
      <c r="C801" s="90" t="s">
        <v>1101</v>
      </c>
      <c r="D801" s="90" t="s">
        <v>13026</v>
      </c>
      <c r="E801" s="90" t="s">
        <v>13027</v>
      </c>
      <c r="F801" s="90" t="s">
        <v>13028</v>
      </c>
      <c r="G801" s="90" t="s">
        <v>13029</v>
      </c>
      <c r="H801" s="90" t="s">
        <v>920</v>
      </c>
      <c r="I801" s="90" t="s">
        <v>1166</v>
      </c>
      <c r="J801" s="116">
        <v>202</v>
      </c>
      <c r="K801" s="90" t="s">
        <v>1963</v>
      </c>
      <c r="L801" s="90" t="s">
        <v>520</v>
      </c>
      <c r="M801" s="94" t="str">
        <f t="shared" si="15"/>
        <v>GONZáLEZ Clodio</v>
      </c>
      <c r="N801" s="94" t="str">
        <f>IFERROR(VLOOKUP(A801,'[2]CLASES-TEMPORADA 2022_2023-2023'!$A:$M,12,0),"")</f>
        <v/>
      </c>
      <c r="O801" s="90" t="str">
        <f>IFERROR(VLOOKUP(A801,'[2]CLASES-TEMPORADA 2022_2023-2023'!$A:$M,13,0),"")</f>
        <v/>
      </c>
    </row>
    <row r="802" spans="1:15" s="94" customFormat="1" x14ac:dyDescent="0.2">
      <c r="A802" s="116">
        <v>38588</v>
      </c>
      <c r="B802" s="90" t="s">
        <v>8750</v>
      </c>
      <c r="C802" s="90" t="s">
        <v>1101</v>
      </c>
      <c r="D802" s="90" t="s">
        <v>13026</v>
      </c>
      <c r="E802" s="90" t="s">
        <v>3909</v>
      </c>
      <c r="F802" s="90" t="s">
        <v>13028</v>
      </c>
      <c r="G802" s="90" t="s">
        <v>13030</v>
      </c>
      <c r="H802" s="90" t="s">
        <v>920</v>
      </c>
      <c r="I802" s="90" t="s">
        <v>1166</v>
      </c>
      <c r="J802" s="116">
        <v>202</v>
      </c>
      <c r="K802" s="90" t="s">
        <v>1963</v>
      </c>
      <c r="L802" s="90" t="s">
        <v>520</v>
      </c>
      <c r="M802" s="94" t="str">
        <f t="shared" si="15"/>
        <v>GONZáLEZ Brais</v>
      </c>
      <c r="N802" s="94" t="str">
        <f>IFERROR(VLOOKUP(A802,'[2]CLASES-TEMPORADA 2022_2023-2023'!$A:$M,12,0),"")</f>
        <v/>
      </c>
      <c r="O802" s="90" t="str">
        <f>IFERROR(VLOOKUP(A802,'[2]CLASES-TEMPORADA 2022_2023-2023'!$A:$M,13,0),"")</f>
        <v/>
      </c>
    </row>
    <row r="803" spans="1:15" s="94" customFormat="1" x14ac:dyDescent="0.2">
      <c r="A803" s="116">
        <v>38584</v>
      </c>
      <c r="B803" s="90" t="s">
        <v>10851</v>
      </c>
      <c r="C803" s="90" t="s">
        <v>13031</v>
      </c>
      <c r="D803" s="90" t="s">
        <v>60</v>
      </c>
      <c r="E803" s="90" t="s">
        <v>2142</v>
      </c>
      <c r="F803" s="90" t="s">
        <v>13032</v>
      </c>
      <c r="G803" s="90" t="s">
        <v>13033</v>
      </c>
      <c r="H803" s="90" t="s">
        <v>920</v>
      </c>
      <c r="I803" s="90" t="s">
        <v>1166</v>
      </c>
      <c r="J803" s="116">
        <v>202</v>
      </c>
      <c r="K803" s="90" t="s">
        <v>1963</v>
      </c>
      <c r="L803" s="90" t="s">
        <v>520</v>
      </c>
      <c r="M803" s="94" t="str">
        <f t="shared" si="15"/>
        <v>IRIBARNEGARAY Daniela</v>
      </c>
      <c r="N803" s="94" t="str">
        <f>IFERROR(VLOOKUP(A803,'[2]CLASES-TEMPORADA 2022_2023-2023'!$A:$M,12,0),"")</f>
        <v/>
      </c>
      <c r="O803" s="90" t="str">
        <f>IFERROR(VLOOKUP(A803,'[2]CLASES-TEMPORADA 2022_2023-2023'!$A:$M,13,0),"")</f>
        <v/>
      </c>
    </row>
    <row r="804" spans="1:15" s="94" customFormat="1" x14ac:dyDescent="0.2">
      <c r="A804" s="116">
        <v>38581</v>
      </c>
      <c r="B804" s="90" t="s">
        <v>8750</v>
      </c>
      <c r="C804" s="90" t="s">
        <v>13034</v>
      </c>
      <c r="D804" s="90" t="s">
        <v>1101</v>
      </c>
      <c r="E804" s="90" t="s">
        <v>8754</v>
      </c>
      <c r="F804" s="90" t="s">
        <v>13035</v>
      </c>
      <c r="G804" s="90" t="s">
        <v>13036</v>
      </c>
      <c r="H804" s="90" t="s">
        <v>909</v>
      </c>
      <c r="I804" s="90" t="s">
        <v>1225</v>
      </c>
      <c r="J804" s="116">
        <v>536</v>
      </c>
      <c r="K804" s="90" t="s">
        <v>1963</v>
      </c>
      <c r="L804" s="90" t="s">
        <v>185</v>
      </c>
      <c r="M804" s="94" t="str">
        <f t="shared" si="15"/>
        <v>ROMáN Raúl</v>
      </c>
      <c r="N804" s="94" t="str">
        <f>IFERROR(VLOOKUP(A804,'[2]CLASES-TEMPORADA 2022_2023-2023'!$A:$M,12,0),"")</f>
        <v/>
      </c>
      <c r="O804" s="90" t="str">
        <f>IFERROR(VLOOKUP(A804,'[2]CLASES-TEMPORADA 2022_2023-2023'!$A:$M,13,0),"")</f>
        <v/>
      </c>
    </row>
    <row r="805" spans="1:15" s="94" customFormat="1" x14ac:dyDescent="0.2">
      <c r="A805" s="116">
        <v>38569</v>
      </c>
      <c r="B805" s="90" t="s">
        <v>8750</v>
      </c>
      <c r="C805" s="90" t="s">
        <v>13037</v>
      </c>
      <c r="D805" s="90"/>
      <c r="E805" s="90" t="s">
        <v>2912</v>
      </c>
      <c r="F805" s="90" t="s">
        <v>6475</v>
      </c>
      <c r="G805" s="90" t="s">
        <v>13038</v>
      </c>
      <c r="H805" s="90" t="s">
        <v>909</v>
      </c>
      <c r="I805" s="90" t="s">
        <v>1063</v>
      </c>
      <c r="J805" s="116">
        <v>10445</v>
      </c>
      <c r="K805" s="90" t="s">
        <v>2540</v>
      </c>
      <c r="L805" s="90" t="s">
        <v>593</v>
      </c>
      <c r="M805" s="94" t="str">
        <f t="shared" si="15"/>
        <v>MAURER Ian</v>
      </c>
      <c r="N805" s="94" t="str">
        <f>IFERROR(VLOOKUP(A805,'[2]CLASES-TEMPORADA 2022_2023-2023'!$A:$M,12,0),"")</f>
        <v/>
      </c>
      <c r="O805" s="90" t="str">
        <f>IFERROR(VLOOKUP(A805,'[2]CLASES-TEMPORADA 2022_2023-2023'!$A:$M,13,0),"")</f>
        <v/>
      </c>
    </row>
    <row r="806" spans="1:15" s="94" customFormat="1" x14ac:dyDescent="0.2">
      <c r="A806" s="116">
        <v>38568</v>
      </c>
      <c r="B806" s="90" t="s">
        <v>8750</v>
      </c>
      <c r="C806" s="90" t="s">
        <v>103</v>
      </c>
      <c r="D806" s="90" t="s">
        <v>1656</v>
      </c>
      <c r="E806" s="90" t="s">
        <v>13039</v>
      </c>
      <c r="F806" s="90" t="s">
        <v>13040</v>
      </c>
      <c r="G806" s="90" t="s">
        <v>13041</v>
      </c>
      <c r="H806" s="90" t="s">
        <v>913</v>
      </c>
      <c r="I806" s="90" t="s">
        <v>1063</v>
      </c>
      <c r="J806" s="116">
        <v>10445</v>
      </c>
      <c r="K806" s="90" t="s">
        <v>2618</v>
      </c>
      <c r="L806" s="90" t="s">
        <v>593</v>
      </c>
      <c r="M806" s="94" t="str">
        <f t="shared" si="15"/>
        <v>PEREIRA Kevin Manuel</v>
      </c>
      <c r="N806" s="94" t="str">
        <f>IFERROR(VLOOKUP(A806,'[2]CLASES-TEMPORADA 2022_2023-2023'!$A:$M,12,0),"")</f>
        <v/>
      </c>
      <c r="O806" s="90" t="str">
        <f>IFERROR(VLOOKUP(A806,'[2]CLASES-TEMPORADA 2022_2023-2023'!$A:$M,13,0),"")</f>
        <v/>
      </c>
    </row>
    <row r="807" spans="1:15" s="94" customFormat="1" x14ac:dyDescent="0.2">
      <c r="A807" s="116">
        <v>38566</v>
      </c>
      <c r="B807" s="90" t="s">
        <v>8750</v>
      </c>
      <c r="C807" s="90" t="s">
        <v>5603</v>
      </c>
      <c r="D807" s="90" t="s">
        <v>1538</v>
      </c>
      <c r="E807" s="90" t="s">
        <v>77</v>
      </c>
      <c r="F807" s="90" t="s">
        <v>13042</v>
      </c>
      <c r="G807" s="90" t="s">
        <v>13043</v>
      </c>
      <c r="H807" s="90" t="s">
        <v>909</v>
      </c>
      <c r="I807" s="90" t="s">
        <v>797</v>
      </c>
      <c r="J807" s="116">
        <v>10387</v>
      </c>
      <c r="K807" s="90" t="s">
        <v>1963</v>
      </c>
      <c r="L807" s="90" t="s">
        <v>602</v>
      </c>
      <c r="M807" s="94" t="str">
        <f t="shared" si="15"/>
        <v>OCHANDO Alberto</v>
      </c>
      <c r="N807" s="94" t="str">
        <f>IFERROR(VLOOKUP(A807,'[2]CLASES-TEMPORADA 2022_2023-2023'!$A:$M,12,0),"")</f>
        <v/>
      </c>
      <c r="O807" s="90" t="str">
        <f>IFERROR(VLOOKUP(A807,'[2]CLASES-TEMPORADA 2022_2023-2023'!$A:$M,13,0),"")</f>
        <v/>
      </c>
    </row>
    <row r="808" spans="1:15" s="94" customFormat="1" x14ac:dyDescent="0.2">
      <c r="A808" s="116">
        <v>38562</v>
      </c>
      <c r="B808" s="90" t="s">
        <v>10851</v>
      </c>
      <c r="C808" s="90" t="s">
        <v>13044</v>
      </c>
      <c r="D808" s="90"/>
      <c r="E808" s="90" t="s">
        <v>13045</v>
      </c>
      <c r="F808" s="90" t="s">
        <v>13046</v>
      </c>
      <c r="G808" s="90" t="s">
        <v>13047</v>
      </c>
      <c r="H808" s="90" t="s">
        <v>913</v>
      </c>
      <c r="I808" s="90" t="s">
        <v>1000</v>
      </c>
      <c r="J808" s="116">
        <v>10039</v>
      </c>
      <c r="K808" s="90" t="s">
        <v>2634</v>
      </c>
      <c r="L808" s="90" t="s">
        <v>583</v>
      </c>
      <c r="M808" s="94" t="str">
        <f t="shared" si="15"/>
        <v>BURCAL Karla</v>
      </c>
      <c r="N808" s="94" t="str">
        <f>IFERROR(VLOOKUP(A808,'[2]CLASES-TEMPORADA 2022_2023-2023'!$A:$M,12,0),"")</f>
        <v/>
      </c>
      <c r="O808" s="90" t="str">
        <f>IFERROR(VLOOKUP(A808,'[2]CLASES-TEMPORADA 2022_2023-2023'!$A:$M,13,0),"")</f>
        <v/>
      </c>
    </row>
    <row r="809" spans="1:15" s="94" customFormat="1" x14ac:dyDescent="0.2">
      <c r="A809" s="116">
        <v>38560</v>
      </c>
      <c r="B809" s="90" t="s">
        <v>8750</v>
      </c>
      <c r="C809" s="90" t="s">
        <v>1677</v>
      </c>
      <c r="D809" s="90" t="s">
        <v>2043</v>
      </c>
      <c r="E809" s="90" t="s">
        <v>2044</v>
      </c>
      <c r="F809" s="90" t="s">
        <v>2045</v>
      </c>
      <c r="G809" s="90" t="s">
        <v>13048</v>
      </c>
      <c r="H809" s="90" t="s">
        <v>920</v>
      </c>
      <c r="I809" s="90" t="s">
        <v>2046</v>
      </c>
      <c r="J809" s="116">
        <v>671</v>
      </c>
      <c r="K809" s="90" t="s">
        <v>1963</v>
      </c>
      <c r="L809" s="90" t="s">
        <v>184</v>
      </c>
      <c r="M809" s="94" t="str">
        <f t="shared" si="15"/>
        <v>MENDOZA Josep Lluis</v>
      </c>
      <c r="N809" s="94" t="str">
        <f>IFERROR(VLOOKUP(A809,'[2]CLASES-TEMPORADA 2022_2023-2023'!$A:$M,12,0),"")</f>
        <v/>
      </c>
      <c r="O809" s="90" t="str">
        <f>IFERROR(VLOOKUP(A809,'[2]CLASES-TEMPORADA 2022_2023-2023'!$A:$M,13,0),"")</f>
        <v/>
      </c>
    </row>
    <row r="810" spans="1:15" s="94" customFormat="1" x14ac:dyDescent="0.2">
      <c r="A810" s="116">
        <v>38554</v>
      </c>
      <c r="B810" s="90" t="s">
        <v>10851</v>
      </c>
      <c r="C810" s="90" t="s">
        <v>13049</v>
      </c>
      <c r="D810" s="90" t="s">
        <v>4007</v>
      </c>
      <c r="E810" s="90" t="s">
        <v>7301</v>
      </c>
      <c r="F810" s="90" t="s">
        <v>13050</v>
      </c>
      <c r="G810" s="90" t="s">
        <v>13051</v>
      </c>
      <c r="H810" s="90" t="s">
        <v>920</v>
      </c>
      <c r="I810" s="90" t="s">
        <v>3264</v>
      </c>
      <c r="J810" s="116">
        <v>10400</v>
      </c>
      <c r="K810" s="90" t="s">
        <v>1963</v>
      </c>
      <c r="L810" s="90" t="s">
        <v>599</v>
      </c>
      <c r="M810" s="94" t="str">
        <f t="shared" si="15"/>
        <v>LA ORDEN Maria Pilar</v>
      </c>
      <c r="N810" s="94" t="str">
        <f>IFERROR(VLOOKUP(A810,'[2]CLASES-TEMPORADA 2022_2023-2023'!$A:$M,12,0),"")</f>
        <v/>
      </c>
      <c r="O810" s="90" t="str">
        <f>IFERROR(VLOOKUP(A810,'[2]CLASES-TEMPORADA 2022_2023-2023'!$A:$M,13,0),"")</f>
        <v/>
      </c>
    </row>
    <row r="811" spans="1:15" s="94" customFormat="1" x14ac:dyDescent="0.2">
      <c r="A811" s="116">
        <v>38548</v>
      </c>
      <c r="B811" s="90" t="s">
        <v>10851</v>
      </c>
      <c r="C811" s="90" t="s">
        <v>21</v>
      </c>
      <c r="D811" s="90" t="s">
        <v>102</v>
      </c>
      <c r="E811" s="90" t="s">
        <v>2047</v>
      </c>
      <c r="F811" s="90" t="s">
        <v>2048</v>
      </c>
      <c r="G811" s="90" t="s">
        <v>13052</v>
      </c>
      <c r="H811" s="90" t="s">
        <v>909</v>
      </c>
      <c r="I811" s="90" t="s">
        <v>2049</v>
      </c>
      <c r="J811" s="116">
        <v>103</v>
      </c>
      <c r="K811" s="90" t="s">
        <v>1963</v>
      </c>
      <c r="L811" s="90" t="s">
        <v>582</v>
      </c>
      <c r="M811" s="94" t="str">
        <f t="shared" si="15"/>
        <v>GARCIA Irene</v>
      </c>
      <c r="N811" s="94" t="str">
        <f>IFERROR(VLOOKUP(A811,'[2]CLASES-TEMPORADA 2022_2023-2023'!$A:$M,12,0),"")</f>
        <v/>
      </c>
      <c r="O811" s="90" t="str">
        <f>IFERROR(VLOOKUP(A811,'[2]CLASES-TEMPORADA 2022_2023-2023'!$A:$M,13,0),"")</f>
        <v/>
      </c>
    </row>
    <row r="812" spans="1:15" s="94" customFormat="1" x14ac:dyDescent="0.2">
      <c r="A812" s="116">
        <v>38540</v>
      </c>
      <c r="B812" s="90" t="s">
        <v>8750</v>
      </c>
      <c r="C812" s="90" t="s">
        <v>2050</v>
      </c>
      <c r="D812" s="90" t="s">
        <v>2051</v>
      </c>
      <c r="E812" s="90" t="s">
        <v>2052</v>
      </c>
      <c r="F812" s="90" t="s">
        <v>2053</v>
      </c>
      <c r="G812" s="90" t="s">
        <v>13053</v>
      </c>
      <c r="H812" s="90" t="s">
        <v>909</v>
      </c>
      <c r="I812" s="90" t="s">
        <v>673</v>
      </c>
      <c r="J812" s="116">
        <v>10202</v>
      </c>
      <c r="K812" s="90" t="s">
        <v>1963</v>
      </c>
      <c r="L812" s="90" t="s">
        <v>583</v>
      </c>
      <c r="M812" s="94" t="str">
        <f t="shared" si="15"/>
        <v>BOMPREZZI Iñigo</v>
      </c>
      <c r="N812" s="94" t="str">
        <f>IFERROR(VLOOKUP(A812,'[2]CLASES-TEMPORADA 2022_2023-2023'!$A:$M,12,0),"")</f>
        <v/>
      </c>
      <c r="O812" s="90" t="str">
        <f>IFERROR(VLOOKUP(A812,'[2]CLASES-TEMPORADA 2022_2023-2023'!$A:$M,13,0),"")</f>
        <v/>
      </c>
    </row>
    <row r="813" spans="1:15" s="94" customFormat="1" x14ac:dyDescent="0.2">
      <c r="A813" s="116">
        <v>38534</v>
      </c>
      <c r="B813" s="90" t="s">
        <v>8750</v>
      </c>
      <c r="C813" s="90" t="s">
        <v>13054</v>
      </c>
      <c r="D813" s="90" t="s">
        <v>13055</v>
      </c>
      <c r="E813" s="90" t="s">
        <v>970</v>
      </c>
      <c r="F813" s="90" t="s">
        <v>13056</v>
      </c>
      <c r="G813" s="90" t="s">
        <v>13057</v>
      </c>
      <c r="H813" s="90" t="s">
        <v>909</v>
      </c>
      <c r="I813" s="90" t="s">
        <v>835</v>
      </c>
      <c r="J813" s="116">
        <v>10434</v>
      </c>
      <c r="K813" s="90" t="s">
        <v>1963</v>
      </c>
      <c r="L813" s="90" t="s">
        <v>588</v>
      </c>
      <c r="M813" s="94" t="str">
        <f t="shared" si="15"/>
        <v>CALDEVILLA Oscar</v>
      </c>
      <c r="N813" s="94" t="str">
        <f>IFERROR(VLOOKUP(A813,'[2]CLASES-TEMPORADA 2022_2023-2023'!$A:$M,12,0),"")</f>
        <v/>
      </c>
      <c r="O813" s="90" t="str">
        <f>IFERROR(VLOOKUP(A813,'[2]CLASES-TEMPORADA 2022_2023-2023'!$A:$M,13,0),"")</f>
        <v/>
      </c>
    </row>
    <row r="814" spans="1:15" s="94" customFormat="1" x14ac:dyDescent="0.2">
      <c r="A814" s="116">
        <v>38532</v>
      </c>
      <c r="B814" s="90" t="s">
        <v>8750</v>
      </c>
      <c r="C814" s="90" t="s">
        <v>3776</v>
      </c>
      <c r="D814" s="90" t="s">
        <v>22</v>
      </c>
      <c r="E814" s="90" t="s">
        <v>131</v>
      </c>
      <c r="F814" s="90" t="s">
        <v>13058</v>
      </c>
      <c r="G814" s="90" t="s">
        <v>13059</v>
      </c>
      <c r="H814" s="90" t="s">
        <v>909</v>
      </c>
      <c r="I814" s="90" t="s">
        <v>673</v>
      </c>
      <c r="J814" s="116">
        <v>10202</v>
      </c>
      <c r="K814" s="90" t="s">
        <v>1963</v>
      </c>
      <c r="L814" s="90" t="s">
        <v>583</v>
      </c>
      <c r="M814" s="94" t="str">
        <f t="shared" si="15"/>
        <v>DA SILVA Rodrigo</v>
      </c>
      <c r="N814" s="94" t="str">
        <f>IFERROR(VLOOKUP(A814,'[2]CLASES-TEMPORADA 2022_2023-2023'!$A:$M,12,0),"")</f>
        <v/>
      </c>
      <c r="O814" s="90" t="str">
        <f>IFERROR(VLOOKUP(A814,'[2]CLASES-TEMPORADA 2022_2023-2023'!$A:$M,13,0),"")</f>
        <v/>
      </c>
    </row>
    <row r="815" spans="1:15" s="94" customFormat="1" x14ac:dyDescent="0.2">
      <c r="A815" s="116">
        <v>38531</v>
      </c>
      <c r="B815" s="90" t="s">
        <v>8750</v>
      </c>
      <c r="C815" s="90" t="s">
        <v>1101</v>
      </c>
      <c r="D815" s="90" t="s">
        <v>2054</v>
      </c>
      <c r="E815" s="90" t="s">
        <v>2055</v>
      </c>
      <c r="F815" s="90" t="s">
        <v>2056</v>
      </c>
      <c r="G815" s="90" t="s">
        <v>13060</v>
      </c>
      <c r="H815" s="90" t="s">
        <v>920</v>
      </c>
      <c r="I815" s="90" t="s">
        <v>1135</v>
      </c>
      <c r="J815" s="116">
        <v>2</v>
      </c>
      <c r="K815" s="90" t="s">
        <v>1963</v>
      </c>
      <c r="L815" s="90" t="s">
        <v>591</v>
      </c>
      <c r="M815" s="94" t="str">
        <f t="shared" si="15"/>
        <v>GONZáLEZ Isidro Jesús</v>
      </c>
      <c r="N815" s="94" t="str">
        <f>IFERROR(VLOOKUP(A815,'[2]CLASES-TEMPORADA 2022_2023-2023'!$A:$M,12,0),"")</f>
        <v/>
      </c>
      <c r="O815" s="90" t="str">
        <f>IFERROR(VLOOKUP(A815,'[2]CLASES-TEMPORADA 2022_2023-2023'!$A:$M,13,0),"")</f>
        <v/>
      </c>
    </row>
    <row r="816" spans="1:15" s="94" customFormat="1" x14ac:dyDescent="0.2">
      <c r="A816" s="116">
        <v>38529</v>
      </c>
      <c r="B816" s="90" t="s">
        <v>8750</v>
      </c>
      <c r="C816" s="90" t="s">
        <v>2059</v>
      </c>
      <c r="D816" s="90"/>
      <c r="E816" s="90" t="s">
        <v>2060</v>
      </c>
      <c r="F816" s="90" t="s">
        <v>2061</v>
      </c>
      <c r="G816" s="90" t="s">
        <v>13061</v>
      </c>
      <c r="H816" s="90" t="s">
        <v>920</v>
      </c>
      <c r="I816" s="90" t="s">
        <v>1150</v>
      </c>
      <c r="J816" s="116">
        <v>439</v>
      </c>
      <c r="K816" s="90" t="s">
        <v>1982</v>
      </c>
      <c r="L816" s="90" t="s">
        <v>583</v>
      </c>
      <c r="M816" s="94" t="str">
        <f t="shared" si="15"/>
        <v>ZHANG Xiao</v>
      </c>
      <c r="N816" s="94" t="str">
        <f>IFERROR(VLOOKUP(A816,'[2]CLASES-TEMPORADA 2022_2023-2023'!$A:$M,12,0),"")</f>
        <v/>
      </c>
      <c r="O816" s="90" t="str">
        <f>IFERROR(VLOOKUP(A816,'[2]CLASES-TEMPORADA 2022_2023-2023'!$A:$M,13,0),"")</f>
        <v/>
      </c>
    </row>
    <row r="817" spans="1:15" s="94" customFormat="1" x14ac:dyDescent="0.2">
      <c r="A817" s="116">
        <v>38527</v>
      </c>
      <c r="B817" s="90" t="s">
        <v>10851</v>
      </c>
      <c r="C817" s="90" t="s">
        <v>2062</v>
      </c>
      <c r="D817" s="90" t="s">
        <v>2063</v>
      </c>
      <c r="E817" s="90" t="s">
        <v>2064</v>
      </c>
      <c r="F817" s="90" t="s">
        <v>2065</v>
      </c>
      <c r="G817" s="90" t="s">
        <v>13062</v>
      </c>
      <c r="H817" s="90" t="s">
        <v>913</v>
      </c>
      <c r="I817" s="90" t="s">
        <v>1176</v>
      </c>
      <c r="J817" s="116">
        <v>10133</v>
      </c>
      <c r="K817" s="90" t="s">
        <v>1963</v>
      </c>
      <c r="L817" s="90" t="s">
        <v>591</v>
      </c>
      <c r="M817" s="94" t="str">
        <f t="shared" si="15"/>
        <v>OLMEDO Celia</v>
      </c>
      <c r="N817" s="94" t="str">
        <f>IFERROR(VLOOKUP(A817,'[2]CLASES-TEMPORADA 2022_2023-2023'!$A:$M,12,0),"")</f>
        <v/>
      </c>
      <c r="O817" s="90" t="str">
        <f>IFERROR(VLOOKUP(A817,'[2]CLASES-TEMPORADA 2022_2023-2023'!$A:$M,13,0),"")</f>
        <v/>
      </c>
    </row>
    <row r="818" spans="1:15" s="94" customFormat="1" x14ac:dyDescent="0.2">
      <c r="A818" s="116">
        <v>38526</v>
      </c>
      <c r="B818" s="90" t="s">
        <v>10851</v>
      </c>
      <c r="C818" s="90" t="s">
        <v>927</v>
      </c>
      <c r="D818" s="90" t="s">
        <v>2066</v>
      </c>
      <c r="E818" s="90" t="s">
        <v>2067</v>
      </c>
      <c r="F818" s="90" t="s">
        <v>2068</v>
      </c>
      <c r="G818" s="90" t="s">
        <v>13063</v>
      </c>
      <c r="H818" s="90" t="s">
        <v>913</v>
      </c>
      <c r="I818" s="90" t="s">
        <v>1176</v>
      </c>
      <c r="J818" s="116">
        <v>10133</v>
      </c>
      <c r="K818" s="90" t="s">
        <v>1963</v>
      </c>
      <c r="L818" s="90" t="s">
        <v>591</v>
      </c>
      <c r="M818" s="94" t="str">
        <f t="shared" si="15"/>
        <v>MOYA Lucia</v>
      </c>
      <c r="N818" s="94" t="str">
        <f>IFERROR(VLOOKUP(A818,'[2]CLASES-TEMPORADA 2022_2023-2023'!$A:$M,12,0),"")</f>
        <v/>
      </c>
      <c r="O818" s="90" t="str">
        <f>IFERROR(VLOOKUP(A818,'[2]CLASES-TEMPORADA 2022_2023-2023'!$A:$M,13,0),"")</f>
        <v/>
      </c>
    </row>
    <row r="819" spans="1:15" s="94" customFormat="1" x14ac:dyDescent="0.2">
      <c r="A819" s="116">
        <v>38520</v>
      </c>
      <c r="B819" s="90" t="s">
        <v>8750</v>
      </c>
      <c r="C819" s="90" t="s">
        <v>2072</v>
      </c>
      <c r="D819" s="90"/>
      <c r="E819" s="90" t="s">
        <v>2073</v>
      </c>
      <c r="F819" s="90" t="s">
        <v>2074</v>
      </c>
      <c r="G819" s="90" t="s">
        <v>13064</v>
      </c>
      <c r="H819" s="90" t="s">
        <v>913</v>
      </c>
      <c r="I819" s="90" t="s">
        <v>272</v>
      </c>
      <c r="J819" s="116">
        <v>290</v>
      </c>
      <c r="K819" s="90" t="s">
        <v>1963</v>
      </c>
      <c r="L819" s="90" t="s">
        <v>587</v>
      </c>
      <c r="M819" s="94" t="str">
        <f t="shared" si="15"/>
        <v>MORIO Florian Martin</v>
      </c>
      <c r="N819" s="94" t="str">
        <f>IFERROR(VLOOKUP(A819,'[2]CLASES-TEMPORADA 2022_2023-2023'!$A:$M,12,0),"")</f>
        <v/>
      </c>
      <c r="O819" s="90" t="str">
        <f>IFERROR(VLOOKUP(A819,'[2]CLASES-TEMPORADA 2022_2023-2023'!$A:$M,13,0),"")</f>
        <v/>
      </c>
    </row>
    <row r="820" spans="1:15" s="94" customFormat="1" x14ac:dyDescent="0.2">
      <c r="A820" s="116">
        <v>38519</v>
      </c>
      <c r="B820" s="90" t="s">
        <v>10851</v>
      </c>
      <c r="C820" s="90" t="s">
        <v>2075</v>
      </c>
      <c r="D820" s="90"/>
      <c r="E820" s="90" t="s">
        <v>2076</v>
      </c>
      <c r="F820" s="90" t="s">
        <v>2077</v>
      </c>
      <c r="G820" s="90" t="s">
        <v>13065</v>
      </c>
      <c r="H820" s="90" t="s">
        <v>913</v>
      </c>
      <c r="I820" s="90" t="s">
        <v>2078</v>
      </c>
      <c r="J820" s="116">
        <v>10467</v>
      </c>
      <c r="K820" s="90" t="s">
        <v>2079</v>
      </c>
      <c r="L820" s="90" t="s">
        <v>599</v>
      </c>
      <c r="M820" s="94" t="str">
        <f t="shared" si="15"/>
        <v>CLAPA Andreea Teodora</v>
      </c>
      <c r="N820" s="94" t="str">
        <f>IFERROR(VLOOKUP(A820,'[2]CLASES-TEMPORADA 2022_2023-2023'!$A:$M,12,0),"")</f>
        <v/>
      </c>
      <c r="O820" s="90" t="str">
        <f>IFERROR(VLOOKUP(A820,'[2]CLASES-TEMPORADA 2022_2023-2023'!$A:$M,13,0),"")</f>
        <v/>
      </c>
    </row>
    <row r="821" spans="1:15" s="94" customFormat="1" x14ac:dyDescent="0.2">
      <c r="A821" s="116">
        <v>38518</v>
      </c>
      <c r="B821" s="90" t="s">
        <v>8750</v>
      </c>
      <c r="C821" s="90" t="s">
        <v>2080</v>
      </c>
      <c r="D821" s="90"/>
      <c r="E821" s="90" t="s">
        <v>2081</v>
      </c>
      <c r="F821" s="90" t="s">
        <v>2082</v>
      </c>
      <c r="G821" s="90" t="s">
        <v>13066</v>
      </c>
      <c r="H821" s="90" t="s">
        <v>913</v>
      </c>
      <c r="I821" s="90" t="s">
        <v>930</v>
      </c>
      <c r="J821" s="116">
        <v>138</v>
      </c>
      <c r="K821" s="90" t="s">
        <v>2083</v>
      </c>
      <c r="L821" s="90" t="s">
        <v>593</v>
      </c>
      <c r="M821" s="94" t="str">
        <f t="shared" si="15"/>
        <v>LINDMAE Erik</v>
      </c>
      <c r="N821" s="94" t="str">
        <f>IFERROR(VLOOKUP(A821,'[2]CLASES-TEMPORADA 2022_2023-2023'!$A:$M,12,0),"")</f>
        <v/>
      </c>
      <c r="O821" s="90" t="str">
        <f>IFERROR(VLOOKUP(A821,'[2]CLASES-TEMPORADA 2022_2023-2023'!$A:$M,13,0),"")</f>
        <v/>
      </c>
    </row>
    <row r="822" spans="1:15" s="94" customFormat="1" x14ac:dyDescent="0.2">
      <c r="A822" s="116">
        <v>38517</v>
      </c>
      <c r="B822" s="90" t="s">
        <v>10851</v>
      </c>
      <c r="C822" s="90" t="s">
        <v>2084</v>
      </c>
      <c r="D822" s="90" t="s">
        <v>37</v>
      </c>
      <c r="E822" s="90" t="s">
        <v>2085</v>
      </c>
      <c r="F822" s="90" t="s">
        <v>2086</v>
      </c>
      <c r="G822" s="90" t="s">
        <v>13067</v>
      </c>
      <c r="H822" s="90" t="s">
        <v>913</v>
      </c>
      <c r="I822" s="90" t="s">
        <v>918</v>
      </c>
      <c r="J822" s="116">
        <v>41</v>
      </c>
      <c r="K822" s="90" t="s">
        <v>2087</v>
      </c>
      <c r="L822" s="90" t="s">
        <v>585</v>
      </c>
      <c r="M822" s="94" t="str">
        <f t="shared" si="15"/>
        <v>ACEVES Marbella  Nazaret</v>
      </c>
      <c r="N822" s="94" t="str">
        <f>IFERROR(VLOOKUP(A822,'[2]CLASES-TEMPORADA 2022_2023-2023'!$A:$M,12,0),"")</f>
        <v/>
      </c>
      <c r="O822" s="90" t="str">
        <f>IFERROR(VLOOKUP(A822,'[2]CLASES-TEMPORADA 2022_2023-2023'!$A:$M,13,0),"")</f>
        <v/>
      </c>
    </row>
    <row r="823" spans="1:15" s="94" customFormat="1" x14ac:dyDescent="0.2">
      <c r="A823" s="116">
        <v>38514</v>
      </c>
      <c r="B823" s="90" t="s">
        <v>10851</v>
      </c>
      <c r="C823" s="90" t="s">
        <v>2089</v>
      </c>
      <c r="D823" s="90" t="s">
        <v>916</v>
      </c>
      <c r="E823" s="90" t="s">
        <v>2090</v>
      </c>
      <c r="F823" s="90" t="s">
        <v>2091</v>
      </c>
      <c r="G823" s="90" t="s">
        <v>13068</v>
      </c>
      <c r="H823" s="90" t="s">
        <v>909</v>
      </c>
      <c r="I823" s="90" t="s">
        <v>1126</v>
      </c>
      <c r="J823" s="116">
        <v>128</v>
      </c>
      <c r="K823" s="90" t="s">
        <v>1963</v>
      </c>
      <c r="L823" s="90" t="s">
        <v>587</v>
      </c>
      <c r="M823" s="94" t="str">
        <f t="shared" si="15"/>
        <v>MONNÉ Anna</v>
      </c>
      <c r="N823" s="94" t="str">
        <f>IFERROR(VLOOKUP(A823,'[2]CLASES-TEMPORADA 2022_2023-2023'!$A:$M,12,0),"")</f>
        <v/>
      </c>
      <c r="O823" s="90" t="str">
        <f>IFERROR(VLOOKUP(A823,'[2]CLASES-TEMPORADA 2022_2023-2023'!$A:$M,13,0),"")</f>
        <v/>
      </c>
    </row>
    <row r="824" spans="1:15" s="94" customFormat="1" x14ac:dyDescent="0.2">
      <c r="A824" s="116">
        <v>38513</v>
      </c>
      <c r="B824" s="90" t="s">
        <v>10851</v>
      </c>
      <c r="C824" s="90" t="s">
        <v>2092</v>
      </c>
      <c r="D824" s="90" t="s">
        <v>21</v>
      </c>
      <c r="E824" s="90" t="s">
        <v>2093</v>
      </c>
      <c r="F824" s="90" t="s">
        <v>2094</v>
      </c>
      <c r="G824" s="90" t="s">
        <v>13069</v>
      </c>
      <c r="H824" s="90" t="s">
        <v>909</v>
      </c>
      <c r="I824" s="90" t="s">
        <v>1126</v>
      </c>
      <c r="J824" s="116">
        <v>128</v>
      </c>
      <c r="K824" s="90" t="s">
        <v>1963</v>
      </c>
      <c r="L824" s="90" t="s">
        <v>587</v>
      </c>
      <c r="M824" s="94" t="str">
        <f t="shared" si="15"/>
        <v>FARRÉ Èlia</v>
      </c>
      <c r="N824" s="94" t="str">
        <f>IFERROR(VLOOKUP(A824,'[2]CLASES-TEMPORADA 2022_2023-2023'!$A:$M,12,0),"")</f>
        <v/>
      </c>
      <c r="O824" s="90" t="str">
        <f>IFERROR(VLOOKUP(A824,'[2]CLASES-TEMPORADA 2022_2023-2023'!$A:$M,13,0),"")</f>
        <v/>
      </c>
    </row>
    <row r="825" spans="1:15" s="94" customFormat="1" x14ac:dyDescent="0.2">
      <c r="A825" s="116">
        <v>38510</v>
      </c>
      <c r="B825" s="90" t="s">
        <v>8750</v>
      </c>
      <c r="C825" s="90" t="s">
        <v>2095</v>
      </c>
      <c r="D825" s="90"/>
      <c r="E825" s="90" t="s">
        <v>2096</v>
      </c>
      <c r="F825" s="90" t="s">
        <v>2097</v>
      </c>
      <c r="G825" s="90" t="s">
        <v>13070</v>
      </c>
      <c r="H825" s="90" t="s">
        <v>913</v>
      </c>
      <c r="I825" s="90" t="s">
        <v>2098</v>
      </c>
      <c r="J825" s="116">
        <v>323</v>
      </c>
      <c r="K825" s="90" t="s">
        <v>2099</v>
      </c>
      <c r="L825" s="90" t="s">
        <v>591</v>
      </c>
      <c r="M825" s="94" t="str">
        <f t="shared" ref="M825:M888" si="16">CONCATENATE(C825," ",PROPER(E825))</f>
        <v>HAUTH Lars</v>
      </c>
      <c r="N825" s="94" t="str">
        <f>IFERROR(VLOOKUP(A825,'[2]CLASES-TEMPORADA 2022_2023-2023'!$A:$M,12,0),"")</f>
        <v/>
      </c>
      <c r="O825" s="90" t="str">
        <f>IFERROR(VLOOKUP(A825,'[2]CLASES-TEMPORADA 2022_2023-2023'!$A:$M,13,0),"")</f>
        <v/>
      </c>
    </row>
    <row r="826" spans="1:15" s="94" customFormat="1" x14ac:dyDescent="0.2">
      <c r="A826" s="116">
        <v>38509</v>
      </c>
      <c r="B826" s="90" t="s">
        <v>8750</v>
      </c>
      <c r="C826" s="90" t="s">
        <v>2100</v>
      </c>
      <c r="D826" s="90"/>
      <c r="E826" s="90" t="s">
        <v>2101</v>
      </c>
      <c r="F826" s="90" t="s">
        <v>2102</v>
      </c>
      <c r="G826" s="90" t="s">
        <v>13071</v>
      </c>
      <c r="H826" s="90" t="s">
        <v>913</v>
      </c>
      <c r="I826" s="90" t="s">
        <v>1184</v>
      </c>
      <c r="J826" s="116">
        <v>461</v>
      </c>
      <c r="K826" s="90" t="s">
        <v>2103</v>
      </c>
      <c r="L826" s="90" t="s">
        <v>520</v>
      </c>
      <c r="M826" s="94" t="str">
        <f t="shared" si="16"/>
        <v>SAFIULLIN Timur</v>
      </c>
      <c r="N826" s="94" t="str">
        <f>IFERROR(VLOOKUP(A826,'[2]CLASES-TEMPORADA 2022_2023-2023'!$A:$M,12,0),"")</f>
        <v/>
      </c>
      <c r="O826" s="90" t="str">
        <f>IFERROR(VLOOKUP(A826,'[2]CLASES-TEMPORADA 2022_2023-2023'!$A:$M,13,0),"")</f>
        <v/>
      </c>
    </row>
    <row r="827" spans="1:15" s="94" customFormat="1" x14ac:dyDescent="0.2">
      <c r="A827" s="116">
        <v>38507</v>
      </c>
      <c r="B827" s="90" t="s">
        <v>8750</v>
      </c>
      <c r="C827" s="90" t="s">
        <v>2104</v>
      </c>
      <c r="D827" s="90" t="s">
        <v>1638</v>
      </c>
      <c r="E827" s="90" t="s">
        <v>2105</v>
      </c>
      <c r="F827" s="90" t="s">
        <v>2106</v>
      </c>
      <c r="G827" s="90" t="s">
        <v>13072</v>
      </c>
      <c r="H827" s="90" t="s">
        <v>913</v>
      </c>
      <c r="I827" s="90" t="s">
        <v>928</v>
      </c>
      <c r="J827" s="116">
        <v>109</v>
      </c>
      <c r="K827" s="90" t="s">
        <v>2087</v>
      </c>
      <c r="L827" s="90" t="s">
        <v>585</v>
      </c>
      <c r="M827" s="94" t="str">
        <f t="shared" si="16"/>
        <v>GASTELUM Pablo Octavio</v>
      </c>
      <c r="N827" s="94" t="str">
        <f>IFERROR(VLOOKUP(A827,'[2]CLASES-TEMPORADA 2022_2023-2023'!$A:$M,12,0),"")</f>
        <v/>
      </c>
      <c r="O827" s="90" t="str">
        <f>IFERROR(VLOOKUP(A827,'[2]CLASES-TEMPORADA 2022_2023-2023'!$A:$M,13,0),"")</f>
        <v/>
      </c>
    </row>
    <row r="828" spans="1:15" s="94" customFormat="1" x14ac:dyDescent="0.2">
      <c r="A828" s="116">
        <v>38506</v>
      </c>
      <c r="B828" s="90" t="s">
        <v>10851</v>
      </c>
      <c r="C828" s="90" t="s">
        <v>13073</v>
      </c>
      <c r="D828" s="90" t="s">
        <v>1537</v>
      </c>
      <c r="E828" s="90" t="s">
        <v>1987</v>
      </c>
      <c r="F828" s="90" t="s">
        <v>2107</v>
      </c>
      <c r="G828" s="90" t="s">
        <v>13074</v>
      </c>
      <c r="H828" s="90" t="s">
        <v>913</v>
      </c>
      <c r="I828" s="90" t="s">
        <v>921</v>
      </c>
      <c r="J828" s="116">
        <v>78</v>
      </c>
      <c r="K828" s="90" t="s">
        <v>2071</v>
      </c>
      <c r="L828" s="90" t="s">
        <v>583</v>
      </c>
      <c r="M828" s="94" t="str">
        <f t="shared" si="16"/>
        <v>ECHEVERRI Manuela</v>
      </c>
      <c r="N828" s="94" t="str">
        <f>IFERROR(VLOOKUP(A828,'[2]CLASES-TEMPORADA 2022_2023-2023'!$A:$M,12,0),"")</f>
        <v/>
      </c>
      <c r="O828" s="90" t="str">
        <f>IFERROR(VLOOKUP(A828,'[2]CLASES-TEMPORADA 2022_2023-2023'!$A:$M,13,0),"")</f>
        <v/>
      </c>
    </row>
    <row r="829" spans="1:15" s="94" customFormat="1" x14ac:dyDescent="0.2">
      <c r="A829" s="116">
        <v>38505</v>
      </c>
      <c r="B829" s="90" t="s">
        <v>8750</v>
      </c>
      <c r="C829" s="90" t="s">
        <v>2108</v>
      </c>
      <c r="D829" s="90"/>
      <c r="E829" s="90" t="s">
        <v>2109</v>
      </c>
      <c r="F829" s="90" t="s">
        <v>2110</v>
      </c>
      <c r="G829" s="90" t="s">
        <v>13075</v>
      </c>
      <c r="H829" s="90" t="s">
        <v>913</v>
      </c>
      <c r="I829" s="90" t="s">
        <v>1160</v>
      </c>
      <c r="J829" s="116">
        <v>278</v>
      </c>
      <c r="K829" s="90" t="s">
        <v>2088</v>
      </c>
      <c r="L829" s="90" t="s">
        <v>587</v>
      </c>
      <c r="M829" s="94" t="str">
        <f t="shared" si="16"/>
        <v>KIKUCHI Makoto</v>
      </c>
      <c r="N829" s="94" t="str">
        <f>IFERROR(VLOOKUP(A829,'[2]CLASES-TEMPORADA 2022_2023-2023'!$A:$M,12,0),"")</f>
        <v/>
      </c>
      <c r="O829" s="90" t="str">
        <f>IFERROR(VLOOKUP(A829,'[2]CLASES-TEMPORADA 2022_2023-2023'!$A:$M,13,0),"")</f>
        <v/>
      </c>
    </row>
    <row r="830" spans="1:15" s="94" customFormat="1" x14ac:dyDescent="0.2">
      <c r="A830" s="116">
        <v>38501</v>
      </c>
      <c r="B830" s="90" t="s">
        <v>8750</v>
      </c>
      <c r="C830" s="90" t="s">
        <v>29</v>
      </c>
      <c r="D830" s="90" t="s">
        <v>1725</v>
      </c>
      <c r="E830" s="90" t="s">
        <v>3618</v>
      </c>
      <c r="F830" s="90" t="s">
        <v>5638</v>
      </c>
      <c r="G830" s="90" t="s">
        <v>13076</v>
      </c>
      <c r="H830" s="90" t="s">
        <v>913</v>
      </c>
      <c r="I830" s="90" t="s">
        <v>979</v>
      </c>
      <c r="J830" s="116">
        <v>634</v>
      </c>
      <c r="K830" s="90" t="s">
        <v>2618</v>
      </c>
      <c r="L830" s="90" t="s">
        <v>593</v>
      </c>
      <c r="M830" s="94" t="str">
        <f t="shared" si="16"/>
        <v>SANCHEZ Carlos Andres</v>
      </c>
      <c r="N830" s="94" t="str">
        <f>IFERROR(VLOOKUP(A830,'[2]CLASES-TEMPORADA 2022_2023-2023'!$A:$M,12,0),"")</f>
        <v/>
      </c>
      <c r="O830" s="90" t="str">
        <f>IFERROR(VLOOKUP(A830,'[2]CLASES-TEMPORADA 2022_2023-2023'!$A:$M,13,0),"")</f>
        <v/>
      </c>
    </row>
    <row r="831" spans="1:15" s="94" customFormat="1" x14ac:dyDescent="0.2">
      <c r="A831" s="116">
        <v>38497</v>
      </c>
      <c r="B831" s="90" t="s">
        <v>8750</v>
      </c>
      <c r="C831" s="90" t="s">
        <v>2118</v>
      </c>
      <c r="D831" s="90"/>
      <c r="E831" s="90" t="s">
        <v>2119</v>
      </c>
      <c r="F831" s="90" t="s">
        <v>2120</v>
      </c>
      <c r="G831" s="90" t="s">
        <v>13077</v>
      </c>
      <c r="H831" s="90" t="s">
        <v>913</v>
      </c>
      <c r="I831" s="90" t="s">
        <v>1216</v>
      </c>
      <c r="J831" s="116">
        <v>10001</v>
      </c>
      <c r="K831" s="90" t="s">
        <v>2121</v>
      </c>
      <c r="L831" s="90" t="s">
        <v>591</v>
      </c>
      <c r="M831" s="94" t="str">
        <f t="shared" si="16"/>
        <v>ISMAILI Ridouane</v>
      </c>
      <c r="N831" s="94" t="str">
        <f>IFERROR(VLOOKUP(A831,'[2]CLASES-TEMPORADA 2022_2023-2023'!$A:$M,12,0),"")</f>
        <v/>
      </c>
      <c r="O831" s="90" t="str">
        <f>IFERROR(VLOOKUP(A831,'[2]CLASES-TEMPORADA 2022_2023-2023'!$A:$M,13,0),"")</f>
        <v/>
      </c>
    </row>
    <row r="832" spans="1:15" s="94" customFormat="1" x14ac:dyDescent="0.2">
      <c r="A832" s="116">
        <v>38471</v>
      </c>
      <c r="B832" s="90" t="s">
        <v>8750</v>
      </c>
      <c r="C832" s="90" t="s">
        <v>2123</v>
      </c>
      <c r="D832" s="90"/>
      <c r="E832" s="90" t="s">
        <v>2124</v>
      </c>
      <c r="F832" s="90" t="s">
        <v>2125</v>
      </c>
      <c r="G832" s="90" t="s">
        <v>13078</v>
      </c>
      <c r="H832" s="90" t="s">
        <v>913</v>
      </c>
      <c r="I832" s="90" t="s">
        <v>932</v>
      </c>
      <c r="J832" s="116">
        <v>165</v>
      </c>
      <c r="K832" s="90" t="s">
        <v>2126</v>
      </c>
      <c r="L832" s="90" t="s">
        <v>599</v>
      </c>
      <c r="M832" s="94" t="str">
        <f t="shared" si="16"/>
        <v>TRAN Anthony</v>
      </c>
      <c r="N832" s="94" t="str">
        <f>IFERROR(VLOOKUP(A832,'[2]CLASES-TEMPORADA 2022_2023-2023'!$A:$M,12,0),"")</f>
        <v/>
      </c>
      <c r="O832" s="90" t="str">
        <f>IFERROR(VLOOKUP(A832,'[2]CLASES-TEMPORADA 2022_2023-2023'!$A:$M,13,0),"")</f>
        <v/>
      </c>
    </row>
    <row r="833" spans="1:15" s="94" customFormat="1" x14ac:dyDescent="0.2">
      <c r="A833" s="116">
        <v>38470</v>
      </c>
      <c r="B833" s="90" t="s">
        <v>10851</v>
      </c>
      <c r="C833" s="90" t="s">
        <v>2127</v>
      </c>
      <c r="D833" s="90"/>
      <c r="E833" s="90" t="s">
        <v>2128</v>
      </c>
      <c r="F833" s="90" t="s">
        <v>2129</v>
      </c>
      <c r="G833" s="90" t="s">
        <v>13079</v>
      </c>
      <c r="H833" s="90" t="s">
        <v>913</v>
      </c>
      <c r="I833" s="90" t="s">
        <v>1176</v>
      </c>
      <c r="J833" s="116">
        <v>10133</v>
      </c>
      <c r="K833" s="90" t="s">
        <v>2014</v>
      </c>
      <c r="L833" s="90" t="s">
        <v>591</v>
      </c>
      <c r="M833" s="94" t="str">
        <f t="shared" si="16"/>
        <v>AUEAWIRIYAYOTHIN Wanwisa</v>
      </c>
      <c r="N833" s="94" t="str">
        <f>IFERROR(VLOOKUP(A833,'[2]CLASES-TEMPORADA 2022_2023-2023'!$A:$M,12,0),"")</f>
        <v/>
      </c>
      <c r="O833" s="90" t="str">
        <f>IFERROR(VLOOKUP(A833,'[2]CLASES-TEMPORADA 2022_2023-2023'!$A:$M,13,0),"")</f>
        <v/>
      </c>
    </row>
    <row r="834" spans="1:15" s="94" customFormat="1" x14ac:dyDescent="0.2">
      <c r="A834" s="116">
        <v>38466</v>
      </c>
      <c r="B834" s="90" t="s">
        <v>10851</v>
      </c>
      <c r="C834" s="90" t="s">
        <v>2132</v>
      </c>
      <c r="D834" s="90"/>
      <c r="E834" s="90" t="s">
        <v>2133</v>
      </c>
      <c r="F834" s="90" t="s">
        <v>2134</v>
      </c>
      <c r="G834" s="90" t="s">
        <v>13080</v>
      </c>
      <c r="H834" s="90" t="s">
        <v>913</v>
      </c>
      <c r="I834" s="90" t="s">
        <v>1241</v>
      </c>
      <c r="J834" s="116">
        <v>10116</v>
      </c>
      <c r="K834" s="90" t="s">
        <v>1963</v>
      </c>
      <c r="L834" s="90" t="s">
        <v>598</v>
      </c>
      <c r="M834" s="94" t="str">
        <f t="shared" si="16"/>
        <v>VAN DOMSELAAR Julia</v>
      </c>
      <c r="N834" s="94" t="str">
        <f>IFERROR(VLOOKUP(A834,'[2]CLASES-TEMPORADA 2022_2023-2023'!$A:$M,12,0),"")</f>
        <v/>
      </c>
      <c r="O834" s="90" t="str">
        <f>IFERROR(VLOOKUP(A834,'[2]CLASES-TEMPORADA 2022_2023-2023'!$A:$M,13,0),"")</f>
        <v/>
      </c>
    </row>
    <row r="835" spans="1:15" s="94" customFormat="1" x14ac:dyDescent="0.2">
      <c r="A835" s="116">
        <v>38465</v>
      </c>
      <c r="B835" s="90" t="s">
        <v>8750</v>
      </c>
      <c r="C835" s="90" t="s">
        <v>2135</v>
      </c>
      <c r="D835" s="90" t="s">
        <v>2136</v>
      </c>
      <c r="E835" s="90" t="s">
        <v>2069</v>
      </c>
      <c r="F835" s="90" t="s">
        <v>2137</v>
      </c>
      <c r="G835" s="90" t="s">
        <v>13081</v>
      </c>
      <c r="H835" s="90" t="s">
        <v>913</v>
      </c>
      <c r="I835" s="90" t="s">
        <v>951</v>
      </c>
      <c r="J835" s="116">
        <v>305</v>
      </c>
      <c r="K835" s="90" t="s">
        <v>2071</v>
      </c>
      <c r="L835" s="90" t="s">
        <v>583</v>
      </c>
      <c r="M835" s="94" t="str">
        <f t="shared" si="16"/>
        <v>BEDOYA Sebastian</v>
      </c>
      <c r="N835" s="94" t="str">
        <f>IFERROR(VLOOKUP(A835,'[2]CLASES-TEMPORADA 2022_2023-2023'!$A:$M,12,0),"")</f>
        <v/>
      </c>
      <c r="O835" s="90" t="str">
        <f>IFERROR(VLOOKUP(A835,'[2]CLASES-TEMPORADA 2022_2023-2023'!$A:$M,13,0),"")</f>
        <v/>
      </c>
    </row>
    <row r="836" spans="1:15" s="94" customFormat="1" x14ac:dyDescent="0.2">
      <c r="A836" s="116">
        <v>38455</v>
      </c>
      <c r="B836" s="90" t="s">
        <v>10851</v>
      </c>
      <c r="C836" s="90" t="s">
        <v>2140</v>
      </c>
      <c r="D836" s="90" t="s">
        <v>2141</v>
      </c>
      <c r="E836" s="90" t="s">
        <v>2142</v>
      </c>
      <c r="F836" s="90" t="s">
        <v>2143</v>
      </c>
      <c r="G836" s="90" t="s">
        <v>13082</v>
      </c>
      <c r="H836" s="90" t="s">
        <v>913</v>
      </c>
      <c r="I836" s="90" t="s">
        <v>2116</v>
      </c>
      <c r="J836" s="116">
        <v>10463</v>
      </c>
      <c r="K836" s="90" t="s">
        <v>2071</v>
      </c>
      <c r="L836" s="90" t="s">
        <v>583</v>
      </c>
      <c r="M836" s="94" t="str">
        <f t="shared" si="16"/>
        <v>TORO Daniela</v>
      </c>
      <c r="N836" s="94" t="str">
        <f>IFERROR(VLOOKUP(A836,'[2]CLASES-TEMPORADA 2022_2023-2023'!$A:$M,12,0),"")</f>
        <v/>
      </c>
      <c r="O836" s="90" t="str">
        <f>IFERROR(VLOOKUP(A836,'[2]CLASES-TEMPORADA 2022_2023-2023'!$A:$M,13,0),"")</f>
        <v/>
      </c>
    </row>
    <row r="837" spans="1:15" s="94" customFormat="1" x14ac:dyDescent="0.2">
      <c r="A837" s="116">
        <v>38449</v>
      </c>
      <c r="B837" s="90" t="s">
        <v>8750</v>
      </c>
      <c r="C837" s="90" t="s">
        <v>2144</v>
      </c>
      <c r="D837" s="90" t="s">
        <v>2145</v>
      </c>
      <c r="E837" s="90" t="s">
        <v>38</v>
      </c>
      <c r="F837" s="90" t="s">
        <v>2146</v>
      </c>
      <c r="G837" s="90" t="s">
        <v>13083</v>
      </c>
      <c r="H837" s="90" t="s">
        <v>913</v>
      </c>
      <c r="I837" s="90" t="s">
        <v>1198</v>
      </c>
      <c r="J837" s="116">
        <v>567</v>
      </c>
      <c r="K837" s="90" t="s">
        <v>1963</v>
      </c>
      <c r="L837" s="90" t="s">
        <v>520</v>
      </c>
      <c r="M837" s="94" t="str">
        <f t="shared" si="16"/>
        <v>VECINO Andres</v>
      </c>
      <c r="N837" s="94" t="str">
        <f>IFERROR(VLOOKUP(A837,'[2]CLASES-TEMPORADA 2022_2023-2023'!$A:$M,12,0),"")</f>
        <v/>
      </c>
      <c r="O837" s="90" t="str">
        <f>IFERROR(VLOOKUP(A837,'[2]CLASES-TEMPORADA 2022_2023-2023'!$A:$M,13,0),"")</f>
        <v/>
      </c>
    </row>
    <row r="838" spans="1:15" s="94" customFormat="1" x14ac:dyDescent="0.2">
      <c r="A838" s="116">
        <v>38448</v>
      </c>
      <c r="B838" s="90" t="s">
        <v>10851</v>
      </c>
      <c r="C838" s="90" t="s">
        <v>21</v>
      </c>
      <c r="D838" s="90" t="s">
        <v>1717</v>
      </c>
      <c r="E838" s="90" t="s">
        <v>10914</v>
      </c>
      <c r="F838" s="90" t="s">
        <v>13084</v>
      </c>
      <c r="G838" s="90" t="s">
        <v>13085</v>
      </c>
      <c r="H838" s="90" t="s">
        <v>909</v>
      </c>
      <c r="I838" s="90" t="s">
        <v>13086</v>
      </c>
      <c r="J838" s="116">
        <v>557</v>
      </c>
      <c r="K838" s="90" t="s">
        <v>1963</v>
      </c>
      <c r="L838" s="90" t="s">
        <v>585</v>
      </c>
      <c r="M838" s="94" t="str">
        <f t="shared" si="16"/>
        <v>GARCIA Carolina</v>
      </c>
      <c r="N838" s="94" t="str">
        <f>IFERROR(VLOOKUP(A838,'[2]CLASES-TEMPORADA 2022_2023-2023'!$A:$M,12,0),"")</f>
        <v/>
      </c>
      <c r="O838" s="90" t="str">
        <f>IFERROR(VLOOKUP(A838,'[2]CLASES-TEMPORADA 2022_2023-2023'!$A:$M,13,0),"")</f>
        <v/>
      </c>
    </row>
    <row r="839" spans="1:15" s="94" customFormat="1" x14ac:dyDescent="0.2">
      <c r="A839" s="116">
        <v>38436</v>
      </c>
      <c r="B839" s="90" t="s">
        <v>8750</v>
      </c>
      <c r="C839" s="90" t="s">
        <v>2152</v>
      </c>
      <c r="D839" s="90" t="s">
        <v>2153</v>
      </c>
      <c r="E839" s="90" t="s">
        <v>2154</v>
      </c>
      <c r="F839" s="90" t="s">
        <v>2155</v>
      </c>
      <c r="G839" s="90" t="s">
        <v>13087</v>
      </c>
      <c r="H839" s="90" t="s">
        <v>913</v>
      </c>
      <c r="I839" s="90" t="s">
        <v>1133</v>
      </c>
      <c r="J839" s="116">
        <v>43</v>
      </c>
      <c r="K839" s="90" t="s">
        <v>2156</v>
      </c>
      <c r="L839" s="90" t="s">
        <v>520</v>
      </c>
      <c r="M839" s="94" t="str">
        <f t="shared" si="16"/>
        <v>PIGUAVE Diego Benjamin</v>
      </c>
      <c r="N839" s="94" t="str">
        <f>IFERROR(VLOOKUP(A839,'[2]CLASES-TEMPORADA 2022_2023-2023'!$A:$M,12,0),"")</f>
        <v/>
      </c>
      <c r="O839" s="90" t="str">
        <f>IFERROR(VLOOKUP(A839,'[2]CLASES-TEMPORADA 2022_2023-2023'!$A:$M,13,0),"")</f>
        <v/>
      </c>
    </row>
    <row r="840" spans="1:15" s="94" customFormat="1" x14ac:dyDescent="0.2">
      <c r="A840" s="116">
        <v>38435</v>
      </c>
      <c r="B840" s="90" t="s">
        <v>8750</v>
      </c>
      <c r="C840" s="90" t="s">
        <v>2157</v>
      </c>
      <c r="D840" s="90"/>
      <c r="E840" s="90" t="s">
        <v>2158</v>
      </c>
      <c r="F840" s="90" t="s">
        <v>2159</v>
      </c>
      <c r="G840" s="90" t="s">
        <v>13088</v>
      </c>
      <c r="H840" s="90" t="s">
        <v>913</v>
      </c>
      <c r="I840" s="90" t="s">
        <v>921</v>
      </c>
      <c r="J840" s="116">
        <v>78</v>
      </c>
      <c r="K840" s="90" t="s">
        <v>2160</v>
      </c>
      <c r="L840" s="90" t="s">
        <v>583</v>
      </c>
      <c r="M840" s="94" t="str">
        <f t="shared" si="16"/>
        <v>GRELA Artur Tomasz</v>
      </c>
      <c r="N840" s="94" t="str">
        <f>IFERROR(VLOOKUP(A840,'[2]CLASES-TEMPORADA 2022_2023-2023'!$A:$M,12,0),"")</f>
        <v/>
      </c>
      <c r="O840" s="90" t="str">
        <f>IFERROR(VLOOKUP(A840,'[2]CLASES-TEMPORADA 2022_2023-2023'!$A:$M,13,0),"")</f>
        <v/>
      </c>
    </row>
    <row r="841" spans="1:15" s="94" customFormat="1" x14ac:dyDescent="0.2">
      <c r="A841" s="116">
        <v>38434</v>
      </c>
      <c r="B841" s="90" t="s">
        <v>8750</v>
      </c>
      <c r="C841" s="90" t="s">
        <v>5520</v>
      </c>
      <c r="D841" s="90" t="s">
        <v>1651</v>
      </c>
      <c r="E841" s="90" t="s">
        <v>1995</v>
      </c>
      <c r="F841" s="90" t="s">
        <v>10921</v>
      </c>
      <c r="G841" s="90" t="s">
        <v>13089</v>
      </c>
      <c r="H841" s="90" t="s">
        <v>909</v>
      </c>
      <c r="I841" s="90" t="s">
        <v>11163</v>
      </c>
      <c r="J841" s="116">
        <v>10478</v>
      </c>
      <c r="K841" s="90" t="s">
        <v>1963</v>
      </c>
      <c r="L841" s="90" t="s">
        <v>587</v>
      </c>
      <c r="M841" s="94" t="str">
        <f t="shared" si="16"/>
        <v>MARTÍN Aleix</v>
      </c>
      <c r="N841" s="94" t="str">
        <f>IFERROR(VLOOKUP(A841,'[2]CLASES-TEMPORADA 2022_2023-2023'!$A:$M,12,0),"")</f>
        <v/>
      </c>
      <c r="O841" s="90" t="str">
        <f>IFERROR(VLOOKUP(A841,'[2]CLASES-TEMPORADA 2022_2023-2023'!$A:$M,13,0),"")</f>
        <v/>
      </c>
    </row>
    <row r="842" spans="1:15" s="94" customFormat="1" x14ac:dyDescent="0.2">
      <c r="A842" s="116">
        <v>38411</v>
      </c>
      <c r="B842" s="90" t="s">
        <v>10851</v>
      </c>
      <c r="C842" s="90" t="s">
        <v>2469</v>
      </c>
      <c r="D842" s="90" t="s">
        <v>2470</v>
      </c>
      <c r="E842" s="90" t="s">
        <v>2047</v>
      </c>
      <c r="F842" s="90" t="s">
        <v>2848</v>
      </c>
      <c r="G842" s="90" t="s">
        <v>13090</v>
      </c>
      <c r="H842" s="90" t="s">
        <v>909</v>
      </c>
      <c r="I842" s="90" t="s">
        <v>13091</v>
      </c>
      <c r="J842" s="116">
        <v>10492</v>
      </c>
      <c r="K842" s="90" t="s">
        <v>1963</v>
      </c>
      <c r="L842" s="90" t="s">
        <v>585</v>
      </c>
      <c r="M842" s="94" t="str">
        <f t="shared" si="16"/>
        <v>BAS Irene</v>
      </c>
      <c r="N842" s="94" t="str">
        <f>IFERROR(VLOOKUP(A842,'[2]CLASES-TEMPORADA 2022_2023-2023'!$A:$M,12,0),"")</f>
        <v/>
      </c>
      <c r="O842" s="90" t="str">
        <f>IFERROR(VLOOKUP(A842,'[2]CLASES-TEMPORADA 2022_2023-2023'!$A:$M,13,0),"")</f>
        <v/>
      </c>
    </row>
    <row r="843" spans="1:15" s="94" customFormat="1" x14ac:dyDescent="0.2">
      <c r="A843" s="116">
        <v>38410</v>
      </c>
      <c r="B843" s="90" t="s">
        <v>8750</v>
      </c>
      <c r="C843" s="90" t="s">
        <v>53</v>
      </c>
      <c r="D843" s="90" t="s">
        <v>13092</v>
      </c>
      <c r="E843" s="90" t="s">
        <v>3004</v>
      </c>
      <c r="F843" s="90" t="s">
        <v>13093</v>
      </c>
      <c r="G843" s="90" t="s">
        <v>13094</v>
      </c>
      <c r="H843" s="90" t="s">
        <v>909</v>
      </c>
      <c r="I843" s="90" t="s">
        <v>13091</v>
      </c>
      <c r="J843" s="116">
        <v>10492</v>
      </c>
      <c r="K843" s="90" t="s">
        <v>1963</v>
      </c>
      <c r="L843" s="90" t="s">
        <v>585</v>
      </c>
      <c r="M843" s="94" t="str">
        <f t="shared" si="16"/>
        <v>GIL Josep</v>
      </c>
      <c r="N843" s="94" t="str">
        <f>IFERROR(VLOOKUP(A843,'[2]CLASES-TEMPORADA 2022_2023-2023'!$A:$M,12,0),"")</f>
        <v/>
      </c>
      <c r="O843" s="90" t="str">
        <f>IFERROR(VLOOKUP(A843,'[2]CLASES-TEMPORADA 2022_2023-2023'!$A:$M,13,0),"")</f>
        <v/>
      </c>
    </row>
    <row r="844" spans="1:15" s="94" customFormat="1" x14ac:dyDescent="0.2">
      <c r="A844" s="116">
        <v>38407</v>
      </c>
      <c r="B844" s="90" t="s">
        <v>8750</v>
      </c>
      <c r="C844" s="90" t="s">
        <v>13095</v>
      </c>
      <c r="D844" s="90"/>
      <c r="E844" s="90" t="s">
        <v>13096</v>
      </c>
      <c r="F844" s="90" t="s">
        <v>2191</v>
      </c>
      <c r="G844" s="90" t="s">
        <v>13097</v>
      </c>
      <c r="H844" s="90" t="s">
        <v>909</v>
      </c>
      <c r="I844" s="90" t="s">
        <v>13091</v>
      </c>
      <c r="J844" s="116">
        <v>10492</v>
      </c>
      <c r="K844" s="90" t="s">
        <v>2198</v>
      </c>
      <c r="L844" s="90" t="s">
        <v>585</v>
      </c>
      <c r="M844" s="94" t="str">
        <f t="shared" si="16"/>
        <v>HURLEY Louis</v>
      </c>
      <c r="N844" s="94" t="str">
        <f>IFERROR(VLOOKUP(A844,'[2]CLASES-TEMPORADA 2022_2023-2023'!$A:$M,12,0),"")</f>
        <v/>
      </c>
      <c r="O844" s="90" t="str">
        <f>IFERROR(VLOOKUP(A844,'[2]CLASES-TEMPORADA 2022_2023-2023'!$A:$M,13,0),"")</f>
        <v/>
      </c>
    </row>
    <row r="845" spans="1:15" s="94" customFormat="1" x14ac:dyDescent="0.2">
      <c r="A845" s="116">
        <v>38405</v>
      </c>
      <c r="B845" s="90" t="s">
        <v>8750</v>
      </c>
      <c r="C845" s="90" t="s">
        <v>1474</v>
      </c>
      <c r="D845" s="90" t="s">
        <v>21</v>
      </c>
      <c r="E845" s="90" t="s">
        <v>13098</v>
      </c>
      <c r="F845" s="90" t="s">
        <v>2857</v>
      </c>
      <c r="G845" s="90" t="s">
        <v>13099</v>
      </c>
      <c r="H845" s="90" t="s">
        <v>909</v>
      </c>
      <c r="I845" s="90" t="s">
        <v>13091</v>
      </c>
      <c r="J845" s="116">
        <v>10492</v>
      </c>
      <c r="K845" s="90" t="s">
        <v>1963</v>
      </c>
      <c r="L845" s="90" t="s">
        <v>585</v>
      </c>
      <c r="M845" s="94" t="str">
        <f t="shared" si="16"/>
        <v>SOLER Tristan</v>
      </c>
      <c r="N845" s="94" t="str">
        <f>IFERROR(VLOOKUP(A845,'[2]CLASES-TEMPORADA 2022_2023-2023'!$A:$M,12,0),"")</f>
        <v/>
      </c>
      <c r="O845" s="90" t="str">
        <f>IFERROR(VLOOKUP(A845,'[2]CLASES-TEMPORADA 2022_2023-2023'!$A:$M,13,0),"")</f>
        <v/>
      </c>
    </row>
    <row r="846" spans="1:15" s="94" customFormat="1" x14ac:dyDescent="0.2">
      <c r="A846" s="116">
        <v>38404</v>
      </c>
      <c r="B846" s="90" t="s">
        <v>10851</v>
      </c>
      <c r="C846" s="90" t="s">
        <v>1474</v>
      </c>
      <c r="D846" s="90" t="s">
        <v>21</v>
      </c>
      <c r="E846" s="90" t="s">
        <v>8467</v>
      </c>
      <c r="F846" s="90" t="s">
        <v>2857</v>
      </c>
      <c r="G846" s="90" t="s">
        <v>13100</v>
      </c>
      <c r="H846" s="90" t="s">
        <v>909</v>
      </c>
      <c r="I846" s="90" t="s">
        <v>13091</v>
      </c>
      <c r="J846" s="116">
        <v>10492</v>
      </c>
      <c r="K846" s="90" t="s">
        <v>1963</v>
      </c>
      <c r="L846" s="90" t="s">
        <v>585</v>
      </c>
      <c r="M846" s="94" t="str">
        <f t="shared" si="16"/>
        <v>SOLER Henar</v>
      </c>
      <c r="N846" s="94" t="str">
        <f>IFERROR(VLOOKUP(A846,'[2]CLASES-TEMPORADA 2022_2023-2023'!$A:$M,12,0),"")</f>
        <v/>
      </c>
      <c r="O846" s="90" t="str">
        <f>IFERROR(VLOOKUP(A846,'[2]CLASES-TEMPORADA 2022_2023-2023'!$A:$M,13,0),"")</f>
        <v/>
      </c>
    </row>
    <row r="847" spans="1:15" s="94" customFormat="1" x14ac:dyDescent="0.2">
      <c r="A847" s="116">
        <v>38401</v>
      </c>
      <c r="B847" s="90" t="s">
        <v>8750</v>
      </c>
      <c r="C847" s="90" t="s">
        <v>2162</v>
      </c>
      <c r="D847" s="90"/>
      <c r="E847" s="90" t="s">
        <v>2163</v>
      </c>
      <c r="F847" s="90" t="s">
        <v>2164</v>
      </c>
      <c r="G847" s="90" t="s">
        <v>13101</v>
      </c>
      <c r="H847" s="90" t="s">
        <v>913</v>
      </c>
      <c r="I847" s="90" t="s">
        <v>971</v>
      </c>
      <c r="J847" s="116">
        <v>10124</v>
      </c>
      <c r="K847" s="90" t="s">
        <v>2165</v>
      </c>
      <c r="L847" s="90" t="s">
        <v>583</v>
      </c>
      <c r="M847" s="94" t="str">
        <f t="shared" si="16"/>
        <v>JEVTOVIC Marko</v>
      </c>
      <c r="N847" s="94" t="str">
        <f>IFERROR(VLOOKUP(A847,'[2]CLASES-TEMPORADA 2022_2023-2023'!$A:$M,12,0),"")</f>
        <v/>
      </c>
      <c r="O847" s="90" t="str">
        <f>IFERROR(VLOOKUP(A847,'[2]CLASES-TEMPORADA 2022_2023-2023'!$A:$M,13,0),"")</f>
        <v/>
      </c>
    </row>
    <row r="848" spans="1:15" s="94" customFormat="1" x14ac:dyDescent="0.2">
      <c r="A848" s="116">
        <v>38398</v>
      </c>
      <c r="B848" s="90" t="s">
        <v>8750</v>
      </c>
      <c r="C848" s="90" t="s">
        <v>21</v>
      </c>
      <c r="D848" s="90" t="s">
        <v>66</v>
      </c>
      <c r="E848" s="90" t="s">
        <v>2166</v>
      </c>
      <c r="F848" s="90" t="s">
        <v>2167</v>
      </c>
      <c r="G848" s="90" t="s">
        <v>13102</v>
      </c>
      <c r="H848" s="90" t="s">
        <v>920</v>
      </c>
      <c r="I848" s="90" t="s">
        <v>1055</v>
      </c>
      <c r="J848" s="116">
        <v>359</v>
      </c>
      <c r="K848" s="90" t="s">
        <v>1963</v>
      </c>
      <c r="L848" s="90" t="s">
        <v>599</v>
      </c>
      <c r="M848" s="94" t="str">
        <f t="shared" si="16"/>
        <v>GARCIA Jose Francisco</v>
      </c>
      <c r="N848" s="94" t="str">
        <f>IFERROR(VLOOKUP(A848,'[2]CLASES-TEMPORADA 2022_2023-2023'!$A:$M,12,0),"")</f>
        <v/>
      </c>
      <c r="O848" s="90" t="str">
        <f>IFERROR(VLOOKUP(A848,'[2]CLASES-TEMPORADA 2022_2023-2023'!$A:$M,13,0),"")</f>
        <v/>
      </c>
    </row>
    <row r="849" spans="1:15" s="94" customFormat="1" x14ac:dyDescent="0.2">
      <c r="A849" s="116">
        <v>38375</v>
      </c>
      <c r="B849" s="90" t="s">
        <v>10851</v>
      </c>
      <c r="C849" s="90" t="s">
        <v>13103</v>
      </c>
      <c r="D849" s="90" t="s">
        <v>83</v>
      </c>
      <c r="E849" s="90" t="s">
        <v>1366</v>
      </c>
      <c r="F849" s="90" t="s">
        <v>13104</v>
      </c>
      <c r="G849" s="90" t="s">
        <v>13105</v>
      </c>
      <c r="H849" s="90" t="s">
        <v>909</v>
      </c>
      <c r="I849" s="90" t="s">
        <v>1203</v>
      </c>
      <c r="J849" s="116">
        <v>10055</v>
      </c>
      <c r="K849" s="90" t="s">
        <v>1963</v>
      </c>
      <c r="L849" s="90" t="s">
        <v>585</v>
      </c>
      <c r="M849" s="94" t="str">
        <f t="shared" si="16"/>
        <v>CARPENA Alba</v>
      </c>
      <c r="N849" s="94" t="str">
        <f>IFERROR(VLOOKUP(A849,'[2]CLASES-TEMPORADA 2022_2023-2023'!$A:$M,12,0),"")</f>
        <v/>
      </c>
      <c r="O849" s="90" t="str">
        <f>IFERROR(VLOOKUP(A849,'[2]CLASES-TEMPORADA 2022_2023-2023'!$A:$M,13,0),"")</f>
        <v/>
      </c>
    </row>
    <row r="850" spans="1:15" s="94" customFormat="1" x14ac:dyDescent="0.2">
      <c r="A850" s="116">
        <v>38373</v>
      </c>
      <c r="B850" s="90" t="s">
        <v>8750</v>
      </c>
      <c r="C850" s="90" t="s">
        <v>13106</v>
      </c>
      <c r="D850" s="90" t="s">
        <v>13107</v>
      </c>
      <c r="E850" s="90" t="s">
        <v>43</v>
      </c>
      <c r="F850" s="90" t="s">
        <v>13108</v>
      </c>
      <c r="G850" s="90" t="s">
        <v>13109</v>
      </c>
      <c r="H850" s="90" t="s">
        <v>909</v>
      </c>
      <c r="I850" s="90" t="s">
        <v>915</v>
      </c>
      <c r="J850" s="116">
        <v>37</v>
      </c>
      <c r="K850" s="90" t="s">
        <v>1963</v>
      </c>
      <c r="L850" s="90" t="s">
        <v>185</v>
      </c>
      <c r="M850" s="94" t="str">
        <f t="shared" si="16"/>
        <v>GIMéNEZ Antonio</v>
      </c>
      <c r="N850" s="94" t="str">
        <f>IFERROR(VLOOKUP(A850,'[2]CLASES-TEMPORADA 2022_2023-2023'!$A:$M,12,0),"")</f>
        <v/>
      </c>
      <c r="O850" s="90" t="str">
        <f>IFERROR(VLOOKUP(A850,'[2]CLASES-TEMPORADA 2022_2023-2023'!$A:$M,13,0),"")</f>
        <v/>
      </c>
    </row>
    <row r="851" spans="1:15" s="94" customFormat="1" x14ac:dyDescent="0.2">
      <c r="A851" s="116">
        <v>38371</v>
      </c>
      <c r="B851" s="90" t="s">
        <v>8750</v>
      </c>
      <c r="C851" s="90" t="s">
        <v>13106</v>
      </c>
      <c r="D851" s="90" t="s">
        <v>2066</v>
      </c>
      <c r="E851" s="90" t="s">
        <v>8443</v>
      </c>
      <c r="F851" s="90" t="s">
        <v>2527</v>
      </c>
      <c r="G851" s="90" t="s">
        <v>13110</v>
      </c>
      <c r="H851" s="90" t="s">
        <v>909</v>
      </c>
      <c r="I851" s="90" t="s">
        <v>915</v>
      </c>
      <c r="J851" s="116">
        <v>37</v>
      </c>
      <c r="K851" s="90" t="s">
        <v>1963</v>
      </c>
      <c r="L851" s="90" t="s">
        <v>185</v>
      </c>
      <c r="M851" s="94" t="str">
        <f t="shared" si="16"/>
        <v>GIMéNEZ Juan José</v>
      </c>
      <c r="N851" s="94" t="str">
        <f>IFERROR(VLOOKUP(A851,'[2]CLASES-TEMPORADA 2022_2023-2023'!$A:$M,12,0),"")</f>
        <v/>
      </c>
      <c r="O851" s="90" t="str">
        <f>IFERROR(VLOOKUP(A851,'[2]CLASES-TEMPORADA 2022_2023-2023'!$A:$M,13,0),"")</f>
        <v/>
      </c>
    </row>
    <row r="852" spans="1:15" s="94" customFormat="1" x14ac:dyDescent="0.2">
      <c r="A852" s="116">
        <v>38370</v>
      </c>
      <c r="B852" s="90" t="s">
        <v>8750</v>
      </c>
      <c r="C852" s="90" t="s">
        <v>1085</v>
      </c>
      <c r="D852" s="90" t="s">
        <v>2168</v>
      </c>
      <c r="E852" s="90" t="s">
        <v>108</v>
      </c>
      <c r="F852" s="90" t="s">
        <v>2169</v>
      </c>
      <c r="G852" s="90" t="s">
        <v>13111</v>
      </c>
      <c r="H852" s="90" t="s">
        <v>909</v>
      </c>
      <c r="I852" s="90" t="s">
        <v>915</v>
      </c>
      <c r="J852" s="116">
        <v>37</v>
      </c>
      <c r="K852" s="90" t="s">
        <v>1963</v>
      </c>
      <c r="L852" s="90" t="s">
        <v>185</v>
      </c>
      <c r="M852" s="94" t="str">
        <f t="shared" si="16"/>
        <v>SERRANO Sergio</v>
      </c>
      <c r="N852" s="94" t="str">
        <f>IFERROR(VLOOKUP(A852,'[2]CLASES-TEMPORADA 2022_2023-2023'!$A:$M,12,0),"")</f>
        <v/>
      </c>
      <c r="O852" s="90" t="str">
        <f>IFERROR(VLOOKUP(A852,'[2]CLASES-TEMPORADA 2022_2023-2023'!$A:$M,13,0),"")</f>
        <v/>
      </c>
    </row>
    <row r="853" spans="1:15" s="94" customFormat="1" x14ac:dyDescent="0.2">
      <c r="A853" s="116">
        <v>38369</v>
      </c>
      <c r="B853" s="90" t="s">
        <v>10851</v>
      </c>
      <c r="C853" s="90" t="s">
        <v>2548</v>
      </c>
      <c r="D853" s="90" t="s">
        <v>13112</v>
      </c>
      <c r="E853" s="90" t="s">
        <v>3026</v>
      </c>
      <c r="F853" s="90" t="s">
        <v>13113</v>
      </c>
      <c r="G853" s="90" t="s">
        <v>13114</v>
      </c>
      <c r="H853" s="90" t="s">
        <v>913</v>
      </c>
      <c r="I853" s="90" t="s">
        <v>2197</v>
      </c>
      <c r="J853" s="116">
        <v>10159</v>
      </c>
      <c r="K853" s="90" t="s">
        <v>1963</v>
      </c>
      <c r="L853" s="90" t="s">
        <v>583</v>
      </c>
      <c r="M853" s="94" t="str">
        <f t="shared" si="16"/>
        <v>BAUTISTA Elena</v>
      </c>
      <c r="N853" s="94" t="str">
        <f>IFERROR(VLOOKUP(A853,'[2]CLASES-TEMPORADA 2022_2023-2023'!$A:$M,12,0),"")</f>
        <v/>
      </c>
      <c r="O853" s="90" t="str">
        <f>IFERROR(VLOOKUP(A853,'[2]CLASES-TEMPORADA 2022_2023-2023'!$A:$M,13,0),"")</f>
        <v/>
      </c>
    </row>
    <row r="854" spans="1:15" s="94" customFormat="1" x14ac:dyDescent="0.2">
      <c r="A854" s="116">
        <v>38365</v>
      </c>
      <c r="B854" s="90" t="s">
        <v>8750</v>
      </c>
      <c r="C854" s="90" t="s">
        <v>37</v>
      </c>
      <c r="D854" s="90" t="s">
        <v>13115</v>
      </c>
      <c r="E854" s="90" t="s">
        <v>64</v>
      </c>
      <c r="F854" s="90" t="s">
        <v>11600</v>
      </c>
      <c r="G854" s="90" t="s">
        <v>13116</v>
      </c>
      <c r="H854" s="90" t="s">
        <v>909</v>
      </c>
      <c r="I854" s="90" t="s">
        <v>867</v>
      </c>
      <c r="J854" s="116">
        <v>10460</v>
      </c>
      <c r="K854" s="90" t="s">
        <v>1963</v>
      </c>
      <c r="L854" s="90" t="s">
        <v>185</v>
      </c>
      <c r="M854" s="94" t="str">
        <f t="shared" si="16"/>
        <v>MORENO Francisco</v>
      </c>
      <c r="N854" s="94" t="str">
        <f>IFERROR(VLOOKUP(A854,'[2]CLASES-TEMPORADA 2022_2023-2023'!$A:$M,12,0),"")</f>
        <v/>
      </c>
      <c r="O854" s="90" t="str">
        <f>IFERROR(VLOOKUP(A854,'[2]CLASES-TEMPORADA 2022_2023-2023'!$A:$M,13,0),"")</f>
        <v/>
      </c>
    </row>
    <row r="855" spans="1:15" s="94" customFormat="1" x14ac:dyDescent="0.2">
      <c r="A855" s="116">
        <v>38362</v>
      </c>
      <c r="B855" s="90" t="s">
        <v>8750</v>
      </c>
      <c r="C855" s="90" t="s">
        <v>2170</v>
      </c>
      <c r="D855" s="90"/>
      <c r="E855" s="90" t="s">
        <v>2171</v>
      </c>
      <c r="F855" s="90" t="s">
        <v>2172</v>
      </c>
      <c r="G855" s="90" t="s">
        <v>13117</v>
      </c>
      <c r="H855" s="90" t="s">
        <v>920</v>
      </c>
      <c r="I855" s="90" t="s">
        <v>953</v>
      </c>
      <c r="J855" s="116">
        <v>309</v>
      </c>
      <c r="K855" s="90" t="s">
        <v>2088</v>
      </c>
      <c r="L855" s="90" t="s">
        <v>583</v>
      </c>
      <c r="M855" s="94" t="str">
        <f t="shared" si="16"/>
        <v>NOMURA Iseei</v>
      </c>
      <c r="N855" s="94" t="str">
        <f>IFERROR(VLOOKUP(A855,'[2]CLASES-TEMPORADA 2022_2023-2023'!$A:$M,12,0),"")</f>
        <v/>
      </c>
      <c r="O855" s="90" t="str">
        <f>IFERROR(VLOOKUP(A855,'[2]CLASES-TEMPORADA 2022_2023-2023'!$A:$M,13,0),"")</f>
        <v/>
      </c>
    </row>
    <row r="856" spans="1:15" s="94" customFormat="1" x14ac:dyDescent="0.2">
      <c r="A856" s="116">
        <v>38360</v>
      </c>
      <c r="B856" s="90" t="s">
        <v>8750</v>
      </c>
      <c r="C856" s="90" t="s">
        <v>2006</v>
      </c>
      <c r="D856" s="90" t="s">
        <v>13118</v>
      </c>
      <c r="E856" s="90" t="s">
        <v>1971</v>
      </c>
      <c r="F856" s="90" t="s">
        <v>13119</v>
      </c>
      <c r="G856" s="90" t="s">
        <v>13120</v>
      </c>
      <c r="H856" s="90" t="s">
        <v>909</v>
      </c>
      <c r="I856" s="90" t="s">
        <v>1116</v>
      </c>
      <c r="J856" s="116">
        <v>343</v>
      </c>
      <c r="K856" s="90" t="s">
        <v>1963</v>
      </c>
      <c r="L856" s="90" t="s">
        <v>604</v>
      </c>
      <c r="M856" s="94" t="str">
        <f t="shared" si="16"/>
        <v>GóMEZ Martín</v>
      </c>
      <c r="N856" s="94" t="str">
        <f>IFERROR(VLOOKUP(A856,'[2]CLASES-TEMPORADA 2022_2023-2023'!$A:$M,12,0),"")</f>
        <v/>
      </c>
      <c r="O856" s="90" t="str">
        <f>IFERROR(VLOOKUP(A856,'[2]CLASES-TEMPORADA 2022_2023-2023'!$A:$M,13,0),"")</f>
        <v/>
      </c>
    </row>
    <row r="857" spans="1:15" s="94" customFormat="1" x14ac:dyDescent="0.2">
      <c r="A857" s="116">
        <v>38343</v>
      </c>
      <c r="B857" s="90" t="s">
        <v>8750</v>
      </c>
      <c r="C857" s="90" t="s">
        <v>2173</v>
      </c>
      <c r="D857" s="90" t="s">
        <v>1357</v>
      </c>
      <c r="E857" s="90" t="s">
        <v>34</v>
      </c>
      <c r="F857" s="90" t="s">
        <v>2174</v>
      </c>
      <c r="G857" s="90" t="s">
        <v>13121</v>
      </c>
      <c r="H857" s="90" t="s">
        <v>909</v>
      </c>
      <c r="I857" s="90" t="s">
        <v>1150</v>
      </c>
      <c r="J857" s="116">
        <v>439</v>
      </c>
      <c r="K857" s="90" t="s">
        <v>1963</v>
      </c>
      <c r="L857" s="90" t="s">
        <v>583</v>
      </c>
      <c r="M857" s="94" t="str">
        <f t="shared" si="16"/>
        <v>BARTOLOME Alejandro</v>
      </c>
      <c r="N857" s="94" t="str">
        <f>IFERROR(VLOOKUP(A857,'[2]CLASES-TEMPORADA 2022_2023-2023'!$A:$M,12,0),"")</f>
        <v/>
      </c>
      <c r="O857" s="90" t="str">
        <f>IFERROR(VLOOKUP(A857,'[2]CLASES-TEMPORADA 2022_2023-2023'!$A:$M,13,0),"")</f>
        <v/>
      </c>
    </row>
    <row r="858" spans="1:15" s="94" customFormat="1" x14ac:dyDescent="0.2">
      <c r="A858" s="116">
        <v>38339</v>
      </c>
      <c r="B858" s="90" t="s">
        <v>8750</v>
      </c>
      <c r="C858" s="90" t="s">
        <v>1589</v>
      </c>
      <c r="D858" s="90" t="s">
        <v>1395</v>
      </c>
      <c r="E858" s="90" t="s">
        <v>11573</v>
      </c>
      <c r="F858" s="90" t="s">
        <v>13122</v>
      </c>
      <c r="G858" s="90" t="s">
        <v>13123</v>
      </c>
      <c r="H858" s="90" t="s">
        <v>909</v>
      </c>
      <c r="I858" s="90" t="s">
        <v>915</v>
      </c>
      <c r="J858" s="116">
        <v>37</v>
      </c>
      <c r="K858" s="90" t="s">
        <v>1963</v>
      </c>
      <c r="L858" s="90" t="s">
        <v>185</v>
      </c>
      <c r="M858" s="94" t="str">
        <f t="shared" si="16"/>
        <v>CARRILLO José Antonio</v>
      </c>
      <c r="N858" s="94" t="str">
        <f>IFERROR(VLOOKUP(A858,'[2]CLASES-TEMPORADA 2022_2023-2023'!$A:$M,12,0),"")</f>
        <v/>
      </c>
      <c r="O858" s="90" t="str">
        <f>IFERROR(VLOOKUP(A858,'[2]CLASES-TEMPORADA 2022_2023-2023'!$A:$M,13,0),"")</f>
        <v/>
      </c>
    </row>
    <row r="859" spans="1:15" s="94" customFormat="1" x14ac:dyDescent="0.2">
      <c r="A859" s="116">
        <v>38336</v>
      </c>
      <c r="B859" s="90" t="s">
        <v>8750</v>
      </c>
      <c r="C859" s="90" t="s">
        <v>2277</v>
      </c>
      <c r="D859" s="90" t="s">
        <v>2600</v>
      </c>
      <c r="E859" s="90" t="s">
        <v>2869</v>
      </c>
      <c r="F859" s="90" t="s">
        <v>8756</v>
      </c>
      <c r="G859" s="90" t="s">
        <v>13124</v>
      </c>
      <c r="H859" s="90" t="s">
        <v>913</v>
      </c>
      <c r="I859" s="90" t="s">
        <v>958</v>
      </c>
      <c r="J859" s="116">
        <v>355</v>
      </c>
      <c r="K859" s="90" t="s">
        <v>1963</v>
      </c>
      <c r="L859" s="90" t="s">
        <v>604</v>
      </c>
      <c r="M859" s="94" t="str">
        <f t="shared" si="16"/>
        <v>FERNáNDEZ Nicolas</v>
      </c>
      <c r="N859" s="94" t="str">
        <f>IFERROR(VLOOKUP(A859,'[2]CLASES-TEMPORADA 2022_2023-2023'!$A:$M,12,0),"")</f>
        <v/>
      </c>
      <c r="O859" s="90" t="str">
        <f>IFERROR(VLOOKUP(A859,'[2]CLASES-TEMPORADA 2022_2023-2023'!$A:$M,13,0),"")</f>
        <v/>
      </c>
    </row>
    <row r="860" spans="1:15" s="94" customFormat="1" x14ac:dyDescent="0.2">
      <c r="A860" s="116">
        <v>38335</v>
      </c>
      <c r="B860" s="90" t="s">
        <v>8750</v>
      </c>
      <c r="C860" s="90" t="s">
        <v>4124</v>
      </c>
      <c r="D860" s="90" t="s">
        <v>13125</v>
      </c>
      <c r="E860" s="90" t="s">
        <v>41</v>
      </c>
      <c r="F860" s="90" t="s">
        <v>1984</v>
      </c>
      <c r="G860" s="90" t="s">
        <v>13126</v>
      </c>
      <c r="H860" s="90" t="s">
        <v>909</v>
      </c>
      <c r="I860" s="90" t="s">
        <v>1249</v>
      </c>
      <c r="J860" s="116">
        <v>10181</v>
      </c>
      <c r="K860" s="90" t="s">
        <v>1963</v>
      </c>
      <c r="L860" s="90" t="s">
        <v>583</v>
      </c>
      <c r="M860" s="94" t="str">
        <f t="shared" si="16"/>
        <v>FLORES David</v>
      </c>
      <c r="N860" s="94" t="str">
        <f>IFERROR(VLOOKUP(A860,'[2]CLASES-TEMPORADA 2022_2023-2023'!$A:$M,12,0),"")</f>
        <v/>
      </c>
      <c r="O860" s="90" t="str">
        <f>IFERROR(VLOOKUP(A860,'[2]CLASES-TEMPORADA 2022_2023-2023'!$A:$M,13,0),"")</f>
        <v/>
      </c>
    </row>
    <row r="861" spans="1:15" s="94" customFormat="1" x14ac:dyDescent="0.2">
      <c r="A861" s="116">
        <v>38306</v>
      </c>
      <c r="B861" s="90" t="s">
        <v>8750</v>
      </c>
      <c r="C861" s="90" t="s">
        <v>2571</v>
      </c>
      <c r="D861" s="90" t="s">
        <v>13127</v>
      </c>
      <c r="E861" s="90" t="s">
        <v>2054</v>
      </c>
      <c r="F861" s="90" t="s">
        <v>3669</v>
      </c>
      <c r="G861" s="90" t="s">
        <v>13128</v>
      </c>
      <c r="H861" s="90" t="s">
        <v>909</v>
      </c>
      <c r="I861" s="90" t="s">
        <v>1058</v>
      </c>
      <c r="J861" s="116">
        <v>10095</v>
      </c>
      <c r="K861" s="90" t="s">
        <v>1963</v>
      </c>
      <c r="L861" s="90" t="s">
        <v>604</v>
      </c>
      <c r="M861" s="94" t="str">
        <f t="shared" si="16"/>
        <v>DUQUE Oliver</v>
      </c>
      <c r="N861" s="94" t="str">
        <f>IFERROR(VLOOKUP(A861,'[2]CLASES-TEMPORADA 2022_2023-2023'!$A:$M,12,0),"")</f>
        <v/>
      </c>
      <c r="O861" s="90" t="str">
        <f>IFERROR(VLOOKUP(A861,'[2]CLASES-TEMPORADA 2022_2023-2023'!$A:$M,13,0),"")</f>
        <v/>
      </c>
    </row>
    <row r="862" spans="1:15" s="94" customFormat="1" x14ac:dyDescent="0.2">
      <c r="A862" s="116">
        <v>38299</v>
      </c>
      <c r="B862" s="90" t="s">
        <v>10851</v>
      </c>
      <c r="C862" s="90" t="s">
        <v>957</v>
      </c>
      <c r="D862" s="90" t="s">
        <v>13129</v>
      </c>
      <c r="E862" s="90" t="s">
        <v>8244</v>
      </c>
      <c r="F862" s="90" t="s">
        <v>13130</v>
      </c>
      <c r="G862" s="90" t="s">
        <v>13131</v>
      </c>
      <c r="H862" s="90" t="s">
        <v>913</v>
      </c>
      <c r="I862" s="90" t="s">
        <v>2078</v>
      </c>
      <c r="J862" s="116">
        <v>10467</v>
      </c>
      <c r="K862" s="90" t="s">
        <v>1963</v>
      </c>
      <c r="L862" s="90" t="s">
        <v>599</v>
      </c>
      <c r="M862" s="94" t="str">
        <f t="shared" si="16"/>
        <v>MARCOS Elvira</v>
      </c>
      <c r="N862" s="94" t="str">
        <f>IFERROR(VLOOKUP(A862,'[2]CLASES-TEMPORADA 2022_2023-2023'!$A:$M,12,0),"")</f>
        <v/>
      </c>
      <c r="O862" s="90" t="str">
        <f>IFERROR(VLOOKUP(A862,'[2]CLASES-TEMPORADA 2022_2023-2023'!$A:$M,13,0),"")</f>
        <v/>
      </c>
    </row>
    <row r="863" spans="1:15" s="94" customFormat="1" x14ac:dyDescent="0.2">
      <c r="A863" s="116">
        <v>38298</v>
      </c>
      <c r="B863" s="90" t="s">
        <v>8750</v>
      </c>
      <c r="C863" s="90" t="s">
        <v>1292</v>
      </c>
      <c r="D863" s="90" t="s">
        <v>79</v>
      </c>
      <c r="E863" s="90" t="s">
        <v>108</v>
      </c>
      <c r="F863" s="90" t="s">
        <v>2177</v>
      </c>
      <c r="G863" s="90" t="s">
        <v>13132</v>
      </c>
      <c r="H863" s="90" t="s">
        <v>909</v>
      </c>
      <c r="I863" s="90" t="s">
        <v>1150</v>
      </c>
      <c r="J863" s="116">
        <v>439</v>
      </c>
      <c r="K863" s="90" t="s">
        <v>1963</v>
      </c>
      <c r="L863" s="90" t="s">
        <v>583</v>
      </c>
      <c r="M863" s="94" t="str">
        <f t="shared" si="16"/>
        <v>COMPANY Sergio</v>
      </c>
      <c r="N863" s="94" t="str">
        <f>IFERROR(VLOOKUP(A863,'[2]CLASES-TEMPORADA 2022_2023-2023'!$A:$M,12,0),"")</f>
        <v/>
      </c>
      <c r="O863" s="90" t="str">
        <f>IFERROR(VLOOKUP(A863,'[2]CLASES-TEMPORADA 2022_2023-2023'!$A:$M,13,0),"")</f>
        <v/>
      </c>
    </row>
    <row r="864" spans="1:15" s="94" customFormat="1" x14ac:dyDescent="0.2">
      <c r="A864" s="116">
        <v>38294</v>
      </c>
      <c r="B864" s="90" t="s">
        <v>8750</v>
      </c>
      <c r="C864" s="90" t="s">
        <v>26</v>
      </c>
      <c r="D864" s="90" t="s">
        <v>13133</v>
      </c>
      <c r="E864" s="90" t="s">
        <v>13134</v>
      </c>
      <c r="F864" s="90" t="s">
        <v>13135</v>
      </c>
      <c r="G864" s="90" t="s">
        <v>13136</v>
      </c>
      <c r="H864" s="90" t="s">
        <v>909</v>
      </c>
      <c r="I864" s="90" t="s">
        <v>1116</v>
      </c>
      <c r="J864" s="116">
        <v>343</v>
      </c>
      <c r="K864" s="90" t="s">
        <v>1963</v>
      </c>
      <c r="L864" s="90" t="s">
        <v>604</v>
      </c>
      <c r="M864" s="94" t="str">
        <f t="shared" si="16"/>
        <v>GOMEZ Hector Uxmal</v>
      </c>
      <c r="N864" s="94" t="str">
        <f>IFERROR(VLOOKUP(A864,'[2]CLASES-TEMPORADA 2022_2023-2023'!$A:$M,12,0),"")</f>
        <v/>
      </c>
      <c r="O864" s="90" t="str">
        <f>IFERROR(VLOOKUP(A864,'[2]CLASES-TEMPORADA 2022_2023-2023'!$A:$M,13,0),"")</f>
        <v/>
      </c>
    </row>
    <row r="865" spans="1:15" s="94" customFormat="1" x14ac:dyDescent="0.2">
      <c r="A865" s="116">
        <v>38277</v>
      </c>
      <c r="B865" s="90" t="s">
        <v>8750</v>
      </c>
      <c r="C865" s="90" t="s">
        <v>168</v>
      </c>
      <c r="D865" s="90" t="s">
        <v>995</v>
      </c>
      <c r="E865" s="90" t="s">
        <v>75</v>
      </c>
      <c r="F865" s="90" t="s">
        <v>13137</v>
      </c>
      <c r="G865" s="90" t="s">
        <v>13138</v>
      </c>
      <c r="H865" s="90" t="s">
        <v>909</v>
      </c>
      <c r="I865" s="90" t="s">
        <v>1058</v>
      </c>
      <c r="J865" s="116">
        <v>10095</v>
      </c>
      <c r="K865" s="90" t="s">
        <v>1963</v>
      </c>
      <c r="L865" s="90" t="s">
        <v>604</v>
      </c>
      <c r="M865" s="94" t="str">
        <f t="shared" si="16"/>
        <v>PÉREZ Jorge</v>
      </c>
      <c r="N865" s="94" t="str">
        <f>IFERROR(VLOOKUP(A865,'[2]CLASES-TEMPORADA 2022_2023-2023'!$A:$M,12,0),"")</f>
        <v/>
      </c>
      <c r="O865" s="90" t="str">
        <f>IFERROR(VLOOKUP(A865,'[2]CLASES-TEMPORADA 2022_2023-2023'!$A:$M,13,0),"")</f>
        <v/>
      </c>
    </row>
    <row r="866" spans="1:15" s="94" customFormat="1" x14ac:dyDescent="0.2">
      <c r="A866" s="116">
        <v>38276</v>
      </c>
      <c r="B866" s="90" t="s">
        <v>8750</v>
      </c>
      <c r="C866" s="90" t="s">
        <v>168</v>
      </c>
      <c r="D866" s="90" t="s">
        <v>995</v>
      </c>
      <c r="E866" s="90" t="s">
        <v>5520</v>
      </c>
      <c r="F866" s="90" t="s">
        <v>5385</v>
      </c>
      <c r="G866" s="90" t="s">
        <v>13139</v>
      </c>
      <c r="H866" s="90" t="s">
        <v>909</v>
      </c>
      <c r="I866" s="90" t="s">
        <v>1058</v>
      </c>
      <c r="J866" s="116">
        <v>10095</v>
      </c>
      <c r="K866" s="90" t="s">
        <v>1963</v>
      </c>
      <c r="L866" s="90" t="s">
        <v>604</v>
      </c>
      <c r="M866" s="94" t="str">
        <f t="shared" si="16"/>
        <v>PÉREZ Martín</v>
      </c>
      <c r="N866" s="94" t="str">
        <f>IFERROR(VLOOKUP(A866,'[2]CLASES-TEMPORADA 2022_2023-2023'!$A:$M,12,0),"")</f>
        <v/>
      </c>
      <c r="O866" s="90" t="str">
        <f>IFERROR(VLOOKUP(A866,'[2]CLASES-TEMPORADA 2022_2023-2023'!$A:$M,13,0),"")</f>
        <v/>
      </c>
    </row>
    <row r="867" spans="1:15" s="94" customFormat="1" x14ac:dyDescent="0.2">
      <c r="A867" s="116">
        <v>38275</v>
      </c>
      <c r="B867" s="90" t="s">
        <v>8750</v>
      </c>
      <c r="C867" s="90" t="s">
        <v>1415</v>
      </c>
      <c r="D867" s="90" t="s">
        <v>3122</v>
      </c>
      <c r="E867" s="90" t="s">
        <v>85</v>
      </c>
      <c r="F867" s="90" t="s">
        <v>13140</v>
      </c>
      <c r="G867" s="90" t="s">
        <v>13141</v>
      </c>
      <c r="H867" s="90" t="s">
        <v>909</v>
      </c>
      <c r="I867" s="90" t="s">
        <v>1058</v>
      </c>
      <c r="J867" s="116">
        <v>10095</v>
      </c>
      <c r="K867" s="90" t="s">
        <v>1963</v>
      </c>
      <c r="L867" s="90" t="s">
        <v>604</v>
      </c>
      <c r="M867" s="94" t="str">
        <f t="shared" si="16"/>
        <v>FERNÁNDEZ Diego</v>
      </c>
      <c r="N867" s="94" t="str">
        <f>IFERROR(VLOOKUP(A867,'[2]CLASES-TEMPORADA 2022_2023-2023'!$A:$M,12,0),"")</f>
        <v/>
      </c>
      <c r="O867" s="90" t="str">
        <f>IFERROR(VLOOKUP(A867,'[2]CLASES-TEMPORADA 2022_2023-2023'!$A:$M,13,0),"")</f>
        <v/>
      </c>
    </row>
    <row r="868" spans="1:15" s="94" customFormat="1" x14ac:dyDescent="0.2">
      <c r="A868" s="116">
        <v>38272</v>
      </c>
      <c r="B868" s="90" t="s">
        <v>8750</v>
      </c>
      <c r="C868" s="90" t="s">
        <v>13142</v>
      </c>
      <c r="D868" s="90" t="s">
        <v>135</v>
      </c>
      <c r="E868" s="90" t="s">
        <v>2242</v>
      </c>
      <c r="F868" s="90" t="s">
        <v>13143</v>
      </c>
      <c r="G868" s="90" t="s">
        <v>13144</v>
      </c>
      <c r="H868" s="90" t="s">
        <v>909</v>
      </c>
      <c r="I868" s="90" t="s">
        <v>1053</v>
      </c>
      <c r="J868" s="116">
        <v>10085</v>
      </c>
      <c r="K868" s="90" t="s">
        <v>1963</v>
      </c>
      <c r="L868" s="90" t="s">
        <v>588</v>
      </c>
      <c r="M868" s="94" t="str">
        <f t="shared" si="16"/>
        <v>COB Alfredo</v>
      </c>
      <c r="N868" s="94" t="str">
        <f>IFERROR(VLOOKUP(A868,'[2]CLASES-TEMPORADA 2022_2023-2023'!$A:$M,12,0),"")</f>
        <v/>
      </c>
      <c r="O868" s="90" t="str">
        <f>IFERROR(VLOOKUP(A868,'[2]CLASES-TEMPORADA 2022_2023-2023'!$A:$M,13,0),"")</f>
        <v/>
      </c>
    </row>
    <row r="869" spans="1:15" s="94" customFormat="1" x14ac:dyDescent="0.2">
      <c r="A869" s="116">
        <v>38271</v>
      </c>
      <c r="B869" s="90" t="s">
        <v>8750</v>
      </c>
      <c r="C869" s="90" t="s">
        <v>19</v>
      </c>
      <c r="D869" s="90" t="s">
        <v>2661</v>
      </c>
      <c r="E869" s="90" t="s">
        <v>119</v>
      </c>
      <c r="F869" s="90" t="s">
        <v>13145</v>
      </c>
      <c r="G869" s="90" t="s">
        <v>13146</v>
      </c>
      <c r="H869" s="90" t="s">
        <v>909</v>
      </c>
      <c r="I869" s="90" t="s">
        <v>1256</v>
      </c>
      <c r="J869" s="116">
        <v>10164</v>
      </c>
      <c r="K869" s="90" t="s">
        <v>1963</v>
      </c>
      <c r="L869" s="90" t="s">
        <v>604</v>
      </c>
      <c r="M869" s="94" t="str">
        <f t="shared" si="16"/>
        <v>RUIZ Ruben</v>
      </c>
      <c r="N869" s="94" t="str">
        <f>IFERROR(VLOOKUP(A869,'[2]CLASES-TEMPORADA 2022_2023-2023'!$A:$M,12,0),"")</f>
        <v/>
      </c>
      <c r="O869" s="90" t="str">
        <f>IFERROR(VLOOKUP(A869,'[2]CLASES-TEMPORADA 2022_2023-2023'!$A:$M,13,0),"")</f>
        <v/>
      </c>
    </row>
    <row r="870" spans="1:15" s="94" customFormat="1" x14ac:dyDescent="0.2">
      <c r="A870" s="116">
        <v>38221</v>
      </c>
      <c r="B870" s="90" t="s">
        <v>10851</v>
      </c>
      <c r="C870" s="90" t="s">
        <v>69</v>
      </c>
      <c r="D870" s="90" t="s">
        <v>22</v>
      </c>
      <c r="E870" s="90" t="s">
        <v>5573</v>
      </c>
      <c r="F870" s="90" t="s">
        <v>13147</v>
      </c>
      <c r="G870" s="90" t="s">
        <v>13148</v>
      </c>
      <c r="H870" s="90" t="s">
        <v>913</v>
      </c>
      <c r="I870" s="90" t="s">
        <v>1241</v>
      </c>
      <c r="J870" s="116">
        <v>10116</v>
      </c>
      <c r="K870" s="90" t="s">
        <v>1963</v>
      </c>
      <c r="L870" s="90" t="s">
        <v>598</v>
      </c>
      <c r="M870" s="94" t="str">
        <f t="shared" si="16"/>
        <v>PEREZ Gema</v>
      </c>
      <c r="N870" s="94" t="str">
        <f>IFERROR(VLOOKUP(A870,'[2]CLASES-TEMPORADA 2022_2023-2023'!$A:$M,12,0),"")</f>
        <v/>
      </c>
      <c r="O870" s="90" t="str">
        <f>IFERROR(VLOOKUP(A870,'[2]CLASES-TEMPORADA 2022_2023-2023'!$A:$M,13,0),"")</f>
        <v/>
      </c>
    </row>
    <row r="871" spans="1:15" s="94" customFormat="1" x14ac:dyDescent="0.2">
      <c r="A871" s="116">
        <v>38220</v>
      </c>
      <c r="B871" s="90" t="s">
        <v>8750</v>
      </c>
      <c r="C871" s="90" t="s">
        <v>91</v>
      </c>
      <c r="D871" s="90" t="s">
        <v>1724</v>
      </c>
      <c r="E871" s="90" t="s">
        <v>108</v>
      </c>
      <c r="F871" s="90" t="s">
        <v>13149</v>
      </c>
      <c r="G871" s="90" t="s">
        <v>13150</v>
      </c>
      <c r="H871" s="90" t="s">
        <v>909</v>
      </c>
      <c r="I871" s="90" t="s">
        <v>1161</v>
      </c>
      <c r="J871" s="116">
        <v>10129</v>
      </c>
      <c r="K871" s="90" t="s">
        <v>1963</v>
      </c>
      <c r="L871" s="90" t="s">
        <v>598</v>
      </c>
      <c r="M871" s="94" t="str">
        <f t="shared" si="16"/>
        <v>ALVAREZ Sergio</v>
      </c>
      <c r="N871" s="94" t="str">
        <f>IFERROR(VLOOKUP(A871,'[2]CLASES-TEMPORADA 2022_2023-2023'!$A:$M,12,0),"")</f>
        <v/>
      </c>
      <c r="O871" s="90" t="str">
        <f>IFERROR(VLOOKUP(A871,'[2]CLASES-TEMPORADA 2022_2023-2023'!$A:$M,13,0),"")</f>
        <v/>
      </c>
    </row>
    <row r="872" spans="1:15" s="94" customFormat="1" x14ac:dyDescent="0.2">
      <c r="A872" s="116">
        <v>38214</v>
      </c>
      <c r="B872" s="90" t="s">
        <v>8750</v>
      </c>
      <c r="C872" s="90" t="s">
        <v>2178</v>
      </c>
      <c r="D872" s="90" t="s">
        <v>2179</v>
      </c>
      <c r="E872" s="90" t="s">
        <v>126</v>
      </c>
      <c r="F872" s="90" t="s">
        <v>2180</v>
      </c>
      <c r="G872" s="90" t="s">
        <v>13151</v>
      </c>
      <c r="H872" s="90" t="s">
        <v>909</v>
      </c>
      <c r="I872" s="90" t="s">
        <v>673</v>
      </c>
      <c r="J872" s="116">
        <v>10202</v>
      </c>
      <c r="K872" s="90" t="s">
        <v>1963</v>
      </c>
      <c r="L872" s="90" t="s">
        <v>583</v>
      </c>
      <c r="M872" s="94" t="str">
        <f t="shared" si="16"/>
        <v>ABAD Pablo</v>
      </c>
      <c r="N872" s="94" t="str">
        <f>IFERROR(VLOOKUP(A872,'[2]CLASES-TEMPORADA 2022_2023-2023'!$A:$M,12,0),"")</f>
        <v/>
      </c>
      <c r="O872" s="90" t="str">
        <f>IFERROR(VLOOKUP(A872,'[2]CLASES-TEMPORADA 2022_2023-2023'!$A:$M,13,0),"")</f>
        <v/>
      </c>
    </row>
    <row r="873" spans="1:15" s="94" customFormat="1" x14ac:dyDescent="0.2">
      <c r="A873" s="116">
        <v>38213</v>
      </c>
      <c r="B873" s="90" t="s">
        <v>8750</v>
      </c>
      <c r="C873" s="90" t="s">
        <v>2181</v>
      </c>
      <c r="D873" s="90" t="s">
        <v>2182</v>
      </c>
      <c r="E873" s="90" t="s">
        <v>79</v>
      </c>
      <c r="F873" s="90" t="s">
        <v>2183</v>
      </c>
      <c r="G873" s="90" t="s">
        <v>13152</v>
      </c>
      <c r="H873" s="90" t="s">
        <v>909</v>
      </c>
      <c r="I873" s="90" t="s">
        <v>673</v>
      </c>
      <c r="J873" s="116">
        <v>10202</v>
      </c>
      <c r="K873" s="90" t="s">
        <v>1963</v>
      </c>
      <c r="L873" s="90" t="s">
        <v>583</v>
      </c>
      <c r="M873" s="94" t="str">
        <f t="shared" si="16"/>
        <v>VEGAS Miguel</v>
      </c>
      <c r="N873" s="94" t="str">
        <f>IFERROR(VLOOKUP(A873,'[2]CLASES-TEMPORADA 2022_2023-2023'!$A:$M,12,0),"")</f>
        <v/>
      </c>
      <c r="O873" s="90" t="str">
        <f>IFERROR(VLOOKUP(A873,'[2]CLASES-TEMPORADA 2022_2023-2023'!$A:$M,13,0),"")</f>
        <v/>
      </c>
    </row>
    <row r="874" spans="1:15" s="94" customFormat="1" x14ac:dyDescent="0.2">
      <c r="A874" s="116">
        <v>38212</v>
      </c>
      <c r="B874" s="90" t="s">
        <v>8750</v>
      </c>
      <c r="C874" s="90" t="s">
        <v>13153</v>
      </c>
      <c r="D874" s="90" t="s">
        <v>2277</v>
      </c>
      <c r="E874" s="90" t="s">
        <v>13154</v>
      </c>
      <c r="F874" s="90" t="s">
        <v>2554</v>
      </c>
      <c r="G874" s="90" t="s">
        <v>13155</v>
      </c>
      <c r="H874" s="90" t="s">
        <v>909</v>
      </c>
      <c r="I874" s="90" t="s">
        <v>929</v>
      </c>
      <c r="J874" s="116">
        <v>111</v>
      </c>
      <c r="K874" s="90" t="s">
        <v>1963</v>
      </c>
      <c r="L874" s="90" t="s">
        <v>598</v>
      </c>
      <c r="M874" s="94" t="str">
        <f t="shared" si="16"/>
        <v>MUSIAL Victor Karol</v>
      </c>
      <c r="N874" s="94" t="str">
        <f>IFERROR(VLOOKUP(A874,'[2]CLASES-TEMPORADA 2022_2023-2023'!$A:$M,12,0),"")</f>
        <v/>
      </c>
      <c r="O874" s="90" t="str">
        <f>IFERROR(VLOOKUP(A874,'[2]CLASES-TEMPORADA 2022_2023-2023'!$A:$M,13,0),"")</f>
        <v/>
      </c>
    </row>
    <row r="875" spans="1:15" s="94" customFormat="1" x14ac:dyDescent="0.2">
      <c r="A875" s="116">
        <v>38196</v>
      </c>
      <c r="B875" s="90" t="s">
        <v>8750</v>
      </c>
      <c r="C875" s="90" t="s">
        <v>8075</v>
      </c>
      <c r="D875" s="90" t="s">
        <v>91</v>
      </c>
      <c r="E875" s="90" t="s">
        <v>3597</v>
      </c>
      <c r="F875" s="90" t="s">
        <v>3080</v>
      </c>
      <c r="G875" s="90" t="s">
        <v>13156</v>
      </c>
      <c r="H875" s="90" t="s">
        <v>909</v>
      </c>
      <c r="I875" s="90" t="s">
        <v>1139</v>
      </c>
      <c r="J875" s="116">
        <v>52</v>
      </c>
      <c r="K875" s="90" t="s">
        <v>1963</v>
      </c>
      <c r="L875" s="90" t="s">
        <v>598</v>
      </c>
      <c r="M875" s="94" t="str">
        <f t="shared" si="16"/>
        <v>MIRA Yago</v>
      </c>
      <c r="N875" s="94" t="str">
        <f>IFERROR(VLOOKUP(A875,'[2]CLASES-TEMPORADA 2022_2023-2023'!$A:$M,12,0),"")</f>
        <v/>
      </c>
      <c r="O875" s="90" t="str">
        <f>IFERROR(VLOOKUP(A875,'[2]CLASES-TEMPORADA 2022_2023-2023'!$A:$M,13,0),"")</f>
        <v/>
      </c>
    </row>
    <row r="876" spans="1:15" s="94" customFormat="1" x14ac:dyDescent="0.2">
      <c r="A876" s="116">
        <v>38181</v>
      </c>
      <c r="B876" s="90" t="s">
        <v>8750</v>
      </c>
      <c r="C876" s="90" t="s">
        <v>13157</v>
      </c>
      <c r="D876" s="90" t="s">
        <v>31</v>
      </c>
      <c r="E876" s="90" t="s">
        <v>2030</v>
      </c>
      <c r="F876" s="90" t="s">
        <v>13158</v>
      </c>
      <c r="G876" s="90" t="s">
        <v>13159</v>
      </c>
      <c r="H876" s="90" t="s">
        <v>920</v>
      </c>
      <c r="I876" s="90" t="s">
        <v>979</v>
      </c>
      <c r="J876" s="116">
        <v>634</v>
      </c>
      <c r="K876" s="90" t="s">
        <v>1963</v>
      </c>
      <c r="L876" s="90" t="s">
        <v>593</v>
      </c>
      <c r="M876" s="94" t="str">
        <f t="shared" si="16"/>
        <v>DE LEON Pedro</v>
      </c>
      <c r="N876" s="94" t="str">
        <f>IFERROR(VLOOKUP(A876,'[2]CLASES-TEMPORADA 2022_2023-2023'!$A:$M,12,0),"")</f>
        <v/>
      </c>
      <c r="O876" s="90" t="str">
        <f>IFERROR(VLOOKUP(A876,'[2]CLASES-TEMPORADA 2022_2023-2023'!$A:$M,13,0),"")</f>
        <v/>
      </c>
    </row>
    <row r="877" spans="1:15" s="94" customFormat="1" x14ac:dyDescent="0.2">
      <c r="A877" s="116">
        <v>38170</v>
      </c>
      <c r="B877" s="90" t="s">
        <v>8750</v>
      </c>
      <c r="C877" s="90" t="s">
        <v>13160</v>
      </c>
      <c r="D877" s="90" t="s">
        <v>1854</v>
      </c>
      <c r="E877" s="90" t="s">
        <v>58</v>
      </c>
      <c r="F877" s="90" t="s">
        <v>13161</v>
      </c>
      <c r="G877" s="90" t="s">
        <v>13162</v>
      </c>
      <c r="H877" s="90" t="s">
        <v>920</v>
      </c>
      <c r="I877" s="90" t="s">
        <v>867</v>
      </c>
      <c r="J877" s="116">
        <v>10460</v>
      </c>
      <c r="K877" s="90" t="s">
        <v>1963</v>
      </c>
      <c r="L877" s="90" t="s">
        <v>185</v>
      </c>
      <c r="M877" s="94" t="str">
        <f t="shared" si="16"/>
        <v>GARCIA SOTO Angel</v>
      </c>
      <c r="N877" s="94" t="str">
        <f>IFERROR(VLOOKUP(A877,'[2]CLASES-TEMPORADA 2022_2023-2023'!$A:$M,12,0),"")</f>
        <v/>
      </c>
      <c r="O877" s="90" t="str">
        <f>IFERROR(VLOOKUP(A877,'[2]CLASES-TEMPORADA 2022_2023-2023'!$A:$M,13,0),"")</f>
        <v/>
      </c>
    </row>
    <row r="878" spans="1:15" s="94" customFormat="1" x14ac:dyDescent="0.2">
      <c r="A878" s="116">
        <v>38168</v>
      </c>
      <c r="B878" s="90" t="s">
        <v>8750</v>
      </c>
      <c r="C878" s="90" t="s">
        <v>118</v>
      </c>
      <c r="D878" s="90" t="s">
        <v>2066</v>
      </c>
      <c r="E878" s="90" t="s">
        <v>76</v>
      </c>
      <c r="F878" s="90" t="s">
        <v>13163</v>
      </c>
      <c r="G878" s="90" t="s">
        <v>13164</v>
      </c>
      <c r="H878" s="90" t="s">
        <v>909</v>
      </c>
      <c r="I878" s="90" t="s">
        <v>1177</v>
      </c>
      <c r="J878" s="116">
        <v>80</v>
      </c>
      <c r="K878" s="90" t="s">
        <v>1963</v>
      </c>
      <c r="L878" s="90" t="s">
        <v>185</v>
      </c>
      <c r="M878" s="94" t="str">
        <f t="shared" si="16"/>
        <v>REDONDO Jose Manuel</v>
      </c>
      <c r="N878" s="94" t="str">
        <f>IFERROR(VLOOKUP(A878,'[2]CLASES-TEMPORADA 2022_2023-2023'!$A:$M,12,0),"")</f>
        <v/>
      </c>
      <c r="O878" s="90" t="str">
        <f>IFERROR(VLOOKUP(A878,'[2]CLASES-TEMPORADA 2022_2023-2023'!$A:$M,13,0),"")</f>
        <v/>
      </c>
    </row>
    <row r="879" spans="1:15" s="94" customFormat="1" x14ac:dyDescent="0.2">
      <c r="A879" s="116">
        <v>38159</v>
      </c>
      <c r="B879" s="90" t="s">
        <v>8750</v>
      </c>
      <c r="C879" s="90" t="s">
        <v>13165</v>
      </c>
      <c r="D879" s="90" t="s">
        <v>82</v>
      </c>
      <c r="E879" s="90" t="s">
        <v>3022</v>
      </c>
      <c r="F879" s="90" t="s">
        <v>1962</v>
      </c>
      <c r="G879" s="90" t="s">
        <v>13166</v>
      </c>
      <c r="H879" s="90" t="s">
        <v>920</v>
      </c>
      <c r="I879" s="90" t="s">
        <v>1183</v>
      </c>
      <c r="J879" s="116">
        <v>600</v>
      </c>
      <c r="K879" s="90" t="s">
        <v>1963</v>
      </c>
      <c r="L879" s="90" t="s">
        <v>583</v>
      </c>
      <c r="M879" s="94" t="str">
        <f t="shared" si="16"/>
        <v>ALBELA Raul</v>
      </c>
      <c r="N879" s="94" t="str">
        <f>IFERROR(VLOOKUP(A879,'[2]CLASES-TEMPORADA 2022_2023-2023'!$A:$M,12,0),"")</f>
        <v/>
      </c>
      <c r="O879" s="90" t="str">
        <f>IFERROR(VLOOKUP(A879,'[2]CLASES-TEMPORADA 2022_2023-2023'!$A:$M,13,0),"")</f>
        <v/>
      </c>
    </row>
    <row r="880" spans="1:15" s="94" customFormat="1" x14ac:dyDescent="0.2">
      <c r="A880" s="116">
        <v>38115</v>
      </c>
      <c r="B880" s="90" t="s">
        <v>8750</v>
      </c>
      <c r="C880" s="90" t="s">
        <v>13167</v>
      </c>
      <c r="D880" s="90" t="s">
        <v>56</v>
      </c>
      <c r="E880" s="90" t="s">
        <v>1271</v>
      </c>
      <c r="F880" s="90" t="s">
        <v>13168</v>
      </c>
      <c r="G880" s="90" t="s">
        <v>13169</v>
      </c>
      <c r="H880" s="90" t="s">
        <v>909</v>
      </c>
      <c r="I880" s="90" t="s">
        <v>1116</v>
      </c>
      <c r="J880" s="116">
        <v>343</v>
      </c>
      <c r="K880" s="90" t="s">
        <v>1963</v>
      </c>
      <c r="L880" s="90" t="s">
        <v>604</v>
      </c>
      <c r="M880" s="94" t="str">
        <f t="shared" si="16"/>
        <v>FELICIANO Luis</v>
      </c>
      <c r="N880" s="94" t="str">
        <f>IFERROR(VLOOKUP(A880,'[2]CLASES-TEMPORADA 2022_2023-2023'!$A:$M,12,0),"")</f>
        <v/>
      </c>
      <c r="O880" s="90" t="str">
        <f>IFERROR(VLOOKUP(A880,'[2]CLASES-TEMPORADA 2022_2023-2023'!$A:$M,13,0),"")</f>
        <v/>
      </c>
    </row>
    <row r="881" spans="1:15" s="94" customFormat="1" x14ac:dyDescent="0.2">
      <c r="A881" s="116">
        <v>38109</v>
      </c>
      <c r="B881" s="90" t="s">
        <v>8750</v>
      </c>
      <c r="C881" s="90" t="s">
        <v>1101</v>
      </c>
      <c r="D881" s="90" t="s">
        <v>4816</v>
      </c>
      <c r="E881" s="90" t="s">
        <v>4429</v>
      </c>
      <c r="F881" s="90" t="s">
        <v>13170</v>
      </c>
      <c r="G881" s="90" t="s">
        <v>13171</v>
      </c>
      <c r="H881" s="90" t="s">
        <v>909</v>
      </c>
      <c r="I881" s="90" t="s">
        <v>1241</v>
      </c>
      <c r="J881" s="116">
        <v>10116</v>
      </c>
      <c r="K881" s="90" t="s">
        <v>1963</v>
      </c>
      <c r="L881" s="90" t="s">
        <v>598</v>
      </c>
      <c r="M881" s="94" t="str">
        <f t="shared" si="16"/>
        <v>GONZáLEZ Jonathan</v>
      </c>
      <c r="N881" s="94" t="str">
        <f>IFERROR(VLOOKUP(A881,'[2]CLASES-TEMPORADA 2022_2023-2023'!$A:$M,12,0),"")</f>
        <v/>
      </c>
      <c r="O881" s="90" t="str">
        <f>IFERROR(VLOOKUP(A881,'[2]CLASES-TEMPORADA 2022_2023-2023'!$A:$M,13,0),"")</f>
        <v/>
      </c>
    </row>
    <row r="882" spans="1:15" s="94" customFormat="1" x14ac:dyDescent="0.2">
      <c r="A882" s="116">
        <v>38107</v>
      </c>
      <c r="B882" s="90" t="s">
        <v>8750</v>
      </c>
      <c r="C882" s="90" t="s">
        <v>1556</v>
      </c>
      <c r="D882" s="90" t="s">
        <v>13172</v>
      </c>
      <c r="E882" s="90" t="s">
        <v>23</v>
      </c>
      <c r="F882" s="90" t="s">
        <v>4585</v>
      </c>
      <c r="G882" s="90" t="s">
        <v>13173</v>
      </c>
      <c r="H882" s="90" t="s">
        <v>909</v>
      </c>
      <c r="I882" s="90" t="s">
        <v>1119</v>
      </c>
      <c r="J882" s="116">
        <v>534</v>
      </c>
      <c r="K882" s="90" t="s">
        <v>1963</v>
      </c>
      <c r="L882" s="90" t="s">
        <v>520</v>
      </c>
      <c r="M882" s="94" t="str">
        <f t="shared" si="16"/>
        <v>FANDIÑO Manuel</v>
      </c>
      <c r="N882" s="94" t="str">
        <f>IFERROR(VLOOKUP(A882,'[2]CLASES-TEMPORADA 2022_2023-2023'!$A:$M,12,0),"")</f>
        <v/>
      </c>
      <c r="O882" s="90" t="str">
        <f>IFERROR(VLOOKUP(A882,'[2]CLASES-TEMPORADA 2022_2023-2023'!$A:$M,13,0),"")</f>
        <v/>
      </c>
    </row>
    <row r="883" spans="1:15" s="94" customFormat="1" x14ac:dyDescent="0.2">
      <c r="A883" s="116">
        <v>38106</v>
      </c>
      <c r="B883" s="90" t="s">
        <v>8750</v>
      </c>
      <c r="C883" s="90" t="s">
        <v>91</v>
      </c>
      <c r="D883" s="90" t="s">
        <v>1386</v>
      </c>
      <c r="E883" s="90" t="s">
        <v>79</v>
      </c>
      <c r="F883" s="90" t="s">
        <v>13174</v>
      </c>
      <c r="G883" s="90" t="s">
        <v>13175</v>
      </c>
      <c r="H883" s="90" t="s">
        <v>909</v>
      </c>
      <c r="I883" s="90" t="s">
        <v>1119</v>
      </c>
      <c r="J883" s="116">
        <v>534</v>
      </c>
      <c r="K883" s="90" t="s">
        <v>1963</v>
      </c>
      <c r="L883" s="90" t="s">
        <v>520</v>
      </c>
      <c r="M883" s="94" t="str">
        <f t="shared" si="16"/>
        <v>ALVAREZ Miguel</v>
      </c>
      <c r="N883" s="94" t="str">
        <f>IFERROR(VLOOKUP(A883,'[2]CLASES-TEMPORADA 2022_2023-2023'!$A:$M,12,0),"")</f>
        <v/>
      </c>
      <c r="O883" s="90" t="str">
        <f>IFERROR(VLOOKUP(A883,'[2]CLASES-TEMPORADA 2022_2023-2023'!$A:$M,13,0),"")</f>
        <v/>
      </c>
    </row>
    <row r="884" spans="1:15" s="94" customFormat="1" x14ac:dyDescent="0.2">
      <c r="A884" s="116">
        <v>38105</v>
      </c>
      <c r="B884" s="90" t="s">
        <v>8750</v>
      </c>
      <c r="C884" s="90" t="s">
        <v>91</v>
      </c>
      <c r="D884" s="90" t="s">
        <v>1386</v>
      </c>
      <c r="E884" s="90" t="s">
        <v>75</v>
      </c>
      <c r="F884" s="90" t="s">
        <v>13176</v>
      </c>
      <c r="G884" s="90" t="s">
        <v>13177</v>
      </c>
      <c r="H884" s="90" t="s">
        <v>909</v>
      </c>
      <c r="I884" s="90" t="s">
        <v>1119</v>
      </c>
      <c r="J884" s="116">
        <v>534</v>
      </c>
      <c r="K884" s="90" t="s">
        <v>1963</v>
      </c>
      <c r="L884" s="90" t="s">
        <v>520</v>
      </c>
      <c r="M884" s="94" t="str">
        <f t="shared" si="16"/>
        <v>ALVAREZ Jorge</v>
      </c>
      <c r="N884" s="94" t="str">
        <f>IFERROR(VLOOKUP(A884,'[2]CLASES-TEMPORADA 2022_2023-2023'!$A:$M,12,0),"")</f>
        <v/>
      </c>
      <c r="O884" s="90" t="str">
        <f>IFERROR(VLOOKUP(A884,'[2]CLASES-TEMPORADA 2022_2023-2023'!$A:$M,13,0),"")</f>
        <v/>
      </c>
    </row>
    <row r="885" spans="1:15" s="94" customFormat="1" x14ac:dyDescent="0.2">
      <c r="A885" s="116">
        <v>38102</v>
      </c>
      <c r="B885" s="90" t="s">
        <v>8750</v>
      </c>
      <c r="C885" s="90" t="s">
        <v>12999</v>
      </c>
      <c r="D885" s="90" t="s">
        <v>2028</v>
      </c>
      <c r="E885" s="90" t="s">
        <v>2869</v>
      </c>
      <c r="F885" s="90" t="s">
        <v>13178</v>
      </c>
      <c r="G885" s="90" t="s">
        <v>13179</v>
      </c>
      <c r="H885" s="90" t="s">
        <v>909</v>
      </c>
      <c r="I885" s="90" t="s">
        <v>1119</v>
      </c>
      <c r="J885" s="116">
        <v>534</v>
      </c>
      <c r="K885" s="90" t="s">
        <v>1963</v>
      </c>
      <c r="L885" s="90" t="s">
        <v>520</v>
      </c>
      <c r="M885" s="94" t="str">
        <f t="shared" si="16"/>
        <v>PIAY Nicolas</v>
      </c>
      <c r="N885" s="94" t="str">
        <f>IFERROR(VLOOKUP(A885,'[2]CLASES-TEMPORADA 2022_2023-2023'!$A:$M,12,0),"")</f>
        <v/>
      </c>
      <c r="O885" s="90" t="str">
        <f>IFERROR(VLOOKUP(A885,'[2]CLASES-TEMPORADA 2022_2023-2023'!$A:$M,13,0),"")</f>
        <v/>
      </c>
    </row>
    <row r="886" spans="1:15" s="94" customFormat="1" x14ac:dyDescent="0.2">
      <c r="A886" s="116">
        <v>38101</v>
      </c>
      <c r="B886" s="90" t="s">
        <v>8750</v>
      </c>
      <c r="C886" s="90" t="s">
        <v>13180</v>
      </c>
      <c r="D886" s="90" t="s">
        <v>2028</v>
      </c>
      <c r="E886" s="90" t="s">
        <v>23</v>
      </c>
      <c r="F886" s="90" t="s">
        <v>2340</v>
      </c>
      <c r="G886" s="90" t="s">
        <v>13181</v>
      </c>
      <c r="H886" s="90" t="s">
        <v>909</v>
      </c>
      <c r="I886" s="90" t="s">
        <v>1119</v>
      </c>
      <c r="J886" s="116">
        <v>534</v>
      </c>
      <c r="K886" s="90" t="s">
        <v>1963</v>
      </c>
      <c r="L886" s="90" t="s">
        <v>520</v>
      </c>
      <c r="M886" s="94" t="str">
        <f t="shared" si="16"/>
        <v>LEIVAS Manuel</v>
      </c>
      <c r="N886" s="94" t="str">
        <f>IFERROR(VLOOKUP(A886,'[2]CLASES-TEMPORADA 2022_2023-2023'!$A:$M,12,0),"")</f>
        <v/>
      </c>
      <c r="O886" s="90" t="str">
        <f>IFERROR(VLOOKUP(A886,'[2]CLASES-TEMPORADA 2022_2023-2023'!$A:$M,13,0),"")</f>
        <v/>
      </c>
    </row>
    <row r="887" spans="1:15" s="94" customFormat="1" x14ac:dyDescent="0.2">
      <c r="A887" s="116">
        <v>38100</v>
      </c>
      <c r="B887" s="90" t="s">
        <v>8750</v>
      </c>
      <c r="C887" s="90" t="s">
        <v>13182</v>
      </c>
      <c r="D887" s="90" t="s">
        <v>138</v>
      </c>
      <c r="E887" s="90" t="s">
        <v>13183</v>
      </c>
      <c r="F887" s="90" t="s">
        <v>13184</v>
      </c>
      <c r="G887" s="90" t="s">
        <v>13185</v>
      </c>
      <c r="H887" s="90" t="s">
        <v>909</v>
      </c>
      <c r="I887" s="90" t="s">
        <v>1119</v>
      </c>
      <c r="J887" s="116">
        <v>534</v>
      </c>
      <c r="K887" s="90" t="s">
        <v>1963</v>
      </c>
      <c r="L887" s="90" t="s">
        <v>520</v>
      </c>
      <c r="M887" s="94" t="str">
        <f t="shared" si="16"/>
        <v>MEDRANDA Hector Leonardo</v>
      </c>
      <c r="N887" s="94" t="str">
        <f>IFERROR(VLOOKUP(A887,'[2]CLASES-TEMPORADA 2022_2023-2023'!$A:$M,12,0),"")</f>
        <v/>
      </c>
      <c r="O887" s="90" t="str">
        <f>IFERROR(VLOOKUP(A887,'[2]CLASES-TEMPORADA 2022_2023-2023'!$A:$M,13,0),"")</f>
        <v/>
      </c>
    </row>
    <row r="888" spans="1:15" s="94" customFormat="1" x14ac:dyDescent="0.2">
      <c r="A888" s="116">
        <v>38099</v>
      </c>
      <c r="B888" s="90" t="s">
        <v>8750</v>
      </c>
      <c r="C888" s="90" t="s">
        <v>13186</v>
      </c>
      <c r="D888" s="90" t="s">
        <v>79</v>
      </c>
      <c r="E888" s="90" t="s">
        <v>13187</v>
      </c>
      <c r="F888" s="90" t="s">
        <v>13188</v>
      </c>
      <c r="G888" s="90" t="s">
        <v>13189</v>
      </c>
      <c r="H888" s="90" t="s">
        <v>909</v>
      </c>
      <c r="I888" s="90" t="s">
        <v>1119</v>
      </c>
      <c r="J888" s="116">
        <v>534</v>
      </c>
      <c r="K888" s="90" t="s">
        <v>1963</v>
      </c>
      <c r="L888" s="90" t="s">
        <v>520</v>
      </c>
      <c r="M888" s="94" t="str">
        <f t="shared" si="16"/>
        <v>GRAÑA Tiago</v>
      </c>
      <c r="N888" s="94" t="str">
        <f>IFERROR(VLOOKUP(A888,'[2]CLASES-TEMPORADA 2022_2023-2023'!$A:$M,12,0),"")</f>
        <v/>
      </c>
      <c r="O888" s="90" t="str">
        <f>IFERROR(VLOOKUP(A888,'[2]CLASES-TEMPORADA 2022_2023-2023'!$A:$M,13,0),"")</f>
        <v/>
      </c>
    </row>
    <row r="889" spans="1:15" s="94" customFormat="1" x14ac:dyDescent="0.2">
      <c r="A889" s="116">
        <v>38098</v>
      </c>
      <c r="B889" s="90" t="s">
        <v>8750</v>
      </c>
      <c r="C889" s="90" t="s">
        <v>3074</v>
      </c>
      <c r="D889" s="90" t="s">
        <v>1415</v>
      </c>
      <c r="E889" s="90" t="s">
        <v>47</v>
      </c>
      <c r="F889" s="90" t="s">
        <v>13190</v>
      </c>
      <c r="G889" s="90" t="s">
        <v>13191</v>
      </c>
      <c r="H889" s="90" t="s">
        <v>909</v>
      </c>
      <c r="I889" s="90" t="s">
        <v>1233</v>
      </c>
      <c r="J889" s="116">
        <v>703</v>
      </c>
      <c r="K889" s="90" t="s">
        <v>1963</v>
      </c>
      <c r="L889" s="90" t="s">
        <v>520</v>
      </c>
      <c r="M889" s="94" t="str">
        <f t="shared" ref="M889:M952" si="17">CONCATENATE(C889," ",PROPER(E889))</f>
        <v>FERREIRA Mateo</v>
      </c>
      <c r="N889" s="94" t="str">
        <f>IFERROR(VLOOKUP(A889,'[2]CLASES-TEMPORADA 2022_2023-2023'!$A:$M,12,0),"")</f>
        <v/>
      </c>
      <c r="O889" s="90" t="str">
        <f>IFERROR(VLOOKUP(A889,'[2]CLASES-TEMPORADA 2022_2023-2023'!$A:$M,13,0),"")</f>
        <v/>
      </c>
    </row>
    <row r="890" spans="1:15" s="94" customFormat="1" x14ac:dyDescent="0.2">
      <c r="A890" s="116">
        <v>38095</v>
      </c>
      <c r="B890" s="90" t="s">
        <v>10851</v>
      </c>
      <c r="C890" s="90" t="s">
        <v>13180</v>
      </c>
      <c r="D890" s="90" t="s">
        <v>2028</v>
      </c>
      <c r="E890" s="90" t="s">
        <v>2675</v>
      </c>
      <c r="F890" s="90" t="s">
        <v>13192</v>
      </c>
      <c r="G890" s="90" t="s">
        <v>13193</v>
      </c>
      <c r="H890" s="90" t="s">
        <v>920</v>
      </c>
      <c r="I890" s="90" t="s">
        <v>1119</v>
      </c>
      <c r="J890" s="116">
        <v>534</v>
      </c>
      <c r="K890" s="90" t="s">
        <v>1963</v>
      </c>
      <c r="L890" s="90" t="s">
        <v>520</v>
      </c>
      <c r="M890" s="94" t="str">
        <f t="shared" si="17"/>
        <v>LEIVAS Carme</v>
      </c>
      <c r="N890" s="94" t="str">
        <f>IFERROR(VLOOKUP(A890,'[2]CLASES-TEMPORADA 2022_2023-2023'!$A:$M,12,0),"")</f>
        <v/>
      </c>
      <c r="O890" s="90" t="str">
        <f>IFERROR(VLOOKUP(A890,'[2]CLASES-TEMPORADA 2022_2023-2023'!$A:$M,13,0),"")</f>
        <v/>
      </c>
    </row>
    <row r="891" spans="1:15" s="94" customFormat="1" x14ac:dyDescent="0.2">
      <c r="A891" s="116">
        <v>38093</v>
      </c>
      <c r="B891" s="90" t="s">
        <v>8750</v>
      </c>
      <c r="C891" s="90" t="s">
        <v>102</v>
      </c>
      <c r="D891" s="90" t="s">
        <v>84</v>
      </c>
      <c r="E891" s="90" t="s">
        <v>2513</v>
      </c>
      <c r="F891" s="90" t="s">
        <v>3573</v>
      </c>
      <c r="G891" s="90" t="s">
        <v>13194</v>
      </c>
      <c r="H891" s="90" t="s">
        <v>909</v>
      </c>
      <c r="I891" s="90" t="s">
        <v>1119</v>
      </c>
      <c r="J891" s="116">
        <v>534</v>
      </c>
      <c r="K891" s="90" t="s">
        <v>1963</v>
      </c>
      <c r="L891" s="90" t="s">
        <v>520</v>
      </c>
      <c r="M891" s="94" t="str">
        <f t="shared" si="17"/>
        <v>HERNANDEZ Leo</v>
      </c>
      <c r="N891" s="94" t="str">
        <f>IFERROR(VLOOKUP(A891,'[2]CLASES-TEMPORADA 2022_2023-2023'!$A:$M,12,0),"")</f>
        <v/>
      </c>
      <c r="O891" s="90" t="str">
        <f>IFERROR(VLOOKUP(A891,'[2]CLASES-TEMPORADA 2022_2023-2023'!$A:$M,13,0),"")</f>
        <v/>
      </c>
    </row>
    <row r="892" spans="1:15" s="94" customFormat="1" x14ac:dyDescent="0.2">
      <c r="A892" s="116">
        <v>38092</v>
      </c>
      <c r="B892" s="90" t="s">
        <v>8750</v>
      </c>
      <c r="C892" s="90" t="s">
        <v>13195</v>
      </c>
      <c r="D892" s="90" t="s">
        <v>2517</v>
      </c>
      <c r="E892" s="90" t="s">
        <v>126</v>
      </c>
      <c r="F892" s="90" t="s">
        <v>13196</v>
      </c>
      <c r="G892" s="90" t="s">
        <v>13197</v>
      </c>
      <c r="H892" s="90" t="s">
        <v>909</v>
      </c>
      <c r="I892" s="90" t="s">
        <v>1119</v>
      </c>
      <c r="J892" s="116">
        <v>534</v>
      </c>
      <c r="K892" s="90" t="s">
        <v>1963</v>
      </c>
      <c r="L892" s="90" t="s">
        <v>520</v>
      </c>
      <c r="M892" s="94" t="str">
        <f t="shared" si="17"/>
        <v>MONTOTO Pablo</v>
      </c>
      <c r="N892" s="94" t="str">
        <f>IFERROR(VLOOKUP(A892,'[2]CLASES-TEMPORADA 2022_2023-2023'!$A:$M,12,0),"")</f>
        <v/>
      </c>
      <c r="O892" s="90" t="str">
        <f>IFERROR(VLOOKUP(A892,'[2]CLASES-TEMPORADA 2022_2023-2023'!$A:$M,13,0),"")</f>
        <v/>
      </c>
    </row>
    <row r="893" spans="1:15" s="94" customFormat="1" x14ac:dyDescent="0.2">
      <c r="A893" s="116">
        <v>38091</v>
      </c>
      <c r="B893" s="90" t="s">
        <v>10851</v>
      </c>
      <c r="C893" s="90" t="s">
        <v>1860</v>
      </c>
      <c r="D893" s="90" t="s">
        <v>2943</v>
      </c>
      <c r="E893" s="90" t="s">
        <v>13198</v>
      </c>
      <c r="F893" s="90" t="s">
        <v>13199</v>
      </c>
      <c r="G893" s="90" t="s">
        <v>13200</v>
      </c>
      <c r="H893" s="90" t="s">
        <v>913</v>
      </c>
      <c r="I893" s="90" t="s">
        <v>935</v>
      </c>
      <c r="J893" s="116">
        <v>233</v>
      </c>
      <c r="K893" s="90" t="s">
        <v>1963</v>
      </c>
      <c r="L893" s="90" t="s">
        <v>520</v>
      </c>
      <c r="M893" s="94" t="str">
        <f t="shared" si="17"/>
        <v>SOTO Ana Belen</v>
      </c>
      <c r="N893" s="94" t="str">
        <f>IFERROR(VLOOKUP(A893,'[2]CLASES-TEMPORADA 2022_2023-2023'!$A:$M,12,0),"")</f>
        <v/>
      </c>
      <c r="O893" s="90" t="str">
        <f>IFERROR(VLOOKUP(A893,'[2]CLASES-TEMPORADA 2022_2023-2023'!$A:$M,13,0),"")</f>
        <v/>
      </c>
    </row>
    <row r="894" spans="1:15" s="94" customFormat="1" x14ac:dyDescent="0.2">
      <c r="A894" s="116">
        <v>38073</v>
      </c>
      <c r="B894" s="90" t="s">
        <v>10851</v>
      </c>
      <c r="C894" s="90" t="s">
        <v>2188</v>
      </c>
      <c r="D894" s="90"/>
      <c r="E894" s="90" t="s">
        <v>2189</v>
      </c>
      <c r="F894" s="90" t="s">
        <v>2190</v>
      </c>
      <c r="G894" s="90" t="s">
        <v>13201</v>
      </c>
      <c r="H894" s="90" t="s">
        <v>913</v>
      </c>
      <c r="I894" s="90" t="s">
        <v>1241</v>
      </c>
      <c r="J894" s="116">
        <v>10116</v>
      </c>
      <c r="K894" s="90" t="s">
        <v>2176</v>
      </c>
      <c r="L894" s="90" t="s">
        <v>598</v>
      </c>
      <c r="M894" s="94" t="str">
        <f t="shared" si="17"/>
        <v>PAROLA Valentina Maite</v>
      </c>
      <c r="N894" s="94" t="str">
        <f>IFERROR(VLOOKUP(A894,'[2]CLASES-TEMPORADA 2022_2023-2023'!$A:$M,12,0),"")</f>
        <v/>
      </c>
      <c r="O894" s="90" t="str">
        <f>IFERROR(VLOOKUP(A894,'[2]CLASES-TEMPORADA 2022_2023-2023'!$A:$M,13,0),"")</f>
        <v/>
      </c>
    </row>
    <row r="895" spans="1:15" s="94" customFormat="1" x14ac:dyDescent="0.2">
      <c r="A895" s="116">
        <v>38063</v>
      </c>
      <c r="B895" s="90" t="s">
        <v>8750</v>
      </c>
      <c r="C895" s="90" t="s">
        <v>74</v>
      </c>
      <c r="D895" s="90" t="s">
        <v>22</v>
      </c>
      <c r="E895" s="90" t="s">
        <v>4082</v>
      </c>
      <c r="F895" s="90" t="s">
        <v>13202</v>
      </c>
      <c r="G895" s="90" t="s">
        <v>13203</v>
      </c>
      <c r="H895" s="90" t="s">
        <v>909</v>
      </c>
      <c r="I895" s="90" t="s">
        <v>673</v>
      </c>
      <c r="J895" s="116">
        <v>10202</v>
      </c>
      <c r="K895" s="90" t="s">
        <v>1963</v>
      </c>
      <c r="L895" s="90" t="s">
        <v>583</v>
      </c>
      <c r="M895" s="94" t="str">
        <f t="shared" si="17"/>
        <v>SANZ Abel</v>
      </c>
      <c r="N895" s="94" t="str">
        <f>IFERROR(VLOOKUP(A895,'[2]CLASES-TEMPORADA 2022_2023-2023'!$A:$M,12,0),"")</f>
        <v/>
      </c>
      <c r="O895" s="90" t="str">
        <f>IFERROR(VLOOKUP(A895,'[2]CLASES-TEMPORADA 2022_2023-2023'!$A:$M,13,0),"")</f>
        <v/>
      </c>
    </row>
    <row r="896" spans="1:15" s="94" customFormat="1" x14ac:dyDescent="0.2">
      <c r="A896" s="116">
        <v>38061</v>
      </c>
      <c r="B896" s="90" t="s">
        <v>10851</v>
      </c>
      <c r="C896" s="90" t="s">
        <v>2212</v>
      </c>
      <c r="D896" s="90" t="s">
        <v>1101</v>
      </c>
      <c r="E896" s="90" t="s">
        <v>1366</v>
      </c>
      <c r="F896" s="90" t="s">
        <v>13204</v>
      </c>
      <c r="G896" s="90" t="s">
        <v>13205</v>
      </c>
      <c r="H896" s="90" t="s">
        <v>913</v>
      </c>
      <c r="I896" s="90" t="s">
        <v>1161</v>
      </c>
      <c r="J896" s="116">
        <v>10129</v>
      </c>
      <c r="K896" s="90" t="s">
        <v>1963</v>
      </c>
      <c r="L896" s="90" t="s">
        <v>598</v>
      </c>
      <c r="M896" s="94" t="str">
        <f t="shared" si="17"/>
        <v>PéREZ Alba</v>
      </c>
      <c r="N896" s="94" t="str">
        <f>IFERROR(VLOOKUP(A896,'[2]CLASES-TEMPORADA 2022_2023-2023'!$A:$M,12,0),"")</f>
        <v/>
      </c>
      <c r="O896" s="90" t="str">
        <f>IFERROR(VLOOKUP(A896,'[2]CLASES-TEMPORADA 2022_2023-2023'!$A:$M,13,0),"")</f>
        <v/>
      </c>
    </row>
    <row r="897" spans="1:15" s="94" customFormat="1" x14ac:dyDescent="0.2">
      <c r="A897" s="116">
        <v>38060</v>
      </c>
      <c r="B897" s="90" t="s">
        <v>8750</v>
      </c>
      <c r="C897" s="90" t="s">
        <v>13206</v>
      </c>
      <c r="D897" s="90" t="s">
        <v>92</v>
      </c>
      <c r="E897" s="90" t="s">
        <v>48</v>
      </c>
      <c r="F897" s="90" t="s">
        <v>13207</v>
      </c>
      <c r="G897" s="90" t="s">
        <v>13208</v>
      </c>
      <c r="H897" s="90" t="s">
        <v>909</v>
      </c>
      <c r="I897" s="90" t="s">
        <v>1161</v>
      </c>
      <c r="J897" s="116">
        <v>10129</v>
      </c>
      <c r="K897" s="90" t="s">
        <v>1963</v>
      </c>
      <c r="L897" s="90" t="s">
        <v>598</v>
      </c>
      <c r="M897" s="94" t="str">
        <f t="shared" si="17"/>
        <v>ÁLBA Javier</v>
      </c>
      <c r="N897" s="94" t="str">
        <f>IFERROR(VLOOKUP(A897,'[2]CLASES-TEMPORADA 2022_2023-2023'!$A:$M,12,0),"")</f>
        <v/>
      </c>
      <c r="O897" s="90" t="str">
        <f>IFERROR(VLOOKUP(A897,'[2]CLASES-TEMPORADA 2022_2023-2023'!$A:$M,13,0),"")</f>
        <v/>
      </c>
    </row>
    <row r="898" spans="1:15" s="94" customFormat="1" x14ac:dyDescent="0.2">
      <c r="A898" s="116">
        <v>38058</v>
      </c>
      <c r="B898" s="90" t="s">
        <v>10851</v>
      </c>
      <c r="C898" s="90" t="s">
        <v>1971</v>
      </c>
      <c r="D898" s="90" t="s">
        <v>13209</v>
      </c>
      <c r="E898" s="90" t="s">
        <v>3536</v>
      </c>
      <c r="F898" s="90" t="s">
        <v>13210</v>
      </c>
      <c r="G898" s="90" t="s">
        <v>13211</v>
      </c>
      <c r="H898" s="90" t="s">
        <v>909</v>
      </c>
      <c r="I898" s="90" t="s">
        <v>1241</v>
      </c>
      <c r="J898" s="116">
        <v>10116</v>
      </c>
      <c r="K898" s="90" t="s">
        <v>1963</v>
      </c>
      <c r="L898" s="90" t="s">
        <v>598</v>
      </c>
      <c r="M898" s="94" t="str">
        <f t="shared" si="17"/>
        <v>MARTíN Lidia</v>
      </c>
      <c r="N898" s="94" t="str">
        <f>IFERROR(VLOOKUP(A898,'[2]CLASES-TEMPORADA 2022_2023-2023'!$A:$M,12,0),"")</f>
        <v/>
      </c>
      <c r="O898" s="90" t="str">
        <f>IFERROR(VLOOKUP(A898,'[2]CLASES-TEMPORADA 2022_2023-2023'!$A:$M,13,0),"")</f>
        <v/>
      </c>
    </row>
    <row r="899" spans="1:15" s="94" customFormat="1" x14ac:dyDescent="0.2">
      <c r="A899" s="116">
        <v>38051</v>
      </c>
      <c r="B899" s="90" t="s">
        <v>8750</v>
      </c>
      <c r="C899" s="90" t="s">
        <v>84</v>
      </c>
      <c r="D899" s="90" t="s">
        <v>2192</v>
      </c>
      <c r="E899" s="90" t="s">
        <v>2193</v>
      </c>
      <c r="F899" s="90" t="s">
        <v>2194</v>
      </c>
      <c r="G899" s="90" t="s">
        <v>13212</v>
      </c>
      <c r="H899" s="90" t="s">
        <v>909</v>
      </c>
      <c r="I899" s="90" t="s">
        <v>673</v>
      </c>
      <c r="J899" s="116">
        <v>10202</v>
      </c>
      <c r="K899" s="90" t="s">
        <v>1963</v>
      </c>
      <c r="L899" s="90" t="s">
        <v>583</v>
      </c>
      <c r="M899" s="94" t="str">
        <f t="shared" si="17"/>
        <v>GONZALEZ David Nicolas</v>
      </c>
      <c r="N899" s="94" t="str">
        <f>IFERROR(VLOOKUP(A899,'[2]CLASES-TEMPORADA 2022_2023-2023'!$A:$M,12,0),"")</f>
        <v/>
      </c>
      <c r="O899" s="90" t="str">
        <f>IFERROR(VLOOKUP(A899,'[2]CLASES-TEMPORADA 2022_2023-2023'!$A:$M,13,0),"")</f>
        <v/>
      </c>
    </row>
    <row r="900" spans="1:15" s="94" customFormat="1" x14ac:dyDescent="0.2">
      <c r="A900" s="116">
        <v>38038</v>
      </c>
      <c r="B900" s="90" t="s">
        <v>8750</v>
      </c>
      <c r="C900" s="90" t="s">
        <v>1696</v>
      </c>
      <c r="D900" s="90" t="s">
        <v>13213</v>
      </c>
      <c r="E900" s="90" t="s">
        <v>50</v>
      </c>
      <c r="F900" s="90" t="s">
        <v>13214</v>
      </c>
      <c r="G900" s="90" t="s">
        <v>13215</v>
      </c>
      <c r="H900" s="90" t="s">
        <v>920</v>
      </c>
      <c r="I900" s="90" t="s">
        <v>1130</v>
      </c>
      <c r="J900" s="116">
        <v>58</v>
      </c>
      <c r="K900" s="90" t="s">
        <v>1963</v>
      </c>
      <c r="L900" s="90" t="s">
        <v>184</v>
      </c>
      <c r="M900" s="94" t="str">
        <f t="shared" si="17"/>
        <v>FERRER Joaquin</v>
      </c>
      <c r="N900" s="94" t="str">
        <f>IFERROR(VLOOKUP(A900,'[2]CLASES-TEMPORADA 2022_2023-2023'!$A:$M,12,0),"")</f>
        <v/>
      </c>
      <c r="O900" s="90" t="str">
        <f>IFERROR(VLOOKUP(A900,'[2]CLASES-TEMPORADA 2022_2023-2023'!$A:$M,13,0),"")</f>
        <v/>
      </c>
    </row>
    <row r="901" spans="1:15" s="94" customFormat="1" x14ac:dyDescent="0.2">
      <c r="A901" s="116">
        <v>38021</v>
      </c>
      <c r="B901" s="90" t="s">
        <v>8750</v>
      </c>
      <c r="C901" s="90" t="s">
        <v>51</v>
      </c>
      <c r="D901" s="90" t="s">
        <v>13216</v>
      </c>
      <c r="E901" s="90" t="s">
        <v>66</v>
      </c>
      <c r="F901" s="90" t="s">
        <v>13217</v>
      </c>
      <c r="G901" s="90" t="s">
        <v>13218</v>
      </c>
      <c r="H901" s="90" t="s">
        <v>909</v>
      </c>
      <c r="I901" s="90" t="s">
        <v>673</v>
      </c>
      <c r="J901" s="116">
        <v>10202</v>
      </c>
      <c r="K901" s="90" t="s">
        <v>1963</v>
      </c>
      <c r="L901" s="90" t="s">
        <v>583</v>
      </c>
      <c r="M901" s="94" t="str">
        <f t="shared" si="17"/>
        <v>DIAZ Martin</v>
      </c>
      <c r="N901" s="94" t="str">
        <f>IFERROR(VLOOKUP(A901,'[2]CLASES-TEMPORADA 2022_2023-2023'!$A:$M,12,0),"")</f>
        <v/>
      </c>
      <c r="O901" s="90" t="str">
        <f>IFERROR(VLOOKUP(A901,'[2]CLASES-TEMPORADA 2022_2023-2023'!$A:$M,13,0),"")</f>
        <v/>
      </c>
    </row>
    <row r="902" spans="1:15" s="94" customFormat="1" x14ac:dyDescent="0.2">
      <c r="A902" s="116">
        <v>38020</v>
      </c>
      <c r="B902" s="90" t="s">
        <v>10851</v>
      </c>
      <c r="C902" s="90" t="s">
        <v>84</v>
      </c>
      <c r="D902" s="90" t="s">
        <v>13219</v>
      </c>
      <c r="E902" s="90" t="s">
        <v>13220</v>
      </c>
      <c r="F902" s="90" t="s">
        <v>13221</v>
      </c>
      <c r="G902" s="90" t="s">
        <v>13222</v>
      </c>
      <c r="H902" s="90" t="s">
        <v>913</v>
      </c>
      <c r="I902" s="90" t="s">
        <v>673</v>
      </c>
      <c r="J902" s="116">
        <v>10202</v>
      </c>
      <c r="K902" s="90" t="s">
        <v>1963</v>
      </c>
      <c r="L902" s="90" t="s">
        <v>583</v>
      </c>
      <c r="M902" s="94" t="str">
        <f t="shared" si="17"/>
        <v>GONZALEZ Pastora Aurora</v>
      </c>
      <c r="N902" s="94" t="str">
        <f>IFERROR(VLOOKUP(A902,'[2]CLASES-TEMPORADA 2022_2023-2023'!$A:$M,12,0),"")</f>
        <v/>
      </c>
      <c r="O902" s="90" t="str">
        <f>IFERROR(VLOOKUP(A902,'[2]CLASES-TEMPORADA 2022_2023-2023'!$A:$M,13,0),"")</f>
        <v/>
      </c>
    </row>
    <row r="903" spans="1:15" s="94" customFormat="1" x14ac:dyDescent="0.2">
      <c r="A903" s="116">
        <v>38019</v>
      </c>
      <c r="B903" s="90" t="s">
        <v>10851</v>
      </c>
      <c r="C903" s="90" t="s">
        <v>84</v>
      </c>
      <c r="D903" s="90" t="s">
        <v>13219</v>
      </c>
      <c r="E903" s="90" t="s">
        <v>13223</v>
      </c>
      <c r="F903" s="90" t="s">
        <v>13224</v>
      </c>
      <c r="G903" s="90" t="s">
        <v>13225</v>
      </c>
      <c r="H903" s="90" t="s">
        <v>909</v>
      </c>
      <c r="I903" s="90" t="s">
        <v>673</v>
      </c>
      <c r="J903" s="116">
        <v>10202</v>
      </c>
      <c r="K903" s="90" t="s">
        <v>1963</v>
      </c>
      <c r="L903" s="90" t="s">
        <v>583</v>
      </c>
      <c r="M903" s="94" t="str">
        <f t="shared" si="17"/>
        <v>GONZALEZ Valentina Elba</v>
      </c>
      <c r="N903" s="94" t="str">
        <f>IFERROR(VLOOKUP(A903,'[2]CLASES-TEMPORADA 2022_2023-2023'!$A:$M,12,0),"")</f>
        <v/>
      </c>
      <c r="O903" s="90" t="str">
        <f>IFERROR(VLOOKUP(A903,'[2]CLASES-TEMPORADA 2022_2023-2023'!$A:$M,13,0),"")</f>
        <v/>
      </c>
    </row>
    <row r="904" spans="1:15" s="94" customFormat="1" x14ac:dyDescent="0.2">
      <c r="A904" s="116">
        <v>38012</v>
      </c>
      <c r="B904" s="90" t="s">
        <v>10851</v>
      </c>
      <c r="C904" s="90" t="s">
        <v>13226</v>
      </c>
      <c r="D904" s="90" t="s">
        <v>13227</v>
      </c>
      <c r="E904" s="90" t="s">
        <v>1541</v>
      </c>
      <c r="F904" s="90" t="s">
        <v>13228</v>
      </c>
      <c r="G904" s="90" t="s">
        <v>13229</v>
      </c>
      <c r="H904" s="90" t="s">
        <v>909</v>
      </c>
      <c r="I904" s="90" t="s">
        <v>11576</v>
      </c>
      <c r="J904" s="116">
        <v>10340</v>
      </c>
      <c r="K904" s="90" t="s">
        <v>1963</v>
      </c>
      <c r="L904" s="90" t="s">
        <v>604</v>
      </c>
      <c r="M904" s="94" t="str">
        <f t="shared" si="17"/>
        <v>SANTAMARÍA Vega</v>
      </c>
      <c r="N904" s="94" t="str">
        <f>IFERROR(VLOOKUP(A904,'[2]CLASES-TEMPORADA 2022_2023-2023'!$A:$M,12,0),"")</f>
        <v/>
      </c>
      <c r="O904" s="90" t="str">
        <f>IFERROR(VLOOKUP(A904,'[2]CLASES-TEMPORADA 2022_2023-2023'!$A:$M,13,0),"")</f>
        <v/>
      </c>
    </row>
    <row r="905" spans="1:15" s="94" customFormat="1" x14ac:dyDescent="0.2">
      <c r="A905" s="116">
        <v>38011</v>
      </c>
      <c r="B905" s="90" t="s">
        <v>8750</v>
      </c>
      <c r="C905" s="90" t="s">
        <v>11590</v>
      </c>
      <c r="D905" s="90" t="s">
        <v>22</v>
      </c>
      <c r="E905" s="90" t="s">
        <v>85</v>
      </c>
      <c r="F905" s="90" t="s">
        <v>13230</v>
      </c>
      <c r="G905" s="90" t="s">
        <v>13231</v>
      </c>
      <c r="H905" s="90" t="s">
        <v>909</v>
      </c>
      <c r="I905" s="90" t="s">
        <v>11576</v>
      </c>
      <c r="J905" s="116">
        <v>10340</v>
      </c>
      <c r="K905" s="90" t="s">
        <v>1963</v>
      </c>
      <c r="L905" s="90" t="s">
        <v>604</v>
      </c>
      <c r="M905" s="94" t="str">
        <f t="shared" si="17"/>
        <v>TESSON Diego</v>
      </c>
      <c r="N905" s="94" t="str">
        <f>IFERROR(VLOOKUP(A905,'[2]CLASES-TEMPORADA 2022_2023-2023'!$A:$M,12,0),"")</f>
        <v/>
      </c>
      <c r="O905" s="90" t="str">
        <f>IFERROR(VLOOKUP(A905,'[2]CLASES-TEMPORADA 2022_2023-2023'!$A:$M,13,0),"")</f>
        <v/>
      </c>
    </row>
    <row r="906" spans="1:15" s="94" customFormat="1" x14ac:dyDescent="0.2">
      <c r="A906" s="116">
        <v>38009</v>
      </c>
      <c r="B906" s="90" t="s">
        <v>10851</v>
      </c>
      <c r="C906" s="90" t="s">
        <v>13232</v>
      </c>
      <c r="D906" s="90" t="s">
        <v>13233</v>
      </c>
      <c r="E906" s="90" t="s">
        <v>4443</v>
      </c>
      <c r="F906" s="90" t="s">
        <v>13234</v>
      </c>
      <c r="G906" s="90" t="s">
        <v>13235</v>
      </c>
      <c r="H906" s="90" t="s">
        <v>909</v>
      </c>
      <c r="I906" s="90" t="s">
        <v>11576</v>
      </c>
      <c r="J906" s="116">
        <v>10340</v>
      </c>
      <c r="K906" s="90" t="s">
        <v>1963</v>
      </c>
      <c r="L906" s="90" t="s">
        <v>604</v>
      </c>
      <c r="M906" s="94" t="str">
        <f t="shared" si="17"/>
        <v>CONCEPCIóN Maitane</v>
      </c>
      <c r="N906" s="94" t="str">
        <f>IFERROR(VLOOKUP(A906,'[2]CLASES-TEMPORADA 2022_2023-2023'!$A:$M,12,0),"")</f>
        <v/>
      </c>
      <c r="O906" s="90" t="str">
        <f>IFERROR(VLOOKUP(A906,'[2]CLASES-TEMPORADA 2022_2023-2023'!$A:$M,13,0),"")</f>
        <v/>
      </c>
    </row>
    <row r="907" spans="1:15" s="94" customFormat="1" x14ac:dyDescent="0.2">
      <c r="A907" s="116">
        <v>37991</v>
      </c>
      <c r="B907" s="90" t="s">
        <v>10851</v>
      </c>
      <c r="C907" s="90" t="s">
        <v>13236</v>
      </c>
      <c r="D907" s="90" t="s">
        <v>28</v>
      </c>
      <c r="E907" s="90" t="s">
        <v>2833</v>
      </c>
      <c r="F907" s="90" t="s">
        <v>13237</v>
      </c>
      <c r="G907" s="90" t="s">
        <v>13238</v>
      </c>
      <c r="H907" s="90" t="s">
        <v>909</v>
      </c>
      <c r="I907" s="90" t="s">
        <v>11828</v>
      </c>
      <c r="J907" s="116">
        <v>10485</v>
      </c>
      <c r="K907" s="90" t="s">
        <v>1963</v>
      </c>
      <c r="L907" s="90" t="s">
        <v>585</v>
      </c>
      <c r="M907" s="94" t="str">
        <f t="shared" si="17"/>
        <v>CARCEL Blanca</v>
      </c>
      <c r="N907" s="94" t="str">
        <f>IFERROR(VLOOKUP(A907,'[2]CLASES-TEMPORADA 2022_2023-2023'!$A:$M,12,0),"")</f>
        <v/>
      </c>
      <c r="O907" s="90" t="str">
        <f>IFERROR(VLOOKUP(A907,'[2]CLASES-TEMPORADA 2022_2023-2023'!$A:$M,13,0),"")</f>
        <v/>
      </c>
    </row>
    <row r="908" spans="1:15" s="94" customFormat="1" x14ac:dyDescent="0.2">
      <c r="A908" s="116">
        <v>37985</v>
      </c>
      <c r="B908" s="90" t="s">
        <v>10851</v>
      </c>
      <c r="C908" s="90" t="s">
        <v>1018</v>
      </c>
      <c r="D908" s="90" t="s">
        <v>2063</v>
      </c>
      <c r="E908" s="90" t="s">
        <v>2615</v>
      </c>
      <c r="F908" s="90" t="s">
        <v>3205</v>
      </c>
      <c r="G908" s="90" t="s">
        <v>13239</v>
      </c>
      <c r="H908" s="90" t="s">
        <v>909</v>
      </c>
      <c r="I908" s="90" t="s">
        <v>11828</v>
      </c>
      <c r="J908" s="116">
        <v>10485</v>
      </c>
      <c r="K908" s="90" t="s">
        <v>1963</v>
      </c>
      <c r="L908" s="90" t="s">
        <v>585</v>
      </c>
      <c r="M908" s="94" t="str">
        <f t="shared" si="17"/>
        <v>CONTRERAS Valeria</v>
      </c>
      <c r="N908" s="94" t="str">
        <f>IFERROR(VLOOKUP(A908,'[2]CLASES-TEMPORADA 2022_2023-2023'!$A:$M,12,0),"")</f>
        <v/>
      </c>
      <c r="O908" s="90" t="str">
        <f>IFERROR(VLOOKUP(A908,'[2]CLASES-TEMPORADA 2022_2023-2023'!$A:$M,13,0),"")</f>
        <v/>
      </c>
    </row>
    <row r="909" spans="1:15" s="94" customFormat="1" x14ac:dyDescent="0.2">
      <c r="A909" s="116">
        <v>37984</v>
      </c>
      <c r="B909" s="90" t="s">
        <v>8750</v>
      </c>
      <c r="C909" s="90" t="s">
        <v>1018</v>
      </c>
      <c r="D909" s="90" t="s">
        <v>2063</v>
      </c>
      <c r="E909" s="90" t="s">
        <v>1103</v>
      </c>
      <c r="F909" s="90" t="s">
        <v>2945</v>
      </c>
      <c r="G909" s="90" t="s">
        <v>13240</v>
      </c>
      <c r="H909" s="90" t="s">
        <v>909</v>
      </c>
      <c r="I909" s="90" t="s">
        <v>11828</v>
      </c>
      <c r="J909" s="116">
        <v>10485</v>
      </c>
      <c r="K909" s="90" t="s">
        <v>1963</v>
      </c>
      <c r="L909" s="90" t="s">
        <v>585</v>
      </c>
      <c r="M909" s="94" t="str">
        <f t="shared" si="17"/>
        <v>CONTRERAS Bruno</v>
      </c>
      <c r="N909" s="94" t="str">
        <f>IFERROR(VLOOKUP(A909,'[2]CLASES-TEMPORADA 2022_2023-2023'!$A:$M,12,0),"")</f>
        <v/>
      </c>
      <c r="O909" s="90" t="str">
        <f>IFERROR(VLOOKUP(A909,'[2]CLASES-TEMPORADA 2022_2023-2023'!$A:$M,13,0),"")</f>
        <v/>
      </c>
    </row>
    <row r="910" spans="1:15" s="94" customFormat="1" x14ac:dyDescent="0.2">
      <c r="A910" s="116">
        <v>37979</v>
      </c>
      <c r="B910" s="90" t="s">
        <v>10851</v>
      </c>
      <c r="C910" s="90" t="s">
        <v>2204</v>
      </c>
      <c r="D910" s="90" t="s">
        <v>31</v>
      </c>
      <c r="E910" s="90" t="s">
        <v>4231</v>
      </c>
      <c r="F910" s="90" t="s">
        <v>3605</v>
      </c>
      <c r="G910" s="90" t="s">
        <v>13241</v>
      </c>
      <c r="H910" s="90" t="s">
        <v>909</v>
      </c>
      <c r="I910" s="90" t="s">
        <v>13242</v>
      </c>
      <c r="J910" s="116">
        <v>488</v>
      </c>
      <c r="K910" s="90" t="s">
        <v>1963</v>
      </c>
      <c r="L910" s="90" t="s">
        <v>602</v>
      </c>
      <c r="M910" s="94" t="str">
        <f t="shared" si="17"/>
        <v>CARRO Ines</v>
      </c>
      <c r="N910" s="94" t="str">
        <f>IFERROR(VLOOKUP(A910,'[2]CLASES-TEMPORADA 2022_2023-2023'!$A:$M,12,0),"")</f>
        <v/>
      </c>
      <c r="O910" s="90" t="str">
        <f>IFERROR(VLOOKUP(A910,'[2]CLASES-TEMPORADA 2022_2023-2023'!$A:$M,13,0),"")</f>
        <v/>
      </c>
    </row>
    <row r="911" spans="1:15" s="94" customFormat="1" x14ac:dyDescent="0.2">
      <c r="A911" s="116">
        <v>37969</v>
      </c>
      <c r="B911" s="90" t="s">
        <v>8750</v>
      </c>
      <c r="C911" s="90" t="s">
        <v>2653</v>
      </c>
      <c r="D911" s="90" t="s">
        <v>1572</v>
      </c>
      <c r="E911" s="90" t="s">
        <v>13243</v>
      </c>
      <c r="F911" s="90" t="s">
        <v>2431</v>
      </c>
      <c r="G911" s="90" t="s">
        <v>13244</v>
      </c>
      <c r="H911" s="90" t="s">
        <v>909</v>
      </c>
      <c r="I911" s="90" t="s">
        <v>2197</v>
      </c>
      <c r="J911" s="116">
        <v>10159</v>
      </c>
      <c r="K911" s="90" t="s">
        <v>1963</v>
      </c>
      <c r="L911" s="90" t="s">
        <v>583</v>
      </c>
      <c r="M911" s="94" t="str">
        <f t="shared" si="17"/>
        <v>GARCíA Darío</v>
      </c>
      <c r="N911" s="94" t="str">
        <f>IFERROR(VLOOKUP(A911,'[2]CLASES-TEMPORADA 2022_2023-2023'!$A:$M,12,0),"")</f>
        <v/>
      </c>
      <c r="O911" s="90" t="str">
        <f>IFERROR(VLOOKUP(A911,'[2]CLASES-TEMPORADA 2022_2023-2023'!$A:$M,13,0),"")</f>
        <v/>
      </c>
    </row>
    <row r="912" spans="1:15" s="94" customFormat="1" x14ac:dyDescent="0.2">
      <c r="A912" s="116">
        <v>37968</v>
      </c>
      <c r="B912" s="90" t="s">
        <v>10851</v>
      </c>
      <c r="C912" s="90" t="s">
        <v>2206</v>
      </c>
      <c r="D912" s="90" t="s">
        <v>2207</v>
      </c>
      <c r="E912" s="90" t="s">
        <v>2208</v>
      </c>
      <c r="F912" s="90" t="s">
        <v>2209</v>
      </c>
      <c r="G912" s="90" t="s">
        <v>13245</v>
      </c>
      <c r="H912" s="90" t="s">
        <v>913</v>
      </c>
      <c r="I912" s="90" t="s">
        <v>1158</v>
      </c>
      <c r="J912" s="116">
        <v>556</v>
      </c>
      <c r="K912" s="90" t="s">
        <v>1963</v>
      </c>
      <c r="L912" s="90" t="s">
        <v>587</v>
      </c>
      <c r="M912" s="94" t="str">
        <f t="shared" si="17"/>
        <v>NONÓ Gemma</v>
      </c>
      <c r="N912" s="94" t="str">
        <f>IFERROR(VLOOKUP(A912,'[2]CLASES-TEMPORADA 2022_2023-2023'!$A:$M,12,0),"")</f>
        <v/>
      </c>
      <c r="O912" s="90" t="str">
        <f>IFERROR(VLOOKUP(A912,'[2]CLASES-TEMPORADA 2022_2023-2023'!$A:$M,13,0),"")</f>
        <v/>
      </c>
    </row>
    <row r="913" spans="1:15" s="94" customFormat="1" x14ac:dyDescent="0.2">
      <c r="A913" s="116">
        <v>37954</v>
      </c>
      <c r="B913" s="90" t="s">
        <v>8750</v>
      </c>
      <c r="C913" s="90" t="s">
        <v>2333</v>
      </c>
      <c r="D913" s="90" t="s">
        <v>1541</v>
      </c>
      <c r="E913" s="90" t="s">
        <v>11407</v>
      </c>
      <c r="F913" s="90" t="s">
        <v>13246</v>
      </c>
      <c r="G913" s="90" t="s">
        <v>13247</v>
      </c>
      <c r="H913" s="90" t="s">
        <v>909</v>
      </c>
      <c r="I913" s="90" t="s">
        <v>929</v>
      </c>
      <c r="J913" s="116">
        <v>111</v>
      </c>
      <c r="K913" s="90" t="s">
        <v>1963</v>
      </c>
      <c r="L913" s="90" t="s">
        <v>598</v>
      </c>
      <c r="M913" s="94" t="str">
        <f t="shared" si="17"/>
        <v>CRESPO Adrián</v>
      </c>
      <c r="N913" s="94" t="str">
        <f>IFERROR(VLOOKUP(A913,'[2]CLASES-TEMPORADA 2022_2023-2023'!$A:$M,12,0),"")</f>
        <v/>
      </c>
      <c r="O913" s="90" t="str">
        <f>IFERROR(VLOOKUP(A913,'[2]CLASES-TEMPORADA 2022_2023-2023'!$A:$M,13,0),"")</f>
        <v/>
      </c>
    </row>
    <row r="914" spans="1:15" s="94" customFormat="1" x14ac:dyDescent="0.2">
      <c r="A914" s="116">
        <v>37953</v>
      </c>
      <c r="B914" s="90" t="s">
        <v>10851</v>
      </c>
      <c r="C914" s="90" t="s">
        <v>8442</v>
      </c>
      <c r="D914" s="90" t="s">
        <v>1538</v>
      </c>
      <c r="E914" s="90" t="s">
        <v>2615</v>
      </c>
      <c r="F914" s="90" t="s">
        <v>2831</v>
      </c>
      <c r="G914" s="90" t="s">
        <v>13248</v>
      </c>
      <c r="H914" s="90" t="s">
        <v>913</v>
      </c>
      <c r="I914" s="90" t="s">
        <v>929</v>
      </c>
      <c r="J914" s="116">
        <v>111</v>
      </c>
      <c r="K914" s="90" t="s">
        <v>1963</v>
      </c>
      <c r="L914" s="90" t="s">
        <v>598</v>
      </c>
      <c r="M914" s="94" t="str">
        <f t="shared" si="17"/>
        <v>RUíZ Valeria</v>
      </c>
      <c r="N914" s="94" t="str">
        <f>IFERROR(VLOOKUP(A914,'[2]CLASES-TEMPORADA 2022_2023-2023'!$A:$M,12,0),"")</f>
        <v/>
      </c>
      <c r="O914" s="90" t="str">
        <f>IFERROR(VLOOKUP(A914,'[2]CLASES-TEMPORADA 2022_2023-2023'!$A:$M,13,0),"")</f>
        <v/>
      </c>
    </row>
    <row r="915" spans="1:15" s="94" customFormat="1" x14ac:dyDescent="0.2">
      <c r="A915" s="116">
        <v>37940</v>
      </c>
      <c r="B915" s="90" t="s">
        <v>10851</v>
      </c>
      <c r="C915" s="90" t="s">
        <v>13249</v>
      </c>
      <c r="D915" s="90" t="s">
        <v>13250</v>
      </c>
      <c r="E915" s="90" t="s">
        <v>13251</v>
      </c>
      <c r="F915" s="90" t="s">
        <v>13252</v>
      </c>
      <c r="G915" s="90" t="s">
        <v>13253</v>
      </c>
      <c r="H915" s="90" t="s">
        <v>909</v>
      </c>
      <c r="I915" s="90" t="s">
        <v>1060</v>
      </c>
      <c r="J915" s="116">
        <v>353</v>
      </c>
      <c r="K915" s="90" t="s">
        <v>1963</v>
      </c>
      <c r="L915" s="90" t="s">
        <v>583</v>
      </c>
      <c r="M915" s="94" t="str">
        <f t="shared" si="17"/>
        <v>BOUGOUIN Amelie</v>
      </c>
      <c r="N915" s="94" t="str">
        <f>IFERROR(VLOOKUP(A915,'[2]CLASES-TEMPORADA 2022_2023-2023'!$A:$M,12,0),"")</f>
        <v/>
      </c>
      <c r="O915" s="90" t="str">
        <f>IFERROR(VLOOKUP(A915,'[2]CLASES-TEMPORADA 2022_2023-2023'!$A:$M,13,0),"")</f>
        <v/>
      </c>
    </row>
    <row r="916" spans="1:15" s="94" customFormat="1" x14ac:dyDescent="0.2">
      <c r="A916" s="116">
        <v>37937</v>
      </c>
      <c r="B916" s="90" t="s">
        <v>8750</v>
      </c>
      <c r="C916" s="90" t="s">
        <v>2211</v>
      </c>
      <c r="D916" s="90" t="s">
        <v>2212</v>
      </c>
      <c r="E916" s="90" t="s">
        <v>2213</v>
      </c>
      <c r="F916" s="90" t="s">
        <v>2214</v>
      </c>
      <c r="G916" s="90" t="s">
        <v>13254</v>
      </c>
      <c r="H916" s="90" t="s">
        <v>920</v>
      </c>
      <c r="I916" s="90" t="s">
        <v>940</v>
      </c>
      <c r="J916" s="116">
        <v>261</v>
      </c>
      <c r="K916" s="90" t="s">
        <v>2071</v>
      </c>
      <c r="L916" s="90" t="s">
        <v>587</v>
      </c>
      <c r="M916" s="94" t="str">
        <f t="shared" si="17"/>
        <v>CARDOZO Nelson Ivan</v>
      </c>
      <c r="N916" s="94" t="str">
        <f>IFERROR(VLOOKUP(A916,'[2]CLASES-TEMPORADA 2022_2023-2023'!$A:$M,12,0),"")</f>
        <v/>
      </c>
      <c r="O916" s="90" t="str">
        <f>IFERROR(VLOOKUP(A916,'[2]CLASES-TEMPORADA 2022_2023-2023'!$A:$M,13,0),"")</f>
        <v/>
      </c>
    </row>
    <row r="917" spans="1:15" s="94" customFormat="1" x14ac:dyDescent="0.2">
      <c r="A917" s="116">
        <v>37935</v>
      </c>
      <c r="B917" s="90" t="s">
        <v>8750</v>
      </c>
      <c r="C917" s="90" t="s">
        <v>13255</v>
      </c>
      <c r="D917" s="90" t="s">
        <v>4375</v>
      </c>
      <c r="E917" s="90" t="s">
        <v>2601</v>
      </c>
      <c r="F917" s="90" t="s">
        <v>2302</v>
      </c>
      <c r="G917" s="90" t="s">
        <v>13256</v>
      </c>
      <c r="H917" s="90" t="s">
        <v>909</v>
      </c>
      <c r="I917" s="90" t="s">
        <v>1060</v>
      </c>
      <c r="J917" s="116">
        <v>353</v>
      </c>
      <c r="K917" s="90" t="s">
        <v>1963</v>
      </c>
      <c r="L917" s="90" t="s">
        <v>583</v>
      </c>
      <c r="M917" s="94" t="str">
        <f t="shared" si="17"/>
        <v>ROMANOS Jacobo</v>
      </c>
      <c r="N917" s="94" t="str">
        <f>IFERROR(VLOOKUP(A917,'[2]CLASES-TEMPORADA 2022_2023-2023'!$A:$M,12,0),"")</f>
        <v/>
      </c>
      <c r="O917" s="90" t="str">
        <f>IFERROR(VLOOKUP(A917,'[2]CLASES-TEMPORADA 2022_2023-2023'!$A:$M,13,0),"")</f>
        <v/>
      </c>
    </row>
    <row r="918" spans="1:15" s="94" customFormat="1" x14ac:dyDescent="0.2">
      <c r="A918" s="116">
        <v>37934</v>
      </c>
      <c r="B918" s="90" t="s">
        <v>8750</v>
      </c>
      <c r="C918" s="90" t="s">
        <v>13255</v>
      </c>
      <c r="D918" s="90" t="s">
        <v>4375</v>
      </c>
      <c r="E918" s="90" t="s">
        <v>2278</v>
      </c>
      <c r="F918" s="90" t="s">
        <v>3372</v>
      </c>
      <c r="G918" s="90" t="s">
        <v>13257</v>
      </c>
      <c r="H918" s="90" t="s">
        <v>909</v>
      </c>
      <c r="I918" s="90" t="s">
        <v>1060</v>
      </c>
      <c r="J918" s="116">
        <v>353</v>
      </c>
      <c r="K918" s="90" t="s">
        <v>1963</v>
      </c>
      <c r="L918" s="90" t="s">
        <v>583</v>
      </c>
      <c r="M918" s="94" t="str">
        <f t="shared" si="17"/>
        <v>ROMANOS Mario</v>
      </c>
      <c r="N918" s="94" t="str">
        <f>IFERROR(VLOOKUP(A918,'[2]CLASES-TEMPORADA 2022_2023-2023'!$A:$M,12,0),"")</f>
        <v/>
      </c>
      <c r="O918" s="90" t="str">
        <f>IFERROR(VLOOKUP(A918,'[2]CLASES-TEMPORADA 2022_2023-2023'!$A:$M,13,0),"")</f>
        <v/>
      </c>
    </row>
    <row r="919" spans="1:15" s="94" customFormat="1" x14ac:dyDescent="0.2">
      <c r="A919" s="116">
        <v>37922</v>
      </c>
      <c r="B919" s="90" t="s">
        <v>10851</v>
      </c>
      <c r="C919" s="90" t="s">
        <v>84</v>
      </c>
      <c r="D919" s="90" t="s">
        <v>1442</v>
      </c>
      <c r="E919" s="90" t="s">
        <v>2396</v>
      </c>
      <c r="F919" s="90" t="s">
        <v>13258</v>
      </c>
      <c r="G919" s="90" t="s">
        <v>13259</v>
      </c>
      <c r="H919" s="90" t="s">
        <v>909</v>
      </c>
      <c r="I919" s="90" t="s">
        <v>2078</v>
      </c>
      <c r="J919" s="116">
        <v>10467</v>
      </c>
      <c r="K919" s="90" t="s">
        <v>1963</v>
      </c>
      <c r="L919" s="90" t="s">
        <v>599</v>
      </c>
      <c r="M919" s="94" t="str">
        <f t="shared" si="17"/>
        <v>GONZALEZ Martina</v>
      </c>
      <c r="N919" s="94" t="str">
        <f>IFERROR(VLOOKUP(A919,'[2]CLASES-TEMPORADA 2022_2023-2023'!$A:$M,12,0),"")</f>
        <v/>
      </c>
      <c r="O919" s="90" t="str">
        <f>IFERROR(VLOOKUP(A919,'[2]CLASES-TEMPORADA 2022_2023-2023'!$A:$M,13,0),"")</f>
        <v/>
      </c>
    </row>
    <row r="920" spans="1:15" s="94" customFormat="1" x14ac:dyDescent="0.2">
      <c r="A920" s="116">
        <v>37917</v>
      </c>
      <c r="B920" s="90" t="s">
        <v>8750</v>
      </c>
      <c r="C920" s="90" t="s">
        <v>2216</v>
      </c>
      <c r="D920" s="90" t="s">
        <v>1845</v>
      </c>
      <c r="E920" s="90" t="s">
        <v>2217</v>
      </c>
      <c r="F920" s="90" t="s">
        <v>2218</v>
      </c>
      <c r="G920" s="90" t="s">
        <v>13260</v>
      </c>
      <c r="H920" s="90" t="s">
        <v>909</v>
      </c>
      <c r="I920" s="90" t="s">
        <v>2219</v>
      </c>
      <c r="J920" s="116">
        <v>10475</v>
      </c>
      <c r="K920" s="90" t="s">
        <v>1963</v>
      </c>
      <c r="L920" s="90" t="s">
        <v>591</v>
      </c>
      <c r="M920" s="94" t="str">
        <f t="shared" si="17"/>
        <v>ORTA Francisco Jesús</v>
      </c>
      <c r="N920" s="94">
        <f>IFERROR(VLOOKUP(A920,'[2]CLASES-TEMPORADA 2022_2023-2023'!$A:$M,12,0),"")</f>
        <v>-1</v>
      </c>
      <c r="O920" s="90" t="str">
        <f>IFERROR(VLOOKUP(A920,'[2]CLASES-TEMPORADA 2022_2023-2023'!$A:$M,13,0),"")</f>
        <v>NUE</v>
      </c>
    </row>
    <row r="921" spans="1:15" s="94" customFormat="1" x14ac:dyDescent="0.2">
      <c r="A921" s="116">
        <v>37913</v>
      </c>
      <c r="B921" s="90" t="s">
        <v>8750</v>
      </c>
      <c r="C921" s="90" t="s">
        <v>113</v>
      </c>
      <c r="D921" s="90" t="s">
        <v>87</v>
      </c>
      <c r="E921" s="90" t="s">
        <v>3084</v>
      </c>
      <c r="F921" s="90" t="s">
        <v>13261</v>
      </c>
      <c r="G921" s="90" t="s">
        <v>13262</v>
      </c>
      <c r="H921" s="90" t="s">
        <v>913</v>
      </c>
      <c r="I921" s="90" t="s">
        <v>1130</v>
      </c>
      <c r="J921" s="116">
        <v>58</v>
      </c>
      <c r="K921" s="90" t="s">
        <v>1963</v>
      </c>
      <c r="L921" s="90" t="s">
        <v>184</v>
      </c>
      <c r="M921" s="94" t="str">
        <f t="shared" si="17"/>
        <v>MARQUEZ Domingo</v>
      </c>
      <c r="N921" s="94" t="str">
        <f>IFERROR(VLOOKUP(A921,'[2]CLASES-TEMPORADA 2022_2023-2023'!$A:$M,12,0),"")</f>
        <v/>
      </c>
      <c r="O921" s="90" t="str">
        <f>IFERROR(VLOOKUP(A921,'[2]CLASES-TEMPORADA 2022_2023-2023'!$A:$M,13,0),"")</f>
        <v/>
      </c>
    </row>
    <row r="922" spans="1:15" s="94" customFormat="1" x14ac:dyDescent="0.2">
      <c r="A922" s="116">
        <v>37903</v>
      </c>
      <c r="B922" s="90" t="s">
        <v>8750</v>
      </c>
      <c r="C922" s="90" t="s">
        <v>66</v>
      </c>
      <c r="D922" s="90" t="s">
        <v>2220</v>
      </c>
      <c r="E922" s="90" t="s">
        <v>179</v>
      </c>
      <c r="F922" s="90" t="s">
        <v>2221</v>
      </c>
      <c r="G922" s="90" t="s">
        <v>13263</v>
      </c>
      <c r="H922" s="90" t="s">
        <v>909</v>
      </c>
      <c r="I922" s="90" t="s">
        <v>2495</v>
      </c>
      <c r="J922" s="116">
        <v>10193</v>
      </c>
      <c r="K922" s="90" t="s">
        <v>1963</v>
      </c>
      <c r="L922" s="90" t="s">
        <v>588</v>
      </c>
      <c r="M922" s="94" t="str">
        <f t="shared" si="17"/>
        <v>MARTIN Alain</v>
      </c>
      <c r="N922" s="94" t="str">
        <f>IFERROR(VLOOKUP(A922,'[2]CLASES-TEMPORADA 2022_2023-2023'!$A:$M,12,0),"")</f>
        <v/>
      </c>
      <c r="O922" s="90" t="str">
        <f>IFERROR(VLOOKUP(A922,'[2]CLASES-TEMPORADA 2022_2023-2023'!$A:$M,13,0),"")</f>
        <v/>
      </c>
    </row>
    <row r="923" spans="1:15" s="94" customFormat="1" x14ac:dyDescent="0.2">
      <c r="A923" s="116">
        <v>37898</v>
      </c>
      <c r="B923" s="90" t="s">
        <v>10851</v>
      </c>
      <c r="C923" s="90" t="s">
        <v>1671</v>
      </c>
      <c r="D923" s="90" t="s">
        <v>1043</v>
      </c>
      <c r="E923" s="90" t="s">
        <v>2047</v>
      </c>
      <c r="F923" s="90" t="s">
        <v>13264</v>
      </c>
      <c r="G923" s="90" t="s">
        <v>13265</v>
      </c>
      <c r="H923" s="90" t="s">
        <v>913</v>
      </c>
      <c r="I923" s="90" t="s">
        <v>1091</v>
      </c>
      <c r="J923" s="116">
        <v>10148</v>
      </c>
      <c r="K923" s="90" t="s">
        <v>1963</v>
      </c>
      <c r="L923" s="90" t="s">
        <v>583</v>
      </c>
      <c r="M923" s="94" t="str">
        <f t="shared" si="17"/>
        <v>ARROYO Irene</v>
      </c>
      <c r="N923" s="94" t="str">
        <f>IFERROR(VLOOKUP(A923,'[2]CLASES-TEMPORADA 2022_2023-2023'!$A:$M,12,0),"")</f>
        <v/>
      </c>
      <c r="O923" s="90" t="str">
        <f>IFERROR(VLOOKUP(A923,'[2]CLASES-TEMPORADA 2022_2023-2023'!$A:$M,13,0),"")</f>
        <v/>
      </c>
    </row>
    <row r="924" spans="1:15" s="94" customFormat="1" x14ac:dyDescent="0.2">
      <c r="A924" s="116">
        <v>37893</v>
      </c>
      <c r="B924" s="90" t="s">
        <v>8750</v>
      </c>
      <c r="C924" s="90" t="s">
        <v>1477</v>
      </c>
      <c r="D924" s="90" t="s">
        <v>133</v>
      </c>
      <c r="E924" s="90" t="s">
        <v>13266</v>
      </c>
      <c r="F924" s="90" t="s">
        <v>3836</v>
      </c>
      <c r="G924" s="90" t="s">
        <v>13267</v>
      </c>
      <c r="H924" s="90" t="s">
        <v>909</v>
      </c>
      <c r="I924" s="90" t="s">
        <v>951</v>
      </c>
      <c r="J924" s="116">
        <v>305</v>
      </c>
      <c r="K924" s="90" t="s">
        <v>1963</v>
      </c>
      <c r="L924" s="90" t="s">
        <v>583</v>
      </c>
      <c r="M924" s="94" t="str">
        <f t="shared" si="17"/>
        <v>CANO Juan José</v>
      </c>
      <c r="N924" s="94" t="str">
        <f>IFERROR(VLOOKUP(A924,'[2]CLASES-TEMPORADA 2022_2023-2023'!$A:$M,12,0),"")</f>
        <v/>
      </c>
      <c r="O924" s="90" t="str">
        <f>IFERROR(VLOOKUP(A924,'[2]CLASES-TEMPORADA 2022_2023-2023'!$A:$M,13,0),"")</f>
        <v/>
      </c>
    </row>
    <row r="925" spans="1:15" s="94" customFormat="1" x14ac:dyDescent="0.2">
      <c r="A925" s="116">
        <v>37891</v>
      </c>
      <c r="B925" s="90" t="s">
        <v>8750</v>
      </c>
      <c r="C925" s="90" t="s">
        <v>1488</v>
      </c>
      <c r="D925" s="90" t="s">
        <v>13268</v>
      </c>
      <c r="E925" s="90" t="s">
        <v>13269</v>
      </c>
      <c r="F925" s="90" t="s">
        <v>5912</v>
      </c>
      <c r="G925" s="90" t="s">
        <v>13270</v>
      </c>
      <c r="H925" s="90" t="s">
        <v>909</v>
      </c>
      <c r="I925" s="90" t="s">
        <v>2549</v>
      </c>
      <c r="J925" s="116">
        <v>10004</v>
      </c>
      <c r="K925" s="90" t="s">
        <v>1963</v>
      </c>
      <c r="L925" s="90" t="s">
        <v>588</v>
      </c>
      <c r="M925" s="94" t="str">
        <f t="shared" si="17"/>
        <v>OLIVERA Ivan Arturo</v>
      </c>
      <c r="N925" s="94" t="str">
        <f>IFERROR(VLOOKUP(A925,'[2]CLASES-TEMPORADA 2022_2023-2023'!$A:$M,12,0),"")</f>
        <v/>
      </c>
      <c r="O925" s="90" t="str">
        <f>IFERROR(VLOOKUP(A925,'[2]CLASES-TEMPORADA 2022_2023-2023'!$A:$M,13,0),"")</f>
        <v/>
      </c>
    </row>
    <row r="926" spans="1:15" s="94" customFormat="1" x14ac:dyDescent="0.2">
      <c r="A926" s="116">
        <v>37887</v>
      </c>
      <c r="B926" s="90" t="s">
        <v>8750</v>
      </c>
      <c r="C926" s="90" t="s">
        <v>13271</v>
      </c>
      <c r="D926" s="90" t="s">
        <v>131</v>
      </c>
      <c r="E926" s="90" t="s">
        <v>3828</v>
      </c>
      <c r="F926" s="90" t="s">
        <v>7963</v>
      </c>
      <c r="G926" s="90" t="s">
        <v>13272</v>
      </c>
      <c r="H926" s="90" t="s">
        <v>909</v>
      </c>
      <c r="I926" s="90" t="s">
        <v>1143</v>
      </c>
      <c r="J926" s="116">
        <v>76</v>
      </c>
      <c r="K926" s="90" t="s">
        <v>2176</v>
      </c>
      <c r="L926" s="90" t="s">
        <v>583</v>
      </c>
      <c r="M926" s="94" t="str">
        <f t="shared" si="17"/>
        <v>BIBIAN Luis Antonio</v>
      </c>
      <c r="N926" s="94" t="str">
        <f>IFERROR(VLOOKUP(A926,'[2]CLASES-TEMPORADA 2022_2023-2023'!$A:$M,12,0),"")</f>
        <v/>
      </c>
      <c r="O926" s="90" t="str">
        <f>IFERROR(VLOOKUP(A926,'[2]CLASES-TEMPORADA 2022_2023-2023'!$A:$M,13,0),"")</f>
        <v/>
      </c>
    </row>
    <row r="927" spans="1:15" s="94" customFormat="1" x14ac:dyDescent="0.2">
      <c r="A927" s="116">
        <v>37884</v>
      </c>
      <c r="B927" s="90" t="s">
        <v>8750</v>
      </c>
      <c r="C927" s="90" t="s">
        <v>13273</v>
      </c>
      <c r="D927" s="90" t="s">
        <v>13274</v>
      </c>
      <c r="E927" s="90" t="s">
        <v>2242</v>
      </c>
      <c r="F927" s="90" t="s">
        <v>13275</v>
      </c>
      <c r="G927" s="90" t="s">
        <v>13276</v>
      </c>
      <c r="H927" s="90" t="s">
        <v>909</v>
      </c>
      <c r="I927" s="90" t="s">
        <v>932</v>
      </c>
      <c r="J927" s="116">
        <v>165</v>
      </c>
      <c r="K927" s="90" t="s">
        <v>1963</v>
      </c>
      <c r="L927" s="90" t="s">
        <v>599</v>
      </c>
      <c r="M927" s="94" t="str">
        <f t="shared" si="17"/>
        <v>PERDIGUERO Alfredo</v>
      </c>
      <c r="N927" s="94" t="str">
        <f>IFERROR(VLOOKUP(A927,'[2]CLASES-TEMPORADA 2022_2023-2023'!$A:$M,12,0),"")</f>
        <v/>
      </c>
      <c r="O927" s="90" t="str">
        <f>IFERROR(VLOOKUP(A927,'[2]CLASES-TEMPORADA 2022_2023-2023'!$A:$M,13,0),"")</f>
        <v/>
      </c>
    </row>
    <row r="928" spans="1:15" s="94" customFormat="1" x14ac:dyDescent="0.2">
      <c r="A928" s="116">
        <v>37883</v>
      </c>
      <c r="B928" s="90" t="s">
        <v>8750</v>
      </c>
      <c r="C928" s="90" t="s">
        <v>1438</v>
      </c>
      <c r="D928" s="90" t="s">
        <v>4190</v>
      </c>
      <c r="E928" s="90" t="s">
        <v>108</v>
      </c>
      <c r="F928" s="90" t="s">
        <v>13277</v>
      </c>
      <c r="G928" s="90" t="s">
        <v>13278</v>
      </c>
      <c r="H928" s="90" t="s">
        <v>920</v>
      </c>
      <c r="I928" s="90" t="s">
        <v>932</v>
      </c>
      <c r="J928" s="116">
        <v>165</v>
      </c>
      <c r="K928" s="90" t="s">
        <v>1963</v>
      </c>
      <c r="L928" s="90" t="s">
        <v>599</v>
      </c>
      <c r="M928" s="94" t="str">
        <f t="shared" si="17"/>
        <v>DIEZ Sergio</v>
      </c>
      <c r="N928" s="94" t="str">
        <f>IFERROR(VLOOKUP(A928,'[2]CLASES-TEMPORADA 2022_2023-2023'!$A:$M,12,0),"")</f>
        <v/>
      </c>
      <c r="O928" s="90" t="str">
        <f>IFERROR(VLOOKUP(A928,'[2]CLASES-TEMPORADA 2022_2023-2023'!$A:$M,13,0),"")</f>
        <v/>
      </c>
    </row>
    <row r="929" spans="1:15" s="94" customFormat="1" x14ac:dyDescent="0.2">
      <c r="A929" s="116">
        <v>37882</v>
      </c>
      <c r="B929" s="90" t="s">
        <v>8750</v>
      </c>
      <c r="C929" s="90" t="s">
        <v>13279</v>
      </c>
      <c r="D929" s="90" t="s">
        <v>115</v>
      </c>
      <c r="E929" s="90" t="s">
        <v>13280</v>
      </c>
      <c r="F929" s="90" t="s">
        <v>2506</v>
      </c>
      <c r="G929" s="90" t="s">
        <v>13281</v>
      </c>
      <c r="H929" s="90" t="s">
        <v>909</v>
      </c>
      <c r="I929" s="90" t="s">
        <v>932</v>
      </c>
      <c r="J929" s="116">
        <v>165</v>
      </c>
      <c r="K929" s="90" t="s">
        <v>2122</v>
      </c>
      <c r="L929" s="90" t="s">
        <v>599</v>
      </c>
      <c r="M929" s="94" t="str">
        <f t="shared" si="17"/>
        <v>MEJIAS Elias Enrique</v>
      </c>
      <c r="N929" s="94" t="str">
        <f>IFERROR(VLOOKUP(A929,'[2]CLASES-TEMPORADA 2022_2023-2023'!$A:$M,12,0),"")</f>
        <v/>
      </c>
      <c r="O929" s="90" t="str">
        <f>IFERROR(VLOOKUP(A929,'[2]CLASES-TEMPORADA 2022_2023-2023'!$A:$M,13,0),"")</f>
        <v/>
      </c>
    </row>
    <row r="930" spans="1:15" s="94" customFormat="1" x14ac:dyDescent="0.2">
      <c r="A930" s="116">
        <v>37874</v>
      </c>
      <c r="B930" s="90" t="s">
        <v>10851</v>
      </c>
      <c r="C930" s="90" t="s">
        <v>46</v>
      </c>
      <c r="D930" s="90" t="s">
        <v>1878</v>
      </c>
      <c r="E930" s="90" t="s">
        <v>2064</v>
      </c>
      <c r="F930" s="90" t="s">
        <v>2224</v>
      </c>
      <c r="G930" s="90" t="s">
        <v>13282</v>
      </c>
      <c r="H930" s="90" t="s">
        <v>913</v>
      </c>
      <c r="I930" s="90" t="s">
        <v>1150</v>
      </c>
      <c r="J930" s="116">
        <v>439</v>
      </c>
      <c r="K930" s="90" t="s">
        <v>1963</v>
      </c>
      <c r="L930" s="90" t="s">
        <v>583</v>
      </c>
      <c r="M930" s="94" t="str">
        <f t="shared" si="17"/>
        <v>RODRIGUEZ Celia</v>
      </c>
      <c r="N930" s="94" t="str">
        <f>IFERROR(VLOOKUP(A930,'[2]CLASES-TEMPORADA 2022_2023-2023'!$A:$M,12,0),"")</f>
        <v/>
      </c>
      <c r="O930" s="90" t="str">
        <f>IFERROR(VLOOKUP(A930,'[2]CLASES-TEMPORADA 2022_2023-2023'!$A:$M,13,0),"")</f>
        <v/>
      </c>
    </row>
    <row r="931" spans="1:15" s="94" customFormat="1" x14ac:dyDescent="0.2">
      <c r="A931" s="116">
        <v>37861</v>
      </c>
      <c r="B931" s="90" t="s">
        <v>8750</v>
      </c>
      <c r="C931" s="90" t="s">
        <v>22</v>
      </c>
      <c r="D931" s="90" t="s">
        <v>13283</v>
      </c>
      <c r="E931" s="90" t="s">
        <v>2885</v>
      </c>
      <c r="F931" s="90" t="s">
        <v>13284</v>
      </c>
      <c r="G931" s="90" t="s">
        <v>13285</v>
      </c>
      <c r="H931" s="90" t="s">
        <v>913</v>
      </c>
      <c r="I931" s="90" t="s">
        <v>1199</v>
      </c>
      <c r="J931" s="116">
        <v>10223</v>
      </c>
      <c r="K931" s="90" t="s">
        <v>1963</v>
      </c>
      <c r="L931" s="90" t="s">
        <v>520</v>
      </c>
      <c r="M931" s="94" t="str">
        <f t="shared" si="17"/>
        <v>FERNANDEZ Cayetano</v>
      </c>
      <c r="N931" s="94" t="str">
        <f>IFERROR(VLOOKUP(A931,'[2]CLASES-TEMPORADA 2022_2023-2023'!$A:$M,12,0),"")</f>
        <v/>
      </c>
      <c r="O931" s="90" t="str">
        <f>IFERROR(VLOOKUP(A931,'[2]CLASES-TEMPORADA 2022_2023-2023'!$A:$M,13,0),"")</f>
        <v/>
      </c>
    </row>
    <row r="932" spans="1:15" s="94" customFormat="1" x14ac:dyDescent="0.2">
      <c r="A932" s="116">
        <v>37855</v>
      </c>
      <c r="B932" s="90" t="s">
        <v>8750</v>
      </c>
      <c r="C932" s="90" t="s">
        <v>4517</v>
      </c>
      <c r="D932" s="90" t="s">
        <v>3212</v>
      </c>
      <c r="E932" s="90" t="s">
        <v>131</v>
      </c>
      <c r="F932" s="90" t="s">
        <v>13286</v>
      </c>
      <c r="G932" s="90" t="s">
        <v>13287</v>
      </c>
      <c r="H932" s="90" t="s">
        <v>909</v>
      </c>
      <c r="I932" s="90" t="s">
        <v>673</v>
      </c>
      <c r="J932" s="116">
        <v>10202</v>
      </c>
      <c r="K932" s="90" t="s">
        <v>1963</v>
      </c>
      <c r="L932" s="90" t="s">
        <v>583</v>
      </c>
      <c r="M932" s="94" t="str">
        <f t="shared" si="17"/>
        <v>TORRE Rodrigo</v>
      </c>
      <c r="N932" s="94" t="str">
        <f>IFERROR(VLOOKUP(A932,'[2]CLASES-TEMPORADA 2022_2023-2023'!$A:$M,12,0),"")</f>
        <v/>
      </c>
      <c r="O932" s="90" t="str">
        <f>IFERROR(VLOOKUP(A932,'[2]CLASES-TEMPORADA 2022_2023-2023'!$A:$M,13,0),"")</f>
        <v/>
      </c>
    </row>
    <row r="933" spans="1:15" s="94" customFormat="1" x14ac:dyDescent="0.2">
      <c r="A933" s="116">
        <v>37845</v>
      </c>
      <c r="B933" s="90" t="s">
        <v>8750</v>
      </c>
      <c r="C933" s="90" t="s">
        <v>13288</v>
      </c>
      <c r="D933" s="90" t="s">
        <v>21</v>
      </c>
      <c r="E933" s="90" t="s">
        <v>6339</v>
      </c>
      <c r="F933" s="90" t="s">
        <v>13289</v>
      </c>
      <c r="G933" s="90" t="s">
        <v>13290</v>
      </c>
      <c r="H933" s="90" t="s">
        <v>913</v>
      </c>
      <c r="I933" s="90" t="s">
        <v>1199</v>
      </c>
      <c r="J933" s="116">
        <v>10223</v>
      </c>
      <c r="K933" s="90" t="s">
        <v>1963</v>
      </c>
      <c r="L933" s="90" t="s">
        <v>520</v>
      </c>
      <c r="M933" s="94" t="str">
        <f t="shared" si="17"/>
        <v>SYLLA Moises</v>
      </c>
      <c r="N933" s="94" t="str">
        <f>IFERROR(VLOOKUP(A933,'[2]CLASES-TEMPORADA 2022_2023-2023'!$A:$M,12,0),"")</f>
        <v/>
      </c>
      <c r="O933" s="90" t="str">
        <f>IFERROR(VLOOKUP(A933,'[2]CLASES-TEMPORADA 2022_2023-2023'!$A:$M,13,0),"")</f>
        <v/>
      </c>
    </row>
    <row r="934" spans="1:15" s="94" customFormat="1" x14ac:dyDescent="0.2">
      <c r="A934" s="116">
        <v>37837</v>
      </c>
      <c r="B934" s="90" t="s">
        <v>8750</v>
      </c>
      <c r="C934" s="90" t="s">
        <v>2227</v>
      </c>
      <c r="D934" s="90" t="s">
        <v>2228</v>
      </c>
      <c r="E934" s="90" t="s">
        <v>2229</v>
      </c>
      <c r="F934" s="90" t="s">
        <v>2230</v>
      </c>
      <c r="G934" s="90" t="s">
        <v>13291</v>
      </c>
      <c r="H934" s="90" t="s">
        <v>909</v>
      </c>
      <c r="I934" s="90" t="s">
        <v>11163</v>
      </c>
      <c r="J934" s="116">
        <v>10478</v>
      </c>
      <c r="K934" s="90" t="s">
        <v>1963</v>
      </c>
      <c r="L934" s="90" t="s">
        <v>587</v>
      </c>
      <c r="M934" s="94" t="str">
        <f t="shared" si="17"/>
        <v>BENAVENT Nil</v>
      </c>
      <c r="N934" s="94" t="str">
        <f>IFERROR(VLOOKUP(A934,'[2]CLASES-TEMPORADA 2022_2023-2023'!$A:$M,12,0),"")</f>
        <v/>
      </c>
      <c r="O934" s="90" t="str">
        <f>IFERROR(VLOOKUP(A934,'[2]CLASES-TEMPORADA 2022_2023-2023'!$A:$M,13,0),"")</f>
        <v/>
      </c>
    </row>
    <row r="935" spans="1:15" s="94" customFormat="1" x14ac:dyDescent="0.2">
      <c r="A935" s="116">
        <v>37824</v>
      </c>
      <c r="B935" s="90" t="s">
        <v>10851</v>
      </c>
      <c r="C935" s="90" t="s">
        <v>2232</v>
      </c>
      <c r="D935" s="90" t="s">
        <v>2233</v>
      </c>
      <c r="E935" s="90" t="s">
        <v>2234</v>
      </c>
      <c r="F935" s="90" t="s">
        <v>2235</v>
      </c>
      <c r="G935" s="90" t="s">
        <v>13292</v>
      </c>
      <c r="H935" s="90" t="s">
        <v>909</v>
      </c>
      <c r="I935" s="90" t="s">
        <v>1180</v>
      </c>
      <c r="J935" s="116">
        <v>494</v>
      </c>
      <c r="K935" s="90" t="s">
        <v>1963</v>
      </c>
      <c r="L935" s="90" t="s">
        <v>587</v>
      </c>
      <c r="M935" s="94" t="str">
        <f t="shared" si="17"/>
        <v>MAYNE Ona</v>
      </c>
      <c r="N935" s="94" t="str">
        <f>IFERROR(VLOOKUP(A935,'[2]CLASES-TEMPORADA 2022_2023-2023'!$A:$M,12,0),"")</f>
        <v/>
      </c>
      <c r="O935" s="90" t="str">
        <f>IFERROR(VLOOKUP(A935,'[2]CLASES-TEMPORADA 2022_2023-2023'!$A:$M,13,0),"")</f>
        <v/>
      </c>
    </row>
    <row r="936" spans="1:15" s="94" customFormat="1" x14ac:dyDescent="0.2">
      <c r="A936" s="116">
        <v>37813</v>
      </c>
      <c r="B936" s="90" t="s">
        <v>8750</v>
      </c>
      <c r="C936" s="90" t="s">
        <v>927</v>
      </c>
      <c r="D936" s="90" t="s">
        <v>13293</v>
      </c>
      <c r="E936" s="90" t="s">
        <v>1013</v>
      </c>
      <c r="F936" s="90" t="s">
        <v>13294</v>
      </c>
      <c r="G936" s="90" t="s">
        <v>13295</v>
      </c>
      <c r="H936" s="90" t="s">
        <v>920</v>
      </c>
      <c r="I936" s="90" t="s">
        <v>1130</v>
      </c>
      <c r="J936" s="116">
        <v>58</v>
      </c>
      <c r="K936" s="90" t="s">
        <v>1963</v>
      </c>
      <c r="L936" s="90" t="s">
        <v>184</v>
      </c>
      <c r="M936" s="94" t="str">
        <f t="shared" si="17"/>
        <v>MOYA Adria</v>
      </c>
      <c r="N936" s="94" t="str">
        <f>IFERROR(VLOOKUP(A936,'[2]CLASES-TEMPORADA 2022_2023-2023'!$A:$M,12,0),"")</f>
        <v/>
      </c>
      <c r="O936" s="90" t="str">
        <f>IFERROR(VLOOKUP(A936,'[2]CLASES-TEMPORADA 2022_2023-2023'!$A:$M,13,0),"")</f>
        <v/>
      </c>
    </row>
    <row r="937" spans="1:15" s="94" customFormat="1" x14ac:dyDescent="0.2">
      <c r="A937" s="116">
        <v>37803</v>
      </c>
      <c r="B937" s="90" t="s">
        <v>8750</v>
      </c>
      <c r="C937" s="90" t="s">
        <v>2001</v>
      </c>
      <c r="D937" s="90" t="s">
        <v>13296</v>
      </c>
      <c r="E937" s="90" t="s">
        <v>23</v>
      </c>
      <c r="F937" s="90" t="s">
        <v>13297</v>
      </c>
      <c r="G937" s="90" t="s">
        <v>13298</v>
      </c>
      <c r="H937" s="90" t="s">
        <v>913</v>
      </c>
      <c r="I937" s="90" t="s">
        <v>1130</v>
      </c>
      <c r="J937" s="116">
        <v>58</v>
      </c>
      <c r="K937" s="90" t="s">
        <v>1963</v>
      </c>
      <c r="L937" s="90" t="s">
        <v>184</v>
      </c>
      <c r="M937" s="94" t="str">
        <f t="shared" si="17"/>
        <v>MIQUEL Manuel</v>
      </c>
      <c r="N937" s="94" t="str">
        <f>IFERROR(VLOOKUP(A937,'[2]CLASES-TEMPORADA 2022_2023-2023'!$A:$M,12,0),"")</f>
        <v/>
      </c>
      <c r="O937" s="90" t="str">
        <f>IFERROR(VLOOKUP(A937,'[2]CLASES-TEMPORADA 2022_2023-2023'!$A:$M,13,0),"")</f>
        <v/>
      </c>
    </row>
    <row r="938" spans="1:15" s="94" customFormat="1" x14ac:dyDescent="0.2">
      <c r="A938" s="116">
        <v>37802</v>
      </c>
      <c r="B938" s="90" t="s">
        <v>8750</v>
      </c>
      <c r="C938" s="90" t="s">
        <v>3575</v>
      </c>
      <c r="D938" s="90" t="s">
        <v>8056</v>
      </c>
      <c r="E938" s="90" t="s">
        <v>13299</v>
      </c>
      <c r="F938" s="90" t="s">
        <v>13300</v>
      </c>
      <c r="G938" s="90" t="s">
        <v>13301</v>
      </c>
      <c r="H938" s="90" t="s">
        <v>909</v>
      </c>
      <c r="I938" s="90" t="s">
        <v>915</v>
      </c>
      <c r="J938" s="116">
        <v>37</v>
      </c>
      <c r="K938" s="90" t="s">
        <v>2071</v>
      </c>
      <c r="L938" s="90" t="s">
        <v>185</v>
      </c>
      <c r="M938" s="94" t="str">
        <f t="shared" si="17"/>
        <v>ALVARADO Victor Alfonso</v>
      </c>
      <c r="N938" s="94" t="str">
        <f>IFERROR(VLOOKUP(A938,'[2]CLASES-TEMPORADA 2022_2023-2023'!$A:$M,12,0),"")</f>
        <v/>
      </c>
      <c r="O938" s="90" t="str">
        <f>IFERROR(VLOOKUP(A938,'[2]CLASES-TEMPORADA 2022_2023-2023'!$A:$M,13,0),"")</f>
        <v/>
      </c>
    </row>
    <row r="939" spans="1:15" s="94" customFormat="1" x14ac:dyDescent="0.2">
      <c r="A939" s="116">
        <v>37796</v>
      </c>
      <c r="B939" s="90" t="s">
        <v>8750</v>
      </c>
      <c r="C939" s="90" t="s">
        <v>2236</v>
      </c>
      <c r="D939" s="90"/>
      <c r="E939" s="90" t="s">
        <v>2237</v>
      </c>
      <c r="F939" s="90" t="s">
        <v>2238</v>
      </c>
      <c r="G939" s="90" t="s">
        <v>13302</v>
      </c>
      <c r="H939" s="90" t="s">
        <v>913</v>
      </c>
      <c r="I939" s="90" t="s">
        <v>928</v>
      </c>
      <c r="J939" s="116">
        <v>109</v>
      </c>
      <c r="K939" s="90" t="s">
        <v>2239</v>
      </c>
      <c r="L939" s="90" t="s">
        <v>585</v>
      </c>
      <c r="M939" s="94" t="str">
        <f t="shared" si="17"/>
        <v>TALIMOV Jurij</v>
      </c>
      <c r="N939" s="94" t="str">
        <f>IFERROR(VLOOKUP(A939,'[2]CLASES-TEMPORADA 2022_2023-2023'!$A:$M,12,0),"")</f>
        <v/>
      </c>
      <c r="O939" s="90" t="str">
        <f>IFERROR(VLOOKUP(A939,'[2]CLASES-TEMPORADA 2022_2023-2023'!$A:$M,13,0),"")</f>
        <v/>
      </c>
    </row>
    <row r="940" spans="1:15" s="94" customFormat="1" x14ac:dyDescent="0.2">
      <c r="A940" s="116">
        <v>37793</v>
      </c>
      <c r="B940" s="90" t="s">
        <v>8750</v>
      </c>
      <c r="C940" s="90" t="s">
        <v>13303</v>
      </c>
      <c r="D940" s="90" t="s">
        <v>2653</v>
      </c>
      <c r="E940" s="90" t="s">
        <v>24</v>
      </c>
      <c r="F940" s="90" t="s">
        <v>13304</v>
      </c>
      <c r="G940" s="90" t="s">
        <v>13305</v>
      </c>
      <c r="H940" s="90" t="s">
        <v>909</v>
      </c>
      <c r="I940" s="90" t="s">
        <v>841</v>
      </c>
      <c r="J940" s="116">
        <v>10403</v>
      </c>
      <c r="K940" s="90" t="s">
        <v>1963</v>
      </c>
      <c r="L940" s="90" t="s">
        <v>520</v>
      </c>
      <c r="M940" s="94" t="str">
        <f t="shared" si="17"/>
        <v>MANRIQUE Daniel</v>
      </c>
      <c r="N940" s="94" t="str">
        <f>IFERROR(VLOOKUP(A940,'[2]CLASES-TEMPORADA 2022_2023-2023'!$A:$M,12,0),"")</f>
        <v/>
      </c>
      <c r="O940" s="90" t="str">
        <f>IFERROR(VLOOKUP(A940,'[2]CLASES-TEMPORADA 2022_2023-2023'!$A:$M,13,0),"")</f>
        <v/>
      </c>
    </row>
    <row r="941" spans="1:15" s="94" customFormat="1" x14ac:dyDescent="0.2">
      <c r="A941" s="116">
        <v>37792</v>
      </c>
      <c r="B941" s="90" t="s">
        <v>8750</v>
      </c>
      <c r="C941" s="90" t="s">
        <v>29</v>
      </c>
      <c r="D941" s="90" t="s">
        <v>2241</v>
      </c>
      <c r="E941" s="90" t="s">
        <v>2242</v>
      </c>
      <c r="F941" s="90" t="s">
        <v>2243</v>
      </c>
      <c r="G941" s="90" t="s">
        <v>13306</v>
      </c>
      <c r="H941" s="90" t="s">
        <v>913</v>
      </c>
      <c r="I941" s="90" t="s">
        <v>1162</v>
      </c>
      <c r="J941" s="116">
        <v>326</v>
      </c>
      <c r="K941" s="90" t="s">
        <v>2244</v>
      </c>
      <c r="L941" s="90" t="s">
        <v>591</v>
      </c>
      <c r="M941" s="94" t="str">
        <f t="shared" si="17"/>
        <v>SANCHEZ Alfredo</v>
      </c>
      <c r="N941" s="94" t="str">
        <f>IFERROR(VLOOKUP(A941,'[2]CLASES-TEMPORADA 2022_2023-2023'!$A:$M,12,0),"")</f>
        <v/>
      </c>
      <c r="O941" s="90" t="str">
        <f>IFERROR(VLOOKUP(A941,'[2]CLASES-TEMPORADA 2022_2023-2023'!$A:$M,13,0),"")</f>
        <v/>
      </c>
    </row>
    <row r="942" spans="1:15" s="94" customFormat="1" x14ac:dyDescent="0.2">
      <c r="A942" s="116">
        <v>37779</v>
      </c>
      <c r="B942" s="90" t="s">
        <v>10851</v>
      </c>
      <c r="C942" s="90" t="s">
        <v>2246</v>
      </c>
      <c r="D942" s="90" t="s">
        <v>1395</v>
      </c>
      <c r="E942" s="90" t="s">
        <v>2247</v>
      </c>
      <c r="F942" s="90" t="s">
        <v>2174</v>
      </c>
      <c r="G942" s="90" t="s">
        <v>13307</v>
      </c>
      <c r="H942" s="90" t="s">
        <v>913</v>
      </c>
      <c r="I942" s="90" t="s">
        <v>892</v>
      </c>
      <c r="J942" s="116">
        <v>10454</v>
      </c>
      <c r="K942" s="90" t="s">
        <v>1963</v>
      </c>
      <c r="L942" s="90" t="s">
        <v>591</v>
      </c>
      <c r="M942" s="94" t="str">
        <f t="shared" si="17"/>
        <v>CAÑETE Mara</v>
      </c>
      <c r="N942" s="94" t="str">
        <f>IFERROR(VLOOKUP(A942,'[2]CLASES-TEMPORADA 2022_2023-2023'!$A:$M,12,0),"")</f>
        <v/>
      </c>
      <c r="O942" s="90" t="str">
        <f>IFERROR(VLOOKUP(A942,'[2]CLASES-TEMPORADA 2022_2023-2023'!$A:$M,13,0),"")</f>
        <v/>
      </c>
    </row>
    <row r="943" spans="1:15" s="94" customFormat="1" x14ac:dyDescent="0.2">
      <c r="A943" s="116">
        <v>37777</v>
      </c>
      <c r="B943" s="90" t="s">
        <v>8750</v>
      </c>
      <c r="C943" s="90" t="s">
        <v>2248</v>
      </c>
      <c r="D943" s="90" t="s">
        <v>1415</v>
      </c>
      <c r="E943" s="90" t="s">
        <v>957</v>
      </c>
      <c r="F943" s="90" t="s">
        <v>2249</v>
      </c>
      <c r="G943" s="90" t="s">
        <v>13308</v>
      </c>
      <c r="H943" s="90" t="s">
        <v>909</v>
      </c>
      <c r="I943" s="90" t="s">
        <v>892</v>
      </c>
      <c r="J943" s="116">
        <v>10454</v>
      </c>
      <c r="K943" s="90" t="s">
        <v>1963</v>
      </c>
      <c r="L943" s="90" t="s">
        <v>591</v>
      </c>
      <c r="M943" s="94" t="str">
        <f t="shared" si="17"/>
        <v>LÁZARO Marcos</v>
      </c>
      <c r="N943" s="94" t="str">
        <f>IFERROR(VLOOKUP(A943,'[2]CLASES-TEMPORADA 2022_2023-2023'!$A:$M,12,0),"")</f>
        <v/>
      </c>
      <c r="O943" s="90" t="str">
        <f>IFERROR(VLOOKUP(A943,'[2]CLASES-TEMPORADA 2022_2023-2023'!$A:$M,13,0),"")</f>
        <v/>
      </c>
    </row>
    <row r="944" spans="1:15" s="94" customFormat="1" x14ac:dyDescent="0.2">
      <c r="A944" s="116">
        <v>37775</v>
      </c>
      <c r="B944" s="90" t="s">
        <v>8750</v>
      </c>
      <c r="C944" s="90" t="s">
        <v>2250</v>
      </c>
      <c r="D944" s="90"/>
      <c r="E944" s="90" t="s">
        <v>2251</v>
      </c>
      <c r="F944" s="90" t="s">
        <v>2252</v>
      </c>
      <c r="G944" s="90" t="s">
        <v>13309</v>
      </c>
      <c r="H944" s="90" t="s">
        <v>913</v>
      </c>
      <c r="I944" s="90" t="s">
        <v>1201</v>
      </c>
      <c r="J944" s="116">
        <v>10314</v>
      </c>
      <c r="K944" s="90" t="s">
        <v>2253</v>
      </c>
      <c r="L944" s="90" t="s">
        <v>587</v>
      </c>
      <c r="M944" s="94" t="str">
        <f t="shared" si="17"/>
        <v>MORRISON Calum</v>
      </c>
      <c r="N944" s="94" t="str">
        <f>IFERROR(VLOOKUP(A944,'[2]CLASES-TEMPORADA 2022_2023-2023'!$A:$M,12,0),"")</f>
        <v/>
      </c>
      <c r="O944" s="90" t="str">
        <f>IFERROR(VLOOKUP(A944,'[2]CLASES-TEMPORADA 2022_2023-2023'!$A:$M,13,0),"")</f>
        <v/>
      </c>
    </row>
    <row r="945" spans="1:15" s="94" customFormat="1" x14ac:dyDescent="0.2">
      <c r="A945" s="116">
        <v>37767</v>
      </c>
      <c r="B945" s="90" t="s">
        <v>8750</v>
      </c>
      <c r="C945" s="90" t="s">
        <v>2255</v>
      </c>
      <c r="D945" s="90"/>
      <c r="E945" s="90" t="s">
        <v>2256</v>
      </c>
      <c r="F945" s="90" t="s">
        <v>2257</v>
      </c>
      <c r="G945" s="90" t="s">
        <v>13310</v>
      </c>
      <c r="H945" s="90" t="s">
        <v>909</v>
      </c>
      <c r="I945" s="90" t="s">
        <v>2258</v>
      </c>
      <c r="J945" s="116">
        <v>10477</v>
      </c>
      <c r="K945" s="90" t="s">
        <v>1982</v>
      </c>
      <c r="L945" s="90" t="s">
        <v>591</v>
      </c>
      <c r="M945" s="94" t="str">
        <f t="shared" si="17"/>
        <v>ZIQIANG Hong</v>
      </c>
      <c r="N945" s="94" t="str">
        <f>IFERROR(VLOOKUP(A945,'[2]CLASES-TEMPORADA 2022_2023-2023'!$A:$M,12,0),"")</f>
        <v/>
      </c>
      <c r="O945" s="90" t="str">
        <f>IFERROR(VLOOKUP(A945,'[2]CLASES-TEMPORADA 2022_2023-2023'!$A:$M,13,0),"")</f>
        <v/>
      </c>
    </row>
    <row r="946" spans="1:15" s="94" customFormat="1" x14ac:dyDescent="0.2">
      <c r="A946" s="116">
        <v>37764</v>
      </c>
      <c r="B946" s="90" t="s">
        <v>8750</v>
      </c>
      <c r="C946" s="90" t="s">
        <v>170</v>
      </c>
      <c r="D946" s="90" t="s">
        <v>69</v>
      </c>
      <c r="E946" s="90" t="s">
        <v>1961</v>
      </c>
      <c r="F946" s="90" t="s">
        <v>2263</v>
      </c>
      <c r="G946" s="90" t="s">
        <v>13311</v>
      </c>
      <c r="H946" s="90" t="s">
        <v>909</v>
      </c>
      <c r="I946" s="90" t="s">
        <v>974</v>
      </c>
      <c r="J946" s="116">
        <v>538</v>
      </c>
      <c r="K946" s="90" t="s">
        <v>1963</v>
      </c>
      <c r="L946" s="90" t="s">
        <v>587</v>
      </c>
      <c r="M946" s="94" t="str">
        <f t="shared" si="17"/>
        <v>MACHIN Marc</v>
      </c>
      <c r="N946" s="94" t="str">
        <f>IFERROR(VLOOKUP(A946,'[2]CLASES-TEMPORADA 2022_2023-2023'!$A:$M,12,0),"")</f>
        <v/>
      </c>
      <c r="O946" s="90" t="str">
        <f>IFERROR(VLOOKUP(A946,'[2]CLASES-TEMPORADA 2022_2023-2023'!$A:$M,13,0),"")</f>
        <v/>
      </c>
    </row>
    <row r="947" spans="1:15" s="94" customFormat="1" x14ac:dyDescent="0.2">
      <c r="A947" s="116">
        <v>37762</v>
      </c>
      <c r="B947" s="90" t="s">
        <v>8750</v>
      </c>
      <c r="C947" s="90" t="s">
        <v>2265</v>
      </c>
      <c r="D947" s="90" t="s">
        <v>2173</v>
      </c>
      <c r="E947" s="90" t="s">
        <v>1459</v>
      </c>
      <c r="F947" s="90" t="s">
        <v>2266</v>
      </c>
      <c r="G947" s="90" t="s">
        <v>13312</v>
      </c>
      <c r="H947" s="90" t="s">
        <v>909</v>
      </c>
      <c r="I947" s="90" t="s">
        <v>974</v>
      </c>
      <c r="J947" s="116">
        <v>538</v>
      </c>
      <c r="K947" s="90" t="s">
        <v>1963</v>
      </c>
      <c r="L947" s="90" t="s">
        <v>587</v>
      </c>
      <c r="M947" s="94" t="str">
        <f t="shared" si="17"/>
        <v>VERGES Guillem</v>
      </c>
      <c r="N947" s="94" t="str">
        <f>IFERROR(VLOOKUP(A947,'[2]CLASES-TEMPORADA 2022_2023-2023'!$A:$M,12,0),"")</f>
        <v/>
      </c>
      <c r="O947" s="90" t="str">
        <f>IFERROR(VLOOKUP(A947,'[2]CLASES-TEMPORADA 2022_2023-2023'!$A:$M,13,0),"")</f>
        <v/>
      </c>
    </row>
    <row r="948" spans="1:15" s="94" customFormat="1" x14ac:dyDescent="0.2">
      <c r="A948" s="116">
        <v>37760</v>
      </c>
      <c r="B948" s="90" t="s">
        <v>10851</v>
      </c>
      <c r="C948" s="90" t="s">
        <v>1298</v>
      </c>
      <c r="D948" s="90" t="s">
        <v>21</v>
      </c>
      <c r="E948" s="90" t="s">
        <v>2268</v>
      </c>
      <c r="F948" s="90" t="s">
        <v>2269</v>
      </c>
      <c r="G948" s="90" t="s">
        <v>13313</v>
      </c>
      <c r="H948" s="90" t="s">
        <v>913</v>
      </c>
      <c r="I948" s="90" t="s">
        <v>1197</v>
      </c>
      <c r="J948" s="116">
        <v>304</v>
      </c>
      <c r="K948" s="90" t="s">
        <v>1963</v>
      </c>
      <c r="L948" s="90" t="s">
        <v>591</v>
      </c>
      <c r="M948" s="94" t="str">
        <f t="shared" si="17"/>
        <v>GUERRERO Carmen</v>
      </c>
      <c r="N948" s="94" t="str">
        <f>IFERROR(VLOOKUP(A948,'[2]CLASES-TEMPORADA 2022_2023-2023'!$A:$M,12,0),"")</f>
        <v/>
      </c>
      <c r="O948" s="90" t="str">
        <f>IFERROR(VLOOKUP(A948,'[2]CLASES-TEMPORADA 2022_2023-2023'!$A:$M,13,0),"")</f>
        <v/>
      </c>
    </row>
    <row r="949" spans="1:15" s="94" customFormat="1" x14ac:dyDescent="0.2">
      <c r="A949" s="116">
        <v>37759</v>
      </c>
      <c r="B949" s="90" t="s">
        <v>10851</v>
      </c>
      <c r="C949" s="90" t="s">
        <v>1298</v>
      </c>
      <c r="D949" s="90" t="s">
        <v>21</v>
      </c>
      <c r="E949" s="90" t="s">
        <v>2270</v>
      </c>
      <c r="F949" s="90" t="s">
        <v>2271</v>
      </c>
      <c r="G949" s="90" t="s">
        <v>13314</v>
      </c>
      <c r="H949" s="90" t="s">
        <v>913</v>
      </c>
      <c r="I949" s="90" t="s">
        <v>1197</v>
      </c>
      <c r="J949" s="116">
        <v>304</v>
      </c>
      <c r="K949" s="90" t="s">
        <v>1963</v>
      </c>
      <c r="L949" s="90" t="s">
        <v>591</v>
      </c>
      <c r="M949" s="94" t="str">
        <f t="shared" si="17"/>
        <v>GUERRERO Adriana</v>
      </c>
      <c r="N949" s="94" t="str">
        <f>IFERROR(VLOOKUP(A949,'[2]CLASES-TEMPORADA 2022_2023-2023'!$A:$M,12,0),"")</f>
        <v/>
      </c>
      <c r="O949" s="90" t="str">
        <f>IFERROR(VLOOKUP(A949,'[2]CLASES-TEMPORADA 2022_2023-2023'!$A:$M,13,0),"")</f>
        <v/>
      </c>
    </row>
    <row r="950" spans="1:15" s="94" customFormat="1" x14ac:dyDescent="0.2">
      <c r="A950" s="116">
        <v>37757</v>
      </c>
      <c r="B950" s="90" t="s">
        <v>10851</v>
      </c>
      <c r="C950" s="90" t="s">
        <v>2275</v>
      </c>
      <c r="D950" s="90" t="s">
        <v>25</v>
      </c>
      <c r="E950" s="90" t="s">
        <v>1077</v>
      </c>
      <c r="F950" s="90" t="s">
        <v>2276</v>
      </c>
      <c r="G950" s="90" t="s">
        <v>13315</v>
      </c>
      <c r="H950" s="90" t="s">
        <v>913</v>
      </c>
      <c r="I950" s="90" t="s">
        <v>1197</v>
      </c>
      <c r="J950" s="116">
        <v>304</v>
      </c>
      <c r="K950" s="90" t="s">
        <v>1963</v>
      </c>
      <c r="L950" s="90" t="s">
        <v>591</v>
      </c>
      <c r="M950" s="94" t="str">
        <f t="shared" si="17"/>
        <v>QUILEZ Nuria</v>
      </c>
      <c r="N950" s="94" t="str">
        <f>IFERROR(VLOOKUP(A950,'[2]CLASES-TEMPORADA 2022_2023-2023'!$A:$M,12,0),"")</f>
        <v/>
      </c>
      <c r="O950" s="90" t="str">
        <f>IFERROR(VLOOKUP(A950,'[2]CLASES-TEMPORADA 2022_2023-2023'!$A:$M,13,0),"")</f>
        <v/>
      </c>
    </row>
    <row r="951" spans="1:15" s="94" customFormat="1" x14ac:dyDescent="0.2">
      <c r="A951" s="116">
        <v>37756</v>
      </c>
      <c r="B951" s="90" t="s">
        <v>8750</v>
      </c>
      <c r="C951" s="90" t="s">
        <v>1360</v>
      </c>
      <c r="D951" s="90" t="s">
        <v>2277</v>
      </c>
      <c r="E951" s="90" t="s">
        <v>2278</v>
      </c>
      <c r="F951" s="90" t="s">
        <v>2279</v>
      </c>
      <c r="G951" s="90" t="s">
        <v>13316</v>
      </c>
      <c r="H951" s="90" t="s">
        <v>909</v>
      </c>
      <c r="I951" s="90" t="s">
        <v>929</v>
      </c>
      <c r="J951" s="116">
        <v>111</v>
      </c>
      <c r="K951" s="90" t="s">
        <v>1963</v>
      </c>
      <c r="L951" s="90" t="s">
        <v>598</v>
      </c>
      <c r="M951" s="94" t="str">
        <f t="shared" si="17"/>
        <v>SANTAMARTA Mario</v>
      </c>
      <c r="N951" s="94" t="str">
        <f>IFERROR(VLOOKUP(A951,'[2]CLASES-TEMPORADA 2022_2023-2023'!$A:$M,12,0),"")</f>
        <v/>
      </c>
      <c r="O951" s="90" t="str">
        <f>IFERROR(VLOOKUP(A951,'[2]CLASES-TEMPORADA 2022_2023-2023'!$A:$M,13,0),"")</f>
        <v/>
      </c>
    </row>
    <row r="952" spans="1:15" s="94" customFormat="1" x14ac:dyDescent="0.2">
      <c r="A952" s="116">
        <v>37751</v>
      </c>
      <c r="B952" s="90" t="s">
        <v>8750</v>
      </c>
      <c r="C952" s="90" t="s">
        <v>2280</v>
      </c>
      <c r="D952" s="90" t="s">
        <v>2281</v>
      </c>
      <c r="E952" s="90" t="s">
        <v>2282</v>
      </c>
      <c r="F952" s="90" t="s">
        <v>2283</v>
      </c>
      <c r="G952" s="90" t="s">
        <v>13317</v>
      </c>
      <c r="H952" s="90" t="s">
        <v>909</v>
      </c>
      <c r="I952" s="90" t="s">
        <v>272</v>
      </c>
      <c r="J952" s="116">
        <v>290</v>
      </c>
      <c r="K952" s="90" t="s">
        <v>1963</v>
      </c>
      <c r="L952" s="90" t="s">
        <v>587</v>
      </c>
      <c r="M952" s="94" t="str">
        <f t="shared" si="17"/>
        <v>LLORENS Teo</v>
      </c>
      <c r="N952" s="94" t="str">
        <f>IFERROR(VLOOKUP(A952,'[2]CLASES-TEMPORADA 2022_2023-2023'!$A:$M,12,0),"")</f>
        <v/>
      </c>
      <c r="O952" s="90" t="str">
        <f>IFERROR(VLOOKUP(A952,'[2]CLASES-TEMPORADA 2022_2023-2023'!$A:$M,13,0),"")</f>
        <v/>
      </c>
    </row>
    <row r="953" spans="1:15" s="94" customFormat="1" x14ac:dyDescent="0.2">
      <c r="A953" s="116">
        <v>37750</v>
      </c>
      <c r="B953" s="90" t="s">
        <v>8750</v>
      </c>
      <c r="C953" s="90" t="s">
        <v>1524</v>
      </c>
      <c r="D953" s="90" t="s">
        <v>1854</v>
      </c>
      <c r="E953" s="90" t="s">
        <v>2284</v>
      </c>
      <c r="F953" s="90" t="s">
        <v>2285</v>
      </c>
      <c r="G953" s="90" t="s">
        <v>13318</v>
      </c>
      <c r="H953" s="90" t="s">
        <v>909</v>
      </c>
      <c r="I953" s="90" t="s">
        <v>272</v>
      </c>
      <c r="J953" s="116">
        <v>290</v>
      </c>
      <c r="K953" s="90" t="s">
        <v>1963</v>
      </c>
      <c r="L953" s="90" t="s">
        <v>587</v>
      </c>
      <c r="M953" s="94" t="str">
        <f t="shared" ref="M953:M1016" si="18">CONCATENATE(C953," ",PROPER(E953))</f>
        <v>CASTILLO Pol</v>
      </c>
      <c r="N953" s="94" t="str">
        <f>IFERROR(VLOOKUP(A953,'[2]CLASES-TEMPORADA 2022_2023-2023'!$A:$M,12,0),"")</f>
        <v/>
      </c>
      <c r="O953" s="90" t="str">
        <f>IFERROR(VLOOKUP(A953,'[2]CLASES-TEMPORADA 2022_2023-2023'!$A:$M,13,0),"")</f>
        <v/>
      </c>
    </row>
    <row r="954" spans="1:15" s="94" customFormat="1" x14ac:dyDescent="0.2">
      <c r="A954" s="116">
        <v>37749</v>
      </c>
      <c r="B954" s="90" t="s">
        <v>8750</v>
      </c>
      <c r="C954" s="90" t="s">
        <v>2286</v>
      </c>
      <c r="D954" s="90" t="s">
        <v>2287</v>
      </c>
      <c r="E954" s="90" t="s">
        <v>2288</v>
      </c>
      <c r="F954" s="90" t="s">
        <v>2289</v>
      </c>
      <c r="G954" s="90" t="s">
        <v>13319</v>
      </c>
      <c r="H954" s="90" t="s">
        <v>909</v>
      </c>
      <c r="I954" s="90" t="s">
        <v>272</v>
      </c>
      <c r="J954" s="116">
        <v>290</v>
      </c>
      <c r="K954" s="90" t="s">
        <v>1963</v>
      </c>
      <c r="L954" s="90" t="s">
        <v>587</v>
      </c>
      <c r="M954" s="94" t="str">
        <f t="shared" si="18"/>
        <v>AIGNER Max</v>
      </c>
      <c r="N954" s="94" t="str">
        <f>IFERROR(VLOOKUP(A954,'[2]CLASES-TEMPORADA 2022_2023-2023'!$A:$M,12,0),"")</f>
        <v/>
      </c>
      <c r="O954" s="90" t="str">
        <f>IFERROR(VLOOKUP(A954,'[2]CLASES-TEMPORADA 2022_2023-2023'!$A:$M,13,0),"")</f>
        <v/>
      </c>
    </row>
    <row r="955" spans="1:15" s="94" customFormat="1" x14ac:dyDescent="0.2">
      <c r="A955" s="116">
        <v>37748</v>
      </c>
      <c r="B955" s="90" t="s">
        <v>8750</v>
      </c>
      <c r="C955" s="90" t="s">
        <v>2290</v>
      </c>
      <c r="D955" s="90" t="s">
        <v>2291</v>
      </c>
      <c r="E955" s="90" t="s">
        <v>2292</v>
      </c>
      <c r="F955" s="90" t="s">
        <v>2293</v>
      </c>
      <c r="G955" s="90" t="s">
        <v>13320</v>
      </c>
      <c r="H955" s="90" t="s">
        <v>909</v>
      </c>
      <c r="I955" s="90" t="s">
        <v>272</v>
      </c>
      <c r="J955" s="116">
        <v>290</v>
      </c>
      <c r="K955" s="90" t="s">
        <v>1963</v>
      </c>
      <c r="L955" s="90" t="s">
        <v>587</v>
      </c>
      <c r="M955" s="94" t="str">
        <f t="shared" si="18"/>
        <v>BOLOIX Cesc</v>
      </c>
      <c r="N955" s="94" t="str">
        <f>IFERROR(VLOOKUP(A955,'[2]CLASES-TEMPORADA 2022_2023-2023'!$A:$M,12,0),"")</f>
        <v/>
      </c>
      <c r="O955" s="90" t="str">
        <f>IFERROR(VLOOKUP(A955,'[2]CLASES-TEMPORADA 2022_2023-2023'!$A:$M,13,0),"")</f>
        <v/>
      </c>
    </row>
    <row r="956" spans="1:15" s="94" customFormat="1" x14ac:dyDescent="0.2">
      <c r="A956" s="116">
        <v>37742</v>
      </c>
      <c r="B956" s="90" t="s">
        <v>8750</v>
      </c>
      <c r="C956" s="90" t="s">
        <v>2267</v>
      </c>
      <c r="D956" s="90" t="s">
        <v>2300</v>
      </c>
      <c r="E956" s="90" t="s">
        <v>2301</v>
      </c>
      <c r="F956" s="90" t="s">
        <v>2302</v>
      </c>
      <c r="G956" s="90" t="s">
        <v>13321</v>
      </c>
      <c r="H956" s="90" t="s">
        <v>909</v>
      </c>
      <c r="I956" s="90" t="s">
        <v>1158</v>
      </c>
      <c r="J956" s="116">
        <v>556</v>
      </c>
      <c r="K956" s="90" t="s">
        <v>1963</v>
      </c>
      <c r="L956" s="90" t="s">
        <v>587</v>
      </c>
      <c r="M956" s="94" t="str">
        <f t="shared" si="18"/>
        <v>DÍAZ Evan</v>
      </c>
      <c r="N956" s="94" t="str">
        <f>IFERROR(VLOOKUP(A956,'[2]CLASES-TEMPORADA 2022_2023-2023'!$A:$M,12,0),"")</f>
        <v/>
      </c>
      <c r="O956" s="90" t="str">
        <f>IFERROR(VLOOKUP(A956,'[2]CLASES-TEMPORADA 2022_2023-2023'!$A:$M,13,0),"")</f>
        <v/>
      </c>
    </row>
    <row r="957" spans="1:15" s="94" customFormat="1" x14ac:dyDescent="0.2">
      <c r="A957" s="116">
        <v>37741</v>
      </c>
      <c r="B957" s="90" t="s">
        <v>8750</v>
      </c>
      <c r="C957" s="90" t="s">
        <v>2303</v>
      </c>
      <c r="D957" s="90" t="s">
        <v>1819</v>
      </c>
      <c r="E957" s="90" t="s">
        <v>2304</v>
      </c>
      <c r="F957" s="90" t="s">
        <v>2305</v>
      </c>
      <c r="G957" s="90" t="s">
        <v>13322</v>
      </c>
      <c r="H957" s="90" t="s">
        <v>909</v>
      </c>
      <c r="I957" s="90" t="s">
        <v>1158</v>
      </c>
      <c r="J957" s="116">
        <v>556</v>
      </c>
      <c r="K957" s="90" t="s">
        <v>1963</v>
      </c>
      <c r="L957" s="90" t="s">
        <v>587</v>
      </c>
      <c r="M957" s="94" t="str">
        <f t="shared" si="18"/>
        <v>SITJÀ Iu</v>
      </c>
      <c r="N957" s="94" t="str">
        <f>IFERROR(VLOOKUP(A957,'[2]CLASES-TEMPORADA 2022_2023-2023'!$A:$M,12,0),"")</f>
        <v/>
      </c>
      <c r="O957" s="90" t="str">
        <f>IFERROR(VLOOKUP(A957,'[2]CLASES-TEMPORADA 2022_2023-2023'!$A:$M,13,0),"")</f>
        <v/>
      </c>
    </row>
    <row r="958" spans="1:15" s="94" customFormat="1" x14ac:dyDescent="0.2">
      <c r="A958" s="116">
        <v>37729</v>
      </c>
      <c r="B958" s="90" t="s">
        <v>8750</v>
      </c>
      <c r="C958" s="90" t="s">
        <v>2306</v>
      </c>
      <c r="D958" s="90"/>
      <c r="E958" s="90" t="s">
        <v>2307</v>
      </c>
      <c r="F958" s="90" t="s">
        <v>2308</v>
      </c>
      <c r="G958" s="90" t="s">
        <v>13323</v>
      </c>
      <c r="H958" s="90" t="s">
        <v>920</v>
      </c>
      <c r="I958" s="90" t="s">
        <v>673</v>
      </c>
      <c r="J958" s="116">
        <v>10202</v>
      </c>
      <c r="K958" s="90" t="s">
        <v>1982</v>
      </c>
      <c r="L958" s="90" t="s">
        <v>583</v>
      </c>
      <c r="M958" s="94" t="str">
        <f t="shared" si="18"/>
        <v>CHENG Xinyu</v>
      </c>
      <c r="N958" s="94" t="str">
        <f>IFERROR(VLOOKUP(A958,'[2]CLASES-TEMPORADA 2022_2023-2023'!$A:$M,12,0),"")</f>
        <v/>
      </c>
      <c r="O958" s="90" t="str">
        <f>IFERROR(VLOOKUP(A958,'[2]CLASES-TEMPORADA 2022_2023-2023'!$A:$M,13,0),"")</f>
        <v/>
      </c>
    </row>
    <row r="959" spans="1:15" s="94" customFormat="1" x14ac:dyDescent="0.2">
      <c r="A959" s="116">
        <v>37723</v>
      </c>
      <c r="B959" s="90" t="s">
        <v>10851</v>
      </c>
      <c r="C959" s="90" t="s">
        <v>2311</v>
      </c>
      <c r="D959" s="90" t="s">
        <v>2312</v>
      </c>
      <c r="E959" s="90" t="s">
        <v>2067</v>
      </c>
      <c r="F959" s="90" t="s">
        <v>2313</v>
      </c>
      <c r="G959" s="90" t="s">
        <v>13324</v>
      </c>
      <c r="H959" s="90" t="s">
        <v>913</v>
      </c>
      <c r="I959" s="90" t="s">
        <v>1126</v>
      </c>
      <c r="J959" s="116">
        <v>128</v>
      </c>
      <c r="K959" s="90" t="s">
        <v>1963</v>
      </c>
      <c r="L959" s="90" t="s">
        <v>587</v>
      </c>
      <c r="M959" s="94" t="str">
        <f t="shared" si="18"/>
        <v>CERDA Lucia</v>
      </c>
      <c r="N959" s="94" t="str">
        <f>IFERROR(VLOOKUP(A959,'[2]CLASES-TEMPORADA 2022_2023-2023'!$A:$M,12,0),"")</f>
        <v/>
      </c>
      <c r="O959" s="90" t="str">
        <f>IFERROR(VLOOKUP(A959,'[2]CLASES-TEMPORADA 2022_2023-2023'!$A:$M,13,0),"")</f>
        <v/>
      </c>
    </row>
    <row r="960" spans="1:15" s="94" customFormat="1" x14ac:dyDescent="0.2">
      <c r="A960" s="116">
        <v>37717</v>
      </c>
      <c r="B960" s="90" t="s">
        <v>8750</v>
      </c>
      <c r="C960" s="90" t="s">
        <v>2314</v>
      </c>
      <c r="D960" s="90" t="s">
        <v>2315</v>
      </c>
      <c r="E960" s="90" t="s">
        <v>2316</v>
      </c>
      <c r="F960" s="90" t="s">
        <v>2317</v>
      </c>
      <c r="G960" s="90" t="s">
        <v>13325</v>
      </c>
      <c r="H960" s="90" t="s">
        <v>920</v>
      </c>
      <c r="I960" s="90" t="s">
        <v>959</v>
      </c>
      <c r="J960" s="116">
        <v>375</v>
      </c>
      <c r="K960" s="90" t="s">
        <v>1963</v>
      </c>
      <c r="L960" s="90" t="s">
        <v>588</v>
      </c>
      <c r="M960" s="94" t="str">
        <f t="shared" si="18"/>
        <v>IMAZ Iñaki</v>
      </c>
      <c r="N960" s="94" t="str">
        <f>IFERROR(VLOOKUP(A960,'[2]CLASES-TEMPORADA 2022_2023-2023'!$A:$M,12,0),"")</f>
        <v/>
      </c>
      <c r="O960" s="90" t="str">
        <f>IFERROR(VLOOKUP(A960,'[2]CLASES-TEMPORADA 2022_2023-2023'!$A:$M,13,0),"")</f>
        <v/>
      </c>
    </row>
    <row r="961" spans="1:15" s="94" customFormat="1" x14ac:dyDescent="0.2">
      <c r="A961" s="116">
        <v>37715</v>
      </c>
      <c r="B961" s="90" t="s">
        <v>8750</v>
      </c>
      <c r="C961" s="90" t="s">
        <v>2319</v>
      </c>
      <c r="D961" s="90" t="s">
        <v>1081</v>
      </c>
      <c r="E961" s="90" t="s">
        <v>2320</v>
      </c>
      <c r="F961" s="90" t="s">
        <v>2321</v>
      </c>
      <c r="G961" s="90" t="s">
        <v>13326</v>
      </c>
      <c r="H961" s="90" t="s">
        <v>920</v>
      </c>
      <c r="I961" s="90" t="s">
        <v>666</v>
      </c>
      <c r="J961" s="116">
        <v>10219</v>
      </c>
      <c r="K961" s="90" t="s">
        <v>1963</v>
      </c>
      <c r="L961" s="90" t="s">
        <v>591</v>
      </c>
      <c r="M961" s="94" t="str">
        <f t="shared" si="18"/>
        <v>UBEDA Juan Manuel</v>
      </c>
      <c r="N961" s="94" t="str">
        <f>IFERROR(VLOOKUP(A961,'[2]CLASES-TEMPORADA 2022_2023-2023'!$A:$M,12,0),"")</f>
        <v/>
      </c>
      <c r="O961" s="90" t="str">
        <f>IFERROR(VLOOKUP(A961,'[2]CLASES-TEMPORADA 2022_2023-2023'!$A:$M,13,0),"")</f>
        <v/>
      </c>
    </row>
    <row r="962" spans="1:15" s="94" customFormat="1" x14ac:dyDescent="0.2">
      <c r="A962" s="116">
        <v>37713</v>
      </c>
      <c r="B962" s="90" t="s">
        <v>8750</v>
      </c>
      <c r="C962" s="90" t="s">
        <v>1725</v>
      </c>
      <c r="D962" s="90" t="s">
        <v>2322</v>
      </c>
      <c r="E962" s="90" t="s">
        <v>23</v>
      </c>
      <c r="F962" s="90" t="s">
        <v>2323</v>
      </c>
      <c r="G962" s="90" t="s">
        <v>13327</v>
      </c>
      <c r="H962" s="90" t="s">
        <v>920</v>
      </c>
      <c r="I962" s="90" t="s">
        <v>666</v>
      </c>
      <c r="J962" s="116">
        <v>10219</v>
      </c>
      <c r="K962" s="90" t="s">
        <v>1963</v>
      </c>
      <c r="L962" s="90" t="s">
        <v>591</v>
      </c>
      <c r="M962" s="94" t="str">
        <f t="shared" si="18"/>
        <v>ESPINOSA Manuel</v>
      </c>
      <c r="N962" s="94" t="str">
        <f>IFERROR(VLOOKUP(A962,'[2]CLASES-TEMPORADA 2022_2023-2023'!$A:$M,12,0),"")</f>
        <v/>
      </c>
      <c r="O962" s="90" t="str">
        <f>IFERROR(VLOOKUP(A962,'[2]CLASES-TEMPORADA 2022_2023-2023'!$A:$M,13,0),"")</f>
        <v/>
      </c>
    </row>
    <row r="963" spans="1:15" s="94" customFormat="1" x14ac:dyDescent="0.2">
      <c r="A963" s="116">
        <v>37712</v>
      </c>
      <c r="B963" s="90" t="s">
        <v>8750</v>
      </c>
      <c r="C963" s="90" t="s">
        <v>25</v>
      </c>
      <c r="D963" s="90" t="s">
        <v>2324</v>
      </c>
      <c r="E963" s="90" t="s">
        <v>72</v>
      </c>
      <c r="F963" s="90" t="s">
        <v>2325</v>
      </c>
      <c r="G963" s="90" t="s">
        <v>13328</v>
      </c>
      <c r="H963" s="90" t="s">
        <v>909</v>
      </c>
      <c r="I963" s="90" t="s">
        <v>1100</v>
      </c>
      <c r="J963" s="116">
        <v>585</v>
      </c>
      <c r="K963" s="90" t="s">
        <v>1963</v>
      </c>
      <c r="L963" s="90" t="s">
        <v>587</v>
      </c>
      <c r="M963" s="94" t="str">
        <f t="shared" si="18"/>
        <v>MARTINEZ Rafael</v>
      </c>
      <c r="N963" s="94" t="str">
        <f>IFERROR(VLOOKUP(A963,'[2]CLASES-TEMPORADA 2022_2023-2023'!$A:$M,12,0),"")</f>
        <v/>
      </c>
      <c r="O963" s="90" t="str">
        <f>IFERROR(VLOOKUP(A963,'[2]CLASES-TEMPORADA 2022_2023-2023'!$A:$M,13,0),"")</f>
        <v/>
      </c>
    </row>
    <row r="964" spans="1:15" s="94" customFormat="1" x14ac:dyDescent="0.2">
      <c r="A964" s="116">
        <v>37711</v>
      </c>
      <c r="B964" s="90" t="s">
        <v>10851</v>
      </c>
      <c r="C964" s="90" t="s">
        <v>2326</v>
      </c>
      <c r="D964" s="90"/>
      <c r="E964" s="90" t="s">
        <v>2327</v>
      </c>
      <c r="F964" s="90" t="s">
        <v>2328</v>
      </c>
      <c r="G964" s="90" t="s">
        <v>13329</v>
      </c>
      <c r="H964" s="90" t="s">
        <v>909</v>
      </c>
      <c r="I964" s="90" t="s">
        <v>1100</v>
      </c>
      <c r="J964" s="116">
        <v>585</v>
      </c>
      <c r="K964" s="90" t="s">
        <v>1963</v>
      </c>
      <c r="L964" s="90" t="s">
        <v>587</v>
      </c>
      <c r="M964" s="94" t="str">
        <f t="shared" si="18"/>
        <v>EL MOUHMOUH Oumnia</v>
      </c>
      <c r="N964" s="94" t="str">
        <f>IFERROR(VLOOKUP(A964,'[2]CLASES-TEMPORADA 2022_2023-2023'!$A:$M,12,0),"")</f>
        <v/>
      </c>
      <c r="O964" s="90" t="str">
        <f>IFERROR(VLOOKUP(A964,'[2]CLASES-TEMPORADA 2022_2023-2023'!$A:$M,13,0),"")</f>
        <v/>
      </c>
    </row>
    <row r="965" spans="1:15" s="94" customFormat="1" x14ac:dyDescent="0.2">
      <c r="A965" s="116">
        <v>37707</v>
      </c>
      <c r="B965" s="90" t="s">
        <v>10851</v>
      </c>
      <c r="C965" s="90" t="s">
        <v>2330</v>
      </c>
      <c r="D965" s="90" t="s">
        <v>1083</v>
      </c>
      <c r="E965" s="90" t="s">
        <v>2331</v>
      </c>
      <c r="F965" s="90" t="s">
        <v>2332</v>
      </c>
      <c r="G965" s="90" t="s">
        <v>13330</v>
      </c>
      <c r="H965" s="90" t="s">
        <v>920</v>
      </c>
      <c r="I965" s="90" t="s">
        <v>1140</v>
      </c>
      <c r="J965" s="116">
        <v>10415</v>
      </c>
      <c r="K965" s="90" t="s">
        <v>1963</v>
      </c>
      <c r="L965" s="90" t="s">
        <v>520</v>
      </c>
      <c r="M965" s="94" t="str">
        <f t="shared" si="18"/>
        <v>TUBIO Maria Luisa</v>
      </c>
      <c r="N965" s="94" t="str">
        <f>IFERROR(VLOOKUP(A965,'[2]CLASES-TEMPORADA 2022_2023-2023'!$A:$M,12,0),"")</f>
        <v/>
      </c>
      <c r="O965" s="90" t="str">
        <f>IFERROR(VLOOKUP(A965,'[2]CLASES-TEMPORADA 2022_2023-2023'!$A:$M,13,0),"")</f>
        <v/>
      </c>
    </row>
    <row r="966" spans="1:15" s="94" customFormat="1" x14ac:dyDescent="0.2">
      <c r="A966" s="116">
        <v>37706</v>
      </c>
      <c r="B966" s="90" t="s">
        <v>10851</v>
      </c>
      <c r="C966" s="90" t="s">
        <v>2333</v>
      </c>
      <c r="D966" s="90" t="s">
        <v>2334</v>
      </c>
      <c r="E966" s="90" t="s">
        <v>2335</v>
      </c>
      <c r="F966" s="90" t="s">
        <v>2336</v>
      </c>
      <c r="G966" s="90" t="s">
        <v>13331</v>
      </c>
      <c r="H966" s="90" t="s">
        <v>920</v>
      </c>
      <c r="I966" s="90" t="s">
        <v>1140</v>
      </c>
      <c r="J966" s="116">
        <v>10415</v>
      </c>
      <c r="K966" s="90" t="s">
        <v>1963</v>
      </c>
      <c r="L966" s="90" t="s">
        <v>520</v>
      </c>
      <c r="M966" s="94" t="str">
        <f t="shared" si="18"/>
        <v>CRESPO Marta</v>
      </c>
      <c r="N966" s="94" t="str">
        <f>IFERROR(VLOOKUP(A966,'[2]CLASES-TEMPORADA 2022_2023-2023'!$A:$M,12,0),"")</f>
        <v/>
      </c>
      <c r="O966" s="90" t="str">
        <f>IFERROR(VLOOKUP(A966,'[2]CLASES-TEMPORADA 2022_2023-2023'!$A:$M,13,0),"")</f>
        <v/>
      </c>
    </row>
    <row r="967" spans="1:15" s="94" customFormat="1" x14ac:dyDescent="0.2">
      <c r="A967" s="116">
        <v>37702</v>
      </c>
      <c r="B967" s="90" t="s">
        <v>10851</v>
      </c>
      <c r="C967" s="90" t="s">
        <v>2337</v>
      </c>
      <c r="D967" s="90" t="s">
        <v>2338</v>
      </c>
      <c r="E967" s="90" t="s">
        <v>2339</v>
      </c>
      <c r="F967" s="90" t="s">
        <v>2340</v>
      </c>
      <c r="G967" s="90" t="s">
        <v>13332</v>
      </c>
      <c r="H967" s="90" t="s">
        <v>909</v>
      </c>
      <c r="I967" s="90" t="s">
        <v>1118</v>
      </c>
      <c r="J967" s="116">
        <v>169</v>
      </c>
      <c r="K967" s="90" t="s">
        <v>1963</v>
      </c>
      <c r="L967" s="90" t="s">
        <v>591</v>
      </c>
      <c r="M967" s="94" t="str">
        <f t="shared" si="18"/>
        <v>PAEZ Teresa</v>
      </c>
      <c r="N967" s="94" t="str">
        <f>IFERROR(VLOOKUP(A967,'[2]CLASES-TEMPORADA 2022_2023-2023'!$A:$M,12,0),"")</f>
        <v/>
      </c>
      <c r="O967" s="90" t="str">
        <f>IFERROR(VLOOKUP(A967,'[2]CLASES-TEMPORADA 2022_2023-2023'!$A:$M,13,0),"")</f>
        <v/>
      </c>
    </row>
    <row r="968" spans="1:15" s="94" customFormat="1" x14ac:dyDescent="0.2">
      <c r="A968" s="116">
        <v>37701</v>
      </c>
      <c r="B968" s="90" t="s">
        <v>8750</v>
      </c>
      <c r="C968" s="90" t="s">
        <v>161</v>
      </c>
      <c r="D968" s="90" t="s">
        <v>31</v>
      </c>
      <c r="E968" s="90" t="s">
        <v>119</v>
      </c>
      <c r="F968" s="90" t="s">
        <v>2341</v>
      </c>
      <c r="G968" s="90" t="s">
        <v>13333</v>
      </c>
      <c r="H968" s="90" t="s">
        <v>909</v>
      </c>
      <c r="I968" s="90" t="s">
        <v>1118</v>
      </c>
      <c r="J968" s="116">
        <v>169</v>
      </c>
      <c r="K968" s="90" t="s">
        <v>1963</v>
      </c>
      <c r="L968" s="90" t="s">
        <v>591</v>
      </c>
      <c r="M968" s="94" t="str">
        <f t="shared" si="18"/>
        <v>MUÑOZ Ruben</v>
      </c>
      <c r="N968" s="94" t="str">
        <f>IFERROR(VLOOKUP(A968,'[2]CLASES-TEMPORADA 2022_2023-2023'!$A:$M,12,0),"")</f>
        <v/>
      </c>
      <c r="O968" s="90" t="str">
        <f>IFERROR(VLOOKUP(A968,'[2]CLASES-TEMPORADA 2022_2023-2023'!$A:$M,13,0),"")</f>
        <v/>
      </c>
    </row>
    <row r="969" spans="1:15" s="94" customFormat="1" x14ac:dyDescent="0.2">
      <c r="A969" s="116">
        <v>37684</v>
      </c>
      <c r="B969" s="90" t="s">
        <v>8750</v>
      </c>
      <c r="C969" s="90" t="s">
        <v>4245</v>
      </c>
      <c r="D969" s="90" t="s">
        <v>1437</v>
      </c>
      <c r="E969" s="90" t="s">
        <v>8462</v>
      </c>
      <c r="F969" s="90" t="s">
        <v>2262</v>
      </c>
      <c r="G969" s="90" t="s">
        <v>13334</v>
      </c>
      <c r="H969" s="90" t="s">
        <v>909</v>
      </c>
      <c r="I969" s="90" t="s">
        <v>953</v>
      </c>
      <c r="J969" s="116">
        <v>309</v>
      </c>
      <c r="K969" s="90" t="s">
        <v>2122</v>
      </c>
      <c r="L969" s="90" t="s">
        <v>583</v>
      </c>
      <c r="M969" s="94" t="str">
        <f t="shared" si="18"/>
        <v>MEJIA Francisco Manuel</v>
      </c>
      <c r="N969" s="94" t="str">
        <f>IFERROR(VLOOKUP(A969,'[2]CLASES-TEMPORADA 2022_2023-2023'!$A:$M,12,0),"")</f>
        <v/>
      </c>
      <c r="O969" s="90" t="str">
        <f>IFERROR(VLOOKUP(A969,'[2]CLASES-TEMPORADA 2022_2023-2023'!$A:$M,13,0),"")</f>
        <v/>
      </c>
    </row>
    <row r="970" spans="1:15" s="94" customFormat="1" x14ac:dyDescent="0.2">
      <c r="A970" s="116">
        <v>37680</v>
      </c>
      <c r="B970" s="90" t="s">
        <v>8750</v>
      </c>
      <c r="C970" s="90" t="s">
        <v>51</v>
      </c>
      <c r="D970" s="90" t="s">
        <v>84</v>
      </c>
      <c r="E970" s="90" t="s">
        <v>107</v>
      </c>
      <c r="F970" s="90" t="s">
        <v>13335</v>
      </c>
      <c r="G970" s="90" t="s">
        <v>13336</v>
      </c>
      <c r="H970" s="90" t="s">
        <v>909</v>
      </c>
      <c r="I970" s="90" t="s">
        <v>1131</v>
      </c>
      <c r="J970" s="116">
        <v>267</v>
      </c>
      <c r="K970" s="90" t="s">
        <v>1963</v>
      </c>
      <c r="L970" s="90" t="s">
        <v>602</v>
      </c>
      <c r="M970" s="94" t="str">
        <f t="shared" si="18"/>
        <v>DIAZ Ivan</v>
      </c>
      <c r="N970" s="94" t="str">
        <f>IFERROR(VLOOKUP(A970,'[2]CLASES-TEMPORADA 2022_2023-2023'!$A:$M,12,0),"")</f>
        <v/>
      </c>
      <c r="O970" s="90" t="str">
        <f>IFERROR(VLOOKUP(A970,'[2]CLASES-TEMPORADA 2022_2023-2023'!$A:$M,13,0),"")</f>
        <v/>
      </c>
    </row>
    <row r="971" spans="1:15" s="94" customFormat="1" x14ac:dyDescent="0.2">
      <c r="A971" s="116">
        <v>37668</v>
      </c>
      <c r="B971" s="90" t="s">
        <v>8750</v>
      </c>
      <c r="C971" s="90" t="s">
        <v>2204</v>
      </c>
      <c r="D971" s="90" t="s">
        <v>46</v>
      </c>
      <c r="E971" s="90" t="s">
        <v>1079</v>
      </c>
      <c r="F971" s="90" t="s">
        <v>13337</v>
      </c>
      <c r="G971" s="90" t="s">
        <v>13338</v>
      </c>
      <c r="H971" s="90" t="s">
        <v>909</v>
      </c>
      <c r="I971" s="90" t="s">
        <v>3264</v>
      </c>
      <c r="J971" s="116">
        <v>10400</v>
      </c>
      <c r="K971" s="90" t="s">
        <v>1963</v>
      </c>
      <c r="L971" s="90" t="s">
        <v>599</v>
      </c>
      <c r="M971" s="94" t="str">
        <f t="shared" si="18"/>
        <v>CARRO Hugo</v>
      </c>
      <c r="N971" s="94" t="str">
        <f>IFERROR(VLOOKUP(A971,'[2]CLASES-TEMPORADA 2022_2023-2023'!$A:$M,12,0),"")</f>
        <v/>
      </c>
      <c r="O971" s="90" t="str">
        <f>IFERROR(VLOOKUP(A971,'[2]CLASES-TEMPORADA 2022_2023-2023'!$A:$M,13,0),"")</f>
        <v/>
      </c>
    </row>
    <row r="972" spans="1:15" s="94" customFormat="1" x14ac:dyDescent="0.2">
      <c r="A972" s="116">
        <v>37667</v>
      </c>
      <c r="B972" s="90" t="s">
        <v>8750</v>
      </c>
      <c r="C972" s="90" t="s">
        <v>1682</v>
      </c>
      <c r="D972" s="90" t="s">
        <v>53</v>
      </c>
      <c r="E972" s="90" t="s">
        <v>970</v>
      </c>
      <c r="F972" s="90" t="s">
        <v>13339</v>
      </c>
      <c r="G972" s="90" t="s">
        <v>13340</v>
      </c>
      <c r="H972" s="90" t="s">
        <v>909</v>
      </c>
      <c r="I972" s="90" t="s">
        <v>3264</v>
      </c>
      <c r="J972" s="116">
        <v>10400</v>
      </c>
      <c r="K972" s="90" t="s">
        <v>1963</v>
      </c>
      <c r="L972" s="90" t="s">
        <v>599</v>
      </c>
      <c r="M972" s="94" t="str">
        <f t="shared" si="18"/>
        <v>ORTEGA Oscar</v>
      </c>
      <c r="N972" s="94" t="str">
        <f>IFERROR(VLOOKUP(A972,'[2]CLASES-TEMPORADA 2022_2023-2023'!$A:$M,12,0),"")</f>
        <v/>
      </c>
      <c r="O972" s="90" t="str">
        <f>IFERROR(VLOOKUP(A972,'[2]CLASES-TEMPORADA 2022_2023-2023'!$A:$M,13,0),"")</f>
        <v/>
      </c>
    </row>
    <row r="973" spans="1:15" s="94" customFormat="1" x14ac:dyDescent="0.2">
      <c r="A973" s="116">
        <v>37662</v>
      </c>
      <c r="B973" s="90" t="s">
        <v>8750</v>
      </c>
      <c r="C973" s="90" t="s">
        <v>25</v>
      </c>
      <c r="D973" s="90" t="s">
        <v>13341</v>
      </c>
      <c r="E973" s="90" t="s">
        <v>94</v>
      </c>
      <c r="F973" s="90" t="s">
        <v>13342</v>
      </c>
      <c r="G973" s="90" t="s">
        <v>13343</v>
      </c>
      <c r="H973" s="90" t="s">
        <v>920</v>
      </c>
      <c r="I973" s="90" t="s">
        <v>3264</v>
      </c>
      <c r="J973" s="116">
        <v>10400</v>
      </c>
      <c r="K973" s="90" t="s">
        <v>1963</v>
      </c>
      <c r="L973" s="90" t="s">
        <v>599</v>
      </c>
      <c r="M973" s="94" t="str">
        <f t="shared" si="18"/>
        <v>MARTINEZ Eduardo</v>
      </c>
      <c r="N973" s="94" t="str">
        <f>IFERROR(VLOOKUP(A973,'[2]CLASES-TEMPORADA 2022_2023-2023'!$A:$M,12,0),"")</f>
        <v/>
      </c>
      <c r="O973" s="90" t="str">
        <f>IFERROR(VLOOKUP(A973,'[2]CLASES-TEMPORADA 2022_2023-2023'!$A:$M,13,0),"")</f>
        <v/>
      </c>
    </row>
    <row r="974" spans="1:15" s="94" customFormat="1" x14ac:dyDescent="0.2">
      <c r="A974" s="116">
        <v>37658</v>
      </c>
      <c r="B974" s="90" t="s">
        <v>8750</v>
      </c>
      <c r="C974" s="90" t="s">
        <v>53</v>
      </c>
      <c r="D974" s="90" t="s">
        <v>56</v>
      </c>
      <c r="E974" s="90" t="s">
        <v>41</v>
      </c>
      <c r="F974" s="90" t="s">
        <v>2358</v>
      </c>
      <c r="G974" s="90" t="s">
        <v>13344</v>
      </c>
      <c r="H974" s="90" t="s">
        <v>909</v>
      </c>
      <c r="I974" s="90" t="s">
        <v>1227</v>
      </c>
      <c r="J974" s="116">
        <v>10208</v>
      </c>
      <c r="K974" s="90" t="s">
        <v>1963</v>
      </c>
      <c r="L974" s="90" t="s">
        <v>591</v>
      </c>
      <c r="M974" s="94" t="str">
        <f t="shared" si="18"/>
        <v>GIL David</v>
      </c>
      <c r="N974" s="94">
        <f>IFERROR(VLOOKUP(A974,'[2]CLASES-TEMPORADA 2022_2023-2023'!$A:$M,12,0),"")</f>
        <v>-1</v>
      </c>
      <c r="O974" s="90" t="str">
        <f>IFERROR(VLOOKUP(A974,'[2]CLASES-TEMPORADA 2022_2023-2023'!$A:$M,13,0),"")</f>
        <v>NUE</v>
      </c>
    </row>
    <row r="975" spans="1:15" s="94" customFormat="1" x14ac:dyDescent="0.2">
      <c r="A975" s="116">
        <v>37657</v>
      </c>
      <c r="B975" s="90" t="s">
        <v>8750</v>
      </c>
      <c r="C975" s="90" t="s">
        <v>2359</v>
      </c>
      <c r="D975" s="90" t="s">
        <v>1813</v>
      </c>
      <c r="E975" s="90" t="s">
        <v>24</v>
      </c>
      <c r="F975" s="90" t="s">
        <v>2360</v>
      </c>
      <c r="G975" s="90" t="s">
        <v>13345</v>
      </c>
      <c r="H975" s="90" t="s">
        <v>909</v>
      </c>
      <c r="I975" s="90" t="s">
        <v>1227</v>
      </c>
      <c r="J975" s="116">
        <v>10208</v>
      </c>
      <c r="K975" s="90" t="s">
        <v>1963</v>
      </c>
      <c r="L975" s="90" t="s">
        <v>591</v>
      </c>
      <c r="M975" s="94" t="str">
        <f t="shared" si="18"/>
        <v>IAÑEZ Daniel</v>
      </c>
      <c r="N975" s="94" t="str">
        <f>IFERROR(VLOOKUP(A975,'[2]CLASES-TEMPORADA 2022_2023-2023'!$A:$M,12,0),"")</f>
        <v/>
      </c>
      <c r="O975" s="90" t="str">
        <f>IFERROR(VLOOKUP(A975,'[2]CLASES-TEMPORADA 2022_2023-2023'!$A:$M,13,0),"")</f>
        <v/>
      </c>
    </row>
    <row r="976" spans="1:15" s="94" customFormat="1" x14ac:dyDescent="0.2">
      <c r="A976" s="116">
        <v>37654</v>
      </c>
      <c r="B976" s="90" t="s">
        <v>8750</v>
      </c>
      <c r="C976" s="90" t="s">
        <v>2361</v>
      </c>
      <c r="D976" s="90" t="s">
        <v>2362</v>
      </c>
      <c r="E976" s="90" t="s">
        <v>2363</v>
      </c>
      <c r="F976" s="90" t="s">
        <v>2364</v>
      </c>
      <c r="G976" s="90" t="s">
        <v>13346</v>
      </c>
      <c r="H976" s="90" t="s">
        <v>909</v>
      </c>
      <c r="I976" s="90" t="s">
        <v>1187</v>
      </c>
      <c r="J976" s="116">
        <v>246</v>
      </c>
      <c r="K976" s="90" t="s">
        <v>1963</v>
      </c>
      <c r="L976" s="90" t="s">
        <v>587</v>
      </c>
      <c r="M976" s="94" t="str">
        <f t="shared" si="18"/>
        <v>PARDO Lucas</v>
      </c>
      <c r="N976" s="94" t="str">
        <f>IFERROR(VLOOKUP(A976,'[2]CLASES-TEMPORADA 2022_2023-2023'!$A:$M,12,0),"")</f>
        <v/>
      </c>
      <c r="O976" s="90" t="str">
        <f>IFERROR(VLOOKUP(A976,'[2]CLASES-TEMPORADA 2022_2023-2023'!$A:$M,13,0),"")</f>
        <v/>
      </c>
    </row>
    <row r="977" spans="1:15" s="94" customFormat="1" x14ac:dyDescent="0.2">
      <c r="A977" s="116">
        <v>37653</v>
      </c>
      <c r="B977" s="90" t="s">
        <v>8750</v>
      </c>
      <c r="C977" s="90" t="s">
        <v>1907</v>
      </c>
      <c r="D977" s="90" t="s">
        <v>1696</v>
      </c>
      <c r="E977" s="90" t="s">
        <v>1459</v>
      </c>
      <c r="F977" s="90" t="s">
        <v>2365</v>
      </c>
      <c r="G977" s="90" t="s">
        <v>13347</v>
      </c>
      <c r="H977" s="90" t="s">
        <v>909</v>
      </c>
      <c r="I977" s="90" t="s">
        <v>1187</v>
      </c>
      <c r="J977" s="116">
        <v>246</v>
      </c>
      <c r="K977" s="90" t="s">
        <v>1963</v>
      </c>
      <c r="L977" s="90" t="s">
        <v>587</v>
      </c>
      <c r="M977" s="94" t="str">
        <f t="shared" si="18"/>
        <v>ROS Guillem</v>
      </c>
      <c r="N977" s="94" t="str">
        <f>IFERROR(VLOOKUP(A977,'[2]CLASES-TEMPORADA 2022_2023-2023'!$A:$M,12,0),"")</f>
        <v/>
      </c>
      <c r="O977" s="90" t="str">
        <f>IFERROR(VLOOKUP(A977,'[2]CLASES-TEMPORADA 2022_2023-2023'!$A:$M,13,0),"")</f>
        <v/>
      </c>
    </row>
    <row r="978" spans="1:15" s="94" customFormat="1" x14ac:dyDescent="0.2">
      <c r="A978" s="116">
        <v>37651</v>
      </c>
      <c r="B978" s="90" t="s">
        <v>10851</v>
      </c>
      <c r="C978" s="90" t="s">
        <v>2366</v>
      </c>
      <c r="D978" s="90"/>
      <c r="E978" s="90" t="s">
        <v>2367</v>
      </c>
      <c r="F978" s="90" t="s">
        <v>2368</v>
      </c>
      <c r="G978" s="90" t="s">
        <v>13348</v>
      </c>
      <c r="H978" s="90" t="s">
        <v>913</v>
      </c>
      <c r="I978" s="90" t="s">
        <v>1173</v>
      </c>
      <c r="J978" s="116">
        <v>10131</v>
      </c>
      <c r="K978" s="90" t="s">
        <v>2200</v>
      </c>
      <c r="L978" s="90" t="s">
        <v>185</v>
      </c>
      <c r="M978" s="94" t="str">
        <f t="shared" si="18"/>
        <v>MADARASZ Dora</v>
      </c>
      <c r="N978" s="94" t="str">
        <f>IFERROR(VLOOKUP(A978,'[2]CLASES-TEMPORADA 2022_2023-2023'!$A:$M,12,0),"")</f>
        <v/>
      </c>
      <c r="O978" s="90" t="str">
        <f>IFERROR(VLOOKUP(A978,'[2]CLASES-TEMPORADA 2022_2023-2023'!$A:$M,13,0),"")</f>
        <v/>
      </c>
    </row>
    <row r="979" spans="1:15" s="94" customFormat="1" x14ac:dyDescent="0.2">
      <c r="A979" s="116">
        <v>37649</v>
      </c>
      <c r="B979" s="90" t="s">
        <v>10851</v>
      </c>
      <c r="C979" s="90" t="s">
        <v>1646</v>
      </c>
      <c r="D979" s="90" t="s">
        <v>2373</v>
      </c>
      <c r="E979" s="90" t="s">
        <v>2374</v>
      </c>
      <c r="F979" s="90" t="s">
        <v>2375</v>
      </c>
      <c r="G979" s="90" t="s">
        <v>13349</v>
      </c>
      <c r="H979" s="90" t="s">
        <v>909</v>
      </c>
      <c r="I979" s="90" t="s">
        <v>1182</v>
      </c>
      <c r="J979" s="116">
        <v>10143</v>
      </c>
      <c r="K979" s="90" t="s">
        <v>1963</v>
      </c>
      <c r="L979" s="90" t="s">
        <v>587</v>
      </c>
      <c r="M979" s="94" t="str">
        <f t="shared" si="18"/>
        <v>PUIGMOLE Queralt</v>
      </c>
      <c r="N979" s="94" t="str">
        <f>IFERROR(VLOOKUP(A979,'[2]CLASES-TEMPORADA 2022_2023-2023'!$A:$M,12,0),"")</f>
        <v/>
      </c>
      <c r="O979" s="90" t="str">
        <f>IFERROR(VLOOKUP(A979,'[2]CLASES-TEMPORADA 2022_2023-2023'!$A:$M,13,0),"")</f>
        <v/>
      </c>
    </row>
    <row r="980" spans="1:15" s="94" customFormat="1" x14ac:dyDescent="0.2">
      <c r="A980" s="116">
        <v>37648</v>
      </c>
      <c r="B980" s="90" t="s">
        <v>10851</v>
      </c>
      <c r="C980" s="90" t="s">
        <v>2376</v>
      </c>
      <c r="D980" s="90" t="s">
        <v>2377</v>
      </c>
      <c r="E980" s="90" t="s">
        <v>2378</v>
      </c>
      <c r="F980" s="90" t="s">
        <v>2379</v>
      </c>
      <c r="G980" s="90" t="s">
        <v>13350</v>
      </c>
      <c r="H980" s="90" t="s">
        <v>909</v>
      </c>
      <c r="I980" s="90" t="s">
        <v>1182</v>
      </c>
      <c r="J980" s="116">
        <v>10143</v>
      </c>
      <c r="K980" s="90" t="s">
        <v>1963</v>
      </c>
      <c r="L980" s="90" t="s">
        <v>587</v>
      </c>
      <c r="M980" s="94" t="str">
        <f t="shared" si="18"/>
        <v>LLINÀS Georgina</v>
      </c>
      <c r="N980" s="94" t="str">
        <f>IFERROR(VLOOKUP(A980,'[2]CLASES-TEMPORADA 2022_2023-2023'!$A:$M,12,0),"")</f>
        <v/>
      </c>
      <c r="O980" s="90" t="str">
        <f>IFERROR(VLOOKUP(A980,'[2]CLASES-TEMPORADA 2022_2023-2023'!$A:$M,13,0),"")</f>
        <v/>
      </c>
    </row>
    <row r="981" spans="1:15" s="94" customFormat="1" x14ac:dyDescent="0.2">
      <c r="A981" s="116">
        <v>37647</v>
      </c>
      <c r="B981" s="90" t="s">
        <v>10851</v>
      </c>
      <c r="C981" s="90" t="s">
        <v>2380</v>
      </c>
      <c r="D981" s="90" t="s">
        <v>2381</v>
      </c>
      <c r="E981" s="90" t="s">
        <v>2382</v>
      </c>
      <c r="F981" s="90" t="s">
        <v>2383</v>
      </c>
      <c r="G981" s="90" t="s">
        <v>13351</v>
      </c>
      <c r="H981" s="90" t="s">
        <v>913</v>
      </c>
      <c r="I981" s="90" t="s">
        <v>1182</v>
      </c>
      <c r="J981" s="116">
        <v>10143</v>
      </c>
      <c r="K981" s="90" t="s">
        <v>1963</v>
      </c>
      <c r="L981" s="90" t="s">
        <v>587</v>
      </c>
      <c r="M981" s="94" t="str">
        <f t="shared" si="18"/>
        <v>SERRET Emma</v>
      </c>
      <c r="N981" s="94" t="str">
        <f>IFERROR(VLOOKUP(A981,'[2]CLASES-TEMPORADA 2022_2023-2023'!$A:$M,12,0),"")</f>
        <v/>
      </c>
      <c r="O981" s="90" t="str">
        <f>IFERROR(VLOOKUP(A981,'[2]CLASES-TEMPORADA 2022_2023-2023'!$A:$M,13,0),"")</f>
        <v/>
      </c>
    </row>
    <row r="982" spans="1:15" s="94" customFormat="1" x14ac:dyDescent="0.2">
      <c r="A982" s="116">
        <v>37644</v>
      </c>
      <c r="B982" s="90" t="s">
        <v>8750</v>
      </c>
      <c r="C982" s="90" t="s">
        <v>2384</v>
      </c>
      <c r="D982" s="90" t="s">
        <v>1461</v>
      </c>
      <c r="E982" s="90" t="s">
        <v>2385</v>
      </c>
      <c r="F982" s="90" t="s">
        <v>2386</v>
      </c>
      <c r="G982" s="90" t="s">
        <v>13352</v>
      </c>
      <c r="H982" s="90" t="s">
        <v>920</v>
      </c>
      <c r="I982" s="90" t="s">
        <v>968</v>
      </c>
      <c r="J982" s="116">
        <v>115</v>
      </c>
      <c r="K982" s="90" t="s">
        <v>1963</v>
      </c>
      <c r="L982" s="90" t="s">
        <v>586</v>
      </c>
      <c r="M982" s="94" t="str">
        <f t="shared" si="18"/>
        <v>CASIMIRO Roberto</v>
      </c>
      <c r="N982" s="94" t="str">
        <f>IFERROR(VLOOKUP(A982,'[2]CLASES-TEMPORADA 2022_2023-2023'!$A:$M,12,0),"")</f>
        <v/>
      </c>
      <c r="O982" s="90" t="str">
        <f>IFERROR(VLOOKUP(A982,'[2]CLASES-TEMPORADA 2022_2023-2023'!$A:$M,13,0),"")</f>
        <v/>
      </c>
    </row>
    <row r="983" spans="1:15" s="94" customFormat="1" x14ac:dyDescent="0.2">
      <c r="A983" s="116">
        <v>37611</v>
      </c>
      <c r="B983" s="90" t="s">
        <v>8750</v>
      </c>
      <c r="C983" s="90" t="s">
        <v>2389</v>
      </c>
      <c r="D983" s="90" t="s">
        <v>1517</v>
      </c>
      <c r="E983" s="90" t="s">
        <v>41</v>
      </c>
      <c r="F983" s="90" t="s">
        <v>2390</v>
      </c>
      <c r="G983" s="90" t="s">
        <v>13353</v>
      </c>
      <c r="H983" s="90" t="s">
        <v>909</v>
      </c>
      <c r="I983" s="90" t="s">
        <v>1226</v>
      </c>
      <c r="J983" s="116">
        <v>10151</v>
      </c>
      <c r="K983" s="90" t="s">
        <v>1963</v>
      </c>
      <c r="L983" s="90" t="s">
        <v>602</v>
      </c>
      <c r="M983" s="94" t="str">
        <f t="shared" si="18"/>
        <v>EXPóSITO David</v>
      </c>
      <c r="N983" s="94" t="str">
        <f>IFERROR(VLOOKUP(A983,'[2]CLASES-TEMPORADA 2022_2023-2023'!$A:$M,12,0),"")</f>
        <v/>
      </c>
      <c r="O983" s="90" t="str">
        <f>IFERROR(VLOOKUP(A983,'[2]CLASES-TEMPORADA 2022_2023-2023'!$A:$M,13,0),"")</f>
        <v/>
      </c>
    </row>
    <row r="984" spans="1:15" s="94" customFormat="1" x14ac:dyDescent="0.2">
      <c r="A984" s="116">
        <v>37610</v>
      </c>
      <c r="B984" s="90" t="s">
        <v>8750</v>
      </c>
      <c r="C984" s="90" t="s">
        <v>2389</v>
      </c>
      <c r="D984" s="90" t="s">
        <v>1517</v>
      </c>
      <c r="E984" s="90" t="s">
        <v>72</v>
      </c>
      <c r="F984" s="90" t="s">
        <v>2174</v>
      </c>
      <c r="G984" s="90" t="s">
        <v>13354</v>
      </c>
      <c r="H984" s="90" t="s">
        <v>909</v>
      </c>
      <c r="I984" s="90" t="s">
        <v>1226</v>
      </c>
      <c r="J984" s="116">
        <v>10151</v>
      </c>
      <c r="K984" s="90" t="s">
        <v>1963</v>
      </c>
      <c r="L984" s="90" t="s">
        <v>602</v>
      </c>
      <c r="M984" s="94" t="str">
        <f t="shared" si="18"/>
        <v>EXPóSITO Rafael</v>
      </c>
      <c r="N984" s="94" t="str">
        <f>IFERROR(VLOOKUP(A984,'[2]CLASES-TEMPORADA 2022_2023-2023'!$A:$M,12,0),"")</f>
        <v/>
      </c>
      <c r="O984" s="90" t="str">
        <f>IFERROR(VLOOKUP(A984,'[2]CLASES-TEMPORADA 2022_2023-2023'!$A:$M,13,0),"")</f>
        <v/>
      </c>
    </row>
    <row r="985" spans="1:15" s="94" customFormat="1" x14ac:dyDescent="0.2">
      <c r="A985" s="116">
        <v>37603</v>
      </c>
      <c r="B985" s="90" t="s">
        <v>8750</v>
      </c>
      <c r="C985" s="90" t="s">
        <v>2391</v>
      </c>
      <c r="D985" s="90" t="s">
        <v>53</v>
      </c>
      <c r="E985" s="90" t="s">
        <v>2392</v>
      </c>
      <c r="F985" s="90" t="s">
        <v>2393</v>
      </c>
      <c r="G985" s="90" t="s">
        <v>13355</v>
      </c>
      <c r="H985" s="90" t="s">
        <v>909</v>
      </c>
      <c r="I985" s="90" t="s">
        <v>1126</v>
      </c>
      <c r="J985" s="116">
        <v>128</v>
      </c>
      <c r="K985" s="90" t="s">
        <v>1963</v>
      </c>
      <c r="L985" s="90" t="s">
        <v>587</v>
      </c>
      <c r="M985" s="94" t="str">
        <f t="shared" si="18"/>
        <v>BENET Adrià</v>
      </c>
      <c r="N985" s="94" t="str">
        <f>IFERROR(VLOOKUP(A985,'[2]CLASES-TEMPORADA 2022_2023-2023'!$A:$M,12,0),"")</f>
        <v/>
      </c>
      <c r="O985" s="90" t="str">
        <f>IFERROR(VLOOKUP(A985,'[2]CLASES-TEMPORADA 2022_2023-2023'!$A:$M,13,0),"")</f>
        <v/>
      </c>
    </row>
    <row r="986" spans="1:15" s="94" customFormat="1" x14ac:dyDescent="0.2">
      <c r="A986" s="116">
        <v>37599</v>
      </c>
      <c r="B986" s="90" t="s">
        <v>10851</v>
      </c>
      <c r="C986" s="90" t="s">
        <v>2394</v>
      </c>
      <c r="D986" s="90" t="s">
        <v>2395</v>
      </c>
      <c r="E986" s="90" t="s">
        <v>2396</v>
      </c>
      <c r="F986" s="90" t="s">
        <v>2397</v>
      </c>
      <c r="G986" s="90" t="s">
        <v>13356</v>
      </c>
      <c r="H986" s="90" t="s">
        <v>920</v>
      </c>
      <c r="I986" s="90" t="s">
        <v>1047</v>
      </c>
      <c r="J986" s="116">
        <v>10438</v>
      </c>
      <c r="K986" s="90" t="s">
        <v>1963</v>
      </c>
      <c r="L986" s="90" t="s">
        <v>520</v>
      </c>
      <c r="M986" s="94" t="str">
        <f t="shared" si="18"/>
        <v>SANDE Martina</v>
      </c>
      <c r="N986" s="94">
        <f>IFERROR(VLOOKUP(A986,'[2]CLASES-TEMPORADA 2022_2023-2023'!$A:$M,12,0),"")</f>
        <v>4</v>
      </c>
      <c r="O986" s="90" t="str">
        <f>IFERROR(VLOOKUP(A986,'[2]CLASES-TEMPORADA 2022_2023-2023'!$A:$M,13,0),"")</f>
        <v>REV</v>
      </c>
    </row>
    <row r="987" spans="1:15" s="94" customFormat="1" x14ac:dyDescent="0.2">
      <c r="A987" s="116">
        <v>37596</v>
      </c>
      <c r="B987" s="90" t="s">
        <v>8750</v>
      </c>
      <c r="C987" s="90" t="s">
        <v>21</v>
      </c>
      <c r="D987" s="90" t="s">
        <v>6286</v>
      </c>
      <c r="E987" s="90" t="s">
        <v>43</v>
      </c>
      <c r="F987" s="90" t="s">
        <v>13357</v>
      </c>
      <c r="G987" s="90" t="s">
        <v>13358</v>
      </c>
      <c r="H987" s="90" t="s">
        <v>920</v>
      </c>
      <c r="I987" s="90" t="s">
        <v>1198</v>
      </c>
      <c r="J987" s="116">
        <v>567</v>
      </c>
      <c r="K987" s="90" t="s">
        <v>1963</v>
      </c>
      <c r="L987" s="90" t="s">
        <v>520</v>
      </c>
      <c r="M987" s="94" t="str">
        <f t="shared" si="18"/>
        <v>GARCIA Antonio</v>
      </c>
      <c r="N987" s="94" t="str">
        <f>IFERROR(VLOOKUP(A987,'[2]CLASES-TEMPORADA 2022_2023-2023'!$A:$M,12,0),"")</f>
        <v/>
      </c>
      <c r="O987" s="90" t="str">
        <f>IFERROR(VLOOKUP(A987,'[2]CLASES-TEMPORADA 2022_2023-2023'!$A:$M,13,0),"")</f>
        <v/>
      </c>
    </row>
    <row r="988" spans="1:15" s="94" customFormat="1" x14ac:dyDescent="0.2">
      <c r="A988" s="116">
        <v>37595</v>
      </c>
      <c r="B988" s="90" t="s">
        <v>8750</v>
      </c>
      <c r="C988" s="90" t="s">
        <v>31</v>
      </c>
      <c r="D988" s="90" t="s">
        <v>2398</v>
      </c>
      <c r="E988" s="90" t="s">
        <v>105</v>
      </c>
      <c r="F988" s="90" t="s">
        <v>2399</v>
      </c>
      <c r="G988" s="90" t="s">
        <v>13359</v>
      </c>
      <c r="H988" s="90" t="s">
        <v>920</v>
      </c>
      <c r="I988" s="90" t="s">
        <v>1189</v>
      </c>
      <c r="J988" s="116">
        <v>10014</v>
      </c>
      <c r="K988" s="90" t="s">
        <v>1963</v>
      </c>
      <c r="L988" s="90" t="s">
        <v>185</v>
      </c>
      <c r="M988" s="94" t="str">
        <f t="shared" si="18"/>
        <v>LOPEZ Francisco Javier</v>
      </c>
      <c r="N988" s="94" t="str">
        <f>IFERROR(VLOOKUP(A988,'[2]CLASES-TEMPORADA 2022_2023-2023'!$A:$M,12,0),"")</f>
        <v/>
      </c>
      <c r="O988" s="90" t="str">
        <f>IFERROR(VLOOKUP(A988,'[2]CLASES-TEMPORADA 2022_2023-2023'!$A:$M,13,0),"")</f>
        <v/>
      </c>
    </row>
    <row r="989" spans="1:15" s="94" customFormat="1" x14ac:dyDescent="0.2">
      <c r="A989" s="116">
        <v>37594</v>
      </c>
      <c r="B989" s="90" t="s">
        <v>10851</v>
      </c>
      <c r="C989" s="90" t="s">
        <v>2400</v>
      </c>
      <c r="D989" s="90" t="s">
        <v>111</v>
      </c>
      <c r="E989" s="90" t="s">
        <v>2205</v>
      </c>
      <c r="F989" s="90" t="s">
        <v>2401</v>
      </c>
      <c r="G989" s="90" t="s">
        <v>13360</v>
      </c>
      <c r="H989" s="90" t="s">
        <v>920</v>
      </c>
      <c r="I989" s="90" t="s">
        <v>1133</v>
      </c>
      <c r="J989" s="116">
        <v>43</v>
      </c>
      <c r="K989" s="90" t="s">
        <v>1963</v>
      </c>
      <c r="L989" s="90" t="s">
        <v>520</v>
      </c>
      <c r="M989" s="94" t="str">
        <f t="shared" si="18"/>
        <v>TRIGO Ana</v>
      </c>
      <c r="N989" s="94" t="str">
        <f>IFERROR(VLOOKUP(A989,'[2]CLASES-TEMPORADA 2022_2023-2023'!$A:$M,12,0),"")</f>
        <v/>
      </c>
      <c r="O989" s="90" t="str">
        <f>IFERROR(VLOOKUP(A989,'[2]CLASES-TEMPORADA 2022_2023-2023'!$A:$M,13,0),"")</f>
        <v/>
      </c>
    </row>
    <row r="990" spans="1:15" s="94" customFormat="1" x14ac:dyDescent="0.2">
      <c r="A990" s="116">
        <v>37589</v>
      </c>
      <c r="B990" s="90" t="s">
        <v>8750</v>
      </c>
      <c r="C990" s="90" t="s">
        <v>1453</v>
      </c>
      <c r="D990" s="90" t="s">
        <v>13361</v>
      </c>
      <c r="E990" s="90" t="s">
        <v>1107</v>
      </c>
      <c r="F990" s="90" t="s">
        <v>3647</v>
      </c>
      <c r="G990" s="90" t="s">
        <v>13362</v>
      </c>
      <c r="H990" s="90" t="s">
        <v>920</v>
      </c>
      <c r="I990" s="90" t="s">
        <v>1175</v>
      </c>
      <c r="J990" s="116">
        <v>561</v>
      </c>
      <c r="K990" s="90" t="s">
        <v>1963</v>
      </c>
      <c r="L990" s="90" t="s">
        <v>184</v>
      </c>
      <c r="M990" s="94" t="str">
        <f t="shared" si="18"/>
        <v>ROSELLO Hector</v>
      </c>
      <c r="N990" s="94" t="str">
        <f>IFERROR(VLOOKUP(A990,'[2]CLASES-TEMPORADA 2022_2023-2023'!$A:$M,12,0),"")</f>
        <v/>
      </c>
      <c r="O990" s="90" t="str">
        <f>IFERROR(VLOOKUP(A990,'[2]CLASES-TEMPORADA 2022_2023-2023'!$A:$M,13,0),"")</f>
        <v/>
      </c>
    </row>
    <row r="991" spans="1:15" s="94" customFormat="1" x14ac:dyDescent="0.2">
      <c r="A991" s="116">
        <v>37588</v>
      </c>
      <c r="B991" s="90" t="s">
        <v>8750</v>
      </c>
      <c r="C991" s="90" t="s">
        <v>1473</v>
      </c>
      <c r="D991" s="90" t="s">
        <v>69</v>
      </c>
      <c r="E991" s="90" t="s">
        <v>2550</v>
      </c>
      <c r="F991" s="90" t="s">
        <v>2494</v>
      </c>
      <c r="G991" s="90" t="s">
        <v>13363</v>
      </c>
      <c r="H991" s="90" t="s">
        <v>920</v>
      </c>
      <c r="I991" s="90" t="s">
        <v>1175</v>
      </c>
      <c r="J991" s="116">
        <v>561</v>
      </c>
      <c r="K991" s="90" t="s">
        <v>1963</v>
      </c>
      <c r="L991" s="90" t="s">
        <v>184</v>
      </c>
      <c r="M991" s="94" t="str">
        <f t="shared" si="18"/>
        <v>COSTA Gabriel</v>
      </c>
      <c r="N991" s="94" t="str">
        <f>IFERROR(VLOOKUP(A991,'[2]CLASES-TEMPORADA 2022_2023-2023'!$A:$M,12,0),"")</f>
        <v/>
      </c>
      <c r="O991" s="90" t="str">
        <f>IFERROR(VLOOKUP(A991,'[2]CLASES-TEMPORADA 2022_2023-2023'!$A:$M,13,0),"")</f>
        <v/>
      </c>
    </row>
    <row r="992" spans="1:15" s="94" customFormat="1" x14ac:dyDescent="0.2">
      <c r="A992" s="116">
        <v>37586</v>
      </c>
      <c r="B992" s="90" t="s">
        <v>8750</v>
      </c>
      <c r="C992" s="90" t="s">
        <v>6756</v>
      </c>
      <c r="D992" s="90" t="s">
        <v>5821</v>
      </c>
      <c r="E992" s="90" t="s">
        <v>2151</v>
      </c>
      <c r="F992" s="90" t="s">
        <v>4985</v>
      </c>
      <c r="G992" s="90" t="s">
        <v>13364</v>
      </c>
      <c r="H992" s="90" t="s">
        <v>920</v>
      </c>
      <c r="I992" s="90" t="s">
        <v>1175</v>
      </c>
      <c r="J992" s="116">
        <v>561</v>
      </c>
      <c r="K992" s="90" t="s">
        <v>1963</v>
      </c>
      <c r="L992" s="90" t="s">
        <v>184</v>
      </c>
      <c r="M992" s="94" t="str">
        <f t="shared" si="18"/>
        <v>JING Joan</v>
      </c>
      <c r="N992" s="94" t="str">
        <f>IFERROR(VLOOKUP(A992,'[2]CLASES-TEMPORADA 2022_2023-2023'!$A:$M,12,0),"")</f>
        <v/>
      </c>
      <c r="O992" s="90" t="str">
        <f>IFERROR(VLOOKUP(A992,'[2]CLASES-TEMPORADA 2022_2023-2023'!$A:$M,13,0),"")</f>
        <v/>
      </c>
    </row>
    <row r="993" spans="1:15" s="94" customFormat="1" x14ac:dyDescent="0.2">
      <c r="A993" s="116">
        <v>37585</v>
      </c>
      <c r="B993" s="90" t="s">
        <v>8750</v>
      </c>
      <c r="C993" s="90" t="s">
        <v>28</v>
      </c>
      <c r="D993" s="90" t="s">
        <v>13365</v>
      </c>
      <c r="E993" s="90" t="s">
        <v>64</v>
      </c>
      <c r="F993" s="90" t="s">
        <v>13366</v>
      </c>
      <c r="G993" s="90" t="s">
        <v>13367</v>
      </c>
      <c r="H993" s="90" t="s">
        <v>920</v>
      </c>
      <c r="I993" s="90" t="s">
        <v>1064</v>
      </c>
      <c r="J993" s="116">
        <v>10132</v>
      </c>
      <c r="K993" s="90" t="s">
        <v>1963</v>
      </c>
      <c r="L993" s="90" t="s">
        <v>184</v>
      </c>
      <c r="M993" s="94" t="str">
        <f t="shared" si="18"/>
        <v>JIMENEZ Francisco</v>
      </c>
      <c r="N993" s="94" t="str">
        <f>IFERROR(VLOOKUP(A993,'[2]CLASES-TEMPORADA 2022_2023-2023'!$A:$M,12,0),"")</f>
        <v/>
      </c>
      <c r="O993" s="90" t="str">
        <f>IFERROR(VLOOKUP(A993,'[2]CLASES-TEMPORADA 2022_2023-2023'!$A:$M,13,0),"")</f>
        <v/>
      </c>
    </row>
    <row r="994" spans="1:15" s="94" customFormat="1" x14ac:dyDescent="0.2">
      <c r="A994" s="116">
        <v>37584</v>
      </c>
      <c r="B994" s="90" t="s">
        <v>8750</v>
      </c>
      <c r="C994" s="90" t="s">
        <v>11208</v>
      </c>
      <c r="D994" s="90" t="s">
        <v>6752</v>
      </c>
      <c r="E994" s="90" t="s">
        <v>3175</v>
      </c>
      <c r="F994" s="90" t="s">
        <v>13368</v>
      </c>
      <c r="G994" s="90" t="s">
        <v>13369</v>
      </c>
      <c r="H994" s="90" t="s">
        <v>920</v>
      </c>
      <c r="I994" s="90" t="s">
        <v>1064</v>
      </c>
      <c r="J994" s="116">
        <v>10132</v>
      </c>
      <c r="K994" s="90" t="s">
        <v>1963</v>
      </c>
      <c r="L994" s="90" t="s">
        <v>184</v>
      </c>
      <c r="M994" s="94" t="str">
        <f t="shared" si="18"/>
        <v>PELAEZ Juan Pedro</v>
      </c>
      <c r="N994" s="94" t="str">
        <f>IFERROR(VLOOKUP(A994,'[2]CLASES-TEMPORADA 2022_2023-2023'!$A:$M,12,0),"")</f>
        <v/>
      </c>
      <c r="O994" s="90" t="str">
        <f>IFERROR(VLOOKUP(A994,'[2]CLASES-TEMPORADA 2022_2023-2023'!$A:$M,13,0),"")</f>
        <v/>
      </c>
    </row>
    <row r="995" spans="1:15" s="94" customFormat="1" x14ac:dyDescent="0.2">
      <c r="A995" s="116">
        <v>37580</v>
      </c>
      <c r="B995" s="90" t="s">
        <v>8750</v>
      </c>
      <c r="C995" s="90" t="s">
        <v>46</v>
      </c>
      <c r="D995" s="90" t="s">
        <v>3462</v>
      </c>
      <c r="E995" s="90" t="s">
        <v>2550</v>
      </c>
      <c r="F995" s="90" t="s">
        <v>13370</v>
      </c>
      <c r="G995" s="90" t="s">
        <v>13371</v>
      </c>
      <c r="H995" s="90" t="s">
        <v>920</v>
      </c>
      <c r="I995" s="90" t="s">
        <v>975</v>
      </c>
      <c r="J995" s="116">
        <v>546</v>
      </c>
      <c r="K995" s="90" t="s">
        <v>1963</v>
      </c>
      <c r="L995" s="90" t="s">
        <v>593</v>
      </c>
      <c r="M995" s="94" t="str">
        <f t="shared" si="18"/>
        <v>RODRIGUEZ Gabriel</v>
      </c>
      <c r="N995" s="94" t="str">
        <f>IFERROR(VLOOKUP(A995,'[2]CLASES-TEMPORADA 2022_2023-2023'!$A:$M,12,0),"")</f>
        <v/>
      </c>
      <c r="O995" s="90" t="str">
        <f>IFERROR(VLOOKUP(A995,'[2]CLASES-TEMPORADA 2022_2023-2023'!$A:$M,13,0),"")</f>
        <v/>
      </c>
    </row>
    <row r="996" spans="1:15" s="94" customFormat="1" x14ac:dyDescent="0.2">
      <c r="A996" s="116">
        <v>37575</v>
      </c>
      <c r="B996" s="90" t="s">
        <v>8750</v>
      </c>
      <c r="C996" s="90" t="s">
        <v>2405</v>
      </c>
      <c r="D996" s="90"/>
      <c r="E996" s="90" t="s">
        <v>54</v>
      </c>
      <c r="F996" s="90" t="s">
        <v>2406</v>
      </c>
      <c r="G996" s="90" t="s">
        <v>13372</v>
      </c>
      <c r="H996" s="90" t="s">
        <v>909</v>
      </c>
      <c r="I996" s="90" t="s">
        <v>1220</v>
      </c>
      <c r="J996" s="116">
        <v>10015</v>
      </c>
      <c r="K996" s="90" t="s">
        <v>1963</v>
      </c>
      <c r="L996" s="90" t="s">
        <v>588</v>
      </c>
      <c r="M996" s="94" t="str">
        <f t="shared" si="18"/>
        <v>TELLERIA Carlos</v>
      </c>
      <c r="N996" s="94" t="str">
        <f>IFERROR(VLOOKUP(A996,'[2]CLASES-TEMPORADA 2022_2023-2023'!$A:$M,12,0),"")</f>
        <v/>
      </c>
      <c r="O996" s="90" t="str">
        <f>IFERROR(VLOOKUP(A996,'[2]CLASES-TEMPORADA 2022_2023-2023'!$A:$M,13,0),"")</f>
        <v/>
      </c>
    </row>
    <row r="997" spans="1:15" s="94" customFormat="1" x14ac:dyDescent="0.2">
      <c r="A997" s="116">
        <v>37574</v>
      </c>
      <c r="B997" s="90" t="s">
        <v>8750</v>
      </c>
      <c r="C997" s="90" t="s">
        <v>1059</v>
      </c>
      <c r="D997" s="90"/>
      <c r="E997" s="90" t="s">
        <v>48</v>
      </c>
      <c r="F997" s="90" t="s">
        <v>2407</v>
      </c>
      <c r="G997" s="90" t="s">
        <v>13373</v>
      </c>
      <c r="H997" s="90" t="s">
        <v>909</v>
      </c>
      <c r="I997" s="90" t="s">
        <v>1220</v>
      </c>
      <c r="J997" s="116">
        <v>10015</v>
      </c>
      <c r="K997" s="90" t="s">
        <v>1963</v>
      </c>
      <c r="L997" s="90" t="s">
        <v>588</v>
      </c>
      <c r="M997" s="94" t="str">
        <f t="shared" si="18"/>
        <v>GUTIERREZ Javier</v>
      </c>
      <c r="N997" s="94" t="str">
        <f>IFERROR(VLOOKUP(A997,'[2]CLASES-TEMPORADA 2022_2023-2023'!$A:$M,12,0),"")</f>
        <v/>
      </c>
      <c r="O997" s="90" t="str">
        <f>IFERROR(VLOOKUP(A997,'[2]CLASES-TEMPORADA 2022_2023-2023'!$A:$M,13,0),"")</f>
        <v/>
      </c>
    </row>
    <row r="998" spans="1:15" s="94" customFormat="1" x14ac:dyDescent="0.2">
      <c r="A998" s="116">
        <v>37573</v>
      </c>
      <c r="B998" s="90" t="s">
        <v>8750</v>
      </c>
      <c r="C998" s="90" t="s">
        <v>1059</v>
      </c>
      <c r="D998" s="90"/>
      <c r="E998" s="90" t="s">
        <v>2408</v>
      </c>
      <c r="F998" s="90" t="s">
        <v>2409</v>
      </c>
      <c r="G998" s="90" t="s">
        <v>13374</v>
      </c>
      <c r="H998" s="90" t="s">
        <v>920</v>
      </c>
      <c r="I998" s="90" t="s">
        <v>1220</v>
      </c>
      <c r="J998" s="116">
        <v>10015</v>
      </c>
      <c r="K998" s="90" t="s">
        <v>1963</v>
      </c>
      <c r="L998" s="90" t="s">
        <v>588</v>
      </c>
      <c r="M998" s="94" t="str">
        <f t="shared" si="18"/>
        <v>GUTIERREZ Gorka</v>
      </c>
      <c r="N998" s="94" t="str">
        <f>IFERROR(VLOOKUP(A998,'[2]CLASES-TEMPORADA 2022_2023-2023'!$A:$M,12,0),"")</f>
        <v/>
      </c>
      <c r="O998" s="90" t="str">
        <f>IFERROR(VLOOKUP(A998,'[2]CLASES-TEMPORADA 2022_2023-2023'!$A:$M,13,0),"")</f>
        <v/>
      </c>
    </row>
    <row r="999" spans="1:15" s="94" customFormat="1" x14ac:dyDescent="0.2">
      <c r="A999" s="116">
        <v>37572</v>
      </c>
      <c r="B999" s="90" t="s">
        <v>10851</v>
      </c>
      <c r="C999" s="90" t="s">
        <v>2410</v>
      </c>
      <c r="D999" s="90"/>
      <c r="E999" s="90" t="s">
        <v>2411</v>
      </c>
      <c r="F999" s="90" t="s">
        <v>2412</v>
      </c>
      <c r="G999" s="90" t="s">
        <v>13375</v>
      </c>
      <c r="H999" s="90" t="s">
        <v>909</v>
      </c>
      <c r="I999" s="90" t="s">
        <v>1220</v>
      </c>
      <c r="J999" s="116">
        <v>10015</v>
      </c>
      <c r="K999" s="90" t="s">
        <v>2343</v>
      </c>
      <c r="L999" s="90" t="s">
        <v>588</v>
      </c>
      <c r="M999" s="94" t="str">
        <f t="shared" si="18"/>
        <v>RUDNEVA Aliaksandra</v>
      </c>
      <c r="N999" s="94" t="str">
        <f>IFERROR(VLOOKUP(A999,'[2]CLASES-TEMPORADA 2022_2023-2023'!$A:$M,12,0),"")</f>
        <v/>
      </c>
      <c r="O999" s="90" t="str">
        <f>IFERROR(VLOOKUP(A999,'[2]CLASES-TEMPORADA 2022_2023-2023'!$A:$M,13,0),"")</f>
        <v/>
      </c>
    </row>
    <row r="1000" spans="1:15" s="94" customFormat="1" x14ac:dyDescent="0.2">
      <c r="A1000" s="116">
        <v>37571</v>
      </c>
      <c r="B1000" s="90" t="s">
        <v>8750</v>
      </c>
      <c r="C1000" s="90" t="s">
        <v>2413</v>
      </c>
      <c r="D1000" s="90"/>
      <c r="E1000" s="90" t="s">
        <v>41</v>
      </c>
      <c r="F1000" s="90" t="s">
        <v>2414</v>
      </c>
      <c r="G1000" s="90" t="s">
        <v>13376</v>
      </c>
      <c r="H1000" s="90" t="s">
        <v>909</v>
      </c>
      <c r="I1000" s="90" t="s">
        <v>1220</v>
      </c>
      <c r="J1000" s="116">
        <v>10015</v>
      </c>
      <c r="K1000" s="90" t="s">
        <v>1963</v>
      </c>
      <c r="L1000" s="90" t="s">
        <v>588</v>
      </c>
      <c r="M1000" s="94" t="str">
        <f t="shared" si="18"/>
        <v>OTEGUI David</v>
      </c>
      <c r="N1000" s="94" t="str">
        <f>IFERROR(VLOOKUP(A1000,'[2]CLASES-TEMPORADA 2022_2023-2023'!$A:$M,12,0),"")</f>
        <v/>
      </c>
      <c r="O1000" s="90" t="str">
        <f>IFERROR(VLOOKUP(A1000,'[2]CLASES-TEMPORADA 2022_2023-2023'!$A:$M,13,0),"")</f>
        <v/>
      </c>
    </row>
    <row r="1001" spans="1:15" s="94" customFormat="1" x14ac:dyDescent="0.2">
      <c r="A1001" s="116">
        <v>37570</v>
      </c>
      <c r="B1001" s="90" t="s">
        <v>8750</v>
      </c>
      <c r="C1001" s="90" t="s">
        <v>66</v>
      </c>
      <c r="D1001" s="90" t="s">
        <v>60</v>
      </c>
      <c r="E1001" s="90" t="s">
        <v>2415</v>
      </c>
      <c r="F1001" s="90" t="s">
        <v>2416</v>
      </c>
      <c r="G1001" s="90" t="s">
        <v>13377</v>
      </c>
      <c r="H1001" s="90" t="s">
        <v>913</v>
      </c>
      <c r="I1001" s="90" t="s">
        <v>1220</v>
      </c>
      <c r="J1001" s="116">
        <v>10015</v>
      </c>
      <c r="K1001" s="90" t="s">
        <v>1963</v>
      </c>
      <c r="L1001" s="90" t="s">
        <v>588</v>
      </c>
      <c r="M1001" s="94" t="str">
        <f t="shared" si="18"/>
        <v>MARTIN Xabi</v>
      </c>
      <c r="N1001" s="94" t="str">
        <f>IFERROR(VLOOKUP(A1001,'[2]CLASES-TEMPORADA 2022_2023-2023'!$A:$M,12,0),"")</f>
        <v/>
      </c>
      <c r="O1001" s="90" t="str">
        <f>IFERROR(VLOOKUP(A1001,'[2]CLASES-TEMPORADA 2022_2023-2023'!$A:$M,13,0),"")</f>
        <v/>
      </c>
    </row>
    <row r="1002" spans="1:15" s="94" customFormat="1" x14ac:dyDescent="0.2">
      <c r="A1002" s="116">
        <v>37569</v>
      </c>
      <c r="B1002" s="90" t="s">
        <v>8750</v>
      </c>
      <c r="C1002" s="90" t="s">
        <v>2417</v>
      </c>
      <c r="D1002" s="90"/>
      <c r="E1002" s="90" t="s">
        <v>2418</v>
      </c>
      <c r="F1002" s="90" t="s">
        <v>2419</v>
      </c>
      <c r="G1002" s="90" t="s">
        <v>13378</v>
      </c>
      <c r="H1002" s="90" t="s">
        <v>920</v>
      </c>
      <c r="I1002" s="90" t="s">
        <v>1220</v>
      </c>
      <c r="J1002" s="116">
        <v>10015</v>
      </c>
      <c r="K1002" s="90" t="s">
        <v>1963</v>
      </c>
      <c r="L1002" s="90" t="s">
        <v>588</v>
      </c>
      <c r="M1002" s="94" t="str">
        <f t="shared" si="18"/>
        <v>MENDIZABAL Jon</v>
      </c>
      <c r="N1002" s="94" t="str">
        <f>IFERROR(VLOOKUP(A1002,'[2]CLASES-TEMPORADA 2022_2023-2023'!$A:$M,12,0),"")</f>
        <v/>
      </c>
      <c r="O1002" s="90" t="str">
        <f>IFERROR(VLOOKUP(A1002,'[2]CLASES-TEMPORADA 2022_2023-2023'!$A:$M,13,0),"")</f>
        <v/>
      </c>
    </row>
    <row r="1003" spans="1:15" s="94" customFormat="1" x14ac:dyDescent="0.2">
      <c r="A1003" s="116">
        <v>37568</v>
      </c>
      <c r="B1003" s="90" t="s">
        <v>8750</v>
      </c>
      <c r="C1003" s="90" t="s">
        <v>2417</v>
      </c>
      <c r="D1003" s="90"/>
      <c r="E1003" s="90" t="s">
        <v>2420</v>
      </c>
      <c r="F1003" s="90" t="s">
        <v>2421</v>
      </c>
      <c r="G1003" s="90" t="s">
        <v>13379</v>
      </c>
      <c r="H1003" s="90" t="s">
        <v>909</v>
      </c>
      <c r="I1003" s="90" t="s">
        <v>1220</v>
      </c>
      <c r="J1003" s="116">
        <v>10015</v>
      </c>
      <c r="K1003" s="90" t="s">
        <v>1963</v>
      </c>
      <c r="L1003" s="90" t="s">
        <v>588</v>
      </c>
      <c r="M1003" s="94" t="str">
        <f t="shared" si="18"/>
        <v>MENDIZABAL Garikoitz</v>
      </c>
      <c r="N1003" s="94" t="str">
        <f>IFERROR(VLOOKUP(A1003,'[2]CLASES-TEMPORADA 2022_2023-2023'!$A:$M,12,0),"")</f>
        <v/>
      </c>
      <c r="O1003" s="90" t="str">
        <f>IFERROR(VLOOKUP(A1003,'[2]CLASES-TEMPORADA 2022_2023-2023'!$A:$M,13,0),"")</f>
        <v/>
      </c>
    </row>
    <row r="1004" spans="1:15" s="94" customFormat="1" x14ac:dyDescent="0.2">
      <c r="A1004" s="116">
        <v>37557</v>
      </c>
      <c r="B1004" s="90" t="s">
        <v>8750</v>
      </c>
      <c r="C1004" s="90" t="s">
        <v>2428</v>
      </c>
      <c r="D1004" s="90" t="s">
        <v>31</v>
      </c>
      <c r="E1004" s="90" t="s">
        <v>2429</v>
      </c>
      <c r="F1004" s="90" t="s">
        <v>2430</v>
      </c>
      <c r="G1004" s="90" t="s">
        <v>13380</v>
      </c>
      <c r="H1004" s="90" t="s">
        <v>909</v>
      </c>
      <c r="I1004" s="90" t="s">
        <v>550</v>
      </c>
      <c r="J1004" s="116">
        <v>10138</v>
      </c>
      <c r="K1004" s="90" t="s">
        <v>1963</v>
      </c>
      <c r="L1004" s="90" t="s">
        <v>627</v>
      </c>
      <c r="M1004" s="94" t="str">
        <f t="shared" si="18"/>
        <v>AZANZA Dabid</v>
      </c>
      <c r="N1004" s="94" t="str">
        <f>IFERROR(VLOOKUP(A1004,'[2]CLASES-TEMPORADA 2022_2023-2023'!$A:$M,12,0),"")</f>
        <v/>
      </c>
      <c r="O1004" s="90" t="str">
        <f>IFERROR(VLOOKUP(A1004,'[2]CLASES-TEMPORADA 2022_2023-2023'!$A:$M,13,0),"")</f>
        <v/>
      </c>
    </row>
    <row r="1005" spans="1:15" s="94" customFormat="1" x14ac:dyDescent="0.2">
      <c r="A1005" s="116">
        <v>37547</v>
      </c>
      <c r="B1005" s="90" t="s">
        <v>8750</v>
      </c>
      <c r="C1005" s="90" t="s">
        <v>969</v>
      </c>
      <c r="D1005" s="90" t="s">
        <v>1974</v>
      </c>
      <c r="E1005" s="90" t="s">
        <v>54</v>
      </c>
      <c r="F1005" s="90" t="s">
        <v>2431</v>
      </c>
      <c r="G1005" s="90" t="s">
        <v>13381</v>
      </c>
      <c r="H1005" s="90" t="s">
        <v>913</v>
      </c>
      <c r="I1005" s="90" t="s">
        <v>1993</v>
      </c>
      <c r="J1005" s="116">
        <v>10281</v>
      </c>
      <c r="K1005" s="90" t="s">
        <v>1963</v>
      </c>
      <c r="L1005" s="90" t="s">
        <v>587</v>
      </c>
      <c r="M1005" s="94" t="str">
        <f t="shared" si="18"/>
        <v>PONCE Carlos</v>
      </c>
      <c r="N1005" s="94" t="str">
        <f>IFERROR(VLOOKUP(A1005,'[2]CLASES-TEMPORADA 2022_2023-2023'!$A:$M,12,0),"")</f>
        <v/>
      </c>
      <c r="O1005" s="90" t="str">
        <f>IFERROR(VLOOKUP(A1005,'[2]CLASES-TEMPORADA 2022_2023-2023'!$A:$M,13,0),"")</f>
        <v/>
      </c>
    </row>
    <row r="1006" spans="1:15" s="94" customFormat="1" x14ac:dyDescent="0.2">
      <c r="A1006" s="116">
        <v>37545</v>
      </c>
      <c r="B1006" s="90" t="s">
        <v>8750</v>
      </c>
      <c r="C1006" s="90" t="s">
        <v>2433</v>
      </c>
      <c r="D1006" s="90" t="s">
        <v>2434</v>
      </c>
      <c r="E1006" s="90" t="s">
        <v>2229</v>
      </c>
      <c r="F1006" s="90" t="s">
        <v>2435</v>
      </c>
      <c r="G1006" s="90" t="s">
        <v>13382</v>
      </c>
      <c r="H1006" s="90" t="s">
        <v>909</v>
      </c>
      <c r="I1006" s="90" t="s">
        <v>1993</v>
      </c>
      <c r="J1006" s="116">
        <v>10281</v>
      </c>
      <c r="K1006" s="90" t="s">
        <v>1963</v>
      </c>
      <c r="L1006" s="90" t="s">
        <v>587</v>
      </c>
      <c r="M1006" s="94" t="str">
        <f t="shared" si="18"/>
        <v>CERCADILLO Nil</v>
      </c>
      <c r="N1006" s="94" t="str">
        <f>IFERROR(VLOOKUP(A1006,'[2]CLASES-TEMPORADA 2022_2023-2023'!$A:$M,12,0),"")</f>
        <v/>
      </c>
      <c r="O1006" s="90" t="str">
        <f>IFERROR(VLOOKUP(A1006,'[2]CLASES-TEMPORADA 2022_2023-2023'!$A:$M,13,0),"")</f>
        <v/>
      </c>
    </row>
    <row r="1007" spans="1:15" s="94" customFormat="1" x14ac:dyDescent="0.2">
      <c r="A1007" s="116">
        <v>37543</v>
      </c>
      <c r="B1007" s="90" t="s">
        <v>8750</v>
      </c>
      <c r="C1007" s="90" t="s">
        <v>1283</v>
      </c>
      <c r="D1007" s="90" t="s">
        <v>5934</v>
      </c>
      <c r="E1007" s="90" t="s">
        <v>105</v>
      </c>
      <c r="F1007" s="90" t="s">
        <v>13383</v>
      </c>
      <c r="G1007" s="90" t="s">
        <v>13384</v>
      </c>
      <c r="H1007" s="90" t="s">
        <v>909</v>
      </c>
      <c r="I1007" s="90" t="s">
        <v>981</v>
      </c>
      <c r="J1007" s="116">
        <v>641</v>
      </c>
      <c r="K1007" s="90" t="s">
        <v>1963</v>
      </c>
      <c r="L1007" s="90" t="s">
        <v>520</v>
      </c>
      <c r="M1007" s="94" t="str">
        <f t="shared" si="18"/>
        <v>VAZQUEZ Francisco Javier</v>
      </c>
      <c r="N1007" s="94" t="str">
        <f>IFERROR(VLOOKUP(A1007,'[2]CLASES-TEMPORADA 2022_2023-2023'!$A:$M,12,0),"")</f>
        <v/>
      </c>
      <c r="O1007" s="90" t="str">
        <f>IFERROR(VLOOKUP(A1007,'[2]CLASES-TEMPORADA 2022_2023-2023'!$A:$M,13,0),"")</f>
        <v/>
      </c>
    </row>
    <row r="1008" spans="1:15" s="94" customFormat="1" x14ac:dyDescent="0.2">
      <c r="A1008" s="116">
        <v>37541</v>
      </c>
      <c r="B1008" s="90" t="s">
        <v>8750</v>
      </c>
      <c r="C1008" s="90" t="s">
        <v>1529</v>
      </c>
      <c r="D1008" s="90" t="s">
        <v>168</v>
      </c>
      <c r="E1008" s="90" t="s">
        <v>75</v>
      </c>
      <c r="F1008" s="90" t="s">
        <v>2437</v>
      </c>
      <c r="G1008" s="90" t="s">
        <v>13385</v>
      </c>
      <c r="H1008" s="90" t="s">
        <v>913</v>
      </c>
      <c r="I1008" s="90" t="s">
        <v>1063</v>
      </c>
      <c r="J1008" s="116">
        <v>10445</v>
      </c>
      <c r="K1008" s="90" t="s">
        <v>1963</v>
      </c>
      <c r="L1008" s="90" t="s">
        <v>593</v>
      </c>
      <c r="M1008" s="94" t="str">
        <f t="shared" si="18"/>
        <v>GARCÍA Jorge</v>
      </c>
      <c r="N1008" s="94" t="str">
        <f>IFERROR(VLOOKUP(A1008,'[2]CLASES-TEMPORADA 2022_2023-2023'!$A:$M,12,0),"")</f>
        <v/>
      </c>
      <c r="O1008" s="90" t="str">
        <f>IFERROR(VLOOKUP(A1008,'[2]CLASES-TEMPORADA 2022_2023-2023'!$A:$M,13,0),"")</f>
        <v/>
      </c>
    </row>
    <row r="1009" spans="1:15" s="94" customFormat="1" x14ac:dyDescent="0.2">
      <c r="A1009" s="116">
        <v>37534</v>
      </c>
      <c r="B1009" s="90" t="s">
        <v>10851</v>
      </c>
      <c r="C1009" s="90" t="s">
        <v>2438</v>
      </c>
      <c r="D1009" s="90"/>
      <c r="E1009" s="90" t="s">
        <v>2439</v>
      </c>
      <c r="F1009" s="90" t="s">
        <v>2440</v>
      </c>
      <c r="G1009" s="90" t="s">
        <v>13386</v>
      </c>
      <c r="H1009" s="90" t="s">
        <v>913</v>
      </c>
      <c r="I1009" s="90" t="s">
        <v>974</v>
      </c>
      <c r="J1009" s="116">
        <v>538</v>
      </c>
      <c r="K1009" s="90" t="s">
        <v>2198</v>
      </c>
      <c r="L1009" s="90" t="s">
        <v>587</v>
      </c>
      <c r="M1009" s="94" t="str">
        <f t="shared" si="18"/>
        <v>HO Tin-Tin</v>
      </c>
      <c r="N1009" s="94" t="str">
        <f>IFERROR(VLOOKUP(A1009,'[2]CLASES-TEMPORADA 2022_2023-2023'!$A:$M,12,0),"")</f>
        <v/>
      </c>
      <c r="O1009" s="90" t="str">
        <f>IFERROR(VLOOKUP(A1009,'[2]CLASES-TEMPORADA 2022_2023-2023'!$A:$M,13,0),"")</f>
        <v/>
      </c>
    </row>
    <row r="1010" spans="1:15" s="94" customFormat="1" x14ac:dyDescent="0.2">
      <c r="A1010" s="116">
        <v>37532</v>
      </c>
      <c r="B1010" s="90" t="s">
        <v>8750</v>
      </c>
      <c r="C1010" s="90" t="s">
        <v>2297</v>
      </c>
      <c r="D1010" s="90" t="s">
        <v>2441</v>
      </c>
      <c r="E1010" s="90" t="s">
        <v>2442</v>
      </c>
      <c r="F1010" s="90" t="s">
        <v>2443</v>
      </c>
      <c r="G1010" s="90" t="s">
        <v>13387</v>
      </c>
      <c r="H1010" s="90" t="s">
        <v>909</v>
      </c>
      <c r="I1010" s="90" t="s">
        <v>1160</v>
      </c>
      <c r="J1010" s="116">
        <v>278</v>
      </c>
      <c r="K1010" s="90" t="s">
        <v>1963</v>
      </c>
      <c r="L1010" s="90" t="s">
        <v>587</v>
      </c>
      <c r="M1010" s="94" t="str">
        <f t="shared" si="18"/>
        <v>RIBAS Martí</v>
      </c>
      <c r="N1010" s="94">
        <f>IFERROR(VLOOKUP(A1010,'[2]CLASES-TEMPORADA 2022_2023-2023'!$A:$M,12,0),"")</f>
        <v>-1</v>
      </c>
      <c r="O1010" s="90">
        <f>IFERROR(VLOOKUP(A1010,'[2]CLASES-TEMPORADA 2022_2023-2023'!$A:$M,13,0),"")</f>
        <v>0</v>
      </c>
    </row>
    <row r="1011" spans="1:15" s="94" customFormat="1" x14ac:dyDescent="0.2">
      <c r="A1011" s="116">
        <v>37530</v>
      </c>
      <c r="B1011" s="90" t="s">
        <v>8750</v>
      </c>
      <c r="C1011" s="90" t="s">
        <v>1424</v>
      </c>
      <c r="D1011" s="90" t="s">
        <v>2444</v>
      </c>
      <c r="E1011" s="90" t="s">
        <v>2445</v>
      </c>
      <c r="F1011" s="90" t="s">
        <v>2446</v>
      </c>
      <c r="G1011" s="90" t="s">
        <v>13388</v>
      </c>
      <c r="H1011" s="90" t="s">
        <v>909</v>
      </c>
      <c r="I1011" s="90" t="s">
        <v>1160</v>
      </c>
      <c r="J1011" s="116">
        <v>278</v>
      </c>
      <c r="K1011" s="90" t="s">
        <v>1963</v>
      </c>
      <c r="L1011" s="90" t="s">
        <v>587</v>
      </c>
      <c r="M1011" s="94" t="str">
        <f t="shared" si="18"/>
        <v>ARCOS Adrià</v>
      </c>
      <c r="N1011" s="94" t="str">
        <f>IFERROR(VLOOKUP(A1011,'[2]CLASES-TEMPORADA 2022_2023-2023'!$A:$M,12,0),"")</f>
        <v/>
      </c>
      <c r="O1011" s="90" t="str">
        <f>IFERROR(VLOOKUP(A1011,'[2]CLASES-TEMPORADA 2022_2023-2023'!$A:$M,13,0),"")</f>
        <v/>
      </c>
    </row>
    <row r="1012" spans="1:15" s="94" customFormat="1" x14ac:dyDescent="0.2">
      <c r="A1012" s="116">
        <v>37528</v>
      </c>
      <c r="B1012" s="90" t="s">
        <v>8750</v>
      </c>
      <c r="C1012" s="90" t="s">
        <v>2447</v>
      </c>
      <c r="D1012" s="90" t="s">
        <v>2448</v>
      </c>
      <c r="E1012" s="90" t="s">
        <v>1079</v>
      </c>
      <c r="F1012" s="90" t="s">
        <v>2449</v>
      </c>
      <c r="G1012" s="90" t="s">
        <v>13389</v>
      </c>
      <c r="H1012" s="90" t="s">
        <v>909</v>
      </c>
      <c r="I1012" s="90" t="s">
        <v>1063</v>
      </c>
      <c r="J1012" s="116">
        <v>10445</v>
      </c>
      <c r="K1012" s="90" t="s">
        <v>1963</v>
      </c>
      <c r="L1012" s="90" t="s">
        <v>593</v>
      </c>
      <c r="M1012" s="94" t="str">
        <f t="shared" si="18"/>
        <v>REGUEIRA Hugo</v>
      </c>
      <c r="N1012" s="94" t="str">
        <f>IFERROR(VLOOKUP(A1012,'[2]CLASES-TEMPORADA 2022_2023-2023'!$A:$M,12,0),"")</f>
        <v/>
      </c>
      <c r="O1012" s="90" t="str">
        <f>IFERROR(VLOOKUP(A1012,'[2]CLASES-TEMPORADA 2022_2023-2023'!$A:$M,13,0),"")</f>
        <v/>
      </c>
    </row>
    <row r="1013" spans="1:15" s="94" customFormat="1" x14ac:dyDescent="0.2">
      <c r="A1013" s="116">
        <v>37518</v>
      </c>
      <c r="B1013" s="90" t="s">
        <v>8750</v>
      </c>
      <c r="C1013" s="90" t="s">
        <v>2451</v>
      </c>
      <c r="D1013" s="90" t="s">
        <v>2452</v>
      </c>
      <c r="E1013" s="90" t="s">
        <v>2453</v>
      </c>
      <c r="F1013" s="90" t="s">
        <v>2454</v>
      </c>
      <c r="G1013" s="90" t="s">
        <v>13390</v>
      </c>
      <c r="H1013" s="90" t="s">
        <v>913</v>
      </c>
      <c r="I1013" s="90" t="s">
        <v>955</v>
      </c>
      <c r="J1013" s="116">
        <v>331</v>
      </c>
      <c r="K1013" s="90" t="s">
        <v>1963</v>
      </c>
      <c r="L1013" s="90" t="s">
        <v>588</v>
      </c>
      <c r="M1013" s="94" t="str">
        <f t="shared" si="18"/>
        <v>ZULAICA Christian Maria</v>
      </c>
      <c r="N1013" s="94" t="str">
        <f>IFERROR(VLOOKUP(A1013,'[2]CLASES-TEMPORADA 2022_2023-2023'!$A:$M,12,0),"")</f>
        <v/>
      </c>
      <c r="O1013" s="90" t="str">
        <f>IFERROR(VLOOKUP(A1013,'[2]CLASES-TEMPORADA 2022_2023-2023'!$A:$M,13,0),"")</f>
        <v/>
      </c>
    </row>
    <row r="1014" spans="1:15" s="94" customFormat="1" x14ac:dyDescent="0.2">
      <c r="A1014" s="116">
        <v>37511</v>
      </c>
      <c r="B1014" s="90" t="s">
        <v>8750</v>
      </c>
      <c r="C1014" s="90" t="s">
        <v>1538</v>
      </c>
      <c r="D1014" s="90" t="s">
        <v>2456</v>
      </c>
      <c r="E1014" s="90" t="s">
        <v>2363</v>
      </c>
      <c r="F1014" s="90" t="s">
        <v>2457</v>
      </c>
      <c r="G1014" s="90" t="s">
        <v>13391</v>
      </c>
      <c r="H1014" s="90" t="s">
        <v>909</v>
      </c>
      <c r="I1014" s="90" t="s">
        <v>1260</v>
      </c>
      <c r="J1014" s="116">
        <v>10183</v>
      </c>
      <c r="K1014" s="90" t="s">
        <v>1963</v>
      </c>
      <c r="L1014" s="90" t="s">
        <v>582</v>
      </c>
      <c r="M1014" s="94" t="str">
        <f t="shared" si="18"/>
        <v>ÁLVAREZ Lucas</v>
      </c>
      <c r="N1014" s="94" t="str">
        <f>IFERROR(VLOOKUP(A1014,'[2]CLASES-TEMPORADA 2022_2023-2023'!$A:$M,12,0),"")</f>
        <v/>
      </c>
      <c r="O1014" s="90" t="str">
        <f>IFERROR(VLOOKUP(A1014,'[2]CLASES-TEMPORADA 2022_2023-2023'!$A:$M,13,0),"")</f>
        <v/>
      </c>
    </row>
    <row r="1015" spans="1:15" s="94" customFormat="1" x14ac:dyDescent="0.2">
      <c r="A1015" s="116">
        <v>37502</v>
      </c>
      <c r="B1015" s="90" t="s">
        <v>8750</v>
      </c>
      <c r="C1015" s="90" t="s">
        <v>29</v>
      </c>
      <c r="D1015" s="90" t="s">
        <v>21</v>
      </c>
      <c r="E1015" s="90" t="s">
        <v>77</v>
      </c>
      <c r="F1015" s="90" t="s">
        <v>2461</v>
      </c>
      <c r="G1015" s="90" t="s">
        <v>13392</v>
      </c>
      <c r="H1015" s="90" t="s">
        <v>920</v>
      </c>
      <c r="I1015" s="90" t="s">
        <v>1135</v>
      </c>
      <c r="J1015" s="116">
        <v>2</v>
      </c>
      <c r="K1015" s="90" t="s">
        <v>1963</v>
      </c>
      <c r="L1015" s="90" t="s">
        <v>591</v>
      </c>
      <c r="M1015" s="94" t="str">
        <f t="shared" si="18"/>
        <v>SANCHEZ Alberto</v>
      </c>
      <c r="N1015" s="94" t="str">
        <f>IFERROR(VLOOKUP(A1015,'[2]CLASES-TEMPORADA 2022_2023-2023'!$A:$M,12,0),"")</f>
        <v/>
      </c>
      <c r="O1015" s="90" t="str">
        <f>IFERROR(VLOOKUP(A1015,'[2]CLASES-TEMPORADA 2022_2023-2023'!$A:$M,13,0),"")</f>
        <v/>
      </c>
    </row>
    <row r="1016" spans="1:15" s="94" customFormat="1" x14ac:dyDescent="0.2">
      <c r="A1016" s="116">
        <v>37484</v>
      </c>
      <c r="B1016" s="90" t="s">
        <v>8750</v>
      </c>
      <c r="C1016" s="90" t="s">
        <v>2463</v>
      </c>
      <c r="D1016" s="90" t="s">
        <v>84</v>
      </c>
      <c r="E1016" s="90" t="s">
        <v>2464</v>
      </c>
      <c r="F1016" s="90" t="s">
        <v>2465</v>
      </c>
      <c r="G1016" s="90" t="s">
        <v>13393</v>
      </c>
      <c r="H1016" s="90" t="s">
        <v>920</v>
      </c>
      <c r="I1016" s="90" t="s">
        <v>1130</v>
      </c>
      <c r="J1016" s="116">
        <v>58</v>
      </c>
      <c r="K1016" s="90" t="s">
        <v>1963</v>
      </c>
      <c r="L1016" s="90" t="s">
        <v>184</v>
      </c>
      <c r="M1016" s="94" t="str">
        <f t="shared" si="18"/>
        <v>LOMBARDO Jaime</v>
      </c>
      <c r="N1016" s="94">
        <f>IFERROR(VLOOKUP(A1016,'[2]CLASES-TEMPORADA 2022_2023-2023'!$A:$M,12,0),"")</f>
        <v>-1</v>
      </c>
      <c r="O1016" s="90">
        <f>IFERROR(VLOOKUP(A1016,'[2]CLASES-TEMPORADA 2022_2023-2023'!$A:$M,13,0),"")</f>
        <v>0</v>
      </c>
    </row>
    <row r="1017" spans="1:15" s="94" customFormat="1" x14ac:dyDescent="0.2">
      <c r="A1017" s="116">
        <v>37483</v>
      </c>
      <c r="B1017" s="90" t="s">
        <v>8750</v>
      </c>
      <c r="C1017" s="90" t="s">
        <v>2466</v>
      </c>
      <c r="D1017" s="90"/>
      <c r="E1017" s="90" t="s">
        <v>2467</v>
      </c>
      <c r="F1017" s="90" t="s">
        <v>2468</v>
      </c>
      <c r="G1017" s="90" t="s">
        <v>13394</v>
      </c>
      <c r="H1017" s="90" t="s">
        <v>913</v>
      </c>
      <c r="I1017" s="90" t="s">
        <v>1210</v>
      </c>
      <c r="J1017" s="116">
        <v>668</v>
      </c>
      <c r="K1017" s="90" t="s">
        <v>2131</v>
      </c>
      <c r="L1017" s="90" t="s">
        <v>585</v>
      </c>
      <c r="M1017" s="94" t="str">
        <f t="shared" ref="M1017:M1080" si="19">CONCATENATE(C1017," ",PROPER(E1017))</f>
        <v>DE SAINTILAN Mathieu Julien Nicol</v>
      </c>
      <c r="N1017" s="94" t="str">
        <f>IFERROR(VLOOKUP(A1017,'[2]CLASES-TEMPORADA 2022_2023-2023'!$A:$M,12,0),"")</f>
        <v/>
      </c>
      <c r="O1017" s="90" t="str">
        <f>IFERROR(VLOOKUP(A1017,'[2]CLASES-TEMPORADA 2022_2023-2023'!$A:$M,13,0),"")</f>
        <v/>
      </c>
    </row>
    <row r="1018" spans="1:15" s="94" customFormat="1" x14ac:dyDescent="0.2">
      <c r="A1018" s="116">
        <v>37472</v>
      </c>
      <c r="B1018" s="90" t="s">
        <v>8750</v>
      </c>
      <c r="C1018" s="90" t="s">
        <v>2469</v>
      </c>
      <c r="D1018" s="90" t="s">
        <v>2470</v>
      </c>
      <c r="E1018" s="90" t="s">
        <v>58</v>
      </c>
      <c r="F1018" s="90" t="s">
        <v>2471</v>
      </c>
      <c r="G1018" s="90" t="s">
        <v>13395</v>
      </c>
      <c r="H1018" s="90" t="s">
        <v>909</v>
      </c>
      <c r="I1018" s="90" t="s">
        <v>13091</v>
      </c>
      <c r="J1018" s="116">
        <v>10492</v>
      </c>
      <c r="K1018" s="90" t="s">
        <v>1963</v>
      </c>
      <c r="L1018" s="90" t="s">
        <v>585</v>
      </c>
      <c r="M1018" s="94" t="str">
        <f t="shared" si="19"/>
        <v>BAS Angel</v>
      </c>
      <c r="N1018" s="94" t="str">
        <f>IFERROR(VLOOKUP(A1018,'[2]CLASES-TEMPORADA 2022_2023-2023'!$A:$M,12,0),"")</f>
        <v/>
      </c>
      <c r="O1018" s="90" t="str">
        <f>IFERROR(VLOOKUP(A1018,'[2]CLASES-TEMPORADA 2022_2023-2023'!$A:$M,13,0),"")</f>
        <v/>
      </c>
    </row>
    <row r="1019" spans="1:15" s="94" customFormat="1" x14ac:dyDescent="0.2">
      <c r="A1019" s="116">
        <v>37454</v>
      </c>
      <c r="B1019" s="90" t="s">
        <v>8750</v>
      </c>
      <c r="C1019" s="90" t="s">
        <v>46</v>
      </c>
      <c r="D1019" s="90" t="s">
        <v>13396</v>
      </c>
      <c r="E1019" s="90" t="s">
        <v>1079</v>
      </c>
      <c r="F1019" s="90" t="s">
        <v>11724</v>
      </c>
      <c r="G1019" s="90" t="s">
        <v>13397</v>
      </c>
      <c r="H1019" s="90" t="s">
        <v>909</v>
      </c>
      <c r="I1019" s="90" t="s">
        <v>1249</v>
      </c>
      <c r="J1019" s="116">
        <v>10181</v>
      </c>
      <c r="K1019" s="90" t="s">
        <v>1963</v>
      </c>
      <c r="L1019" s="90" t="s">
        <v>583</v>
      </c>
      <c r="M1019" s="94" t="str">
        <f t="shared" si="19"/>
        <v>RODRIGUEZ Hugo</v>
      </c>
      <c r="N1019" s="94" t="str">
        <f>IFERROR(VLOOKUP(A1019,'[2]CLASES-TEMPORADA 2022_2023-2023'!$A:$M,12,0),"")</f>
        <v/>
      </c>
      <c r="O1019" s="90" t="str">
        <f>IFERROR(VLOOKUP(A1019,'[2]CLASES-TEMPORADA 2022_2023-2023'!$A:$M,13,0),"")</f>
        <v/>
      </c>
    </row>
    <row r="1020" spans="1:15" s="94" customFormat="1" x14ac:dyDescent="0.2">
      <c r="A1020" s="116">
        <v>37440</v>
      </c>
      <c r="B1020" s="90" t="s">
        <v>8750</v>
      </c>
      <c r="C1020" s="90" t="s">
        <v>6142</v>
      </c>
      <c r="D1020" s="90" t="s">
        <v>13398</v>
      </c>
      <c r="E1020" s="90" t="s">
        <v>2150</v>
      </c>
      <c r="F1020" s="90" t="s">
        <v>13399</v>
      </c>
      <c r="G1020" s="90" t="s">
        <v>13400</v>
      </c>
      <c r="H1020" s="90" t="s">
        <v>909</v>
      </c>
      <c r="I1020" s="90" t="s">
        <v>11471</v>
      </c>
      <c r="J1020" s="116">
        <v>173</v>
      </c>
      <c r="K1020" s="90" t="s">
        <v>1963</v>
      </c>
      <c r="L1020" s="90" t="s">
        <v>585</v>
      </c>
      <c r="M1020" s="94" t="str">
        <f t="shared" si="19"/>
        <v>HERREROS Eric</v>
      </c>
      <c r="N1020" s="94" t="str">
        <f>IFERROR(VLOOKUP(A1020,'[2]CLASES-TEMPORADA 2022_2023-2023'!$A:$M,12,0),"")</f>
        <v/>
      </c>
      <c r="O1020" s="90" t="str">
        <f>IFERROR(VLOOKUP(A1020,'[2]CLASES-TEMPORADA 2022_2023-2023'!$A:$M,13,0),"")</f>
        <v/>
      </c>
    </row>
    <row r="1021" spans="1:15" s="94" customFormat="1" x14ac:dyDescent="0.2">
      <c r="A1021" s="116">
        <v>37435</v>
      </c>
      <c r="B1021" s="90" t="s">
        <v>8750</v>
      </c>
      <c r="C1021" s="90" t="s">
        <v>19</v>
      </c>
      <c r="D1021" s="90" t="s">
        <v>38</v>
      </c>
      <c r="E1021" s="90" t="s">
        <v>2830</v>
      </c>
      <c r="F1021" s="90" t="s">
        <v>13401</v>
      </c>
      <c r="G1021" s="90" t="s">
        <v>13402</v>
      </c>
      <c r="H1021" s="90" t="s">
        <v>909</v>
      </c>
      <c r="I1021" s="90" t="s">
        <v>11471</v>
      </c>
      <c r="J1021" s="116">
        <v>173</v>
      </c>
      <c r="K1021" s="90" t="s">
        <v>1963</v>
      </c>
      <c r="L1021" s="90" t="s">
        <v>585</v>
      </c>
      <c r="M1021" s="94" t="str">
        <f t="shared" si="19"/>
        <v>RUIZ Roger</v>
      </c>
      <c r="N1021" s="94" t="str">
        <f>IFERROR(VLOOKUP(A1021,'[2]CLASES-TEMPORADA 2022_2023-2023'!$A:$M,12,0),"")</f>
        <v/>
      </c>
      <c r="O1021" s="90" t="str">
        <f>IFERROR(VLOOKUP(A1021,'[2]CLASES-TEMPORADA 2022_2023-2023'!$A:$M,13,0),"")</f>
        <v/>
      </c>
    </row>
    <row r="1022" spans="1:15" s="94" customFormat="1" x14ac:dyDescent="0.2">
      <c r="A1022" s="116">
        <v>37427</v>
      </c>
      <c r="B1022" s="90" t="s">
        <v>8750</v>
      </c>
      <c r="C1022" s="90" t="s">
        <v>2474</v>
      </c>
      <c r="D1022" s="90" t="s">
        <v>1674</v>
      </c>
      <c r="E1022" s="90" t="s">
        <v>2392</v>
      </c>
      <c r="F1022" s="90" t="s">
        <v>2269</v>
      </c>
      <c r="G1022" s="90" t="s">
        <v>13403</v>
      </c>
      <c r="H1022" s="90" t="s">
        <v>909</v>
      </c>
      <c r="I1022" s="90" t="s">
        <v>1187</v>
      </c>
      <c r="J1022" s="116">
        <v>246</v>
      </c>
      <c r="K1022" s="90" t="s">
        <v>1963</v>
      </c>
      <c r="L1022" s="90" t="s">
        <v>587</v>
      </c>
      <c r="M1022" s="94" t="str">
        <f t="shared" si="19"/>
        <v>HERNÁNDEZ Adrià</v>
      </c>
      <c r="N1022" s="94" t="str">
        <f>IFERROR(VLOOKUP(A1022,'[2]CLASES-TEMPORADA 2022_2023-2023'!$A:$M,12,0),"")</f>
        <v/>
      </c>
      <c r="O1022" s="90" t="str">
        <f>IFERROR(VLOOKUP(A1022,'[2]CLASES-TEMPORADA 2022_2023-2023'!$A:$M,13,0),"")</f>
        <v/>
      </c>
    </row>
    <row r="1023" spans="1:15" s="94" customFormat="1" x14ac:dyDescent="0.2">
      <c r="A1023" s="116">
        <v>37417</v>
      </c>
      <c r="B1023" s="90" t="s">
        <v>10851</v>
      </c>
      <c r="C1023" s="90" t="s">
        <v>2475</v>
      </c>
      <c r="D1023" s="90"/>
      <c r="E1023" s="90" t="s">
        <v>2476</v>
      </c>
      <c r="F1023" s="90" t="s">
        <v>2477</v>
      </c>
      <c r="G1023" s="90" t="s">
        <v>13404</v>
      </c>
      <c r="H1023" s="90" t="s">
        <v>913</v>
      </c>
      <c r="I1023" s="90" t="s">
        <v>1091</v>
      </c>
      <c r="J1023" s="116">
        <v>10148</v>
      </c>
      <c r="K1023" s="90" t="s">
        <v>2088</v>
      </c>
      <c r="L1023" s="90" t="s">
        <v>583</v>
      </c>
      <c r="M1023" s="94" t="str">
        <f t="shared" si="19"/>
        <v>AKIYAMA Satoko Akiyama</v>
      </c>
      <c r="N1023" s="94" t="str">
        <f>IFERROR(VLOOKUP(A1023,'[2]CLASES-TEMPORADA 2022_2023-2023'!$A:$M,12,0),"")</f>
        <v/>
      </c>
      <c r="O1023" s="90" t="str">
        <f>IFERROR(VLOOKUP(A1023,'[2]CLASES-TEMPORADA 2022_2023-2023'!$A:$M,13,0),"")</f>
        <v/>
      </c>
    </row>
    <row r="1024" spans="1:15" s="94" customFormat="1" x14ac:dyDescent="0.2">
      <c r="A1024" s="116">
        <v>37402</v>
      </c>
      <c r="B1024" s="90" t="s">
        <v>8750</v>
      </c>
      <c r="C1024" s="90" t="s">
        <v>2480</v>
      </c>
      <c r="D1024" s="90" t="s">
        <v>2481</v>
      </c>
      <c r="E1024" s="90" t="s">
        <v>2482</v>
      </c>
      <c r="F1024" s="90" t="s">
        <v>2483</v>
      </c>
      <c r="G1024" s="90" t="s">
        <v>13405</v>
      </c>
      <c r="H1024" s="90" t="s">
        <v>920</v>
      </c>
      <c r="I1024" s="90" t="s">
        <v>1123</v>
      </c>
      <c r="J1024" s="116">
        <v>87</v>
      </c>
      <c r="K1024" s="90" t="s">
        <v>1963</v>
      </c>
      <c r="L1024" s="90" t="s">
        <v>627</v>
      </c>
      <c r="M1024" s="94" t="str">
        <f t="shared" si="19"/>
        <v>SUESCUN José Miguel</v>
      </c>
      <c r="N1024" s="94" t="str">
        <f>IFERROR(VLOOKUP(A1024,'[2]CLASES-TEMPORADA 2022_2023-2023'!$A:$M,12,0),"")</f>
        <v/>
      </c>
      <c r="O1024" s="90" t="str">
        <f>IFERROR(VLOOKUP(A1024,'[2]CLASES-TEMPORADA 2022_2023-2023'!$A:$M,13,0),"")</f>
        <v/>
      </c>
    </row>
    <row r="1025" spans="1:15" s="94" customFormat="1" x14ac:dyDescent="0.2">
      <c r="A1025" s="116">
        <v>37400</v>
      </c>
      <c r="B1025" s="90" t="s">
        <v>8750</v>
      </c>
      <c r="C1025" s="90" t="s">
        <v>1040</v>
      </c>
      <c r="D1025" s="90" t="s">
        <v>2450</v>
      </c>
      <c r="E1025" s="90" t="s">
        <v>1296</v>
      </c>
      <c r="F1025" s="90" t="s">
        <v>2484</v>
      </c>
      <c r="G1025" s="90" t="s">
        <v>13406</v>
      </c>
      <c r="H1025" s="90" t="s">
        <v>909</v>
      </c>
      <c r="I1025" s="90" t="s">
        <v>1189</v>
      </c>
      <c r="J1025" s="116">
        <v>10014</v>
      </c>
      <c r="K1025" s="90" t="s">
        <v>1963</v>
      </c>
      <c r="L1025" s="90" t="s">
        <v>185</v>
      </c>
      <c r="M1025" s="94" t="str">
        <f t="shared" si="19"/>
        <v>CARREÑO Vicente</v>
      </c>
      <c r="N1025" s="94" t="str">
        <f>IFERROR(VLOOKUP(A1025,'[2]CLASES-TEMPORADA 2022_2023-2023'!$A:$M,12,0),"")</f>
        <v/>
      </c>
      <c r="O1025" s="90" t="str">
        <f>IFERROR(VLOOKUP(A1025,'[2]CLASES-TEMPORADA 2022_2023-2023'!$A:$M,13,0),"")</f>
        <v/>
      </c>
    </row>
    <row r="1026" spans="1:15" s="94" customFormat="1" x14ac:dyDescent="0.2">
      <c r="A1026" s="116">
        <v>37399</v>
      </c>
      <c r="B1026" s="90" t="s">
        <v>8750</v>
      </c>
      <c r="C1026" s="90" t="s">
        <v>2485</v>
      </c>
      <c r="D1026" s="90" t="s">
        <v>2486</v>
      </c>
      <c r="E1026" s="90" t="s">
        <v>1079</v>
      </c>
      <c r="F1026" s="90" t="s">
        <v>2487</v>
      </c>
      <c r="G1026" s="90" t="s">
        <v>13407</v>
      </c>
      <c r="H1026" s="90" t="s">
        <v>909</v>
      </c>
      <c r="I1026" s="90" t="s">
        <v>1189</v>
      </c>
      <c r="J1026" s="116">
        <v>10014</v>
      </c>
      <c r="K1026" s="90" t="s">
        <v>1963</v>
      </c>
      <c r="L1026" s="90" t="s">
        <v>185</v>
      </c>
      <c r="M1026" s="94" t="str">
        <f t="shared" si="19"/>
        <v>TUDELA Hugo</v>
      </c>
      <c r="N1026" s="94" t="str">
        <f>IFERROR(VLOOKUP(A1026,'[2]CLASES-TEMPORADA 2022_2023-2023'!$A:$M,12,0),"")</f>
        <v/>
      </c>
      <c r="O1026" s="90" t="str">
        <f>IFERROR(VLOOKUP(A1026,'[2]CLASES-TEMPORADA 2022_2023-2023'!$A:$M,13,0),"")</f>
        <v/>
      </c>
    </row>
    <row r="1027" spans="1:15" s="94" customFormat="1" x14ac:dyDescent="0.2">
      <c r="A1027" s="116">
        <v>37398</v>
      </c>
      <c r="B1027" s="90" t="s">
        <v>8750</v>
      </c>
      <c r="C1027" s="90" t="s">
        <v>2488</v>
      </c>
      <c r="D1027" s="90"/>
      <c r="E1027" s="90" t="s">
        <v>2489</v>
      </c>
      <c r="F1027" s="90" t="s">
        <v>2490</v>
      </c>
      <c r="G1027" s="90" t="s">
        <v>13408</v>
      </c>
      <c r="H1027" s="90" t="s">
        <v>920</v>
      </c>
      <c r="I1027" s="90" t="s">
        <v>2478</v>
      </c>
      <c r="J1027" s="116">
        <v>10111</v>
      </c>
      <c r="K1027" s="90" t="s">
        <v>2079</v>
      </c>
      <c r="L1027" s="90" t="s">
        <v>585</v>
      </c>
      <c r="M1027" s="94" t="str">
        <f t="shared" si="19"/>
        <v>MITITICA Alexandru</v>
      </c>
      <c r="N1027" s="94" t="str">
        <f>IFERROR(VLOOKUP(A1027,'[2]CLASES-TEMPORADA 2022_2023-2023'!$A:$M,12,0),"")</f>
        <v/>
      </c>
      <c r="O1027" s="90" t="str">
        <f>IFERROR(VLOOKUP(A1027,'[2]CLASES-TEMPORADA 2022_2023-2023'!$A:$M,13,0),"")</f>
        <v/>
      </c>
    </row>
    <row r="1028" spans="1:15" s="94" customFormat="1" x14ac:dyDescent="0.2">
      <c r="A1028" s="116">
        <v>37393</v>
      </c>
      <c r="B1028" s="90" t="s">
        <v>8750</v>
      </c>
      <c r="C1028" s="90" t="s">
        <v>13409</v>
      </c>
      <c r="D1028" s="90" t="s">
        <v>13410</v>
      </c>
      <c r="E1028" s="90" t="s">
        <v>2725</v>
      </c>
      <c r="F1028" s="90" t="s">
        <v>4026</v>
      </c>
      <c r="G1028" s="90" t="s">
        <v>13411</v>
      </c>
      <c r="H1028" s="90" t="s">
        <v>909</v>
      </c>
      <c r="I1028" s="90" t="s">
        <v>959</v>
      </c>
      <c r="J1028" s="116">
        <v>375</v>
      </c>
      <c r="K1028" s="90" t="s">
        <v>1963</v>
      </c>
      <c r="L1028" s="90" t="s">
        <v>588</v>
      </c>
      <c r="M1028" s="94" t="str">
        <f t="shared" si="19"/>
        <v>ESESUMAGA Julen</v>
      </c>
      <c r="N1028" s="94" t="str">
        <f>IFERROR(VLOOKUP(A1028,'[2]CLASES-TEMPORADA 2022_2023-2023'!$A:$M,12,0),"")</f>
        <v/>
      </c>
      <c r="O1028" s="90" t="str">
        <f>IFERROR(VLOOKUP(A1028,'[2]CLASES-TEMPORADA 2022_2023-2023'!$A:$M,13,0),"")</f>
        <v/>
      </c>
    </row>
    <row r="1029" spans="1:15" s="94" customFormat="1" x14ac:dyDescent="0.2">
      <c r="A1029" s="116">
        <v>37392</v>
      </c>
      <c r="B1029" s="90" t="s">
        <v>8750</v>
      </c>
      <c r="C1029" s="90" t="s">
        <v>90</v>
      </c>
      <c r="D1029" s="90" t="s">
        <v>25</v>
      </c>
      <c r="E1029" s="90" t="s">
        <v>2491</v>
      </c>
      <c r="F1029" s="90" t="s">
        <v>2492</v>
      </c>
      <c r="G1029" s="90" t="s">
        <v>13412</v>
      </c>
      <c r="H1029" s="90" t="s">
        <v>913</v>
      </c>
      <c r="I1029" s="90" t="s">
        <v>11471</v>
      </c>
      <c r="J1029" s="116">
        <v>173</v>
      </c>
      <c r="K1029" s="90" t="s">
        <v>2071</v>
      </c>
      <c r="L1029" s="90" t="s">
        <v>585</v>
      </c>
      <c r="M1029" s="94" t="str">
        <f t="shared" si="19"/>
        <v>ZAPATA Julián Andrés</v>
      </c>
      <c r="N1029" s="94" t="str">
        <f>IFERROR(VLOOKUP(A1029,'[2]CLASES-TEMPORADA 2022_2023-2023'!$A:$M,12,0),"")</f>
        <v/>
      </c>
      <c r="O1029" s="90" t="str">
        <f>IFERROR(VLOOKUP(A1029,'[2]CLASES-TEMPORADA 2022_2023-2023'!$A:$M,13,0),"")</f>
        <v/>
      </c>
    </row>
    <row r="1030" spans="1:15" s="94" customFormat="1" x14ac:dyDescent="0.2">
      <c r="A1030" s="116">
        <v>37386</v>
      </c>
      <c r="B1030" s="90" t="s">
        <v>8750</v>
      </c>
      <c r="C1030" s="90" t="s">
        <v>1059</v>
      </c>
      <c r="D1030" s="90" t="s">
        <v>21</v>
      </c>
      <c r="E1030" s="90" t="s">
        <v>2493</v>
      </c>
      <c r="F1030" s="90" t="s">
        <v>2494</v>
      </c>
      <c r="G1030" s="90" t="s">
        <v>13413</v>
      </c>
      <c r="H1030" s="90" t="s">
        <v>909</v>
      </c>
      <c r="I1030" s="90" t="s">
        <v>2495</v>
      </c>
      <c r="J1030" s="116">
        <v>10193</v>
      </c>
      <c r="K1030" s="90" t="s">
        <v>1963</v>
      </c>
      <c r="L1030" s="90" t="s">
        <v>588</v>
      </c>
      <c r="M1030" s="94" t="str">
        <f t="shared" si="19"/>
        <v>GUTIERREZ Oihan</v>
      </c>
      <c r="N1030" s="94" t="str">
        <f>IFERROR(VLOOKUP(A1030,'[2]CLASES-TEMPORADA 2022_2023-2023'!$A:$M,12,0),"")</f>
        <v/>
      </c>
      <c r="O1030" s="90" t="str">
        <f>IFERROR(VLOOKUP(A1030,'[2]CLASES-TEMPORADA 2022_2023-2023'!$A:$M,13,0),"")</f>
        <v/>
      </c>
    </row>
    <row r="1031" spans="1:15" s="94" customFormat="1" x14ac:dyDescent="0.2">
      <c r="A1031" s="116">
        <v>37383</v>
      </c>
      <c r="B1031" s="90" t="s">
        <v>10851</v>
      </c>
      <c r="C1031" s="90" t="s">
        <v>116</v>
      </c>
      <c r="D1031" s="90" t="s">
        <v>13414</v>
      </c>
      <c r="E1031" s="90" t="s">
        <v>2270</v>
      </c>
      <c r="F1031" s="90" t="s">
        <v>10924</v>
      </c>
      <c r="G1031" s="90" t="s">
        <v>13415</v>
      </c>
      <c r="H1031" s="90" t="s">
        <v>909</v>
      </c>
      <c r="I1031" s="90" t="s">
        <v>921</v>
      </c>
      <c r="J1031" s="116">
        <v>78</v>
      </c>
      <c r="K1031" s="90" t="s">
        <v>1963</v>
      </c>
      <c r="L1031" s="90" t="s">
        <v>583</v>
      </c>
      <c r="M1031" s="94" t="str">
        <f t="shared" si="19"/>
        <v>IZQUIERDO Adriana</v>
      </c>
      <c r="N1031" s="94" t="str">
        <f>IFERROR(VLOOKUP(A1031,'[2]CLASES-TEMPORADA 2022_2023-2023'!$A:$M,12,0),"")</f>
        <v/>
      </c>
      <c r="O1031" s="90" t="str">
        <f>IFERROR(VLOOKUP(A1031,'[2]CLASES-TEMPORADA 2022_2023-2023'!$A:$M,13,0),"")</f>
        <v/>
      </c>
    </row>
    <row r="1032" spans="1:15" s="94" customFormat="1" x14ac:dyDescent="0.2">
      <c r="A1032" s="116">
        <v>37377</v>
      </c>
      <c r="B1032" s="90" t="s">
        <v>8750</v>
      </c>
      <c r="C1032" s="90" t="s">
        <v>2496</v>
      </c>
      <c r="D1032" s="90"/>
      <c r="E1032" s="90" t="s">
        <v>2497</v>
      </c>
      <c r="F1032" s="90" t="s">
        <v>2498</v>
      </c>
      <c r="G1032" s="90" t="s">
        <v>13416</v>
      </c>
      <c r="H1032" s="90" t="s">
        <v>920</v>
      </c>
      <c r="I1032" s="90" t="s">
        <v>2495</v>
      </c>
      <c r="J1032" s="116">
        <v>10193</v>
      </c>
      <c r="K1032" s="90" t="s">
        <v>2131</v>
      </c>
      <c r="L1032" s="90" t="s">
        <v>588</v>
      </c>
      <c r="M1032" s="94" t="str">
        <f t="shared" si="19"/>
        <v>RAGUIN Guillaume</v>
      </c>
      <c r="N1032" s="94" t="str">
        <f>IFERROR(VLOOKUP(A1032,'[2]CLASES-TEMPORADA 2022_2023-2023'!$A:$M,12,0),"")</f>
        <v/>
      </c>
      <c r="O1032" s="90" t="str">
        <f>IFERROR(VLOOKUP(A1032,'[2]CLASES-TEMPORADA 2022_2023-2023'!$A:$M,13,0),"")</f>
        <v/>
      </c>
    </row>
    <row r="1033" spans="1:15" s="94" customFormat="1" x14ac:dyDescent="0.2">
      <c r="A1033" s="116">
        <v>37374</v>
      </c>
      <c r="B1033" s="90" t="s">
        <v>8750</v>
      </c>
      <c r="C1033" s="90" t="s">
        <v>19</v>
      </c>
      <c r="D1033" s="90" t="s">
        <v>2653</v>
      </c>
      <c r="E1033" s="90" t="s">
        <v>10910</v>
      </c>
      <c r="F1033" s="90" t="s">
        <v>13417</v>
      </c>
      <c r="G1033" s="90" t="s">
        <v>13418</v>
      </c>
      <c r="H1033" s="90" t="s">
        <v>909</v>
      </c>
      <c r="I1033" s="90" t="s">
        <v>1116</v>
      </c>
      <c r="J1033" s="116">
        <v>343</v>
      </c>
      <c r="K1033" s="90" t="s">
        <v>1963</v>
      </c>
      <c r="L1033" s="90" t="s">
        <v>604</v>
      </c>
      <c r="M1033" s="94" t="str">
        <f t="shared" si="19"/>
        <v>RUIZ Jesús</v>
      </c>
      <c r="N1033" s="94" t="str">
        <f>IFERROR(VLOOKUP(A1033,'[2]CLASES-TEMPORADA 2022_2023-2023'!$A:$M,12,0),"")</f>
        <v/>
      </c>
      <c r="O1033" s="90" t="str">
        <f>IFERROR(VLOOKUP(A1033,'[2]CLASES-TEMPORADA 2022_2023-2023'!$A:$M,13,0),"")</f>
        <v/>
      </c>
    </row>
    <row r="1034" spans="1:15" s="94" customFormat="1" x14ac:dyDescent="0.2">
      <c r="A1034" s="116">
        <v>37373</v>
      </c>
      <c r="B1034" s="90" t="s">
        <v>8750</v>
      </c>
      <c r="C1034" s="90" t="s">
        <v>19</v>
      </c>
      <c r="D1034" s="90" t="s">
        <v>2653</v>
      </c>
      <c r="E1034" s="90" t="s">
        <v>6875</v>
      </c>
      <c r="F1034" s="90" t="s">
        <v>13419</v>
      </c>
      <c r="G1034" s="90" t="s">
        <v>13420</v>
      </c>
      <c r="H1034" s="90" t="s">
        <v>909</v>
      </c>
      <c r="I1034" s="90" t="s">
        <v>1116</v>
      </c>
      <c r="J1034" s="116">
        <v>343</v>
      </c>
      <c r="K1034" s="90" t="s">
        <v>1963</v>
      </c>
      <c r="L1034" s="90" t="s">
        <v>604</v>
      </c>
      <c r="M1034" s="94" t="str">
        <f t="shared" si="19"/>
        <v>RUIZ Álvaro</v>
      </c>
      <c r="N1034" s="94" t="str">
        <f>IFERROR(VLOOKUP(A1034,'[2]CLASES-TEMPORADA 2022_2023-2023'!$A:$M,12,0),"")</f>
        <v/>
      </c>
      <c r="O1034" s="90" t="str">
        <f>IFERROR(VLOOKUP(A1034,'[2]CLASES-TEMPORADA 2022_2023-2023'!$A:$M,13,0),"")</f>
        <v/>
      </c>
    </row>
    <row r="1035" spans="1:15" s="94" customFormat="1" x14ac:dyDescent="0.2">
      <c r="A1035" s="116">
        <v>37371</v>
      </c>
      <c r="B1035" s="90" t="s">
        <v>8750</v>
      </c>
      <c r="C1035" s="90" t="s">
        <v>2500</v>
      </c>
      <c r="D1035" s="90" t="s">
        <v>51</v>
      </c>
      <c r="E1035" s="90" t="s">
        <v>24</v>
      </c>
      <c r="F1035" s="90" t="s">
        <v>2501</v>
      </c>
      <c r="G1035" s="90" t="s">
        <v>13421</v>
      </c>
      <c r="H1035" s="90" t="s">
        <v>909</v>
      </c>
      <c r="I1035" s="90" t="s">
        <v>979</v>
      </c>
      <c r="J1035" s="116">
        <v>634</v>
      </c>
      <c r="K1035" s="90" t="s">
        <v>1963</v>
      </c>
      <c r="L1035" s="90" t="s">
        <v>593</v>
      </c>
      <c r="M1035" s="94" t="str">
        <f t="shared" si="19"/>
        <v>BIZCOCHO Daniel</v>
      </c>
      <c r="N1035" s="94" t="str">
        <f>IFERROR(VLOOKUP(A1035,'[2]CLASES-TEMPORADA 2022_2023-2023'!$A:$M,12,0),"")</f>
        <v/>
      </c>
      <c r="O1035" s="90" t="str">
        <f>IFERROR(VLOOKUP(A1035,'[2]CLASES-TEMPORADA 2022_2023-2023'!$A:$M,13,0),"")</f>
        <v/>
      </c>
    </row>
    <row r="1036" spans="1:15" s="94" customFormat="1" x14ac:dyDescent="0.2">
      <c r="A1036" s="116">
        <v>37364</v>
      </c>
      <c r="B1036" s="90" t="s">
        <v>8750</v>
      </c>
      <c r="C1036" s="90" t="s">
        <v>2505</v>
      </c>
      <c r="D1036" s="90" t="s">
        <v>101</v>
      </c>
      <c r="E1036" s="90" t="s">
        <v>1737</v>
      </c>
      <c r="F1036" s="90" t="s">
        <v>2506</v>
      </c>
      <c r="G1036" s="90" t="s">
        <v>13422</v>
      </c>
      <c r="H1036" s="90" t="s">
        <v>909</v>
      </c>
      <c r="I1036" s="90" t="s">
        <v>1144</v>
      </c>
      <c r="J1036" s="116">
        <v>51</v>
      </c>
      <c r="K1036" s="90" t="s">
        <v>1963</v>
      </c>
      <c r="L1036" s="90" t="s">
        <v>585</v>
      </c>
      <c r="M1036" s="94" t="str">
        <f t="shared" si="19"/>
        <v>CLOQUELL Arnau</v>
      </c>
      <c r="N1036" s="94" t="str">
        <f>IFERROR(VLOOKUP(A1036,'[2]CLASES-TEMPORADA 2022_2023-2023'!$A:$M,12,0),"")</f>
        <v/>
      </c>
      <c r="O1036" s="90" t="str">
        <f>IFERROR(VLOOKUP(A1036,'[2]CLASES-TEMPORADA 2022_2023-2023'!$A:$M,13,0),"")</f>
        <v/>
      </c>
    </row>
    <row r="1037" spans="1:15" s="94" customFormat="1" x14ac:dyDescent="0.2">
      <c r="A1037" s="116">
        <v>37363</v>
      </c>
      <c r="B1037" s="90" t="s">
        <v>8750</v>
      </c>
      <c r="C1037" s="90" t="s">
        <v>2507</v>
      </c>
      <c r="D1037" s="90" t="s">
        <v>2508</v>
      </c>
      <c r="E1037" s="90" t="s">
        <v>110</v>
      </c>
      <c r="F1037" s="90" t="s">
        <v>2509</v>
      </c>
      <c r="G1037" s="90" t="s">
        <v>13423</v>
      </c>
      <c r="H1037" s="90" t="s">
        <v>913</v>
      </c>
      <c r="I1037" s="90" t="s">
        <v>1144</v>
      </c>
      <c r="J1037" s="116">
        <v>51</v>
      </c>
      <c r="K1037" s="90" t="s">
        <v>1963</v>
      </c>
      <c r="L1037" s="90" t="s">
        <v>585</v>
      </c>
      <c r="M1037" s="94" t="str">
        <f t="shared" si="19"/>
        <v>BOTELLA Alvaro</v>
      </c>
      <c r="N1037" s="94" t="str">
        <f>IFERROR(VLOOKUP(A1037,'[2]CLASES-TEMPORADA 2022_2023-2023'!$A:$M,12,0),"")</f>
        <v/>
      </c>
      <c r="O1037" s="90" t="str">
        <f>IFERROR(VLOOKUP(A1037,'[2]CLASES-TEMPORADA 2022_2023-2023'!$A:$M,13,0),"")</f>
        <v/>
      </c>
    </row>
    <row r="1038" spans="1:15" s="94" customFormat="1" x14ac:dyDescent="0.2">
      <c r="A1038" s="116">
        <v>37360</v>
      </c>
      <c r="B1038" s="90" t="s">
        <v>8750</v>
      </c>
      <c r="C1038" s="90" t="s">
        <v>2510</v>
      </c>
      <c r="D1038" s="90"/>
      <c r="E1038" s="90" t="s">
        <v>2511</v>
      </c>
      <c r="F1038" s="90" t="s">
        <v>2512</v>
      </c>
      <c r="G1038" s="90" t="s">
        <v>13424</v>
      </c>
      <c r="H1038" s="90" t="s">
        <v>909</v>
      </c>
      <c r="I1038" s="90" t="s">
        <v>1106</v>
      </c>
      <c r="J1038" s="116">
        <v>10412</v>
      </c>
      <c r="K1038" s="90" t="s">
        <v>1982</v>
      </c>
      <c r="L1038" s="90" t="s">
        <v>587</v>
      </c>
      <c r="M1038" s="94" t="str">
        <f t="shared" si="19"/>
        <v>ZHOU Yu</v>
      </c>
      <c r="N1038" s="94" t="str">
        <f>IFERROR(VLOOKUP(A1038,'[2]CLASES-TEMPORADA 2022_2023-2023'!$A:$M,12,0),"")</f>
        <v/>
      </c>
      <c r="O1038" s="90" t="str">
        <f>IFERROR(VLOOKUP(A1038,'[2]CLASES-TEMPORADA 2022_2023-2023'!$A:$M,13,0),"")</f>
        <v/>
      </c>
    </row>
    <row r="1039" spans="1:15" s="94" customFormat="1" x14ac:dyDescent="0.2">
      <c r="A1039" s="116">
        <v>37347</v>
      </c>
      <c r="B1039" s="90" t="s">
        <v>8750</v>
      </c>
      <c r="C1039" s="90" t="s">
        <v>2519</v>
      </c>
      <c r="D1039" s="90"/>
      <c r="E1039" s="90" t="s">
        <v>2520</v>
      </c>
      <c r="F1039" s="90" t="s">
        <v>2521</v>
      </c>
      <c r="G1039" s="90" t="s">
        <v>13425</v>
      </c>
      <c r="H1039" s="90" t="s">
        <v>909</v>
      </c>
      <c r="I1039" s="90" t="s">
        <v>1124</v>
      </c>
      <c r="J1039" s="116">
        <v>175</v>
      </c>
      <c r="K1039" s="90" t="s">
        <v>2198</v>
      </c>
      <c r="L1039" s="90" t="s">
        <v>520</v>
      </c>
      <c r="M1039" s="94" t="str">
        <f t="shared" si="19"/>
        <v>RICHARDS William</v>
      </c>
      <c r="N1039" s="94" t="str">
        <f>IFERROR(VLOOKUP(A1039,'[2]CLASES-TEMPORADA 2022_2023-2023'!$A:$M,12,0),"")</f>
        <v/>
      </c>
      <c r="O1039" s="90" t="str">
        <f>IFERROR(VLOOKUP(A1039,'[2]CLASES-TEMPORADA 2022_2023-2023'!$A:$M,13,0),"")</f>
        <v/>
      </c>
    </row>
    <row r="1040" spans="1:15" s="94" customFormat="1" x14ac:dyDescent="0.2">
      <c r="A1040" s="116">
        <v>37342</v>
      </c>
      <c r="B1040" s="90" t="s">
        <v>8750</v>
      </c>
      <c r="C1040" s="90" t="s">
        <v>46</v>
      </c>
      <c r="D1040" s="90" t="s">
        <v>25</v>
      </c>
      <c r="E1040" s="90" t="s">
        <v>2513</v>
      </c>
      <c r="F1040" s="90" t="s">
        <v>2522</v>
      </c>
      <c r="G1040" s="90" t="s">
        <v>13426</v>
      </c>
      <c r="H1040" s="90" t="s">
        <v>909</v>
      </c>
      <c r="I1040" s="90" t="s">
        <v>1106</v>
      </c>
      <c r="J1040" s="116">
        <v>10412</v>
      </c>
      <c r="K1040" s="90" t="s">
        <v>1963</v>
      </c>
      <c r="L1040" s="90" t="s">
        <v>587</v>
      </c>
      <c r="M1040" s="94" t="str">
        <f t="shared" si="19"/>
        <v>RODRIGUEZ Leo</v>
      </c>
      <c r="N1040" s="94" t="str">
        <f>IFERROR(VLOOKUP(A1040,'[2]CLASES-TEMPORADA 2022_2023-2023'!$A:$M,12,0),"")</f>
        <v/>
      </c>
      <c r="O1040" s="90" t="str">
        <f>IFERROR(VLOOKUP(A1040,'[2]CLASES-TEMPORADA 2022_2023-2023'!$A:$M,13,0),"")</f>
        <v/>
      </c>
    </row>
    <row r="1041" spans="1:15" s="94" customFormat="1" x14ac:dyDescent="0.2">
      <c r="A1041" s="116">
        <v>37341</v>
      </c>
      <c r="B1041" s="90" t="s">
        <v>8750</v>
      </c>
      <c r="C1041" s="90" t="s">
        <v>1730</v>
      </c>
      <c r="D1041" s="90" t="s">
        <v>2228</v>
      </c>
      <c r="E1041" s="90" t="s">
        <v>2037</v>
      </c>
      <c r="F1041" s="90" t="s">
        <v>2523</v>
      </c>
      <c r="G1041" s="90" t="s">
        <v>13427</v>
      </c>
      <c r="H1041" s="90" t="s">
        <v>909</v>
      </c>
      <c r="I1041" s="90" t="s">
        <v>1106</v>
      </c>
      <c r="J1041" s="116">
        <v>10412</v>
      </c>
      <c r="K1041" s="90" t="s">
        <v>1963</v>
      </c>
      <c r="L1041" s="90" t="s">
        <v>587</v>
      </c>
      <c r="M1041" s="94" t="str">
        <f t="shared" si="19"/>
        <v>MURIEL Pau</v>
      </c>
      <c r="N1041" s="94" t="str">
        <f>IFERROR(VLOOKUP(A1041,'[2]CLASES-TEMPORADA 2022_2023-2023'!$A:$M,12,0),"")</f>
        <v/>
      </c>
      <c r="O1041" s="90" t="str">
        <f>IFERROR(VLOOKUP(A1041,'[2]CLASES-TEMPORADA 2022_2023-2023'!$A:$M,13,0),"")</f>
        <v/>
      </c>
    </row>
    <row r="1042" spans="1:15" s="94" customFormat="1" x14ac:dyDescent="0.2">
      <c r="A1042" s="116">
        <v>37340</v>
      </c>
      <c r="B1042" s="90" t="s">
        <v>8750</v>
      </c>
      <c r="C1042" s="90" t="s">
        <v>2524</v>
      </c>
      <c r="D1042" s="90" t="s">
        <v>2525</v>
      </c>
      <c r="E1042" s="90" t="s">
        <v>2526</v>
      </c>
      <c r="F1042" s="90" t="s">
        <v>2527</v>
      </c>
      <c r="G1042" s="90" t="s">
        <v>13428</v>
      </c>
      <c r="H1042" s="90" t="s">
        <v>909</v>
      </c>
      <c r="I1042" s="90" t="s">
        <v>1106</v>
      </c>
      <c r="J1042" s="116">
        <v>10412</v>
      </c>
      <c r="K1042" s="90" t="s">
        <v>1963</v>
      </c>
      <c r="L1042" s="90" t="s">
        <v>587</v>
      </c>
      <c r="M1042" s="94" t="str">
        <f t="shared" si="19"/>
        <v>DONALDSON Mike</v>
      </c>
      <c r="N1042" s="94" t="str">
        <f>IFERROR(VLOOKUP(A1042,'[2]CLASES-TEMPORADA 2022_2023-2023'!$A:$M,12,0),"")</f>
        <v/>
      </c>
      <c r="O1042" s="90" t="str">
        <f>IFERROR(VLOOKUP(A1042,'[2]CLASES-TEMPORADA 2022_2023-2023'!$A:$M,13,0),"")</f>
        <v/>
      </c>
    </row>
    <row r="1043" spans="1:15" s="94" customFormat="1" x14ac:dyDescent="0.2">
      <c r="A1043" s="116">
        <v>37335</v>
      </c>
      <c r="B1043" s="90" t="s">
        <v>10851</v>
      </c>
      <c r="C1043" s="90" t="s">
        <v>13429</v>
      </c>
      <c r="D1043" s="90" t="s">
        <v>1271</v>
      </c>
      <c r="E1043" s="90" t="s">
        <v>2959</v>
      </c>
      <c r="F1043" s="90" t="s">
        <v>13430</v>
      </c>
      <c r="G1043" s="90" t="s">
        <v>13431</v>
      </c>
      <c r="H1043" s="90" t="s">
        <v>909</v>
      </c>
      <c r="I1043" s="90" t="s">
        <v>1190</v>
      </c>
      <c r="J1043" s="116">
        <v>636</v>
      </c>
      <c r="K1043" s="90" t="s">
        <v>1963</v>
      </c>
      <c r="L1043" s="90" t="s">
        <v>593</v>
      </c>
      <c r="M1043" s="94" t="str">
        <f t="shared" si="19"/>
        <v>TAURONI Ainhoa</v>
      </c>
      <c r="N1043" s="94" t="str">
        <f>IFERROR(VLOOKUP(A1043,'[2]CLASES-TEMPORADA 2022_2023-2023'!$A:$M,12,0),"")</f>
        <v/>
      </c>
      <c r="O1043" s="90" t="str">
        <f>IFERROR(VLOOKUP(A1043,'[2]CLASES-TEMPORADA 2022_2023-2023'!$A:$M,13,0),"")</f>
        <v/>
      </c>
    </row>
    <row r="1044" spans="1:15" s="94" customFormat="1" x14ac:dyDescent="0.2">
      <c r="A1044" s="116">
        <v>37331</v>
      </c>
      <c r="B1044" s="90" t="s">
        <v>8750</v>
      </c>
      <c r="C1044" s="90" t="s">
        <v>21</v>
      </c>
      <c r="D1044" s="90" t="s">
        <v>21</v>
      </c>
      <c r="E1044" s="90" t="s">
        <v>23</v>
      </c>
      <c r="F1044" s="90" t="s">
        <v>7463</v>
      </c>
      <c r="G1044" s="90" t="s">
        <v>13432</v>
      </c>
      <c r="H1044" s="90" t="s">
        <v>913</v>
      </c>
      <c r="I1044" s="90" t="s">
        <v>1931</v>
      </c>
      <c r="J1044" s="116">
        <v>10472</v>
      </c>
      <c r="K1044" s="90" t="s">
        <v>1963</v>
      </c>
      <c r="L1044" s="90" t="s">
        <v>593</v>
      </c>
      <c r="M1044" s="94" t="str">
        <f t="shared" si="19"/>
        <v>GARCIA Manuel</v>
      </c>
      <c r="N1044" s="94" t="str">
        <f>IFERROR(VLOOKUP(A1044,'[2]CLASES-TEMPORADA 2022_2023-2023'!$A:$M,12,0),"")</f>
        <v/>
      </c>
      <c r="O1044" s="90" t="str">
        <f>IFERROR(VLOOKUP(A1044,'[2]CLASES-TEMPORADA 2022_2023-2023'!$A:$M,13,0),"")</f>
        <v/>
      </c>
    </row>
    <row r="1045" spans="1:15" s="94" customFormat="1" x14ac:dyDescent="0.2">
      <c r="A1045" s="116">
        <v>37330</v>
      </c>
      <c r="B1045" s="90" t="s">
        <v>8750</v>
      </c>
      <c r="C1045" s="90" t="s">
        <v>13433</v>
      </c>
      <c r="D1045" s="90" t="s">
        <v>1409</v>
      </c>
      <c r="E1045" s="90" t="s">
        <v>7926</v>
      </c>
      <c r="F1045" s="90" t="s">
        <v>13434</v>
      </c>
      <c r="G1045" s="90" t="s">
        <v>13435</v>
      </c>
      <c r="H1045" s="90" t="s">
        <v>913</v>
      </c>
      <c r="I1045" s="90" t="s">
        <v>1931</v>
      </c>
      <c r="J1045" s="116">
        <v>10472</v>
      </c>
      <c r="K1045" s="90" t="s">
        <v>1963</v>
      </c>
      <c r="L1045" s="90" t="s">
        <v>593</v>
      </c>
      <c r="M1045" s="94" t="str">
        <f t="shared" si="19"/>
        <v>HORMIGA Ayoze</v>
      </c>
      <c r="N1045" s="94" t="str">
        <f>IFERROR(VLOOKUP(A1045,'[2]CLASES-TEMPORADA 2022_2023-2023'!$A:$M,12,0),"")</f>
        <v/>
      </c>
      <c r="O1045" s="90" t="str">
        <f>IFERROR(VLOOKUP(A1045,'[2]CLASES-TEMPORADA 2022_2023-2023'!$A:$M,13,0),"")</f>
        <v/>
      </c>
    </row>
    <row r="1046" spans="1:15" s="94" customFormat="1" x14ac:dyDescent="0.2">
      <c r="A1046" s="116">
        <v>37319</v>
      </c>
      <c r="B1046" s="90" t="s">
        <v>8750</v>
      </c>
      <c r="C1046" s="90" t="s">
        <v>1543</v>
      </c>
      <c r="D1046" s="90" t="s">
        <v>13436</v>
      </c>
      <c r="E1046" s="90" t="s">
        <v>1079</v>
      </c>
      <c r="F1046" s="90" t="s">
        <v>4333</v>
      </c>
      <c r="G1046" s="90" t="s">
        <v>13437</v>
      </c>
      <c r="H1046" s="90" t="s">
        <v>909</v>
      </c>
      <c r="I1046" s="90" t="s">
        <v>1119</v>
      </c>
      <c r="J1046" s="116">
        <v>534</v>
      </c>
      <c r="K1046" s="90" t="s">
        <v>1963</v>
      </c>
      <c r="L1046" s="90" t="s">
        <v>520</v>
      </c>
      <c r="M1046" s="94" t="str">
        <f t="shared" si="19"/>
        <v>ARIAS Hugo</v>
      </c>
      <c r="N1046" s="94" t="str">
        <f>IFERROR(VLOOKUP(A1046,'[2]CLASES-TEMPORADA 2022_2023-2023'!$A:$M,12,0),"")</f>
        <v/>
      </c>
      <c r="O1046" s="90" t="str">
        <f>IFERROR(VLOOKUP(A1046,'[2]CLASES-TEMPORADA 2022_2023-2023'!$A:$M,13,0),"")</f>
        <v/>
      </c>
    </row>
    <row r="1047" spans="1:15" s="94" customFormat="1" x14ac:dyDescent="0.2">
      <c r="A1047" s="116">
        <v>37317</v>
      </c>
      <c r="B1047" s="90" t="s">
        <v>8750</v>
      </c>
      <c r="C1047" s="90" t="s">
        <v>13438</v>
      </c>
      <c r="D1047" s="90" t="s">
        <v>1709</v>
      </c>
      <c r="E1047" s="90" t="s">
        <v>130</v>
      </c>
      <c r="F1047" s="90" t="s">
        <v>4956</v>
      </c>
      <c r="G1047" s="90" t="s">
        <v>13439</v>
      </c>
      <c r="H1047" s="90" t="s">
        <v>913</v>
      </c>
      <c r="I1047" s="90" t="s">
        <v>1207</v>
      </c>
      <c r="J1047" s="116">
        <v>705</v>
      </c>
      <c r="K1047" s="90" t="s">
        <v>1963</v>
      </c>
      <c r="L1047" s="90" t="s">
        <v>593</v>
      </c>
      <c r="M1047" s="94" t="str">
        <f t="shared" si="19"/>
        <v>PERRUCHOT TRIBOULET Guillermo</v>
      </c>
      <c r="N1047" s="94" t="str">
        <f>IFERROR(VLOOKUP(A1047,'[2]CLASES-TEMPORADA 2022_2023-2023'!$A:$M,12,0),"")</f>
        <v/>
      </c>
      <c r="O1047" s="90" t="str">
        <f>IFERROR(VLOOKUP(A1047,'[2]CLASES-TEMPORADA 2022_2023-2023'!$A:$M,13,0),"")</f>
        <v/>
      </c>
    </row>
    <row r="1048" spans="1:15" s="94" customFormat="1" x14ac:dyDescent="0.2">
      <c r="A1048" s="116">
        <v>37313</v>
      </c>
      <c r="B1048" s="90" t="s">
        <v>8750</v>
      </c>
      <c r="C1048" s="90" t="s">
        <v>2012</v>
      </c>
      <c r="D1048" s="90"/>
      <c r="E1048" s="90" t="s">
        <v>2536</v>
      </c>
      <c r="F1048" s="90" t="s">
        <v>2537</v>
      </c>
      <c r="G1048" s="90" t="s">
        <v>13440</v>
      </c>
      <c r="H1048" s="90" t="s">
        <v>909</v>
      </c>
      <c r="I1048" s="90" t="s">
        <v>1236</v>
      </c>
      <c r="J1048" s="116">
        <v>10176</v>
      </c>
      <c r="K1048" s="90" t="s">
        <v>2254</v>
      </c>
      <c r="L1048" s="90" t="s">
        <v>587</v>
      </c>
      <c r="M1048" s="94" t="str">
        <f t="shared" si="19"/>
        <v>SINGH Baljeet</v>
      </c>
      <c r="N1048" s="94" t="str">
        <f>IFERROR(VLOOKUP(A1048,'[2]CLASES-TEMPORADA 2022_2023-2023'!$A:$M,12,0),"")</f>
        <v/>
      </c>
      <c r="O1048" s="90" t="str">
        <f>IFERROR(VLOOKUP(A1048,'[2]CLASES-TEMPORADA 2022_2023-2023'!$A:$M,13,0),"")</f>
        <v/>
      </c>
    </row>
    <row r="1049" spans="1:15" s="94" customFormat="1" x14ac:dyDescent="0.2">
      <c r="A1049" s="116">
        <v>37312</v>
      </c>
      <c r="B1049" s="90" t="s">
        <v>8750</v>
      </c>
      <c r="C1049" s="90" t="s">
        <v>2538</v>
      </c>
      <c r="D1049" s="90" t="s">
        <v>1497</v>
      </c>
      <c r="E1049" s="90" t="s">
        <v>41</v>
      </c>
      <c r="F1049" s="90" t="s">
        <v>2539</v>
      </c>
      <c r="G1049" s="90" t="s">
        <v>13441</v>
      </c>
      <c r="H1049" s="90" t="s">
        <v>909</v>
      </c>
      <c r="I1049" s="90" t="s">
        <v>1236</v>
      </c>
      <c r="J1049" s="116">
        <v>10176</v>
      </c>
      <c r="K1049" s="90" t="s">
        <v>1963</v>
      </c>
      <c r="L1049" s="90" t="s">
        <v>587</v>
      </c>
      <c r="M1049" s="94" t="str">
        <f t="shared" si="19"/>
        <v>VALDEPEREZ David</v>
      </c>
      <c r="N1049" s="94" t="str">
        <f>IFERROR(VLOOKUP(A1049,'[2]CLASES-TEMPORADA 2022_2023-2023'!$A:$M,12,0),"")</f>
        <v/>
      </c>
      <c r="O1049" s="90" t="str">
        <f>IFERROR(VLOOKUP(A1049,'[2]CLASES-TEMPORADA 2022_2023-2023'!$A:$M,13,0),"")</f>
        <v/>
      </c>
    </row>
    <row r="1050" spans="1:15" s="94" customFormat="1" x14ac:dyDescent="0.2">
      <c r="A1050" s="116">
        <v>37297</v>
      </c>
      <c r="B1050" s="90" t="s">
        <v>10851</v>
      </c>
      <c r="C1050" s="90" t="s">
        <v>2541</v>
      </c>
      <c r="D1050" s="90"/>
      <c r="E1050" s="90" t="s">
        <v>2542</v>
      </c>
      <c r="F1050" s="90" t="s">
        <v>2543</v>
      </c>
      <c r="G1050" s="90" t="s">
        <v>13442</v>
      </c>
      <c r="H1050" s="90" t="s">
        <v>909</v>
      </c>
      <c r="I1050" s="90" t="s">
        <v>1229</v>
      </c>
      <c r="J1050" s="116">
        <v>404</v>
      </c>
      <c r="K1050" s="90" t="s">
        <v>2544</v>
      </c>
      <c r="L1050" s="90" t="s">
        <v>587</v>
      </c>
      <c r="M1050" s="94" t="str">
        <f t="shared" si="19"/>
        <v>MANZULLI Ainara</v>
      </c>
      <c r="N1050" s="94" t="str">
        <f>IFERROR(VLOOKUP(A1050,'[2]CLASES-TEMPORADA 2022_2023-2023'!$A:$M,12,0),"")</f>
        <v/>
      </c>
      <c r="O1050" s="90" t="str">
        <f>IFERROR(VLOOKUP(A1050,'[2]CLASES-TEMPORADA 2022_2023-2023'!$A:$M,13,0),"")</f>
        <v/>
      </c>
    </row>
    <row r="1051" spans="1:15" s="94" customFormat="1" x14ac:dyDescent="0.2">
      <c r="A1051" s="116">
        <v>37294</v>
      </c>
      <c r="B1051" s="90" t="s">
        <v>8750</v>
      </c>
      <c r="C1051" s="90" t="s">
        <v>2546</v>
      </c>
      <c r="D1051" s="90" t="s">
        <v>22</v>
      </c>
      <c r="E1051" s="90" t="s">
        <v>1426</v>
      </c>
      <c r="F1051" s="90" t="s">
        <v>2547</v>
      </c>
      <c r="G1051" s="90" t="s">
        <v>13443</v>
      </c>
      <c r="H1051" s="90" t="s">
        <v>909</v>
      </c>
      <c r="I1051" s="90" t="s">
        <v>1229</v>
      </c>
      <c r="J1051" s="116">
        <v>404</v>
      </c>
      <c r="K1051" s="90" t="s">
        <v>1963</v>
      </c>
      <c r="L1051" s="90" t="s">
        <v>587</v>
      </c>
      <c r="M1051" s="94" t="str">
        <f t="shared" si="19"/>
        <v>COROMINAS Albert</v>
      </c>
      <c r="N1051" s="94" t="str">
        <f>IFERROR(VLOOKUP(A1051,'[2]CLASES-TEMPORADA 2022_2023-2023'!$A:$M,12,0),"")</f>
        <v/>
      </c>
      <c r="O1051" s="90" t="str">
        <f>IFERROR(VLOOKUP(A1051,'[2]CLASES-TEMPORADA 2022_2023-2023'!$A:$M,13,0),"")</f>
        <v/>
      </c>
    </row>
    <row r="1052" spans="1:15" s="94" customFormat="1" x14ac:dyDescent="0.2">
      <c r="A1052" s="116">
        <v>37284</v>
      </c>
      <c r="B1052" s="90" t="s">
        <v>8750</v>
      </c>
      <c r="C1052" s="90" t="s">
        <v>13444</v>
      </c>
      <c r="D1052" s="90" t="s">
        <v>13445</v>
      </c>
      <c r="E1052" s="90" t="s">
        <v>33</v>
      </c>
      <c r="F1052" s="90" t="s">
        <v>13446</v>
      </c>
      <c r="G1052" s="90" t="s">
        <v>13447</v>
      </c>
      <c r="H1052" s="90" t="s">
        <v>920</v>
      </c>
      <c r="I1052" s="90" t="s">
        <v>11089</v>
      </c>
      <c r="J1052" s="116">
        <v>192</v>
      </c>
      <c r="K1052" s="90" t="s">
        <v>1963</v>
      </c>
      <c r="L1052" s="90" t="s">
        <v>184</v>
      </c>
      <c r="M1052" s="94" t="str">
        <f t="shared" si="19"/>
        <v>PASQUAL Andreu</v>
      </c>
      <c r="N1052" s="94" t="str">
        <f>IFERROR(VLOOKUP(A1052,'[2]CLASES-TEMPORADA 2022_2023-2023'!$A:$M,12,0),"")</f>
        <v/>
      </c>
      <c r="O1052" s="90" t="str">
        <f>IFERROR(VLOOKUP(A1052,'[2]CLASES-TEMPORADA 2022_2023-2023'!$A:$M,13,0),"")</f>
        <v/>
      </c>
    </row>
    <row r="1053" spans="1:15" s="94" customFormat="1" x14ac:dyDescent="0.2">
      <c r="A1053" s="116">
        <v>37283</v>
      </c>
      <c r="B1053" s="90" t="s">
        <v>8750</v>
      </c>
      <c r="C1053" s="90" t="s">
        <v>1268</v>
      </c>
      <c r="D1053" s="90" t="s">
        <v>1395</v>
      </c>
      <c r="E1053" s="90" t="s">
        <v>79</v>
      </c>
      <c r="F1053" s="90" t="s">
        <v>13448</v>
      </c>
      <c r="G1053" s="90" t="s">
        <v>13449</v>
      </c>
      <c r="H1053" s="90" t="s">
        <v>920</v>
      </c>
      <c r="I1053" s="90" t="s">
        <v>11089</v>
      </c>
      <c r="J1053" s="116">
        <v>192</v>
      </c>
      <c r="K1053" s="90" t="s">
        <v>1963</v>
      </c>
      <c r="L1053" s="90" t="s">
        <v>184</v>
      </c>
      <c r="M1053" s="94" t="str">
        <f t="shared" si="19"/>
        <v>PUIG Miguel</v>
      </c>
      <c r="N1053" s="94" t="str">
        <f>IFERROR(VLOOKUP(A1053,'[2]CLASES-TEMPORADA 2022_2023-2023'!$A:$M,12,0),"")</f>
        <v/>
      </c>
      <c r="O1053" s="90" t="str">
        <f>IFERROR(VLOOKUP(A1053,'[2]CLASES-TEMPORADA 2022_2023-2023'!$A:$M,13,0),"")</f>
        <v/>
      </c>
    </row>
    <row r="1054" spans="1:15" s="94" customFormat="1" x14ac:dyDescent="0.2">
      <c r="A1054" s="116">
        <v>37282</v>
      </c>
      <c r="B1054" s="90" t="s">
        <v>8750</v>
      </c>
      <c r="C1054" s="90" t="s">
        <v>1438</v>
      </c>
      <c r="D1054" s="90" t="s">
        <v>91</v>
      </c>
      <c r="E1054" s="90" t="s">
        <v>2550</v>
      </c>
      <c r="F1054" s="90" t="s">
        <v>2551</v>
      </c>
      <c r="G1054" s="90" t="s">
        <v>13450</v>
      </c>
      <c r="H1054" s="90" t="s">
        <v>909</v>
      </c>
      <c r="I1054" s="90" t="s">
        <v>1053</v>
      </c>
      <c r="J1054" s="116">
        <v>10085</v>
      </c>
      <c r="K1054" s="90" t="s">
        <v>1963</v>
      </c>
      <c r="L1054" s="90" t="s">
        <v>588</v>
      </c>
      <c r="M1054" s="94" t="str">
        <f t="shared" si="19"/>
        <v>DIEZ Gabriel</v>
      </c>
      <c r="N1054" s="94">
        <f>IFERROR(VLOOKUP(A1054,'[2]CLASES-TEMPORADA 2022_2023-2023'!$A:$M,12,0),"")</f>
        <v>-1</v>
      </c>
      <c r="O1054" s="90" t="str">
        <f>IFERROR(VLOOKUP(A1054,'[2]CLASES-TEMPORADA 2022_2023-2023'!$A:$M,13,0),"")</f>
        <v>NUE</v>
      </c>
    </row>
    <row r="1055" spans="1:15" s="94" customFormat="1" x14ac:dyDescent="0.2">
      <c r="A1055" s="116">
        <v>37281</v>
      </c>
      <c r="B1055" s="90" t="s">
        <v>8750</v>
      </c>
      <c r="C1055" s="90" t="s">
        <v>13451</v>
      </c>
      <c r="D1055" s="90" t="s">
        <v>13452</v>
      </c>
      <c r="E1055" s="90" t="s">
        <v>4168</v>
      </c>
      <c r="F1055" s="90" t="s">
        <v>3583</v>
      </c>
      <c r="G1055" s="90" t="s">
        <v>13453</v>
      </c>
      <c r="H1055" s="90" t="s">
        <v>920</v>
      </c>
      <c r="I1055" s="90" t="s">
        <v>11089</v>
      </c>
      <c r="J1055" s="116">
        <v>192</v>
      </c>
      <c r="K1055" s="90" t="s">
        <v>1963</v>
      </c>
      <c r="L1055" s="90" t="s">
        <v>184</v>
      </c>
      <c r="M1055" s="94" t="str">
        <f t="shared" si="19"/>
        <v>GUIMERÀ Cristian</v>
      </c>
      <c r="N1055" s="94" t="str">
        <f>IFERROR(VLOOKUP(A1055,'[2]CLASES-TEMPORADA 2022_2023-2023'!$A:$M,12,0),"")</f>
        <v/>
      </c>
      <c r="O1055" s="90" t="str">
        <f>IFERROR(VLOOKUP(A1055,'[2]CLASES-TEMPORADA 2022_2023-2023'!$A:$M,13,0),"")</f>
        <v/>
      </c>
    </row>
    <row r="1056" spans="1:15" s="94" customFormat="1" x14ac:dyDescent="0.2">
      <c r="A1056" s="116">
        <v>37277</v>
      </c>
      <c r="B1056" s="90" t="s">
        <v>8750</v>
      </c>
      <c r="C1056" s="90" t="s">
        <v>1379</v>
      </c>
      <c r="D1056" s="90" t="s">
        <v>2552</v>
      </c>
      <c r="E1056" s="90" t="s">
        <v>2553</v>
      </c>
      <c r="F1056" s="90" t="s">
        <v>2554</v>
      </c>
      <c r="G1056" s="90" t="s">
        <v>13454</v>
      </c>
      <c r="H1056" s="90" t="s">
        <v>909</v>
      </c>
      <c r="I1056" s="90" t="s">
        <v>1220</v>
      </c>
      <c r="J1056" s="116">
        <v>10015</v>
      </c>
      <c r="K1056" s="90" t="s">
        <v>1963</v>
      </c>
      <c r="L1056" s="90" t="s">
        <v>588</v>
      </c>
      <c r="M1056" s="94" t="str">
        <f t="shared" si="19"/>
        <v>LORENZO Ekhiotz</v>
      </c>
      <c r="N1056" s="94" t="str">
        <f>IFERROR(VLOOKUP(A1056,'[2]CLASES-TEMPORADA 2022_2023-2023'!$A:$M,12,0),"")</f>
        <v/>
      </c>
      <c r="O1056" s="90" t="str">
        <f>IFERROR(VLOOKUP(A1056,'[2]CLASES-TEMPORADA 2022_2023-2023'!$A:$M,13,0),"")</f>
        <v/>
      </c>
    </row>
    <row r="1057" spans="1:15" s="94" customFormat="1" x14ac:dyDescent="0.2">
      <c r="A1057" s="116">
        <v>37276</v>
      </c>
      <c r="B1057" s="90" t="s">
        <v>8750</v>
      </c>
      <c r="C1057" s="90" t="s">
        <v>2555</v>
      </c>
      <c r="D1057" s="90" t="s">
        <v>924</v>
      </c>
      <c r="E1057" s="90" t="s">
        <v>24</v>
      </c>
      <c r="F1057" s="90" t="s">
        <v>2556</v>
      </c>
      <c r="G1057" s="90" t="s">
        <v>13455</v>
      </c>
      <c r="H1057" s="90" t="s">
        <v>920</v>
      </c>
      <c r="I1057" s="90" t="s">
        <v>2557</v>
      </c>
      <c r="J1057" s="116">
        <v>594</v>
      </c>
      <c r="K1057" s="90" t="s">
        <v>1963</v>
      </c>
      <c r="L1057" s="90" t="s">
        <v>585</v>
      </c>
      <c r="M1057" s="94" t="str">
        <f t="shared" si="19"/>
        <v>HEPPNER Daniel</v>
      </c>
      <c r="N1057" s="94" t="str">
        <f>IFERROR(VLOOKUP(A1057,'[2]CLASES-TEMPORADA 2022_2023-2023'!$A:$M,12,0),"")</f>
        <v/>
      </c>
      <c r="O1057" s="90" t="str">
        <f>IFERROR(VLOOKUP(A1057,'[2]CLASES-TEMPORADA 2022_2023-2023'!$A:$M,13,0),"")</f>
        <v/>
      </c>
    </row>
    <row r="1058" spans="1:15" s="94" customFormat="1" x14ac:dyDescent="0.2">
      <c r="A1058" s="116">
        <v>37274</v>
      </c>
      <c r="B1058" s="90" t="s">
        <v>10851</v>
      </c>
      <c r="C1058" s="90" t="s">
        <v>2558</v>
      </c>
      <c r="D1058" s="90"/>
      <c r="E1058" s="90" t="s">
        <v>2559</v>
      </c>
      <c r="F1058" s="90" t="s">
        <v>2560</v>
      </c>
      <c r="G1058" s="90" t="s">
        <v>13456</v>
      </c>
      <c r="H1058" s="90" t="s">
        <v>913</v>
      </c>
      <c r="I1058" s="90" t="s">
        <v>1206</v>
      </c>
      <c r="J1058" s="116">
        <v>10173</v>
      </c>
      <c r="K1058" s="90" t="s">
        <v>2103</v>
      </c>
      <c r="L1058" s="90" t="s">
        <v>587</v>
      </c>
      <c r="M1058" s="94" t="str">
        <f t="shared" si="19"/>
        <v>KUZNETSOVA Mariia</v>
      </c>
      <c r="N1058" s="94" t="str">
        <f>IFERROR(VLOOKUP(A1058,'[2]CLASES-TEMPORADA 2022_2023-2023'!$A:$M,12,0),"")</f>
        <v/>
      </c>
      <c r="O1058" s="90" t="str">
        <f>IFERROR(VLOOKUP(A1058,'[2]CLASES-TEMPORADA 2022_2023-2023'!$A:$M,13,0),"")</f>
        <v/>
      </c>
    </row>
    <row r="1059" spans="1:15" s="94" customFormat="1" x14ac:dyDescent="0.2">
      <c r="A1059" s="116">
        <v>37273</v>
      </c>
      <c r="B1059" s="90" t="s">
        <v>8750</v>
      </c>
      <c r="C1059" s="90" t="s">
        <v>2561</v>
      </c>
      <c r="D1059" s="90" t="s">
        <v>36</v>
      </c>
      <c r="E1059" s="90" t="s">
        <v>2562</v>
      </c>
      <c r="F1059" s="90" t="s">
        <v>2563</v>
      </c>
      <c r="G1059" s="90" t="s">
        <v>13457</v>
      </c>
      <c r="H1059" s="90" t="s">
        <v>909</v>
      </c>
      <c r="I1059" s="90" t="s">
        <v>1206</v>
      </c>
      <c r="J1059" s="116">
        <v>10173</v>
      </c>
      <c r="K1059" s="90" t="s">
        <v>1963</v>
      </c>
      <c r="L1059" s="90" t="s">
        <v>587</v>
      </c>
      <c r="M1059" s="94" t="str">
        <f t="shared" si="19"/>
        <v>COFIÑO Lluis</v>
      </c>
      <c r="N1059" s="94" t="str">
        <f>IFERROR(VLOOKUP(A1059,'[2]CLASES-TEMPORADA 2022_2023-2023'!$A:$M,12,0),"")</f>
        <v/>
      </c>
      <c r="O1059" s="90" t="str">
        <f>IFERROR(VLOOKUP(A1059,'[2]CLASES-TEMPORADA 2022_2023-2023'!$A:$M,13,0),"")</f>
        <v/>
      </c>
    </row>
    <row r="1060" spans="1:15" s="94" customFormat="1" x14ac:dyDescent="0.2">
      <c r="A1060" s="116">
        <v>37272</v>
      </c>
      <c r="B1060" s="90" t="s">
        <v>10851</v>
      </c>
      <c r="C1060" s="90" t="s">
        <v>2564</v>
      </c>
      <c r="D1060" s="90" t="s">
        <v>2215</v>
      </c>
      <c r="E1060" s="90" t="s">
        <v>1073</v>
      </c>
      <c r="F1060" s="90" t="s">
        <v>2565</v>
      </c>
      <c r="G1060" s="90" t="s">
        <v>13458</v>
      </c>
      <c r="H1060" s="90" t="s">
        <v>913</v>
      </c>
      <c r="I1060" s="90" t="s">
        <v>1206</v>
      </c>
      <c r="J1060" s="116">
        <v>10173</v>
      </c>
      <c r="K1060" s="90" t="s">
        <v>1963</v>
      </c>
      <c r="L1060" s="90" t="s">
        <v>587</v>
      </c>
      <c r="M1060" s="94" t="str">
        <f t="shared" si="19"/>
        <v>BAQUEDANO Sofia</v>
      </c>
      <c r="N1060" s="94" t="str">
        <f>IFERROR(VLOOKUP(A1060,'[2]CLASES-TEMPORADA 2022_2023-2023'!$A:$M,12,0),"")</f>
        <v/>
      </c>
      <c r="O1060" s="90" t="str">
        <f>IFERROR(VLOOKUP(A1060,'[2]CLASES-TEMPORADA 2022_2023-2023'!$A:$M,13,0),"")</f>
        <v/>
      </c>
    </row>
    <row r="1061" spans="1:15" s="94" customFormat="1" x14ac:dyDescent="0.2">
      <c r="A1061" s="116">
        <v>37271</v>
      </c>
      <c r="B1061" s="90" t="s">
        <v>8750</v>
      </c>
      <c r="C1061" s="90" t="s">
        <v>2564</v>
      </c>
      <c r="D1061" s="90" t="s">
        <v>2215</v>
      </c>
      <c r="E1061" s="90" t="s">
        <v>1103</v>
      </c>
      <c r="F1061" s="90" t="s">
        <v>2566</v>
      </c>
      <c r="G1061" s="90" t="s">
        <v>13459</v>
      </c>
      <c r="H1061" s="90" t="s">
        <v>909</v>
      </c>
      <c r="I1061" s="90" t="s">
        <v>1206</v>
      </c>
      <c r="J1061" s="116">
        <v>10173</v>
      </c>
      <c r="K1061" s="90" t="s">
        <v>1963</v>
      </c>
      <c r="L1061" s="90" t="s">
        <v>587</v>
      </c>
      <c r="M1061" s="94" t="str">
        <f t="shared" si="19"/>
        <v>BAQUEDANO Bruno</v>
      </c>
      <c r="N1061" s="94" t="str">
        <f>IFERROR(VLOOKUP(A1061,'[2]CLASES-TEMPORADA 2022_2023-2023'!$A:$M,12,0),"")</f>
        <v/>
      </c>
      <c r="O1061" s="90" t="str">
        <f>IFERROR(VLOOKUP(A1061,'[2]CLASES-TEMPORADA 2022_2023-2023'!$A:$M,13,0),"")</f>
        <v/>
      </c>
    </row>
    <row r="1062" spans="1:15" s="94" customFormat="1" x14ac:dyDescent="0.2">
      <c r="A1062" s="116">
        <v>37262</v>
      </c>
      <c r="B1062" s="90" t="s">
        <v>8750</v>
      </c>
      <c r="C1062" s="90" t="s">
        <v>1538</v>
      </c>
      <c r="D1062" s="90" t="s">
        <v>2575</v>
      </c>
      <c r="E1062" s="90" t="s">
        <v>124</v>
      </c>
      <c r="F1062" s="90" t="s">
        <v>2576</v>
      </c>
      <c r="G1062" s="90" t="s">
        <v>13460</v>
      </c>
      <c r="H1062" s="90" t="s">
        <v>909</v>
      </c>
      <c r="I1062" s="90" t="s">
        <v>1005</v>
      </c>
      <c r="J1062" s="116">
        <v>10064</v>
      </c>
      <c r="K1062" s="90" t="s">
        <v>1963</v>
      </c>
      <c r="L1062" s="90" t="s">
        <v>587</v>
      </c>
      <c r="M1062" s="94" t="str">
        <f t="shared" si="19"/>
        <v>ÁLVAREZ Iker</v>
      </c>
      <c r="N1062" s="94" t="str">
        <f>IFERROR(VLOOKUP(A1062,'[2]CLASES-TEMPORADA 2022_2023-2023'!$A:$M,12,0),"")</f>
        <v/>
      </c>
      <c r="O1062" s="90" t="str">
        <f>IFERROR(VLOOKUP(A1062,'[2]CLASES-TEMPORADA 2022_2023-2023'!$A:$M,13,0),"")</f>
        <v/>
      </c>
    </row>
    <row r="1063" spans="1:15" s="94" customFormat="1" x14ac:dyDescent="0.2">
      <c r="A1063" s="116">
        <v>37255</v>
      </c>
      <c r="B1063" s="90" t="s">
        <v>10851</v>
      </c>
      <c r="C1063" s="90" t="s">
        <v>13461</v>
      </c>
      <c r="D1063" s="90" t="s">
        <v>6993</v>
      </c>
      <c r="E1063" s="90" t="s">
        <v>2133</v>
      </c>
      <c r="F1063" s="90" t="s">
        <v>13462</v>
      </c>
      <c r="G1063" s="90" t="s">
        <v>13463</v>
      </c>
      <c r="H1063" s="90" t="s">
        <v>909</v>
      </c>
      <c r="I1063" s="90" t="s">
        <v>2932</v>
      </c>
      <c r="J1063" s="116">
        <v>667</v>
      </c>
      <c r="K1063" s="90" t="s">
        <v>1963</v>
      </c>
      <c r="L1063" s="90" t="s">
        <v>585</v>
      </c>
      <c r="M1063" s="94" t="str">
        <f t="shared" si="19"/>
        <v>MALONDA Julia</v>
      </c>
      <c r="N1063" s="94" t="str">
        <f>IFERROR(VLOOKUP(A1063,'[2]CLASES-TEMPORADA 2022_2023-2023'!$A:$M,12,0),"")</f>
        <v/>
      </c>
      <c r="O1063" s="90" t="str">
        <f>IFERROR(VLOOKUP(A1063,'[2]CLASES-TEMPORADA 2022_2023-2023'!$A:$M,13,0),"")</f>
        <v/>
      </c>
    </row>
    <row r="1064" spans="1:15" s="94" customFormat="1" x14ac:dyDescent="0.2">
      <c r="A1064" s="116">
        <v>37225</v>
      </c>
      <c r="B1064" s="90" t="s">
        <v>8750</v>
      </c>
      <c r="C1064" s="90" t="s">
        <v>2577</v>
      </c>
      <c r="D1064" s="90" t="s">
        <v>2578</v>
      </c>
      <c r="E1064" s="90" t="s">
        <v>2579</v>
      </c>
      <c r="F1064" s="90" t="s">
        <v>2580</v>
      </c>
      <c r="G1064" s="90" t="s">
        <v>13464</v>
      </c>
      <c r="H1064" s="90" t="s">
        <v>913</v>
      </c>
      <c r="I1064" s="90" t="s">
        <v>958</v>
      </c>
      <c r="J1064" s="116">
        <v>355</v>
      </c>
      <c r="K1064" s="90" t="s">
        <v>2011</v>
      </c>
      <c r="L1064" s="90" t="s">
        <v>604</v>
      </c>
      <c r="M1064" s="94" t="str">
        <f t="shared" si="19"/>
        <v>OLAVE Alfonso Andres</v>
      </c>
      <c r="N1064" s="94" t="str">
        <f>IFERROR(VLOOKUP(A1064,'[2]CLASES-TEMPORADA 2022_2023-2023'!$A:$M,12,0),"")</f>
        <v/>
      </c>
      <c r="O1064" s="90" t="str">
        <f>IFERROR(VLOOKUP(A1064,'[2]CLASES-TEMPORADA 2022_2023-2023'!$A:$M,13,0),"")</f>
        <v/>
      </c>
    </row>
    <row r="1065" spans="1:15" s="94" customFormat="1" x14ac:dyDescent="0.2">
      <c r="A1065" s="116">
        <v>37224</v>
      </c>
      <c r="B1065" s="90" t="s">
        <v>10851</v>
      </c>
      <c r="C1065" s="90" t="s">
        <v>2581</v>
      </c>
      <c r="D1065" s="90"/>
      <c r="E1065" s="90" t="s">
        <v>2582</v>
      </c>
      <c r="F1065" s="90" t="s">
        <v>2583</v>
      </c>
      <c r="G1065" s="90" t="s">
        <v>13465</v>
      </c>
      <c r="H1065" s="90" t="s">
        <v>913</v>
      </c>
      <c r="I1065" s="90" t="s">
        <v>958</v>
      </c>
      <c r="J1065" s="116">
        <v>355</v>
      </c>
      <c r="K1065" s="90" t="s">
        <v>2176</v>
      </c>
      <c r="L1065" s="90" t="s">
        <v>604</v>
      </c>
      <c r="M1065" s="94" t="str">
        <f t="shared" si="19"/>
        <v>KAIZOJI Camila Ailen</v>
      </c>
      <c r="N1065" s="94" t="str">
        <f>IFERROR(VLOOKUP(A1065,'[2]CLASES-TEMPORADA 2022_2023-2023'!$A:$M,12,0),"")</f>
        <v/>
      </c>
      <c r="O1065" s="90" t="str">
        <f>IFERROR(VLOOKUP(A1065,'[2]CLASES-TEMPORADA 2022_2023-2023'!$A:$M,13,0),"")</f>
        <v/>
      </c>
    </row>
    <row r="1066" spans="1:15" s="94" customFormat="1" x14ac:dyDescent="0.2">
      <c r="A1066" s="116">
        <v>37222</v>
      </c>
      <c r="B1066" s="90" t="s">
        <v>8750</v>
      </c>
      <c r="C1066" s="90" t="s">
        <v>91</v>
      </c>
      <c r="D1066" s="90" t="s">
        <v>91</v>
      </c>
      <c r="E1066" s="90" t="s">
        <v>23</v>
      </c>
      <c r="F1066" s="90" t="s">
        <v>8751</v>
      </c>
      <c r="G1066" s="90" t="s">
        <v>13466</v>
      </c>
      <c r="H1066" s="90" t="s">
        <v>909</v>
      </c>
      <c r="I1066" s="90" t="s">
        <v>973</v>
      </c>
      <c r="J1066" s="116">
        <v>578</v>
      </c>
      <c r="K1066" s="90" t="s">
        <v>1963</v>
      </c>
      <c r="L1066" s="90" t="s">
        <v>602</v>
      </c>
      <c r="M1066" s="94" t="str">
        <f t="shared" si="19"/>
        <v>ALVAREZ Manuel</v>
      </c>
      <c r="N1066" s="94" t="str">
        <f>IFERROR(VLOOKUP(A1066,'[2]CLASES-TEMPORADA 2022_2023-2023'!$A:$M,12,0),"")</f>
        <v/>
      </c>
      <c r="O1066" s="90" t="str">
        <f>IFERROR(VLOOKUP(A1066,'[2]CLASES-TEMPORADA 2022_2023-2023'!$A:$M,13,0),"")</f>
        <v/>
      </c>
    </row>
    <row r="1067" spans="1:15" s="94" customFormat="1" x14ac:dyDescent="0.2">
      <c r="A1067" s="116">
        <v>37213</v>
      </c>
      <c r="B1067" s="90" t="s">
        <v>8750</v>
      </c>
      <c r="C1067" s="90" t="s">
        <v>13467</v>
      </c>
      <c r="D1067" s="90"/>
      <c r="E1067" s="90" t="s">
        <v>6875</v>
      </c>
      <c r="F1067" s="90" t="s">
        <v>13468</v>
      </c>
      <c r="G1067" s="90" t="s">
        <v>13469</v>
      </c>
      <c r="H1067" s="90" t="s">
        <v>909</v>
      </c>
      <c r="I1067" s="90" t="s">
        <v>1116</v>
      </c>
      <c r="J1067" s="116">
        <v>343</v>
      </c>
      <c r="K1067" s="90" t="s">
        <v>1963</v>
      </c>
      <c r="L1067" s="90" t="s">
        <v>604</v>
      </c>
      <c r="M1067" s="94" t="str">
        <f t="shared" si="19"/>
        <v>CAGIGAS BOGAJO Álvaro</v>
      </c>
      <c r="N1067" s="94" t="str">
        <f>IFERROR(VLOOKUP(A1067,'[2]CLASES-TEMPORADA 2022_2023-2023'!$A:$M,12,0),"")</f>
        <v/>
      </c>
      <c r="O1067" s="90" t="str">
        <f>IFERROR(VLOOKUP(A1067,'[2]CLASES-TEMPORADA 2022_2023-2023'!$A:$M,13,0),"")</f>
        <v/>
      </c>
    </row>
    <row r="1068" spans="1:15" s="94" customFormat="1" x14ac:dyDescent="0.2">
      <c r="A1068" s="116">
        <v>37209</v>
      </c>
      <c r="B1068" s="90" t="s">
        <v>8750</v>
      </c>
      <c r="C1068" s="90" t="s">
        <v>13470</v>
      </c>
      <c r="D1068" s="90"/>
      <c r="E1068" s="90" t="s">
        <v>13471</v>
      </c>
      <c r="F1068" s="90" t="s">
        <v>13472</v>
      </c>
      <c r="G1068" s="90" t="s">
        <v>13473</v>
      </c>
      <c r="H1068" s="90" t="s">
        <v>909</v>
      </c>
      <c r="I1068" s="90" t="s">
        <v>13474</v>
      </c>
      <c r="J1068" s="116">
        <v>10471</v>
      </c>
      <c r="K1068" s="90" t="s">
        <v>1982</v>
      </c>
      <c r="L1068" s="90" t="s">
        <v>583</v>
      </c>
      <c r="M1068" s="94" t="str">
        <f t="shared" si="19"/>
        <v>HE Jiawang</v>
      </c>
      <c r="N1068" s="94" t="str">
        <f>IFERROR(VLOOKUP(A1068,'[2]CLASES-TEMPORADA 2022_2023-2023'!$A:$M,12,0),"")</f>
        <v/>
      </c>
      <c r="O1068" s="90" t="str">
        <f>IFERROR(VLOOKUP(A1068,'[2]CLASES-TEMPORADA 2022_2023-2023'!$A:$M,13,0),"")</f>
        <v/>
      </c>
    </row>
    <row r="1069" spans="1:15" s="94" customFormat="1" x14ac:dyDescent="0.2">
      <c r="A1069" s="116">
        <v>37205</v>
      </c>
      <c r="B1069" s="90" t="s">
        <v>8750</v>
      </c>
      <c r="C1069" s="90" t="s">
        <v>13475</v>
      </c>
      <c r="D1069" s="90"/>
      <c r="E1069" s="90" t="s">
        <v>13476</v>
      </c>
      <c r="F1069" s="90" t="s">
        <v>13477</v>
      </c>
      <c r="G1069" s="90" t="s">
        <v>13478</v>
      </c>
      <c r="H1069" s="90" t="s">
        <v>909</v>
      </c>
      <c r="I1069" s="90" t="s">
        <v>13474</v>
      </c>
      <c r="J1069" s="116">
        <v>10471</v>
      </c>
      <c r="K1069" s="90" t="s">
        <v>1982</v>
      </c>
      <c r="L1069" s="90" t="s">
        <v>583</v>
      </c>
      <c r="M1069" s="94" t="str">
        <f t="shared" si="19"/>
        <v>MEI Xiaohua</v>
      </c>
      <c r="N1069" s="94" t="str">
        <f>IFERROR(VLOOKUP(A1069,'[2]CLASES-TEMPORADA 2022_2023-2023'!$A:$M,12,0),"")</f>
        <v/>
      </c>
      <c r="O1069" s="90" t="str">
        <f>IFERROR(VLOOKUP(A1069,'[2]CLASES-TEMPORADA 2022_2023-2023'!$A:$M,13,0),"")</f>
        <v/>
      </c>
    </row>
    <row r="1070" spans="1:15" s="94" customFormat="1" x14ac:dyDescent="0.2">
      <c r="A1070" s="116">
        <v>37203</v>
      </c>
      <c r="B1070" s="90" t="s">
        <v>8750</v>
      </c>
      <c r="C1070" s="90" t="s">
        <v>12053</v>
      </c>
      <c r="D1070" s="90"/>
      <c r="E1070" s="90" t="s">
        <v>13479</v>
      </c>
      <c r="F1070" s="90" t="s">
        <v>5567</v>
      </c>
      <c r="G1070" s="90" t="s">
        <v>13480</v>
      </c>
      <c r="H1070" s="90" t="s">
        <v>909</v>
      </c>
      <c r="I1070" s="90" t="s">
        <v>13474</v>
      </c>
      <c r="J1070" s="116">
        <v>10471</v>
      </c>
      <c r="K1070" s="90" t="s">
        <v>1982</v>
      </c>
      <c r="L1070" s="90" t="s">
        <v>583</v>
      </c>
      <c r="M1070" s="94" t="str">
        <f t="shared" si="19"/>
        <v>YE Zhihao</v>
      </c>
      <c r="N1070" s="94" t="str">
        <f>IFERROR(VLOOKUP(A1070,'[2]CLASES-TEMPORADA 2022_2023-2023'!$A:$M,12,0),"")</f>
        <v/>
      </c>
      <c r="O1070" s="90" t="str">
        <f>IFERROR(VLOOKUP(A1070,'[2]CLASES-TEMPORADA 2022_2023-2023'!$A:$M,13,0),"")</f>
        <v/>
      </c>
    </row>
    <row r="1071" spans="1:15" s="94" customFormat="1" x14ac:dyDescent="0.2">
      <c r="A1071" s="116">
        <v>37196</v>
      </c>
      <c r="B1071" s="90" t="s">
        <v>10851</v>
      </c>
      <c r="C1071" s="90" t="s">
        <v>2587</v>
      </c>
      <c r="D1071" s="90" t="s">
        <v>1682</v>
      </c>
      <c r="E1071" s="90" t="s">
        <v>2588</v>
      </c>
      <c r="F1071" s="90" t="s">
        <v>2589</v>
      </c>
      <c r="G1071" s="90" t="s">
        <v>13481</v>
      </c>
      <c r="H1071" s="90" t="s">
        <v>909</v>
      </c>
      <c r="I1071" s="90" t="s">
        <v>990</v>
      </c>
      <c r="J1071" s="116">
        <v>736</v>
      </c>
      <c r="K1071" s="90" t="s">
        <v>1963</v>
      </c>
      <c r="L1071" s="90" t="s">
        <v>587</v>
      </c>
      <c r="M1071" s="94" t="str">
        <f t="shared" si="19"/>
        <v>LLOVET Agnès</v>
      </c>
      <c r="N1071" s="94" t="str">
        <f>IFERROR(VLOOKUP(A1071,'[2]CLASES-TEMPORADA 2022_2023-2023'!$A:$M,12,0),"")</f>
        <v/>
      </c>
      <c r="O1071" s="90" t="str">
        <f>IFERROR(VLOOKUP(A1071,'[2]CLASES-TEMPORADA 2022_2023-2023'!$A:$M,13,0),"")</f>
        <v/>
      </c>
    </row>
    <row r="1072" spans="1:15" s="94" customFormat="1" x14ac:dyDescent="0.2">
      <c r="A1072" s="116">
        <v>37194</v>
      </c>
      <c r="B1072" s="90" t="s">
        <v>8750</v>
      </c>
      <c r="C1072" s="90" t="s">
        <v>2591</v>
      </c>
      <c r="D1072" s="90" t="s">
        <v>2592</v>
      </c>
      <c r="E1072" s="90" t="s">
        <v>2514</v>
      </c>
      <c r="F1072" s="90" t="s">
        <v>2593</v>
      </c>
      <c r="G1072" s="90" t="s">
        <v>13482</v>
      </c>
      <c r="H1072" s="90" t="s">
        <v>909</v>
      </c>
      <c r="I1072" s="90" t="s">
        <v>1170</v>
      </c>
      <c r="J1072" s="116">
        <v>406</v>
      </c>
      <c r="K1072" s="90" t="s">
        <v>1963</v>
      </c>
      <c r="L1072" s="90" t="s">
        <v>587</v>
      </c>
      <c r="M1072" s="94" t="str">
        <f t="shared" si="19"/>
        <v>CALLEJóN Christian</v>
      </c>
      <c r="N1072" s="94" t="str">
        <f>IFERROR(VLOOKUP(A1072,'[2]CLASES-TEMPORADA 2022_2023-2023'!$A:$M,12,0),"")</f>
        <v/>
      </c>
      <c r="O1072" s="90" t="str">
        <f>IFERROR(VLOOKUP(A1072,'[2]CLASES-TEMPORADA 2022_2023-2023'!$A:$M,13,0),"")</f>
        <v/>
      </c>
    </row>
    <row r="1073" spans="1:15" s="94" customFormat="1" x14ac:dyDescent="0.2">
      <c r="A1073" s="116">
        <v>37193</v>
      </c>
      <c r="B1073" s="90" t="s">
        <v>8750</v>
      </c>
      <c r="C1073" s="90" t="s">
        <v>144</v>
      </c>
      <c r="D1073" s="90" t="s">
        <v>2594</v>
      </c>
      <c r="E1073" s="90" t="s">
        <v>1737</v>
      </c>
      <c r="F1073" s="90" t="s">
        <v>2595</v>
      </c>
      <c r="G1073" s="90" t="s">
        <v>13483</v>
      </c>
      <c r="H1073" s="90" t="s">
        <v>909</v>
      </c>
      <c r="I1073" s="90" t="s">
        <v>1170</v>
      </c>
      <c r="J1073" s="116">
        <v>406</v>
      </c>
      <c r="K1073" s="90" t="s">
        <v>1963</v>
      </c>
      <c r="L1073" s="90" t="s">
        <v>587</v>
      </c>
      <c r="M1073" s="94" t="str">
        <f t="shared" si="19"/>
        <v>PRIETO Arnau</v>
      </c>
      <c r="N1073" s="94" t="str">
        <f>IFERROR(VLOOKUP(A1073,'[2]CLASES-TEMPORADA 2022_2023-2023'!$A:$M,12,0),"")</f>
        <v/>
      </c>
      <c r="O1073" s="90" t="str">
        <f>IFERROR(VLOOKUP(A1073,'[2]CLASES-TEMPORADA 2022_2023-2023'!$A:$M,13,0),"")</f>
        <v/>
      </c>
    </row>
    <row r="1074" spans="1:15" s="94" customFormat="1" x14ac:dyDescent="0.2">
      <c r="A1074" s="116">
        <v>37192</v>
      </c>
      <c r="B1074" s="90" t="s">
        <v>8750</v>
      </c>
      <c r="C1074" s="90" t="s">
        <v>2596</v>
      </c>
      <c r="D1074" s="90" t="s">
        <v>2597</v>
      </c>
      <c r="E1074" s="90" t="s">
        <v>2598</v>
      </c>
      <c r="F1074" s="90" t="s">
        <v>2599</v>
      </c>
      <c r="G1074" s="90" t="s">
        <v>13484</v>
      </c>
      <c r="H1074" s="90" t="s">
        <v>909</v>
      </c>
      <c r="I1074" s="90" t="s">
        <v>1170</v>
      </c>
      <c r="J1074" s="116">
        <v>406</v>
      </c>
      <c r="K1074" s="90" t="s">
        <v>1963</v>
      </c>
      <c r="L1074" s="90" t="s">
        <v>587</v>
      </c>
      <c r="M1074" s="94" t="str">
        <f t="shared" si="19"/>
        <v>ARUJO Ismael</v>
      </c>
      <c r="N1074" s="94" t="str">
        <f>IFERROR(VLOOKUP(A1074,'[2]CLASES-TEMPORADA 2022_2023-2023'!$A:$M,12,0),"")</f>
        <v/>
      </c>
      <c r="O1074" s="90" t="str">
        <f>IFERROR(VLOOKUP(A1074,'[2]CLASES-TEMPORADA 2022_2023-2023'!$A:$M,13,0),"")</f>
        <v/>
      </c>
    </row>
    <row r="1075" spans="1:15" s="94" customFormat="1" x14ac:dyDescent="0.2">
      <c r="A1075" s="116">
        <v>37186</v>
      </c>
      <c r="B1075" s="90" t="s">
        <v>8750</v>
      </c>
      <c r="C1075" s="90" t="s">
        <v>1780</v>
      </c>
      <c r="D1075" s="90" t="s">
        <v>2600</v>
      </c>
      <c r="E1075" s="90" t="s">
        <v>2601</v>
      </c>
      <c r="F1075" s="90" t="s">
        <v>2602</v>
      </c>
      <c r="G1075" s="90" t="s">
        <v>13485</v>
      </c>
      <c r="H1075" s="90" t="s">
        <v>909</v>
      </c>
      <c r="I1075" s="90" t="s">
        <v>1135</v>
      </c>
      <c r="J1075" s="116">
        <v>2</v>
      </c>
      <c r="K1075" s="90" t="s">
        <v>1963</v>
      </c>
      <c r="L1075" s="90" t="s">
        <v>591</v>
      </c>
      <c r="M1075" s="94" t="str">
        <f t="shared" si="19"/>
        <v>VELASCO Jacobo</v>
      </c>
      <c r="N1075" s="94" t="str">
        <f>IFERROR(VLOOKUP(A1075,'[2]CLASES-TEMPORADA 2022_2023-2023'!$A:$M,12,0),"")</f>
        <v/>
      </c>
      <c r="O1075" s="90" t="str">
        <f>IFERROR(VLOOKUP(A1075,'[2]CLASES-TEMPORADA 2022_2023-2023'!$A:$M,13,0),"")</f>
        <v/>
      </c>
    </row>
    <row r="1076" spans="1:15" s="94" customFormat="1" x14ac:dyDescent="0.2">
      <c r="A1076" s="116">
        <v>37184</v>
      </c>
      <c r="B1076" s="90" t="s">
        <v>8750</v>
      </c>
      <c r="C1076" s="90" t="s">
        <v>2066</v>
      </c>
      <c r="D1076" s="90" t="s">
        <v>6752</v>
      </c>
      <c r="E1076" s="90" t="s">
        <v>2316</v>
      </c>
      <c r="F1076" s="90" t="s">
        <v>7019</v>
      </c>
      <c r="G1076" s="90" t="s">
        <v>13486</v>
      </c>
      <c r="H1076" s="90" t="s">
        <v>909</v>
      </c>
      <c r="I1076" s="90" t="s">
        <v>835</v>
      </c>
      <c r="J1076" s="116">
        <v>10434</v>
      </c>
      <c r="K1076" s="90" t="s">
        <v>1963</v>
      </c>
      <c r="L1076" s="90" t="s">
        <v>588</v>
      </c>
      <c r="M1076" s="94" t="str">
        <f t="shared" si="19"/>
        <v>LóPEZ Iñaki</v>
      </c>
      <c r="N1076" s="94" t="str">
        <f>IFERROR(VLOOKUP(A1076,'[2]CLASES-TEMPORADA 2022_2023-2023'!$A:$M,12,0),"")</f>
        <v/>
      </c>
      <c r="O1076" s="90" t="str">
        <f>IFERROR(VLOOKUP(A1076,'[2]CLASES-TEMPORADA 2022_2023-2023'!$A:$M,13,0),"")</f>
        <v/>
      </c>
    </row>
    <row r="1077" spans="1:15" s="94" customFormat="1" x14ac:dyDescent="0.2">
      <c r="A1077" s="116">
        <v>37182</v>
      </c>
      <c r="B1077" s="90" t="s">
        <v>8750</v>
      </c>
      <c r="C1077" s="90" t="s">
        <v>1437</v>
      </c>
      <c r="D1077" s="90" t="s">
        <v>2603</v>
      </c>
      <c r="E1077" s="90" t="s">
        <v>32</v>
      </c>
      <c r="F1077" s="90" t="s">
        <v>2604</v>
      </c>
      <c r="G1077" s="90" t="s">
        <v>13487</v>
      </c>
      <c r="H1077" s="90" t="s">
        <v>920</v>
      </c>
      <c r="I1077" s="90" t="s">
        <v>1135</v>
      </c>
      <c r="J1077" s="116">
        <v>2</v>
      </c>
      <c r="K1077" s="90" t="s">
        <v>1963</v>
      </c>
      <c r="L1077" s="90" t="s">
        <v>591</v>
      </c>
      <c r="M1077" s="94" t="str">
        <f t="shared" si="19"/>
        <v>LEON Santiago</v>
      </c>
      <c r="N1077" s="94" t="str">
        <f>IFERROR(VLOOKUP(A1077,'[2]CLASES-TEMPORADA 2022_2023-2023'!$A:$M,12,0),"")</f>
        <v/>
      </c>
      <c r="O1077" s="90" t="str">
        <f>IFERROR(VLOOKUP(A1077,'[2]CLASES-TEMPORADA 2022_2023-2023'!$A:$M,13,0),"")</f>
        <v/>
      </c>
    </row>
    <row r="1078" spans="1:15" s="94" customFormat="1" x14ac:dyDescent="0.2">
      <c r="A1078" s="116">
        <v>37181</v>
      </c>
      <c r="B1078" s="90" t="s">
        <v>8750</v>
      </c>
      <c r="C1078" s="90" t="s">
        <v>1682</v>
      </c>
      <c r="D1078" s="90" t="s">
        <v>2605</v>
      </c>
      <c r="E1078" s="90" t="s">
        <v>105</v>
      </c>
      <c r="F1078" s="90" t="s">
        <v>2606</v>
      </c>
      <c r="G1078" s="90" t="s">
        <v>13488</v>
      </c>
      <c r="H1078" s="90" t="s">
        <v>909</v>
      </c>
      <c r="I1078" s="90" t="s">
        <v>1135</v>
      </c>
      <c r="J1078" s="116">
        <v>2</v>
      </c>
      <c r="K1078" s="90" t="s">
        <v>1963</v>
      </c>
      <c r="L1078" s="90" t="s">
        <v>591</v>
      </c>
      <c r="M1078" s="94" t="str">
        <f t="shared" si="19"/>
        <v>ORTEGA Francisco Javier</v>
      </c>
      <c r="N1078" s="94" t="str">
        <f>IFERROR(VLOOKUP(A1078,'[2]CLASES-TEMPORADA 2022_2023-2023'!$A:$M,12,0),"")</f>
        <v/>
      </c>
      <c r="O1078" s="90" t="str">
        <f>IFERROR(VLOOKUP(A1078,'[2]CLASES-TEMPORADA 2022_2023-2023'!$A:$M,13,0),"")</f>
        <v/>
      </c>
    </row>
    <row r="1079" spans="1:15" s="94" customFormat="1" x14ac:dyDescent="0.2">
      <c r="A1079" s="116">
        <v>37174</v>
      </c>
      <c r="B1079" s="90" t="s">
        <v>8750</v>
      </c>
      <c r="C1079" s="90" t="s">
        <v>3668</v>
      </c>
      <c r="D1079" s="90" t="s">
        <v>1638</v>
      </c>
      <c r="E1079" s="90" t="s">
        <v>126</v>
      </c>
      <c r="F1079" s="90" t="s">
        <v>3902</v>
      </c>
      <c r="G1079" s="90" t="s">
        <v>13489</v>
      </c>
      <c r="H1079" s="90" t="s">
        <v>913</v>
      </c>
      <c r="I1079" s="90" t="s">
        <v>1015</v>
      </c>
      <c r="J1079" s="116">
        <v>10154</v>
      </c>
      <c r="K1079" s="90" t="s">
        <v>1963</v>
      </c>
      <c r="L1079" s="90" t="s">
        <v>583</v>
      </c>
      <c r="M1079" s="94" t="str">
        <f t="shared" si="19"/>
        <v>TEJADA Pablo</v>
      </c>
      <c r="N1079" s="94" t="str">
        <f>IFERROR(VLOOKUP(A1079,'[2]CLASES-TEMPORADA 2022_2023-2023'!$A:$M,12,0),"")</f>
        <v/>
      </c>
      <c r="O1079" s="90" t="str">
        <f>IFERROR(VLOOKUP(A1079,'[2]CLASES-TEMPORADA 2022_2023-2023'!$A:$M,13,0),"")</f>
        <v/>
      </c>
    </row>
    <row r="1080" spans="1:15" s="94" customFormat="1" x14ac:dyDescent="0.2">
      <c r="A1080" s="116">
        <v>37173</v>
      </c>
      <c r="B1080" s="90" t="s">
        <v>8750</v>
      </c>
      <c r="C1080" s="90" t="s">
        <v>3668</v>
      </c>
      <c r="D1080" s="90" t="s">
        <v>1638</v>
      </c>
      <c r="E1080" s="90" t="s">
        <v>58</v>
      </c>
      <c r="F1080" s="90" t="s">
        <v>3902</v>
      </c>
      <c r="G1080" s="90" t="s">
        <v>13490</v>
      </c>
      <c r="H1080" s="90" t="s">
        <v>913</v>
      </c>
      <c r="I1080" s="90" t="s">
        <v>1015</v>
      </c>
      <c r="J1080" s="116">
        <v>10154</v>
      </c>
      <c r="K1080" s="90" t="s">
        <v>1963</v>
      </c>
      <c r="L1080" s="90" t="s">
        <v>583</v>
      </c>
      <c r="M1080" s="94" t="str">
        <f t="shared" si="19"/>
        <v>TEJADA Angel</v>
      </c>
      <c r="N1080" s="94" t="str">
        <f>IFERROR(VLOOKUP(A1080,'[2]CLASES-TEMPORADA 2022_2023-2023'!$A:$M,12,0),"")</f>
        <v/>
      </c>
      <c r="O1080" s="90" t="str">
        <f>IFERROR(VLOOKUP(A1080,'[2]CLASES-TEMPORADA 2022_2023-2023'!$A:$M,13,0),"")</f>
        <v/>
      </c>
    </row>
    <row r="1081" spans="1:15" s="94" customFormat="1" x14ac:dyDescent="0.2">
      <c r="A1081" s="116">
        <v>37170</v>
      </c>
      <c r="B1081" s="90" t="s">
        <v>8750</v>
      </c>
      <c r="C1081" s="90" t="s">
        <v>13491</v>
      </c>
      <c r="D1081" s="90" t="s">
        <v>2936</v>
      </c>
      <c r="E1081" s="90" t="s">
        <v>24</v>
      </c>
      <c r="F1081" s="90" t="s">
        <v>13492</v>
      </c>
      <c r="G1081" s="90" t="s">
        <v>13493</v>
      </c>
      <c r="H1081" s="90" t="s">
        <v>909</v>
      </c>
      <c r="I1081" s="90" t="s">
        <v>1069</v>
      </c>
      <c r="J1081" s="116">
        <v>10440</v>
      </c>
      <c r="K1081" s="90" t="s">
        <v>1963</v>
      </c>
      <c r="L1081" s="90" t="s">
        <v>582</v>
      </c>
      <c r="M1081" s="94" t="str">
        <f t="shared" ref="M1081:M1144" si="20">CONCATENATE(C1081," ",PROPER(E1081))</f>
        <v>QUINTILLÁ Daniel</v>
      </c>
      <c r="N1081" s="94" t="str">
        <f>IFERROR(VLOOKUP(A1081,'[2]CLASES-TEMPORADA 2022_2023-2023'!$A:$M,12,0),"")</f>
        <v/>
      </c>
      <c r="O1081" s="90" t="str">
        <f>IFERROR(VLOOKUP(A1081,'[2]CLASES-TEMPORADA 2022_2023-2023'!$A:$M,13,0),"")</f>
        <v/>
      </c>
    </row>
    <row r="1082" spans="1:15" s="94" customFormat="1" x14ac:dyDescent="0.2">
      <c r="A1082" s="116">
        <v>37168</v>
      </c>
      <c r="B1082" s="90" t="s">
        <v>8750</v>
      </c>
      <c r="C1082" s="90" t="s">
        <v>13494</v>
      </c>
      <c r="D1082" s="90" t="s">
        <v>13495</v>
      </c>
      <c r="E1082" s="90" t="s">
        <v>5436</v>
      </c>
      <c r="F1082" s="90" t="s">
        <v>13210</v>
      </c>
      <c r="G1082" s="90" t="s">
        <v>13496</v>
      </c>
      <c r="H1082" s="90" t="s">
        <v>909</v>
      </c>
      <c r="I1082" s="90" t="s">
        <v>1069</v>
      </c>
      <c r="J1082" s="116">
        <v>10440</v>
      </c>
      <c r="K1082" s="90" t="s">
        <v>1963</v>
      </c>
      <c r="L1082" s="90" t="s">
        <v>582</v>
      </c>
      <c r="M1082" s="94" t="str">
        <f t="shared" si="20"/>
        <v>VISTUÉ Telmo</v>
      </c>
      <c r="N1082" s="94" t="str">
        <f>IFERROR(VLOOKUP(A1082,'[2]CLASES-TEMPORADA 2022_2023-2023'!$A:$M,12,0),"")</f>
        <v/>
      </c>
      <c r="O1082" s="90" t="str">
        <f>IFERROR(VLOOKUP(A1082,'[2]CLASES-TEMPORADA 2022_2023-2023'!$A:$M,13,0),"")</f>
        <v/>
      </c>
    </row>
    <row r="1083" spans="1:15" s="94" customFormat="1" x14ac:dyDescent="0.2">
      <c r="A1083" s="116">
        <v>37167</v>
      </c>
      <c r="B1083" s="90" t="s">
        <v>8750</v>
      </c>
      <c r="C1083" s="90" t="s">
        <v>2607</v>
      </c>
      <c r="D1083" s="90"/>
      <c r="E1083" s="90" t="s">
        <v>2150</v>
      </c>
      <c r="F1083" s="90" t="s">
        <v>2608</v>
      </c>
      <c r="G1083" s="90" t="s">
        <v>13497</v>
      </c>
      <c r="H1083" s="90" t="s">
        <v>920</v>
      </c>
      <c r="I1083" s="90" t="s">
        <v>673</v>
      </c>
      <c r="J1083" s="116">
        <v>10202</v>
      </c>
      <c r="K1083" s="90" t="s">
        <v>2131</v>
      </c>
      <c r="L1083" s="90" t="s">
        <v>583</v>
      </c>
      <c r="M1083" s="94" t="str">
        <f t="shared" si="20"/>
        <v>SARTORI Eric</v>
      </c>
      <c r="N1083" s="94" t="str">
        <f>IFERROR(VLOOKUP(A1083,'[2]CLASES-TEMPORADA 2022_2023-2023'!$A:$M,12,0),"")</f>
        <v/>
      </c>
      <c r="O1083" s="90" t="str">
        <f>IFERROR(VLOOKUP(A1083,'[2]CLASES-TEMPORADA 2022_2023-2023'!$A:$M,13,0),"")</f>
        <v/>
      </c>
    </row>
    <row r="1084" spans="1:15" s="94" customFormat="1" x14ac:dyDescent="0.2">
      <c r="A1084" s="116">
        <v>37165</v>
      </c>
      <c r="B1084" s="90" t="s">
        <v>8750</v>
      </c>
      <c r="C1084" s="90" t="s">
        <v>106</v>
      </c>
      <c r="D1084" s="90" t="s">
        <v>5520</v>
      </c>
      <c r="E1084" s="90" t="s">
        <v>8587</v>
      </c>
      <c r="F1084" s="90" t="s">
        <v>13498</v>
      </c>
      <c r="G1084" s="90" t="s">
        <v>13499</v>
      </c>
      <c r="H1084" s="90" t="s">
        <v>920</v>
      </c>
      <c r="I1084" s="90" t="s">
        <v>1141</v>
      </c>
      <c r="J1084" s="116">
        <v>652</v>
      </c>
      <c r="K1084" s="90" t="s">
        <v>1963</v>
      </c>
      <c r="L1084" s="90" t="s">
        <v>599</v>
      </c>
      <c r="M1084" s="94" t="str">
        <f t="shared" si="20"/>
        <v>CASAS José Ramón</v>
      </c>
      <c r="N1084" s="94" t="str">
        <f>IFERROR(VLOOKUP(A1084,'[2]CLASES-TEMPORADA 2022_2023-2023'!$A:$M,12,0),"")</f>
        <v/>
      </c>
      <c r="O1084" s="90" t="str">
        <f>IFERROR(VLOOKUP(A1084,'[2]CLASES-TEMPORADA 2022_2023-2023'!$A:$M,13,0),"")</f>
        <v/>
      </c>
    </row>
    <row r="1085" spans="1:15" s="94" customFormat="1" x14ac:dyDescent="0.2">
      <c r="A1085" s="116">
        <v>37151</v>
      </c>
      <c r="B1085" s="90" t="s">
        <v>10851</v>
      </c>
      <c r="C1085" s="90" t="s">
        <v>37</v>
      </c>
      <c r="D1085" s="90" t="s">
        <v>36</v>
      </c>
      <c r="E1085" s="90" t="s">
        <v>2610</v>
      </c>
      <c r="F1085" s="90" t="s">
        <v>2611</v>
      </c>
      <c r="G1085" s="90" t="s">
        <v>13500</v>
      </c>
      <c r="H1085" s="90" t="s">
        <v>913</v>
      </c>
      <c r="I1085" s="90" t="s">
        <v>1214</v>
      </c>
      <c r="J1085" s="116">
        <v>3</v>
      </c>
      <c r="K1085" s="90" t="s">
        <v>1963</v>
      </c>
      <c r="L1085" s="90" t="s">
        <v>591</v>
      </c>
      <c r="M1085" s="94" t="str">
        <f t="shared" si="20"/>
        <v>MORENO Marina</v>
      </c>
      <c r="N1085" s="94" t="str">
        <f>IFERROR(VLOOKUP(A1085,'[2]CLASES-TEMPORADA 2022_2023-2023'!$A:$M,12,0),"")</f>
        <v/>
      </c>
      <c r="O1085" s="90" t="str">
        <f>IFERROR(VLOOKUP(A1085,'[2]CLASES-TEMPORADA 2022_2023-2023'!$A:$M,13,0),"")</f>
        <v/>
      </c>
    </row>
    <row r="1086" spans="1:15" s="94" customFormat="1" x14ac:dyDescent="0.2">
      <c r="A1086" s="116">
        <v>37146</v>
      </c>
      <c r="B1086" s="90" t="s">
        <v>8750</v>
      </c>
      <c r="C1086" s="90" t="s">
        <v>22</v>
      </c>
      <c r="D1086" s="90" t="s">
        <v>2612</v>
      </c>
      <c r="E1086" s="90" t="s">
        <v>2004</v>
      </c>
      <c r="F1086" s="90" t="s">
        <v>2613</v>
      </c>
      <c r="G1086" s="90" t="s">
        <v>13501</v>
      </c>
      <c r="H1086" s="90" t="s">
        <v>909</v>
      </c>
      <c r="I1086" s="90" t="s">
        <v>949</v>
      </c>
      <c r="J1086" s="116">
        <v>295</v>
      </c>
      <c r="K1086" s="90" t="s">
        <v>1963</v>
      </c>
      <c r="L1086" s="90" t="s">
        <v>587</v>
      </c>
      <c r="M1086" s="94" t="str">
        <f t="shared" si="20"/>
        <v>FERNANDEZ Jan</v>
      </c>
      <c r="N1086" s="94" t="str">
        <f>IFERROR(VLOOKUP(A1086,'[2]CLASES-TEMPORADA 2022_2023-2023'!$A:$M,12,0),"")</f>
        <v/>
      </c>
      <c r="O1086" s="90" t="str">
        <f>IFERROR(VLOOKUP(A1086,'[2]CLASES-TEMPORADA 2022_2023-2023'!$A:$M,13,0),"")</f>
        <v/>
      </c>
    </row>
    <row r="1087" spans="1:15" s="94" customFormat="1" x14ac:dyDescent="0.2">
      <c r="A1087" s="116">
        <v>37143</v>
      </c>
      <c r="B1087" s="90" t="s">
        <v>8750</v>
      </c>
      <c r="C1087" s="90" t="s">
        <v>1437</v>
      </c>
      <c r="D1087" s="90" t="s">
        <v>5505</v>
      </c>
      <c r="E1087" s="90" t="s">
        <v>24</v>
      </c>
      <c r="F1087" s="90" t="s">
        <v>13502</v>
      </c>
      <c r="G1087" s="90" t="s">
        <v>13503</v>
      </c>
      <c r="H1087" s="90" t="s">
        <v>909</v>
      </c>
      <c r="I1087" s="90" t="s">
        <v>873</v>
      </c>
      <c r="J1087" s="116">
        <v>10427</v>
      </c>
      <c r="K1087" s="90" t="s">
        <v>1963</v>
      </c>
      <c r="L1087" s="90" t="s">
        <v>583</v>
      </c>
      <c r="M1087" s="94" t="str">
        <f t="shared" si="20"/>
        <v>LEON Daniel</v>
      </c>
      <c r="N1087" s="94" t="str">
        <f>IFERROR(VLOOKUP(A1087,'[2]CLASES-TEMPORADA 2022_2023-2023'!$A:$M,12,0),"")</f>
        <v/>
      </c>
      <c r="O1087" s="90" t="str">
        <f>IFERROR(VLOOKUP(A1087,'[2]CLASES-TEMPORADA 2022_2023-2023'!$A:$M,13,0),"")</f>
        <v/>
      </c>
    </row>
    <row r="1088" spans="1:15" s="94" customFormat="1" x14ac:dyDescent="0.2">
      <c r="A1088" s="116">
        <v>37141</v>
      </c>
      <c r="B1088" s="90" t="s">
        <v>10851</v>
      </c>
      <c r="C1088" s="90" t="s">
        <v>2614</v>
      </c>
      <c r="D1088" s="90" t="s">
        <v>1706</v>
      </c>
      <c r="E1088" s="90" t="s">
        <v>2615</v>
      </c>
      <c r="F1088" s="90" t="s">
        <v>2616</v>
      </c>
      <c r="G1088" s="90" t="s">
        <v>13504</v>
      </c>
      <c r="H1088" s="90" t="s">
        <v>909</v>
      </c>
      <c r="I1088" s="90" t="s">
        <v>873</v>
      </c>
      <c r="J1088" s="116">
        <v>10427</v>
      </c>
      <c r="K1088" s="90" t="s">
        <v>1963</v>
      </c>
      <c r="L1088" s="90" t="s">
        <v>583</v>
      </c>
      <c r="M1088" s="94" t="str">
        <f t="shared" si="20"/>
        <v>NOGUERA Valeria</v>
      </c>
      <c r="N1088" s="94" t="str">
        <f>IFERROR(VLOOKUP(A1088,'[2]CLASES-TEMPORADA 2022_2023-2023'!$A:$M,12,0),"")</f>
        <v/>
      </c>
      <c r="O1088" s="90" t="str">
        <f>IFERROR(VLOOKUP(A1088,'[2]CLASES-TEMPORADA 2022_2023-2023'!$A:$M,13,0),"")</f>
        <v/>
      </c>
    </row>
    <row r="1089" spans="1:15" s="94" customFormat="1" x14ac:dyDescent="0.2">
      <c r="A1089" s="116">
        <v>37136</v>
      </c>
      <c r="B1089" s="90" t="s">
        <v>8750</v>
      </c>
      <c r="C1089" s="90" t="s">
        <v>21</v>
      </c>
      <c r="D1089" s="90" t="s">
        <v>1538</v>
      </c>
      <c r="E1089" s="90" t="s">
        <v>2432</v>
      </c>
      <c r="F1089" s="90" t="s">
        <v>2619</v>
      </c>
      <c r="G1089" s="90" t="s">
        <v>13505</v>
      </c>
      <c r="H1089" s="90" t="s">
        <v>909</v>
      </c>
      <c r="I1089" s="90" t="s">
        <v>1201</v>
      </c>
      <c r="J1089" s="116">
        <v>10314</v>
      </c>
      <c r="K1089" s="90" t="s">
        <v>1963</v>
      </c>
      <c r="L1089" s="90" t="s">
        <v>587</v>
      </c>
      <c r="M1089" s="94" t="str">
        <f t="shared" si="20"/>
        <v>GARCIA Eudald</v>
      </c>
      <c r="N1089" s="94" t="str">
        <f>IFERROR(VLOOKUP(A1089,'[2]CLASES-TEMPORADA 2022_2023-2023'!$A:$M,12,0),"")</f>
        <v/>
      </c>
      <c r="O1089" s="90" t="str">
        <f>IFERROR(VLOOKUP(A1089,'[2]CLASES-TEMPORADA 2022_2023-2023'!$A:$M,13,0),"")</f>
        <v/>
      </c>
    </row>
    <row r="1090" spans="1:15" s="94" customFormat="1" x14ac:dyDescent="0.2">
      <c r="A1090" s="116">
        <v>37124</v>
      </c>
      <c r="B1090" s="90" t="s">
        <v>8750</v>
      </c>
      <c r="C1090" s="90" t="s">
        <v>2622</v>
      </c>
      <c r="D1090" s="90" t="s">
        <v>2623</v>
      </c>
      <c r="E1090" s="90" t="s">
        <v>2624</v>
      </c>
      <c r="F1090" s="90" t="s">
        <v>2625</v>
      </c>
      <c r="G1090" s="90" t="s">
        <v>13506</v>
      </c>
      <c r="H1090" s="90" t="s">
        <v>913</v>
      </c>
      <c r="I1090" s="90" t="s">
        <v>1149</v>
      </c>
      <c r="J1090" s="116">
        <v>102</v>
      </c>
      <c r="K1090" s="90" t="s">
        <v>2058</v>
      </c>
      <c r="L1090" s="90" t="s">
        <v>582</v>
      </c>
      <c r="M1090" s="94" t="str">
        <f t="shared" si="20"/>
        <v>CASTELLANO Yamil Asier</v>
      </c>
      <c r="N1090" s="94" t="str">
        <f>IFERROR(VLOOKUP(A1090,'[2]CLASES-TEMPORADA 2022_2023-2023'!$A:$M,12,0),"")</f>
        <v/>
      </c>
      <c r="O1090" s="90" t="str">
        <f>IFERROR(VLOOKUP(A1090,'[2]CLASES-TEMPORADA 2022_2023-2023'!$A:$M,13,0),"")</f>
        <v/>
      </c>
    </row>
    <row r="1091" spans="1:15" s="94" customFormat="1" x14ac:dyDescent="0.2">
      <c r="A1091" s="116">
        <v>37121</v>
      </c>
      <c r="B1091" s="90" t="s">
        <v>8750</v>
      </c>
      <c r="C1091" s="90" t="s">
        <v>71</v>
      </c>
      <c r="D1091" s="90" t="s">
        <v>2628</v>
      </c>
      <c r="E1091" s="90" t="s">
        <v>2629</v>
      </c>
      <c r="F1091" s="90" t="s">
        <v>2630</v>
      </c>
      <c r="G1091" s="90" t="s">
        <v>13507</v>
      </c>
      <c r="H1091" s="90" t="s">
        <v>909</v>
      </c>
      <c r="I1091" s="90" t="s">
        <v>1122</v>
      </c>
      <c r="J1091" s="116">
        <v>10275</v>
      </c>
      <c r="K1091" s="90" t="s">
        <v>1963</v>
      </c>
      <c r="L1091" s="90" t="s">
        <v>587</v>
      </c>
      <c r="M1091" s="94" t="str">
        <f t="shared" si="20"/>
        <v>RUBIO Gaël</v>
      </c>
      <c r="N1091" s="94" t="str">
        <f>IFERROR(VLOOKUP(A1091,'[2]CLASES-TEMPORADA 2022_2023-2023'!$A:$M,12,0),"")</f>
        <v/>
      </c>
      <c r="O1091" s="90" t="str">
        <f>IFERROR(VLOOKUP(A1091,'[2]CLASES-TEMPORADA 2022_2023-2023'!$A:$M,13,0),"")</f>
        <v/>
      </c>
    </row>
    <row r="1092" spans="1:15" s="94" customFormat="1" x14ac:dyDescent="0.2">
      <c r="A1092" s="116">
        <v>37120</v>
      </c>
      <c r="B1092" s="90" t="s">
        <v>8750</v>
      </c>
      <c r="C1092" s="90" t="s">
        <v>29</v>
      </c>
      <c r="D1092" s="90" t="s">
        <v>2631</v>
      </c>
      <c r="E1092" s="90" t="s">
        <v>1029</v>
      </c>
      <c r="F1092" s="90" t="s">
        <v>2632</v>
      </c>
      <c r="G1092" s="90" t="s">
        <v>13508</v>
      </c>
      <c r="H1092" s="90" t="s">
        <v>909</v>
      </c>
      <c r="I1092" s="90" t="s">
        <v>1225</v>
      </c>
      <c r="J1092" s="116">
        <v>536</v>
      </c>
      <c r="K1092" s="90" t="s">
        <v>1963</v>
      </c>
      <c r="L1092" s="90" t="s">
        <v>185</v>
      </c>
      <c r="M1092" s="94" t="str">
        <f t="shared" si="20"/>
        <v>SANCHEZ Juan Antonio</v>
      </c>
      <c r="N1092" s="94" t="str">
        <f>IFERROR(VLOOKUP(A1092,'[2]CLASES-TEMPORADA 2022_2023-2023'!$A:$M,12,0),"")</f>
        <v/>
      </c>
      <c r="O1092" s="90" t="str">
        <f>IFERROR(VLOOKUP(A1092,'[2]CLASES-TEMPORADA 2022_2023-2023'!$A:$M,13,0),"")</f>
        <v/>
      </c>
    </row>
    <row r="1093" spans="1:15" s="94" customFormat="1" x14ac:dyDescent="0.2">
      <c r="A1093" s="116">
        <v>37115</v>
      </c>
      <c r="B1093" s="90" t="s">
        <v>8750</v>
      </c>
      <c r="C1093" s="90" t="s">
        <v>2636</v>
      </c>
      <c r="D1093" s="90"/>
      <c r="E1093" s="90" t="s">
        <v>2637</v>
      </c>
      <c r="F1093" s="90" t="s">
        <v>2638</v>
      </c>
      <c r="G1093" s="90" t="s">
        <v>13509</v>
      </c>
      <c r="H1093" s="90" t="s">
        <v>913</v>
      </c>
      <c r="I1093" s="90" t="s">
        <v>2495</v>
      </c>
      <c r="J1093" s="116">
        <v>10193</v>
      </c>
      <c r="K1093" s="90" t="s">
        <v>2165</v>
      </c>
      <c r="L1093" s="90" t="s">
        <v>588</v>
      </c>
      <c r="M1093" s="94" t="str">
        <f t="shared" si="20"/>
        <v>MILOSEVIC Bojan</v>
      </c>
      <c r="N1093" s="94" t="str">
        <f>IFERROR(VLOOKUP(A1093,'[2]CLASES-TEMPORADA 2022_2023-2023'!$A:$M,12,0),"")</f>
        <v/>
      </c>
      <c r="O1093" s="90" t="str">
        <f>IFERROR(VLOOKUP(A1093,'[2]CLASES-TEMPORADA 2022_2023-2023'!$A:$M,13,0),"")</f>
        <v/>
      </c>
    </row>
    <row r="1094" spans="1:15" s="94" customFormat="1" x14ac:dyDescent="0.2">
      <c r="A1094" s="116">
        <v>37108</v>
      </c>
      <c r="B1094" s="90" t="s">
        <v>10851</v>
      </c>
      <c r="C1094" s="90" t="s">
        <v>5895</v>
      </c>
      <c r="D1094" s="90" t="s">
        <v>2826</v>
      </c>
      <c r="E1094" s="90" t="s">
        <v>2047</v>
      </c>
      <c r="F1094" s="90" t="s">
        <v>13510</v>
      </c>
      <c r="G1094" s="90" t="s">
        <v>13511</v>
      </c>
      <c r="H1094" s="90" t="s">
        <v>913</v>
      </c>
      <c r="I1094" s="90" t="s">
        <v>2197</v>
      </c>
      <c r="J1094" s="116">
        <v>10159</v>
      </c>
      <c r="K1094" s="90" t="s">
        <v>1963</v>
      </c>
      <c r="L1094" s="90" t="s">
        <v>583</v>
      </c>
      <c r="M1094" s="94" t="str">
        <f t="shared" si="20"/>
        <v>ESCOLAR Irene</v>
      </c>
      <c r="N1094" s="94" t="str">
        <f>IFERROR(VLOOKUP(A1094,'[2]CLASES-TEMPORADA 2022_2023-2023'!$A:$M,12,0),"")</f>
        <v/>
      </c>
      <c r="O1094" s="90" t="str">
        <f>IFERROR(VLOOKUP(A1094,'[2]CLASES-TEMPORADA 2022_2023-2023'!$A:$M,13,0),"")</f>
        <v/>
      </c>
    </row>
    <row r="1095" spans="1:15" s="94" customFormat="1" x14ac:dyDescent="0.2">
      <c r="A1095" s="116">
        <v>37104</v>
      </c>
      <c r="B1095" s="90" t="s">
        <v>8750</v>
      </c>
      <c r="C1095" s="90" t="s">
        <v>13512</v>
      </c>
      <c r="D1095" s="90"/>
      <c r="E1095" s="90" t="s">
        <v>13513</v>
      </c>
      <c r="F1095" s="90" t="s">
        <v>13514</v>
      </c>
      <c r="G1095" s="90" t="s">
        <v>13515</v>
      </c>
      <c r="H1095" s="90" t="s">
        <v>920</v>
      </c>
      <c r="I1095" s="90" t="s">
        <v>1174</v>
      </c>
      <c r="J1095" s="116">
        <v>10137</v>
      </c>
      <c r="K1095" s="90" t="s">
        <v>2099</v>
      </c>
      <c r="L1095" s="90" t="s">
        <v>585</v>
      </c>
      <c r="M1095" s="94" t="str">
        <f t="shared" si="20"/>
        <v>FOLKESON Svein</v>
      </c>
      <c r="N1095" s="94" t="str">
        <f>IFERROR(VLOOKUP(A1095,'[2]CLASES-TEMPORADA 2022_2023-2023'!$A:$M,12,0),"")</f>
        <v/>
      </c>
      <c r="O1095" s="90" t="str">
        <f>IFERROR(VLOOKUP(A1095,'[2]CLASES-TEMPORADA 2022_2023-2023'!$A:$M,13,0),"")</f>
        <v/>
      </c>
    </row>
    <row r="1096" spans="1:15" s="94" customFormat="1" x14ac:dyDescent="0.2">
      <c r="A1096" s="116">
        <v>37071</v>
      </c>
      <c r="B1096" s="90" t="s">
        <v>8750</v>
      </c>
      <c r="C1096" s="90" t="s">
        <v>31</v>
      </c>
      <c r="D1096" s="90" t="s">
        <v>13516</v>
      </c>
      <c r="E1096" s="90" t="s">
        <v>1083</v>
      </c>
      <c r="F1096" s="90" t="s">
        <v>4309</v>
      </c>
      <c r="G1096" s="90" t="s">
        <v>13517</v>
      </c>
      <c r="H1096" s="90" t="s">
        <v>913</v>
      </c>
      <c r="I1096" s="90" t="s">
        <v>4374</v>
      </c>
      <c r="J1096" s="116">
        <v>10466</v>
      </c>
      <c r="K1096" s="90" t="s">
        <v>1963</v>
      </c>
      <c r="L1096" s="90" t="s">
        <v>583</v>
      </c>
      <c r="M1096" s="94" t="str">
        <f t="shared" si="20"/>
        <v>LOPEZ Marco</v>
      </c>
      <c r="N1096" s="94" t="str">
        <f>IFERROR(VLOOKUP(A1096,'[2]CLASES-TEMPORADA 2022_2023-2023'!$A:$M,12,0),"")</f>
        <v/>
      </c>
      <c r="O1096" s="90" t="str">
        <f>IFERROR(VLOOKUP(A1096,'[2]CLASES-TEMPORADA 2022_2023-2023'!$A:$M,13,0),"")</f>
        <v/>
      </c>
    </row>
    <row r="1097" spans="1:15" s="94" customFormat="1" x14ac:dyDescent="0.2">
      <c r="A1097" s="116">
        <v>37070</v>
      </c>
      <c r="B1097" s="90" t="s">
        <v>8750</v>
      </c>
      <c r="C1097" s="90" t="s">
        <v>2006</v>
      </c>
      <c r="D1097" s="90" t="s">
        <v>13518</v>
      </c>
      <c r="E1097" s="90" t="s">
        <v>47</v>
      </c>
      <c r="F1097" s="90" t="s">
        <v>11415</v>
      </c>
      <c r="G1097" s="90" t="s">
        <v>13519</v>
      </c>
      <c r="H1097" s="90" t="s">
        <v>909</v>
      </c>
      <c r="I1097" s="90" t="s">
        <v>1060</v>
      </c>
      <c r="J1097" s="116">
        <v>353</v>
      </c>
      <c r="K1097" s="90" t="s">
        <v>1963</v>
      </c>
      <c r="L1097" s="90" t="s">
        <v>583</v>
      </c>
      <c r="M1097" s="94" t="str">
        <f t="shared" si="20"/>
        <v>GóMEZ Mateo</v>
      </c>
      <c r="N1097" s="94" t="str">
        <f>IFERROR(VLOOKUP(A1097,'[2]CLASES-TEMPORADA 2022_2023-2023'!$A:$M,12,0),"")</f>
        <v/>
      </c>
      <c r="O1097" s="90" t="str">
        <f>IFERROR(VLOOKUP(A1097,'[2]CLASES-TEMPORADA 2022_2023-2023'!$A:$M,13,0),"")</f>
        <v/>
      </c>
    </row>
    <row r="1098" spans="1:15" s="94" customFormat="1" x14ac:dyDescent="0.2">
      <c r="A1098" s="116">
        <v>37069</v>
      </c>
      <c r="B1098" s="90" t="s">
        <v>8750</v>
      </c>
      <c r="C1098" s="90" t="s">
        <v>2006</v>
      </c>
      <c r="D1098" s="90" t="s">
        <v>12988</v>
      </c>
      <c r="E1098" s="90" t="s">
        <v>2273</v>
      </c>
      <c r="F1098" s="90" t="s">
        <v>13520</v>
      </c>
      <c r="G1098" s="90" t="s">
        <v>13521</v>
      </c>
      <c r="H1098" s="90" t="s">
        <v>909</v>
      </c>
      <c r="I1098" s="90" t="s">
        <v>1060</v>
      </c>
      <c r="J1098" s="116">
        <v>353</v>
      </c>
      <c r="K1098" s="90" t="s">
        <v>1963</v>
      </c>
      <c r="L1098" s="90" t="s">
        <v>583</v>
      </c>
      <c r="M1098" s="94" t="str">
        <f t="shared" si="20"/>
        <v>GóMEZ Jose Angel</v>
      </c>
      <c r="N1098" s="94" t="str">
        <f>IFERROR(VLOOKUP(A1098,'[2]CLASES-TEMPORADA 2022_2023-2023'!$A:$M,12,0),"")</f>
        <v/>
      </c>
      <c r="O1098" s="90" t="str">
        <f>IFERROR(VLOOKUP(A1098,'[2]CLASES-TEMPORADA 2022_2023-2023'!$A:$M,13,0),"")</f>
        <v/>
      </c>
    </row>
    <row r="1099" spans="1:15" s="94" customFormat="1" x14ac:dyDescent="0.2">
      <c r="A1099" s="116">
        <v>37068</v>
      </c>
      <c r="B1099" s="90" t="s">
        <v>8750</v>
      </c>
      <c r="C1099" s="90" t="s">
        <v>2639</v>
      </c>
      <c r="D1099" s="90" t="s">
        <v>2640</v>
      </c>
      <c r="E1099" s="90" t="s">
        <v>1426</v>
      </c>
      <c r="F1099" s="90" t="s">
        <v>2641</v>
      </c>
      <c r="G1099" s="90" t="s">
        <v>13522</v>
      </c>
      <c r="H1099" s="90" t="s">
        <v>909</v>
      </c>
      <c r="I1099" s="90" t="s">
        <v>949</v>
      </c>
      <c r="J1099" s="116">
        <v>295</v>
      </c>
      <c r="K1099" s="90" t="s">
        <v>1963</v>
      </c>
      <c r="L1099" s="90" t="s">
        <v>587</v>
      </c>
      <c r="M1099" s="94" t="str">
        <f t="shared" si="20"/>
        <v>RULL Albert</v>
      </c>
      <c r="N1099" s="94" t="str">
        <f>IFERROR(VLOOKUP(A1099,'[2]CLASES-TEMPORADA 2022_2023-2023'!$A:$M,12,0),"")</f>
        <v/>
      </c>
      <c r="O1099" s="90" t="str">
        <f>IFERROR(VLOOKUP(A1099,'[2]CLASES-TEMPORADA 2022_2023-2023'!$A:$M,13,0),"")</f>
        <v/>
      </c>
    </row>
    <row r="1100" spans="1:15" s="94" customFormat="1" x14ac:dyDescent="0.2">
      <c r="A1100" s="116">
        <v>37065</v>
      </c>
      <c r="B1100" s="90" t="s">
        <v>8750</v>
      </c>
      <c r="C1100" s="90" t="s">
        <v>2363</v>
      </c>
      <c r="D1100" s="90" t="s">
        <v>37</v>
      </c>
      <c r="E1100" s="90" t="s">
        <v>126</v>
      </c>
      <c r="F1100" s="90" t="s">
        <v>13523</v>
      </c>
      <c r="G1100" s="90" t="s">
        <v>13524</v>
      </c>
      <c r="H1100" s="90" t="s">
        <v>909</v>
      </c>
      <c r="I1100" s="90" t="s">
        <v>1181</v>
      </c>
      <c r="J1100" s="116">
        <v>293</v>
      </c>
      <c r="K1100" s="90" t="s">
        <v>1963</v>
      </c>
      <c r="L1100" s="90" t="s">
        <v>587</v>
      </c>
      <c r="M1100" s="94" t="str">
        <f t="shared" si="20"/>
        <v>LUCAS Pablo</v>
      </c>
      <c r="N1100" s="94" t="str">
        <f>IFERROR(VLOOKUP(A1100,'[2]CLASES-TEMPORADA 2022_2023-2023'!$A:$M,12,0),"")</f>
        <v/>
      </c>
      <c r="O1100" s="90" t="str">
        <f>IFERROR(VLOOKUP(A1100,'[2]CLASES-TEMPORADA 2022_2023-2023'!$A:$M,13,0),"")</f>
        <v/>
      </c>
    </row>
    <row r="1101" spans="1:15" s="94" customFormat="1" x14ac:dyDescent="0.2">
      <c r="A1101" s="116">
        <v>37061</v>
      </c>
      <c r="B1101" s="90" t="s">
        <v>10851</v>
      </c>
      <c r="C1101" s="90" t="s">
        <v>2643</v>
      </c>
      <c r="D1101" s="90"/>
      <c r="E1101" s="90" t="s">
        <v>13525</v>
      </c>
      <c r="F1101" s="90" t="s">
        <v>2644</v>
      </c>
      <c r="G1101" s="90" t="s">
        <v>13526</v>
      </c>
      <c r="H1101" s="90" t="s">
        <v>913</v>
      </c>
      <c r="I1101" s="90" t="s">
        <v>377</v>
      </c>
      <c r="J1101" s="116">
        <v>674</v>
      </c>
      <c r="K1101" s="90" t="s">
        <v>2200</v>
      </c>
      <c r="L1101" s="90" t="s">
        <v>184</v>
      </c>
      <c r="M1101" s="94" t="str">
        <f t="shared" si="20"/>
        <v>IMRE Leila Erika</v>
      </c>
      <c r="N1101" s="94" t="str">
        <f>IFERROR(VLOOKUP(A1101,'[2]CLASES-TEMPORADA 2022_2023-2023'!$A:$M,12,0),"")</f>
        <v/>
      </c>
      <c r="O1101" s="90" t="str">
        <f>IFERROR(VLOOKUP(A1101,'[2]CLASES-TEMPORADA 2022_2023-2023'!$A:$M,13,0),"")</f>
        <v/>
      </c>
    </row>
    <row r="1102" spans="1:15" s="94" customFormat="1" x14ac:dyDescent="0.2">
      <c r="A1102" s="116">
        <v>37049</v>
      </c>
      <c r="B1102" s="90" t="s">
        <v>10851</v>
      </c>
      <c r="C1102" s="90" t="s">
        <v>2647</v>
      </c>
      <c r="D1102" s="90"/>
      <c r="E1102" s="90" t="s">
        <v>2648</v>
      </c>
      <c r="F1102" s="90" t="s">
        <v>2649</v>
      </c>
      <c r="G1102" s="90" t="s">
        <v>13527</v>
      </c>
      <c r="H1102" s="90" t="s">
        <v>913</v>
      </c>
      <c r="I1102" s="90" t="s">
        <v>1171</v>
      </c>
      <c r="J1102" s="116">
        <v>59</v>
      </c>
      <c r="K1102" s="90" t="s">
        <v>2014</v>
      </c>
      <c r="L1102" s="90" t="s">
        <v>587</v>
      </c>
      <c r="M1102" s="94" t="str">
        <f t="shared" si="20"/>
        <v>KHETKHUAN Miss Tamolwan</v>
      </c>
      <c r="N1102" s="94" t="str">
        <f>IFERROR(VLOOKUP(A1102,'[2]CLASES-TEMPORADA 2022_2023-2023'!$A:$M,12,0),"")</f>
        <v/>
      </c>
      <c r="O1102" s="90" t="str">
        <f>IFERROR(VLOOKUP(A1102,'[2]CLASES-TEMPORADA 2022_2023-2023'!$A:$M,13,0),"")</f>
        <v/>
      </c>
    </row>
    <row r="1103" spans="1:15" s="94" customFormat="1" x14ac:dyDescent="0.2">
      <c r="A1103" s="116">
        <v>37048</v>
      </c>
      <c r="B1103" s="90" t="s">
        <v>8750</v>
      </c>
      <c r="C1103" s="90" t="s">
        <v>2650</v>
      </c>
      <c r="D1103" s="90"/>
      <c r="E1103" s="90" t="s">
        <v>2651</v>
      </c>
      <c r="F1103" s="90" t="s">
        <v>2652</v>
      </c>
      <c r="G1103" s="90" t="s">
        <v>13528</v>
      </c>
      <c r="H1103" s="90" t="s">
        <v>909</v>
      </c>
      <c r="I1103" s="90" t="s">
        <v>1174</v>
      </c>
      <c r="J1103" s="116">
        <v>10137</v>
      </c>
      <c r="K1103" s="90" t="s">
        <v>2103</v>
      </c>
      <c r="L1103" s="90" t="s">
        <v>585</v>
      </c>
      <c r="M1103" s="94" t="str">
        <f t="shared" si="20"/>
        <v>MARKOV Andrei</v>
      </c>
      <c r="N1103" s="94" t="str">
        <f>IFERROR(VLOOKUP(A1103,'[2]CLASES-TEMPORADA 2022_2023-2023'!$A:$M,12,0),"")</f>
        <v/>
      </c>
      <c r="O1103" s="90" t="str">
        <f>IFERROR(VLOOKUP(A1103,'[2]CLASES-TEMPORADA 2022_2023-2023'!$A:$M,13,0),"")</f>
        <v/>
      </c>
    </row>
    <row r="1104" spans="1:15" s="94" customFormat="1" x14ac:dyDescent="0.2">
      <c r="A1104" s="116">
        <v>37042</v>
      </c>
      <c r="B1104" s="90" t="s">
        <v>8750</v>
      </c>
      <c r="C1104" s="90" t="s">
        <v>87</v>
      </c>
      <c r="D1104" s="90" t="s">
        <v>28</v>
      </c>
      <c r="E1104" s="90" t="s">
        <v>20</v>
      </c>
      <c r="F1104" s="90" t="s">
        <v>2655</v>
      </c>
      <c r="G1104" s="90" t="s">
        <v>13529</v>
      </c>
      <c r="H1104" s="90" t="s">
        <v>909</v>
      </c>
      <c r="I1104" s="90" t="s">
        <v>1124</v>
      </c>
      <c r="J1104" s="116">
        <v>175</v>
      </c>
      <c r="K1104" s="90" t="s">
        <v>1963</v>
      </c>
      <c r="L1104" s="90" t="s">
        <v>520</v>
      </c>
      <c r="M1104" s="94" t="str">
        <f t="shared" si="20"/>
        <v>BLANCO Adrian</v>
      </c>
      <c r="N1104" s="94" t="str">
        <f>IFERROR(VLOOKUP(A1104,'[2]CLASES-TEMPORADA 2022_2023-2023'!$A:$M,12,0),"")</f>
        <v/>
      </c>
      <c r="O1104" s="90" t="str">
        <f>IFERROR(VLOOKUP(A1104,'[2]CLASES-TEMPORADA 2022_2023-2023'!$A:$M,13,0),"")</f>
        <v/>
      </c>
    </row>
    <row r="1105" spans="1:15" s="94" customFormat="1" x14ac:dyDescent="0.2">
      <c r="A1105" s="116">
        <v>37020</v>
      </c>
      <c r="B1105" s="90" t="s">
        <v>8750</v>
      </c>
      <c r="C1105" s="90" t="s">
        <v>2658</v>
      </c>
      <c r="D1105" s="90" t="s">
        <v>25</v>
      </c>
      <c r="E1105" s="90" t="s">
        <v>2659</v>
      </c>
      <c r="F1105" s="90" t="s">
        <v>2660</v>
      </c>
      <c r="G1105" s="90" t="s">
        <v>13530</v>
      </c>
      <c r="H1105" s="90" t="s">
        <v>909</v>
      </c>
      <c r="I1105" s="90" t="s">
        <v>990</v>
      </c>
      <c r="J1105" s="116">
        <v>736</v>
      </c>
      <c r="K1105" s="90" t="s">
        <v>1963</v>
      </c>
      <c r="L1105" s="90" t="s">
        <v>587</v>
      </c>
      <c r="M1105" s="94" t="str">
        <f t="shared" si="20"/>
        <v>LIU Ethan</v>
      </c>
      <c r="N1105" s="94" t="str">
        <f>IFERROR(VLOOKUP(A1105,'[2]CLASES-TEMPORADA 2022_2023-2023'!$A:$M,12,0),"")</f>
        <v/>
      </c>
      <c r="O1105" s="90" t="str">
        <f>IFERROR(VLOOKUP(A1105,'[2]CLASES-TEMPORADA 2022_2023-2023'!$A:$M,13,0),"")</f>
        <v/>
      </c>
    </row>
    <row r="1106" spans="1:15" s="94" customFormat="1" x14ac:dyDescent="0.2">
      <c r="A1106" s="116">
        <v>37014</v>
      </c>
      <c r="B1106" s="90" t="s">
        <v>8750</v>
      </c>
      <c r="C1106" s="90" t="s">
        <v>1971</v>
      </c>
      <c r="D1106" s="90" t="s">
        <v>1101</v>
      </c>
      <c r="E1106" s="90" t="s">
        <v>2514</v>
      </c>
      <c r="F1106" s="90" t="s">
        <v>13531</v>
      </c>
      <c r="G1106" s="90" t="s">
        <v>13532</v>
      </c>
      <c r="H1106" s="90" t="s">
        <v>920</v>
      </c>
      <c r="I1106" s="90" t="s">
        <v>1224</v>
      </c>
      <c r="J1106" s="116">
        <v>10153</v>
      </c>
      <c r="K1106" s="90" t="s">
        <v>1963</v>
      </c>
      <c r="L1106" s="90" t="s">
        <v>593</v>
      </c>
      <c r="M1106" s="94" t="str">
        <f t="shared" si="20"/>
        <v>MARTíN Christian</v>
      </c>
      <c r="N1106" s="94" t="str">
        <f>IFERROR(VLOOKUP(A1106,'[2]CLASES-TEMPORADA 2022_2023-2023'!$A:$M,12,0),"")</f>
        <v/>
      </c>
      <c r="O1106" s="90" t="str">
        <f>IFERROR(VLOOKUP(A1106,'[2]CLASES-TEMPORADA 2022_2023-2023'!$A:$M,13,0),"")</f>
        <v/>
      </c>
    </row>
    <row r="1107" spans="1:15" s="94" customFormat="1" x14ac:dyDescent="0.2">
      <c r="A1107" s="116">
        <v>37009</v>
      </c>
      <c r="B1107" s="90" t="s">
        <v>8750</v>
      </c>
      <c r="C1107" s="90" t="s">
        <v>21</v>
      </c>
      <c r="D1107" s="90" t="s">
        <v>915</v>
      </c>
      <c r="E1107" s="90" t="s">
        <v>85</v>
      </c>
      <c r="F1107" s="90" t="s">
        <v>5137</v>
      </c>
      <c r="G1107" s="90" t="s">
        <v>13533</v>
      </c>
      <c r="H1107" s="90" t="s">
        <v>920</v>
      </c>
      <c r="I1107" s="90" t="s">
        <v>11828</v>
      </c>
      <c r="J1107" s="116">
        <v>10485</v>
      </c>
      <c r="K1107" s="90" t="s">
        <v>1963</v>
      </c>
      <c r="L1107" s="90" t="s">
        <v>585</v>
      </c>
      <c r="M1107" s="94" t="str">
        <f t="shared" si="20"/>
        <v>GARCIA Diego</v>
      </c>
      <c r="N1107" s="94" t="str">
        <f>IFERROR(VLOOKUP(A1107,'[2]CLASES-TEMPORADA 2022_2023-2023'!$A:$M,12,0),"")</f>
        <v/>
      </c>
      <c r="O1107" s="90" t="str">
        <f>IFERROR(VLOOKUP(A1107,'[2]CLASES-TEMPORADA 2022_2023-2023'!$A:$M,13,0),"")</f>
        <v/>
      </c>
    </row>
    <row r="1108" spans="1:15" s="94" customFormat="1" x14ac:dyDescent="0.2">
      <c r="A1108" s="116">
        <v>37006</v>
      </c>
      <c r="B1108" s="90" t="s">
        <v>8750</v>
      </c>
      <c r="C1108" s="90" t="s">
        <v>53</v>
      </c>
      <c r="D1108" s="90" t="s">
        <v>3163</v>
      </c>
      <c r="E1108" s="90" t="s">
        <v>47</v>
      </c>
      <c r="F1108" s="90" t="s">
        <v>13534</v>
      </c>
      <c r="G1108" s="90" t="s">
        <v>13535</v>
      </c>
      <c r="H1108" s="90" t="s">
        <v>909</v>
      </c>
      <c r="I1108" s="90" t="s">
        <v>1069</v>
      </c>
      <c r="J1108" s="116">
        <v>10440</v>
      </c>
      <c r="K1108" s="90" t="s">
        <v>1963</v>
      </c>
      <c r="L1108" s="90" t="s">
        <v>582</v>
      </c>
      <c r="M1108" s="94" t="str">
        <f t="shared" si="20"/>
        <v>GIL Mateo</v>
      </c>
      <c r="N1108" s="94" t="str">
        <f>IFERROR(VLOOKUP(A1108,'[2]CLASES-TEMPORADA 2022_2023-2023'!$A:$M,12,0),"")</f>
        <v/>
      </c>
      <c r="O1108" s="90" t="str">
        <f>IFERROR(VLOOKUP(A1108,'[2]CLASES-TEMPORADA 2022_2023-2023'!$A:$M,13,0),"")</f>
        <v/>
      </c>
    </row>
    <row r="1109" spans="1:15" s="94" customFormat="1" x14ac:dyDescent="0.2">
      <c r="A1109" s="116">
        <v>37004</v>
      </c>
      <c r="B1109" s="90" t="s">
        <v>10851</v>
      </c>
      <c r="C1109" s="90" t="s">
        <v>2661</v>
      </c>
      <c r="D1109" s="90" t="s">
        <v>1685</v>
      </c>
      <c r="E1109" s="90" t="s">
        <v>2662</v>
      </c>
      <c r="F1109" s="90" t="s">
        <v>2663</v>
      </c>
      <c r="G1109" s="90" t="s">
        <v>13536</v>
      </c>
      <c r="H1109" s="90" t="s">
        <v>913</v>
      </c>
      <c r="I1109" s="90" t="s">
        <v>1034</v>
      </c>
      <c r="J1109" s="116">
        <v>10344</v>
      </c>
      <c r="K1109" s="90" t="s">
        <v>1963</v>
      </c>
      <c r="L1109" s="90" t="s">
        <v>586</v>
      </c>
      <c r="M1109" s="94" t="str">
        <f t="shared" si="20"/>
        <v>PRADO Noelia</v>
      </c>
      <c r="N1109" s="94" t="str">
        <f>IFERROR(VLOOKUP(A1109,'[2]CLASES-TEMPORADA 2022_2023-2023'!$A:$M,12,0),"")</f>
        <v/>
      </c>
      <c r="O1109" s="90" t="str">
        <f>IFERROR(VLOOKUP(A1109,'[2]CLASES-TEMPORADA 2022_2023-2023'!$A:$M,13,0),"")</f>
        <v/>
      </c>
    </row>
    <row r="1110" spans="1:15" s="94" customFormat="1" x14ac:dyDescent="0.2">
      <c r="A1110" s="116">
        <v>36995</v>
      </c>
      <c r="B1110" s="90" t="s">
        <v>10851</v>
      </c>
      <c r="C1110" s="90" t="s">
        <v>1731</v>
      </c>
      <c r="D1110" s="90" t="s">
        <v>2228</v>
      </c>
      <c r="E1110" s="90" t="s">
        <v>2234</v>
      </c>
      <c r="F1110" s="90" t="s">
        <v>2665</v>
      </c>
      <c r="G1110" s="90" t="s">
        <v>13537</v>
      </c>
      <c r="H1110" s="90" t="s">
        <v>909</v>
      </c>
      <c r="I1110" s="90" t="s">
        <v>990</v>
      </c>
      <c r="J1110" s="116">
        <v>736</v>
      </c>
      <c r="K1110" s="90" t="s">
        <v>1963</v>
      </c>
      <c r="L1110" s="90" t="s">
        <v>587</v>
      </c>
      <c r="M1110" s="94" t="str">
        <f t="shared" si="20"/>
        <v>MATA Ona</v>
      </c>
      <c r="N1110" s="94" t="str">
        <f>IFERROR(VLOOKUP(A1110,'[2]CLASES-TEMPORADA 2022_2023-2023'!$A:$M,12,0),"")</f>
        <v/>
      </c>
      <c r="O1110" s="90" t="str">
        <f>IFERROR(VLOOKUP(A1110,'[2]CLASES-TEMPORADA 2022_2023-2023'!$A:$M,13,0),"")</f>
        <v/>
      </c>
    </row>
    <row r="1111" spans="1:15" s="94" customFormat="1" x14ac:dyDescent="0.2">
      <c r="A1111" s="116">
        <v>36994</v>
      </c>
      <c r="B1111" s="90" t="s">
        <v>10851</v>
      </c>
      <c r="C1111" s="90" t="s">
        <v>2666</v>
      </c>
      <c r="D1111" s="90"/>
      <c r="E1111" s="90" t="s">
        <v>2667</v>
      </c>
      <c r="F1111" s="90" t="s">
        <v>2668</v>
      </c>
      <c r="G1111" s="90" t="s">
        <v>13538</v>
      </c>
      <c r="H1111" s="90" t="s">
        <v>909</v>
      </c>
      <c r="I1111" s="90" t="s">
        <v>990</v>
      </c>
      <c r="J1111" s="116">
        <v>736</v>
      </c>
      <c r="K1111" s="90" t="s">
        <v>1963</v>
      </c>
      <c r="L1111" s="90" t="s">
        <v>587</v>
      </c>
      <c r="M1111" s="94" t="str">
        <f t="shared" si="20"/>
        <v>YANG Karen</v>
      </c>
      <c r="N1111" s="94" t="str">
        <f>IFERROR(VLOOKUP(A1111,'[2]CLASES-TEMPORADA 2022_2023-2023'!$A:$M,12,0),"")</f>
        <v/>
      </c>
      <c r="O1111" s="90" t="str">
        <f>IFERROR(VLOOKUP(A1111,'[2]CLASES-TEMPORADA 2022_2023-2023'!$A:$M,13,0),"")</f>
        <v/>
      </c>
    </row>
    <row r="1112" spans="1:15" s="94" customFormat="1" x14ac:dyDescent="0.2">
      <c r="A1112" s="116">
        <v>36993</v>
      </c>
      <c r="B1112" s="90" t="s">
        <v>8750</v>
      </c>
      <c r="C1112" s="90" t="s">
        <v>2669</v>
      </c>
      <c r="D1112" s="90" t="s">
        <v>84</v>
      </c>
      <c r="E1112" s="90" t="s">
        <v>34</v>
      </c>
      <c r="F1112" s="90" t="s">
        <v>2670</v>
      </c>
      <c r="G1112" s="90" t="s">
        <v>13539</v>
      </c>
      <c r="H1112" s="90" t="s">
        <v>909</v>
      </c>
      <c r="I1112" s="90" t="s">
        <v>990</v>
      </c>
      <c r="J1112" s="116">
        <v>736</v>
      </c>
      <c r="K1112" s="90" t="s">
        <v>1963</v>
      </c>
      <c r="L1112" s="90" t="s">
        <v>587</v>
      </c>
      <c r="M1112" s="94" t="str">
        <f t="shared" si="20"/>
        <v>AGUILERA Alejandro</v>
      </c>
      <c r="N1112" s="94" t="str">
        <f>IFERROR(VLOOKUP(A1112,'[2]CLASES-TEMPORADA 2022_2023-2023'!$A:$M,12,0),"")</f>
        <v/>
      </c>
      <c r="O1112" s="90" t="str">
        <f>IFERROR(VLOOKUP(A1112,'[2]CLASES-TEMPORADA 2022_2023-2023'!$A:$M,13,0),"")</f>
        <v/>
      </c>
    </row>
    <row r="1113" spans="1:15" s="94" customFormat="1" x14ac:dyDescent="0.2">
      <c r="A1113" s="116">
        <v>36987</v>
      </c>
      <c r="B1113" s="90" t="s">
        <v>8750</v>
      </c>
      <c r="C1113" s="90" t="s">
        <v>3068</v>
      </c>
      <c r="D1113" s="90" t="s">
        <v>13540</v>
      </c>
      <c r="E1113" s="90" t="s">
        <v>13541</v>
      </c>
      <c r="F1113" s="90" t="s">
        <v>8112</v>
      </c>
      <c r="G1113" s="90" t="s">
        <v>13542</v>
      </c>
      <c r="H1113" s="90" t="s">
        <v>909</v>
      </c>
      <c r="I1113" s="90" t="s">
        <v>948</v>
      </c>
      <c r="J1113" s="116">
        <v>284</v>
      </c>
      <c r="K1113" s="90" t="s">
        <v>1963</v>
      </c>
      <c r="L1113" s="90" t="s">
        <v>588</v>
      </c>
      <c r="M1113" s="94" t="str">
        <f t="shared" si="20"/>
        <v>SALAZAR Luis Angel</v>
      </c>
      <c r="N1113" s="94" t="str">
        <f>IFERROR(VLOOKUP(A1113,'[2]CLASES-TEMPORADA 2022_2023-2023'!$A:$M,12,0),"")</f>
        <v/>
      </c>
      <c r="O1113" s="90" t="str">
        <f>IFERROR(VLOOKUP(A1113,'[2]CLASES-TEMPORADA 2022_2023-2023'!$A:$M,13,0),"")</f>
        <v/>
      </c>
    </row>
    <row r="1114" spans="1:15" s="94" customFormat="1" x14ac:dyDescent="0.2">
      <c r="A1114" s="116">
        <v>36982</v>
      </c>
      <c r="B1114" s="90" t="s">
        <v>8750</v>
      </c>
      <c r="C1114" s="90" t="s">
        <v>2671</v>
      </c>
      <c r="D1114" s="90"/>
      <c r="E1114" s="90" t="s">
        <v>2672</v>
      </c>
      <c r="F1114" s="90" t="s">
        <v>2673</v>
      </c>
      <c r="G1114" s="90" t="s">
        <v>13543</v>
      </c>
      <c r="H1114" s="90" t="s">
        <v>913</v>
      </c>
      <c r="I1114" s="90" t="s">
        <v>1210</v>
      </c>
      <c r="J1114" s="116">
        <v>668</v>
      </c>
      <c r="K1114" s="90" t="s">
        <v>2200</v>
      </c>
      <c r="L1114" s="90" t="s">
        <v>585</v>
      </c>
      <c r="M1114" s="94" t="str">
        <f t="shared" si="20"/>
        <v>FAZEKAS Peter</v>
      </c>
      <c r="N1114" s="94" t="str">
        <f>IFERROR(VLOOKUP(A1114,'[2]CLASES-TEMPORADA 2022_2023-2023'!$A:$M,12,0),"")</f>
        <v/>
      </c>
      <c r="O1114" s="90" t="str">
        <f>IFERROR(VLOOKUP(A1114,'[2]CLASES-TEMPORADA 2022_2023-2023'!$A:$M,13,0),"")</f>
        <v/>
      </c>
    </row>
    <row r="1115" spans="1:15" s="94" customFormat="1" x14ac:dyDescent="0.2">
      <c r="A1115" s="116">
        <v>36973</v>
      </c>
      <c r="B1115" s="90" t="s">
        <v>8750</v>
      </c>
      <c r="C1115" s="90" t="s">
        <v>13544</v>
      </c>
      <c r="D1115" s="90" t="s">
        <v>2114</v>
      </c>
      <c r="E1115" s="90" t="s">
        <v>13545</v>
      </c>
      <c r="F1115" s="90" t="s">
        <v>8104</v>
      </c>
      <c r="G1115" s="90" t="s">
        <v>13546</v>
      </c>
      <c r="H1115" s="90" t="s">
        <v>909</v>
      </c>
      <c r="I1115" s="90" t="s">
        <v>985</v>
      </c>
      <c r="J1115" s="116">
        <v>673</v>
      </c>
      <c r="K1115" s="90" t="s">
        <v>1963</v>
      </c>
      <c r="L1115" s="90" t="s">
        <v>583</v>
      </c>
      <c r="M1115" s="94" t="str">
        <f t="shared" si="20"/>
        <v>GALáN José Ángel</v>
      </c>
      <c r="N1115" s="94" t="str">
        <f>IFERROR(VLOOKUP(A1115,'[2]CLASES-TEMPORADA 2022_2023-2023'!$A:$M,12,0),"")</f>
        <v/>
      </c>
      <c r="O1115" s="90" t="str">
        <f>IFERROR(VLOOKUP(A1115,'[2]CLASES-TEMPORADA 2022_2023-2023'!$A:$M,13,0),"")</f>
        <v/>
      </c>
    </row>
    <row r="1116" spans="1:15" s="94" customFormat="1" x14ac:dyDescent="0.2">
      <c r="A1116" s="116">
        <v>36971</v>
      </c>
      <c r="B1116" s="90" t="s">
        <v>8750</v>
      </c>
      <c r="C1116" s="90" t="s">
        <v>2212</v>
      </c>
      <c r="D1116" s="90" t="s">
        <v>13544</v>
      </c>
      <c r="E1116" s="90" t="s">
        <v>147</v>
      </c>
      <c r="F1116" s="90" t="s">
        <v>3138</v>
      </c>
      <c r="G1116" s="90" t="s">
        <v>13547</v>
      </c>
      <c r="H1116" s="90" t="s">
        <v>909</v>
      </c>
      <c r="I1116" s="90" t="s">
        <v>985</v>
      </c>
      <c r="J1116" s="116">
        <v>673</v>
      </c>
      <c r="K1116" s="90" t="s">
        <v>1963</v>
      </c>
      <c r="L1116" s="90" t="s">
        <v>583</v>
      </c>
      <c r="M1116" s="94" t="str">
        <f t="shared" si="20"/>
        <v>PéREZ Gonzalo</v>
      </c>
      <c r="N1116" s="94" t="str">
        <f>IFERROR(VLOOKUP(A1116,'[2]CLASES-TEMPORADA 2022_2023-2023'!$A:$M,12,0),"")</f>
        <v/>
      </c>
      <c r="O1116" s="90" t="str">
        <f>IFERROR(VLOOKUP(A1116,'[2]CLASES-TEMPORADA 2022_2023-2023'!$A:$M,13,0),"")</f>
        <v/>
      </c>
    </row>
    <row r="1117" spans="1:15" s="94" customFormat="1" x14ac:dyDescent="0.2">
      <c r="A1117" s="116">
        <v>36968</v>
      </c>
      <c r="B1117" s="90" t="s">
        <v>8750</v>
      </c>
      <c r="C1117" s="90" t="s">
        <v>1168</v>
      </c>
      <c r="D1117" s="90" t="s">
        <v>2676</v>
      </c>
      <c r="E1117" s="90" t="s">
        <v>2677</v>
      </c>
      <c r="F1117" s="90" t="s">
        <v>2678</v>
      </c>
      <c r="G1117" s="90" t="s">
        <v>13548</v>
      </c>
      <c r="H1117" s="90" t="s">
        <v>909</v>
      </c>
      <c r="I1117" s="90" t="s">
        <v>1136</v>
      </c>
      <c r="J1117" s="116">
        <v>291</v>
      </c>
      <c r="K1117" s="90" t="s">
        <v>1963</v>
      </c>
      <c r="L1117" s="90" t="s">
        <v>587</v>
      </c>
      <c r="M1117" s="94" t="str">
        <f t="shared" si="20"/>
        <v>BALAGUER Rafel</v>
      </c>
      <c r="N1117" s="94" t="str">
        <f>IFERROR(VLOOKUP(A1117,'[2]CLASES-TEMPORADA 2022_2023-2023'!$A:$M,12,0),"")</f>
        <v/>
      </c>
      <c r="O1117" s="90" t="str">
        <f>IFERROR(VLOOKUP(A1117,'[2]CLASES-TEMPORADA 2022_2023-2023'!$A:$M,13,0),"")</f>
        <v/>
      </c>
    </row>
    <row r="1118" spans="1:15" s="94" customFormat="1" x14ac:dyDescent="0.2">
      <c r="A1118" s="116">
        <v>36961</v>
      </c>
      <c r="B1118" s="90" t="s">
        <v>10851</v>
      </c>
      <c r="C1118" s="90" t="s">
        <v>2685</v>
      </c>
      <c r="D1118" s="90"/>
      <c r="E1118" s="90" t="s">
        <v>2686</v>
      </c>
      <c r="F1118" s="90" t="s">
        <v>2687</v>
      </c>
      <c r="G1118" s="90" t="s">
        <v>13549</v>
      </c>
      <c r="H1118" s="90" t="s">
        <v>913</v>
      </c>
      <c r="I1118" s="90" t="s">
        <v>1170</v>
      </c>
      <c r="J1118" s="116">
        <v>406</v>
      </c>
      <c r="K1118" s="90" t="s">
        <v>2357</v>
      </c>
      <c r="L1118" s="90" t="s">
        <v>587</v>
      </c>
      <c r="M1118" s="94" t="str">
        <f t="shared" si="20"/>
        <v>HAPONOVA Hanna</v>
      </c>
      <c r="N1118" s="94" t="str">
        <f>IFERROR(VLOOKUP(A1118,'[2]CLASES-TEMPORADA 2022_2023-2023'!$A:$M,12,0),"")</f>
        <v/>
      </c>
      <c r="O1118" s="90" t="str">
        <f>IFERROR(VLOOKUP(A1118,'[2]CLASES-TEMPORADA 2022_2023-2023'!$A:$M,13,0),"")</f>
        <v/>
      </c>
    </row>
    <row r="1119" spans="1:15" s="94" customFormat="1" x14ac:dyDescent="0.2">
      <c r="A1119" s="116">
        <v>36959</v>
      </c>
      <c r="B1119" s="90" t="s">
        <v>8750</v>
      </c>
      <c r="C1119" s="90" t="s">
        <v>2688</v>
      </c>
      <c r="D1119" s="90" t="s">
        <v>1477</v>
      </c>
      <c r="E1119" s="90" t="s">
        <v>18</v>
      </c>
      <c r="F1119" s="90" t="s">
        <v>2689</v>
      </c>
      <c r="G1119" s="90" t="s">
        <v>13550</v>
      </c>
      <c r="H1119" s="90" t="s">
        <v>909</v>
      </c>
      <c r="I1119" s="90" t="s">
        <v>955</v>
      </c>
      <c r="J1119" s="116">
        <v>331</v>
      </c>
      <c r="K1119" s="90" t="s">
        <v>1963</v>
      </c>
      <c r="L1119" s="90" t="s">
        <v>588</v>
      </c>
      <c r="M1119" s="94" t="str">
        <f t="shared" si="20"/>
        <v>DUVOS Enrique</v>
      </c>
      <c r="N1119" s="94" t="str">
        <f>IFERROR(VLOOKUP(A1119,'[2]CLASES-TEMPORADA 2022_2023-2023'!$A:$M,12,0),"")</f>
        <v/>
      </c>
      <c r="O1119" s="90" t="str">
        <f>IFERROR(VLOOKUP(A1119,'[2]CLASES-TEMPORADA 2022_2023-2023'!$A:$M,13,0),"")</f>
        <v/>
      </c>
    </row>
    <row r="1120" spans="1:15" s="94" customFormat="1" x14ac:dyDescent="0.2">
      <c r="A1120" s="116">
        <v>36951</v>
      </c>
      <c r="B1120" s="90" t="s">
        <v>10851</v>
      </c>
      <c r="C1120" s="90" t="s">
        <v>2692</v>
      </c>
      <c r="D1120" s="90"/>
      <c r="E1120" s="90" t="s">
        <v>2693</v>
      </c>
      <c r="F1120" s="90" t="s">
        <v>2694</v>
      </c>
      <c r="G1120" s="90" t="s">
        <v>13551</v>
      </c>
      <c r="H1120" s="90" t="s">
        <v>920</v>
      </c>
      <c r="I1120" s="90" t="s">
        <v>1133</v>
      </c>
      <c r="J1120" s="116">
        <v>43</v>
      </c>
      <c r="K1120" s="90" t="s">
        <v>2176</v>
      </c>
      <c r="L1120" s="90" t="s">
        <v>520</v>
      </c>
      <c r="M1120" s="94" t="str">
        <f t="shared" si="20"/>
        <v>PEGOLO Aylen Naiara</v>
      </c>
      <c r="N1120" s="94" t="str">
        <f>IFERROR(VLOOKUP(A1120,'[2]CLASES-TEMPORADA 2022_2023-2023'!$A:$M,12,0),"")</f>
        <v/>
      </c>
      <c r="O1120" s="90" t="str">
        <f>IFERROR(VLOOKUP(A1120,'[2]CLASES-TEMPORADA 2022_2023-2023'!$A:$M,13,0),"")</f>
        <v/>
      </c>
    </row>
    <row r="1121" spans="1:15" s="94" customFormat="1" x14ac:dyDescent="0.2">
      <c r="A1121" s="116">
        <v>36946</v>
      </c>
      <c r="B1121" s="90" t="s">
        <v>8750</v>
      </c>
      <c r="C1121" s="90" t="s">
        <v>13552</v>
      </c>
      <c r="D1121" s="90" t="s">
        <v>87</v>
      </c>
      <c r="E1121" s="90" t="s">
        <v>109</v>
      </c>
      <c r="F1121" s="90" t="s">
        <v>13553</v>
      </c>
      <c r="G1121" s="90" t="s">
        <v>13554</v>
      </c>
      <c r="H1121" s="90" t="s">
        <v>909</v>
      </c>
      <c r="I1121" s="90" t="s">
        <v>1133</v>
      </c>
      <c r="J1121" s="116">
        <v>43</v>
      </c>
      <c r="K1121" s="90" t="s">
        <v>1963</v>
      </c>
      <c r="L1121" s="90" t="s">
        <v>520</v>
      </c>
      <c r="M1121" s="94" t="str">
        <f t="shared" si="20"/>
        <v>MÜLLER Juan Carlos</v>
      </c>
      <c r="N1121" s="94" t="str">
        <f>IFERROR(VLOOKUP(A1121,'[2]CLASES-TEMPORADA 2022_2023-2023'!$A:$M,12,0),"")</f>
        <v/>
      </c>
      <c r="O1121" s="90" t="str">
        <f>IFERROR(VLOOKUP(A1121,'[2]CLASES-TEMPORADA 2022_2023-2023'!$A:$M,13,0),"")</f>
        <v/>
      </c>
    </row>
    <row r="1122" spans="1:15" s="94" customFormat="1" x14ac:dyDescent="0.2">
      <c r="A1122" s="116">
        <v>36942</v>
      </c>
      <c r="B1122" s="90" t="s">
        <v>8750</v>
      </c>
      <c r="C1122" s="90" t="s">
        <v>46</v>
      </c>
      <c r="D1122" s="90" t="s">
        <v>13555</v>
      </c>
      <c r="E1122" s="90" t="s">
        <v>75</v>
      </c>
      <c r="F1122" s="90" t="s">
        <v>13556</v>
      </c>
      <c r="G1122" s="90" t="s">
        <v>13557</v>
      </c>
      <c r="H1122" s="90" t="s">
        <v>909</v>
      </c>
      <c r="I1122" s="90" t="s">
        <v>1249</v>
      </c>
      <c r="J1122" s="116">
        <v>10181</v>
      </c>
      <c r="K1122" s="90" t="s">
        <v>1963</v>
      </c>
      <c r="L1122" s="90" t="s">
        <v>583</v>
      </c>
      <c r="M1122" s="94" t="str">
        <f t="shared" si="20"/>
        <v>RODRIGUEZ Jorge</v>
      </c>
      <c r="N1122" s="94" t="str">
        <f>IFERROR(VLOOKUP(A1122,'[2]CLASES-TEMPORADA 2022_2023-2023'!$A:$M,12,0),"")</f>
        <v/>
      </c>
      <c r="O1122" s="90" t="str">
        <f>IFERROR(VLOOKUP(A1122,'[2]CLASES-TEMPORADA 2022_2023-2023'!$A:$M,13,0),"")</f>
        <v/>
      </c>
    </row>
    <row r="1123" spans="1:15" s="94" customFormat="1" x14ac:dyDescent="0.2">
      <c r="A1123" s="116">
        <v>36934</v>
      </c>
      <c r="B1123" s="90" t="s">
        <v>10851</v>
      </c>
      <c r="C1123" s="90" t="s">
        <v>2699</v>
      </c>
      <c r="D1123" s="90" t="s">
        <v>2314</v>
      </c>
      <c r="E1123" s="90" t="s">
        <v>2700</v>
      </c>
      <c r="F1123" s="90" t="s">
        <v>2293</v>
      </c>
      <c r="G1123" s="90" t="s">
        <v>13558</v>
      </c>
      <c r="H1123" s="90" t="s">
        <v>909</v>
      </c>
      <c r="I1123" s="90" t="s">
        <v>948</v>
      </c>
      <c r="J1123" s="116">
        <v>284</v>
      </c>
      <c r="K1123" s="90" t="s">
        <v>1963</v>
      </c>
      <c r="L1123" s="90" t="s">
        <v>588</v>
      </c>
      <c r="M1123" s="94" t="str">
        <f t="shared" si="20"/>
        <v>PAGALDAI Lur</v>
      </c>
      <c r="N1123" s="94" t="str">
        <f>IFERROR(VLOOKUP(A1123,'[2]CLASES-TEMPORADA 2022_2023-2023'!$A:$M,12,0),"")</f>
        <v/>
      </c>
      <c r="O1123" s="90" t="str">
        <f>IFERROR(VLOOKUP(A1123,'[2]CLASES-TEMPORADA 2022_2023-2023'!$A:$M,13,0),"")</f>
        <v/>
      </c>
    </row>
    <row r="1124" spans="1:15" s="94" customFormat="1" x14ac:dyDescent="0.2">
      <c r="A1124" s="116">
        <v>36930</v>
      </c>
      <c r="B1124" s="90" t="s">
        <v>8750</v>
      </c>
      <c r="C1124" s="90" t="s">
        <v>13559</v>
      </c>
      <c r="D1124" s="90"/>
      <c r="E1124" s="90" t="s">
        <v>2701</v>
      </c>
      <c r="F1124" s="90" t="s">
        <v>2702</v>
      </c>
      <c r="G1124" s="90" t="s">
        <v>13560</v>
      </c>
      <c r="H1124" s="90" t="s">
        <v>913</v>
      </c>
      <c r="I1124" s="90" t="s">
        <v>1014</v>
      </c>
      <c r="J1124" s="116">
        <v>10141</v>
      </c>
      <c r="K1124" s="90" t="s">
        <v>2079</v>
      </c>
      <c r="L1124" s="90" t="s">
        <v>585</v>
      </c>
      <c r="M1124" s="94" t="str">
        <f t="shared" si="20"/>
        <v>BUZAEANU Alexandru Nicholas</v>
      </c>
      <c r="N1124" s="94" t="str">
        <f>IFERROR(VLOOKUP(A1124,'[2]CLASES-TEMPORADA 2022_2023-2023'!$A:$M,12,0),"")</f>
        <v/>
      </c>
      <c r="O1124" s="90" t="str">
        <f>IFERROR(VLOOKUP(A1124,'[2]CLASES-TEMPORADA 2022_2023-2023'!$A:$M,13,0),"")</f>
        <v/>
      </c>
    </row>
    <row r="1125" spans="1:15" s="94" customFormat="1" x14ac:dyDescent="0.2">
      <c r="A1125" s="116">
        <v>36928</v>
      </c>
      <c r="B1125" s="90" t="s">
        <v>8750</v>
      </c>
      <c r="C1125" s="90" t="s">
        <v>963</v>
      </c>
      <c r="D1125" s="90" t="s">
        <v>87</v>
      </c>
      <c r="E1125" s="90" t="s">
        <v>2827</v>
      </c>
      <c r="F1125" s="90" t="s">
        <v>13561</v>
      </c>
      <c r="G1125" s="90" t="s">
        <v>13562</v>
      </c>
      <c r="H1125" s="90" t="s">
        <v>909</v>
      </c>
      <c r="I1125" s="90" t="s">
        <v>948</v>
      </c>
      <c r="J1125" s="116">
        <v>284</v>
      </c>
      <c r="K1125" s="90" t="s">
        <v>1963</v>
      </c>
      <c r="L1125" s="90" t="s">
        <v>588</v>
      </c>
      <c r="M1125" s="94" t="str">
        <f t="shared" si="20"/>
        <v>RAMON Victor Manuel</v>
      </c>
      <c r="N1125" s="94" t="str">
        <f>IFERROR(VLOOKUP(A1125,'[2]CLASES-TEMPORADA 2022_2023-2023'!$A:$M,12,0),"")</f>
        <v/>
      </c>
      <c r="O1125" s="90" t="str">
        <f>IFERROR(VLOOKUP(A1125,'[2]CLASES-TEMPORADA 2022_2023-2023'!$A:$M,13,0),"")</f>
        <v/>
      </c>
    </row>
    <row r="1126" spans="1:15" s="94" customFormat="1" x14ac:dyDescent="0.2">
      <c r="A1126" s="116">
        <v>36927</v>
      </c>
      <c r="B1126" s="90" t="s">
        <v>10851</v>
      </c>
      <c r="C1126" s="90" t="s">
        <v>13563</v>
      </c>
      <c r="D1126" s="90" t="s">
        <v>19</v>
      </c>
      <c r="E1126" s="90" t="s">
        <v>1044</v>
      </c>
      <c r="F1126" s="90" t="s">
        <v>13564</v>
      </c>
      <c r="G1126" s="90" t="s">
        <v>13565</v>
      </c>
      <c r="H1126" s="90" t="s">
        <v>909</v>
      </c>
      <c r="I1126" s="90" t="s">
        <v>1116</v>
      </c>
      <c r="J1126" s="116">
        <v>343</v>
      </c>
      <c r="K1126" s="90" t="s">
        <v>1963</v>
      </c>
      <c r="L1126" s="90" t="s">
        <v>604</v>
      </c>
      <c r="M1126" s="94" t="str">
        <f t="shared" si="20"/>
        <v>QUINZAñOS Cristina</v>
      </c>
      <c r="N1126" s="94" t="str">
        <f>IFERROR(VLOOKUP(A1126,'[2]CLASES-TEMPORADA 2022_2023-2023'!$A:$M,12,0),"")</f>
        <v/>
      </c>
      <c r="O1126" s="90" t="str">
        <f>IFERROR(VLOOKUP(A1126,'[2]CLASES-TEMPORADA 2022_2023-2023'!$A:$M,13,0),"")</f>
        <v/>
      </c>
    </row>
    <row r="1127" spans="1:15" s="94" customFormat="1" x14ac:dyDescent="0.2">
      <c r="A1127" s="116">
        <v>36926</v>
      </c>
      <c r="B1127" s="90" t="s">
        <v>8750</v>
      </c>
      <c r="C1127" s="90" t="s">
        <v>13563</v>
      </c>
      <c r="D1127" s="90" t="s">
        <v>969</v>
      </c>
      <c r="E1127" s="90" t="s">
        <v>1271</v>
      </c>
      <c r="F1127" s="90" t="s">
        <v>5696</v>
      </c>
      <c r="G1127" s="90" t="s">
        <v>13566</v>
      </c>
      <c r="H1127" s="90" t="s">
        <v>909</v>
      </c>
      <c r="I1127" s="90" t="s">
        <v>1116</v>
      </c>
      <c r="J1127" s="116">
        <v>343</v>
      </c>
      <c r="K1127" s="90" t="s">
        <v>1963</v>
      </c>
      <c r="L1127" s="90" t="s">
        <v>604</v>
      </c>
      <c r="M1127" s="94" t="str">
        <f t="shared" si="20"/>
        <v>QUINZAñOS Luis</v>
      </c>
      <c r="N1127" s="94" t="str">
        <f>IFERROR(VLOOKUP(A1127,'[2]CLASES-TEMPORADA 2022_2023-2023'!$A:$M,12,0),"")</f>
        <v/>
      </c>
      <c r="O1127" s="90" t="str">
        <f>IFERROR(VLOOKUP(A1127,'[2]CLASES-TEMPORADA 2022_2023-2023'!$A:$M,13,0),"")</f>
        <v/>
      </c>
    </row>
    <row r="1128" spans="1:15" s="94" customFormat="1" x14ac:dyDescent="0.2">
      <c r="A1128" s="116">
        <v>36924</v>
      </c>
      <c r="B1128" s="90" t="s">
        <v>8750</v>
      </c>
      <c r="C1128" s="90" t="s">
        <v>2066</v>
      </c>
      <c r="D1128" s="90" t="s">
        <v>13567</v>
      </c>
      <c r="E1128" s="90" t="s">
        <v>11573</v>
      </c>
      <c r="F1128" s="90" t="s">
        <v>13568</v>
      </c>
      <c r="G1128" s="90" t="s">
        <v>13569</v>
      </c>
      <c r="H1128" s="90" t="s">
        <v>920</v>
      </c>
      <c r="I1128" s="90" t="s">
        <v>1207</v>
      </c>
      <c r="J1128" s="116">
        <v>705</v>
      </c>
      <c r="K1128" s="90" t="s">
        <v>1963</v>
      </c>
      <c r="L1128" s="90" t="s">
        <v>593</v>
      </c>
      <c r="M1128" s="94" t="str">
        <f t="shared" si="20"/>
        <v>LóPEZ José Antonio</v>
      </c>
      <c r="N1128" s="94" t="str">
        <f>IFERROR(VLOOKUP(A1128,'[2]CLASES-TEMPORADA 2022_2023-2023'!$A:$M,12,0),"")</f>
        <v/>
      </c>
      <c r="O1128" s="90" t="str">
        <f>IFERROR(VLOOKUP(A1128,'[2]CLASES-TEMPORADA 2022_2023-2023'!$A:$M,13,0),"")</f>
        <v/>
      </c>
    </row>
    <row r="1129" spans="1:15" s="94" customFormat="1" x14ac:dyDescent="0.2">
      <c r="A1129" s="116">
        <v>36922</v>
      </c>
      <c r="B1129" s="90" t="s">
        <v>8750</v>
      </c>
      <c r="C1129" s="90" t="s">
        <v>13167</v>
      </c>
      <c r="D1129" s="90" t="s">
        <v>46</v>
      </c>
      <c r="E1129" s="90" t="s">
        <v>47</v>
      </c>
      <c r="F1129" s="90" t="s">
        <v>12227</v>
      </c>
      <c r="G1129" s="90" t="s">
        <v>13570</v>
      </c>
      <c r="H1129" s="90" t="s">
        <v>909</v>
      </c>
      <c r="I1129" s="90" t="s">
        <v>1116</v>
      </c>
      <c r="J1129" s="116">
        <v>343</v>
      </c>
      <c r="K1129" s="90" t="s">
        <v>1963</v>
      </c>
      <c r="L1129" s="90" t="s">
        <v>604</v>
      </c>
      <c r="M1129" s="94" t="str">
        <f t="shared" si="20"/>
        <v>FELICIANO Mateo</v>
      </c>
      <c r="N1129" s="94" t="str">
        <f>IFERROR(VLOOKUP(A1129,'[2]CLASES-TEMPORADA 2022_2023-2023'!$A:$M,12,0),"")</f>
        <v/>
      </c>
      <c r="O1129" s="90" t="str">
        <f>IFERROR(VLOOKUP(A1129,'[2]CLASES-TEMPORADA 2022_2023-2023'!$A:$M,13,0),"")</f>
        <v/>
      </c>
    </row>
    <row r="1130" spans="1:15" s="94" customFormat="1" x14ac:dyDescent="0.2">
      <c r="A1130" s="116">
        <v>36918</v>
      </c>
      <c r="B1130" s="90" t="s">
        <v>10851</v>
      </c>
      <c r="C1130" s="90" t="s">
        <v>3658</v>
      </c>
      <c r="D1130" s="90" t="s">
        <v>3659</v>
      </c>
      <c r="E1130" s="90" t="s">
        <v>3135</v>
      </c>
      <c r="F1130" s="90" t="s">
        <v>4636</v>
      </c>
      <c r="G1130" s="90" t="s">
        <v>13571</v>
      </c>
      <c r="H1130" s="90" t="s">
        <v>909</v>
      </c>
      <c r="I1130" s="90" t="s">
        <v>933</v>
      </c>
      <c r="J1130" s="116">
        <v>176</v>
      </c>
      <c r="K1130" s="90" t="s">
        <v>1963</v>
      </c>
      <c r="L1130" s="90" t="s">
        <v>599</v>
      </c>
      <c r="M1130" s="94" t="str">
        <f t="shared" si="20"/>
        <v>ROBLEDO Noa</v>
      </c>
      <c r="N1130" s="94" t="str">
        <f>IFERROR(VLOOKUP(A1130,'[2]CLASES-TEMPORADA 2022_2023-2023'!$A:$M,12,0),"")</f>
        <v/>
      </c>
      <c r="O1130" s="90" t="str">
        <f>IFERROR(VLOOKUP(A1130,'[2]CLASES-TEMPORADA 2022_2023-2023'!$A:$M,13,0),"")</f>
        <v/>
      </c>
    </row>
    <row r="1131" spans="1:15" s="94" customFormat="1" x14ac:dyDescent="0.2">
      <c r="A1131" s="116">
        <v>36912</v>
      </c>
      <c r="B1131" s="90" t="s">
        <v>8750</v>
      </c>
      <c r="C1131" s="90" t="s">
        <v>53</v>
      </c>
      <c r="D1131" s="90" t="s">
        <v>8451</v>
      </c>
      <c r="E1131" s="90" t="s">
        <v>2796</v>
      </c>
      <c r="F1131" s="90" t="s">
        <v>8452</v>
      </c>
      <c r="G1131" s="90" t="s">
        <v>13572</v>
      </c>
      <c r="H1131" s="90" t="s">
        <v>909</v>
      </c>
      <c r="I1131" s="90" t="s">
        <v>1014</v>
      </c>
      <c r="J1131" s="116">
        <v>10141</v>
      </c>
      <c r="K1131" s="90" t="s">
        <v>1963</v>
      </c>
      <c r="L1131" s="90" t="s">
        <v>585</v>
      </c>
      <c r="M1131" s="94" t="str">
        <f t="shared" si="20"/>
        <v>GIL Ignacio</v>
      </c>
      <c r="N1131" s="94" t="str">
        <f>IFERROR(VLOOKUP(A1131,'[2]CLASES-TEMPORADA 2022_2023-2023'!$A:$M,12,0),"")</f>
        <v/>
      </c>
      <c r="O1131" s="90" t="str">
        <f>IFERROR(VLOOKUP(A1131,'[2]CLASES-TEMPORADA 2022_2023-2023'!$A:$M,13,0),"")</f>
        <v/>
      </c>
    </row>
    <row r="1132" spans="1:15" s="94" customFormat="1" x14ac:dyDescent="0.2">
      <c r="A1132" s="116">
        <v>36909</v>
      </c>
      <c r="B1132" s="90" t="s">
        <v>8750</v>
      </c>
      <c r="C1132" s="90" t="s">
        <v>2363</v>
      </c>
      <c r="D1132" s="90" t="s">
        <v>60</v>
      </c>
      <c r="E1132" s="90" t="s">
        <v>72</v>
      </c>
      <c r="F1132" s="90" t="s">
        <v>3458</v>
      </c>
      <c r="G1132" s="90" t="s">
        <v>13573</v>
      </c>
      <c r="H1132" s="90" t="s">
        <v>909</v>
      </c>
      <c r="I1132" s="90" t="s">
        <v>953</v>
      </c>
      <c r="J1132" s="116">
        <v>309</v>
      </c>
      <c r="K1132" s="90" t="s">
        <v>1963</v>
      </c>
      <c r="L1132" s="90" t="s">
        <v>583</v>
      </c>
      <c r="M1132" s="94" t="str">
        <f t="shared" si="20"/>
        <v>LUCAS Rafael</v>
      </c>
      <c r="N1132" s="94" t="str">
        <f>IFERROR(VLOOKUP(A1132,'[2]CLASES-TEMPORADA 2022_2023-2023'!$A:$M,12,0),"")</f>
        <v/>
      </c>
      <c r="O1132" s="90" t="str">
        <f>IFERROR(VLOOKUP(A1132,'[2]CLASES-TEMPORADA 2022_2023-2023'!$A:$M,13,0),"")</f>
        <v/>
      </c>
    </row>
    <row r="1133" spans="1:15" s="94" customFormat="1" x14ac:dyDescent="0.2">
      <c r="A1133" s="116">
        <v>36908</v>
      </c>
      <c r="B1133" s="90" t="s">
        <v>10851</v>
      </c>
      <c r="C1133" s="90" t="s">
        <v>2704</v>
      </c>
      <c r="D1133" s="90"/>
      <c r="E1133" s="90" t="s">
        <v>2705</v>
      </c>
      <c r="F1133" s="90" t="s">
        <v>2706</v>
      </c>
      <c r="G1133" s="90" t="s">
        <v>13574</v>
      </c>
      <c r="H1133" s="90" t="s">
        <v>909</v>
      </c>
      <c r="I1133" s="90" t="s">
        <v>953</v>
      </c>
      <c r="J1133" s="116">
        <v>309</v>
      </c>
      <c r="K1133" s="90" t="s">
        <v>2707</v>
      </c>
      <c r="L1133" s="90" t="s">
        <v>583</v>
      </c>
      <c r="M1133" s="94" t="str">
        <f t="shared" si="20"/>
        <v>COMMISSO Alice</v>
      </c>
      <c r="N1133" s="94" t="str">
        <f>IFERROR(VLOOKUP(A1133,'[2]CLASES-TEMPORADA 2022_2023-2023'!$A:$M,12,0),"")</f>
        <v/>
      </c>
      <c r="O1133" s="90" t="str">
        <f>IFERROR(VLOOKUP(A1133,'[2]CLASES-TEMPORADA 2022_2023-2023'!$A:$M,13,0),"")</f>
        <v/>
      </c>
    </row>
    <row r="1134" spans="1:15" s="94" customFormat="1" x14ac:dyDescent="0.2">
      <c r="A1134" s="116">
        <v>36904</v>
      </c>
      <c r="B1134" s="90" t="s">
        <v>10851</v>
      </c>
      <c r="C1134" s="90" t="s">
        <v>2708</v>
      </c>
      <c r="D1134" s="90"/>
      <c r="E1134" s="90" t="s">
        <v>2709</v>
      </c>
      <c r="F1134" s="90" t="s">
        <v>2710</v>
      </c>
      <c r="G1134" s="90" t="s">
        <v>13575</v>
      </c>
      <c r="H1134" s="90" t="s">
        <v>913</v>
      </c>
      <c r="I1134" s="90" t="s">
        <v>953</v>
      </c>
      <c r="J1134" s="116">
        <v>309</v>
      </c>
      <c r="K1134" s="90" t="s">
        <v>2711</v>
      </c>
      <c r="L1134" s="90" t="s">
        <v>583</v>
      </c>
      <c r="M1134" s="94" t="str">
        <f t="shared" si="20"/>
        <v>OLIVEIRA Tatiane</v>
      </c>
      <c r="N1134" s="94" t="str">
        <f>IFERROR(VLOOKUP(A1134,'[2]CLASES-TEMPORADA 2022_2023-2023'!$A:$M,12,0),"")</f>
        <v/>
      </c>
      <c r="O1134" s="90" t="str">
        <f>IFERROR(VLOOKUP(A1134,'[2]CLASES-TEMPORADA 2022_2023-2023'!$A:$M,13,0),"")</f>
        <v/>
      </c>
    </row>
    <row r="1135" spans="1:15" s="94" customFormat="1" x14ac:dyDescent="0.2">
      <c r="A1135" s="116">
        <v>36901</v>
      </c>
      <c r="B1135" s="90" t="s">
        <v>8750</v>
      </c>
      <c r="C1135" s="90" t="s">
        <v>924</v>
      </c>
      <c r="D1135" s="90" t="s">
        <v>8453</v>
      </c>
      <c r="E1135" s="90" t="s">
        <v>2320</v>
      </c>
      <c r="F1135" s="90" t="s">
        <v>8454</v>
      </c>
      <c r="G1135" s="90" t="s">
        <v>13576</v>
      </c>
      <c r="H1135" s="90" t="s">
        <v>920</v>
      </c>
      <c r="I1135" s="90" t="s">
        <v>1250</v>
      </c>
      <c r="J1135" s="116">
        <v>367</v>
      </c>
      <c r="K1135" s="90" t="s">
        <v>1963</v>
      </c>
      <c r="L1135" s="90" t="s">
        <v>599</v>
      </c>
      <c r="M1135" s="94" t="str">
        <f t="shared" si="20"/>
        <v>ALONSO Juan Manuel</v>
      </c>
      <c r="N1135" s="94" t="str">
        <f>IFERROR(VLOOKUP(A1135,'[2]CLASES-TEMPORADA 2022_2023-2023'!$A:$M,12,0),"")</f>
        <v/>
      </c>
      <c r="O1135" s="90" t="str">
        <f>IFERROR(VLOOKUP(A1135,'[2]CLASES-TEMPORADA 2022_2023-2023'!$A:$M,13,0),"")</f>
        <v/>
      </c>
    </row>
    <row r="1136" spans="1:15" s="94" customFormat="1" x14ac:dyDescent="0.2">
      <c r="A1136" s="116">
        <v>36900</v>
      </c>
      <c r="B1136" s="90" t="s">
        <v>8750</v>
      </c>
      <c r="C1136" s="90" t="s">
        <v>2712</v>
      </c>
      <c r="D1136" s="90" t="s">
        <v>1690</v>
      </c>
      <c r="E1136" s="90" t="s">
        <v>943</v>
      </c>
      <c r="F1136" s="90" t="s">
        <v>2713</v>
      </c>
      <c r="G1136" s="90" t="s">
        <v>13577</v>
      </c>
      <c r="H1136" s="90" t="s">
        <v>920</v>
      </c>
      <c r="I1136" s="90" t="s">
        <v>1168</v>
      </c>
      <c r="J1136" s="116">
        <v>583</v>
      </c>
      <c r="K1136" s="90" t="s">
        <v>1963</v>
      </c>
      <c r="L1136" s="90" t="s">
        <v>587</v>
      </c>
      <c r="M1136" s="94" t="str">
        <f t="shared" si="20"/>
        <v>RIUMBAU Jordi</v>
      </c>
      <c r="N1136" s="94" t="str">
        <f>IFERROR(VLOOKUP(A1136,'[2]CLASES-TEMPORADA 2022_2023-2023'!$A:$M,12,0),"")</f>
        <v/>
      </c>
      <c r="O1136" s="90" t="str">
        <f>IFERROR(VLOOKUP(A1136,'[2]CLASES-TEMPORADA 2022_2023-2023'!$A:$M,13,0),"")</f>
        <v/>
      </c>
    </row>
    <row r="1137" spans="1:15" s="94" customFormat="1" x14ac:dyDescent="0.2">
      <c r="A1137" s="116">
        <v>36884</v>
      </c>
      <c r="B1137" s="90" t="s">
        <v>10851</v>
      </c>
      <c r="C1137" s="90" t="s">
        <v>46</v>
      </c>
      <c r="D1137" s="90" t="s">
        <v>2716</v>
      </c>
      <c r="E1137" s="90" t="s">
        <v>2690</v>
      </c>
      <c r="F1137" s="90" t="s">
        <v>2717</v>
      </c>
      <c r="G1137" s="90" t="s">
        <v>13578</v>
      </c>
      <c r="H1137" s="90" t="s">
        <v>909</v>
      </c>
      <c r="I1137" s="90" t="s">
        <v>2222</v>
      </c>
      <c r="J1137" s="116">
        <v>10433</v>
      </c>
      <c r="K1137" s="90" t="s">
        <v>1963</v>
      </c>
      <c r="L1137" s="90" t="s">
        <v>776</v>
      </c>
      <c r="M1137" s="94" t="str">
        <f t="shared" si="20"/>
        <v>RODRIGUEZ Claudia</v>
      </c>
      <c r="N1137" s="94" t="str">
        <f>IFERROR(VLOOKUP(A1137,'[2]CLASES-TEMPORADA 2022_2023-2023'!$A:$M,12,0),"")</f>
        <v/>
      </c>
      <c r="O1137" s="90" t="str">
        <f>IFERROR(VLOOKUP(A1137,'[2]CLASES-TEMPORADA 2022_2023-2023'!$A:$M,13,0),"")</f>
        <v/>
      </c>
    </row>
    <row r="1138" spans="1:15" s="94" customFormat="1" x14ac:dyDescent="0.2">
      <c r="A1138" s="116">
        <v>36883</v>
      </c>
      <c r="B1138" s="90" t="s">
        <v>10851</v>
      </c>
      <c r="C1138" s="90" t="s">
        <v>25</v>
      </c>
      <c r="D1138" s="90" t="s">
        <v>2718</v>
      </c>
      <c r="E1138" s="90" t="s">
        <v>2719</v>
      </c>
      <c r="F1138" s="90" t="s">
        <v>2720</v>
      </c>
      <c r="G1138" s="90" t="s">
        <v>13579</v>
      </c>
      <c r="H1138" s="90" t="s">
        <v>909</v>
      </c>
      <c r="I1138" s="90" t="s">
        <v>2222</v>
      </c>
      <c r="J1138" s="116">
        <v>10433</v>
      </c>
      <c r="K1138" s="90" t="s">
        <v>1963</v>
      </c>
      <c r="L1138" s="90" t="s">
        <v>776</v>
      </c>
      <c r="M1138" s="94" t="str">
        <f t="shared" si="20"/>
        <v>MARTINEZ Leire</v>
      </c>
      <c r="N1138" s="94" t="str">
        <f>IFERROR(VLOOKUP(A1138,'[2]CLASES-TEMPORADA 2022_2023-2023'!$A:$M,12,0),"")</f>
        <v/>
      </c>
      <c r="O1138" s="90" t="str">
        <f>IFERROR(VLOOKUP(A1138,'[2]CLASES-TEMPORADA 2022_2023-2023'!$A:$M,13,0),"")</f>
        <v/>
      </c>
    </row>
    <row r="1139" spans="1:15" s="94" customFormat="1" x14ac:dyDescent="0.2">
      <c r="A1139" s="116">
        <v>36882</v>
      </c>
      <c r="B1139" s="90" t="s">
        <v>10851</v>
      </c>
      <c r="C1139" s="90" t="s">
        <v>2721</v>
      </c>
      <c r="D1139" s="90" t="s">
        <v>2722</v>
      </c>
      <c r="E1139" s="90" t="s">
        <v>1026</v>
      </c>
      <c r="F1139" s="90" t="s">
        <v>2723</v>
      </c>
      <c r="G1139" s="90" t="s">
        <v>13580</v>
      </c>
      <c r="H1139" s="90" t="s">
        <v>909</v>
      </c>
      <c r="I1139" s="90" t="s">
        <v>2222</v>
      </c>
      <c r="J1139" s="116">
        <v>10433</v>
      </c>
      <c r="K1139" s="90" t="s">
        <v>1963</v>
      </c>
      <c r="L1139" s="90" t="s">
        <v>776</v>
      </c>
      <c r="M1139" s="94" t="str">
        <f t="shared" si="20"/>
        <v>TOQUERO Maialen</v>
      </c>
      <c r="N1139" s="94" t="str">
        <f>IFERROR(VLOOKUP(A1139,'[2]CLASES-TEMPORADA 2022_2023-2023'!$A:$M,12,0),"")</f>
        <v/>
      </c>
      <c r="O1139" s="90" t="str">
        <f>IFERROR(VLOOKUP(A1139,'[2]CLASES-TEMPORADA 2022_2023-2023'!$A:$M,13,0),"")</f>
        <v/>
      </c>
    </row>
    <row r="1140" spans="1:15" s="94" customFormat="1" x14ac:dyDescent="0.2">
      <c r="A1140" s="116">
        <v>36881</v>
      </c>
      <c r="B1140" s="90" t="s">
        <v>8750</v>
      </c>
      <c r="C1140" s="90" t="s">
        <v>2724</v>
      </c>
      <c r="D1140" s="90" t="s">
        <v>31</v>
      </c>
      <c r="E1140" s="90" t="s">
        <v>2725</v>
      </c>
      <c r="F1140" s="90" t="s">
        <v>2726</v>
      </c>
      <c r="G1140" s="90" t="s">
        <v>13581</v>
      </c>
      <c r="H1140" s="90" t="s">
        <v>909</v>
      </c>
      <c r="I1140" s="90" t="s">
        <v>2222</v>
      </c>
      <c r="J1140" s="116">
        <v>10433</v>
      </c>
      <c r="K1140" s="90" t="s">
        <v>1963</v>
      </c>
      <c r="L1140" s="90" t="s">
        <v>776</v>
      </c>
      <c r="M1140" s="94" t="str">
        <f t="shared" si="20"/>
        <v>GOIKOECHEA Julen</v>
      </c>
      <c r="N1140" s="94" t="str">
        <f>IFERROR(VLOOKUP(A1140,'[2]CLASES-TEMPORADA 2022_2023-2023'!$A:$M,12,0),"")</f>
        <v/>
      </c>
      <c r="O1140" s="90" t="str">
        <f>IFERROR(VLOOKUP(A1140,'[2]CLASES-TEMPORADA 2022_2023-2023'!$A:$M,13,0),"")</f>
        <v/>
      </c>
    </row>
    <row r="1141" spans="1:15" s="94" customFormat="1" x14ac:dyDescent="0.2">
      <c r="A1141" s="116">
        <v>36880</v>
      </c>
      <c r="B1141" s="90" t="s">
        <v>10851</v>
      </c>
      <c r="C1141" s="90" t="s">
        <v>13582</v>
      </c>
      <c r="D1141" s="90" t="s">
        <v>13583</v>
      </c>
      <c r="E1141" s="90" t="s">
        <v>1366</v>
      </c>
      <c r="F1141" s="90" t="s">
        <v>13584</v>
      </c>
      <c r="G1141" s="90" t="s">
        <v>13585</v>
      </c>
      <c r="H1141" s="90" t="s">
        <v>920</v>
      </c>
      <c r="I1141" s="90" t="s">
        <v>1166</v>
      </c>
      <c r="J1141" s="116">
        <v>202</v>
      </c>
      <c r="K1141" s="90" t="s">
        <v>1963</v>
      </c>
      <c r="L1141" s="90" t="s">
        <v>520</v>
      </c>
      <c r="M1141" s="94" t="str">
        <f t="shared" si="20"/>
        <v>ULLA Alba</v>
      </c>
      <c r="N1141" s="94" t="str">
        <f>IFERROR(VLOOKUP(A1141,'[2]CLASES-TEMPORADA 2022_2023-2023'!$A:$M,12,0),"")</f>
        <v/>
      </c>
      <c r="O1141" s="90" t="str">
        <f>IFERROR(VLOOKUP(A1141,'[2]CLASES-TEMPORADA 2022_2023-2023'!$A:$M,13,0),"")</f>
        <v/>
      </c>
    </row>
    <row r="1142" spans="1:15" s="94" customFormat="1" x14ac:dyDescent="0.2">
      <c r="A1142" s="116">
        <v>36879</v>
      </c>
      <c r="B1142" s="90" t="s">
        <v>8750</v>
      </c>
      <c r="C1142" s="90" t="s">
        <v>1379</v>
      </c>
      <c r="D1142" s="90" t="s">
        <v>1709</v>
      </c>
      <c r="E1142" s="90" t="s">
        <v>126</v>
      </c>
      <c r="F1142" s="90" t="s">
        <v>3516</v>
      </c>
      <c r="G1142" s="90" t="s">
        <v>13586</v>
      </c>
      <c r="H1142" s="90" t="s">
        <v>920</v>
      </c>
      <c r="I1142" s="90" t="s">
        <v>1166</v>
      </c>
      <c r="J1142" s="116">
        <v>202</v>
      </c>
      <c r="K1142" s="90" t="s">
        <v>1963</v>
      </c>
      <c r="L1142" s="90" t="s">
        <v>520</v>
      </c>
      <c r="M1142" s="94" t="str">
        <f t="shared" si="20"/>
        <v>LORENZO Pablo</v>
      </c>
      <c r="N1142" s="94" t="str">
        <f>IFERROR(VLOOKUP(A1142,'[2]CLASES-TEMPORADA 2022_2023-2023'!$A:$M,12,0),"")</f>
        <v/>
      </c>
      <c r="O1142" s="90" t="str">
        <f>IFERROR(VLOOKUP(A1142,'[2]CLASES-TEMPORADA 2022_2023-2023'!$A:$M,13,0),"")</f>
        <v/>
      </c>
    </row>
    <row r="1143" spans="1:15" s="94" customFormat="1" x14ac:dyDescent="0.2">
      <c r="A1143" s="116">
        <v>36875</v>
      </c>
      <c r="B1143" s="90" t="s">
        <v>10851</v>
      </c>
      <c r="C1143" s="90" t="s">
        <v>2727</v>
      </c>
      <c r="D1143" s="90"/>
      <c r="E1143" s="90" t="s">
        <v>2728</v>
      </c>
      <c r="F1143" s="90" t="s">
        <v>2729</v>
      </c>
      <c r="G1143" s="90" t="s">
        <v>13587</v>
      </c>
      <c r="H1143" s="90" t="s">
        <v>913</v>
      </c>
      <c r="I1143" s="90" t="s">
        <v>377</v>
      </c>
      <c r="J1143" s="116">
        <v>674</v>
      </c>
      <c r="K1143" s="90" t="s">
        <v>2254</v>
      </c>
      <c r="L1143" s="90" t="s">
        <v>184</v>
      </c>
      <c r="M1143" s="94" t="str">
        <f t="shared" si="20"/>
        <v>SINHA ROY Krittwika</v>
      </c>
      <c r="N1143" s="94" t="str">
        <f>IFERROR(VLOOKUP(A1143,'[2]CLASES-TEMPORADA 2022_2023-2023'!$A:$M,12,0),"")</f>
        <v/>
      </c>
      <c r="O1143" s="90" t="str">
        <f>IFERROR(VLOOKUP(A1143,'[2]CLASES-TEMPORADA 2022_2023-2023'!$A:$M,13,0),"")</f>
        <v/>
      </c>
    </row>
    <row r="1144" spans="1:15" s="94" customFormat="1" x14ac:dyDescent="0.2">
      <c r="A1144" s="116">
        <v>36873</v>
      </c>
      <c r="B1144" s="90" t="s">
        <v>8750</v>
      </c>
      <c r="C1144" s="90" t="s">
        <v>2731</v>
      </c>
      <c r="D1144" s="90" t="s">
        <v>1487</v>
      </c>
      <c r="E1144" s="90" t="s">
        <v>2034</v>
      </c>
      <c r="F1144" s="90" t="s">
        <v>2732</v>
      </c>
      <c r="G1144" s="90" t="s">
        <v>13588</v>
      </c>
      <c r="H1144" s="90" t="s">
        <v>909</v>
      </c>
      <c r="I1144" s="90" t="s">
        <v>1235</v>
      </c>
      <c r="J1144" s="116">
        <v>10036</v>
      </c>
      <c r="K1144" s="90" t="s">
        <v>1963</v>
      </c>
      <c r="L1144" s="90" t="s">
        <v>587</v>
      </c>
      <c r="M1144" s="94" t="str">
        <f t="shared" si="20"/>
        <v>MARTÍ Victor</v>
      </c>
      <c r="N1144" s="94" t="str">
        <f>IFERROR(VLOOKUP(A1144,'[2]CLASES-TEMPORADA 2022_2023-2023'!$A:$M,12,0),"")</f>
        <v/>
      </c>
      <c r="O1144" s="90" t="str">
        <f>IFERROR(VLOOKUP(A1144,'[2]CLASES-TEMPORADA 2022_2023-2023'!$A:$M,13,0),"")</f>
        <v/>
      </c>
    </row>
    <row r="1145" spans="1:15" s="94" customFormat="1" x14ac:dyDescent="0.2">
      <c r="A1145" s="116">
        <v>36872</v>
      </c>
      <c r="B1145" s="90" t="s">
        <v>10851</v>
      </c>
      <c r="C1145" s="90" t="s">
        <v>2733</v>
      </c>
      <c r="D1145" s="90"/>
      <c r="E1145" s="90" t="s">
        <v>2734</v>
      </c>
      <c r="F1145" s="90" t="s">
        <v>2735</v>
      </c>
      <c r="G1145" s="90" t="s">
        <v>13589</v>
      </c>
      <c r="H1145" s="90" t="s">
        <v>909</v>
      </c>
      <c r="I1145" s="90" t="s">
        <v>1139</v>
      </c>
      <c r="J1145" s="116">
        <v>52</v>
      </c>
      <c r="K1145" s="90" t="s">
        <v>2079</v>
      </c>
      <c r="L1145" s="90" t="s">
        <v>598</v>
      </c>
      <c r="M1145" s="94" t="str">
        <f t="shared" ref="M1145:M1208" si="21">CONCATENATE(C1145," ",PROPER(E1145))</f>
        <v>BROATIC Corina</v>
      </c>
      <c r="N1145" s="94" t="str">
        <f>IFERROR(VLOOKUP(A1145,'[2]CLASES-TEMPORADA 2022_2023-2023'!$A:$M,12,0),"")</f>
        <v/>
      </c>
      <c r="O1145" s="90" t="str">
        <f>IFERROR(VLOOKUP(A1145,'[2]CLASES-TEMPORADA 2022_2023-2023'!$A:$M,13,0),"")</f>
        <v/>
      </c>
    </row>
    <row r="1146" spans="1:15" s="94" customFormat="1" x14ac:dyDescent="0.2">
      <c r="A1146" s="116">
        <v>36870</v>
      </c>
      <c r="B1146" s="90" t="s">
        <v>10851</v>
      </c>
      <c r="C1146" s="90" t="s">
        <v>2737</v>
      </c>
      <c r="D1146" s="90"/>
      <c r="E1146" s="90" t="s">
        <v>2738</v>
      </c>
      <c r="F1146" s="90" t="s">
        <v>2739</v>
      </c>
      <c r="G1146" s="90" t="s">
        <v>13590</v>
      </c>
      <c r="H1146" s="90" t="s">
        <v>913</v>
      </c>
      <c r="I1146" s="90" t="s">
        <v>1206</v>
      </c>
      <c r="J1146" s="116">
        <v>10173</v>
      </c>
      <c r="K1146" s="90" t="s">
        <v>1963</v>
      </c>
      <c r="L1146" s="90" t="s">
        <v>587</v>
      </c>
      <c r="M1146" s="94" t="str">
        <f t="shared" si="21"/>
        <v>MANRESA Jana</v>
      </c>
      <c r="N1146" s="94" t="str">
        <f>IFERROR(VLOOKUP(A1146,'[2]CLASES-TEMPORADA 2022_2023-2023'!$A:$M,12,0),"")</f>
        <v/>
      </c>
      <c r="O1146" s="90" t="str">
        <f>IFERROR(VLOOKUP(A1146,'[2]CLASES-TEMPORADA 2022_2023-2023'!$A:$M,13,0),"")</f>
        <v/>
      </c>
    </row>
    <row r="1147" spans="1:15" s="94" customFormat="1" x14ac:dyDescent="0.2">
      <c r="A1147" s="116">
        <v>36868</v>
      </c>
      <c r="B1147" s="90" t="s">
        <v>8750</v>
      </c>
      <c r="C1147" s="90" t="s">
        <v>2741</v>
      </c>
      <c r="D1147" s="90" t="s">
        <v>2742</v>
      </c>
      <c r="E1147" s="90" t="s">
        <v>2743</v>
      </c>
      <c r="F1147" s="90" t="s">
        <v>2744</v>
      </c>
      <c r="G1147" s="90" t="s">
        <v>13591</v>
      </c>
      <c r="H1147" s="90" t="s">
        <v>909</v>
      </c>
      <c r="I1147" s="90" t="s">
        <v>1206</v>
      </c>
      <c r="J1147" s="116">
        <v>10173</v>
      </c>
      <c r="K1147" s="90" t="s">
        <v>1963</v>
      </c>
      <c r="L1147" s="90" t="s">
        <v>587</v>
      </c>
      <c r="M1147" s="94" t="str">
        <f t="shared" si="21"/>
        <v>PROUS Gerard</v>
      </c>
      <c r="N1147" s="94" t="str">
        <f>IFERROR(VLOOKUP(A1147,'[2]CLASES-TEMPORADA 2022_2023-2023'!$A:$M,12,0),"")</f>
        <v/>
      </c>
      <c r="O1147" s="90" t="str">
        <f>IFERROR(VLOOKUP(A1147,'[2]CLASES-TEMPORADA 2022_2023-2023'!$A:$M,13,0),"")</f>
        <v/>
      </c>
    </row>
    <row r="1148" spans="1:15" s="94" customFormat="1" x14ac:dyDescent="0.2">
      <c r="A1148" s="116">
        <v>36854</v>
      </c>
      <c r="B1148" s="90" t="s">
        <v>8750</v>
      </c>
      <c r="C1148" s="90" t="s">
        <v>66</v>
      </c>
      <c r="D1148" s="90" t="s">
        <v>70</v>
      </c>
      <c r="E1148" s="90" t="s">
        <v>2598</v>
      </c>
      <c r="F1148" s="90" t="s">
        <v>2745</v>
      </c>
      <c r="G1148" s="90" t="s">
        <v>13592</v>
      </c>
      <c r="H1148" s="90" t="s">
        <v>909</v>
      </c>
      <c r="I1148" s="90" t="s">
        <v>1150</v>
      </c>
      <c r="J1148" s="116">
        <v>439</v>
      </c>
      <c r="K1148" s="90" t="s">
        <v>1963</v>
      </c>
      <c r="L1148" s="90" t="s">
        <v>583</v>
      </c>
      <c r="M1148" s="94" t="str">
        <f t="shared" si="21"/>
        <v>MARTIN Ismael</v>
      </c>
      <c r="N1148" s="94" t="str">
        <f>IFERROR(VLOOKUP(A1148,'[2]CLASES-TEMPORADA 2022_2023-2023'!$A:$M,12,0),"")</f>
        <v/>
      </c>
      <c r="O1148" s="90" t="str">
        <f>IFERROR(VLOOKUP(A1148,'[2]CLASES-TEMPORADA 2022_2023-2023'!$A:$M,13,0),"")</f>
        <v/>
      </c>
    </row>
    <row r="1149" spans="1:15" s="94" customFormat="1" x14ac:dyDescent="0.2">
      <c r="A1149" s="116">
        <v>36849</v>
      </c>
      <c r="B1149" s="90" t="s">
        <v>8750</v>
      </c>
      <c r="C1149" s="90" t="s">
        <v>1379</v>
      </c>
      <c r="D1149" s="90" t="s">
        <v>2746</v>
      </c>
      <c r="E1149" s="90" t="s">
        <v>2747</v>
      </c>
      <c r="F1149" s="90" t="s">
        <v>2748</v>
      </c>
      <c r="G1149" s="90" t="s">
        <v>13593</v>
      </c>
      <c r="H1149" s="90" t="s">
        <v>909</v>
      </c>
      <c r="I1149" s="90" t="s">
        <v>1048</v>
      </c>
      <c r="J1149" s="116">
        <v>10456</v>
      </c>
      <c r="K1149" s="90" t="s">
        <v>1963</v>
      </c>
      <c r="L1149" s="90" t="s">
        <v>604</v>
      </c>
      <c r="M1149" s="94" t="str">
        <f t="shared" si="21"/>
        <v>LORENZO Jose Felix</v>
      </c>
      <c r="N1149" s="94" t="str">
        <f>IFERROR(VLOOKUP(A1149,'[2]CLASES-TEMPORADA 2022_2023-2023'!$A:$M,12,0),"")</f>
        <v/>
      </c>
      <c r="O1149" s="90" t="str">
        <f>IFERROR(VLOOKUP(A1149,'[2]CLASES-TEMPORADA 2022_2023-2023'!$A:$M,13,0),"")</f>
        <v/>
      </c>
    </row>
    <row r="1150" spans="1:15" s="94" customFormat="1" x14ac:dyDescent="0.2">
      <c r="A1150" s="116">
        <v>36845</v>
      </c>
      <c r="B1150" s="90" t="s">
        <v>10851</v>
      </c>
      <c r="C1150" s="90" t="s">
        <v>1574</v>
      </c>
      <c r="D1150" s="90" t="s">
        <v>150</v>
      </c>
      <c r="E1150" s="90" t="s">
        <v>13594</v>
      </c>
      <c r="F1150" s="90" t="s">
        <v>13595</v>
      </c>
      <c r="G1150" s="90" t="s">
        <v>13596</v>
      </c>
      <c r="H1150" s="90" t="s">
        <v>909</v>
      </c>
      <c r="I1150" s="90" t="s">
        <v>979</v>
      </c>
      <c r="J1150" s="116">
        <v>634</v>
      </c>
      <c r="K1150" s="90" t="s">
        <v>1963</v>
      </c>
      <c r="L1150" s="90" t="s">
        <v>593</v>
      </c>
      <c r="M1150" s="94" t="str">
        <f t="shared" si="21"/>
        <v>AFONSO Itahisa</v>
      </c>
      <c r="N1150" s="94" t="str">
        <f>IFERROR(VLOOKUP(A1150,'[2]CLASES-TEMPORADA 2022_2023-2023'!$A:$M,12,0),"")</f>
        <v/>
      </c>
      <c r="O1150" s="90" t="str">
        <f>IFERROR(VLOOKUP(A1150,'[2]CLASES-TEMPORADA 2022_2023-2023'!$A:$M,13,0),"")</f>
        <v/>
      </c>
    </row>
    <row r="1151" spans="1:15" s="94" customFormat="1" x14ac:dyDescent="0.2">
      <c r="A1151" s="116">
        <v>36840</v>
      </c>
      <c r="B1151" s="90" t="s">
        <v>8750</v>
      </c>
      <c r="C1151" s="90" t="s">
        <v>2752</v>
      </c>
      <c r="D1151" s="90" t="s">
        <v>2753</v>
      </c>
      <c r="E1151" s="90" t="s">
        <v>2418</v>
      </c>
      <c r="F1151" s="90" t="s">
        <v>2754</v>
      </c>
      <c r="G1151" s="90" t="s">
        <v>13597</v>
      </c>
      <c r="H1151" s="90" t="s">
        <v>909</v>
      </c>
      <c r="I1151" s="90" t="s">
        <v>1167</v>
      </c>
      <c r="J1151" s="116">
        <v>682</v>
      </c>
      <c r="K1151" s="90" t="s">
        <v>1963</v>
      </c>
      <c r="L1151" s="90" t="s">
        <v>520</v>
      </c>
      <c r="M1151" s="94" t="str">
        <f t="shared" si="21"/>
        <v>DUVóS Jon</v>
      </c>
      <c r="N1151" s="94" t="str">
        <f>IFERROR(VLOOKUP(A1151,'[2]CLASES-TEMPORADA 2022_2023-2023'!$A:$M,12,0),"")</f>
        <v/>
      </c>
      <c r="O1151" s="90" t="str">
        <f>IFERROR(VLOOKUP(A1151,'[2]CLASES-TEMPORADA 2022_2023-2023'!$A:$M,13,0),"")</f>
        <v/>
      </c>
    </row>
    <row r="1152" spans="1:15" s="94" customFormat="1" x14ac:dyDescent="0.2">
      <c r="A1152" s="116">
        <v>36839</v>
      </c>
      <c r="B1152" s="90" t="s">
        <v>8750</v>
      </c>
      <c r="C1152" s="90" t="s">
        <v>2752</v>
      </c>
      <c r="D1152" s="90" t="s">
        <v>2753</v>
      </c>
      <c r="E1152" s="90" t="s">
        <v>2755</v>
      </c>
      <c r="F1152" s="90" t="s">
        <v>2756</v>
      </c>
      <c r="G1152" s="90" t="s">
        <v>13598</v>
      </c>
      <c r="H1152" s="90" t="s">
        <v>909</v>
      </c>
      <c r="I1152" s="90" t="s">
        <v>955</v>
      </c>
      <c r="J1152" s="116">
        <v>331</v>
      </c>
      <c r="K1152" s="90" t="s">
        <v>1963</v>
      </c>
      <c r="L1152" s="90" t="s">
        <v>588</v>
      </c>
      <c r="M1152" s="94" t="str">
        <f t="shared" si="21"/>
        <v>DUVóS Eneko</v>
      </c>
      <c r="N1152" s="94" t="str">
        <f>IFERROR(VLOOKUP(A1152,'[2]CLASES-TEMPORADA 2022_2023-2023'!$A:$M,12,0),"")</f>
        <v/>
      </c>
      <c r="O1152" s="90" t="str">
        <f>IFERROR(VLOOKUP(A1152,'[2]CLASES-TEMPORADA 2022_2023-2023'!$A:$M,13,0),"")</f>
        <v/>
      </c>
    </row>
    <row r="1153" spans="1:15" s="94" customFormat="1" x14ac:dyDescent="0.2">
      <c r="A1153" s="116">
        <v>36837</v>
      </c>
      <c r="B1153" s="90" t="s">
        <v>8750</v>
      </c>
      <c r="C1153" s="90" t="s">
        <v>2758</v>
      </c>
      <c r="D1153" s="90" t="s">
        <v>2759</v>
      </c>
      <c r="E1153" s="90" t="s">
        <v>2418</v>
      </c>
      <c r="F1153" s="90" t="s">
        <v>2039</v>
      </c>
      <c r="G1153" s="90" t="s">
        <v>13599</v>
      </c>
      <c r="H1153" s="90" t="s">
        <v>909</v>
      </c>
      <c r="I1153" s="90" t="s">
        <v>955</v>
      </c>
      <c r="J1153" s="116">
        <v>331</v>
      </c>
      <c r="K1153" s="90" t="s">
        <v>1963</v>
      </c>
      <c r="L1153" s="90" t="s">
        <v>588</v>
      </c>
      <c r="M1153" s="94" t="str">
        <f t="shared" si="21"/>
        <v>GIMENO Jon</v>
      </c>
      <c r="N1153" s="94" t="str">
        <f>IFERROR(VLOOKUP(A1153,'[2]CLASES-TEMPORADA 2022_2023-2023'!$A:$M,12,0),"")</f>
        <v/>
      </c>
      <c r="O1153" s="90" t="str">
        <f>IFERROR(VLOOKUP(A1153,'[2]CLASES-TEMPORADA 2022_2023-2023'!$A:$M,13,0),"")</f>
        <v/>
      </c>
    </row>
    <row r="1154" spans="1:15" s="94" customFormat="1" x14ac:dyDescent="0.2">
      <c r="A1154" s="116">
        <v>36835</v>
      </c>
      <c r="B1154" s="90" t="s">
        <v>10851</v>
      </c>
      <c r="C1154" s="90" t="s">
        <v>2761</v>
      </c>
      <c r="D1154" s="90" t="s">
        <v>26</v>
      </c>
      <c r="E1154" s="90" t="s">
        <v>1077</v>
      </c>
      <c r="F1154" s="90" t="s">
        <v>2762</v>
      </c>
      <c r="G1154" s="90" t="s">
        <v>13600</v>
      </c>
      <c r="H1154" s="90" t="s">
        <v>913</v>
      </c>
      <c r="I1154" s="90" t="s">
        <v>1034</v>
      </c>
      <c r="J1154" s="116">
        <v>10344</v>
      </c>
      <c r="K1154" s="90" t="s">
        <v>1963</v>
      </c>
      <c r="L1154" s="90" t="s">
        <v>586</v>
      </c>
      <c r="M1154" s="94" t="str">
        <f t="shared" si="21"/>
        <v>PRECIADO Nuria</v>
      </c>
      <c r="N1154" s="94" t="str">
        <f>IFERROR(VLOOKUP(A1154,'[2]CLASES-TEMPORADA 2022_2023-2023'!$A:$M,12,0),"")</f>
        <v/>
      </c>
      <c r="O1154" s="90" t="str">
        <f>IFERROR(VLOOKUP(A1154,'[2]CLASES-TEMPORADA 2022_2023-2023'!$A:$M,13,0),"")</f>
        <v/>
      </c>
    </row>
    <row r="1155" spans="1:15" s="94" customFormat="1" x14ac:dyDescent="0.2">
      <c r="A1155" s="116">
        <v>36834</v>
      </c>
      <c r="B1155" s="90" t="s">
        <v>10851</v>
      </c>
      <c r="C1155" s="90" t="s">
        <v>2763</v>
      </c>
      <c r="D1155" s="90"/>
      <c r="E1155" s="90" t="s">
        <v>2764</v>
      </c>
      <c r="F1155" s="90" t="s">
        <v>2765</v>
      </c>
      <c r="G1155" s="90" t="s">
        <v>13601</v>
      </c>
      <c r="H1155" s="90" t="s">
        <v>913</v>
      </c>
      <c r="I1155" s="90" t="s">
        <v>1206</v>
      </c>
      <c r="J1155" s="116">
        <v>10173</v>
      </c>
      <c r="K1155" s="90" t="s">
        <v>2343</v>
      </c>
      <c r="L1155" s="90" t="s">
        <v>587</v>
      </c>
      <c r="M1155" s="94" t="str">
        <f t="shared" si="21"/>
        <v>TOLIOU Aikaterini</v>
      </c>
      <c r="N1155" s="94" t="str">
        <f>IFERROR(VLOOKUP(A1155,'[2]CLASES-TEMPORADA 2022_2023-2023'!$A:$M,12,0),"")</f>
        <v/>
      </c>
      <c r="O1155" s="90" t="str">
        <f>IFERROR(VLOOKUP(A1155,'[2]CLASES-TEMPORADA 2022_2023-2023'!$A:$M,13,0),"")</f>
        <v/>
      </c>
    </row>
    <row r="1156" spans="1:15" s="94" customFormat="1" x14ac:dyDescent="0.2">
      <c r="A1156" s="116">
        <v>36831</v>
      </c>
      <c r="B1156" s="90" t="s">
        <v>8750</v>
      </c>
      <c r="C1156" s="90" t="s">
        <v>2766</v>
      </c>
      <c r="D1156" s="90" t="s">
        <v>2767</v>
      </c>
      <c r="E1156" s="90" t="s">
        <v>23</v>
      </c>
      <c r="F1156" s="90" t="s">
        <v>2768</v>
      </c>
      <c r="G1156" s="90" t="s">
        <v>13602</v>
      </c>
      <c r="H1156" s="90" t="s">
        <v>909</v>
      </c>
      <c r="I1156" s="90" t="s">
        <v>756</v>
      </c>
      <c r="J1156" s="116">
        <v>10383</v>
      </c>
      <c r="K1156" s="90" t="s">
        <v>1963</v>
      </c>
      <c r="L1156" s="90" t="s">
        <v>591</v>
      </c>
      <c r="M1156" s="94" t="str">
        <f t="shared" si="21"/>
        <v>GUTIéRREZ Manuel</v>
      </c>
      <c r="N1156" s="94" t="str">
        <f>IFERROR(VLOOKUP(A1156,'[2]CLASES-TEMPORADA 2022_2023-2023'!$A:$M,12,0),"")</f>
        <v/>
      </c>
      <c r="O1156" s="90" t="str">
        <f>IFERROR(VLOOKUP(A1156,'[2]CLASES-TEMPORADA 2022_2023-2023'!$A:$M,13,0),"")</f>
        <v/>
      </c>
    </row>
    <row r="1157" spans="1:15" s="94" customFormat="1" x14ac:dyDescent="0.2">
      <c r="A1157" s="116">
        <v>36830</v>
      </c>
      <c r="B1157" s="90" t="s">
        <v>10851</v>
      </c>
      <c r="C1157" s="90" t="s">
        <v>2769</v>
      </c>
      <c r="D1157" s="90"/>
      <c r="E1157" s="90" t="s">
        <v>2770</v>
      </c>
      <c r="F1157" s="90" t="s">
        <v>2771</v>
      </c>
      <c r="G1157" s="90" t="s">
        <v>13603</v>
      </c>
      <c r="H1157" s="90" t="s">
        <v>913</v>
      </c>
      <c r="I1157" s="90" t="s">
        <v>756</v>
      </c>
      <c r="J1157" s="116">
        <v>10383</v>
      </c>
      <c r="K1157" s="90" t="s">
        <v>2772</v>
      </c>
      <c r="L1157" s="90" t="s">
        <v>591</v>
      </c>
      <c r="M1157" s="94" t="str">
        <f t="shared" si="21"/>
        <v>EL-DAWLATLY Nadeen Ahmed Ali</v>
      </c>
      <c r="N1157" s="94" t="str">
        <f>IFERROR(VLOOKUP(A1157,'[2]CLASES-TEMPORADA 2022_2023-2023'!$A:$M,12,0),"")</f>
        <v/>
      </c>
      <c r="O1157" s="90" t="str">
        <f>IFERROR(VLOOKUP(A1157,'[2]CLASES-TEMPORADA 2022_2023-2023'!$A:$M,13,0),"")</f>
        <v/>
      </c>
    </row>
    <row r="1158" spans="1:15" s="94" customFormat="1" x14ac:dyDescent="0.2">
      <c r="A1158" s="116">
        <v>36829</v>
      </c>
      <c r="B1158" s="90" t="s">
        <v>10851</v>
      </c>
      <c r="C1158" s="90" t="s">
        <v>2773</v>
      </c>
      <c r="D1158" s="90"/>
      <c r="E1158" s="90" t="s">
        <v>2774</v>
      </c>
      <c r="F1158" s="90" t="s">
        <v>2775</v>
      </c>
      <c r="G1158" s="90" t="s">
        <v>13604</v>
      </c>
      <c r="H1158" s="90" t="s">
        <v>913</v>
      </c>
      <c r="I1158" s="90" t="s">
        <v>954</v>
      </c>
      <c r="J1158" s="116">
        <v>321</v>
      </c>
      <c r="K1158" s="90" t="s">
        <v>2245</v>
      </c>
      <c r="L1158" s="90" t="s">
        <v>591</v>
      </c>
      <c r="M1158" s="94" t="str">
        <f t="shared" si="21"/>
        <v>SAPAROVA Alsu</v>
      </c>
      <c r="N1158" s="94" t="str">
        <f>IFERROR(VLOOKUP(A1158,'[2]CLASES-TEMPORADA 2022_2023-2023'!$A:$M,12,0),"")</f>
        <v/>
      </c>
      <c r="O1158" s="90" t="str">
        <f>IFERROR(VLOOKUP(A1158,'[2]CLASES-TEMPORADA 2022_2023-2023'!$A:$M,13,0),"")</f>
        <v/>
      </c>
    </row>
    <row r="1159" spans="1:15" s="94" customFormat="1" x14ac:dyDescent="0.2">
      <c r="A1159" s="116">
        <v>36823</v>
      </c>
      <c r="B1159" s="90" t="s">
        <v>8750</v>
      </c>
      <c r="C1159" s="90" t="s">
        <v>2348</v>
      </c>
      <c r="D1159" s="90" t="s">
        <v>2178</v>
      </c>
      <c r="E1159" s="90" t="s">
        <v>2777</v>
      </c>
      <c r="F1159" s="90" t="s">
        <v>2778</v>
      </c>
      <c r="G1159" s="90" t="s">
        <v>13605</v>
      </c>
      <c r="H1159" s="90" t="s">
        <v>909</v>
      </c>
      <c r="I1159" s="90" t="s">
        <v>1147</v>
      </c>
      <c r="J1159" s="116">
        <v>288</v>
      </c>
      <c r="K1159" s="90" t="s">
        <v>1963</v>
      </c>
      <c r="L1159" s="90" t="s">
        <v>627</v>
      </c>
      <c r="M1159" s="94" t="str">
        <f t="shared" si="21"/>
        <v>RIVERA Javier Emilio</v>
      </c>
      <c r="N1159" s="94" t="str">
        <f>IFERROR(VLOOKUP(A1159,'[2]CLASES-TEMPORADA 2022_2023-2023'!$A:$M,12,0),"")</f>
        <v/>
      </c>
      <c r="O1159" s="90" t="str">
        <f>IFERROR(VLOOKUP(A1159,'[2]CLASES-TEMPORADA 2022_2023-2023'!$A:$M,13,0),"")</f>
        <v/>
      </c>
    </row>
    <row r="1160" spans="1:15" s="94" customFormat="1" x14ac:dyDescent="0.2">
      <c r="A1160" s="116">
        <v>36822</v>
      </c>
      <c r="B1160" s="90" t="s">
        <v>8750</v>
      </c>
      <c r="C1160" s="90" t="s">
        <v>2779</v>
      </c>
      <c r="D1160" s="90"/>
      <c r="E1160" s="90" t="s">
        <v>23</v>
      </c>
      <c r="F1160" s="90" t="s">
        <v>2780</v>
      </c>
      <c r="G1160" s="90" t="s">
        <v>13606</v>
      </c>
      <c r="H1160" s="90" t="s">
        <v>909</v>
      </c>
      <c r="I1160" s="90" t="s">
        <v>955</v>
      </c>
      <c r="J1160" s="116">
        <v>331</v>
      </c>
      <c r="K1160" s="90" t="s">
        <v>2707</v>
      </c>
      <c r="L1160" s="90" t="s">
        <v>588</v>
      </c>
      <c r="M1160" s="94" t="str">
        <f t="shared" si="21"/>
        <v>FOSSATI Manuel</v>
      </c>
      <c r="N1160" s="94" t="str">
        <f>IFERROR(VLOOKUP(A1160,'[2]CLASES-TEMPORADA 2022_2023-2023'!$A:$M,12,0),"")</f>
        <v/>
      </c>
      <c r="O1160" s="90" t="str">
        <f>IFERROR(VLOOKUP(A1160,'[2]CLASES-TEMPORADA 2022_2023-2023'!$A:$M,13,0),"")</f>
        <v/>
      </c>
    </row>
    <row r="1161" spans="1:15" s="94" customFormat="1" x14ac:dyDescent="0.2">
      <c r="A1161" s="116">
        <v>36821</v>
      </c>
      <c r="B1161" s="90" t="s">
        <v>10851</v>
      </c>
      <c r="C1161" s="90" t="s">
        <v>46</v>
      </c>
      <c r="D1161" s="90" t="s">
        <v>2063</v>
      </c>
      <c r="E1161" s="90" t="s">
        <v>2781</v>
      </c>
      <c r="F1161" s="90" t="s">
        <v>2782</v>
      </c>
      <c r="G1161" s="90" t="s">
        <v>13607</v>
      </c>
      <c r="H1161" s="90" t="s">
        <v>913</v>
      </c>
      <c r="I1161" s="90" t="s">
        <v>955</v>
      </c>
      <c r="J1161" s="116">
        <v>331</v>
      </c>
      <c r="K1161" s="90" t="s">
        <v>2099</v>
      </c>
      <c r="L1161" s="90" t="s">
        <v>588</v>
      </c>
      <c r="M1161" s="94" t="str">
        <f t="shared" si="21"/>
        <v>RODRIGUEZ Alondra Sofia</v>
      </c>
      <c r="N1161" s="94" t="str">
        <f>IFERROR(VLOOKUP(A1161,'[2]CLASES-TEMPORADA 2022_2023-2023'!$A:$M,12,0),"")</f>
        <v/>
      </c>
      <c r="O1161" s="90" t="str">
        <f>IFERROR(VLOOKUP(A1161,'[2]CLASES-TEMPORADA 2022_2023-2023'!$A:$M,13,0),"")</f>
        <v/>
      </c>
    </row>
    <row r="1162" spans="1:15" s="94" customFormat="1" x14ac:dyDescent="0.2">
      <c r="A1162" s="116">
        <v>36820</v>
      </c>
      <c r="B1162" s="90" t="s">
        <v>8750</v>
      </c>
      <c r="C1162" s="90" t="s">
        <v>1660</v>
      </c>
      <c r="D1162" s="90" t="s">
        <v>66</v>
      </c>
      <c r="E1162" s="90" t="s">
        <v>2783</v>
      </c>
      <c r="F1162" s="90" t="s">
        <v>2784</v>
      </c>
      <c r="G1162" s="90" t="s">
        <v>13608</v>
      </c>
      <c r="H1162" s="90" t="s">
        <v>909</v>
      </c>
      <c r="I1162" s="90" t="s">
        <v>955</v>
      </c>
      <c r="J1162" s="116">
        <v>331</v>
      </c>
      <c r="K1162" s="90" t="s">
        <v>1963</v>
      </c>
      <c r="L1162" s="90" t="s">
        <v>588</v>
      </c>
      <c r="M1162" s="94" t="str">
        <f t="shared" si="21"/>
        <v>CABALLERO Elias</v>
      </c>
      <c r="N1162" s="94" t="str">
        <f>IFERROR(VLOOKUP(A1162,'[2]CLASES-TEMPORADA 2022_2023-2023'!$A:$M,12,0),"")</f>
        <v/>
      </c>
      <c r="O1162" s="90" t="str">
        <f>IFERROR(VLOOKUP(A1162,'[2]CLASES-TEMPORADA 2022_2023-2023'!$A:$M,13,0),"")</f>
        <v/>
      </c>
    </row>
    <row r="1163" spans="1:15" s="94" customFormat="1" x14ac:dyDescent="0.2">
      <c r="A1163" s="116">
        <v>36811</v>
      </c>
      <c r="B1163" s="90" t="s">
        <v>8750</v>
      </c>
      <c r="C1163" s="90" t="s">
        <v>1386</v>
      </c>
      <c r="D1163" s="90" t="s">
        <v>2786</v>
      </c>
      <c r="E1163" s="90" t="s">
        <v>43</v>
      </c>
      <c r="F1163" s="90" t="s">
        <v>2787</v>
      </c>
      <c r="G1163" s="90" t="s">
        <v>13609</v>
      </c>
      <c r="H1163" s="90" t="s">
        <v>913</v>
      </c>
      <c r="I1163" s="90" t="s">
        <v>11089</v>
      </c>
      <c r="J1163" s="116">
        <v>192</v>
      </c>
      <c r="K1163" s="90" t="s">
        <v>1963</v>
      </c>
      <c r="L1163" s="90" t="s">
        <v>184</v>
      </c>
      <c r="M1163" s="94" t="str">
        <f t="shared" si="21"/>
        <v>IGLESIAS Antonio</v>
      </c>
      <c r="N1163" s="94" t="str">
        <f>IFERROR(VLOOKUP(A1163,'[2]CLASES-TEMPORADA 2022_2023-2023'!$A:$M,12,0),"")</f>
        <v/>
      </c>
      <c r="O1163" s="90" t="str">
        <f>IFERROR(VLOOKUP(A1163,'[2]CLASES-TEMPORADA 2022_2023-2023'!$A:$M,13,0),"")</f>
        <v/>
      </c>
    </row>
    <row r="1164" spans="1:15" s="94" customFormat="1" x14ac:dyDescent="0.2">
      <c r="A1164" s="116">
        <v>36797</v>
      </c>
      <c r="B1164" s="90" t="s">
        <v>8750</v>
      </c>
      <c r="C1164" s="90" t="s">
        <v>2788</v>
      </c>
      <c r="D1164" s="90" t="s">
        <v>2789</v>
      </c>
      <c r="E1164" s="90" t="s">
        <v>2790</v>
      </c>
      <c r="F1164" s="90" t="s">
        <v>2791</v>
      </c>
      <c r="G1164" s="90" t="s">
        <v>13610</v>
      </c>
      <c r="H1164" s="90" t="s">
        <v>909</v>
      </c>
      <c r="I1164" s="90" t="s">
        <v>1119</v>
      </c>
      <c r="J1164" s="116">
        <v>534</v>
      </c>
      <c r="K1164" s="90" t="s">
        <v>1963</v>
      </c>
      <c r="L1164" s="90" t="s">
        <v>520</v>
      </c>
      <c r="M1164" s="94" t="str">
        <f t="shared" si="21"/>
        <v>TROITIÑO Quercus Nicolas</v>
      </c>
      <c r="N1164" s="94" t="str">
        <f>IFERROR(VLOOKUP(A1164,'[2]CLASES-TEMPORADA 2022_2023-2023'!$A:$M,12,0),"")</f>
        <v/>
      </c>
      <c r="O1164" s="90" t="str">
        <f>IFERROR(VLOOKUP(A1164,'[2]CLASES-TEMPORADA 2022_2023-2023'!$A:$M,13,0),"")</f>
        <v/>
      </c>
    </row>
    <row r="1165" spans="1:15" s="94" customFormat="1" x14ac:dyDescent="0.2">
      <c r="A1165" s="116">
        <v>36795</v>
      </c>
      <c r="B1165" s="90" t="s">
        <v>8750</v>
      </c>
      <c r="C1165" s="90" t="s">
        <v>13611</v>
      </c>
      <c r="D1165" s="90"/>
      <c r="E1165" s="90" t="s">
        <v>13612</v>
      </c>
      <c r="F1165" s="90" t="s">
        <v>13613</v>
      </c>
      <c r="G1165" s="90" t="s">
        <v>13614</v>
      </c>
      <c r="H1165" s="90" t="s">
        <v>909</v>
      </c>
      <c r="I1165" s="90" t="s">
        <v>1119</v>
      </c>
      <c r="J1165" s="116">
        <v>534</v>
      </c>
      <c r="K1165" s="90" t="s">
        <v>2176</v>
      </c>
      <c r="L1165" s="90" t="s">
        <v>520</v>
      </c>
      <c r="M1165" s="94" t="str">
        <f t="shared" si="21"/>
        <v>BRAMAJO Jorge Orlando</v>
      </c>
      <c r="N1165" s="94" t="str">
        <f>IFERROR(VLOOKUP(A1165,'[2]CLASES-TEMPORADA 2022_2023-2023'!$A:$M,12,0),"")</f>
        <v/>
      </c>
      <c r="O1165" s="90" t="str">
        <f>IFERROR(VLOOKUP(A1165,'[2]CLASES-TEMPORADA 2022_2023-2023'!$A:$M,13,0),"")</f>
        <v/>
      </c>
    </row>
    <row r="1166" spans="1:15" s="94" customFormat="1" x14ac:dyDescent="0.2">
      <c r="A1166" s="116">
        <v>36793</v>
      </c>
      <c r="B1166" s="90" t="s">
        <v>8750</v>
      </c>
      <c r="C1166" s="90" t="s">
        <v>2792</v>
      </c>
      <c r="D1166" s="90" t="s">
        <v>2793</v>
      </c>
      <c r="E1166" s="90" t="s">
        <v>41</v>
      </c>
      <c r="F1166" s="90" t="s">
        <v>2794</v>
      </c>
      <c r="G1166" s="90" t="s">
        <v>13615</v>
      </c>
      <c r="H1166" s="90" t="s">
        <v>913</v>
      </c>
      <c r="I1166" s="90" t="s">
        <v>975</v>
      </c>
      <c r="J1166" s="116">
        <v>546</v>
      </c>
      <c r="K1166" s="90" t="s">
        <v>1963</v>
      </c>
      <c r="L1166" s="90" t="s">
        <v>593</v>
      </c>
      <c r="M1166" s="94" t="str">
        <f t="shared" si="21"/>
        <v>BARCENA David</v>
      </c>
      <c r="N1166" s="94" t="str">
        <f>IFERROR(VLOOKUP(A1166,'[2]CLASES-TEMPORADA 2022_2023-2023'!$A:$M,12,0),"")</f>
        <v/>
      </c>
      <c r="O1166" s="90" t="str">
        <f>IFERROR(VLOOKUP(A1166,'[2]CLASES-TEMPORADA 2022_2023-2023'!$A:$M,13,0),"")</f>
        <v/>
      </c>
    </row>
    <row r="1167" spans="1:15" s="94" customFormat="1" x14ac:dyDescent="0.2">
      <c r="A1167" s="116">
        <v>36777</v>
      </c>
      <c r="B1167" s="90" t="s">
        <v>8750</v>
      </c>
      <c r="C1167" s="90" t="s">
        <v>1381</v>
      </c>
      <c r="D1167" s="90" t="s">
        <v>2798</v>
      </c>
      <c r="E1167" s="90" t="s">
        <v>2799</v>
      </c>
      <c r="F1167" s="90" t="s">
        <v>2800</v>
      </c>
      <c r="G1167" s="90" t="s">
        <v>13616</v>
      </c>
      <c r="H1167" s="90" t="s">
        <v>909</v>
      </c>
      <c r="I1167" s="90" t="s">
        <v>1122</v>
      </c>
      <c r="J1167" s="116">
        <v>10275</v>
      </c>
      <c r="K1167" s="90" t="s">
        <v>1963</v>
      </c>
      <c r="L1167" s="90" t="s">
        <v>587</v>
      </c>
      <c r="M1167" s="94" t="str">
        <f t="shared" si="21"/>
        <v>COLL Biel</v>
      </c>
      <c r="N1167" s="94" t="str">
        <f>IFERROR(VLOOKUP(A1167,'[2]CLASES-TEMPORADA 2022_2023-2023'!$A:$M,12,0),"")</f>
        <v/>
      </c>
      <c r="O1167" s="90" t="str">
        <f>IFERROR(VLOOKUP(A1167,'[2]CLASES-TEMPORADA 2022_2023-2023'!$A:$M,13,0),"")</f>
        <v/>
      </c>
    </row>
    <row r="1168" spans="1:15" s="94" customFormat="1" x14ac:dyDescent="0.2">
      <c r="A1168" s="116">
        <v>36771</v>
      </c>
      <c r="B1168" s="90" t="s">
        <v>8750</v>
      </c>
      <c r="C1168" s="90" t="s">
        <v>1110</v>
      </c>
      <c r="D1168" s="90" t="s">
        <v>25</v>
      </c>
      <c r="E1168" s="90" t="s">
        <v>13617</v>
      </c>
      <c r="F1168" s="90" t="s">
        <v>13618</v>
      </c>
      <c r="G1168" s="90" t="s">
        <v>13619</v>
      </c>
      <c r="H1168" s="90" t="s">
        <v>920</v>
      </c>
      <c r="I1168" s="90" t="s">
        <v>997</v>
      </c>
      <c r="J1168" s="116">
        <v>10007</v>
      </c>
      <c r="K1168" s="90" t="s">
        <v>1963</v>
      </c>
      <c r="L1168" s="90" t="s">
        <v>599</v>
      </c>
      <c r="M1168" s="94" t="str">
        <f t="shared" si="21"/>
        <v>VALVERDE Lauro Sebastian</v>
      </c>
      <c r="N1168" s="94" t="str">
        <f>IFERROR(VLOOKUP(A1168,'[2]CLASES-TEMPORADA 2022_2023-2023'!$A:$M,12,0),"")</f>
        <v/>
      </c>
      <c r="O1168" s="90" t="str">
        <f>IFERROR(VLOOKUP(A1168,'[2]CLASES-TEMPORADA 2022_2023-2023'!$A:$M,13,0),"")</f>
        <v/>
      </c>
    </row>
    <row r="1169" spans="1:15" s="94" customFormat="1" x14ac:dyDescent="0.2">
      <c r="A1169" s="116">
        <v>36770</v>
      </c>
      <c r="B1169" s="90" t="s">
        <v>8750</v>
      </c>
      <c r="C1169" s="90" t="s">
        <v>2801</v>
      </c>
      <c r="D1169" s="90" t="s">
        <v>31</v>
      </c>
      <c r="E1169" s="90" t="s">
        <v>2513</v>
      </c>
      <c r="F1169" s="90" t="s">
        <v>2802</v>
      </c>
      <c r="G1169" s="90" t="s">
        <v>13620</v>
      </c>
      <c r="H1169" s="90" t="s">
        <v>909</v>
      </c>
      <c r="I1169" s="90" t="s">
        <v>825</v>
      </c>
      <c r="J1169" s="116">
        <v>10402</v>
      </c>
      <c r="K1169" s="90" t="s">
        <v>1963</v>
      </c>
      <c r="L1169" s="90" t="s">
        <v>587</v>
      </c>
      <c r="M1169" s="94" t="str">
        <f t="shared" si="21"/>
        <v>DEL VISO Leo</v>
      </c>
      <c r="N1169" s="94" t="str">
        <f>IFERROR(VLOOKUP(A1169,'[2]CLASES-TEMPORADA 2022_2023-2023'!$A:$M,12,0),"")</f>
        <v/>
      </c>
      <c r="O1169" s="90" t="str">
        <f>IFERROR(VLOOKUP(A1169,'[2]CLASES-TEMPORADA 2022_2023-2023'!$A:$M,13,0),"")</f>
        <v/>
      </c>
    </row>
    <row r="1170" spans="1:15" s="94" customFormat="1" x14ac:dyDescent="0.2">
      <c r="A1170" s="116">
        <v>36749</v>
      </c>
      <c r="B1170" s="90" t="s">
        <v>8750</v>
      </c>
      <c r="C1170" s="90" t="s">
        <v>2803</v>
      </c>
      <c r="D1170" s="90" t="s">
        <v>2804</v>
      </c>
      <c r="E1170" s="90" t="s">
        <v>2805</v>
      </c>
      <c r="F1170" s="90" t="s">
        <v>2806</v>
      </c>
      <c r="G1170" s="90" t="s">
        <v>13621</v>
      </c>
      <c r="H1170" s="90" t="s">
        <v>909</v>
      </c>
      <c r="I1170" s="90" t="s">
        <v>1180</v>
      </c>
      <c r="J1170" s="116">
        <v>494</v>
      </c>
      <c r="K1170" s="90" t="s">
        <v>1963</v>
      </c>
      <c r="L1170" s="90" t="s">
        <v>587</v>
      </c>
      <c r="M1170" s="94" t="str">
        <f t="shared" si="21"/>
        <v>CORBELLA Bernat Benigne</v>
      </c>
      <c r="N1170" s="94" t="str">
        <f>IFERROR(VLOOKUP(A1170,'[2]CLASES-TEMPORADA 2022_2023-2023'!$A:$M,12,0),"")</f>
        <v/>
      </c>
      <c r="O1170" s="90" t="str">
        <f>IFERROR(VLOOKUP(A1170,'[2]CLASES-TEMPORADA 2022_2023-2023'!$A:$M,13,0),"")</f>
        <v/>
      </c>
    </row>
    <row r="1171" spans="1:15" s="94" customFormat="1" x14ac:dyDescent="0.2">
      <c r="A1171" s="116">
        <v>36739</v>
      </c>
      <c r="B1171" s="90" t="s">
        <v>8750</v>
      </c>
      <c r="C1171" s="90" t="s">
        <v>2807</v>
      </c>
      <c r="D1171" s="90" t="s">
        <v>1294</v>
      </c>
      <c r="E1171" s="90" t="s">
        <v>2040</v>
      </c>
      <c r="F1171" s="90" t="s">
        <v>2808</v>
      </c>
      <c r="G1171" s="90" t="s">
        <v>13622</v>
      </c>
      <c r="H1171" s="90" t="s">
        <v>909</v>
      </c>
      <c r="I1171" s="90" t="s">
        <v>951</v>
      </c>
      <c r="J1171" s="116">
        <v>305</v>
      </c>
      <c r="K1171" s="90" t="s">
        <v>1963</v>
      </c>
      <c r="L1171" s="90" t="s">
        <v>583</v>
      </c>
      <c r="M1171" s="94" t="str">
        <f t="shared" si="21"/>
        <v>DE ANDRES Juan</v>
      </c>
      <c r="N1171" s="94" t="str">
        <f>IFERROR(VLOOKUP(A1171,'[2]CLASES-TEMPORADA 2022_2023-2023'!$A:$M,12,0),"")</f>
        <v/>
      </c>
      <c r="O1171" s="90" t="str">
        <f>IFERROR(VLOOKUP(A1171,'[2]CLASES-TEMPORADA 2022_2023-2023'!$A:$M,13,0),"")</f>
        <v/>
      </c>
    </row>
    <row r="1172" spans="1:15" s="94" customFormat="1" x14ac:dyDescent="0.2">
      <c r="A1172" s="116">
        <v>36737</v>
      </c>
      <c r="B1172" s="90" t="s">
        <v>10851</v>
      </c>
      <c r="C1172" s="90" t="s">
        <v>2809</v>
      </c>
      <c r="D1172" s="90"/>
      <c r="E1172" s="90" t="s">
        <v>2810</v>
      </c>
      <c r="F1172" s="90" t="s">
        <v>2811</v>
      </c>
      <c r="G1172" s="90" t="s">
        <v>13623</v>
      </c>
      <c r="H1172" s="90" t="s">
        <v>909</v>
      </c>
      <c r="I1172" s="90" t="s">
        <v>928</v>
      </c>
      <c r="J1172" s="116">
        <v>109</v>
      </c>
      <c r="K1172" s="90" t="s">
        <v>2198</v>
      </c>
      <c r="L1172" s="90" t="s">
        <v>585</v>
      </c>
      <c r="M1172" s="94" t="str">
        <f t="shared" si="21"/>
        <v>SMITH Louvein</v>
      </c>
      <c r="N1172" s="94" t="str">
        <f>IFERROR(VLOOKUP(A1172,'[2]CLASES-TEMPORADA 2022_2023-2023'!$A:$M,12,0),"")</f>
        <v/>
      </c>
      <c r="O1172" s="90" t="str">
        <f>IFERROR(VLOOKUP(A1172,'[2]CLASES-TEMPORADA 2022_2023-2023'!$A:$M,13,0),"")</f>
        <v/>
      </c>
    </row>
    <row r="1173" spans="1:15" s="94" customFormat="1" x14ac:dyDescent="0.2">
      <c r="A1173" s="116">
        <v>36736</v>
      </c>
      <c r="B1173" s="90" t="s">
        <v>8750</v>
      </c>
      <c r="C1173" s="90" t="s">
        <v>2809</v>
      </c>
      <c r="D1173" s="90"/>
      <c r="E1173" s="90" t="s">
        <v>13624</v>
      </c>
      <c r="F1173" s="90" t="s">
        <v>13625</v>
      </c>
      <c r="G1173" s="90" t="s">
        <v>13626</v>
      </c>
      <c r="H1173" s="90" t="s">
        <v>909</v>
      </c>
      <c r="I1173" s="90" t="s">
        <v>928</v>
      </c>
      <c r="J1173" s="116">
        <v>109</v>
      </c>
      <c r="K1173" s="90" t="s">
        <v>2198</v>
      </c>
      <c r="L1173" s="90" t="s">
        <v>585</v>
      </c>
      <c r="M1173" s="94" t="str">
        <f t="shared" si="21"/>
        <v>SMITH Vic</v>
      </c>
      <c r="N1173" s="94" t="str">
        <f>IFERROR(VLOOKUP(A1173,'[2]CLASES-TEMPORADA 2022_2023-2023'!$A:$M,12,0),"")</f>
        <v/>
      </c>
      <c r="O1173" s="90" t="str">
        <f>IFERROR(VLOOKUP(A1173,'[2]CLASES-TEMPORADA 2022_2023-2023'!$A:$M,13,0),"")</f>
        <v/>
      </c>
    </row>
    <row r="1174" spans="1:15" s="94" customFormat="1" x14ac:dyDescent="0.2">
      <c r="A1174" s="116">
        <v>36735</v>
      </c>
      <c r="B1174" s="90" t="s">
        <v>8750</v>
      </c>
      <c r="C1174" s="90" t="s">
        <v>69</v>
      </c>
      <c r="D1174" s="90" t="s">
        <v>51</v>
      </c>
      <c r="E1174" s="90" t="s">
        <v>2598</v>
      </c>
      <c r="F1174" s="90" t="s">
        <v>2812</v>
      </c>
      <c r="G1174" s="90" t="s">
        <v>13627</v>
      </c>
      <c r="H1174" s="90" t="s">
        <v>913</v>
      </c>
      <c r="I1174" s="90" t="s">
        <v>1199</v>
      </c>
      <c r="J1174" s="116">
        <v>10223</v>
      </c>
      <c r="K1174" s="90" t="s">
        <v>1963</v>
      </c>
      <c r="L1174" s="90" t="s">
        <v>520</v>
      </c>
      <c r="M1174" s="94" t="str">
        <f t="shared" si="21"/>
        <v>PEREZ Ismael</v>
      </c>
      <c r="N1174" s="94">
        <f>IFERROR(VLOOKUP(A1174,'[2]CLASES-TEMPORADA 2022_2023-2023'!$A:$M,12,0),"")</f>
        <v>-1</v>
      </c>
      <c r="O1174" s="90" t="str">
        <f>IFERROR(VLOOKUP(A1174,'[2]CLASES-TEMPORADA 2022_2023-2023'!$A:$M,13,0),"")</f>
        <v>NUE</v>
      </c>
    </row>
    <row r="1175" spans="1:15" s="94" customFormat="1" x14ac:dyDescent="0.2">
      <c r="A1175" s="116">
        <v>36729</v>
      </c>
      <c r="B1175" s="90" t="s">
        <v>8750</v>
      </c>
      <c r="C1175" s="90" t="s">
        <v>13628</v>
      </c>
      <c r="D1175" s="90" t="s">
        <v>1131</v>
      </c>
      <c r="E1175" s="90" t="s">
        <v>1358</v>
      </c>
      <c r="F1175" s="90" t="s">
        <v>13629</v>
      </c>
      <c r="G1175" s="90" t="s">
        <v>13630</v>
      </c>
      <c r="H1175" s="90" t="s">
        <v>909</v>
      </c>
      <c r="I1175" s="90" t="s">
        <v>1047</v>
      </c>
      <c r="J1175" s="116">
        <v>10438</v>
      </c>
      <c r="K1175" s="90" t="s">
        <v>1963</v>
      </c>
      <c r="L1175" s="90" t="s">
        <v>520</v>
      </c>
      <c r="M1175" s="94" t="str">
        <f t="shared" si="21"/>
        <v>RAMILO Lois</v>
      </c>
      <c r="N1175" s="94" t="str">
        <f>IFERROR(VLOOKUP(A1175,'[2]CLASES-TEMPORADA 2022_2023-2023'!$A:$M,12,0),"")</f>
        <v/>
      </c>
      <c r="O1175" s="90" t="str">
        <f>IFERROR(VLOOKUP(A1175,'[2]CLASES-TEMPORADA 2022_2023-2023'!$A:$M,13,0),"")</f>
        <v/>
      </c>
    </row>
    <row r="1176" spans="1:15" s="94" customFormat="1" x14ac:dyDescent="0.2">
      <c r="A1176" s="116">
        <v>36728</v>
      </c>
      <c r="B1176" s="90" t="s">
        <v>8750</v>
      </c>
      <c r="C1176" s="90" t="s">
        <v>13628</v>
      </c>
      <c r="D1176" s="90" t="s">
        <v>1131</v>
      </c>
      <c r="E1176" s="90" t="s">
        <v>13631</v>
      </c>
      <c r="F1176" s="90" t="s">
        <v>13629</v>
      </c>
      <c r="G1176" s="90" t="s">
        <v>13632</v>
      </c>
      <c r="H1176" s="90" t="s">
        <v>909</v>
      </c>
      <c r="I1176" s="90" t="s">
        <v>1047</v>
      </c>
      <c r="J1176" s="116">
        <v>10438</v>
      </c>
      <c r="K1176" s="90" t="s">
        <v>1963</v>
      </c>
      <c r="L1176" s="90" t="s">
        <v>520</v>
      </c>
      <c r="M1176" s="94" t="str">
        <f t="shared" si="21"/>
        <v>RAMILO Martiño</v>
      </c>
      <c r="N1176" s="94" t="str">
        <f>IFERROR(VLOOKUP(A1176,'[2]CLASES-TEMPORADA 2022_2023-2023'!$A:$M,12,0),"")</f>
        <v/>
      </c>
      <c r="O1176" s="90" t="str">
        <f>IFERROR(VLOOKUP(A1176,'[2]CLASES-TEMPORADA 2022_2023-2023'!$A:$M,13,0),"")</f>
        <v/>
      </c>
    </row>
    <row r="1177" spans="1:15" s="94" customFormat="1" x14ac:dyDescent="0.2">
      <c r="A1177" s="116">
        <v>36727</v>
      </c>
      <c r="B1177" s="90" t="s">
        <v>8750</v>
      </c>
      <c r="C1177" s="90" t="s">
        <v>2505</v>
      </c>
      <c r="D1177" s="90" t="s">
        <v>101</v>
      </c>
      <c r="E1177" s="90" t="s">
        <v>2813</v>
      </c>
      <c r="F1177" s="90" t="s">
        <v>2814</v>
      </c>
      <c r="G1177" s="90" t="s">
        <v>13633</v>
      </c>
      <c r="H1177" s="90" t="s">
        <v>913</v>
      </c>
      <c r="I1177" s="90" t="s">
        <v>1144</v>
      </c>
      <c r="J1177" s="116">
        <v>51</v>
      </c>
      <c r="K1177" s="90" t="s">
        <v>1963</v>
      </c>
      <c r="L1177" s="90" t="s">
        <v>585</v>
      </c>
      <c r="M1177" s="94" t="str">
        <f t="shared" si="21"/>
        <v>CLOQUELL Nestor</v>
      </c>
      <c r="N1177" s="94" t="str">
        <f>IFERROR(VLOOKUP(A1177,'[2]CLASES-TEMPORADA 2022_2023-2023'!$A:$M,12,0),"")</f>
        <v/>
      </c>
      <c r="O1177" s="90" t="str">
        <f>IFERROR(VLOOKUP(A1177,'[2]CLASES-TEMPORADA 2022_2023-2023'!$A:$M,13,0),"")</f>
        <v/>
      </c>
    </row>
    <row r="1178" spans="1:15" s="94" customFormat="1" x14ac:dyDescent="0.2">
      <c r="A1178" s="116">
        <v>36723</v>
      </c>
      <c r="B1178" s="90" t="s">
        <v>8750</v>
      </c>
      <c r="C1178" s="90" t="s">
        <v>1724</v>
      </c>
      <c r="D1178" s="90" t="s">
        <v>1394</v>
      </c>
      <c r="E1178" s="90" t="s">
        <v>34</v>
      </c>
      <c r="F1178" s="90" t="s">
        <v>4102</v>
      </c>
      <c r="G1178" s="90" t="s">
        <v>13634</v>
      </c>
      <c r="H1178" s="90" t="s">
        <v>920</v>
      </c>
      <c r="I1178" s="90" t="s">
        <v>975</v>
      </c>
      <c r="J1178" s="116">
        <v>546</v>
      </c>
      <c r="K1178" s="90" t="s">
        <v>1963</v>
      </c>
      <c r="L1178" s="90" t="s">
        <v>593</v>
      </c>
      <c r="M1178" s="94" t="str">
        <f t="shared" si="21"/>
        <v>SUAREZ Alejandro</v>
      </c>
      <c r="N1178" s="94" t="str">
        <f>IFERROR(VLOOKUP(A1178,'[2]CLASES-TEMPORADA 2022_2023-2023'!$A:$M,12,0),"")</f>
        <v/>
      </c>
      <c r="O1178" s="90" t="str">
        <f>IFERROR(VLOOKUP(A1178,'[2]CLASES-TEMPORADA 2022_2023-2023'!$A:$M,13,0),"")</f>
        <v/>
      </c>
    </row>
    <row r="1179" spans="1:15" s="94" customFormat="1" x14ac:dyDescent="0.2">
      <c r="A1179" s="116">
        <v>36722</v>
      </c>
      <c r="B1179" s="90" t="s">
        <v>10851</v>
      </c>
      <c r="C1179" s="90" t="s">
        <v>1601</v>
      </c>
      <c r="D1179" s="90" t="s">
        <v>2815</v>
      </c>
      <c r="E1179" s="90" t="s">
        <v>2816</v>
      </c>
      <c r="F1179" s="90" t="s">
        <v>2817</v>
      </c>
      <c r="G1179" s="90" t="s">
        <v>13635</v>
      </c>
      <c r="H1179" s="90" t="s">
        <v>913</v>
      </c>
      <c r="I1179" s="90" t="s">
        <v>1139</v>
      </c>
      <c r="J1179" s="116">
        <v>52</v>
      </c>
      <c r="K1179" s="90" t="s">
        <v>1963</v>
      </c>
      <c r="L1179" s="90" t="s">
        <v>598</v>
      </c>
      <c r="M1179" s="94" t="str">
        <f t="shared" si="21"/>
        <v>LÓPEZ Sonia María</v>
      </c>
      <c r="N1179" s="94" t="str">
        <f>IFERROR(VLOOKUP(A1179,'[2]CLASES-TEMPORADA 2022_2023-2023'!$A:$M,12,0),"")</f>
        <v/>
      </c>
      <c r="O1179" s="90" t="str">
        <f>IFERROR(VLOOKUP(A1179,'[2]CLASES-TEMPORADA 2022_2023-2023'!$A:$M,13,0),"")</f>
        <v/>
      </c>
    </row>
    <row r="1180" spans="1:15" s="94" customFormat="1" x14ac:dyDescent="0.2">
      <c r="A1180" s="116">
        <v>36720</v>
      </c>
      <c r="B1180" s="90" t="s">
        <v>8750</v>
      </c>
      <c r="C1180" s="90" t="s">
        <v>19</v>
      </c>
      <c r="D1180" s="90" t="s">
        <v>13636</v>
      </c>
      <c r="E1180" s="90" t="s">
        <v>43</v>
      </c>
      <c r="F1180" s="90" t="s">
        <v>13637</v>
      </c>
      <c r="G1180" s="90" t="s">
        <v>13638</v>
      </c>
      <c r="H1180" s="90" t="s">
        <v>909</v>
      </c>
      <c r="I1180" s="90" t="s">
        <v>952</v>
      </c>
      <c r="J1180" s="116">
        <v>308</v>
      </c>
      <c r="K1180" s="90" t="s">
        <v>1963</v>
      </c>
      <c r="L1180" s="90" t="s">
        <v>591</v>
      </c>
      <c r="M1180" s="94" t="str">
        <f t="shared" si="21"/>
        <v>RUIZ Antonio</v>
      </c>
      <c r="N1180" s="94" t="str">
        <f>IFERROR(VLOOKUP(A1180,'[2]CLASES-TEMPORADA 2022_2023-2023'!$A:$M,12,0),"")</f>
        <v/>
      </c>
      <c r="O1180" s="90" t="str">
        <f>IFERROR(VLOOKUP(A1180,'[2]CLASES-TEMPORADA 2022_2023-2023'!$A:$M,13,0),"")</f>
        <v/>
      </c>
    </row>
    <row r="1181" spans="1:15" s="94" customFormat="1" x14ac:dyDescent="0.2">
      <c r="A1181" s="116">
        <v>36719</v>
      </c>
      <c r="B1181" s="90" t="s">
        <v>8750</v>
      </c>
      <c r="C1181" s="90" t="s">
        <v>952</v>
      </c>
      <c r="D1181" s="90" t="s">
        <v>2818</v>
      </c>
      <c r="E1181" s="90" t="s">
        <v>75</v>
      </c>
      <c r="F1181" s="90" t="s">
        <v>2819</v>
      </c>
      <c r="G1181" s="90" t="s">
        <v>13639</v>
      </c>
      <c r="H1181" s="90" t="s">
        <v>909</v>
      </c>
      <c r="I1181" s="90" t="s">
        <v>2681</v>
      </c>
      <c r="J1181" s="116">
        <v>180</v>
      </c>
      <c r="K1181" s="90" t="s">
        <v>1963</v>
      </c>
      <c r="L1181" s="90" t="s">
        <v>591</v>
      </c>
      <c r="M1181" s="94" t="str">
        <f t="shared" si="21"/>
        <v>LINARES Jorge</v>
      </c>
      <c r="N1181" s="94" t="str">
        <f>IFERROR(VLOOKUP(A1181,'[2]CLASES-TEMPORADA 2022_2023-2023'!$A:$M,12,0),"")</f>
        <v/>
      </c>
      <c r="O1181" s="90" t="str">
        <f>IFERROR(VLOOKUP(A1181,'[2]CLASES-TEMPORADA 2022_2023-2023'!$A:$M,13,0),"")</f>
        <v/>
      </c>
    </row>
    <row r="1182" spans="1:15" s="94" customFormat="1" x14ac:dyDescent="0.2">
      <c r="A1182" s="116">
        <v>36718</v>
      </c>
      <c r="B1182" s="90" t="s">
        <v>10851</v>
      </c>
      <c r="C1182" s="90" t="s">
        <v>1622</v>
      </c>
      <c r="D1182" s="90" t="s">
        <v>2820</v>
      </c>
      <c r="E1182" s="90" t="s">
        <v>2268</v>
      </c>
      <c r="F1182" s="90" t="s">
        <v>2821</v>
      </c>
      <c r="G1182" s="90" t="s">
        <v>13640</v>
      </c>
      <c r="H1182" s="90" t="s">
        <v>913</v>
      </c>
      <c r="I1182" s="90" t="s">
        <v>892</v>
      </c>
      <c r="J1182" s="116">
        <v>10454</v>
      </c>
      <c r="K1182" s="90" t="s">
        <v>1963</v>
      </c>
      <c r="L1182" s="90" t="s">
        <v>591</v>
      </c>
      <c r="M1182" s="94" t="str">
        <f t="shared" si="21"/>
        <v>GÓMEZ Carmen</v>
      </c>
      <c r="N1182" s="94" t="str">
        <f>IFERROR(VLOOKUP(A1182,'[2]CLASES-TEMPORADA 2022_2023-2023'!$A:$M,12,0),"")</f>
        <v/>
      </c>
      <c r="O1182" s="90" t="str">
        <f>IFERROR(VLOOKUP(A1182,'[2]CLASES-TEMPORADA 2022_2023-2023'!$A:$M,13,0),"")</f>
        <v/>
      </c>
    </row>
    <row r="1183" spans="1:15" s="94" customFormat="1" x14ac:dyDescent="0.2">
      <c r="A1183" s="116">
        <v>36714</v>
      </c>
      <c r="B1183" s="90" t="s">
        <v>8750</v>
      </c>
      <c r="C1183" s="90" t="s">
        <v>161</v>
      </c>
      <c r="D1183" s="90" t="s">
        <v>3218</v>
      </c>
      <c r="E1183" s="90" t="s">
        <v>2513</v>
      </c>
      <c r="F1183" s="90" t="s">
        <v>11282</v>
      </c>
      <c r="G1183" s="90" t="s">
        <v>13641</v>
      </c>
      <c r="H1183" s="90" t="s">
        <v>909</v>
      </c>
      <c r="I1183" s="90" t="s">
        <v>1176</v>
      </c>
      <c r="J1183" s="116">
        <v>10133</v>
      </c>
      <c r="K1183" s="90" t="s">
        <v>1963</v>
      </c>
      <c r="L1183" s="90" t="s">
        <v>591</v>
      </c>
      <c r="M1183" s="94" t="str">
        <f t="shared" si="21"/>
        <v>MUÑOZ Leo</v>
      </c>
      <c r="N1183" s="94" t="str">
        <f>IFERROR(VLOOKUP(A1183,'[2]CLASES-TEMPORADA 2022_2023-2023'!$A:$M,12,0),"")</f>
        <v/>
      </c>
      <c r="O1183" s="90" t="str">
        <f>IFERROR(VLOOKUP(A1183,'[2]CLASES-TEMPORADA 2022_2023-2023'!$A:$M,13,0),"")</f>
        <v/>
      </c>
    </row>
    <row r="1184" spans="1:15" s="94" customFormat="1" x14ac:dyDescent="0.2">
      <c r="A1184" s="116">
        <v>36712</v>
      </c>
      <c r="B1184" s="90" t="s">
        <v>8750</v>
      </c>
      <c r="C1184" s="90" t="s">
        <v>2826</v>
      </c>
      <c r="D1184" s="90" t="s">
        <v>1813</v>
      </c>
      <c r="E1184" s="90" t="s">
        <v>2827</v>
      </c>
      <c r="F1184" s="90" t="s">
        <v>2828</v>
      </c>
      <c r="G1184" s="90" t="s">
        <v>13642</v>
      </c>
      <c r="H1184" s="90" t="s">
        <v>909</v>
      </c>
      <c r="I1184" s="90" t="s">
        <v>952</v>
      </c>
      <c r="J1184" s="116">
        <v>308</v>
      </c>
      <c r="K1184" s="90" t="s">
        <v>1963</v>
      </c>
      <c r="L1184" s="90" t="s">
        <v>591</v>
      </c>
      <c r="M1184" s="94" t="str">
        <f t="shared" si="21"/>
        <v>VILLAR Victor Manuel</v>
      </c>
      <c r="N1184" s="94" t="str">
        <f>IFERROR(VLOOKUP(A1184,'[2]CLASES-TEMPORADA 2022_2023-2023'!$A:$M,12,0),"")</f>
        <v/>
      </c>
      <c r="O1184" s="90" t="str">
        <f>IFERROR(VLOOKUP(A1184,'[2]CLASES-TEMPORADA 2022_2023-2023'!$A:$M,13,0),"")</f>
        <v/>
      </c>
    </row>
    <row r="1185" spans="1:15" s="94" customFormat="1" x14ac:dyDescent="0.2">
      <c r="A1185" s="116">
        <v>36711</v>
      </c>
      <c r="B1185" s="90" t="s">
        <v>8750</v>
      </c>
      <c r="C1185" s="90" t="s">
        <v>13643</v>
      </c>
      <c r="D1185" s="90" t="s">
        <v>13644</v>
      </c>
      <c r="E1185" s="90" t="s">
        <v>2601</v>
      </c>
      <c r="F1185" s="90" t="s">
        <v>13645</v>
      </c>
      <c r="G1185" s="90" t="s">
        <v>13646</v>
      </c>
      <c r="H1185" s="90" t="s">
        <v>909</v>
      </c>
      <c r="I1185" s="90" t="s">
        <v>952</v>
      </c>
      <c r="J1185" s="116">
        <v>308</v>
      </c>
      <c r="K1185" s="90" t="s">
        <v>1963</v>
      </c>
      <c r="L1185" s="90" t="s">
        <v>591</v>
      </c>
      <c r="M1185" s="94" t="str">
        <f t="shared" si="21"/>
        <v>HERVAS Jacobo</v>
      </c>
      <c r="N1185" s="94" t="str">
        <f>IFERROR(VLOOKUP(A1185,'[2]CLASES-TEMPORADA 2022_2023-2023'!$A:$M,12,0),"")</f>
        <v/>
      </c>
      <c r="O1185" s="90" t="str">
        <f>IFERROR(VLOOKUP(A1185,'[2]CLASES-TEMPORADA 2022_2023-2023'!$A:$M,13,0),"")</f>
        <v/>
      </c>
    </row>
    <row r="1186" spans="1:15" s="94" customFormat="1" x14ac:dyDescent="0.2">
      <c r="A1186" s="116">
        <v>36708</v>
      </c>
      <c r="B1186" s="90" t="s">
        <v>8750</v>
      </c>
      <c r="C1186" s="90" t="s">
        <v>4682</v>
      </c>
      <c r="D1186" s="90" t="s">
        <v>22</v>
      </c>
      <c r="E1186" s="90" t="s">
        <v>34</v>
      </c>
      <c r="F1186" s="90" t="s">
        <v>11213</v>
      </c>
      <c r="G1186" s="90" t="s">
        <v>13647</v>
      </c>
      <c r="H1186" s="90" t="s">
        <v>909</v>
      </c>
      <c r="I1186" s="90" t="s">
        <v>5429</v>
      </c>
      <c r="J1186" s="116">
        <v>691</v>
      </c>
      <c r="K1186" s="90" t="s">
        <v>1963</v>
      </c>
      <c r="L1186" s="90" t="s">
        <v>591</v>
      </c>
      <c r="M1186" s="94" t="str">
        <f t="shared" si="21"/>
        <v>JERONIMO Alejandro</v>
      </c>
      <c r="N1186" s="94" t="str">
        <f>IFERROR(VLOOKUP(A1186,'[2]CLASES-TEMPORADA 2022_2023-2023'!$A:$M,12,0),"")</f>
        <v/>
      </c>
      <c r="O1186" s="90" t="str">
        <f>IFERROR(VLOOKUP(A1186,'[2]CLASES-TEMPORADA 2022_2023-2023'!$A:$M,13,0),"")</f>
        <v/>
      </c>
    </row>
    <row r="1187" spans="1:15" s="94" customFormat="1" x14ac:dyDescent="0.2">
      <c r="A1187" s="116">
        <v>36705</v>
      </c>
      <c r="B1187" s="90" t="s">
        <v>8750</v>
      </c>
      <c r="C1187" s="90" t="s">
        <v>37</v>
      </c>
      <c r="D1187" s="90" t="s">
        <v>1440</v>
      </c>
      <c r="E1187" s="90" t="s">
        <v>2040</v>
      </c>
      <c r="F1187" s="90" t="s">
        <v>13648</v>
      </c>
      <c r="G1187" s="90" t="s">
        <v>13649</v>
      </c>
      <c r="H1187" s="90" t="s">
        <v>909</v>
      </c>
      <c r="I1187" s="90" t="s">
        <v>5429</v>
      </c>
      <c r="J1187" s="116">
        <v>691</v>
      </c>
      <c r="K1187" s="90" t="s">
        <v>1963</v>
      </c>
      <c r="L1187" s="90" t="s">
        <v>591</v>
      </c>
      <c r="M1187" s="94" t="str">
        <f t="shared" si="21"/>
        <v>MORENO Juan</v>
      </c>
      <c r="N1187" s="94" t="str">
        <f>IFERROR(VLOOKUP(A1187,'[2]CLASES-TEMPORADA 2022_2023-2023'!$A:$M,12,0),"")</f>
        <v/>
      </c>
      <c r="O1187" s="90" t="str">
        <f>IFERROR(VLOOKUP(A1187,'[2]CLASES-TEMPORADA 2022_2023-2023'!$A:$M,13,0),"")</f>
        <v/>
      </c>
    </row>
    <row r="1188" spans="1:15" s="94" customFormat="1" x14ac:dyDescent="0.2">
      <c r="A1188" s="116">
        <v>36704</v>
      </c>
      <c r="B1188" s="90" t="s">
        <v>8750</v>
      </c>
      <c r="C1188" s="90" t="s">
        <v>1582</v>
      </c>
      <c r="D1188" s="90" t="s">
        <v>2829</v>
      </c>
      <c r="E1188" s="90" t="s">
        <v>2830</v>
      </c>
      <c r="F1188" s="90" t="s">
        <v>2831</v>
      </c>
      <c r="G1188" s="90" t="s">
        <v>13650</v>
      </c>
      <c r="H1188" s="90" t="s">
        <v>909</v>
      </c>
      <c r="I1188" s="90" t="s">
        <v>974</v>
      </c>
      <c r="J1188" s="116">
        <v>538</v>
      </c>
      <c r="K1188" s="90" t="s">
        <v>1963</v>
      </c>
      <c r="L1188" s="90" t="s">
        <v>587</v>
      </c>
      <c r="M1188" s="94" t="str">
        <f t="shared" si="21"/>
        <v>MARTÍNEZ Roger</v>
      </c>
      <c r="N1188" s="94" t="str">
        <f>IFERROR(VLOOKUP(A1188,'[2]CLASES-TEMPORADA 2022_2023-2023'!$A:$M,12,0),"")</f>
        <v/>
      </c>
      <c r="O1188" s="90" t="str">
        <f>IFERROR(VLOOKUP(A1188,'[2]CLASES-TEMPORADA 2022_2023-2023'!$A:$M,13,0),"")</f>
        <v/>
      </c>
    </row>
    <row r="1189" spans="1:15" s="94" customFormat="1" x14ac:dyDescent="0.2">
      <c r="A1189" s="116">
        <v>36702</v>
      </c>
      <c r="B1189" s="90" t="s">
        <v>10851</v>
      </c>
      <c r="C1189" s="90" t="s">
        <v>161</v>
      </c>
      <c r="D1189" s="90" t="s">
        <v>2832</v>
      </c>
      <c r="E1189" s="90" t="s">
        <v>2833</v>
      </c>
      <c r="F1189" s="90" t="s">
        <v>2834</v>
      </c>
      <c r="G1189" s="90" t="s">
        <v>13651</v>
      </c>
      <c r="H1189" s="90" t="s">
        <v>913</v>
      </c>
      <c r="I1189" s="90" t="s">
        <v>892</v>
      </c>
      <c r="J1189" s="116">
        <v>10454</v>
      </c>
      <c r="K1189" s="90" t="s">
        <v>1963</v>
      </c>
      <c r="L1189" s="90" t="s">
        <v>591</v>
      </c>
      <c r="M1189" s="94" t="str">
        <f t="shared" si="21"/>
        <v>MUÑOZ Blanca</v>
      </c>
      <c r="N1189" s="94" t="str">
        <f>IFERROR(VLOOKUP(A1189,'[2]CLASES-TEMPORADA 2022_2023-2023'!$A:$M,12,0),"")</f>
        <v/>
      </c>
      <c r="O1189" s="90" t="str">
        <f>IFERROR(VLOOKUP(A1189,'[2]CLASES-TEMPORADA 2022_2023-2023'!$A:$M,13,0),"")</f>
        <v/>
      </c>
    </row>
    <row r="1190" spans="1:15" s="94" customFormat="1" x14ac:dyDescent="0.2">
      <c r="A1190" s="116">
        <v>36700</v>
      </c>
      <c r="B1190" s="90" t="s">
        <v>8750</v>
      </c>
      <c r="C1190" s="90" t="s">
        <v>1720</v>
      </c>
      <c r="D1190" s="90" t="s">
        <v>2448</v>
      </c>
      <c r="E1190" s="90" t="s">
        <v>1079</v>
      </c>
      <c r="F1190" s="90" t="s">
        <v>2835</v>
      </c>
      <c r="G1190" s="90" t="s">
        <v>13652</v>
      </c>
      <c r="H1190" s="90" t="s">
        <v>909</v>
      </c>
      <c r="I1190" s="90" t="s">
        <v>952</v>
      </c>
      <c r="J1190" s="116">
        <v>308</v>
      </c>
      <c r="K1190" s="90" t="s">
        <v>1963</v>
      </c>
      <c r="L1190" s="90" t="s">
        <v>591</v>
      </c>
      <c r="M1190" s="94" t="str">
        <f t="shared" si="21"/>
        <v>VILLANUEVA Hugo</v>
      </c>
      <c r="N1190" s="94" t="str">
        <f>IFERROR(VLOOKUP(A1190,'[2]CLASES-TEMPORADA 2022_2023-2023'!$A:$M,12,0),"")</f>
        <v/>
      </c>
      <c r="O1190" s="90" t="str">
        <f>IFERROR(VLOOKUP(A1190,'[2]CLASES-TEMPORADA 2022_2023-2023'!$A:$M,13,0),"")</f>
        <v/>
      </c>
    </row>
    <row r="1191" spans="1:15" s="94" customFormat="1" x14ac:dyDescent="0.2">
      <c r="A1191" s="116">
        <v>36699</v>
      </c>
      <c r="B1191" s="90" t="s">
        <v>10851</v>
      </c>
      <c r="C1191" s="90" t="s">
        <v>1732</v>
      </c>
      <c r="D1191" s="90" t="s">
        <v>2836</v>
      </c>
      <c r="E1191" s="90" t="s">
        <v>2205</v>
      </c>
      <c r="F1191" s="90" t="s">
        <v>2837</v>
      </c>
      <c r="G1191" s="90" t="s">
        <v>13653</v>
      </c>
      <c r="H1191" s="90" t="s">
        <v>909</v>
      </c>
      <c r="I1191" s="90" t="s">
        <v>952</v>
      </c>
      <c r="J1191" s="116">
        <v>308</v>
      </c>
      <c r="K1191" s="90" t="s">
        <v>1963</v>
      </c>
      <c r="L1191" s="90" t="s">
        <v>591</v>
      </c>
      <c r="M1191" s="94" t="str">
        <f t="shared" si="21"/>
        <v>CHEN Ana</v>
      </c>
      <c r="N1191" s="94" t="str">
        <f>IFERROR(VLOOKUP(A1191,'[2]CLASES-TEMPORADA 2022_2023-2023'!$A:$M,12,0),"")</f>
        <v/>
      </c>
      <c r="O1191" s="90" t="str">
        <f>IFERROR(VLOOKUP(A1191,'[2]CLASES-TEMPORADA 2022_2023-2023'!$A:$M,13,0),"")</f>
        <v/>
      </c>
    </row>
    <row r="1192" spans="1:15" s="94" customFormat="1" x14ac:dyDescent="0.2">
      <c r="A1192" s="116">
        <v>36698</v>
      </c>
      <c r="B1192" s="90" t="s">
        <v>10851</v>
      </c>
      <c r="C1192" s="90" t="s">
        <v>1680</v>
      </c>
      <c r="D1192" s="90" t="s">
        <v>82</v>
      </c>
      <c r="E1192" s="90" t="s">
        <v>2335</v>
      </c>
      <c r="F1192" s="90" t="s">
        <v>2838</v>
      </c>
      <c r="G1192" s="90" t="s">
        <v>13654</v>
      </c>
      <c r="H1192" s="90" t="s">
        <v>913</v>
      </c>
      <c r="I1192" s="90" t="s">
        <v>1245</v>
      </c>
      <c r="J1192" s="116">
        <v>10101</v>
      </c>
      <c r="K1192" s="90" t="s">
        <v>1963</v>
      </c>
      <c r="L1192" s="90" t="s">
        <v>591</v>
      </c>
      <c r="M1192" s="94" t="str">
        <f t="shared" si="21"/>
        <v>VALENZUELA Marta</v>
      </c>
      <c r="N1192" s="94" t="str">
        <f>IFERROR(VLOOKUP(A1192,'[2]CLASES-TEMPORADA 2022_2023-2023'!$A:$M,12,0),"")</f>
        <v/>
      </c>
      <c r="O1192" s="90" t="str">
        <f>IFERROR(VLOOKUP(A1192,'[2]CLASES-TEMPORADA 2022_2023-2023'!$A:$M,13,0),"")</f>
        <v/>
      </c>
    </row>
    <row r="1193" spans="1:15" s="94" customFormat="1" x14ac:dyDescent="0.2">
      <c r="A1193" s="116">
        <v>36696</v>
      </c>
      <c r="B1193" s="90" t="s">
        <v>8750</v>
      </c>
      <c r="C1193" s="90" t="s">
        <v>2839</v>
      </c>
      <c r="D1193" s="90" t="s">
        <v>2840</v>
      </c>
      <c r="E1193" s="90" t="s">
        <v>33</v>
      </c>
      <c r="F1193" s="90" t="s">
        <v>2841</v>
      </c>
      <c r="G1193" s="90" t="s">
        <v>13655</v>
      </c>
      <c r="H1193" s="90" t="s">
        <v>909</v>
      </c>
      <c r="I1193" s="90" t="s">
        <v>1126</v>
      </c>
      <c r="J1193" s="116">
        <v>128</v>
      </c>
      <c r="K1193" s="90" t="s">
        <v>1963</v>
      </c>
      <c r="L1193" s="90" t="s">
        <v>587</v>
      </c>
      <c r="M1193" s="94" t="str">
        <f t="shared" si="21"/>
        <v>SOLÉ Andreu</v>
      </c>
      <c r="N1193" s="94" t="str">
        <f>IFERROR(VLOOKUP(A1193,'[2]CLASES-TEMPORADA 2022_2023-2023'!$A:$M,12,0),"")</f>
        <v/>
      </c>
      <c r="O1193" s="90" t="str">
        <f>IFERROR(VLOOKUP(A1193,'[2]CLASES-TEMPORADA 2022_2023-2023'!$A:$M,13,0),"")</f>
        <v/>
      </c>
    </row>
    <row r="1194" spans="1:15" s="94" customFormat="1" x14ac:dyDescent="0.2">
      <c r="A1194" s="116">
        <v>36695</v>
      </c>
      <c r="B1194" s="90" t="s">
        <v>8750</v>
      </c>
      <c r="C1194" s="90" t="s">
        <v>36</v>
      </c>
      <c r="D1194" s="90" t="s">
        <v>2842</v>
      </c>
      <c r="E1194" s="90" t="s">
        <v>2824</v>
      </c>
      <c r="F1194" s="90" t="s">
        <v>2843</v>
      </c>
      <c r="G1194" s="90" t="s">
        <v>13656</v>
      </c>
      <c r="H1194" s="90" t="s">
        <v>909</v>
      </c>
      <c r="I1194" s="90" t="s">
        <v>1167</v>
      </c>
      <c r="J1194" s="116">
        <v>682</v>
      </c>
      <c r="K1194" s="90" t="s">
        <v>1963</v>
      </c>
      <c r="L1194" s="90" t="s">
        <v>520</v>
      </c>
      <c r="M1194" s="94" t="str">
        <f t="shared" si="21"/>
        <v>ROMERO Luca</v>
      </c>
      <c r="N1194" s="94" t="str">
        <f>IFERROR(VLOOKUP(A1194,'[2]CLASES-TEMPORADA 2022_2023-2023'!$A:$M,12,0),"")</f>
        <v/>
      </c>
      <c r="O1194" s="90" t="str">
        <f>IFERROR(VLOOKUP(A1194,'[2]CLASES-TEMPORADA 2022_2023-2023'!$A:$M,13,0),"")</f>
        <v/>
      </c>
    </row>
    <row r="1195" spans="1:15" s="94" customFormat="1" x14ac:dyDescent="0.2">
      <c r="A1195" s="116">
        <v>36694</v>
      </c>
      <c r="B1195" s="90" t="s">
        <v>8750</v>
      </c>
      <c r="C1195" s="90" t="s">
        <v>2178</v>
      </c>
      <c r="D1195" s="90" t="s">
        <v>74</v>
      </c>
      <c r="E1195" s="90" t="s">
        <v>2034</v>
      </c>
      <c r="F1195" s="90" t="s">
        <v>13657</v>
      </c>
      <c r="G1195" s="90" t="s">
        <v>13658</v>
      </c>
      <c r="H1195" s="90" t="s">
        <v>909</v>
      </c>
      <c r="I1195" s="90" t="s">
        <v>13659</v>
      </c>
      <c r="J1195" s="116">
        <v>10461</v>
      </c>
      <c r="K1195" s="90" t="s">
        <v>1963</v>
      </c>
      <c r="L1195" s="90" t="s">
        <v>582</v>
      </c>
      <c r="M1195" s="94" t="str">
        <f t="shared" si="21"/>
        <v>ABAD Victor</v>
      </c>
      <c r="N1195" s="94" t="str">
        <f>IFERROR(VLOOKUP(A1195,'[2]CLASES-TEMPORADA 2022_2023-2023'!$A:$M,12,0),"")</f>
        <v/>
      </c>
      <c r="O1195" s="90" t="str">
        <f>IFERROR(VLOOKUP(A1195,'[2]CLASES-TEMPORADA 2022_2023-2023'!$A:$M,13,0),"")</f>
        <v/>
      </c>
    </row>
    <row r="1196" spans="1:15" s="94" customFormat="1" x14ac:dyDescent="0.2">
      <c r="A1196" s="116">
        <v>36691</v>
      </c>
      <c r="B1196" s="90" t="s">
        <v>10851</v>
      </c>
      <c r="C1196" s="90" t="s">
        <v>2844</v>
      </c>
      <c r="D1196" s="90" t="s">
        <v>1618</v>
      </c>
      <c r="E1196" s="90" t="s">
        <v>2845</v>
      </c>
      <c r="F1196" s="90" t="s">
        <v>2846</v>
      </c>
      <c r="G1196" s="90" t="s">
        <v>13660</v>
      </c>
      <c r="H1196" s="90" t="s">
        <v>909</v>
      </c>
      <c r="I1196" s="90" t="s">
        <v>952</v>
      </c>
      <c r="J1196" s="116">
        <v>308</v>
      </c>
      <c r="K1196" s="90" t="s">
        <v>1963</v>
      </c>
      <c r="L1196" s="90" t="s">
        <v>591</v>
      </c>
      <c r="M1196" s="94" t="str">
        <f t="shared" si="21"/>
        <v>CARO-ACCINO Diana</v>
      </c>
      <c r="N1196" s="94" t="str">
        <f>IFERROR(VLOOKUP(A1196,'[2]CLASES-TEMPORADA 2022_2023-2023'!$A:$M,12,0),"")</f>
        <v/>
      </c>
      <c r="O1196" s="90" t="str">
        <f>IFERROR(VLOOKUP(A1196,'[2]CLASES-TEMPORADA 2022_2023-2023'!$A:$M,13,0),"")</f>
        <v/>
      </c>
    </row>
    <row r="1197" spans="1:15" s="94" customFormat="1" x14ac:dyDescent="0.2">
      <c r="A1197" s="116">
        <v>36690</v>
      </c>
      <c r="B1197" s="90" t="s">
        <v>10851</v>
      </c>
      <c r="C1197" s="90" t="s">
        <v>70</v>
      </c>
      <c r="D1197" s="90" t="s">
        <v>2448</v>
      </c>
      <c r="E1197" s="90" t="s">
        <v>2847</v>
      </c>
      <c r="F1197" s="90" t="s">
        <v>2848</v>
      </c>
      <c r="G1197" s="90" t="s">
        <v>13661</v>
      </c>
      <c r="H1197" s="90" t="s">
        <v>909</v>
      </c>
      <c r="I1197" s="90" t="s">
        <v>952</v>
      </c>
      <c r="J1197" s="116">
        <v>308</v>
      </c>
      <c r="K1197" s="90" t="s">
        <v>1963</v>
      </c>
      <c r="L1197" s="90" t="s">
        <v>591</v>
      </c>
      <c r="M1197" s="94" t="str">
        <f t="shared" si="21"/>
        <v>HIDALGO Aurora</v>
      </c>
      <c r="N1197" s="94" t="str">
        <f>IFERROR(VLOOKUP(A1197,'[2]CLASES-TEMPORADA 2022_2023-2023'!$A:$M,12,0),"")</f>
        <v/>
      </c>
      <c r="O1197" s="90" t="str">
        <f>IFERROR(VLOOKUP(A1197,'[2]CLASES-TEMPORADA 2022_2023-2023'!$A:$M,13,0),"")</f>
        <v/>
      </c>
    </row>
    <row r="1198" spans="1:15" s="94" customFormat="1" x14ac:dyDescent="0.2">
      <c r="A1198" s="116">
        <v>36689</v>
      </c>
      <c r="B1198" s="90" t="s">
        <v>8750</v>
      </c>
      <c r="C1198" s="90" t="s">
        <v>28</v>
      </c>
      <c r="D1198" s="90" t="s">
        <v>2042</v>
      </c>
      <c r="E1198" s="90" t="s">
        <v>1079</v>
      </c>
      <c r="F1198" s="90" t="s">
        <v>2849</v>
      </c>
      <c r="G1198" s="90" t="s">
        <v>13662</v>
      </c>
      <c r="H1198" s="90" t="s">
        <v>909</v>
      </c>
      <c r="I1198" s="90" t="s">
        <v>952</v>
      </c>
      <c r="J1198" s="116">
        <v>308</v>
      </c>
      <c r="K1198" s="90" t="s">
        <v>1963</v>
      </c>
      <c r="L1198" s="90" t="s">
        <v>591</v>
      </c>
      <c r="M1198" s="94" t="str">
        <f t="shared" si="21"/>
        <v>JIMENEZ Hugo</v>
      </c>
      <c r="N1198" s="94">
        <f>IFERROR(VLOOKUP(A1198,'[2]CLASES-TEMPORADA 2022_2023-2023'!$A:$M,12,0),"")</f>
        <v>7</v>
      </c>
      <c r="O1198" s="90" t="str">
        <f>IFERROR(VLOOKUP(A1198,'[2]CLASES-TEMPORADA 2022_2023-2023'!$A:$M,13,0),"")</f>
        <v>REV</v>
      </c>
    </row>
    <row r="1199" spans="1:15" s="94" customFormat="1" x14ac:dyDescent="0.2">
      <c r="A1199" s="116">
        <v>36687</v>
      </c>
      <c r="B1199" s="90" t="s">
        <v>8750</v>
      </c>
      <c r="C1199" s="90" t="s">
        <v>1477</v>
      </c>
      <c r="D1199" s="90" t="s">
        <v>37</v>
      </c>
      <c r="E1199" s="90" t="s">
        <v>94</v>
      </c>
      <c r="F1199" s="90" t="s">
        <v>2850</v>
      </c>
      <c r="G1199" s="90" t="s">
        <v>13663</v>
      </c>
      <c r="H1199" s="90" t="s">
        <v>909</v>
      </c>
      <c r="I1199" s="90" t="s">
        <v>952</v>
      </c>
      <c r="J1199" s="116">
        <v>308</v>
      </c>
      <c r="K1199" s="90" t="s">
        <v>1963</v>
      </c>
      <c r="L1199" s="90" t="s">
        <v>591</v>
      </c>
      <c r="M1199" s="94" t="str">
        <f t="shared" si="21"/>
        <v>CANO Eduardo</v>
      </c>
      <c r="N1199" s="94" t="str">
        <f>IFERROR(VLOOKUP(A1199,'[2]CLASES-TEMPORADA 2022_2023-2023'!$A:$M,12,0),"")</f>
        <v/>
      </c>
      <c r="O1199" s="90" t="str">
        <f>IFERROR(VLOOKUP(A1199,'[2]CLASES-TEMPORADA 2022_2023-2023'!$A:$M,13,0),"")</f>
        <v/>
      </c>
    </row>
    <row r="1200" spans="1:15" s="94" customFormat="1" x14ac:dyDescent="0.2">
      <c r="A1200" s="116">
        <v>36686</v>
      </c>
      <c r="B1200" s="90" t="s">
        <v>8750</v>
      </c>
      <c r="C1200" s="90" t="s">
        <v>2851</v>
      </c>
      <c r="D1200" s="90" t="s">
        <v>2852</v>
      </c>
      <c r="E1200" s="90" t="s">
        <v>2853</v>
      </c>
      <c r="F1200" s="90" t="s">
        <v>2854</v>
      </c>
      <c r="G1200" s="90" t="s">
        <v>13664</v>
      </c>
      <c r="H1200" s="90" t="s">
        <v>909</v>
      </c>
      <c r="I1200" s="90" t="s">
        <v>1122</v>
      </c>
      <c r="J1200" s="116">
        <v>10275</v>
      </c>
      <c r="K1200" s="90" t="s">
        <v>1963</v>
      </c>
      <c r="L1200" s="90" t="s">
        <v>587</v>
      </c>
      <c r="M1200" s="94" t="str">
        <f t="shared" si="21"/>
        <v>NADAL Met</v>
      </c>
      <c r="N1200" s="94" t="str">
        <f>IFERROR(VLOOKUP(A1200,'[2]CLASES-TEMPORADA 2022_2023-2023'!$A:$M,12,0),"")</f>
        <v/>
      </c>
      <c r="O1200" s="90" t="str">
        <f>IFERROR(VLOOKUP(A1200,'[2]CLASES-TEMPORADA 2022_2023-2023'!$A:$M,13,0),"")</f>
        <v/>
      </c>
    </row>
    <row r="1201" spans="1:15" s="94" customFormat="1" x14ac:dyDescent="0.2">
      <c r="A1201" s="116">
        <v>36682</v>
      </c>
      <c r="B1201" s="90" t="s">
        <v>10851</v>
      </c>
      <c r="C1201" s="90" t="s">
        <v>46</v>
      </c>
      <c r="D1201" s="90" t="s">
        <v>128</v>
      </c>
      <c r="E1201" s="90" t="s">
        <v>7047</v>
      </c>
      <c r="F1201" s="90" t="s">
        <v>13665</v>
      </c>
      <c r="G1201" s="90" t="s">
        <v>13666</v>
      </c>
      <c r="H1201" s="90" t="s">
        <v>909</v>
      </c>
      <c r="I1201" s="90" t="s">
        <v>1245</v>
      </c>
      <c r="J1201" s="116">
        <v>10101</v>
      </c>
      <c r="K1201" s="90" t="s">
        <v>1963</v>
      </c>
      <c r="L1201" s="90" t="s">
        <v>591</v>
      </c>
      <c r="M1201" s="94" t="str">
        <f t="shared" si="21"/>
        <v>RODRIGUEZ Belen</v>
      </c>
      <c r="N1201" s="94" t="str">
        <f>IFERROR(VLOOKUP(A1201,'[2]CLASES-TEMPORADA 2022_2023-2023'!$A:$M,12,0),"")</f>
        <v/>
      </c>
      <c r="O1201" s="90" t="str">
        <f>IFERROR(VLOOKUP(A1201,'[2]CLASES-TEMPORADA 2022_2023-2023'!$A:$M,13,0),"")</f>
        <v/>
      </c>
    </row>
    <row r="1202" spans="1:15" s="94" customFormat="1" x14ac:dyDescent="0.2">
      <c r="A1202" s="116">
        <v>36681</v>
      </c>
      <c r="B1202" s="90" t="s">
        <v>10851</v>
      </c>
      <c r="C1202" s="90" t="s">
        <v>46</v>
      </c>
      <c r="D1202" s="90" t="s">
        <v>128</v>
      </c>
      <c r="E1202" s="90" t="s">
        <v>1084</v>
      </c>
      <c r="F1202" s="90" t="s">
        <v>10861</v>
      </c>
      <c r="G1202" s="90" t="s">
        <v>13667</v>
      </c>
      <c r="H1202" s="90" t="s">
        <v>913</v>
      </c>
      <c r="I1202" s="90" t="s">
        <v>952</v>
      </c>
      <c r="J1202" s="116">
        <v>308</v>
      </c>
      <c r="K1202" s="90" t="s">
        <v>1963</v>
      </c>
      <c r="L1202" s="90" t="s">
        <v>591</v>
      </c>
      <c r="M1202" s="94" t="str">
        <f t="shared" si="21"/>
        <v>RODRIGUEZ Maria</v>
      </c>
      <c r="N1202" s="94" t="str">
        <f>IFERROR(VLOOKUP(A1202,'[2]CLASES-TEMPORADA 2022_2023-2023'!$A:$M,12,0),"")</f>
        <v/>
      </c>
      <c r="O1202" s="90" t="str">
        <f>IFERROR(VLOOKUP(A1202,'[2]CLASES-TEMPORADA 2022_2023-2023'!$A:$M,13,0),"")</f>
        <v/>
      </c>
    </row>
    <row r="1203" spans="1:15" s="94" customFormat="1" x14ac:dyDescent="0.2">
      <c r="A1203" s="116">
        <v>36676</v>
      </c>
      <c r="B1203" s="90" t="s">
        <v>8750</v>
      </c>
      <c r="C1203" s="90" t="s">
        <v>2855</v>
      </c>
      <c r="D1203" s="90" t="s">
        <v>2653</v>
      </c>
      <c r="E1203" s="90" t="s">
        <v>2856</v>
      </c>
      <c r="F1203" s="90" t="s">
        <v>2857</v>
      </c>
      <c r="G1203" s="90" t="s">
        <v>13668</v>
      </c>
      <c r="H1203" s="90" t="s">
        <v>913</v>
      </c>
      <c r="I1203" s="90" t="s">
        <v>921</v>
      </c>
      <c r="J1203" s="116">
        <v>78</v>
      </c>
      <c r="K1203" s="90" t="s">
        <v>2071</v>
      </c>
      <c r="L1203" s="90" t="s">
        <v>583</v>
      </c>
      <c r="M1203" s="94" t="str">
        <f t="shared" si="21"/>
        <v>OTALVARO Emanuel</v>
      </c>
      <c r="N1203" s="94" t="str">
        <f>IFERROR(VLOOKUP(A1203,'[2]CLASES-TEMPORADA 2022_2023-2023'!$A:$M,12,0),"")</f>
        <v/>
      </c>
      <c r="O1203" s="90" t="str">
        <f>IFERROR(VLOOKUP(A1203,'[2]CLASES-TEMPORADA 2022_2023-2023'!$A:$M,13,0),"")</f>
        <v/>
      </c>
    </row>
    <row r="1204" spans="1:15" s="94" customFormat="1" x14ac:dyDescent="0.2">
      <c r="A1204" s="116">
        <v>36674</v>
      </c>
      <c r="B1204" s="90" t="s">
        <v>10851</v>
      </c>
      <c r="C1204" s="90" t="s">
        <v>1541</v>
      </c>
      <c r="D1204" s="90" t="s">
        <v>46</v>
      </c>
      <c r="E1204" s="90" t="s">
        <v>1077</v>
      </c>
      <c r="F1204" s="90" t="s">
        <v>13669</v>
      </c>
      <c r="G1204" s="90" t="s">
        <v>13670</v>
      </c>
      <c r="H1204" s="90" t="s">
        <v>913</v>
      </c>
      <c r="I1204" s="90" t="s">
        <v>954</v>
      </c>
      <c r="J1204" s="116">
        <v>321</v>
      </c>
      <c r="K1204" s="90" t="s">
        <v>1963</v>
      </c>
      <c r="L1204" s="90" t="s">
        <v>591</v>
      </c>
      <c r="M1204" s="94" t="str">
        <f t="shared" si="21"/>
        <v>VEGA Nuria</v>
      </c>
      <c r="N1204" s="94" t="str">
        <f>IFERROR(VLOOKUP(A1204,'[2]CLASES-TEMPORADA 2022_2023-2023'!$A:$M,12,0),"")</f>
        <v/>
      </c>
      <c r="O1204" s="90" t="str">
        <f>IFERROR(VLOOKUP(A1204,'[2]CLASES-TEMPORADA 2022_2023-2023'!$A:$M,13,0),"")</f>
        <v/>
      </c>
    </row>
    <row r="1205" spans="1:15" s="94" customFormat="1" x14ac:dyDescent="0.2">
      <c r="A1205" s="116">
        <v>36673</v>
      </c>
      <c r="B1205" s="90" t="s">
        <v>10851</v>
      </c>
      <c r="C1205" s="90" t="s">
        <v>1577</v>
      </c>
      <c r="D1205" s="90" t="s">
        <v>1626</v>
      </c>
      <c r="E1205" s="90" t="s">
        <v>1088</v>
      </c>
      <c r="F1205" s="90" t="s">
        <v>2858</v>
      </c>
      <c r="G1205" s="90" t="s">
        <v>13671</v>
      </c>
      <c r="H1205" s="90" t="s">
        <v>913</v>
      </c>
      <c r="I1205" s="90" t="s">
        <v>954</v>
      </c>
      <c r="J1205" s="116">
        <v>321</v>
      </c>
      <c r="K1205" s="90" t="s">
        <v>1963</v>
      </c>
      <c r="L1205" s="90" t="s">
        <v>591</v>
      </c>
      <c r="M1205" s="94" t="str">
        <f t="shared" si="21"/>
        <v>NAVARRO Laura</v>
      </c>
      <c r="N1205" s="94" t="str">
        <f>IFERROR(VLOOKUP(A1205,'[2]CLASES-TEMPORADA 2022_2023-2023'!$A:$M,12,0),"")</f>
        <v/>
      </c>
      <c r="O1205" s="90" t="str">
        <f>IFERROR(VLOOKUP(A1205,'[2]CLASES-TEMPORADA 2022_2023-2023'!$A:$M,13,0),"")</f>
        <v/>
      </c>
    </row>
    <row r="1206" spans="1:15" s="94" customFormat="1" x14ac:dyDescent="0.2">
      <c r="A1206" s="116">
        <v>36672</v>
      </c>
      <c r="B1206" s="90" t="s">
        <v>10851</v>
      </c>
      <c r="C1206" s="90" t="s">
        <v>21</v>
      </c>
      <c r="D1206" s="90" t="s">
        <v>2859</v>
      </c>
      <c r="E1206" s="90" t="s">
        <v>2860</v>
      </c>
      <c r="F1206" s="90" t="s">
        <v>2861</v>
      </c>
      <c r="G1206" s="90" t="s">
        <v>13672</v>
      </c>
      <c r="H1206" s="90" t="s">
        <v>913</v>
      </c>
      <c r="I1206" s="90" t="s">
        <v>954</v>
      </c>
      <c r="J1206" s="116">
        <v>321</v>
      </c>
      <c r="K1206" s="90" t="s">
        <v>1963</v>
      </c>
      <c r="L1206" s="90" t="s">
        <v>591</v>
      </c>
      <c r="M1206" s="94" t="str">
        <f t="shared" si="21"/>
        <v>GARCIA Dunia</v>
      </c>
      <c r="N1206" s="94" t="str">
        <f>IFERROR(VLOOKUP(A1206,'[2]CLASES-TEMPORADA 2022_2023-2023'!$A:$M,12,0),"")</f>
        <v/>
      </c>
      <c r="O1206" s="90" t="str">
        <f>IFERROR(VLOOKUP(A1206,'[2]CLASES-TEMPORADA 2022_2023-2023'!$A:$M,13,0),"")</f>
        <v/>
      </c>
    </row>
    <row r="1207" spans="1:15" s="94" customFormat="1" x14ac:dyDescent="0.2">
      <c r="A1207" s="116">
        <v>36671</v>
      </c>
      <c r="B1207" s="90" t="s">
        <v>10851</v>
      </c>
      <c r="C1207" s="90" t="s">
        <v>21</v>
      </c>
      <c r="D1207" s="90" t="s">
        <v>2859</v>
      </c>
      <c r="E1207" s="90" t="s">
        <v>1073</v>
      </c>
      <c r="F1207" s="90" t="s">
        <v>2862</v>
      </c>
      <c r="G1207" s="90" t="s">
        <v>13673</v>
      </c>
      <c r="H1207" s="90" t="s">
        <v>909</v>
      </c>
      <c r="I1207" s="90" t="s">
        <v>954</v>
      </c>
      <c r="J1207" s="116">
        <v>321</v>
      </c>
      <c r="K1207" s="90" t="s">
        <v>1963</v>
      </c>
      <c r="L1207" s="90" t="s">
        <v>591</v>
      </c>
      <c r="M1207" s="94" t="str">
        <f t="shared" si="21"/>
        <v>GARCIA Sofia</v>
      </c>
      <c r="N1207" s="94" t="str">
        <f>IFERROR(VLOOKUP(A1207,'[2]CLASES-TEMPORADA 2022_2023-2023'!$A:$M,12,0),"")</f>
        <v/>
      </c>
      <c r="O1207" s="90" t="str">
        <f>IFERROR(VLOOKUP(A1207,'[2]CLASES-TEMPORADA 2022_2023-2023'!$A:$M,13,0),"")</f>
        <v/>
      </c>
    </row>
    <row r="1208" spans="1:15" s="94" customFormat="1" x14ac:dyDescent="0.2">
      <c r="A1208" s="116">
        <v>36670</v>
      </c>
      <c r="B1208" s="90" t="s">
        <v>8750</v>
      </c>
      <c r="C1208" s="90" t="s">
        <v>21</v>
      </c>
      <c r="D1208" s="90" t="s">
        <v>2859</v>
      </c>
      <c r="E1208" s="90" t="s">
        <v>2783</v>
      </c>
      <c r="F1208" s="90" t="s">
        <v>2863</v>
      </c>
      <c r="G1208" s="90" t="s">
        <v>13674</v>
      </c>
      <c r="H1208" s="90" t="s">
        <v>909</v>
      </c>
      <c r="I1208" s="90" t="s">
        <v>954</v>
      </c>
      <c r="J1208" s="116">
        <v>321</v>
      </c>
      <c r="K1208" s="90" t="s">
        <v>1963</v>
      </c>
      <c r="L1208" s="90" t="s">
        <v>591</v>
      </c>
      <c r="M1208" s="94" t="str">
        <f t="shared" si="21"/>
        <v>GARCIA Elias</v>
      </c>
      <c r="N1208" s="94" t="str">
        <f>IFERROR(VLOOKUP(A1208,'[2]CLASES-TEMPORADA 2022_2023-2023'!$A:$M,12,0),"")</f>
        <v/>
      </c>
      <c r="O1208" s="90" t="str">
        <f>IFERROR(VLOOKUP(A1208,'[2]CLASES-TEMPORADA 2022_2023-2023'!$A:$M,13,0),"")</f>
        <v/>
      </c>
    </row>
    <row r="1209" spans="1:15" s="94" customFormat="1" x14ac:dyDescent="0.2">
      <c r="A1209" s="116">
        <v>36668</v>
      </c>
      <c r="B1209" s="90" t="s">
        <v>8750</v>
      </c>
      <c r="C1209" s="90" t="s">
        <v>2653</v>
      </c>
      <c r="D1209" s="90" t="s">
        <v>2865</v>
      </c>
      <c r="E1209" s="90" t="s">
        <v>2866</v>
      </c>
      <c r="F1209" s="90" t="s">
        <v>2867</v>
      </c>
      <c r="G1209" s="90" t="s">
        <v>13675</v>
      </c>
      <c r="H1209" s="90" t="s">
        <v>913</v>
      </c>
      <c r="I1209" s="90" t="s">
        <v>1063</v>
      </c>
      <c r="J1209" s="116">
        <v>10445</v>
      </c>
      <c r="K1209" s="90" t="s">
        <v>1963</v>
      </c>
      <c r="L1209" s="90" t="s">
        <v>593</v>
      </c>
      <c r="M1209" s="94" t="str">
        <f t="shared" ref="M1209:M1272" si="22">CONCATENATE(C1209," ",PROPER(E1209))</f>
        <v>GARCíA Ricardo Manuel</v>
      </c>
      <c r="N1209" s="94" t="str">
        <f>IFERROR(VLOOKUP(A1209,'[2]CLASES-TEMPORADA 2022_2023-2023'!$A:$M,12,0),"")</f>
        <v/>
      </c>
      <c r="O1209" s="90" t="str">
        <f>IFERROR(VLOOKUP(A1209,'[2]CLASES-TEMPORADA 2022_2023-2023'!$A:$M,13,0),"")</f>
        <v/>
      </c>
    </row>
    <row r="1210" spans="1:15" s="94" customFormat="1" x14ac:dyDescent="0.2">
      <c r="A1210" s="116">
        <v>36666</v>
      </c>
      <c r="B1210" s="90" t="s">
        <v>8750</v>
      </c>
      <c r="C1210" s="90" t="s">
        <v>91</v>
      </c>
      <c r="D1210" s="90" t="s">
        <v>2868</v>
      </c>
      <c r="E1210" s="90" t="s">
        <v>2869</v>
      </c>
      <c r="F1210" s="90" t="s">
        <v>2870</v>
      </c>
      <c r="G1210" s="90" t="s">
        <v>13676</v>
      </c>
      <c r="H1210" s="90" t="s">
        <v>920</v>
      </c>
      <c r="I1210" s="90" t="s">
        <v>1140</v>
      </c>
      <c r="J1210" s="116">
        <v>10415</v>
      </c>
      <c r="K1210" s="90" t="s">
        <v>1963</v>
      </c>
      <c r="L1210" s="90" t="s">
        <v>520</v>
      </c>
      <c r="M1210" s="94" t="str">
        <f t="shared" si="22"/>
        <v>ALVAREZ Nicolas</v>
      </c>
      <c r="N1210" s="94" t="str">
        <f>IFERROR(VLOOKUP(A1210,'[2]CLASES-TEMPORADA 2022_2023-2023'!$A:$M,12,0),"")</f>
        <v/>
      </c>
      <c r="O1210" s="90" t="str">
        <f>IFERROR(VLOOKUP(A1210,'[2]CLASES-TEMPORADA 2022_2023-2023'!$A:$M,13,0),"")</f>
        <v/>
      </c>
    </row>
    <row r="1211" spans="1:15" s="94" customFormat="1" x14ac:dyDescent="0.2">
      <c r="A1211" s="116">
        <v>36664</v>
      </c>
      <c r="B1211" s="90" t="s">
        <v>8750</v>
      </c>
      <c r="C1211" s="90" t="s">
        <v>2872</v>
      </c>
      <c r="D1211" s="90" t="s">
        <v>26</v>
      </c>
      <c r="E1211" s="90" t="s">
        <v>2873</v>
      </c>
      <c r="F1211" s="90" t="s">
        <v>2874</v>
      </c>
      <c r="G1211" s="90" t="s">
        <v>13677</v>
      </c>
      <c r="H1211" s="90" t="s">
        <v>909</v>
      </c>
      <c r="I1211" s="90" t="s">
        <v>954</v>
      </c>
      <c r="J1211" s="116">
        <v>321</v>
      </c>
      <c r="K1211" s="90" t="s">
        <v>1963</v>
      </c>
      <c r="L1211" s="90" t="s">
        <v>591</v>
      </c>
      <c r="M1211" s="94" t="str">
        <f t="shared" si="22"/>
        <v>SAN IGNACIO Salvador</v>
      </c>
      <c r="N1211" s="94">
        <f>IFERROR(VLOOKUP(A1211,'[2]CLASES-TEMPORADA 2022_2023-2023'!$A:$M,12,0),"")</f>
        <v>6</v>
      </c>
      <c r="O1211" s="90" t="str">
        <f>IFERROR(VLOOKUP(A1211,'[2]CLASES-TEMPORADA 2022_2023-2023'!$A:$M,13,0),"")</f>
        <v>REV</v>
      </c>
    </row>
    <row r="1212" spans="1:15" s="94" customFormat="1" x14ac:dyDescent="0.2">
      <c r="A1212" s="116">
        <v>36663</v>
      </c>
      <c r="B1212" s="90" t="s">
        <v>8750</v>
      </c>
      <c r="C1212" s="90" t="s">
        <v>1406</v>
      </c>
      <c r="D1212" s="90" t="s">
        <v>2875</v>
      </c>
      <c r="E1212" s="90" t="s">
        <v>45</v>
      </c>
      <c r="F1212" s="90" t="s">
        <v>2876</v>
      </c>
      <c r="G1212" s="90" t="s">
        <v>13678</v>
      </c>
      <c r="H1212" s="90" t="s">
        <v>909</v>
      </c>
      <c r="I1212" s="90" t="s">
        <v>954</v>
      </c>
      <c r="J1212" s="116">
        <v>321</v>
      </c>
      <c r="K1212" s="90" t="s">
        <v>1963</v>
      </c>
      <c r="L1212" s="90" t="s">
        <v>591</v>
      </c>
      <c r="M1212" s="94" t="str">
        <f t="shared" si="22"/>
        <v>TORREJON Jose</v>
      </c>
      <c r="N1212" s="94">
        <f>IFERROR(VLOOKUP(A1212,'[2]CLASES-TEMPORADA 2022_2023-2023'!$A:$M,12,0),"")</f>
        <v>5</v>
      </c>
      <c r="O1212" s="90" t="str">
        <f>IFERROR(VLOOKUP(A1212,'[2]CLASES-TEMPORADA 2022_2023-2023'!$A:$M,13,0),"")</f>
        <v>NAC</v>
      </c>
    </row>
    <row r="1213" spans="1:15" s="94" customFormat="1" x14ac:dyDescent="0.2">
      <c r="A1213" s="116">
        <v>36658</v>
      </c>
      <c r="B1213" s="90" t="s">
        <v>8750</v>
      </c>
      <c r="C1213" s="90" t="s">
        <v>135</v>
      </c>
      <c r="D1213" s="90" t="s">
        <v>22</v>
      </c>
      <c r="E1213" s="90" t="s">
        <v>2037</v>
      </c>
      <c r="F1213" s="90" t="s">
        <v>2877</v>
      </c>
      <c r="G1213" s="90" t="s">
        <v>13679</v>
      </c>
      <c r="H1213" s="90" t="s">
        <v>909</v>
      </c>
      <c r="I1213" s="90" t="s">
        <v>550</v>
      </c>
      <c r="J1213" s="116">
        <v>10138</v>
      </c>
      <c r="K1213" s="90" t="s">
        <v>1963</v>
      </c>
      <c r="L1213" s="90" t="s">
        <v>627</v>
      </c>
      <c r="M1213" s="94" t="str">
        <f t="shared" si="22"/>
        <v>RICO Pau</v>
      </c>
      <c r="N1213" s="94" t="str">
        <f>IFERROR(VLOOKUP(A1213,'[2]CLASES-TEMPORADA 2022_2023-2023'!$A:$M,12,0),"")</f>
        <v/>
      </c>
      <c r="O1213" s="90" t="str">
        <f>IFERROR(VLOOKUP(A1213,'[2]CLASES-TEMPORADA 2022_2023-2023'!$A:$M,13,0),"")</f>
        <v/>
      </c>
    </row>
    <row r="1214" spans="1:15" s="94" customFormat="1" x14ac:dyDescent="0.2">
      <c r="A1214" s="116">
        <v>36657</v>
      </c>
      <c r="B1214" s="90" t="s">
        <v>8750</v>
      </c>
      <c r="C1214" s="90" t="s">
        <v>2878</v>
      </c>
      <c r="D1214" s="90" t="s">
        <v>2879</v>
      </c>
      <c r="E1214" s="90" t="s">
        <v>1031</v>
      </c>
      <c r="F1214" s="90" t="s">
        <v>2880</v>
      </c>
      <c r="G1214" s="90" t="s">
        <v>13680</v>
      </c>
      <c r="H1214" s="90" t="s">
        <v>909</v>
      </c>
      <c r="I1214" s="90" t="s">
        <v>550</v>
      </c>
      <c r="J1214" s="116">
        <v>10138</v>
      </c>
      <c r="K1214" s="90" t="s">
        <v>1963</v>
      </c>
      <c r="L1214" s="90" t="s">
        <v>627</v>
      </c>
      <c r="M1214" s="94" t="str">
        <f t="shared" si="22"/>
        <v>BERIAIN Andoni</v>
      </c>
      <c r="N1214" s="94" t="str">
        <f>IFERROR(VLOOKUP(A1214,'[2]CLASES-TEMPORADA 2022_2023-2023'!$A:$M,12,0),"")</f>
        <v/>
      </c>
      <c r="O1214" s="90" t="str">
        <f>IFERROR(VLOOKUP(A1214,'[2]CLASES-TEMPORADA 2022_2023-2023'!$A:$M,13,0),"")</f>
        <v/>
      </c>
    </row>
    <row r="1215" spans="1:15" s="94" customFormat="1" x14ac:dyDescent="0.2">
      <c r="A1215" s="116">
        <v>36650</v>
      </c>
      <c r="B1215" s="90" t="s">
        <v>10851</v>
      </c>
      <c r="C1215" s="90" t="s">
        <v>2881</v>
      </c>
      <c r="D1215" s="90" t="s">
        <v>125</v>
      </c>
      <c r="E1215" s="90" t="s">
        <v>2882</v>
      </c>
      <c r="F1215" s="90" t="s">
        <v>2883</v>
      </c>
      <c r="G1215" s="90" t="s">
        <v>13681</v>
      </c>
      <c r="H1215" s="90" t="s">
        <v>909</v>
      </c>
      <c r="I1215" s="90" t="s">
        <v>825</v>
      </c>
      <c r="J1215" s="116">
        <v>10402</v>
      </c>
      <c r="K1215" s="90" t="s">
        <v>2131</v>
      </c>
      <c r="L1215" s="90" t="s">
        <v>587</v>
      </c>
      <c r="M1215" s="94" t="str">
        <f t="shared" si="22"/>
        <v>MARTINEAU Izia</v>
      </c>
      <c r="N1215" s="94" t="str">
        <f>IFERROR(VLOOKUP(A1215,'[2]CLASES-TEMPORADA 2022_2023-2023'!$A:$M,12,0),"")</f>
        <v/>
      </c>
      <c r="O1215" s="90" t="str">
        <f>IFERROR(VLOOKUP(A1215,'[2]CLASES-TEMPORADA 2022_2023-2023'!$A:$M,13,0),"")</f>
        <v/>
      </c>
    </row>
    <row r="1216" spans="1:15" s="94" customFormat="1" x14ac:dyDescent="0.2">
      <c r="A1216" s="116">
        <v>36648</v>
      </c>
      <c r="B1216" s="90" t="s">
        <v>8750</v>
      </c>
      <c r="C1216" s="90" t="s">
        <v>2062</v>
      </c>
      <c r="D1216" s="90" t="s">
        <v>13682</v>
      </c>
      <c r="E1216" s="90" t="s">
        <v>13683</v>
      </c>
      <c r="F1216" s="90" t="s">
        <v>13684</v>
      </c>
      <c r="G1216" s="90" t="s">
        <v>13685</v>
      </c>
      <c r="H1216" s="90" t="s">
        <v>920</v>
      </c>
      <c r="I1216" s="90" t="s">
        <v>1197</v>
      </c>
      <c r="J1216" s="116">
        <v>304</v>
      </c>
      <c r="K1216" s="90" t="s">
        <v>1963</v>
      </c>
      <c r="L1216" s="90" t="s">
        <v>591</v>
      </c>
      <c r="M1216" s="94" t="str">
        <f t="shared" si="22"/>
        <v>OLMEDO Jose Tomás</v>
      </c>
      <c r="N1216" s="94" t="str">
        <f>IFERROR(VLOOKUP(A1216,'[2]CLASES-TEMPORADA 2022_2023-2023'!$A:$M,12,0),"")</f>
        <v/>
      </c>
      <c r="O1216" s="90" t="str">
        <f>IFERROR(VLOOKUP(A1216,'[2]CLASES-TEMPORADA 2022_2023-2023'!$A:$M,13,0),"")</f>
        <v/>
      </c>
    </row>
    <row r="1217" spans="1:15" s="94" customFormat="1" x14ac:dyDescent="0.2">
      <c r="A1217" s="116">
        <v>36646</v>
      </c>
      <c r="B1217" s="90" t="s">
        <v>8750</v>
      </c>
      <c r="C1217" s="90" t="s">
        <v>131</v>
      </c>
      <c r="D1217" s="90" t="s">
        <v>1477</v>
      </c>
      <c r="E1217" s="90" t="s">
        <v>147</v>
      </c>
      <c r="F1217" s="90" t="s">
        <v>2884</v>
      </c>
      <c r="G1217" s="90" t="s">
        <v>13686</v>
      </c>
      <c r="H1217" s="90" t="s">
        <v>909</v>
      </c>
      <c r="I1217" s="90" t="s">
        <v>756</v>
      </c>
      <c r="J1217" s="116">
        <v>10383</v>
      </c>
      <c r="K1217" s="90" t="s">
        <v>1963</v>
      </c>
      <c r="L1217" s="90" t="s">
        <v>591</v>
      </c>
      <c r="M1217" s="94" t="str">
        <f t="shared" si="22"/>
        <v>RODRIGO Gonzalo</v>
      </c>
      <c r="N1217" s="94" t="str">
        <f>IFERROR(VLOOKUP(A1217,'[2]CLASES-TEMPORADA 2022_2023-2023'!$A:$M,12,0),"")</f>
        <v/>
      </c>
      <c r="O1217" s="90" t="str">
        <f>IFERROR(VLOOKUP(A1217,'[2]CLASES-TEMPORADA 2022_2023-2023'!$A:$M,13,0),"")</f>
        <v/>
      </c>
    </row>
    <row r="1218" spans="1:15" s="94" customFormat="1" x14ac:dyDescent="0.2">
      <c r="A1218" s="116">
        <v>36645</v>
      </c>
      <c r="B1218" s="90" t="s">
        <v>8750</v>
      </c>
      <c r="C1218" s="90" t="s">
        <v>28</v>
      </c>
      <c r="D1218" s="90" t="s">
        <v>84</v>
      </c>
      <c r="E1218" s="90" t="s">
        <v>2885</v>
      </c>
      <c r="F1218" s="90" t="s">
        <v>2886</v>
      </c>
      <c r="G1218" s="90" t="s">
        <v>13687</v>
      </c>
      <c r="H1218" s="90" t="s">
        <v>909</v>
      </c>
      <c r="I1218" s="90" t="s">
        <v>756</v>
      </c>
      <c r="J1218" s="116">
        <v>10383</v>
      </c>
      <c r="K1218" s="90" t="s">
        <v>1963</v>
      </c>
      <c r="L1218" s="90" t="s">
        <v>591</v>
      </c>
      <c r="M1218" s="94" t="str">
        <f t="shared" si="22"/>
        <v>JIMENEZ Cayetano</v>
      </c>
      <c r="N1218" s="94" t="str">
        <f>IFERROR(VLOOKUP(A1218,'[2]CLASES-TEMPORADA 2022_2023-2023'!$A:$M,12,0),"")</f>
        <v/>
      </c>
      <c r="O1218" s="90" t="str">
        <f>IFERROR(VLOOKUP(A1218,'[2]CLASES-TEMPORADA 2022_2023-2023'!$A:$M,13,0),"")</f>
        <v/>
      </c>
    </row>
    <row r="1219" spans="1:15" s="94" customFormat="1" x14ac:dyDescent="0.2">
      <c r="A1219" s="116">
        <v>36644</v>
      </c>
      <c r="B1219" s="90" t="s">
        <v>10851</v>
      </c>
      <c r="C1219" s="90" t="s">
        <v>2887</v>
      </c>
      <c r="D1219" s="90" t="s">
        <v>19</v>
      </c>
      <c r="E1219" s="90" t="s">
        <v>2064</v>
      </c>
      <c r="F1219" s="90" t="s">
        <v>2888</v>
      </c>
      <c r="G1219" s="90" t="s">
        <v>13688</v>
      </c>
      <c r="H1219" s="90" t="s">
        <v>913</v>
      </c>
      <c r="I1219" s="90" t="s">
        <v>1173</v>
      </c>
      <c r="J1219" s="116">
        <v>10131</v>
      </c>
      <c r="K1219" s="90" t="s">
        <v>1963</v>
      </c>
      <c r="L1219" s="90" t="s">
        <v>185</v>
      </c>
      <c r="M1219" s="94" t="str">
        <f t="shared" si="22"/>
        <v>VALPUESTA Celia</v>
      </c>
      <c r="N1219" s="94" t="str">
        <f>IFERROR(VLOOKUP(A1219,'[2]CLASES-TEMPORADA 2022_2023-2023'!$A:$M,12,0),"")</f>
        <v/>
      </c>
      <c r="O1219" s="90" t="str">
        <f>IFERROR(VLOOKUP(A1219,'[2]CLASES-TEMPORADA 2022_2023-2023'!$A:$M,13,0),"")</f>
        <v/>
      </c>
    </row>
    <row r="1220" spans="1:15" s="94" customFormat="1" x14ac:dyDescent="0.2">
      <c r="A1220" s="116">
        <v>36642</v>
      </c>
      <c r="B1220" s="90" t="s">
        <v>8750</v>
      </c>
      <c r="C1220" s="90" t="s">
        <v>1059</v>
      </c>
      <c r="D1220" s="90" t="s">
        <v>1681</v>
      </c>
      <c r="E1220" s="90" t="s">
        <v>38</v>
      </c>
      <c r="F1220" s="90" t="s">
        <v>2890</v>
      </c>
      <c r="G1220" s="90" t="s">
        <v>13689</v>
      </c>
      <c r="H1220" s="90" t="s">
        <v>909</v>
      </c>
      <c r="I1220" s="90" t="s">
        <v>756</v>
      </c>
      <c r="J1220" s="116">
        <v>10383</v>
      </c>
      <c r="K1220" s="90" t="s">
        <v>1963</v>
      </c>
      <c r="L1220" s="90" t="s">
        <v>591</v>
      </c>
      <c r="M1220" s="94" t="str">
        <f t="shared" si="22"/>
        <v>GUTIERREZ Andres</v>
      </c>
      <c r="N1220" s="94" t="str">
        <f>IFERROR(VLOOKUP(A1220,'[2]CLASES-TEMPORADA 2022_2023-2023'!$A:$M,12,0),"")</f>
        <v/>
      </c>
      <c r="O1220" s="90" t="str">
        <f>IFERROR(VLOOKUP(A1220,'[2]CLASES-TEMPORADA 2022_2023-2023'!$A:$M,13,0),"")</f>
        <v/>
      </c>
    </row>
    <row r="1221" spans="1:15" s="94" customFormat="1" x14ac:dyDescent="0.2">
      <c r="A1221" s="116">
        <v>36629</v>
      </c>
      <c r="B1221" s="90" t="s">
        <v>8750</v>
      </c>
      <c r="C1221" s="90" t="s">
        <v>2896</v>
      </c>
      <c r="D1221" s="90" t="s">
        <v>2897</v>
      </c>
      <c r="E1221" s="90" t="s">
        <v>24</v>
      </c>
      <c r="F1221" s="90" t="s">
        <v>2898</v>
      </c>
      <c r="G1221" s="90" t="s">
        <v>13690</v>
      </c>
      <c r="H1221" s="90" t="s">
        <v>909</v>
      </c>
      <c r="I1221" s="90" t="s">
        <v>1164</v>
      </c>
      <c r="J1221" s="116">
        <v>643</v>
      </c>
      <c r="K1221" s="90" t="s">
        <v>1963</v>
      </c>
      <c r="L1221" s="90" t="s">
        <v>587</v>
      </c>
      <c r="M1221" s="94" t="str">
        <f t="shared" si="22"/>
        <v>CARACUEL Daniel</v>
      </c>
      <c r="N1221" s="94" t="str">
        <f>IFERROR(VLOOKUP(A1221,'[2]CLASES-TEMPORADA 2022_2023-2023'!$A:$M,12,0),"")</f>
        <v/>
      </c>
      <c r="O1221" s="90" t="str">
        <f>IFERROR(VLOOKUP(A1221,'[2]CLASES-TEMPORADA 2022_2023-2023'!$A:$M,13,0),"")</f>
        <v/>
      </c>
    </row>
    <row r="1222" spans="1:15" s="94" customFormat="1" x14ac:dyDescent="0.2">
      <c r="A1222" s="116">
        <v>36621</v>
      </c>
      <c r="B1222" s="90" t="s">
        <v>8750</v>
      </c>
      <c r="C1222" s="90" t="s">
        <v>22</v>
      </c>
      <c r="D1222" s="90" t="s">
        <v>1392</v>
      </c>
      <c r="E1222" s="90" t="s">
        <v>2825</v>
      </c>
      <c r="F1222" s="90" t="s">
        <v>1973</v>
      </c>
      <c r="G1222" s="90" t="s">
        <v>13691</v>
      </c>
      <c r="H1222" s="90" t="s">
        <v>909</v>
      </c>
      <c r="I1222" s="90" t="s">
        <v>951</v>
      </c>
      <c r="J1222" s="116">
        <v>305</v>
      </c>
      <c r="K1222" s="90" t="s">
        <v>1963</v>
      </c>
      <c r="L1222" s="90" t="s">
        <v>583</v>
      </c>
      <c r="M1222" s="94" t="str">
        <f t="shared" si="22"/>
        <v>FERNANDEZ Samuel</v>
      </c>
      <c r="N1222" s="94" t="str">
        <f>IFERROR(VLOOKUP(A1222,'[2]CLASES-TEMPORADA 2022_2023-2023'!$A:$M,12,0),"")</f>
        <v/>
      </c>
      <c r="O1222" s="90" t="str">
        <f>IFERROR(VLOOKUP(A1222,'[2]CLASES-TEMPORADA 2022_2023-2023'!$A:$M,13,0),"")</f>
        <v/>
      </c>
    </row>
    <row r="1223" spans="1:15" s="94" customFormat="1" x14ac:dyDescent="0.2">
      <c r="A1223" s="116">
        <v>36618</v>
      </c>
      <c r="B1223" s="90" t="s">
        <v>10851</v>
      </c>
      <c r="C1223" s="90" t="s">
        <v>56</v>
      </c>
      <c r="D1223" s="90" t="s">
        <v>2899</v>
      </c>
      <c r="E1223" s="90" t="s">
        <v>2900</v>
      </c>
      <c r="F1223" s="90" t="s">
        <v>2901</v>
      </c>
      <c r="G1223" s="90" t="s">
        <v>13692</v>
      </c>
      <c r="H1223" s="90" t="s">
        <v>909</v>
      </c>
      <c r="I1223" s="90" t="s">
        <v>1161</v>
      </c>
      <c r="J1223" s="116">
        <v>10129</v>
      </c>
      <c r="K1223" s="90" t="s">
        <v>1963</v>
      </c>
      <c r="L1223" s="90" t="s">
        <v>598</v>
      </c>
      <c r="M1223" s="94" t="str">
        <f t="shared" si="22"/>
        <v>TORRES Briseida</v>
      </c>
      <c r="N1223" s="94" t="str">
        <f>IFERROR(VLOOKUP(A1223,'[2]CLASES-TEMPORADA 2022_2023-2023'!$A:$M,12,0),"")</f>
        <v/>
      </c>
      <c r="O1223" s="90" t="str">
        <f>IFERROR(VLOOKUP(A1223,'[2]CLASES-TEMPORADA 2022_2023-2023'!$A:$M,13,0),"")</f>
        <v/>
      </c>
    </row>
    <row r="1224" spans="1:15" s="94" customFormat="1" x14ac:dyDescent="0.2">
      <c r="A1224" s="116">
        <v>36605</v>
      </c>
      <c r="B1224" s="90" t="s">
        <v>10851</v>
      </c>
      <c r="C1224" s="90" t="s">
        <v>5520</v>
      </c>
      <c r="D1224" s="90" t="s">
        <v>13693</v>
      </c>
      <c r="E1224" s="90" t="s">
        <v>11791</v>
      </c>
      <c r="F1224" s="90" t="s">
        <v>13694</v>
      </c>
      <c r="G1224" s="90" t="s">
        <v>13695</v>
      </c>
      <c r="H1224" s="90" t="s">
        <v>909</v>
      </c>
      <c r="I1224" s="90" t="s">
        <v>2049</v>
      </c>
      <c r="J1224" s="116">
        <v>103</v>
      </c>
      <c r="K1224" s="90" t="s">
        <v>1963</v>
      </c>
      <c r="L1224" s="90" t="s">
        <v>582</v>
      </c>
      <c r="M1224" s="94" t="str">
        <f t="shared" si="22"/>
        <v>MARTÍN Lucía</v>
      </c>
      <c r="N1224" s="94" t="str">
        <f>IFERROR(VLOOKUP(A1224,'[2]CLASES-TEMPORADA 2022_2023-2023'!$A:$M,12,0),"")</f>
        <v/>
      </c>
      <c r="O1224" s="90" t="str">
        <f>IFERROR(VLOOKUP(A1224,'[2]CLASES-TEMPORADA 2022_2023-2023'!$A:$M,13,0),"")</f>
        <v/>
      </c>
    </row>
    <row r="1225" spans="1:15" s="94" customFormat="1" x14ac:dyDescent="0.2">
      <c r="A1225" s="116">
        <v>36604</v>
      </c>
      <c r="B1225" s="90" t="s">
        <v>10851</v>
      </c>
      <c r="C1225" s="90" t="s">
        <v>1369</v>
      </c>
      <c r="D1225" s="90" t="s">
        <v>13696</v>
      </c>
      <c r="E1225" s="90" t="s">
        <v>7668</v>
      </c>
      <c r="F1225" s="90" t="s">
        <v>13697</v>
      </c>
      <c r="G1225" s="90" t="s">
        <v>13698</v>
      </c>
      <c r="H1225" s="90" t="s">
        <v>909</v>
      </c>
      <c r="I1225" s="90" t="s">
        <v>2049</v>
      </c>
      <c r="J1225" s="116">
        <v>103</v>
      </c>
      <c r="K1225" s="90" t="s">
        <v>1963</v>
      </c>
      <c r="L1225" s="90" t="s">
        <v>582</v>
      </c>
      <c r="M1225" s="94" t="str">
        <f t="shared" si="22"/>
        <v>BEAMONTE Constanza</v>
      </c>
      <c r="N1225" s="94" t="str">
        <f>IFERROR(VLOOKUP(A1225,'[2]CLASES-TEMPORADA 2022_2023-2023'!$A:$M,12,0),"")</f>
        <v/>
      </c>
      <c r="O1225" s="90" t="str">
        <f>IFERROR(VLOOKUP(A1225,'[2]CLASES-TEMPORADA 2022_2023-2023'!$A:$M,13,0),"")</f>
        <v/>
      </c>
    </row>
    <row r="1226" spans="1:15" s="94" customFormat="1" x14ac:dyDescent="0.2">
      <c r="A1226" s="116">
        <v>36598</v>
      </c>
      <c r="B1226" s="90" t="s">
        <v>10851</v>
      </c>
      <c r="C1226" s="90" t="s">
        <v>29</v>
      </c>
      <c r="D1226" s="90" t="s">
        <v>1387</v>
      </c>
      <c r="E1226" s="90" t="s">
        <v>2205</v>
      </c>
      <c r="F1226" s="90" t="s">
        <v>2905</v>
      </c>
      <c r="G1226" s="90" t="s">
        <v>13699</v>
      </c>
      <c r="H1226" s="90" t="s">
        <v>913</v>
      </c>
      <c r="I1226" s="90" t="s">
        <v>2258</v>
      </c>
      <c r="J1226" s="116">
        <v>10477</v>
      </c>
      <c r="K1226" s="90" t="s">
        <v>1963</v>
      </c>
      <c r="L1226" s="90" t="s">
        <v>591</v>
      </c>
      <c r="M1226" s="94" t="str">
        <f t="shared" si="22"/>
        <v>SANCHEZ Ana</v>
      </c>
      <c r="N1226" s="94" t="str">
        <f>IFERROR(VLOOKUP(A1226,'[2]CLASES-TEMPORADA 2022_2023-2023'!$A:$M,12,0),"")</f>
        <v/>
      </c>
      <c r="O1226" s="90" t="str">
        <f>IFERROR(VLOOKUP(A1226,'[2]CLASES-TEMPORADA 2022_2023-2023'!$A:$M,13,0),"")</f>
        <v/>
      </c>
    </row>
    <row r="1227" spans="1:15" s="94" customFormat="1" x14ac:dyDescent="0.2">
      <c r="A1227" s="116">
        <v>36597</v>
      </c>
      <c r="B1227" s="90" t="s">
        <v>10851</v>
      </c>
      <c r="C1227" s="90" t="s">
        <v>1306</v>
      </c>
      <c r="D1227" s="90" t="s">
        <v>1790</v>
      </c>
      <c r="E1227" s="90" t="s">
        <v>2906</v>
      </c>
      <c r="F1227" s="90" t="s">
        <v>2907</v>
      </c>
      <c r="G1227" s="90" t="s">
        <v>13700</v>
      </c>
      <c r="H1227" s="90" t="s">
        <v>913</v>
      </c>
      <c r="I1227" s="90" t="s">
        <v>2258</v>
      </c>
      <c r="J1227" s="116">
        <v>10477</v>
      </c>
      <c r="K1227" s="90" t="s">
        <v>1963</v>
      </c>
      <c r="L1227" s="90" t="s">
        <v>591</v>
      </c>
      <c r="M1227" s="94" t="str">
        <f t="shared" si="22"/>
        <v>BARRAGAN Judith</v>
      </c>
      <c r="N1227" s="94" t="str">
        <f>IFERROR(VLOOKUP(A1227,'[2]CLASES-TEMPORADA 2022_2023-2023'!$A:$M,12,0),"")</f>
        <v/>
      </c>
      <c r="O1227" s="90" t="str">
        <f>IFERROR(VLOOKUP(A1227,'[2]CLASES-TEMPORADA 2022_2023-2023'!$A:$M,13,0),"")</f>
        <v/>
      </c>
    </row>
    <row r="1228" spans="1:15" s="94" customFormat="1" x14ac:dyDescent="0.2">
      <c r="A1228" s="116">
        <v>36596</v>
      </c>
      <c r="B1228" s="90" t="s">
        <v>10851</v>
      </c>
      <c r="C1228" s="90" t="s">
        <v>22</v>
      </c>
      <c r="D1228" s="90" t="s">
        <v>2908</v>
      </c>
      <c r="E1228" s="90" t="s">
        <v>2133</v>
      </c>
      <c r="F1228" s="90" t="s">
        <v>2909</v>
      </c>
      <c r="G1228" s="90" t="s">
        <v>13701</v>
      </c>
      <c r="H1228" s="90" t="s">
        <v>913</v>
      </c>
      <c r="I1228" s="90" t="s">
        <v>1161</v>
      </c>
      <c r="J1228" s="116">
        <v>10129</v>
      </c>
      <c r="K1228" s="90" t="s">
        <v>1963</v>
      </c>
      <c r="L1228" s="90" t="s">
        <v>598</v>
      </c>
      <c r="M1228" s="94" t="str">
        <f t="shared" si="22"/>
        <v>FERNANDEZ Julia</v>
      </c>
      <c r="N1228" s="94" t="str">
        <f>IFERROR(VLOOKUP(A1228,'[2]CLASES-TEMPORADA 2022_2023-2023'!$A:$M,12,0),"")</f>
        <v/>
      </c>
      <c r="O1228" s="90" t="str">
        <f>IFERROR(VLOOKUP(A1228,'[2]CLASES-TEMPORADA 2022_2023-2023'!$A:$M,13,0),"")</f>
        <v/>
      </c>
    </row>
    <row r="1229" spans="1:15" s="94" customFormat="1" x14ac:dyDescent="0.2">
      <c r="A1229" s="116">
        <v>36589</v>
      </c>
      <c r="B1229" s="90" t="s">
        <v>8750</v>
      </c>
      <c r="C1229" s="90" t="s">
        <v>1393</v>
      </c>
      <c r="D1229" s="90" t="s">
        <v>4860</v>
      </c>
      <c r="E1229" s="90" t="s">
        <v>1079</v>
      </c>
      <c r="F1229" s="90" t="s">
        <v>13702</v>
      </c>
      <c r="G1229" s="90" t="s">
        <v>13703</v>
      </c>
      <c r="H1229" s="90" t="s">
        <v>909</v>
      </c>
      <c r="I1229" s="90" t="s">
        <v>1221</v>
      </c>
      <c r="J1229" s="116">
        <v>10103</v>
      </c>
      <c r="K1229" s="90" t="s">
        <v>1963</v>
      </c>
      <c r="L1229" s="90" t="s">
        <v>602</v>
      </c>
      <c r="M1229" s="94" t="str">
        <f t="shared" si="22"/>
        <v>GALLEGO Hugo</v>
      </c>
      <c r="N1229" s="94" t="str">
        <f>IFERROR(VLOOKUP(A1229,'[2]CLASES-TEMPORADA 2022_2023-2023'!$A:$M,12,0),"")</f>
        <v/>
      </c>
      <c r="O1229" s="90" t="str">
        <f>IFERROR(VLOOKUP(A1229,'[2]CLASES-TEMPORADA 2022_2023-2023'!$A:$M,13,0),"")</f>
        <v/>
      </c>
    </row>
    <row r="1230" spans="1:15" s="94" customFormat="1" x14ac:dyDescent="0.2">
      <c r="A1230" s="116">
        <v>36578</v>
      </c>
      <c r="B1230" s="90" t="s">
        <v>10851</v>
      </c>
      <c r="C1230" s="90" t="s">
        <v>1721</v>
      </c>
      <c r="D1230" s="90" t="s">
        <v>2913</v>
      </c>
      <c r="E1230" s="90" t="s">
        <v>2914</v>
      </c>
      <c r="F1230" s="90" t="s">
        <v>2915</v>
      </c>
      <c r="G1230" s="90" t="s">
        <v>13704</v>
      </c>
      <c r="H1230" s="90" t="s">
        <v>913</v>
      </c>
      <c r="I1230" s="90" t="s">
        <v>1000</v>
      </c>
      <c r="J1230" s="116">
        <v>10039</v>
      </c>
      <c r="K1230" s="90" t="s">
        <v>1963</v>
      </c>
      <c r="L1230" s="90" t="s">
        <v>583</v>
      </c>
      <c r="M1230" s="94" t="str">
        <f t="shared" si="22"/>
        <v>MARTíNEZ Myriam</v>
      </c>
      <c r="N1230" s="94" t="str">
        <f>IFERROR(VLOOKUP(A1230,'[2]CLASES-TEMPORADA 2022_2023-2023'!$A:$M,12,0),"")</f>
        <v/>
      </c>
      <c r="O1230" s="90" t="str">
        <f>IFERROR(VLOOKUP(A1230,'[2]CLASES-TEMPORADA 2022_2023-2023'!$A:$M,13,0),"")</f>
        <v/>
      </c>
    </row>
    <row r="1231" spans="1:15" s="94" customFormat="1" x14ac:dyDescent="0.2">
      <c r="A1231" s="116">
        <v>36577</v>
      </c>
      <c r="B1231" s="90" t="s">
        <v>10851</v>
      </c>
      <c r="C1231" s="90" t="s">
        <v>69</v>
      </c>
      <c r="D1231" s="90" t="s">
        <v>1282</v>
      </c>
      <c r="E1231" s="90" t="s">
        <v>2268</v>
      </c>
      <c r="F1231" s="90" t="s">
        <v>13705</v>
      </c>
      <c r="G1231" s="90" t="s">
        <v>13706</v>
      </c>
      <c r="H1231" s="90" t="s">
        <v>909</v>
      </c>
      <c r="I1231" s="90" t="s">
        <v>1260</v>
      </c>
      <c r="J1231" s="116">
        <v>10183</v>
      </c>
      <c r="K1231" s="90" t="s">
        <v>1963</v>
      </c>
      <c r="L1231" s="90" t="s">
        <v>582</v>
      </c>
      <c r="M1231" s="94" t="str">
        <f t="shared" si="22"/>
        <v>PEREZ Carmen</v>
      </c>
      <c r="N1231" s="94" t="str">
        <f>IFERROR(VLOOKUP(A1231,'[2]CLASES-TEMPORADA 2022_2023-2023'!$A:$M,12,0),"")</f>
        <v/>
      </c>
      <c r="O1231" s="90" t="str">
        <f>IFERROR(VLOOKUP(A1231,'[2]CLASES-TEMPORADA 2022_2023-2023'!$A:$M,13,0),"")</f>
        <v/>
      </c>
    </row>
    <row r="1232" spans="1:15" s="94" customFormat="1" x14ac:dyDescent="0.2">
      <c r="A1232" s="116">
        <v>36573</v>
      </c>
      <c r="B1232" s="90" t="s">
        <v>8750</v>
      </c>
      <c r="C1232" s="90" t="s">
        <v>2003</v>
      </c>
      <c r="D1232" s="90" t="s">
        <v>2956</v>
      </c>
      <c r="E1232" s="90" t="s">
        <v>2040</v>
      </c>
      <c r="F1232" s="90" t="s">
        <v>13707</v>
      </c>
      <c r="G1232" s="90" t="s">
        <v>13708</v>
      </c>
      <c r="H1232" s="90" t="s">
        <v>909</v>
      </c>
      <c r="I1232" s="90" t="s">
        <v>1260</v>
      </c>
      <c r="J1232" s="116">
        <v>10183</v>
      </c>
      <c r="K1232" s="90" t="s">
        <v>1963</v>
      </c>
      <c r="L1232" s="90" t="s">
        <v>582</v>
      </c>
      <c r="M1232" s="94" t="str">
        <f t="shared" si="22"/>
        <v>PASCUAL Juan</v>
      </c>
      <c r="N1232" s="94" t="str">
        <f>IFERROR(VLOOKUP(A1232,'[2]CLASES-TEMPORADA 2022_2023-2023'!$A:$M,12,0),"")</f>
        <v/>
      </c>
      <c r="O1232" s="90" t="str">
        <f>IFERROR(VLOOKUP(A1232,'[2]CLASES-TEMPORADA 2022_2023-2023'!$A:$M,13,0),"")</f>
        <v/>
      </c>
    </row>
    <row r="1233" spans="1:15" s="94" customFormat="1" x14ac:dyDescent="0.2">
      <c r="A1233" s="116">
        <v>36569</v>
      </c>
      <c r="B1233" s="90" t="s">
        <v>8750</v>
      </c>
      <c r="C1233" s="90" t="s">
        <v>2916</v>
      </c>
      <c r="D1233" s="90"/>
      <c r="E1233" s="90" t="s">
        <v>2917</v>
      </c>
      <c r="F1233" s="90" t="s">
        <v>2918</v>
      </c>
      <c r="G1233" s="90" t="s">
        <v>13709</v>
      </c>
      <c r="H1233" s="90" t="s">
        <v>913</v>
      </c>
      <c r="I1233" s="90" t="s">
        <v>975</v>
      </c>
      <c r="J1233" s="116">
        <v>546</v>
      </c>
      <c r="K1233" s="90" t="s">
        <v>2540</v>
      </c>
      <c r="L1233" s="90" t="s">
        <v>593</v>
      </c>
      <c r="M1233" s="94" t="str">
        <f t="shared" si="22"/>
        <v>WIRTH Manfred</v>
      </c>
      <c r="N1233" s="94" t="str">
        <f>IFERROR(VLOOKUP(A1233,'[2]CLASES-TEMPORADA 2022_2023-2023'!$A:$M,12,0),"")</f>
        <v/>
      </c>
      <c r="O1233" s="90" t="str">
        <f>IFERROR(VLOOKUP(A1233,'[2]CLASES-TEMPORADA 2022_2023-2023'!$A:$M,13,0),"")</f>
        <v/>
      </c>
    </row>
    <row r="1234" spans="1:15" s="94" customFormat="1" x14ac:dyDescent="0.2">
      <c r="A1234" s="116">
        <v>36567</v>
      </c>
      <c r="B1234" s="90" t="s">
        <v>8750</v>
      </c>
      <c r="C1234" s="90" t="s">
        <v>464</v>
      </c>
      <c r="D1234" s="90" t="s">
        <v>13710</v>
      </c>
      <c r="E1234" s="90" t="s">
        <v>931</v>
      </c>
      <c r="F1234" s="90" t="s">
        <v>13711</v>
      </c>
      <c r="G1234" s="90" t="s">
        <v>13712</v>
      </c>
      <c r="H1234" s="90" t="s">
        <v>909</v>
      </c>
      <c r="I1234" s="90" t="s">
        <v>940</v>
      </c>
      <c r="J1234" s="116">
        <v>261</v>
      </c>
      <c r="K1234" s="90" t="s">
        <v>1963</v>
      </c>
      <c r="L1234" s="90" t="s">
        <v>587</v>
      </c>
      <c r="M1234" s="94" t="str">
        <f t="shared" si="22"/>
        <v>MOTA Alex</v>
      </c>
      <c r="N1234" s="94" t="str">
        <f>IFERROR(VLOOKUP(A1234,'[2]CLASES-TEMPORADA 2022_2023-2023'!$A:$M,12,0),"")</f>
        <v/>
      </c>
      <c r="O1234" s="90" t="str">
        <f>IFERROR(VLOOKUP(A1234,'[2]CLASES-TEMPORADA 2022_2023-2023'!$A:$M,13,0),"")</f>
        <v/>
      </c>
    </row>
    <row r="1235" spans="1:15" s="94" customFormat="1" x14ac:dyDescent="0.2">
      <c r="A1235" s="116">
        <v>36563</v>
      </c>
      <c r="B1235" s="90" t="s">
        <v>10851</v>
      </c>
      <c r="C1235" s="90" t="s">
        <v>2919</v>
      </c>
      <c r="D1235" s="90"/>
      <c r="E1235" s="90" t="s">
        <v>2920</v>
      </c>
      <c r="F1235" s="90" t="s">
        <v>2921</v>
      </c>
      <c r="G1235" s="90" t="s">
        <v>13713</v>
      </c>
      <c r="H1235" s="90" t="s">
        <v>913</v>
      </c>
      <c r="I1235" s="90" t="s">
        <v>377</v>
      </c>
      <c r="J1235" s="116">
        <v>674</v>
      </c>
      <c r="K1235" s="90" t="s">
        <v>2343</v>
      </c>
      <c r="L1235" s="90" t="s">
        <v>184</v>
      </c>
      <c r="M1235" s="94" t="str">
        <f t="shared" si="22"/>
        <v>SHUOHAN Men</v>
      </c>
      <c r="N1235" s="94" t="str">
        <f>IFERROR(VLOOKUP(A1235,'[2]CLASES-TEMPORADA 2022_2023-2023'!$A:$M,12,0),"")</f>
        <v/>
      </c>
      <c r="O1235" s="90" t="str">
        <f>IFERROR(VLOOKUP(A1235,'[2]CLASES-TEMPORADA 2022_2023-2023'!$A:$M,13,0),"")</f>
        <v/>
      </c>
    </row>
    <row r="1236" spans="1:15" s="94" customFormat="1" x14ac:dyDescent="0.2">
      <c r="A1236" s="116">
        <v>36551</v>
      </c>
      <c r="B1236" s="90" t="s">
        <v>8750</v>
      </c>
      <c r="C1236" s="90" t="s">
        <v>1728</v>
      </c>
      <c r="D1236" s="90" t="s">
        <v>13714</v>
      </c>
      <c r="E1236" s="90" t="s">
        <v>126</v>
      </c>
      <c r="F1236" s="90" t="s">
        <v>13715</v>
      </c>
      <c r="G1236" s="90" t="s">
        <v>13716</v>
      </c>
      <c r="H1236" s="90" t="s">
        <v>909</v>
      </c>
      <c r="I1236" s="90" t="s">
        <v>1053</v>
      </c>
      <c r="J1236" s="116">
        <v>10085</v>
      </c>
      <c r="K1236" s="90" t="s">
        <v>1963</v>
      </c>
      <c r="L1236" s="90" t="s">
        <v>588</v>
      </c>
      <c r="M1236" s="94" t="str">
        <f t="shared" si="22"/>
        <v>BALLESTEROS Pablo</v>
      </c>
      <c r="N1236" s="94" t="str">
        <f>IFERROR(VLOOKUP(A1236,'[2]CLASES-TEMPORADA 2022_2023-2023'!$A:$M,12,0),"")</f>
        <v/>
      </c>
      <c r="O1236" s="90" t="str">
        <f>IFERROR(VLOOKUP(A1236,'[2]CLASES-TEMPORADA 2022_2023-2023'!$A:$M,13,0),"")</f>
        <v/>
      </c>
    </row>
    <row r="1237" spans="1:15" s="94" customFormat="1" x14ac:dyDescent="0.2">
      <c r="A1237" s="116">
        <v>36540</v>
      </c>
      <c r="B1237" s="90" t="s">
        <v>8750</v>
      </c>
      <c r="C1237" s="90" t="s">
        <v>4481</v>
      </c>
      <c r="D1237" s="90" t="s">
        <v>13717</v>
      </c>
      <c r="E1237" s="90" t="s">
        <v>13718</v>
      </c>
      <c r="F1237" s="90" t="s">
        <v>13719</v>
      </c>
      <c r="G1237" s="90" t="s">
        <v>13720</v>
      </c>
      <c r="H1237" s="90" t="s">
        <v>909</v>
      </c>
      <c r="I1237" s="90" t="s">
        <v>1063</v>
      </c>
      <c r="J1237" s="116">
        <v>10445</v>
      </c>
      <c r="K1237" s="90" t="s">
        <v>1963</v>
      </c>
      <c r="L1237" s="90" t="s">
        <v>593</v>
      </c>
      <c r="M1237" s="94" t="str">
        <f t="shared" si="22"/>
        <v>GODOY Fernando Del Pino</v>
      </c>
      <c r="N1237" s="94" t="str">
        <f>IFERROR(VLOOKUP(A1237,'[2]CLASES-TEMPORADA 2022_2023-2023'!$A:$M,12,0),"")</f>
        <v/>
      </c>
      <c r="O1237" s="90" t="str">
        <f>IFERROR(VLOOKUP(A1237,'[2]CLASES-TEMPORADA 2022_2023-2023'!$A:$M,13,0),"")</f>
        <v/>
      </c>
    </row>
    <row r="1238" spans="1:15" s="94" customFormat="1" x14ac:dyDescent="0.2">
      <c r="A1238" s="116">
        <v>36534</v>
      </c>
      <c r="B1238" s="90" t="s">
        <v>8750</v>
      </c>
      <c r="C1238" s="90" t="s">
        <v>26</v>
      </c>
      <c r="D1238" s="90" t="s">
        <v>2820</v>
      </c>
      <c r="E1238" s="90" t="s">
        <v>957</v>
      </c>
      <c r="F1238" s="90" t="s">
        <v>2922</v>
      </c>
      <c r="G1238" s="90" t="s">
        <v>13721</v>
      </c>
      <c r="H1238" s="90" t="s">
        <v>909</v>
      </c>
      <c r="I1238" s="90" t="s">
        <v>892</v>
      </c>
      <c r="J1238" s="116">
        <v>10454</v>
      </c>
      <c r="K1238" s="90" t="s">
        <v>1963</v>
      </c>
      <c r="L1238" s="90" t="s">
        <v>591</v>
      </c>
      <c r="M1238" s="94" t="str">
        <f t="shared" si="22"/>
        <v>GOMEZ Marcos</v>
      </c>
      <c r="N1238" s="94" t="str">
        <f>IFERROR(VLOOKUP(A1238,'[2]CLASES-TEMPORADA 2022_2023-2023'!$A:$M,12,0),"")</f>
        <v/>
      </c>
      <c r="O1238" s="90" t="str">
        <f>IFERROR(VLOOKUP(A1238,'[2]CLASES-TEMPORADA 2022_2023-2023'!$A:$M,13,0),"")</f>
        <v/>
      </c>
    </row>
    <row r="1239" spans="1:15" s="94" customFormat="1" x14ac:dyDescent="0.2">
      <c r="A1239" s="116">
        <v>36533</v>
      </c>
      <c r="B1239" s="90" t="s">
        <v>8750</v>
      </c>
      <c r="C1239" s="90" t="s">
        <v>2923</v>
      </c>
      <c r="D1239" s="90" t="s">
        <v>1734</v>
      </c>
      <c r="E1239" s="90" t="s">
        <v>2924</v>
      </c>
      <c r="F1239" s="90" t="s">
        <v>2925</v>
      </c>
      <c r="G1239" s="90" t="s">
        <v>13722</v>
      </c>
      <c r="H1239" s="90" t="s">
        <v>913</v>
      </c>
      <c r="I1239" s="90" t="s">
        <v>1152</v>
      </c>
      <c r="J1239" s="116">
        <v>62</v>
      </c>
      <c r="K1239" s="90" t="s">
        <v>1963</v>
      </c>
      <c r="L1239" s="90" t="s">
        <v>588</v>
      </c>
      <c r="M1239" s="94" t="str">
        <f t="shared" si="22"/>
        <v>GUERRICABEITIA Jon Ander</v>
      </c>
      <c r="N1239" s="94" t="str">
        <f>IFERROR(VLOOKUP(A1239,'[2]CLASES-TEMPORADA 2022_2023-2023'!$A:$M,12,0),"")</f>
        <v/>
      </c>
      <c r="O1239" s="90" t="str">
        <f>IFERROR(VLOOKUP(A1239,'[2]CLASES-TEMPORADA 2022_2023-2023'!$A:$M,13,0),"")</f>
        <v/>
      </c>
    </row>
    <row r="1240" spans="1:15" s="94" customFormat="1" x14ac:dyDescent="0.2">
      <c r="A1240" s="116">
        <v>36523</v>
      </c>
      <c r="B1240" s="90" t="s">
        <v>10851</v>
      </c>
      <c r="C1240" s="90" t="s">
        <v>1342</v>
      </c>
      <c r="D1240" s="90" t="s">
        <v>1529</v>
      </c>
      <c r="E1240" s="90" t="s">
        <v>2928</v>
      </c>
      <c r="F1240" s="90" t="s">
        <v>2929</v>
      </c>
      <c r="G1240" s="90" t="s">
        <v>13723</v>
      </c>
      <c r="H1240" s="90" t="s">
        <v>909</v>
      </c>
      <c r="I1240" s="90" t="s">
        <v>935</v>
      </c>
      <c r="J1240" s="116">
        <v>233</v>
      </c>
      <c r="K1240" s="90" t="s">
        <v>1963</v>
      </c>
      <c r="L1240" s="90" t="s">
        <v>520</v>
      </c>
      <c r="M1240" s="94" t="str">
        <f t="shared" si="22"/>
        <v>VILA Lia</v>
      </c>
      <c r="N1240" s="94" t="str">
        <f>IFERROR(VLOOKUP(A1240,'[2]CLASES-TEMPORADA 2022_2023-2023'!$A:$M,12,0),"")</f>
        <v/>
      </c>
      <c r="O1240" s="90" t="str">
        <f>IFERROR(VLOOKUP(A1240,'[2]CLASES-TEMPORADA 2022_2023-2023'!$A:$M,13,0),"")</f>
        <v/>
      </c>
    </row>
    <row r="1241" spans="1:15" s="94" customFormat="1" x14ac:dyDescent="0.2">
      <c r="A1241" s="116">
        <v>36511</v>
      </c>
      <c r="B1241" s="90" t="s">
        <v>8750</v>
      </c>
      <c r="C1241" s="90" t="s">
        <v>1622</v>
      </c>
      <c r="D1241" s="90" t="s">
        <v>2935</v>
      </c>
      <c r="E1241" s="90" t="s">
        <v>2936</v>
      </c>
      <c r="F1241" s="90" t="s">
        <v>2937</v>
      </c>
      <c r="G1241" s="90" t="s">
        <v>13724</v>
      </c>
      <c r="H1241" s="90" t="s">
        <v>920</v>
      </c>
      <c r="I1241" s="90" t="s">
        <v>1058</v>
      </c>
      <c r="J1241" s="116">
        <v>10095</v>
      </c>
      <c r="K1241" s="90" t="s">
        <v>1963</v>
      </c>
      <c r="L1241" s="90" t="s">
        <v>604</v>
      </c>
      <c r="M1241" s="94" t="str">
        <f t="shared" si="22"/>
        <v>GÓMEZ Andrés</v>
      </c>
      <c r="N1241" s="94" t="str">
        <f>IFERROR(VLOOKUP(A1241,'[2]CLASES-TEMPORADA 2022_2023-2023'!$A:$M,12,0),"")</f>
        <v/>
      </c>
      <c r="O1241" s="90" t="str">
        <f>IFERROR(VLOOKUP(A1241,'[2]CLASES-TEMPORADA 2022_2023-2023'!$A:$M,13,0),"")</f>
        <v/>
      </c>
    </row>
    <row r="1242" spans="1:15" s="94" customFormat="1" x14ac:dyDescent="0.2">
      <c r="A1242" s="116">
        <v>36510</v>
      </c>
      <c r="B1242" s="90" t="s">
        <v>8750</v>
      </c>
      <c r="C1242" s="90" t="s">
        <v>84</v>
      </c>
      <c r="D1242" s="90" t="s">
        <v>1558</v>
      </c>
      <c r="E1242" s="90" t="s">
        <v>85</v>
      </c>
      <c r="F1242" s="90" t="s">
        <v>2938</v>
      </c>
      <c r="G1242" s="90" t="s">
        <v>13725</v>
      </c>
      <c r="H1242" s="90" t="s">
        <v>920</v>
      </c>
      <c r="I1242" s="90" t="s">
        <v>951</v>
      </c>
      <c r="J1242" s="116">
        <v>305</v>
      </c>
      <c r="K1242" s="90" t="s">
        <v>1963</v>
      </c>
      <c r="L1242" s="90" t="s">
        <v>583</v>
      </c>
      <c r="M1242" s="94" t="str">
        <f t="shared" si="22"/>
        <v>GONZALEZ Diego</v>
      </c>
      <c r="N1242" s="94" t="str">
        <f>IFERROR(VLOOKUP(A1242,'[2]CLASES-TEMPORADA 2022_2023-2023'!$A:$M,12,0),"")</f>
        <v/>
      </c>
      <c r="O1242" s="90" t="str">
        <f>IFERROR(VLOOKUP(A1242,'[2]CLASES-TEMPORADA 2022_2023-2023'!$A:$M,13,0),"")</f>
        <v/>
      </c>
    </row>
    <row r="1243" spans="1:15" s="94" customFormat="1" x14ac:dyDescent="0.2">
      <c r="A1243" s="116">
        <v>36507</v>
      </c>
      <c r="B1243" s="90" t="s">
        <v>10851</v>
      </c>
      <c r="C1243" s="90" t="s">
        <v>3184</v>
      </c>
      <c r="D1243" s="90"/>
      <c r="E1243" s="90" t="s">
        <v>13006</v>
      </c>
      <c r="F1243" s="90" t="s">
        <v>13726</v>
      </c>
      <c r="G1243" s="90" t="s">
        <v>13727</v>
      </c>
      <c r="H1243" s="90" t="s">
        <v>913</v>
      </c>
      <c r="I1243" s="90" t="s">
        <v>1063</v>
      </c>
      <c r="J1243" s="116">
        <v>10445</v>
      </c>
      <c r="K1243" s="90" t="s">
        <v>2540</v>
      </c>
      <c r="L1243" s="90" t="s">
        <v>593</v>
      </c>
      <c r="M1243" s="94" t="str">
        <f t="shared" si="22"/>
        <v>LEHMANN Dominique</v>
      </c>
      <c r="N1243" s="94" t="str">
        <f>IFERROR(VLOOKUP(A1243,'[2]CLASES-TEMPORADA 2022_2023-2023'!$A:$M,12,0),"")</f>
        <v/>
      </c>
      <c r="O1243" s="90" t="str">
        <f>IFERROR(VLOOKUP(A1243,'[2]CLASES-TEMPORADA 2022_2023-2023'!$A:$M,13,0),"")</f>
        <v/>
      </c>
    </row>
    <row r="1244" spans="1:15" s="94" customFormat="1" x14ac:dyDescent="0.2">
      <c r="A1244" s="116">
        <v>36505</v>
      </c>
      <c r="B1244" s="90" t="s">
        <v>8750</v>
      </c>
      <c r="C1244" s="90" t="s">
        <v>13728</v>
      </c>
      <c r="D1244" s="90" t="s">
        <v>3320</v>
      </c>
      <c r="E1244" s="90" t="s">
        <v>105</v>
      </c>
      <c r="F1244" s="90" t="s">
        <v>13729</v>
      </c>
      <c r="G1244" s="90" t="s">
        <v>13730</v>
      </c>
      <c r="H1244" s="90" t="s">
        <v>913</v>
      </c>
      <c r="I1244" s="90" t="s">
        <v>958</v>
      </c>
      <c r="J1244" s="116">
        <v>355</v>
      </c>
      <c r="K1244" s="90" t="s">
        <v>1963</v>
      </c>
      <c r="L1244" s="90" t="s">
        <v>604</v>
      </c>
      <c r="M1244" s="94" t="str">
        <f t="shared" si="22"/>
        <v>CALZADILLA Francisco Javier</v>
      </c>
      <c r="N1244" s="94" t="str">
        <f>IFERROR(VLOOKUP(A1244,'[2]CLASES-TEMPORADA 2022_2023-2023'!$A:$M,12,0),"")</f>
        <v/>
      </c>
      <c r="O1244" s="90" t="str">
        <f>IFERROR(VLOOKUP(A1244,'[2]CLASES-TEMPORADA 2022_2023-2023'!$A:$M,13,0),"")</f>
        <v/>
      </c>
    </row>
    <row r="1245" spans="1:15" s="94" customFormat="1" x14ac:dyDescent="0.2">
      <c r="A1245" s="116">
        <v>36498</v>
      </c>
      <c r="B1245" s="90" t="s">
        <v>8750</v>
      </c>
      <c r="C1245" s="90" t="s">
        <v>13731</v>
      </c>
      <c r="D1245" s="90" t="s">
        <v>13732</v>
      </c>
      <c r="E1245" s="90" t="s">
        <v>64</v>
      </c>
      <c r="F1245" s="90" t="s">
        <v>5419</v>
      </c>
      <c r="G1245" s="90" t="s">
        <v>13733</v>
      </c>
      <c r="H1245" s="90" t="s">
        <v>909</v>
      </c>
      <c r="I1245" s="90" t="s">
        <v>1063</v>
      </c>
      <c r="J1245" s="116">
        <v>10445</v>
      </c>
      <c r="K1245" s="90" t="s">
        <v>1963</v>
      </c>
      <c r="L1245" s="90" t="s">
        <v>593</v>
      </c>
      <c r="M1245" s="94" t="str">
        <f t="shared" si="22"/>
        <v>RUHLEMANN Francisco</v>
      </c>
      <c r="N1245" s="94" t="str">
        <f>IFERROR(VLOOKUP(A1245,'[2]CLASES-TEMPORADA 2022_2023-2023'!$A:$M,12,0),"")</f>
        <v/>
      </c>
      <c r="O1245" s="90" t="str">
        <f>IFERROR(VLOOKUP(A1245,'[2]CLASES-TEMPORADA 2022_2023-2023'!$A:$M,13,0),"")</f>
        <v/>
      </c>
    </row>
    <row r="1246" spans="1:15" s="94" customFormat="1" x14ac:dyDescent="0.2">
      <c r="A1246" s="116">
        <v>36497</v>
      </c>
      <c r="B1246" s="90" t="s">
        <v>8750</v>
      </c>
      <c r="C1246" s="90" t="s">
        <v>86</v>
      </c>
      <c r="D1246" s="90" t="s">
        <v>161</v>
      </c>
      <c r="E1246" s="90" t="s">
        <v>2459</v>
      </c>
      <c r="F1246" s="90" t="s">
        <v>13734</v>
      </c>
      <c r="G1246" s="90" t="s">
        <v>13735</v>
      </c>
      <c r="H1246" s="90" t="s">
        <v>920</v>
      </c>
      <c r="I1246" s="90" t="s">
        <v>1240</v>
      </c>
      <c r="J1246" s="116">
        <v>10382</v>
      </c>
      <c r="K1246" s="90" t="s">
        <v>1963</v>
      </c>
      <c r="L1246" s="90" t="s">
        <v>184</v>
      </c>
      <c r="M1246" s="94" t="str">
        <f t="shared" si="22"/>
        <v>RAMIREZ Joel</v>
      </c>
      <c r="N1246" s="94" t="str">
        <f>IFERROR(VLOOKUP(A1246,'[2]CLASES-TEMPORADA 2022_2023-2023'!$A:$M,12,0),"")</f>
        <v/>
      </c>
      <c r="O1246" s="90" t="str">
        <f>IFERROR(VLOOKUP(A1246,'[2]CLASES-TEMPORADA 2022_2023-2023'!$A:$M,13,0),"")</f>
        <v/>
      </c>
    </row>
    <row r="1247" spans="1:15" s="94" customFormat="1" x14ac:dyDescent="0.2">
      <c r="A1247" s="116">
        <v>36490</v>
      </c>
      <c r="B1247" s="90" t="s">
        <v>8750</v>
      </c>
      <c r="C1247" s="90" t="s">
        <v>84</v>
      </c>
      <c r="D1247" s="90" t="s">
        <v>13736</v>
      </c>
      <c r="E1247" s="90" t="s">
        <v>85</v>
      </c>
      <c r="F1247" s="90" t="s">
        <v>5244</v>
      </c>
      <c r="G1247" s="90" t="s">
        <v>13737</v>
      </c>
      <c r="H1247" s="90" t="s">
        <v>913</v>
      </c>
      <c r="I1247" s="90" t="s">
        <v>1091</v>
      </c>
      <c r="J1247" s="116">
        <v>10148</v>
      </c>
      <c r="K1247" s="90" t="s">
        <v>1963</v>
      </c>
      <c r="L1247" s="90" t="s">
        <v>583</v>
      </c>
      <c r="M1247" s="94" t="str">
        <f t="shared" si="22"/>
        <v>GONZALEZ Diego</v>
      </c>
      <c r="N1247" s="94" t="str">
        <f>IFERROR(VLOOKUP(A1247,'[2]CLASES-TEMPORADA 2022_2023-2023'!$A:$M,12,0),"")</f>
        <v/>
      </c>
      <c r="O1247" s="90" t="str">
        <f>IFERROR(VLOOKUP(A1247,'[2]CLASES-TEMPORADA 2022_2023-2023'!$A:$M,13,0),"")</f>
        <v/>
      </c>
    </row>
    <row r="1248" spans="1:15" s="94" customFormat="1" x14ac:dyDescent="0.2">
      <c r="A1248" s="116">
        <v>36487</v>
      </c>
      <c r="B1248" s="90" t="s">
        <v>8750</v>
      </c>
      <c r="C1248" s="90" t="s">
        <v>2941</v>
      </c>
      <c r="D1248" s="90" t="s">
        <v>21</v>
      </c>
      <c r="E1248" s="90" t="s">
        <v>2927</v>
      </c>
      <c r="F1248" s="90" t="s">
        <v>2942</v>
      </c>
      <c r="G1248" s="90" t="s">
        <v>13738</v>
      </c>
      <c r="H1248" s="90" t="s">
        <v>909</v>
      </c>
      <c r="I1248" s="90" t="s">
        <v>1181</v>
      </c>
      <c r="J1248" s="116">
        <v>293</v>
      </c>
      <c r="K1248" s="90" t="s">
        <v>1963</v>
      </c>
      <c r="L1248" s="90" t="s">
        <v>587</v>
      </c>
      <c r="M1248" s="94" t="str">
        <f t="shared" si="22"/>
        <v>AMANTIA Liam</v>
      </c>
      <c r="N1248" s="94" t="str">
        <f>IFERROR(VLOOKUP(A1248,'[2]CLASES-TEMPORADA 2022_2023-2023'!$A:$M,12,0),"")</f>
        <v/>
      </c>
      <c r="O1248" s="90" t="str">
        <f>IFERROR(VLOOKUP(A1248,'[2]CLASES-TEMPORADA 2022_2023-2023'!$A:$M,13,0),"")</f>
        <v/>
      </c>
    </row>
    <row r="1249" spans="1:15" s="94" customFormat="1" x14ac:dyDescent="0.2">
      <c r="A1249" s="116">
        <v>36476</v>
      </c>
      <c r="B1249" s="90" t="s">
        <v>8750</v>
      </c>
      <c r="C1249" s="90" t="s">
        <v>2946</v>
      </c>
      <c r="D1249" s="90"/>
      <c r="E1249" s="90" t="s">
        <v>2947</v>
      </c>
      <c r="F1249" s="90" t="s">
        <v>2948</v>
      </c>
      <c r="G1249" s="90" t="s">
        <v>13739</v>
      </c>
      <c r="H1249" s="90" t="s">
        <v>920</v>
      </c>
      <c r="I1249" s="90" t="s">
        <v>673</v>
      </c>
      <c r="J1249" s="116">
        <v>10202</v>
      </c>
      <c r="K1249" s="90" t="s">
        <v>2540</v>
      </c>
      <c r="L1249" s="90" t="s">
        <v>583</v>
      </c>
      <c r="M1249" s="94" t="str">
        <f t="shared" si="22"/>
        <v>BODE Benjamin</v>
      </c>
      <c r="N1249" s="94" t="str">
        <f>IFERROR(VLOOKUP(A1249,'[2]CLASES-TEMPORADA 2022_2023-2023'!$A:$M,12,0),"")</f>
        <v/>
      </c>
      <c r="O1249" s="90" t="str">
        <f>IFERROR(VLOOKUP(A1249,'[2]CLASES-TEMPORADA 2022_2023-2023'!$A:$M,13,0),"")</f>
        <v/>
      </c>
    </row>
    <row r="1250" spans="1:15" s="94" customFormat="1" x14ac:dyDescent="0.2">
      <c r="A1250" s="116">
        <v>36464</v>
      </c>
      <c r="B1250" s="90" t="s">
        <v>10851</v>
      </c>
      <c r="C1250" s="90" t="s">
        <v>1071</v>
      </c>
      <c r="D1250" s="90" t="s">
        <v>1072</v>
      </c>
      <c r="E1250" s="90" t="s">
        <v>1073</v>
      </c>
      <c r="F1250" s="90" t="s">
        <v>2949</v>
      </c>
      <c r="G1250" s="90" t="s">
        <v>13740</v>
      </c>
      <c r="H1250" s="90" t="s">
        <v>920</v>
      </c>
      <c r="I1250" s="90" t="s">
        <v>1047</v>
      </c>
      <c r="J1250" s="116">
        <v>10438</v>
      </c>
      <c r="K1250" s="90" t="s">
        <v>1963</v>
      </c>
      <c r="L1250" s="90" t="s">
        <v>520</v>
      </c>
      <c r="M1250" s="94" t="str">
        <f t="shared" si="22"/>
        <v>FREIRIA Sofia</v>
      </c>
      <c r="N1250" s="94">
        <f>IFERROR(VLOOKUP(A1250,'[2]CLASES-TEMPORADA 2022_2023-2023'!$A:$M,12,0),"")</f>
        <v>6</v>
      </c>
      <c r="O1250" s="90" t="str">
        <f>IFERROR(VLOOKUP(A1250,'[2]CLASES-TEMPORADA 2022_2023-2023'!$A:$M,13,0),"")</f>
        <v>NAC</v>
      </c>
    </row>
    <row r="1251" spans="1:15" s="94" customFormat="1" x14ac:dyDescent="0.2">
      <c r="A1251" s="116">
        <v>36462</v>
      </c>
      <c r="B1251" s="90" t="s">
        <v>8750</v>
      </c>
      <c r="C1251" s="90" t="s">
        <v>31</v>
      </c>
      <c r="D1251" s="90" t="s">
        <v>2485</v>
      </c>
      <c r="E1251" s="90" t="s">
        <v>77</v>
      </c>
      <c r="F1251" s="90" t="s">
        <v>2950</v>
      </c>
      <c r="G1251" s="90" t="s">
        <v>13741</v>
      </c>
      <c r="H1251" s="90" t="s">
        <v>909</v>
      </c>
      <c r="I1251" s="90" t="s">
        <v>1189</v>
      </c>
      <c r="J1251" s="116">
        <v>10014</v>
      </c>
      <c r="K1251" s="90" t="s">
        <v>1963</v>
      </c>
      <c r="L1251" s="90" t="s">
        <v>185</v>
      </c>
      <c r="M1251" s="94" t="str">
        <f t="shared" si="22"/>
        <v>LOPEZ Alberto</v>
      </c>
      <c r="N1251" s="94" t="str">
        <f>IFERROR(VLOOKUP(A1251,'[2]CLASES-TEMPORADA 2022_2023-2023'!$A:$M,12,0),"")</f>
        <v/>
      </c>
      <c r="O1251" s="90" t="str">
        <f>IFERROR(VLOOKUP(A1251,'[2]CLASES-TEMPORADA 2022_2023-2023'!$A:$M,13,0),"")</f>
        <v/>
      </c>
    </row>
    <row r="1252" spans="1:15" s="94" customFormat="1" x14ac:dyDescent="0.2">
      <c r="A1252" s="116">
        <v>36459</v>
      </c>
      <c r="B1252" s="90" t="s">
        <v>8750</v>
      </c>
      <c r="C1252" s="90" t="s">
        <v>31</v>
      </c>
      <c r="D1252" s="90" t="s">
        <v>84</v>
      </c>
      <c r="E1252" s="90" t="s">
        <v>126</v>
      </c>
      <c r="F1252" s="90" t="s">
        <v>2953</v>
      </c>
      <c r="G1252" s="90" t="s">
        <v>13742</v>
      </c>
      <c r="H1252" s="90" t="s">
        <v>909</v>
      </c>
      <c r="I1252" s="90" t="s">
        <v>1189</v>
      </c>
      <c r="J1252" s="116">
        <v>10014</v>
      </c>
      <c r="K1252" s="90" t="s">
        <v>1963</v>
      </c>
      <c r="L1252" s="90" t="s">
        <v>185</v>
      </c>
      <c r="M1252" s="94" t="str">
        <f t="shared" si="22"/>
        <v>LOPEZ Pablo</v>
      </c>
      <c r="N1252" s="94" t="str">
        <f>IFERROR(VLOOKUP(A1252,'[2]CLASES-TEMPORADA 2022_2023-2023'!$A:$M,12,0),"")</f>
        <v/>
      </c>
      <c r="O1252" s="90" t="str">
        <f>IFERROR(VLOOKUP(A1252,'[2]CLASES-TEMPORADA 2022_2023-2023'!$A:$M,13,0),"")</f>
        <v/>
      </c>
    </row>
    <row r="1253" spans="1:15" s="94" customFormat="1" x14ac:dyDescent="0.2">
      <c r="A1253" s="116">
        <v>36455</v>
      </c>
      <c r="B1253" s="90" t="s">
        <v>8750</v>
      </c>
      <c r="C1253" s="90" t="s">
        <v>1379</v>
      </c>
      <c r="D1253" s="90" t="s">
        <v>51</v>
      </c>
      <c r="E1253" s="90" t="s">
        <v>130</v>
      </c>
      <c r="F1253" s="90" t="s">
        <v>2954</v>
      </c>
      <c r="G1253" s="90" t="s">
        <v>13743</v>
      </c>
      <c r="H1253" s="90" t="s">
        <v>913</v>
      </c>
      <c r="I1253" s="90" t="s">
        <v>1190</v>
      </c>
      <c r="J1253" s="116">
        <v>636</v>
      </c>
      <c r="K1253" s="90" t="s">
        <v>1963</v>
      </c>
      <c r="L1253" s="90" t="s">
        <v>593</v>
      </c>
      <c r="M1253" s="94" t="str">
        <f t="shared" si="22"/>
        <v>LORENZO Guillermo</v>
      </c>
      <c r="N1253" s="94" t="str">
        <f>IFERROR(VLOOKUP(A1253,'[2]CLASES-TEMPORADA 2022_2023-2023'!$A:$M,12,0),"")</f>
        <v/>
      </c>
      <c r="O1253" s="90" t="str">
        <f>IFERROR(VLOOKUP(A1253,'[2]CLASES-TEMPORADA 2022_2023-2023'!$A:$M,13,0),"")</f>
        <v/>
      </c>
    </row>
    <row r="1254" spans="1:15" s="94" customFormat="1" x14ac:dyDescent="0.2">
      <c r="A1254" s="116">
        <v>36432</v>
      </c>
      <c r="B1254" s="90" t="s">
        <v>8750</v>
      </c>
      <c r="C1254" s="90" t="s">
        <v>2009</v>
      </c>
      <c r="D1254" s="90" t="s">
        <v>84</v>
      </c>
      <c r="E1254" s="90" t="s">
        <v>54</v>
      </c>
      <c r="F1254" s="90" t="s">
        <v>8465</v>
      </c>
      <c r="G1254" s="90" t="s">
        <v>13744</v>
      </c>
      <c r="H1254" s="90" t="s">
        <v>913</v>
      </c>
      <c r="I1254" s="90" t="s">
        <v>3119</v>
      </c>
      <c r="J1254" s="116">
        <v>733</v>
      </c>
      <c r="K1254" s="90" t="s">
        <v>1963</v>
      </c>
      <c r="L1254" s="90" t="s">
        <v>602</v>
      </c>
      <c r="M1254" s="94" t="str">
        <f t="shared" si="22"/>
        <v>PIZARRO Carlos</v>
      </c>
      <c r="N1254" s="94" t="str">
        <f>IFERROR(VLOOKUP(A1254,'[2]CLASES-TEMPORADA 2022_2023-2023'!$A:$M,12,0),"")</f>
        <v/>
      </c>
      <c r="O1254" s="90" t="str">
        <f>IFERROR(VLOOKUP(A1254,'[2]CLASES-TEMPORADA 2022_2023-2023'!$A:$M,13,0),"")</f>
        <v/>
      </c>
    </row>
    <row r="1255" spans="1:15" s="94" customFormat="1" x14ac:dyDescent="0.2">
      <c r="A1255" s="116">
        <v>36426</v>
      </c>
      <c r="B1255" s="90" t="s">
        <v>8750</v>
      </c>
      <c r="C1255" s="90" t="s">
        <v>13037</v>
      </c>
      <c r="D1255" s="90"/>
      <c r="E1255" s="90" t="s">
        <v>13745</v>
      </c>
      <c r="F1255" s="90" t="s">
        <v>13746</v>
      </c>
      <c r="G1255" s="90" t="s">
        <v>13747</v>
      </c>
      <c r="H1255" s="90" t="s">
        <v>913</v>
      </c>
      <c r="I1255" s="90" t="s">
        <v>1063</v>
      </c>
      <c r="J1255" s="116">
        <v>10445</v>
      </c>
      <c r="K1255" s="90" t="s">
        <v>2707</v>
      </c>
      <c r="L1255" s="90" t="s">
        <v>593</v>
      </c>
      <c r="M1255" s="94" t="str">
        <f t="shared" si="22"/>
        <v>MAURER Lukas</v>
      </c>
      <c r="N1255" s="94" t="str">
        <f>IFERROR(VLOOKUP(A1255,'[2]CLASES-TEMPORADA 2022_2023-2023'!$A:$M,12,0),"")</f>
        <v/>
      </c>
      <c r="O1255" s="90" t="str">
        <f>IFERROR(VLOOKUP(A1255,'[2]CLASES-TEMPORADA 2022_2023-2023'!$A:$M,13,0),"")</f>
        <v/>
      </c>
    </row>
    <row r="1256" spans="1:15" s="94" customFormat="1" x14ac:dyDescent="0.2">
      <c r="A1256" s="116">
        <v>36420</v>
      </c>
      <c r="B1256" s="90" t="s">
        <v>8750</v>
      </c>
      <c r="C1256" s="90" t="s">
        <v>2003</v>
      </c>
      <c r="D1256" s="90" t="s">
        <v>2956</v>
      </c>
      <c r="E1256" s="90" t="s">
        <v>48</v>
      </c>
      <c r="F1256" s="90" t="s">
        <v>2717</v>
      </c>
      <c r="G1256" s="90" t="s">
        <v>13748</v>
      </c>
      <c r="H1256" s="90" t="s">
        <v>909</v>
      </c>
      <c r="I1256" s="90" t="s">
        <v>1260</v>
      </c>
      <c r="J1256" s="116">
        <v>10183</v>
      </c>
      <c r="K1256" s="90" t="s">
        <v>1963</v>
      </c>
      <c r="L1256" s="90" t="s">
        <v>582</v>
      </c>
      <c r="M1256" s="94" t="str">
        <f t="shared" si="22"/>
        <v>PASCUAL Javier</v>
      </c>
      <c r="N1256" s="94" t="str">
        <f>IFERROR(VLOOKUP(A1256,'[2]CLASES-TEMPORADA 2022_2023-2023'!$A:$M,12,0),"")</f>
        <v/>
      </c>
      <c r="O1256" s="90" t="str">
        <f>IFERROR(VLOOKUP(A1256,'[2]CLASES-TEMPORADA 2022_2023-2023'!$A:$M,13,0),"")</f>
        <v/>
      </c>
    </row>
    <row r="1257" spans="1:15" s="94" customFormat="1" x14ac:dyDescent="0.2">
      <c r="A1257" s="116">
        <v>36413</v>
      </c>
      <c r="B1257" s="90" t="s">
        <v>8750</v>
      </c>
      <c r="C1257" s="90" t="s">
        <v>2212</v>
      </c>
      <c r="D1257" s="90" t="s">
        <v>2957</v>
      </c>
      <c r="E1257" s="90" t="s">
        <v>130</v>
      </c>
      <c r="F1257" s="90" t="s">
        <v>2958</v>
      </c>
      <c r="G1257" s="90" t="s">
        <v>13749</v>
      </c>
      <c r="H1257" s="90" t="s">
        <v>909</v>
      </c>
      <c r="I1257" s="90" t="s">
        <v>1260</v>
      </c>
      <c r="J1257" s="116">
        <v>10183</v>
      </c>
      <c r="K1257" s="90" t="s">
        <v>1963</v>
      </c>
      <c r="L1257" s="90" t="s">
        <v>582</v>
      </c>
      <c r="M1257" s="94" t="str">
        <f t="shared" si="22"/>
        <v>PéREZ Guillermo</v>
      </c>
      <c r="N1257" s="94" t="str">
        <f>IFERROR(VLOOKUP(A1257,'[2]CLASES-TEMPORADA 2022_2023-2023'!$A:$M,12,0),"")</f>
        <v/>
      </c>
      <c r="O1257" s="90" t="str">
        <f>IFERROR(VLOOKUP(A1257,'[2]CLASES-TEMPORADA 2022_2023-2023'!$A:$M,13,0),"")</f>
        <v/>
      </c>
    </row>
    <row r="1258" spans="1:15" s="94" customFormat="1" x14ac:dyDescent="0.2">
      <c r="A1258" s="116">
        <v>36394</v>
      </c>
      <c r="B1258" s="90" t="s">
        <v>8750</v>
      </c>
      <c r="C1258" s="90" t="s">
        <v>100</v>
      </c>
      <c r="D1258" s="90" t="s">
        <v>13750</v>
      </c>
      <c r="E1258" s="90" t="s">
        <v>58</v>
      </c>
      <c r="F1258" s="90" t="s">
        <v>3516</v>
      </c>
      <c r="G1258" s="90" t="s">
        <v>13751</v>
      </c>
      <c r="H1258" s="90" t="s">
        <v>909</v>
      </c>
      <c r="I1258" s="90" t="s">
        <v>1149</v>
      </c>
      <c r="J1258" s="116">
        <v>102</v>
      </c>
      <c r="K1258" s="90" t="s">
        <v>1963</v>
      </c>
      <c r="L1258" s="90" t="s">
        <v>582</v>
      </c>
      <c r="M1258" s="94" t="str">
        <f t="shared" si="22"/>
        <v>LOZANO Angel</v>
      </c>
      <c r="N1258" s="94" t="str">
        <f>IFERROR(VLOOKUP(A1258,'[2]CLASES-TEMPORADA 2022_2023-2023'!$A:$M,12,0),"")</f>
        <v/>
      </c>
      <c r="O1258" s="90" t="str">
        <f>IFERROR(VLOOKUP(A1258,'[2]CLASES-TEMPORADA 2022_2023-2023'!$A:$M,13,0),"")</f>
        <v/>
      </c>
    </row>
    <row r="1259" spans="1:15" s="94" customFormat="1" x14ac:dyDescent="0.2">
      <c r="A1259" s="116">
        <v>36393</v>
      </c>
      <c r="B1259" s="90" t="s">
        <v>8750</v>
      </c>
      <c r="C1259" s="90" t="s">
        <v>1718</v>
      </c>
      <c r="D1259" s="90" t="s">
        <v>4775</v>
      </c>
      <c r="E1259" s="90" t="s">
        <v>77</v>
      </c>
      <c r="F1259" s="90" t="s">
        <v>13752</v>
      </c>
      <c r="G1259" s="90" t="s">
        <v>13753</v>
      </c>
      <c r="H1259" s="90" t="s">
        <v>913</v>
      </c>
      <c r="I1259" s="90" t="s">
        <v>1091</v>
      </c>
      <c r="J1259" s="116">
        <v>10148</v>
      </c>
      <c r="K1259" s="90" t="s">
        <v>1963</v>
      </c>
      <c r="L1259" s="90" t="s">
        <v>583</v>
      </c>
      <c r="M1259" s="94" t="str">
        <f t="shared" si="22"/>
        <v>AYUSO Alberto</v>
      </c>
      <c r="N1259" s="94" t="str">
        <f>IFERROR(VLOOKUP(A1259,'[2]CLASES-TEMPORADA 2022_2023-2023'!$A:$M,12,0),"")</f>
        <v/>
      </c>
      <c r="O1259" s="90" t="str">
        <f>IFERROR(VLOOKUP(A1259,'[2]CLASES-TEMPORADA 2022_2023-2023'!$A:$M,13,0),"")</f>
        <v/>
      </c>
    </row>
    <row r="1260" spans="1:15" s="94" customFormat="1" x14ac:dyDescent="0.2">
      <c r="A1260" s="116">
        <v>36384</v>
      </c>
      <c r="B1260" s="90" t="s">
        <v>8750</v>
      </c>
      <c r="C1260" s="90" t="s">
        <v>2960</v>
      </c>
      <c r="D1260" s="90" t="s">
        <v>1577</v>
      </c>
      <c r="E1260" s="90" t="s">
        <v>2054</v>
      </c>
      <c r="F1260" s="90" t="s">
        <v>2961</v>
      </c>
      <c r="G1260" s="90" t="s">
        <v>13754</v>
      </c>
      <c r="H1260" s="90" t="s">
        <v>909</v>
      </c>
      <c r="I1260" s="90" t="s">
        <v>1149</v>
      </c>
      <c r="J1260" s="116">
        <v>102</v>
      </c>
      <c r="K1260" s="90" t="s">
        <v>1963</v>
      </c>
      <c r="L1260" s="90" t="s">
        <v>582</v>
      </c>
      <c r="M1260" s="94" t="str">
        <f t="shared" si="22"/>
        <v>MUELA Oliver</v>
      </c>
      <c r="N1260" s="94" t="str">
        <f>IFERROR(VLOOKUP(A1260,'[2]CLASES-TEMPORADA 2022_2023-2023'!$A:$M,12,0),"")</f>
        <v/>
      </c>
      <c r="O1260" s="90" t="str">
        <f>IFERROR(VLOOKUP(A1260,'[2]CLASES-TEMPORADA 2022_2023-2023'!$A:$M,13,0),"")</f>
        <v/>
      </c>
    </row>
    <row r="1261" spans="1:15" s="94" customFormat="1" x14ac:dyDescent="0.2">
      <c r="A1261" s="116">
        <v>36372</v>
      </c>
      <c r="B1261" s="90" t="s">
        <v>10851</v>
      </c>
      <c r="C1261" s="90" t="s">
        <v>26</v>
      </c>
      <c r="D1261" s="90" t="s">
        <v>1011</v>
      </c>
      <c r="E1261" s="90" t="s">
        <v>13755</v>
      </c>
      <c r="F1261" s="90" t="s">
        <v>13756</v>
      </c>
      <c r="G1261" s="90" t="s">
        <v>13757</v>
      </c>
      <c r="H1261" s="90" t="s">
        <v>913</v>
      </c>
      <c r="I1261" s="90" t="s">
        <v>1091</v>
      </c>
      <c r="J1261" s="116">
        <v>10148</v>
      </c>
      <c r="K1261" s="90" t="s">
        <v>1963</v>
      </c>
      <c r="L1261" s="90" t="s">
        <v>583</v>
      </c>
      <c r="M1261" s="94" t="str">
        <f t="shared" si="22"/>
        <v>GOMEZ Graciela</v>
      </c>
      <c r="N1261" s="94" t="str">
        <f>IFERROR(VLOOKUP(A1261,'[2]CLASES-TEMPORADA 2022_2023-2023'!$A:$M,12,0),"")</f>
        <v/>
      </c>
      <c r="O1261" s="90" t="str">
        <f>IFERROR(VLOOKUP(A1261,'[2]CLASES-TEMPORADA 2022_2023-2023'!$A:$M,13,0),"")</f>
        <v/>
      </c>
    </row>
    <row r="1262" spans="1:15" s="94" customFormat="1" x14ac:dyDescent="0.2">
      <c r="A1262" s="116">
        <v>36360</v>
      </c>
      <c r="B1262" s="90" t="s">
        <v>8750</v>
      </c>
      <c r="C1262" s="90" t="s">
        <v>2962</v>
      </c>
      <c r="D1262" s="90" t="s">
        <v>2963</v>
      </c>
      <c r="E1262" s="90" t="s">
        <v>963</v>
      </c>
      <c r="F1262" s="90" t="s">
        <v>2964</v>
      </c>
      <c r="G1262" s="90" t="s">
        <v>13758</v>
      </c>
      <c r="H1262" s="90" t="s">
        <v>920</v>
      </c>
      <c r="I1262" s="90" t="s">
        <v>673</v>
      </c>
      <c r="J1262" s="116">
        <v>10202</v>
      </c>
      <c r="K1262" s="90" t="s">
        <v>1963</v>
      </c>
      <c r="L1262" s="90" t="s">
        <v>583</v>
      </c>
      <c r="M1262" s="94" t="str">
        <f t="shared" si="22"/>
        <v>CELADA Ramon</v>
      </c>
      <c r="N1262" s="94" t="str">
        <f>IFERROR(VLOOKUP(A1262,'[2]CLASES-TEMPORADA 2022_2023-2023'!$A:$M,12,0),"")</f>
        <v/>
      </c>
      <c r="O1262" s="90" t="str">
        <f>IFERROR(VLOOKUP(A1262,'[2]CLASES-TEMPORADA 2022_2023-2023'!$A:$M,13,0),"")</f>
        <v/>
      </c>
    </row>
    <row r="1263" spans="1:15" s="94" customFormat="1" x14ac:dyDescent="0.2">
      <c r="A1263" s="116">
        <v>36350</v>
      </c>
      <c r="B1263" s="90" t="s">
        <v>8750</v>
      </c>
      <c r="C1263" s="90" t="s">
        <v>2965</v>
      </c>
      <c r="D1263" s="90" t="s">
        <v>29</v>
      </c>
      <c r="E1263" s="90" t="s">
        <v>58</v>
      </c>
      <c r="F1263" s="90" t="s">
        <v>2966</v>
      </c>
      <c r="G1263" s="90" t="s">
        <v>13759</v>
      </c>
      <c r="H1263" s="90" t="s">
        <v>909</v>
      </c>
      <c r="I1263" s="90" t="s">
        <v>2116</v>
      </c>
      <c r="J1263" s="116">
        <v>10463</v>
      </c>
      <c r="K1263" s="90" t="s">
        <v>1963</v>
      </c>
      <c r="L1263" s="90" t="s">
        <v>583</v>
      </c>
      <c r="M1263" s="94" t="str">
        <f t="shared" si="22"/>
        <v>OLTRA Angel</v>
      </c>
      <c r="N1263" s="94" t="str">
        <f>IFERROR(VLOOKUP(A1263,'[2]CLASES-TEMPORADA 2022_2023-2023'!$A:$M,12,0),"")</f>
        <v/>
      </c>
      <c r="O1263" s="90" t="str">
        <f>IFERROR(VLOOKUP(A1263,'[2]CLASES-TEMPORADA 2022_2023-2023'!$A:$M,13,0),"")</f>
        <v/>
      </c>
    </row>
    <row r="1264" spans="1:15" s="94" customFormat="1" x14ac:dyDescent="0.2">
      <c r="A1264" s="116">
        <v>36348</v>
      </c>
      <c r="B1264" s="90" t="s">
        <v>8750</v>
      </c>
      <c r="C1264" s="90" t="s">
        <v>3542</v>
      </c>
      <c r="D1264" s="90" t="s">
        <v>4111</v>
      </c>
      <c r="E1264" s="90" t="s">
        <v>1079</v>
      </c>
      <c r="F1264" s="90" t="s">
        <v>11879</v>
      </c>
      <c r="G1264" s="90" t="s">
        <v>13760</v>
      </c>
      <c r="H1264" s="90" t="s">
        <v>913</v>
      </c>
      <c r="I1264" s="90" t="s">
        <v>1091</v>
      </c>
      <c r="J1264" s="116">
        <v>10148</v>
      </c>
      <c r="K1264" s="90" t="s">
        <v>1963</v>
      </c>
      <c r="L1264" s="90" t="s">
        <v>583</v>
      </c>
      <c r="M1264" s="94" t="str">
        <f t="shared" si="22"/>
        <v>AREVALO Hugo</v>
      </c>
      <c r="N1264" s="94" t="str">
        <f>IFERROR(VLOOKUP(A1264,'[2]CLASES-TEMPORADA 2022_2023-2023'!$A:$M,12,0),"")</f>
        <v/>
      </c>
      <c r="O1264" s="90" t="str">
        <f>IFERROR(VLOOKUP(A1264,'[2]CLASES-TEMPORADA 2022_2023-2023'!$A:$M,13,0),"")</f>
        <v/>
      </c>
    </row>
    <row r="1265" spans="1:15" s="94" customFormat="1" x14ac:dyDescent="0.2">
      <c r="A1265" s="116">
        <v>36347</v>
      </c>
      <c r="B1265" s="90" t="s">
        <v>8750</v>
      </c>
      <c r="C1265" s="90" t="s">
        <v>2069</v>
      </c>
      <c r="D1265" s="90" t="s">
        <v>2499</v>
      </c>
      <c r="E1265" s="90" t="s">
        <v>131</v>
      </c>
      <c r="F1265" s="90" t="s">
        <v>2967</v>
      </c>
      <c r="G1265" s="90" t="s">
        <v>13761</v>
      </c>
      <c r="H1265" s="90" t="s">
        <v>909</v>
      </c>
      <c r="I1265" s="90" t="s">
        <v>951</v>
      </c>
      <c r="J1265" s="116">
        <v>305</v>
      </c>
      <c r="K1265" s="90" t="s">
        <v>1963</v>
      </c>
      <c r="L1265" s="90" t="s">
        <v>583</v>
      </c>
      <c r="M1265" s="94" t="str">
        <f t="shared" si="22"/>
        <v>SEBASTIAN Rodrigo</v>
      </c>
      <c r="N1265" s="94" t="str">
        <f>IFERROR(VLOOKUP(A1265,'[2]CLASES-TEMPORADA 2022_2023-2023'!$A:$M,12,0),"")</f>
        <v/>
      </c>
      <c r="O1265" s="90" t="str">
        <f>IFERROR(VLOOKUP(A1265,'[2]CLASES-TEMPORADA 2022_2023-2023'!$A:$M,13,0),"")</f>
        <v/>
      </c>
    </row>
    <row r="1266" spans="1:15" s="94" customFormat="1" x14ac:dyDescent="0.2">
      <c r="A1266" s="116">
        <v>36336</v>
      </c>
      <c r="B1266" s="90" t="s">
        <v>8750</v>
      </c>
      <c r="C1266" s="90" t="s">
        <v>2970</v>
      </c>
      <c r="D1266" s="90" t="s">
        <v>102</v>
      </c>
      <c r="E1266" s="90" t="s">
        <v>38</v>
      </c>
      <c r="F1266" s="90" t="s">
        <v>2971</v>
      </c>
      <c r="G1266" s="90" t="s">
        <v>13762</v>
      </c>
      <c r="H1266" s="90" t="s">
        <v>909</v>
      </c>
      <c r="I1266" s="90" t="s">
        <v>1139</v>
      </c>
      <c r="J1266" s="116">
        <v>52</v>
      </c>
      <c r="K1266" s="90" t="s">
        <v>1963</v>
      </c>
      <c r="L1266" s="90" t="s">
        <v>598</v>
      </c>
      <c r="M1266" s="94" t="str">
        <f t="shared" si="22"/>
        <v>CARPINTERO Andres</v>
      </c>
      <c r="N1266" s="94">
        <f>IFERROR(VLOOKUP(A1266,'[2]CLASES-TEMPORADA 2022_2023-2023'!$A:$M,12,0),"")</f>
        <v>10</v>
      </c>
      <c r="O1266" s="90" t="str">
        <f>IFERROR(VLOOKUP(A1266,'[2]CLASES-TEMPORADA 2022_2023-2023'!$A:$M,13,0),"")</f>
        <v>NAC</v>
      </c>
    </row>
    <row r="1267" spans="1:15" s="94" customFormat="1" x14ac:dyDescent="0.2">
      <c r="A1267" s="116">
        <v>36285</v>
      </c>
      <c r="B1267" s="90" t="s">
        <v>10851</v>
      </c>
      <c r="C1267" s="90" t="s">
        <v>2972</v>
      </c>
      <c r="D1267" s="90" t="s">
        <v>1083</v>
      </c>
      <c r="E1267" s="90" t="s">
        <v>2973</v>
      </c>
      <c r="F1267" s="90" t="s">
        <v>2974</v>
      </c>
      <c r="G1267" s="90" t="s">
        <v>13763</v>
      </c>
      <c r="H1267" s="90" t="s">
        <v>913</v>
      </c>
      <c r="I1267" s="90" t="s">
        <v>1032</v>
      </c>
      <c r="J1267" s="116">
        <v>10224</v>
      </c>
      <c r="K1267" s="90" t="s">
        <v>1963</v>
      </c>
      <c r="L1267" s="90" t="s">
        <v>585</v>
      </c>
      <c r="M1267" s="94" t="str">
        <f t="shared" si="22"/>
        <v>ANDRéS Inés</v>
      </c>
      <c r="N1267" s="94" t="str">
        <f>IFERROR(VLOOKUP(A1267,'[2]CLASES-TEMPORADA 2022_2023-2023'!$A:$M,12,0),"")</f>
        <v/>
      </c>
      <c r="O1267" s="90" t="str">
        <f>IFERROR(VLOOKUP(A1267,'[2]CLASES-TEMPORADA 2022_2023-2023'!$A:$M,13,0),"")</f>
        <v/>
      </c>
    </row>
    <row r="1268" spans="1:15" s="94" customFormat="1" x14ac:dyDescent="0.2">
      <c r="A1268" s="116">
        <v>36269</v>
      </c>
      <c r="B1268" s="90" t="s">
        <v>8750</v>
      </c>
      <c r="C1268" s="90" t="s">
        <v>2975</v>
      </c>
      <c r="D1268" s="90"/>
      <c r="E1268" s="90" t="s">
        <v>2976</v>
      </c>
      <c r="F1268" s="90" t="s">
        <v>2977</v>
      </c>
      <c r="G1268" s="90" t="s">
        <v>13764</v>
      </c>
      <c r="H1268" s="90" t="s">
        <v>913</v>
      </c>
      <c r="I1268" s="90" t="s">
        <v>1154</v>
      </c>
      <c r="J1268" s="116">
        <v>256</v>
      </c>
      <c r="K1268" s="90" t="s">
        <v>2131</v>
      </c>
      <c r="L1268" s="90" t="s">
        <v>587</v>
      </c>
      <c r="M1268" s="94" t="str">
        <f t="shared" si="22"/>
        <v>MAYEUX Frederic</v>
      </c>
      <c r="N1268" s="94" t="str">
        <f>IFERROR(VLOOKUP(A1268,'[2]CLASES-TEMPORADA 2022_2023-2023'!$A:$M,12,0),"")</f>
        <v/>
      </c>
      <c r="O1268" s="90" t="str">
        <f>IFERROR(VLOOKUP(A1268,'[2]CLASES-TEMPORADA 2022_2023-2023'!$A:$M,13,0),"")</f>
        <v/>
      </c>
    </row>
    <row r="1269" spans="1:15" s="94" customFormat="1" x14ac:dyDescent="0.2">
      <c r="A1269" s="116">
        <v>36262</v>
      </c>
      <c r="B1269" s="90" t="s">
        <v>8750</v>
      </c>
      <c r="C1269" s="90" t="s">
        <v>46</v>
      </c>
      <c r="D1269" s="90" t="s">
        <v>2978</v>
      </c>
      <c r="E1269" s="90" t="s">
        <v>2885</v>
      </c>
      <c r="F1269" s="90" t="s">
        <v>2522</v>
      </c>
      <c r="G1269" s="90" t="s">
        <v>13765</v>
      </c>
      <c r="H1269" s="90" t="s">
        <v>920</v>
      </c>
      <c r="I1269" s="90" t="s">
        <v>1135</v>
      </c>
      <c r="J1269" s="116">
        <v>2</v>
      </c>
      <c r="K1269" s="90" t="s">
        <v>1963</v>
      </c>
      <c r="L1269" s="90" t="s">
        <v>591</v>
      </c>
      <c r="M1269" s="94" t="str">
        <f t="shared" si="22"/>
        <v>RODRIGUEZ Cayetano</v>
      </c>
      <c r="N1269" s="94" t="str">
        <f>IFERROR(VLOOKUP(A1269,'[2]CLASES-TEMPORADA 2022_2023-2023'!$A:$M,12,0),"")</f>
        <v/>
      </c>
      <c r="O1269" s="90" t="str">
        <f>IFERROR(VLOOKUP(A1269,'[2]CLASES-TEMPORADA 2022_2023-2023'!$A:$M,13,0),"")</f>
        <v/>
      </c>
    </row>
    <row r="1270" spans="1:15" s="94" customFormat="1" x14ac:dyDescent="0.2">
      <c r="A1270" s="116">
        <v>36259</v>
      </c>
      <c r="B1270" s="90" t="s">
        <v>10851</v>
      </c>
      <c r="C1270" s="90" t="s">
        <v>21</v>
      </c>
      <c r="D1270" s="90" t="s">
        <v>84</v>
      </c>
      <c r="E1270" s="90" t="s">
        <v>1044</v>
      </c>
      <c r="F1270" s="90" t="s">
        <v>2979</v>
      </c>
      <c r="G1270" s="90" t="s">
        <v>13766</v>
      </c>
      <c r="H1270" s="90" t="s">
        <v>913</v>
      </c>
      <c r="I1270" s="90" t="s">
        <v>1135</v>
      </c>
      <c r="J1270" s="116">
        <v>2</v>
      </c>
      <c r="K1270" s="90" t="s">
        <v>1963</v>
      </c>
      <c r="L1270" s="90" t="s">
        <v>591</v>
      </c>
      <c r="M1270" s="94" t="str">
        <f t="shared" si="22"/>
        <v>GARCIA Cristina</v>
      </c>
      <c r="N1270" s="94" t="str">
        <f>IFERROR(VLOOKUP(A1270,'[2]CLASES-TEMPORADA 2022_2023-2023'!$A:$M,12,0),"")</f>
        <v/>
      </c>
      <c r="O1270" s="90" t="str">
        <f>IFERROR(VLOOKUP(A1270,'[2]CLASES-TEMPORADA 2022_2023-2023'!$A:$M,13,0),"")</f>
        <v/>
      </c>
    </row>
    <row r="1271" spans="1:15" s="94" customFormat="1" x14ac:dyDescent="0.2">
      <c r="A1271" s="116">
        <v>36257</v>
      </c>
      <c r="B1271" s="90" t="s">
        <v>8750</v>
      </c>
      <c r="C1271" s="90" t="s">
        <v>1715</v>
      </c>
      <c r="D1271" s="90"/>
      <c r="E1271" s="90" t="s">
        <v>2184</v>
      </c>
      <c r="F1271" s="90" t="s">
        <v>2980</v>
      </c>
      <c r="G1271" s="90" t="s">
        <v>13767</v>
      </c>
      <c r="H1271" s="90" t="s">
        <v>913</v>
      </c>
      <c r="I1271" s="90" t="s">
        <v>1032</v>
      </c>
      <c r="J1271" s="116">
        <v>10224</v>
      </c>
      <c r="K1271" s="90" t="s">
        <v>2176</v>
      </c>
      <c r="L1271" s="90" t="s">
        <v>585</v>
      </c>
      <c r="M1271" s="94" t="str">
        <f t="shared" si="22"/>
        <v>LEVIN Julian</v>
      </c>
      <c r="N1271" s="94" t="str">
        <f>IFERROR(VLOOKUP(A1271,'[2]CLASES-TEMPORADA 2022_2023-2023'!$A:$M,12,0),"")</f>
        <v/>
      </c>
      <c r="O1271" s="90" t="str">
        <f>IFERROR(VLOOKUP(A1271,'[2]CLASES-TEMPORADA 2022_2023-2023'!$A:$M,13,0),"")</f>
        <v/>
      </c>
    </row>
    <row r="1272" spans="1:15" s="94" customFormat="1" x14ac:dyDescent="0.2">
      <c r="A1272" s="116">
        <v>36246</v>
      </c>
      <c r="B1272" s="90" t="s">
        <v>8750</v>
      </c>
      <c r="C1272" s="90" t="s">
        <v>2981</v>
      </c>
      <c r="D1272" s="90" t="s">
        <v>2982</v>
      </c>
      <c r="E1272" s="90" t="s">
        <v>2983</v>
      </c>
      <c r="F1272" s="90" t="s">
        <v>2984</v>
      </c>
      <c r="G1272" s="90" t="s">
        <v>13768</v>
      </c>
      <c r="H1272" s="90" t="s">
        <v>909</v>
      </c>
      <c r="I1272" s="90" t="s">
        <v>825</v>
      </c>
      <c r="J1272" s="116">
        <v>10402</v>
      </c>
      <c r="K1272" s="90" t="s">
        <v>2343</v>
      </c>
      <c r="L1272" s="90" t="s">
        <v>587</v>
      </c>
      <c r="M1272" s="94" t="str">
        <f t="shared" si="22"/>
        <v>MAÑARICUA Bertran</v>
      </c>
      <c r="N1272" s="94" t="str">
        <f>IFERROR(VLOOKUP(A1272,'[2]CLASES-TEMPORADA 2022_2023-2023'!$A:$M,12,0),"")</f>
        <v/>
      </c>
      <c r="O1272" s="90" t="str">
        <f>IFERROR(VLOOKUP(A1272,'[2]CLASES-TEMPORADA 2022_2023-2023'!$A:$M,13,0),"")</f>
        <v/>
      </c>
    </row>
    <row r="1273" spans="1:15" s="94" customFormat="1" x14ac:dyDescent="0.2">
      <c r="A1273" s="116">
        <v>36243</v>
      </c>
      <c r="B1273" s="90" t="s">
        <v>8750</v>
      </c>
      <c r="C1273" s="90" t="s">
        <v>2985</v>
      </c>
      <c r="D1273" s="90" t="s">
        <v>140</v>
      </c>
      <c r="E1273" s="90" t="s">
        <v>2743</v>
      </c>
      <c r="F1273" s="90" t="s">
        <v>2986</v>
      </c>
      <c r="G1273" s="90" t="s">
        <v>13769</v>
      </c>
      <c r="H1273" s="90" t="s">
        <v>909</v>
      </c>
      <c r="I1273" s="90" t="s">
        <v>272</v>
      </c>
      <c r="J1273" s="116">
        <v>290</v>
      </c>
      <c r="K1273" s="90" t="s">
        <v>1963</v>
      </c>
      <c r="L1273" s="90" t="s">
        <v>587</v>
      </c>
      <c r="M1273" s="94" t="str">
        <f t="shared" ref="M1273:M1336" si="23">CONCATENATE(C1273," ",PROPER(E1273))</f>
        <v>BAUSACH Gerard</v>
      </c>
      <c r="N1273" s="94" t="str">
        <f>IFERROR(VLOOKUP(A1273,'[2]CLASES-TEMPORADA 2022_2023-2023'!$A:$M,12,0),"")</f>
        <v/>
      </c>
      <c r="O1273" s="90" t="str">
        <f>IFERROR(VLOOKUP(A1273,'[2]CLASES-TEMPORADA 2022_2023-2023'!$A:$M,13,0),"")</f>
        <v/>
      </c>
    </row>
    <row r="1274" spans="1:15" s="94" customFormat="1" x14ac:dyDescent="0.2">
      <c r="A1274" s="116">
        <v>36242</v>
      </c>
      <c r="B1274" s="90" t="s">
        <v>8750</v>
      </c>
      <c r="C1274" s="90" t="s">
        <v>2987</v>
      </c>
      <c r="D1274" s="90"/>
      <c r="E1274" s="90" t="s">
        <v>2988</v>
      </c>
      <c r="F1274" s="90" t="s">
        <v>2989</v>
      </c>
      <c r="G1274" s="90" t="s">
        <v>13770</v>
      </c>
      <c r="H1274" s="90" t="s">
        <v>909</v>
      </c>
      <c r="I1274" s="90" t="s">
        <v>272</v>
      </c>
      <c r="J1274" s="116">
        <v>290</v>
      </c>
      <c r="K1274" s="90" t="s">
        <v>2083</v>
      </c>
      <c r="L1274" s="90" t="s">
        <v>587</v>
      </c>
      <c r="M1274" s="94" t="str">
        <f t="shared" si="23"/>
        <v>MARTINO Matías</v>
      </c>
      <c r="N1274" s="94" t="str">
        <f>IFERROR(VLOOKUP(A1274,'[2]CLASES-TEMPORADA 2022_2023-2023'!$A:$M,12,0),"")</f>
        <v/>
      </c>
      <c r="O1274" s="90" t="str">
        <f>IFERROR(VLOOKUP(A1274,'[2]CLASES-TEMPORADA 2022_2023-2023'!$A:$M,13,0),"")</f>
        <v/>
      </c>
    </row>
    <row r="1275" spans="1:15" s="94" customFormat="1" x14ac:dyDescent="0.2">
      <c r="A1275" s="116">
        <v>36241</v>
      </c>
      <c r="B1275" s="90" t="s">
        <v>8750</v>
      </c>
      <c r="C1275" s="90" t="s">
        <v>19</v>
      </c>
      <c r="D1275" s="90" t="s">
        <v>2216</v>
      </c>
      <c r="E1275" s="90" t="s">
        <v>1459</v>
      </c>
      <c r="F1275" s="90" t="s">
        <v>2990</v>
      </c>
      <c r="G1275" s="90" t="s">
        <v>13771</v>
      </c>
      <c r="H1275" s="90" t="s">
        <v>909</v>
      </c>
      <c r="I1275" s="90" t="s">
        <v>272</v>
      </c>
      <c r="J1275" s="116">
        <v>290</v>
      </c>
      <c r="K1275" s="90" t="s">
        <v>1963</v>
      </c>
      <c r="L1275" s="90" t="s">
        <v>587</v>
      </c>
      <c r="M1275" s="94" t="str">
        <f t="shared" si="23"/>
        <v>RUIZ Guillem</v>
      </c>
      <c r="N1275" s="94" t="str">
        <f>IFERROR(VLOOKUP(A1275,'[2]CLASES-TEMPORADA 2022_2023-2023'!$A:$M,12,0),"")</f>
        <v/>
      </c>
      <c r="O1275" s="90" t="str">
        <f>IFERROR(VLOOKUP(A1275,'[2]CLASES-TEMPORADA 2022_2023-2023'!$A:$M,13,0),"")</f>
        <v/>
      </c>
    </row>
    <row r="1276" spans="1:15" s="94" customFormat="1" x14ac:dyDescent="0.2">
      <c r="A1276" s="116">
        <v>36237</v>
      </c>
      <c r="B1276" s="90" t="s">
        <v>8750</v>
      </c>
      <c r="C1276" s="90" t="s">
        <v>2991</v>
      </c>
      <c r="D1276" s="90"/>
      <c r="E1276" s="90" t="s">
        <v>2992</v>
      </c>
      <c r="F1276" s="90" t="s">
        <v>2993</v>
      </c>
      <c r="G1276" s="90" t="s">
        <v>13772</v>
      </c>
      <c r="H1276" s="90" t="s">
        <v>913</v>
      </c>
      <c r="I1276" s="90" t="s">
        <v>1126</v>
      </c>
      <c r="J1276" s="116">
        <v>128</v>
      </c>
      <c r="K1276" s="90" t="s">
        <v>2126</v>
      </c>
      <c r="L1276" s="90" t="s">
        <v>587</v>
      </c>
      <c r="M1276" s="94" t="str">
        <f t="shared" si="23"/>
        <v>BRODD Viktor Sven Erik</v>
      </c>
      <c r="N1276" s="94" t="str">
        <f>IFERROR(VLOOKUP(A1276,'[2]CLASES-TEMPORADA 2022_2023-2023'!$A:$M,12,0),"")</f>
        <v/>
      </c>
      <c r="O1276" s="90" t="str">
        <f>IFERROR(VLOOKUP(A1276,'[2]CLASES-TEMPORADA 2022_2023-2023'!$A:$M,13,0),"")</f>
        <v/>
      </c>
    </row>
    <row r="1277" spans="1:15" s="94" customFormat="1" x14ac:dyDescent="0.2">
      <c r="A1277" s="116">
        <v>36234</v>
      </c>
      <c r="B1277" s="90" t="s">
        <v>8750</v>
      </c>
      <c r="C1277" s="90" t="s">
        <v>2995</v>
      </c>
      <c r="D1277" s="90"/>
      <c r="E1277" s="90" t="s">
        <v>2996</v>
      </c>
      <c r="F1277" s="90" t="s">
        <v>2997</v>
      </c>
      <c r="G1277" s="90" t="s">
        <v>13773</v>
      </c>
      <c r="H1277" s="90" t="s">
        <v>920</v>
      </c>
      <c r="I1277" s="90" t="s">
        <v>937</v>
      </c>
      <c r="J1277" s="116">
        <v>248</v>
      </c>
      <c r="K1277" s="90" t="s">
        <v>2131</v>
      </c>
      <c r="L1277" s="90" t="s">
        <v>587</v>
      </c>
      <c r="M1277" s="94" t="str">
        <f t="shared" si="23"/>
        <v>PETRAGUE Alain Andre</v>
      </c>
      <c r="N1277" s="94" t="str">
        <f>IFERROR(VLOOKUP(A1277,'[2]CLASES-TEMPORADA 2022_2023-2023'!$A:$M,12,0),"")</f>
        <v/>
      </c>
      <c r="O1277" s="90" t="str">
        <f>IFERROR(VLOOKUP(A1277,'[2]CLASES-TEMPORADA 2022_2023-2023'!$A:$M,13,0),"")</f>
        <v/>
      </c>
    </row>
    <row r="1278" spans="1:15" s="94" customFormat="1" x14ac:dyDescent="0.2">
      <c r="A1278" s="116">
        <v>36233</v>
      </c>
      <c r="B1278" s="90" t="s">
        <v>8750</v>
      </c>
      <c r="C1278" s="90" t="s">
        <v>13774</v>
      </c>
      <c r="D1278" s="90"/>
      <c r="E1278" s="90" t="s">
        <v>13775</v>
      </c>
      <c r="F1278" s="90" t="s">
        <v>13776</v>
      </c>
      <c r="G1278" s="90" t="s">
        <v>13777</v>
      </c>
      <c r="H1278" s="90" t="s">
        <v>913</v>
      </c>
      <c r="I1278" s="90" t="s">
        <v>2681</v>
      </c>
      <c r="J1278" s="116">
        <v>180</v>
      </c>
      <c r="K1278" s="90" t="s">
        <v>2083</v>
      </c>
      <c r="L1278" s="90" t="s">
        <v>591</v>
      </c>
      <c r="M1278" s="94" t="str">
        <f t="shared" si="23"/>
        <v>RINIOTIS Anastasios</v>
      </c>
      <c r="N1278" s="94" t="str">
        <f>IFERROR(VLOOKUP(A1278,'[2]CLASES-TEMPORADA 2022_2023-2023'!$A:$M,12,0),"")</f>
        <v/>
      </c>
      <c r="O1278" s="90" t="str">
        <f>IFERROR(VLOOKUP(A1278,'[2]CLASES-TEMPORADA 2022_2023-2023'!$A:$M,13,0),"")</f>
        <v/>
      </c>
    </row>
    <row r="1279" spans="1:15" s="94" customFormat="1" x14ac:dyDescent="0.2">
      <c r="A1279" s="116">
        <v>36230</v>
      </c>
      <c r="B1279" s="90" t="s">
        <v>8750</v>
      </c>
      <c r="C1279" s="90" t="s">
        <v>2998</v>
      </c>
      <c r="D1279" s="90" t="s">
        <v>2999</v>
      </c>
      <c r="E1279" s="90" t="s">
        <v>3000</v>
      </c>
      <c r="F1279" s="90" t="s">
        <v>3001</v>
      </c>
      <c r="G1279" s="90" t="s">
        <v>13778</v>
      </c>
      <c r="H1279" s="90" t="s">
        <v>913</v>
      </c>
      <c r="I1279" s="90" t="s">
        <v>921</v>
      </c>
      <c r="J1279" s="116">
        <v>78</v>
      </c>
      <c r="K1279" s="90" t="s">
        <v>3002</v>
      </c>
      <c r="L1279" s="90" t="s">
        <v>583</v>
      </c>
      <c r="M1279" s="94" t="str">
        <f t="shared" si="23"/>
        <v>RUBIñOS Adrian Vicente</v>
      </c>
      <c r="N1279" s="94" t="str">
        <f>IFERROR(VLOOKUP(A1279,'[2]CLASES-TEMPORADA 2022_2023-2023'!$A:$M,12,0),"")</f>
        <v/>
      </c>
      <c r="O1279" s="90" t="str">
        <f>IFERROR(VLOOKUP(A1279,'[2]CLASES-TEMPORADA 2022_2023-2023'!$A:$M,13,0),"")</f>
        <v/>
      </c>
    </row>
    <row r="1280" spans="1:15" s="94" customFormat="1" x14ac:dyDescent="0.2">
      <c r="A1280" s="116">
        <v>36226</v>
      </c>
      <c r="B1280" s="90" t="s">
        <v>8750</v>
      </c>
      <c r="C1280" s="90" t="s">
        <v>1342</v>
      </c>
      <c r="D1280" s="90" t="s">
        <v>3003</v>
      </c>
      <c r="E1280" s="90" t="s">
        <v>3004</v>
      </c>
      <c r="F1280" s="90" t="s">
        <v>3005</v>
      </c>
      <c r="G1280" s="90" t="s">
        <v>13779</v>
      </c>
      <c r="H1280" s="90" t="s">
        <v>909</v>
      </c>
      <c r="I1280" s="90" t="s">
        <v>990</v>
      </c>
      <c r="J1280" s="116">
        <v>736</v>
      </c>
      <c r="K1280" s="90" t="s">
        <v>1963</v>
      </c>
      <c r="L1280" s="90" t="s">
        <v>587</v>
      </c>
      <c r="M1280" s="94" t="str">
        <f t="shared" si="23"/>
        <v>VILA Josep</v>
      </c>
      <c r="N1280" s="94" t="str">
        <f>IFERROR(VLOOKUP(A1280,'[2]CLASES-TEMPORADA 2022_2023-2023'!$A:$M,12,0),"")</f>
        <v/>
      </c>
      <c r="O1280" s="90" t="str">
        <f>IFERROR(VLOOKUP(A1280,'[2]CLASES-TEMPORADA 2022_2023-2023'!$A:$M,13,0),"")</f>
        <v/>
      </c>
    </row>
    <row r="1281" spans="1:15" s="94" customFormat="1" x14ac:dyDescent="0.2">
      <c r="A1281" s="116">
        <v>36223</v>
      </c>
      <c r="B1281" s="90" t="s">
        <v>8750</v>
      </c>
      <c r="C1281" s="90" t="s">
        <v>3006</v>
      </c>
      <c r="D1281" s="90"/>
      <c r="E1281" s="90" t="s">
        <v>3007</v>
      </c>
      <c r="F1281" s="90" t="s">
        <v>3008</v>
      </c>
      <c r="G1281" s="90" t="s">
        <v>13780</v>
      </c>
      <c r="H1281" s="90" t="s">
        <v>913</v>
      </c>
      <c r="I1281" s="90" t="s">
        <v>921</v>
      </c>
      <c r="J1281" s="116">
        <v>78</v>
      </c>
      <c r="K1281" s="90" t="s">
        <v>2254</v>
      </c>
      <c r="L1281" s="90" t="s">
        <v>583</v>
      </c>
      <c r="M1281" s="94" t="str">
        <f t="shared" si="23"/>
        <v>ANTHONY ARPUTHARAJ Amalraj</v>
      </c>
      <c r="N1281" s="94" t="str">
        <f>IFERROR(VLOOKUP(A1281,'[2]CLASES-TEMPORADA 2022_2023-2023'!$A:$M,12,0),"")</f>
        <v/>
      </c>
      <c r="O1281" s="90" t="str">
        <f>IFERROR(VLOOKUP(A1281,'[2]CLASES-TEMPORADA 2022_2023-2023'!$A:$M,13,0),"")</f>
        <v/>
      </c>
    </row>
    <row r="1282" spans="1:15" s="94" customFormat="1" x14ac:dyDescent="0.2">
      <c r="A1282" s="116">
        <v>36220</v>
      </c>
      <c r="B1282" s="90" t="s">
        <v>10851</v>
      </c>
      <c r="C1282" s="90" t="s">
        <v>2318</v>
      </c>
      <c r="D1282" s="90"/>
      <c r="E1282" s="90" t="s">
        <v>13781</v>
      </c>
      <c r="F1282" s="90" t="s">
        <v>6661</v>
      </c>
      <c r="G1282" s="90" t="s">
        <v>13782</v>
      </c>
      <c r="H1282" s="90" t="s">
        <v>913</v>
      </c>
      <c r="I1282" s="90" t="s">
        <v>952</v>
      </c>
      <c r="J1282" s="116">
        <v>308</v>
      </c>
      <c r="K1282" s="90" t="s">
        <v>2254</v>
      </c>
      <c r="L1282" s="90" t="s">
        <v>591</v>
      </c>
      <c r="M1282" s="94" t="str">
        <f t="shared" si="23"/>
        <v>MUKHERJEE Ayhika</v>
      </c>
      <c r="N1282" s="94" t="str">
        <f>IFERROR(VLOOKUP(A1282,'[2]CLASES-TEMPORADA 2022_2023-2023'!$A:$M,12,0),"")</f>
        <v/>
      </c>
      <c r="O1282" s="90" t="str">
        <f>IFERROR(VLOOKUP(A1282,'[2]CLASES-TEMPORADA 2022_2023-2023'!$A:$M,13,0),"")</f>
        <v/>
      </c>
    </row>
    <row r="1283" spans="1:15" s="94" customFormat="1" x14ac:dyDescent="0.2">
      <c r="A1283" s="116">
        <v>36218</v>
      </c>
      <c r="B1283" s="90" t="s">
        <v>8750</v>
      </c>
      <c r="C1283" s="90" t="s">
        <v>3010</v>
      </c>
      <c r="D1283" s="90"/>
      <c r="E1283" s="90" t="s">
        <v>57</v>
      </c>
      <c r="F1283" s="90" t="s">
        <v>3011</v>
      </c>
      <c r="G1283" s="90" t="s">
        <v>13783</v>
      </c>
      <c r="H1283" s="90" t="s">
        <v>909</v>
      </c>
      <c r="I1283" s="90" t="s">
        <v>1063</v>
      </c>
      <c r="J1283" s="116">
        <v>10445</v>
      </c>
      <c r="K1283" s="90" t="s">
        <v>2707</v>
      </c>
      <c r="L1283" s="90" t="s">
        <v>593</v>
      </c>
      <c r="M1283" s="94" t="str">
        <f t="shared" si="23"/>
        <v>CISTERNA Fernando</v>
      </c>
      <c r="N1283" s="94" t="str">
        <f>IFERROR(VLOOKUP(A1283,'[2]CLASES-TEMPORADA 2022_2023-2023'!$A:$M,12,0),"")</f>
        <v/>
      </c>
      <c r="O1283" s="90" t="str">
        <f>IFERROR(VLOOKUP(A1283,'[2]CLASES-TEMPORADA 2022_2023-2023'!$A:$M,13,0),"")</f>
        <v/>
      </c>
    </row>
    <row r="1284" spans="1:15" s="94" customFormat="1" x14ac:dyDescent="0.2">
      <c r="A1284" s="116">
        <v>36217</v>
      </c>
      <c r="B1284" s="90" t="s">
        <v>8750</v>
      </c>
      <c r="C1284" s="90" t="s">
        <v>1403</v>
      </c>
      <c r="D1284" s="90" t="s">
        <v>168</v>
      </c>
      <c r="E1284" s="90" t="s">
        <v>3012</v>
      </c>
      <c r="F1284" s="90" t="s">
        <v>3013</v>
      </c>
      <c r="G1284" s="90" t="s">
        <v>13784</v>
      </c>
      <c r="H1284" s="90" t="s">
        <v>920</v>
      </c>
      <c r="I1284" s="90" t="s">
        <v>1063</v>
      </c>
      <c r="J1284" s="116">
        <v>10445</v>
      </c>
      <c r="K1284" s="90" t="s">
        <v>1963</v>
      </c>
      <c r="L1284" s="90" t="s">
        <v>593</v>
      </c>
      <c r="M1284" s="94" t="str">
        <f t="shared" si="23"/>
        <v>BOSCH Francisco José</v>
      </c>
      <c r="N1284" s="94" t="str">
        <f>IFERROR(VLOOKUP(A1284,'[2]CLASES-TEMPORADA 2022_2023-2023'!$A:$M,12,0),"")</f>
        <v/>
      </c>
      <c r="O1284" s="90" t="str">
        <f>IFERROR(VLOOKUP(A1284,'[2]CLASES-TEMPORADA 2022_2023-2023'!$A:$M,13,0),"")</f>
        <v/>
      </c>
    </row>
    <row r="1285" spans="1:15" s="94" customFormat="1" x14ac:dyDescent="0.2">
      <c r="A1285" s="116">
        <v>36216</v>
      </c>
      <c r="B1285" s="90" t="s">
        <v>8750</v>
      </c>
      <c r="C1285" s="90" t="s">
        <v>115</v>
      </c>
      <c r="D1285" s="90" t="s">
        <v>102</v>
      </c>
      <c r="E1285" s="90" t="s">
        <v>3014</v>
      </c>
      <c r="F1285" s="90" t="s">
        <v>3015</v>
      </c>
      <c r="G1285" s="90" t="s">
        <v>13785</v>
      </c>
      <c r="H1285" s="90" t="s">
        <v>913</v>
      </c>
      <c r="I1285" s="90" t="s">
        <v>921</v>
      </c>
      <c r="J1285" s="116">
        <v>78</v>
      </c>
      <c r="K1285" s="90" t="s">
        <v>2087</v>
      </c>
      <c r="L1285" s="90" t="s">
        <v>583</v>
      </c>
      <c r="M1285" s="94" t="str">
        <f t="shared" si="23"/>
        <v>CASTRO Rogelio</v>
      </c>
      <c r="N1285" s="94" t="str">
        <f>IFERROR(VLOOKUP(A1285,'[2]CLASES-TEMPORADA 2022_2023-2023'!$A:$M,12,0),"")</f>
        <v/>
      </c>
      <c r="O1285" s="90" t="str">
        <f>IFERROR(VLOOKUP(A1285,'[2]CLASES-TEMPORADA 2022_2023-2023'!$A:$M,13,0),"")</f>
        <v/>
      </c>
    </row>
    <row r="1286" spans="1:15" s="94" customFormat="1" x14ac:dyDescent="0.2">
      <c r="A1286" s="116">
        <v>36204</v>
      </c>
      <c r="B1286" s="90" t="s">
        <v>10851</v>
      </c>
      <c r="C1286" s="90" t="s">
        <v>1906</v>
      </c>
      <c r="D1286" s="90" t="s">
        <v>21</v>
      </c>
      <c r="E1286" s="90" t="s">
        <v>3016</v>
      </c>
      <c r="F1286" s="90" t="s">
        <v>3017</v>
      </c>
      <c r="G1286" s="90" t="s">
        <v>13786</v>
      </c>
      <c r="H1286" s="90" t="s">
        <v>909</v>
      </c>
      <c r="I1286" s="90" t="s">
        <v>1150</v>
      </c>
      <c r="J1286" s="116">
        <v>439</v>
      </c>
      <c r="K1286" s="90" t="s">
        <v>1963</v>
      </c>
      <c r="L1286" s="90" t="s">
        <v>583</v>
      </c>
      <c r="M1286" s="94" t="str">
        <f t="shared" si="23"/>
        <v>OLIVA Noelia Claudia</v>
      </c>
      <c r="N1286" s="94" t="str">
        <f>IFERROR(VLOOKUP(A1286,'[2]CLASES-TEMPORADA 2022_2023-2023'!$A:$M,12,0),"")</f>
        <v/>
      </c>
      <c r="O1286" s="90" t="str">
        <f>IFERROR(VLOOKUP(A1286,'[2]CLASES-TEMPORADA 2022_2023-2023'!$A:$M,13,0),"")</f>
        <v/>
      </c>
    </row>
    <row r="1287" spans="1:15" s="94" customFormat="1" x14ac:dyDescent="0.2">
      <c r="A1287" s="116">
        <v>36195</v>
      </c>
      <c r="B1287" s="90" t="s">
        <v>8750</v>
      </c>
      <c r="C1287" s="90" t="s">
        <v>1891</v>
      </c>
      <c r="D1287" s="90" t="s">
        <v>3018</v>
      </c>
      <c r="E1287" s="90" t="s">
        <v>931</v>
      </c>
      <c r="F1287" s="90" t="s">
        <v>3019</v>
      </c>
      <c r="G1287" s="90" t="s">
        <v>13787</v>
      </c>
      <c r="H1287" s="90" t="s">
        <v>909</v>
      </c>
      <c r="I1287" s="90" t="s">
        <v>990</v>
      </c>
      <c r="J1287" s="116">
        <v>736</v>
      </c>
      <c r="K1287" s="90" t="s">
        <v>1963</v>
      </c>
      <c r="L1287" s="90" t="s">
        <v>587</v>
      </c>
      <c r="M1287" s="94" t="str">
        <f t="shared" si="23"/>
        <v>RECHE Alex</v>
      </c>
      <c r="N1287" s="94" t="str">
        <f>IFERROR(VLOOKUP(A1287,'[2]CLASES-TEMPORADA 2022_2023-2023'!$A:$M,12,0),"")</f>
        <v/>
      </c>
      <c r="O1287" s="90" t="str">
        <f>IFERROR(VLOOKUP(A1287,'[2]CLASES-TEMPORADA 2022_2023-2023'!$A:$M,13,0),"")</f>
        <v/>
      </c>
    </row>
    <row r="1288" spans="1:15" s="94" customFormat="1" x14ac:dyDescent="0.2">
      <c r="A1288" s="116">
        <v>36194</v>
      </c>
      <c r="B1288" s="90" t="s">
        <v>8750</v>
      </c>
      <c r="C1288" s="90" t="s">
        <v>3020</v>
      </c>
      <c r="D1288" s="90" t="s">
        <v>3021</v>
      </c>
      <c r="E1288" s="90" t="s">
        <v>3022</v>
      </c>
      <c r="F1288" s="90" t="s">
        <v>3023</v>
      </c>
      <c r="G1288" s="90" t="s">
        <v>13788</v>
      </c>
      <c r="H1288" s="90" t="s">
        <v>913</v>
      </c>
      <c r="I1288" s="90" t="s">
        <v>1145</v>
      </c>
      <c r="J1288" s="116">
        <v>10018</v>
      </c>
      <c r="K1288" s="90" t="s">
        <v>1963</v>
      </c>
      <c r="L1288" s="90" t="s">
        <v>591</v>
      </c>
      <c r="M1288" s="94" t="str">
        <f t="shared" si="23"/>
        <v>APARICIO Raul</v>
      </c>
      <c r="N1288" s="94" t="str">
        <f>IFERROR(VLOOKUP(A1288,'[2]CLASES-TEMPORADA 2022_2023-2023'!$A:$M,12,0),"")</f>
        <v/>
      </c>
      <c r="O1288" s="90" t="str">
        <f>IFERROR(VLOOKUP(A1288,'[2]CLASES-TEMPORADA 2022_2023-2023'!$A:$M,13,0),"")</f>
        <v/>
      </c>
    </row>
    <row r="1289" spans="1:15" s="94" customFormat="1" x14ac:dyDescent="0.2">
      <c r="A1289" s="116">
        <v>36185</v>
      </c>
      <c r="B1289" s="90" t="s">
        <v>8750</v>
      </c>
      <c r="C1289" s="90" t="s">
        <v>2212</v>
      </c>
      <c r="D1289" s="90" t="s">
        <v>13789</v>
      </c>
      <c r="E1289" s="90" t="s">
        <v>13790</v>
      </c>
      <c r="F1289" s="90" t="s">
        <v>13791</v>
      </c>
      <c r="G1289" s="90" t="s">
        <v>13792</v>
      </c>
      <c r="H1289" s="90" t="s">
        <v>909</v>
      </c>
      <c r="I1289" s="90" t="s">
        <v>1177</v>
      </c>
      <c r="J1289" s="116">
        <v>80</v>
      </c>
      <c r="K1289" s="90" t="s">
        <v>1963</v>
      </c>
      <c r="L1289" s="90" t="s">
        <v>185</v>
      </c>
      <c r="M1289" s="94" t="str">
        <f t="shared" si="23"/>
        <v>PéREZ Benigno</v>
      </c>
      <c r="N1289" s="94" t="str">
        <f>IFERROR(VLOOKUP(A1289,'[2]CLASES-TEMPORADA 2022_2023-2023'!$A:$M,12,0),"")</f>
        <v/>
      </c>
      <c r="O1289" s="90" t="str">
        <f>IFERROR(VLOOKUP(A1289,'[2]CLASES-TEMPORADA 2022_2023-2023'!$A:$M,13,0),"")</f>
        <v/>
      </c>
    </row>
    <row r="1290" spans="1:15" s="94" customFormat="1" x14ac:dyDescent="0.2">
      <c r="A1290" s="116">
        <v>36183</v>
      </c>
      <c r="B1290" s="90" t="s">
        <v>10851</v>
      </c>
      <c r="C1290" s="90" t="s">
        <v>3024</v>
      </c>
      <c r="D1290" s="90" t="s">
        <v>3025</v>
      </c>
      <c r="E1290" s="90" t="s">
        <v>3026</v>
      </c>
      <c r="F1290" s="90" t="s">
        <v>3027</v>
      </c>
      <c r="G1290" s="90" t="s">
        <v>13793</v>
      </c>
      <c r="H1290" s="90" t="s">
        <v>913</v>
      </c>
      <c r="I1290" s="90" t="s">
        <v>1158</v>
      </c>
      <c r="J1290" s="116">
        <v>556</v>
      </c>
      <c r="K1290" s="90" t="s">
        <v>1963</v>
      </c>
      <c r="L1290" s="90" t="s">
        <v>587</v>
      </c>
      <c r="M1290" s="94" t="str">
        <f t="shared" si="23"/>
        <v>CICRES Elena</v>
      </c>
      <c r="N1290" s="94" t="str">
        <f>IFERROR(VLOOKUP(A1290,'[2]CLASES-TEMPORADA 2022_2023-2023'!$A:$M,12,0),"")</f>
        <v/>
      </c>
      <c r="O1290" s="90" t="str">
        <f>IFERROR(VLOOKUP(A1290,'[2]CLASES-TEMPORADA 2022_2023-2023'!$A:$M,13,0),"")</f>
        <v/>
      </c>
    </row>
    <row r="1291" spans="1:15" s="94" customFormat="1" x14ac:dyDescent="0.2">
      <c r="A1291" s="116">
        <v>36181</v>
      </c>
      <c r="B1291" s="90" t="s">
        <v>8750</v>
      </c>
      <c r="C1291" s="90" t="s">
        <v>2042</v>
      </c>
      <c r="D1291" s="90" t="s">
        <v>51</v>
      </c>
      <c r="E1291" s="90" t="s">
        <v>3028</v>
      </c>
      <c r="F1291" s="90" t="s">
        <v>3029</v>
      </c>
      <c r="G1291" s="90" t="s">
        <v>13794</v>
      </c>
      <c r="H1291" s="90" t="s">
        <v>913</v>
      </c>
      <c r="I1291" s="90" t="s">
        <v>928</v>
      </c>
      <c r="J1291" s="116">
        <v>109</v>
      </c>
      <c r="K1291" s="90" t="s">
        <v>2176</v>
      </c>
      <c r="L1291" s="90" t="s">
        <v>585</v>
      </c>
      <c r="M1291" s="94" t="str">
        <f t="shared" si="23"/>
        <v>LARA Juan Ignacio</v>
      </c>
      <c r="N1291" s="94" t="str">
        <f>IFERROR(VLOOKUP(A1291,'[2]CLASES-TEMPORADA 2022_2023-2023'!$A:$M,12,0),"")</f>
        <v/>
      </c>
      <c r="O1291" s="90" t="str">
        <f>IFERROR(VLOOKUP(A1291,'[2]CLASES-TEMPORADA 2022_2023-2023'!$A:$M,13,0),"")</f>
        <v/>
      </c>
    </row>
    <row r="1292" spans="1:15" s="94" customFormat="1" x14ac:dyDescent="0.2">
      <c r="A1292" s="116">
        <v>36180</v>
      </c>
      <c r="B1292" s="90" t="s">
        <v>8750</v>
      </c>
      <c r="C1292" s="90" t="s">
        <v>6449</v>
      </c>
      <c r="D1292" s="90"/>
      <c r="E1292" s="90" t="s">
        <v>13795</v>
      </c>
      <c r="F1292" s="90" t="s">
        <v>6155</v>
      </c>
      <c r="G1292" s="90" t="s">
        <v>13796</v>
      </c>
      <c r="H1292" s="90" t="s">
        <v>913</v>
      </c>
      <c r="I1292" s="90" t="s">
        <v>928</v>
      </c>
      <c r="J1292" s="116">
        <v>109</v>
      </c>
      <c r="K1292" s="90" t="s">
        <v>2176</v>
      </c>
      <c r="L1292" s="90" t="s">
        <v>585</v>
      </c>
      <c r="M1292" s="94" t="str">
        <f t="shared" si="23"/>
        <v>CHAVEZ Pedro Joaquin</v>
      </c>
      <c r="N1292" s="94" t="str">
        <f>IFERROR(VLOOKUP(A1292,'[2]CLASES-TEMPORADA 2022_2023-2023'!$A:$M,12,0),"")</f>
        <v/>
      </c>
      <c r="O1292" s="90" t="str">
        <f>IFERROR(VLOOKUP(A1292,'[2]CLASES-TEMPORADA 2022_2023-2023'!$A:$M,13,0),"")</f>
        <v/>
      </c>
    </row>
    <row r="1293" spans="1:15" s="94" customFormat="1" x14ac:dyDescent="0.2">
      <c r="A1293" s="116">
        <v>36179</v>
      </c>
      <c r="B1293" s="90" t="s">
        <v>10851</v>
      </c>
      <c r="C1293" s="90" t="s">
        <v>4644</v>
      </c>
      <c r="D1293" s="90"/>
      <c r="E1293" s="90" t="s">
        <v>13797</v>
      </c>
      <c r="F1293" s="90" t="s">
        <v>2106</v>
      </c>
      <c r="G1293" s="90" t="s">
        <v>13798</v>
      </c>
      <c r="H1293" s="90" t="s">
        <v>913</v>
      </c>
      <c r="I1293" s="90" t="s">
        <v>1032</v>
      </c>
      <c r="J1293" s="116">
        <v>10224</v>
      </c>
      <c r="K1293" s="90" t="s">
        <v>1963</v>
      </c>
      <c r="L1293" s="90" t="s">
        <v>585</v>
      </c>
      <c r="M1293" s="94" t="str">
        <f t="shared" si="23"/>
        <v>BATISTA Iara Valentina</v>
      </c>
      <c r="N1293" s="94" t="str">
        <f>IFERROR(VLOOKUP(A1293,'[2]CLASES-TEMPORADA 2022_2023-2023'!$A:$M,12,0),"")</f>
        <v/>
      </c>
      <c r="O1293" s="90" t="str">
        <f>IFERROR(VLOOKUP(A1293,'[2]CLASES-TEMPORADA 2022_2023-2023'!$A:$M,13,0),"")</f>
        <v/>
      </c>
    </row>
    <row r="1294" spans="1:15" s="94" customFormat="1" x14ac:dyDescent="0.2">
      <c r="A1294" s="116">
        <v>36173</v>
      </c>
      <c r="B1294" s="90" t="s">
        <v>8750</v>
      </c>
      <c r="C1294" s="90" t="s">
        <v>1353</v>
      </c>
      <c r="D1294" s="90" t="s">
        <v>13799</v>
      </c>
      <c r="E1294" s="90" t="s">
        <v>3030</v>
      </c>
      <c r="F1294" s="90" t="s">
        <v>3031</v>
      </c>
      <c r="G1294" s="90" t="s">
        <v>13800</v>
      </c>
      <c r="H1294" s="90" t="s">
        <v>913</v>
      </c>
      <c r="I1294" s="90" t="s">
        <v>1182</v>
      </c>
      <c r="J1294" s="116">
        <v>10143</v>
      </c>
      <c r="K1294" s="90" t="s">
        <v>1963</v>
      </c>
      <c r="L1294" s="90" t="s">
        <v>587</v>
      </c>
      <c r="M1294" s="94" t="str">
        <f t="shared" si="23"/>
        <v>MAYOROV Ladimir</v>
      </c>
      <c r="N1294" s="94" t="str">
        <f>IFERROR(VLOOKUP(A1294,'[2]CLASES-TEMPORADA 2022_2023-2023'!$A:$M,12,0),"")</f>
        <v/>
      </c>
      <c r="O1294" s="90" t="str">
        <f>IFERROR(VLOOKUP(A1294,'[2]CLASES-TEMPORADA 2022_2023-2023'!$A:$M,13,0),"")</f>
        <v/>
      </c>
    </row>
    <row r="1295" spans="1:15" s="94" customFormat="1" x14ac:dyDescent="0.2">
      <c r="A1295" s="116">
        <v>36162</v>
      </c>
      <c r="B1295" s="90" t="s">
        <v>10851</v>
      </c>
      <c r="C1295" s="90" t="s">
        <v>31</v>
      </c>
      <c r="D1295" s="90" t="s">
        <v>1361</v>
      </c>
      <c r="E1295" s="90" t="s">
        <v>3033</v>
      </c>
      <c r="F1295" s="90" t="s">
        <v>3034</v>
      </c>
      <c r="G1295" s="90" t="s">
        <v>13801</v>
      </c>
      <c r="H1295" s="90" t="s">
        <v>913</v>
      </c>
      <c r="I1295" s="90" t="s">
        <v>1152</v>
      </c>
      <c r="J1295" s="116">
        <v>62</v>
      </c>
      <c r="K1295" s="90" t="s">
        <v>1963</v>
      </c>
      <c r="L1295" s="90" t="s">
        <v>588</v>
      </c>
      <c r="M1295" s="94" t="str">
        <f t="shared" si="23"/>
        <v>LOPEZ Paula</v>
      </c>
      <c r="N1295" s="94" t="str">
        <f>IFERROR(VLOOKUP(A1295,'[2]CLASES-TEMPORADA 2022_2023-2023'!$A:$M,12,0),"")</f>
        <v/>
      </c>
      <c r="O1295" s="90" t="str">
        <f>IFERROR(VLOOKUP(A1295,'[2]CLASES-TEMPORADA 2022_2023-2023'!$A:$M,13,0),"")</f>
        <v/>
      </c>
    </row>
    <row r="1296" spans="1:15" s="94" customFormat="1" x14ac:dyDescent="0.2">
      <c r="A1296" s="116">
        <v>36159</v>
      </c>
      <c r="B1296" s="90" t="s">
        <v>10851</v>
      </c>
      <c r="C1296" s="90" t="s">
        <v>3035</v>
      </c>
      <c r="D1296" s="90"/>
      <c r="E1296" s="90" t="s">
        <v>3036</v>
      </c>
      <c r="F1296" s="90" t="s">
        <v>3037</v>
      </c>
      <c r="G1296" s="90" t="s">
        <v>13802</v>
      </c>
      <c r="H1296" s="90" t="s">
        <v>913</v>
      </c>
      <c r="I1296" s="90" t="s">
        <v>1171</v>
      </c>
      <c r="J1296" s="116">
        <v>59</v>
      </c>
      <c r="K1296" s="90" t="s">
        <v>2160</v>
      </c>
      <c r="L1296" s="90" t="s">
        <v>587</v>
      </c>
      <c r="M1296" s="94" t="str">
        <f t="shared" si="23"/>
        <v>OLENZKA-DZIENIEL Aneta Justyna</v>
      </c>
      <c r="N1296" s="94" t="str">
        <f>IFERROR(VLOOKUP(A1296,'[2]CLASES-TEMPORADA 2022_2023-2023'!$A:$M,12,0),"")</f>
        <v/>
      </c>
      <c r="O1296" s="90" t="str">
        <f>IFERROR(VLOOKUP(A1296,'[2]CLASES-TEMPORADA 2022_2023-2023'!$A:$M,13,0),"")</f>
        <v/>
      </c>
    </row>
    <row r="1297" spans="1:15" s="94" customFormat="1" x14ac:dyDescent="0.2">
      <c r="A1297" s="116">
        <v>36158</v>
      </c>
      <c r="B1297" s="90" t="s">
        <v>8750</v>
      </c>
      <c r="C1297" s="90" t="s">
        <v>31</v>
      </c>
      <c r="D1297" s="90" t="s">
        <v>2600</v>
      </c>
      <c r="E1297" s="90" t="s">
        <v>3038</v>
      </c>
      <c r="F1297" s="90" t="s">
        <v>3039</v>
      </c>
      <c r="G1297" s="90" t="s">
        <v>13803</v>
      </c>
      <c r="H1297" s="90" t="s">
        <v>913</v>
      </c>
      <c r="I1297" s="90" t="s">
        <v>1143</v>
      </c>
      <c r="J1297" s="116">
        <v>76</v>
      </c>
      <c r="K1297" s="90" t="s">
        <v>2071</v>
      </c>
      <c r="L1297" s="90" t="s">
        <v>583</v>
      </c>
      <c r="M1297" s="94" t="str">
        <f t="shared" si="23"/>
        <v>LOPEZ Marcos Andres</v>
      </c>
      <c r="N1297" s="94" t="str">
        <f>IFERROR(VLOOKUP(A1297,'[2]CLASES-TEMPORADA 2022_2023-2023'!$A:$M,12,0),"")</f>
        <v/>
      </c>
      <c r="O1297" s="90" t="str">
        <f>IFERROR(VLOOKUP(A1297,'[2]CLASES-TEMPORADA 2022_2023-2023'!$A:$M,13,0),"")</f>
        <v/>
      </c>
    </row>
    <row r="1298" spans="1:15" s="94" customFormat="1" x14ac:dyDescent="0.2">
      <c r="A1298" s="116">
        <v>36157</v>
      </c>
      <c r="B1298" s="90" t="s">
        <v>10851</v>
      </c>
      <c r="C1298" s="90" t="s">
        <v>3040</v>
      </c>
      <c r="D1298" s="90"/>
      <c r="E1298" s="90" t="s">
        <v>3041</v>
      </c>
      <c r="F1298" s="90" t="s">
        <v>3042</v>
      </c>
      <c r="G1298" s="90" t="s">
        <v>13804</v>
      </c>
      <c r="H1298" s="90" t="s">
        <v>913</v>
      </c>
      <c r="I1298" s="90" t="s">
        <v>892</v>
      </c>
      <c r="J1298" s="116">
        <v>10454</v>
      </c>
      <c r="K1298" s="90" t="s">
        <v>2540</v>
      </c>
      <c r="L1298" s="90" t="s">
        <v>591</v>
      </c>
      <c r="M1298" s="94" t="str">
        <f t="shared" si="23"/>
        <v>SLAMTI Nour</v>
      </c>
      <c r="N1298" s="94" t="str">
        <f>IFERROR(VLOOKUP(A1298,'[2]CLASES-TEMPORADA 2022_2023-2023'!$A:$M,12,0),"")</f>
        <v/>
      </c>
      <c r="O1298" s="90" t="str">
        <f>IFERROR(VLOOKUP(A1298,'[2]CLASES-TEMPORADA 2022_2023-2023'!$A:$M,13,0),"")</f>
        <v/>
      </c>
    </row>
    <row r="1299" spans="1:15" s="94" customFormat="1" x14ac:dyDescent="0.2">
      <c r="A1299" s="116">
        <v>36156</v>
      </c>
      <c r="B1299" s="90" t="s">
        <v>10851</v>
      </c>
      <c r="C1299" s="90" t="s">
        <v>3040</v>
      </c>
      <c r="D1299" s="90" t="s">
        <v>3043</v>
      </c>
      <c r="E1299" s="90" t="s">
        <v>3044</v>
      </c>
      <c r="F1299" s="90" t="s">
        <v>3045</v>
      </c>
      <c r="G1299" s="90" t="s">
        <v>13805</v>
      </c>
      <c r="H1299" s="90" t="s">
        <v>913</v>
      </c>
      <c r="I1299" s="90" t="s">
        <v>892</v>
      </c>
      <c r="J1299" s="116">
        <v>10454</v>
      </c>
      <c r="K1299" s="90" t="s">
        <v>1963</v>
      </c>
      <c r="L1299" s="90" t="s">
        <v>591</v>
      </c>
      <c r="M1299" s="94" t="str">
        <f t="shared" si="23"/>
        <v>SLAMTI Rania</v>
      </c>
      <c r="N1299" s="94" t="str">
        <f>IFERROR(VLOOKUP(A1299,'[2]CLASES-TEMPORADA 2022_2023-2023'!$A:$M,12,0),"")</f>
        <v/>
      </c>
      <c r="O1299" s="90" t="str">
        <f>IFERROR(VLOOKUP(A1299,'[2]CLASES-TEMPORADA 2022_2023-2023'!$A:$M,13,0),"")</f>
        <v/>
      </c>
    </row>
    <row r="1300" spans="1:15" s="94" customFormat="1" x14ac:dyDescent="0.2">
      <c r="A1300" s="116">
        <v>36155</v>
      </c>
      <c r="B1300" s="90" t="s">
        <v>8750</v>
      </c>
      <c r="C1300" s="90" t="s">
        <v>3040</v>
      </c>
      <c r="D1300" s="90" t="s">
        <v>3046</v>
      </c>
      <c r="E1300" s="90" t="s">
        <v>3047</v>
      </c>
      <c r="F1300" s="90" t="s">
        <v>3048</v>
      </c>
      <c r="G1300" s="90" t="s">
        <v>13806</v>
      </c>
      <c r="H1300" s="90" t="s">
        <v>909</v>
      </c>
      <c r="I1300" s="90" t="s">
        <v>892</v>
      </c>
      <c r="J1300" s="116">
        <v>10454</v>
      </c>
      <c r="K1300" s="90" t="s">
        <v>1963</v>
      </c>
      <c r="L1300" s="90" t="s">
        <v>591</v>
      </c>
      <c r="M1300" s="94" t="str">
        <f t="shared" si="23"/>
        <v>SLAMTI Adil</v>
      </c>
      <c r="N1300" s="94" t="str">
        <f>IFERROR(VLOOKUP(A1300,'[2]CLASES-TEMPORADA 2022_2023-2023'!$A:$M,12,0),"")</f>
        <v/>
      </c>
      <c r="O1300" s="90" t="str">
        <f>IFERROR(VLOOKUP(A1300,'[2]CLASES-TEMPORADA 2022_2023-2023'!$A:$M,13,0),"")</f>
        <v/>
      </c>
    </row>
    <row r="1301" spans="1:15" s="94" customFormat="1" x14ac:dyDescent="0.2">
      <c r="A1301" s="116">
        <v>36152</v>
      </c>
      <c r="B1301" s="90" t="s">
        <v>8750</v>
      </c>
      <c r="C1301" s="90" t="s">
        <v>1721</v>
      </c>
      <c r="D1301" s="90" t="s">
        <v>3049</v>
      </c>
      <c r="E1301" s="90" t="s">
        <v>126</v>
      </c>
      <c r="F1301" s="90" t="s">
        <v>3050</v>
      </c>
      <c r="G1301" s="90" t="s">
        <v>13807</v>
      </c>
      <c r="H1301" s="90" t="s">
        <v>913</v>
      </c>
      <c r="I1301" s="90" t="s">
        <v>915</v>
      </c>
      <c r="J1301" s="116">
        <v>37</v>
      </c>
      <c r="K1301" s="90" t="s">
        <v>1963</v>
      </c>
      <c r="L1301" s="90" t="s">
        <v>185</v>
      </c>
      <c r="M1301" s="94" t="str">
        <f t="shared" si="23"/>
        <v>MARTíNEZ Pablo</v>
      </c>
      <c r="N1301" s="94" t="str">
        <f>IFERROR(VLOOKUP(A1301,'[2]CLASES-TEMPORADA 2022_2023-2023'!$A:$M,12,0),"")</f>
        <v/>
      </c>
      <c r="O1301" s="90" t="str">
        <f>IFERROR(VLOOKUP(A1301,'[2]CLASES-TEMPORADA 2022_2023-2023'!$A:$M,13,0),"")</f>
        <v/>
      </c>
    </row>
    <row r="1302" spans="1:15" s="94" customFormat="1" x14ac:dyDescent="0.2">
      <c r="A1302" s="116">
        <v>36144</v>
      </c>
      <c r="B1302" s="90" t="s">
        <v>8750</v>
      </c>
      <c r="C1302" s="90" t="s">
        <v>3051</v>
      </c>
      <c r="D1302" s="90" t="s">
        <v>3052</v>
      </c>
      <c r="E1302" s="90" t="s">
        <v>3053</v>
      </c>
      <c r="F1302" s="90" t="s">
        <v>3054</v>
      </c>
      <c r="G1302" s="90" t="s">
        <v>13808</v>
      </c>
      <c r="H1302" s="90" t="s">
        <v>913</v>
      </c>
      <c r="I1302" s="90" t="s">
        <v>1164</v>
      </c>
      <c r="J1302" s="116">
        <v>643</v>
      </c>
      <c r="K1302" s="90" t="s">
        <v>2113</v>
      </c>
      <c r="L1302" s="90" t="s">
        <v>587</v>
      </c>
      <c r="M1302" s="94" t="str">
        <f t="shared" si="23"/>
        <v>NUNES David Manuel</v>
      </c>
      <c r="N1302" s="94" t="str">
        <f>IFERROR(VLOOKUP(A1302,'[2]CLASES-TEMPORADA 2022_2023-2023'!$A:$M,12,0),"")</f>
        <v/>
      </c>
      <c r="O1302" s="90" t="str">
        <f>IFERROR(VLOOKUP(A1302,'[2]CLASES-TEMPORADA 2022_2023-2023'!$A:$M,13,0),"")</f>
        <v/>
      </c>
    </row>
    <row r="1303" spans="1:15" s="94" customFormat="1" x14ac:dyDescent="0.2">
      <c r="A1303" s="116">
        <v>36134</v>
      </c>
      <c r="B1303" s="90" t="s">
        <v>8750</v>
      </c>
      <c r="C1303" s="90" t="s">
        <v>56</v>
      </c>
      <c r="D1303" s="90" t="s">
        <v>3056</v>
      </c>
      <c r="E1303" s="90" t="s">
        <v>3057</v>
      </c>
      <c r="F1303" s="90" t="s">
        <v>3058</v>
      </c>
      <c r="G1303" s="90" t="s">
        <v>13809</v>
      </c>
      <c r="H1303" s="90" t="s">
        <v>913</v>
      </c>
      <c r="I1303" s="90" t="s">
        <v>928</v>
      </c>
      <c r="J1303" s="116">
        <v>109</v>
      </c>
      <c r="K1303" s="90" t="s">
        <v>1963</v>
      </c>
      <c r="L1303" s="90" t="s">
        <v>585</v>
      </c>
      <c r="M1303" s="94" t="str">
        <f t="shared" si="23"/>
        <v>TORRES Aron</v>
      </c>
      <c r="N1303" s="94" t="str">
        <f>IFERROR(VLOOKUP(A1303,'[2]CLASES-TEMPORADA 2022_2023-2023'!$A:$M,12,0),"")</f>
        <v/>
      </c>
      <c r="O1303" s="90" t="str">
        <f>IFERROR(VLOOKUP(A1303,'[2]CLASES-TEMPORADA 2022_2023-2023'!$A:$M,13,0),"")</f>
        <v/>
      </c>
    </row>
    <row r="1304" spans="1:15" s="94" customFormat="1" x14ac:dyDescent="0.2">
      <c r="A1304" s="116">
        <v>36133</v>
      </c>
      <c r="B1304" s="90" t="s">
        <v>8750</v>
      </c>
      <c r="C1304" s="90" t="s">
        <v>3059</v>
      </c>
      <c r="D1304" s="90"/>
      <c r="E1304" s="90" t="s">
        <v>3060</v>
      </c>
      <c r="F1304" s="90" t="s">
        <v>3061</v>
      </c>
      <c r="G1304" s="90" t="s">
        <v>13810</v>
      </c>
      <c r="H1304" s="90" t="s">
        <v>913</v>
      </c>
      <c r="I1304" s="90" t="s">
        <v>1140</v>
      </c>
      <c r="J1304" s="116">
        <v>10415</v>
      </c>
      <c r="K1304" s="90" t="s">
        <v>2176</v>
      </c>
      <c r="L1304" s="90" t="s">
        <v>520</v>
      </c>
      <c r="M1304" s="94" t="str">
        <f t="shared" si="23"/>
        <v>GUADALUPE Matias Ezequiel</v>
      </c>
      <c r="N1304" s="94" t="str">
        <f>IFERROR(VLOOKUP(A1304,'[2]CLASES-TEMPORADA 2022_2023-2023'!$A:$M,12,0),"")</f>
        <v/>
      </c>
      <c r="O1304" s="90" t="str">
        <f>IFERROR(VLOOKUP(A1304,'[2]CLASES-TEMPORADA 2022_2023-2023'!$A:$M,13,0),"")</f>
        <v/>
      </c>
    </row>
    <row r="1305" spans="1:15" s="94" customFormat="1" x14ac:dyDescent="0.2">
      <c r="A1305" s="116">
        <v>36129</v>
      </c>
      <c r="B1305" s="90" t="s">
        <v>8750</v>
      </c>
      <c r="C1305" s="90" t="s">
        <v>46</v>
      </c>
      <c r="D1305" s="90" t="s">
        <v>3062</v>
      </c>
      <c r="E1305" s="90" t="s">
        <v>2081</v>
      </c>
      <c r="F1305" s="90" t="s">
        <v>2682</v>
      </c>
      <c r="G1305" s="90" t="s">
        <v>13811</v>
      </c>
      <c r="H1305" s="90" t="s">
        <v>909</v>
      </c>
      <c r="I1305" s="90" t="s">
        <v>1220</v>
      </c>
      <c r="J1305" s="116">
        <v>10015</v>
      </c>
      <c r="K1305" s="90" t="s">
        <v>1963</v>
      </c>
      <c r="L1305" s="90" t="s">
        <v>588</v>
      </c>
      <c r="M1305" s="94" t="str">
        <f t="shared" si="23"/>
        <v>RODRIGUEZ Erik</v>
      </c>
      <c r="N1305" s="94" t="str">
        <f>IFERROR(VLOOKUP(A1305,'[2]CLASES-TEMPORADA 2022_2023-2023'!$A:$M,12,0),"")</f>
        <v/>
      </c>
      <c r="O1305" s="90" t="str">
        <f>IFERROR(VLOOKUP(A1305,'[2]CLASES-TEMPORADA 2022_2023-2023'!$A:$M,13,0),"")</f>
        <v/>
      </c>
    </row>
    <row r="1306" spans="1:15" s="94" customFormat="1" x14ac:dyDescent="0.2">
      <c r="A1306" s="116">
        <v>36125</v>
      </c>
      <c r="B1306" s="90" t="s">
        <v>8750</v>
      </c>
      <c r="C1306" s="90" t="s">
        <v>28</v>
      </c>
      <c r="D1306" s="90" t="s">
        <v>1577</v>
      </c>
      <c r="E1306" s="90" t="s">
        <v>47</v>
      </c>
      <c r="F1306" s="90" t="s">
        <v>13812</v>
      </c>
      <c r="G1306" s="90" t="s">
        <v>13813</v>
      </c>
      <c r="H1306" s="90" t="s">
        <v>920</v>
      </c>
      <c r="I1306" s="90" t="s">
        <v>975</v>
      </c>
      <c r="J1306" s="116">
        <v>546</v>
      </c>
      <c r="K1306" s="90" t="s">
        <v>1963</v>
      </c>
      <c r="L1306" s="90" t="s">
        <v>593</v>
      </c>
      <c r="M1306" s="94" t="str">
        <f t="shared" si="23"/>
        <v>JIMENEZ Mateo</v>
      </c>
      <c r="N1306" s="94" t="str">
        <f>IFERROR(VLOOKUP(A1306,'[2]CLASES-TEMPORADA 2022_2023-2023'!$A:$M,12,0),"")</f>
        <v/>
      </c>
      <c r="O1306" s="90" t="str">
        <f>IFERROR(VLOOKUP(A1306,'[2]CLASES-TEMPORADA 2022_2023-2023'!$A:$M,13,0),"")</f>
        <v/>
      </c>
    </row>
    <row r="1307" spans="1:15" s="94" customFormat="1" x14ac:dyDescent="0.2">
      <c r="A1307" s="116">
        <v>36124</v>
      </c>
      <c r="B1307" s="90" t="s">
        <v>8750</v>
      </c>
      <c r="C1307" s="90" t="s">
        <v>1711</v>
      </c>
      <c r="D1307" s="90"/>
      <c r="E1307" s="90" t="s">
        <v>8473</v>
      </c>
      <c r="F1307" s="90" t="s">
        <v>8474</v>
      </c>
      <c r="G1307" s="90" t="s">
        <v>13814</v>
      </c>
      <c r="H1307" s="90" t="s">
        <v>920</v>
      </c>
      <c r="I1307" s="90" t="s">
        <v>1248</v>
      </c>
      <c r="J1307" s="116">
        <v>349</v>
      </c>
      <c r="K1307" s="90" t="s">
        <v>2165</v>
      </c>
      <c r="L1307" s="90" t="s">
        <v>593</v>
      </c>
      <c r="M1307" s="94" t="str">
        <f t="shared" si="23"/>
        <v>MILENKOVIC Dragan</v>
      </c>
      <c r="N1307" s="94" t="str">
        <f>IFERROR(VLOOKUP(A1307,'[2]CLASES-TEMPORADA 2022_2023-2023'!$A:$M,12,0),"")</f>
        <v/>
      </c>
      <c r="O1307" s="90" t="str">
        <f>IFERROR(VLOOKUP(A1307,'[2]CLASES-TEMPORADA 2022_2023-2023'!$A:$M,13,0),"")</f>
        <v/>
      </c>
    </row>
    <row r="1308" spans="1:15" s="94" customFormat="1" x14ac:dyDescent="0.2">
      <c r="A1308" s="116">
        <v>36122</v>
      </c>
      <c r="B1308" s="90" t="s">
        <v>10851</v>
      </c>
      <c r="C1308" s="90" t="s">
        <v>988</v>
      </c>
      <c r="D1308" s="90" t="s">
        <v>79</v>
      </c>
      <c r="E1308" s="90" t="s">
        <v>989</v>
      </c>
      <c r="F1308" s="90" t="s">
        <v>3063</v>
      </c>
      <c r="G1308" s="90" t="s">
        <v>13815</v>
      </c>
      <c r="H1308" s="90" t="s">
        <v>909</v>
      </c>
      <c r="I1308" s="90" t="s">
        <v>990</v>
      </c>
      <c r="J1308" s="116">
        <v>736</v>
      </c>
      <c r="K1308" s="90" t="s">
        <v>1963</v>
      </c>
      <c r="L1308" s="90" t="s">
        <v>587</v>
      </c>
      <c r="M1308" s="94" t="str">
        <f t="shared" si="23"/>
        <v>ARDEVOL Ariadna</v>
      </c>
      <c r="N1308" s="94">
        <f>IFERROR(VLOOKUP(A1308,'[2]CLASES-TEMPORADA 2022_2023-2023'!$A:$M,12,0),"")</f>
        <v>6</v>
      </c>
      <c r="O1308" s="90" t="str">
        <f>IFERROR(VLOOKUP(A1308,'[2]CLASES-TEMPORADA 2022_2023-2023'!$A:$M,13,0),"")</f>
        <v>INT</v>
      </c>
    </row>
    <row r="1309" spans="1:15" s="94" customFormat="1" x14ac:dyDescent="0.2">
      <c r="A1309" s="116">
        <v>36117</v>
      </c>
      <c r="B1309" s="90" t="s">
        <v>10851</v>
      </c>
      <c r="C1309" s="90" t="s">
        <v>4731</v>
      </c>
      <c r="D1309" s="90" t="s">
        <v>25</v>
      </c>
      <c r="E1309" s="90" t="s">
        <v>1044</v>
      </c>
      <c r="F1309" s="90" t="s">
        <v>2414</v>
      </c>
      <c r="G1309" s="90" t="s">
        <v>13816</v>
      </c>
      <c r="H1309" s="90" t="s">
        <v>909</v>
      </c>
      <c r="I1309" s="90" t="s">
        <v>873</v>
      </c>
      <c r="J1309" s="116">
        <v>10427</v>
      </c>
      <c r="K1309" s="90" t="s">
        <v>1963</v>
      </c>
      <c r="L1309" s="90" t="s">
        <v>583</v>
      </c>
      <c r="M1309" s="94" t="str">
        <f t="shared" si="23"/>
        <v>DE LA FUENTE Cristina</v>
      </c>
      <c r="N1309" s="94" t="str">
        <f>IFERROR(VLOOKUP(A1309,'[2]CLASES-TEMPORADA 2022_2023-2023'!$A:$M,12,0),"")</f>
        <v/>
      </c>
      <c r="O1309" s="90" t="str">
        <f>IFERROR(VLOOKUP(A1309,'[2]CLASES-TEMPORADA 2022_2023-2023'!$A:$M,13,0),"")</f>
        <v/>
      </c>
    </row>
    <row r="1310" spans="1:15" s="94" customFormat="1" x14ac:dyDescent="0.2">
      <c r="A1310" s="116">
        <v>36116</v>
      </c>
      <c r="B1310" s="90" t="s">
        <v>8750</v>
      </c>
      <c r="C1310" s="90" t="s">
        <v>2502</v>
      </c>
      <c r="D1310" s="90" t="s">
        <v>3064</v>
      </c>
      <c r="E1310" s="90" t="s">
        <v>3065</v>
      </c>
      <c r="F1310" s="90" t="s">
        <v>3066</v>
      </c>
      <c r="G1310" s="90" t="s">
        <v>13817</v>
      </c>
      <c r="H1310" s="90" t="s">
        <v>920</v>
      </c>
      <c r="I1310" s="90" t="s">
        <v>3067</v>
      </c>
      <c r="J1310" s="116">
        <v>10188</v>
      </c>
      <c r="K1310" s="90" t="s">
        <v>1963</v>
      </c>
      <c r="L1310" s="90" t="s">
        <v>602</v>
      </c>
      <c r="M1310" s="94" t="str">
        <f t="shared" si="23"/>
        <v>CUENCA Francisco José</v>
      </c>
      <c r="N1310" s="94" t="str">
        <f>IFERROR(VLOOKUP(A1310,'[2]CLASES-TEMPORADA 2022_2023-2023'!$A:$M,12,0),"")</f>
        <v/>
      </c>
      <c r="O1310" s="90" t="str">
        <f>IFERROR(VLOOKUP(A1310,'[2]CLASES-TEMPORADA 2022_2023-2023'!$A:$M,13,0),"")</f>
        <v/>
      </c>
    </row>
    <row r="1311" spans="1:15" s="94" customFormat="1" x14ac:dyDescent="0.2">
      <c r="A1311" s="116">
        <v>36113</v>
      </c>
      <c r="B1311" s="90" t="s">
        <v>10851</v>
      </c>
      <c r="C1311" s="90" t="s">
        <v>3068</v>
      </c>
      <c r="D1311" s="90" t="s">
        <v>3069</v>
      </c>
      <c r="E1311" s="90" t="s">
        <v>3070</v>
      </c>
      <c r="F1311" s="90" t="s">
        <v>3071</v>
      </c>
      <c r="G1311" s="90" t="s">
        <v>13818</v>
      </c>
      <c r="H1311" s="90" t="s">
        <v>913</v>
      </c>
      <c r="I1311" s="90" t="s">
        <v>1032</v>
      </c>
      <c r="J1311" s="116">
        <v>10224</v>
      </c>
      <c r="K1311" s="90" t="s">
        <v>3002</v>
      </c>
      <c r="L1311" s="90" t="s">
        <v>585</v>
      </c>
      <c r="M1311" s="94" t="str">
        <f t="shared" si="23"/>
        <v>SALAZAR Victoria Valentina</v>
      </c>
      <c r="N1311" s="94" t="str">
        <f>IFERROR(VLOOKUP(A1311,'[2]CLASES-TEMPORADA 2022_2023-2023'!$A:$M,12,0),"")</f>
        <v/>
      </c>
      <c r="O1311" s="90" t="str">
        <f>IFERROR(VLOOKUP(A1311,'[2]CLASES-TEMPORADA 2022_2023-2023'!$A:$M,13,0),"")</f>
        <v/>
      </c>
    </row>
    <row r="1312" spans="1:15" s="94" customFormat="1" x14ac:dyDescent="0.2">
      <c r="A1312" s="116">
        <v>36100</v>
      </c>
      <c r="B1312" s="90" t="s">
        <v>8750</v>
      </c>
      <c r="C1312" s="90" t="s">
        <v>3074</v>
      </c>
      <c r="D1312" s="90" t="s">
        <v>3075</v>
      </c>
      <c r="E1312" s="90" t="s">
        <v>3076</v>
      </c>
      <c r="F1312" s="90" t="s">
        <v>3077</v>
      </c>
      <c r="G1312" s="90" t="s">
        <v>13819</v>
      </c>
      <c r="H1312" s="90" t="s">
        <v>913</v>
      </c>
      <c r="I1312" s="90" t="s">
        <v>981</v>
      </c>
      <c r="J1312" s="116">
        <v>641</v>
      </c>
      <c r="K1312" s="90" t="s">
        <v>2113</v>
      </c>
      <c r="L1312" s="90" t="s">
        <v>520</v>
      </c>
      <c r="M1312" s="94" t="str">
        <f t="shared" si="23"/>
        <v>FERREIRA Rui Miguel</v>
      </c>
      <c r="N1312" s="94" t="str">
        <f>IFERROR(VLOOKUP(A1312,'[2]CLASES-TEMPORADA 2022_2023-2023'!$A:$M,12,0),"")</f>
        <v/>
      </c>
      <c r="O1312" s="90" t="str">
        <f>IFERROR(VLOOKUP(A1312,'[2]CLASES-TEMPORADA 2022_2023-2023'!$A:$M,13,0),"")</f>
        <v/>
      </c>
    </row>
    <row r="1313" spans="1:15" s="94" customFormat="1" x14ac:dyDescent="0.2">
      <c r="A1313" s="116">
        <v>36087</v>
      </c>
      <c r="B1313" s="90" t="s">
        <v>8750</v>
      </c>
      <c r="C1313" s="90" t="s">
        <v>46</v>
      </c>
      <c r="D1313" s="90" t="s">
        <v>13820</v>
      </c>
      <c r="E1313" s="90" t="s">
        <v>110</v>
      </c>
      <c r="F1313" s="90" t="s">
        <v>3317</v>
      </c>
      <c r="G1313" s="90" t="s">
        <v>13821</v>
      </c>
      <c r="H1313" s="90" t="s">
        <v>909</v>
      </c>
      <c r="I1313" s="90" t="s">
        <v>1131</v>
      </c>
      <c r="J1313" s="116">
        <v>267</v>
      </c>
      <c r="K1313" s="90" t="s">
        <v>1963</v>
      </c>
      <c r="L1313" s="90" t="s">
        <v>602</v>
      </c>
      <c r="M1313" s="94" t="str">
        <f t="shared" si="23"/>
        <v>RODRIGUEZ Alvaro</v>
      </c>
      <c r="N1313" s="94" t="str">
        <f>IFERROR(VLOOKUP(A1313,'[2]CLASES-TEMPORADA 2022_2023-2023'!$A:$M,12,0),"")</f>
        <v/>
      </c>
      <c r="O1313" s="90" t="str">
        <f>IFERROR(VLOOKUP(A1313,'[2]CLASES-TEMPORADA 2022_2023-2023'!$A:$M,13,0),"")</f>
        <v/>
      </c>
    </row>
    <row r="1314" spans="1:15" s="94" customFormat="1" x14ac:dyDescent="0.2">
      <c r="A1314" s="116">
        <v>36086</v>
      </c>
      <c r="B1314" s="90" t="s">
        <v>8750</v>
      </c>
      <c r="C1314" s="90" t="s">
        <v>3079</v>
      </c>
      <c r="D1314" s="90" t="s">
        <v>2312</v>
      </c>
      <c r="E1314" s="90" t="s">
        <v>20</v>
      </c>
      <c r="F1314" s="90" t="s">
        <v>3080</v>
      </c>
      <c r="G1314" s="90" t="s">
        <v>13822</v>
      </c>
      <c r="H1314" s="90" t="s">
        <v>920</v>
      </c>
      <c r="I1314" s="90" t="s">
        <v>1131</v>
      </c>
      <c r="J1314" s="116">
        <v>267</v>
      </c>
      <c r="K1314" s="90" t="s">
        <v>1963</v>
      </c>
      <c r="L1314" s="90" t="s">
        <v>602</v>
      </c>
      <c r="M1314" s="94" t="str">
        <f t="shared" si="23"/>
        <v>GREGORIO Adrian</v>
      </c>
      <c r="N1314" s="94" t="str">
        <f>IFERROR(VLOOKUP(A1314,'[2]CLASES-TEMPORADA 2022_2023-2023'!$A:$M,12,0),"")</f>
        <v/>
      </c>
      <c r="O1314" s="90" t="str">
        <f>IFERROR(VLOOKUP(A1314,'[2]CLASES-TEMPORADA 2022_2023-2023'!$A:$M,13,0),"")</f>
        <v/>
      </c>
    </row>
    <row r="1315" spans="1:15" s="94" customFormat="1" x14ac:dyDescent="0.2">
      <c r="A1315" s="116">
        <v>36084</v>
      </c>
      <c r="B1315" s="90" t="s">
        <v>10851</v>
      </c>
      <c r="C1315" s="90" t="s">
        <v>3081</v>
      </c>
      <c r="D1315" s="90"/>
      <c r="E1315" s="90" t="s">
        <v>3082</v>
      </c>
      <c r="F1315" s="90" t="s">
        <v>3083</v>
      </c>
      <c r="G1315" s="90" t="s">
        <v>13823</v>
      </c>
      <c r="H1315" s="90" t="s">
        <v>913</v>
      </c>
      <c r="I1315" s="90" t="s">
        <v>1206</v>
      </c>
      <c r="J1315" s="116">
        <v>10173</v>
      </c>
      <c r="K1315" s="90" t="s">
        <v>2711</v>
      </c>
      <c r="L1315" s="90" t="s">
        <v>587</v>
      </c>
      <c r="M1315" s="94" t="str">
        <f t="shared" si="23"/>
        <v>YAMADA Jessica</v>
      </c>
      <c r="N1315" s="94" t="str">
        <f>IFERROR(VLOOKUP(A1315,'[2]CLASES-TEMPORADA 2022_2023-2023'!$A:$M,12,0),"")</f>
        <v/>
      </c>
      <c r="O1315" s="90" t="str">
        <f>IFERROR(VLOOKUP(A1315,'[2]CLASES-TEMPORADA 2022_2023-2023'!$A:$M,13,0),"")</f>
        <v/>
      </c>
    </row>
    <row r="1316" spans="1:15" s="94" customFormat="1" x14ac:dyDescent="0.2">
      <c r="A1316" s="116">
        <v>36081</v>
      </c>
      <c r="B1316" s="90" t="s">
        <v>8750</v>
      </c>
      <c r="C1316" s="90" t="s">
        <v>84</v>
      </c>
      <c r="D1316" s="90" t="s">
        <v>25</v>
      </c>
      <c r="E1316" s="90" t="s">
        <v>3084</v>
      </c>
      <c r="F1316" s="90" t="s">
        <v>3085</v>
      </c>
      <c r="G1316" s="90" t="s">
        <v>13824</v>
      </c>
      <c r="H1316" s="90" t="s">
        <v>909</v>
      </c>
      <c r="I1316" s="90" t="s">
        <v>1189</v>
      </c>
      <c r="J1316" s="116">
        <v>10014</v>
      </c>
      <c r="K1316" s="90" t="s">
        <v>1963</v>
      </c>
      <c r="L1316" s="90" t="s">
        <v>185</v>
      </c>
      <c r="M1316" s="94" t="str">
        <f t="shared" si="23"/>
        <v>GONZALEZ Domingo</v>
      </c>
      <c r="N1316" s="94" t="str">
        <f>IFERROR(VLOOKUP(A1316,'[2]CLASES-TEMPORADA 2022_2023-2023'!$A:$M,12,0),"")</f>
        <v/>
      </c>
      <c r="O1316" s="90" t="str">
        <f>IFERROR(VLOOKUP(A1316,'[2]CLASES-TEMPORADA 2022_2023-2023'!$A:$M,13,0),"")</f>
        <v/>
      </c>
    </row>
    <row r="1317" spans="1:15" s="94" customFormat="1" x14ac:dyDescent="0.2">
      <c r="A1317" s="116">
        <v>36080</v>
      </c>
      <c r="B1317" s="90" t="s">
        <v>8750</v>
      </c>
      <c r="C1317" s="90" t="s">
        <v>1618</v>
      </c>
      <c r="D1317" s="90" t="s">
        <v>1625</v>
      </c>
      <c r="E1317" s="90" t="s">
        <v>957</v>
      </c>
      <c r="F1317" s="90" t="s">
        <v>3086</v>
      </c>
      <c r="G1317" s="90" t="s">
        <v>13825</v>
      </c>
      <c r="H1317" s="90" t="s">
        <v>909</v>
      </c>
      <c r="I1317" s="90" t="s">
        <v>1048</v>
      </c>
      <c r="J1317" s="116">
        <v>10456</v>
      </c>
      <c r="K1317" s="90" t="s">
        <v>1963</v>
      </c>
      <c r="L1317" s="90" t="s">
        <v>604</v>
      </c>
      <c r="M1317" s="94" t="str">
        <f t="shared" si="23"/>
        <v>PEÑA Marcos</v>
      </c>
      <c r="N1317" s="94" t="str">
        <f>IFERROR(VLOOKUP(A1317,'[2]CLASES-TEMPORADA 2022_2023-2023'!$A:$M,12,0),"")</f>
        <v/>
      </c>
      <c r="O1317" s="90" t="str">
        <f>IFERROR(VLOOKUP(A1317,'[2]CLASES-TEMPORADA 2022_2023-2023'!$A:$M,13,0),"")</f>
        <v/>
      </c>
    </row>
    <row r="1318" spans="1:15" s="94" customFormat="1" x14ac:dyDescent="0.2">
      <c r="A1318" s="116">
        <v>36078</v>
      </c>
      <c r="B1318" s="90" t="s">
        <v>8750</v>
      </c>
      <c r="C1318" s="90" t="s">
        <v>3087</v>
      </c>
      <c r="D1318" s="90" t="s">
        <v>3088</v>
      </c>
      <c r="E1318" s="90" t="s">
        <v>147</v>
      </c>
      <c r="F1318" s="90" t="s">
        <v>3089</v>
      </c>
      <c r="G1318" s="90" t="s">
        <v>13826</v>
      </c>
      <c r="H1318" s="90" t="s">
        <v>909</v>
      </c>
      <c r="I1318" s="90" t="s">
        <v>1053</v>
      </c>
      <c r="J1318" s="116">
        <v>10085</v>
      </c>
      <c r="K1318" s="90" t="s">
        <v>1963</v>
      </c>
      <c r="L1318" s="90" t="s">
        <v>588</v>
      </c>
      <c r="M1318" s="94" t="str">
        <f t="shared" si="23"/>
        <v>CARMONA Gonzalo</v>
      </c>
      <c r="N1318" s="94" t="str">
        <f>IFERROR(VLOOKUP(A1318,'[2]CLASES-TEMPORADA 2022_2023-2023'!$A:$M,12,0),"")</f>
        <v/>
      </c>
      <c r="O1318" s="90" t="str">
        <f>IFERROR(VLOOKUP(A1318,'[2]CLASES-TEMPORADA 2022_2023-2023'!$A:$M,13,0),"")</f>
        <v/>
      </c>
    </row>
    <row r="1319" spans="1:15" s="94" customFormat="1" x14ac:dyDescent="0.2">
      <c r="A1319" s="116">
        <v>36061</v>
      </c>
      <c r="B1319" s="90" t="s">
        <v>8750</v>
      </c>
      <c r="C1319" s="90" t="s">
        <v>53</v>
      </c>
      <c r="D1319" s="90" t="s">
        <v>46</v>
      </c>
      <c r="E1319" s="90" t="s">
        <v>47</v>
      </c>
      <c r="F1319" s="90" t="s">
        <v>13827</v>
      </c>
      <c r="G1319" s="90" t="s">
        <v>13828</v>
      </c>
      <c r="H1319" s="90" t="s">
        <v>920</v>
      </c>
      <c r="I1319" s="90" t="s">
        <v>1140</v>
      </c>
      <c r="J1319" s="116">
        <v>10415</v>
      </c>
      <c r="K1319" s="90" t="s">
        <v>1963</v>
      </c>
      <c r="L1319" s="90" t="s">
        <v>520</v>
      </c>
      <c r="M1319" s="94" t="str">
        <f t="shared" si="23"/>
        <v>GIL Mateo</v>
      </c>
      <c r="N1319" s="94" t="str">
        <f>IFERROR(VLOOKUP(A1319,'[2]CLASES-TEMPORADA 2022_2023-2023'!$A:$M,12,0),"")</f>
        <v/>
      </c>
      <c r="O1319" s="90" t="str">
        <f>IFERROR(VLOOKUP(A1319,'[2]CLASES-TEMPORADA 2022_2023-2023'!$A:$M,13,0),"")</f>
        <v/>
      </c>
    </row>
    <row r="1320" spans="1:15" s="94" customFormat="1" x14ac:dyDescent="0.2">
      <c r="A1320" s="116">
        <v>36057</v>
      </c>
      <c r="B1320" s="90" t="s">
        <v>10851</v>
      </c>
      <c r="C1320" s="90" t="s">
        <v>3090</v>
      </c>
      <c r="D1320" s="90" t="s">
        <v>1618</v>
      </c>
      <c r="E1320" s="90" t="s">
        <v>3091</v>
      </c>
      <c r="F1320" s="90" t="s">
        <v>3092</v>
      </c>
      <c r="G1320" s="90" t="s">
        <v>13829</v>
      </c>
      <c r="H1320" s="90" t="s">
        <v>913</v>
      </c>
      <c r="I1320" s="90" t="s">
        <v>1129</v>
      </c>
      <c r="J1320" s="116">
        <v>10432</v>
      </c>
      <c r="K1320" s="90" t="s">
        <v>2014</v>
      </c>
      <c r="L1320" s="90" t="s">
        <v>591</v>
      </c>
      <c r="M1320" s="94" t="str">
        <f t="shared" si="23"/>
        <v>BRITO Eva Michelle</v>
      </c>
      <c r="N1320" s="94" t="str">
        <f>IFERROR(VLOOKUP(A1320,'[2]CLASES-TEMPORADA 2022_2023-2023'!$A:$M,12,0),"")</f>
        <v/>
      </c>
      <c r="O1320" s="90" t="str">
        <f>IFERROR(VLOOKUP(A1320,'[2]CLASES-TEMPORADA 2022_2023-2023'!$A:$M,13,0),"")</f>
        <v/>
      </c>
    </row>
    <row r="1321" spans="1:15" s="94" customFormat="1" x14ac:dyDescent="0.2">
      <c r="A1321" s="116">
        <v>36045</v>
      </c>
      <c r="B1321" s="90" t="s">
        <v>8750</v>
      </c>
      <c r="C1321" s="90" t="s">
        <v>13830</v>
      </c>
      <c r="D1321" s="90" t="s">
        <v>2324</v>
      </c>
      <c r="E1321" s="90" t="s">
        <v>5839</v>
      </c>
      <c r="F1321" s="90" t="s">
        <v>13831</v>
      </c>
      <c r="G1321" s="90" t="s">
        <v>13832</v>
      </c>
      <c r="H1321" s="90" t="s">
        <v>920</v>
      </c>
      <c r="I1321" s="90" t="s">
        <v>1207</v>
      </c>
      <c r="J1321" s="116">
        <v>705</v>
      </c>
      <c r="K1321" s="90" t="s">
        <v>1963</v>
      </c>
      <c r="L1321" s="90" t="s">
        <v>593</v>
      </c>
      <c r="M1321" s="94" t="str">
        <f t="shared" si="23"/>
        <v>HAHN Alexander</v>
      </c>
      <c r="N1321" s="94" t="str">
        <f>IFERROR(VLOOKUP(A1321,'[2]CLASES-TEMPORADA 2022_2023-2023'!$A:$M,12,0),"")</f>
        <v/>
      </c>
      <c r="O1321" s="90" t="str">
        <f>IFERROR(VLOOKUP(A1321,'[2]CLASES-TEMPORADA 2022_2023-2023'!$A:$M,13,0),"")</f>
        <v/>
      </c>
    </row>
    <row r="1322" spans="1:15" s="94" customFormat="1" x14ac:dyDescent="0.2">
      <c r="A1322" s="116">
        <v>36037</v>
      </c>
      <c r="B1322" s="90" t="s">
        <v>10851</v>
      </c>
      <c r="C1322" s="90" t="s">
        <v>3093</v>
      </c>
      <c r="D1322" s="90" t="s">
        <v>3094</v>
      </c>
      <c r="E1322" s="90" t="s">
        <v>3095</v>
      </c>
      <c r="F1322" s="90" t="s">
        <v>3096</v>
      </c>
      <c r="G1322" s="90" t="s">
        <v>13833</v>
      </c>
      <c r="H1322" s="90" t="s">
        <v>913</v>
      </c>
      <c r="I1322" s="90" t="s">
        <v>1214</v>
      </c>
      <c r="J1322" s="116">
        <v>3</v>
      </c>
      <c r="K1322" s="90" t="s">
        <v>1963</v>
      </c>
      <c r="L1322" s="90" t="s">
        <v>591</v>
      </c>
      <c r="M1322" s="94" t="str">
        <f t="shared" si="23"/>
        <v>ALPRESA Rocío</v>
      </c>
      <c r="N1322" s="94" t="str">
        <f>IFERROR(VLOOKUP(A1322,'[2]CLASES-TEMPORADA 2022_2023-2023'!$A:$M,12,0),"")</f>
        <v/>
      </c>
      <c r="O1322" s="90" t="str">
        <f>IFERROR(VLOOKUP(A1322,'[2]CLASES-TEMPORADA 2022_2023-2023'!$A:$M,13,0),"")</f>
        <v/>
      </c>
    </row>
    <row r="1323" spans="1:15" s="94" customFormat="1" x14ac:dyDescent="0.2">
      <c r="A1323" s="116">
        <v>36020</v>
      </c>
      <c r="B1323" s="90" t="s">
        <v>8750</v>
      </c>
      <c r="C1323" s="90" t="s">
        <v>3100</v>
      </c>
      <c r="D1323" s="90" t="s">
        <v>3101</v>
      </c>
      <c r="E1323" s="90" t="s">
        <v>3102</v>
      </c>
      <c r="F1323" s="90" t="s">
        <v>3103</v>
      </c>
      <c r="G1323" s="90" t="s">
        <v>13834</v>
      </c>
      <c r="H1323" s="90" t="s">
        <v>909</v>
      </c>
      <c r="I1323" s="90" t="s">
        <v>825</v>
      </c>
      <c r="J1323" s="116">
        <v>10402</v>
      </c>
      <c r="K1323" s="90" t="s">
        <v>2343</v>
      </c>
      <c r="L1323" s="90" t="s">
        <v>587</v>
      </c>
      <c r="M1323" s="94" t="str">
        <f t="shared" si="23"/>
        <v>VILELLA Marti</v>
      </c>
      <c r="N1323" s="94" t="str">
        <f>IFERROR(VLOOKUP(A1323,'[2]CLASES-TEMPORADA 2022_2023-2023'!$A:$M,12,0),"")</f>
        <v/>
      </c>
      <c r="O1323" s="90" t="str">
        <f>IFERROR(VLOOKUP(A1323,'[2]CLASES-TEMPORADA 2022_2023-2023'!$A:$M,13,0),"")</f>
        <v/>
      </c>
    </row>
    <row r="1324" spans="1:15" s="94" customFormat="1" x14ac:dyDescent="0.2">
      <c r="A1324" s="116">
        <v>36019</v>
      </c>
      <c r="B1324" s="90" t="s">
        <v>8750</v>
      </c>
      <c r="C1324" s="90" t="s">
        <v>3104</v>
      </c>
      <c r="D1324" s="90"/>
      <c r="E1324" s="90" t="s">
        <v>3105</v>
      </c>
      <c r="F1324" s="90" t="s">
        <v>2620</v>
      </c>
      <c r="G1324" s="90" t="s">
        <v>13835</v>
      </c>
      <c r="H1324" s="90" t="s">
        <v>909</v>
      </c>
      <c r="I1324" s="90" t="s">
        <v>825</v>
      </c>
      <c r="J1324" s="116">
        <v>10402</v>
      </c>
      <c r="K1324" s="90" t="s">
        <v>2343</v>
      </c>
      <c r="L1324" s="90" t="s">
        <v>587</v>
      </c>
      <c r="M1324" s="94" t="str">
        <f t="shared" si="23"/>
        <v>CORDEIRO Kevin</v>
      </c>
      <c r="N1324" s="94" t="str">
        <f>IFERROR(VLOOKUP(A1324,'[2]CLASES-TEMPORADA 2022_2023-2023'!$A:$M,12,0),"")</f>
        <v/>
      </c>
      <c r="O1324" s="90" t="str">
        <f>IFERROR(VLOOKUP(A1324,'[2]CLASES-TEMPORADA 2022_2023-2023'!$A:$M,13,0),"")</f>
        <v/>
      </c>
    </row>
    <row r="1325" spans="1:15" s="94" customFormat="1" x14ac:dyDescent="0.2">
      <c r="A1325" s="116">
        <v>36016</v>
      </c>
      <c r="B1325" s="90" t="s">
        <v>8750</v>
      </c>
      <c r="C1325" s="90" t="s">
        <v>3106</v>
      </c>
      <c r="D1325" s="90"/>
      <c r="E1325" s="90" t="s">
        <v>3107</v>
      </c>
      <c r="F1325" s="90" t="s">
        <v>3108</v>
      </c>
      <c r="G1325" s="90" t="s">
        <v>13836</v>
      </c>
      <c r="H1325" s="90" t="s">
        <v>909</v>
      </c>
      <c r="I1325" s="90" t="s">
        <v>825</v>
      </c>
      <c r="J1325" s="116">
        <v>10402</v>
      </c>
      <c r="K1325" s="90" t="s">
        <v>2198</v>
      </c>
      <c r="L1325" s="90" t="s">
        <v>587</v>
      </c>
      <c r="M1325" s="94" t="str">
        <f t="shared" si="23"/>
        <v>PLANCHETTE Xavier</v>
      </c>
      <c r="N1325" s="94" t="str">
        <f>IFERROR(VLOOKUP(A1325,'[2]CLASES-TEMPORADA 2022_2023-2023'!$A:$M,12,0),"")</f>
        <v/>
      </c>
      <c r="O1325" s="90" t="str">
        <f>IFERROR(VLOOKUP(A1325,'[2]CLASES-TEMPORADA 2022_2023-2023'!$A:$M,13,0),"")</f>
        <v/>
      </c>
    </row>
    <row r="1326" spans="1:15" s="94" customFormat="1" x14ac:dyDescent="0.2">
      <c r="A1326" s="116">
        <v>36013</v>
      </c>
      <c r="B1326" s="90" t="s">
        <v>8750</v>
      </c>
      <c r="C1326" s="90" t="s">
        <v>22</v>
      </c>
      <c r="D1326" s="90" t="s">
        <v>21</v>
      </c>
      <c r="E1326" s="90" t="s">
        <v>1086</v>
      </c>
      <c r="F1326" s="90" t="s">
        <v>8184</v>
      </c>
      <c r="G1326" s="90" t="s">
        <v>13837</v>
      </c>
      <c r="H1326" s="90" t="s">
        <v>920</v>
      </c>
      <c r="I1326" s="90" t="s">
        <v>1146</v>
      </c>
      <c r="J1326" s="116">
        <v>235</v>
      </c>
      <c r="K1326" s="90" t="s">
        <v>1963</v>
      </c>
      <c r="L1326" s="90" t="s">
        <v>520</v>
      </c>
      <c r="M1326" s="94" t="str">
        <f t="shared" si="23"/>
        <v>FERNANDEZ Francisco Jose</v>
      </c>
      <c r="N1326" s="94" t="str">
        <f>IFERROR(VLOOKUP(A1326,'[2]CLASES-TEMPORADA 2022_2023-2023'!$A:$M,12,0),"")</f>
        <v/>
      </c>
      <c r="O1326" s="90" t="str">
        <f>IFERROR(VLOOKUP(A1326,'[2]CLASES-TEMPORADA 2022_2023-2023'!$A:$M,13,0),"")</f>
        <v/>
      </c>
    </row>
    <row r="1327" spans="1:15" s="94" customFormat="1" x14ac:dyDescent="0.2">
      <c r="A1327" s="116">
        <v>36003</v>
      </c>
      <c r="B1327" s="90" t="s">
        <v>10851</v>
      </c>
      <c r="C1327" s="90" t="s">
        <v>2114</v>
      </c>
      <c r="D1327" s="90" t="s">
        <v>1609</v>
      </c>
      <c r="E1327" s="90" t="s">
        <v>2024</v>
      </c>
      <c r="F1327" s="90" t="s">
        <v>3109</v>
      </c>
      <c r="G1327" s="90" t="s">
        <v>13838</v>
      </c>
      <c r="H1327" s="90" t="s">
        <v>909</v>
      </c>
      <c r="I1327" s="90" t="s">
        <v>915</v>
      </c>
      <c r="J1327" s="116">
        <v>37</v>
      </c>
      <c r="K1327" s="90" t="s">
        <v>1963</v>
      </c>
      <c r="L1327" s="90" t="s">
        <v>185</v>
      </c>
      <c r="M1327" s="94" t="str">
        <f t="shared" si="23"/>
        <v>SáNCHEZ Alejandra</v>
      </c>
      <c r="N1327" s="94" t="str">
        <f>IFERROR(VLOOKUP(A1327,'[2]CLASES-TEMPORADA 2022_2023-2023'!$A:$M,12,0),"")</f>
        <v/>
      </c>
      <c r="O1327" s="90" t="str">
        <f>IFERROR(VLOOKUP(A1327,'[2]CLASES-TEMPORADA 2022_2023-2023'!$A:$M,13,0),"")</f>
        <v/>
      </c>
    </row>
    <row r="1328" spans="1:15" s="94" customFormat="1" x14ac:dyDescent="0.2">
      <c r="A1328" s="116">
        <v>35992</v>
      </c>
      <c r="B1328" s="90" t="s">
        <v>10851</v>
      </c>
      <c r="C1328" s="90" t="s">
        <v>8475</v>
      </c>
      <c r="D1328" s="90" t="s">
        <v>8476</v>
      </c>
      <c r="E1328" s="90" t="s">
        <v>8477</v>
      </c>
      <c r="F1328" s="90" t="s">
        <v>8478</v>
      </c>
      <c r="G1328" s="90" t="s">
        <v>13839</v>
      </c>
      <c r="H1328" s="90" t="s">
        <v>920</v>
      </c>
      <c r="I1328" s="90" t="s">
        <v>11828</v>
      </c>
      <c r="J1328" s="116">
        <v>10485</v>
      </c>
      <c r="K1328" s="90" t="s">
        <v>1963</v>
      </c>
      <c r="L1328" s="90" t="s">
        <v>585</v>
      </c>
      <c r="M1328" s="94" t="str">
        <f t="shared" si="23"/>
        <v>HALIC Bianca Mihaela</v>
      </c>
      <c r="N1328" s="94" t="str">
        <f>IFERROR(VLOOKUP(A1328,'[2]CLASES-TEMPORADA 2022_2023-2023'!$A:$M,12,0),"")</f>
        <v/>
      </c>
      <c r="O1328" s="90" t="str">
        <f>IFERROR(VLOOKUP(A1328,'[2]CLASES-TEMPORADA 2022_2023-2023'!$A:$M,13,0),"")</f>
        <v/>
      </c>
    </row>
    <row r="1329" spans="1:15" s="94" customFormat="1" x14ac:dyDescent="0.2">
      <c r="A1329" s="116">
        <v>35990</v>
      </c>
      <c r="B1329" s="90" t="s">
        <v>8750</v>
      </c>
      <c r="C1329" s="90" t="s">
        <v>3110</v>
      </c>
      <c r="D1329" s="90" t="s">
        <v>3111</v>
      </c>
      <c r="E1329" s="90" t="s">
        <v>2813</v>
      </c>
      <c r="F1329" s="90" t="s">
        <v>3112</v>
      </c>
      <c r="G1329" s="90" t="s">
        <v>13840</v>
      </c>
      <c r="H1329" s="90" t="s">
        <v>913</v>
      </c>
      <c r="I1329" s="90" t="s">
        <v>1159</v>
      </c>
      <c r="J1329" s="116">
        <v>259</v>
      </c>
      <c r="K1329" s="90" t="s">
        <v>1963</v>
      </c>
      <c r="L1329" s="90" t="s">
        <v>587</v>
      </c>
      <c r="M1329" s="94" t="str">
        <f t="shared" si="23"/>
        <v>TRONCOSO Nestor</v>
      </c>
      <c r="N1329" s="94" t="str">
        <f>IFERROR(VLOOKUP(A1329,'[2]CLASES-TEMPORADA 2022_2023-2023'!$A:$M,12,0),"")</f>
        <v/>
      </c>
      <c r="O1329" s="90" t="str">
        <f>IFERROR(VLOOKUP(A1329,'[2]CLASES-TEMPORADA 2022_2023-2023'!$A:$M,13,0),"")</f>
        <v/>
      </c>
    </row>
    <row r="1330" spans="1:15" s="94" customFormat="1" x14ac:dyDescent="0.2">
      <c r="A1330" s="116">
        <v>35988</v>
      </c>
      <c r="B1330" s="90" t="s">
        <v>8750</v>
      </c>
      <c r="C1330" s="90" t="s">
        <v>3113</v>
      </c>
      <c r="D1330" s="90" t="s">
        <v>3114</v>
      </c>
      <c r="E1330" s="90" t="s">
        <v>1079</v>
      </c>
      <c r="F1330" s="90" t="s">
        <v>3115</v>
      </c>
      <c r="G1330" s="90" t="s">
        <v>13841</v>
      </c>
      <c r="H1330" s="90" t="s">
        <v>909</v>
      </c>
      <c r="I1330" s="90" t="s">
        <v>550</v>
      </c>
      <c r="J1330" s="116">
        <v>10138</v>
      </c>
      <c r="K1330" s="90" t="s">
        <v>1963</v>
      </c>
      <c r="L1330" s="90" t="s">
        <v>627</v>
      </c>
      <c r="M1330" s="94" t="str">
        <f t="shared" si="23"/>
        <v>BORIA Hugo</v>
      </c>
      <c r="N1330" s="94" t="str">
        <f>IFERROR(VLOOKUP(A1330,'[2]CLASES-TEMPORADA 2022_2023-2023'!$A:$M,12,0),"")</f>
        <v/>
      </c>
      <c r="O1330" s="90" t="str">
        <f>IFERROR(VLOOKUP(A1330,'[2]CLASES-TEMPORADA 2022_2023-2023'!$A:$M,13,0),"")</f>
        <v/>
      </c>
    </row>
    <row r="1331" spans="1:15" s="94" customFormat="1" x14ac:dyDescent="0.2">
      <c r="A1331" s="116">
        <v>35985</v>
      </c>
      <c r="B1331" s="90" t="s">
        <v>8750</v>
      </c>
      <c r="C1331" s="90" t="s">
        <v>1409</v>
      </c>
      <c r="D1331" s="90" t="s">
        <v>3116</v>
      </c>
      <c r="E1331" s="90" t="s">
        <v>2363</v>
      </c>
      <c r="F1331" s="90" t="s">
        <v>2620</v>
      </c>
      <c r="G1331" s="90" t="s">
        <v>13842</v>
      </c>
      <c r="H1331" s="90" t="s">
        <v>909</v>
      </c>
      <c r="I1331" s="90" t="s">
        <v>1150</v>
      </c>
      <c r="J1331" s="116">
        <v>439</v>
      </c>
      <c r="K1331" s="90" t="s">
        <v>1963</v>
      </c>
      <c r="L1331" s="90" t="s">
        <v>583</v>
      </c>
      <c r="M1331" s="94" t="str">
        <f t="shared" si="23"/>
        <v>MONTERO Lucas</v>
      </c>
      <c r="N1331" s="94" t="str">
        <f>IFERROR(VLOOKUP(A1331,'[2]CLASES-TEMPORADA 2022_2023-2023'!$A:$M,12,0),"")</f>
        <v/>
      </c>
      <c r="O1331" s="90" t="str">
        <f>IFERROR(VLOOKUP(A1331,'[2]CLASES-TEMPORADA 2022_2023-2023'!$A:$M,13,0),"")</f>
        <v/>
      </c>
    </row>
    <row r="1332" spans="1:15" s="94" customFormat="1" x14ac:dyDescent="0.2">
      <c r="A1332" s="116">
        <v>35976</v>
      </c>
      <c r="B1332" s="90" t="s">
        <v>10851</v>
      </c>
      <c r="C1332" s="90" t="s">
        <v>927</v>
      </c>
      <c r="D1332" s="90" t="s">
        <v>1437</v>
      </c>
      <c r="E1332" s="90" t="s">
        <v>2610</v>
      </c>
      <c r="F1332" s="90" t="s">
        <v>2372</v>
      </c>
      <c r="G1332" s="90" t="s">
        <v>13843</v>
      </c>
      <c r="H1332" s="90" t="s">
        <v>909</v>
      </c>
      <c r="I1332" s="90" t="s">
        <v>949</v>
      </c>
      <c r="J1332" s="116">
        <v>295</v>
      </c>
      <c r="K1332" s="90" t="s">
        <v>1963</v>
      </c>
      <c r="L1332" s="90" t="s">
        <v>587</v>
      </c>
      <c r="M1332" s="94" t="str">
        <f t="shared" si="23"/>
        <v>MOYA Marina</v>
      </c>
      <c r="N1332" s="94" t="str">
        <f>IFERROR(VLOOKUP(A1332,'[2]CLASES-TEMPORADA 2022_2023-2023'!$A:$M,12,0),"")</f>
        <v/>
      </c>
      <c r="O1332" s="90" t="str">
        <f>IFERROR(VLOOKUP(A1332,'[2]CLASES-TEMPORADA 2022_2023-2023'!$A:$M,13,0),"")</f>
        <v/>
      </c>
    </row>
    <row r="1333" spans="1:15" s="94" customFormat="1" x14ac:dyDescent="0.2">
      <c r="A1333" s="116">
        <v>35975</v>
      </c>
      <c r="B1333" s="90" t="s">
        <v>8750</v>
      </c>
      <c r="C1333" s="90" t="s">
        <v>1534</v>
      </c>
      <c r="D1333" s="90" t="s">
        <v>149</v>
      </c>
      <c r="E1333" s="90" t="s">
        <v>13844</v>
      </c>
      <c r="F1333" s="90" t="s">
        <v>13845</v>
      </c>
      <c r="G1333" s="90" t="s">
        <v>13846</v>
      </c>
      <c r="H1333" s="90" t="s">
        <v>909</v>
      </c>
      <c r="I1333" s="90" t="s">
        <v>949</v>
      </c>
      <c r="J1333" s="116">
        <v>295</v>
      </c>
      <c r="K1333" s="90" t="s">
        <v>1963</v>
      </c>
      <c r="L1333" s="90" t="s">
        <v>587</v>
      </c>
      <c r="M1333" s="94" t="str">
        <f t="shared" si="23"/>
        <v>VIRGILI Joan Manuel</v>
      </c>
      <c r="N1333" s="94" t="str">
        <f>IFERROR(VLOOKUP(A1333,'[2]CLASES-TEMPORADA 2022_2023-2023'!$A:$M,12,0),"")</f>
        <v/>
      </c>
      <c r="O1333" s="90" t="str">
        <f>IFERROR(VLOOKUP(A1333,'[2]CLASES-TEMPORADA 2022_2023-2023'!$A:$M,13,0),"")</f>
        <v/>
      </c>
    </row>
    <row r="1334" spans="1:15" s="94" customFormat="1" x14ac:dyDescent="0.2">
      <c r="A1334" s="116">
        <v>35974</v>
      </c>
      <c r="B1334" s="90" t="s">
        <v>8750</v>
      </c>
      <c r="C1334" s="90" t="s">
        <v>969</v>
      </c>
      <c r="D1334" s="90" t="s">
        <v>2314</v>
      </c>
      <c r="E1334" s="90" t="s">
        <v>2363</v>
      </c>
      <c r="F1334" s="90" t="s">
        <v>13847</v>
      </c>
      <c r="G1334" s="90" t="s">
        <v>13848</v>
      </c>
      <c r="H1334" s="90" t="s">
        <v>909</v>
      </c>
      <c r="I1334" s="90" t="s">
        <v>1237</v>
      </c>
      <c r="J1334" s="116">
        <v>195</v>
      </c>
      <c r="K1334" s="90" t="s">
        <v>1963</v>
      </c>
      <c r="L1334" s="90" t="s">
        <v>587</v>
      </c>
      <c r="M1334" s="94" t="str">
        <f t="shared" si="23"/>
        <v>PONCE Lucas</v>
      </c>
      <c r="N1334" s="94" t="str">
        <f>IFERROR(VLOOKUP(A1334,'[2]CLASES-TEMPORADA 2022_2023-2023'!$A:$M,12,0),"")</f>
        <v/>
      </c>
      <c r="O1334" s="90" t="str">
        <f>IFERROR(VLOOKUP(A1334,'[2]CLASES-TEMPORADA 2022_2023-2023'!$A:$M,13,0),"")</f>
        <v/>
      </c>
    </row>
    <row r="1335" spans="1:15" s="94" customFormat="1" x14ac:dyDescent="0.2">
      <c r="A1335" s="116">
        <v>35967</v>
      </c>
      <c r="B1335" s="90" t="s">
        <v>8750</v>
      </c>
      <c r="C1335" s="90" t="s">
        <v>2653</v>
      </c>
      <c r="D1335" s="90" t="s">
        <v>12546</v>
      </c>
      <c r="E1335" s="90" t="s">
        <v>2354</v>
      </c>
      <c r="F1335" s="90" t="s">
        <v>4321</v>
      </c>
      <c r="G1335" s="90" t="s">
        <v>13849</v>
      </c>
      <c r="H1335" s="90" t="s">
        <v>920</v>
      </c>
      <c r="I1335" s="90" t="s">
        <v>3067</v>
      </c>
      <c r="J1335" s="116">
        <v>10188</v>
      </c>
      <c r="K1335" s="90" t="s">
        <v>1963</v>
      </c>
      <c r="L1335" s="90" t="s">
        <v>602</v>
      </c>
      <c r="M1335" s="94" t="str">
        <f t="shared" si="23"/>
        <v>GARCíA Víctor</v>
      </c>
      <c r="N1335" s="94" t="str">
        <f>IFERROR(VLOOKUP(A1335,'[2]CLASES-TEMPORADA 2022_2023-2023'!$A:$M,12,0),"")</f>
        <v/>
      </c>
      <c r="O1335" s="90" t="str">
        <f>IFERROR(VLOOKUP(A1335,'[2]CLASES-TEMPORADA 2022_2023-2023'!$A:$M,13,0),"")</f>
        <v/>
      </c>
    </row>
    <row r="1336" spans="1:15" s="94" customFormat="1" x14ac:dyDescent="0.2">
      <c r="A1336" s="116">
        <v>35965</v>
      </c>
      <c r="B1336" s="90" t="s">
        <v>8750</v>
      </c>
      <c r="C1336" s="90" t="s">
        <v>13850</v>
      </c>
      <c r="D1336" s="90" t="s">
        <v>13851</v>
      </c>
      <c r="E1336" s="90" t="s">
        <v>64</v>
      </c>
      <c r="F1336" s="90" t="s">
        <v>13852</v>
      </c>
      <c r="G1336" s="90" t="s">
        <v>13853</v>
      </c>
      <c r="H1336" s="90" t="s">
        <v>909</v>
      </c>
      <c r="I1336" s="90" t="s">
        <v>3067</v>
      </c>
      <c r="J1336" s="116">
        <v>10188</v>
      </c>
      <c r="K1336" s="90" t="s">
        <v>1963</v>
      </c>
      <c r="L1336" s="90" t="s">
        <v>602</v>
      </c>
      <c r="M1336" s="94" t="str">
        <f t="shared" si="23"/>
        <v>ABESO Francisco</v>
      </c>
      <c r="N1336" s="94" t="str">
        <f>IFERROR(VLOOKUP(A1336,'[2]CLASES-TEMPORADA 2022_2023-2023'!$A:$M,12,0),"")</f>
        <v/>
      </c>
      <c r="O1336" s="90" t="str">
        <f>IFERROR(VLOOKUP(A1336,'[2]CLASES-TEMPORADA 2022_2023-2023'!$A:$M,13,0),"")</f>
        <v/>
      </c>
    </row>
    <row r="1337" spans="1:15" s="94" customFormat="1" x14ac:dyDescent="0.2">
      <c r="A1337" s="116">
        <v>35958</v>
      </c>
      <c r="B1337" s="90" t="s">
        <v>10851</v>
      </c>
      <c r="C1337" s="90" t="s">
        <v>3117</v>
      </c>
      <c r="D1337" s="90" t="s">
        <v>2715</v>
      </c>
      <c r="E1337" s="90" t="s">
        <v>3095</v>
      </c>
      <c r="F1337" s="90" t="s">
        <v>3118</v>
      </c>
      <c r="G1337" s="90" t="s">
        <v>13854</v>
      </c>
      <c r="H1337" s="90" t="s">
        <v>909</v>
      </c>
      <c r="I1337" s="90" t="s">
        <v>3119</v>
      </c>
      <c r="J1337" s="116">
        <v>733</v>
      </c>
      <c r="K1337" s="90" t="s">
        <v>1963</v>
      </c>
      <c r="L1337" s="90" t="s">
        <v>602</v>
      </c>
      <c r="M1337" s="94" t="str">
        <f t="shared" ref="M1337:M1400" si="24">CONCATENATE(C1337," ",PROPER(E1337))</f>
        <v>COGOLLO Rocío</v>
      </c>
      <c r="N1337" s="94" t="str">
        <f>IFERROR(VLOOKUP(A1337,'[2]CLASES-TEMPORADA 2022_2023-2023'!$A:$M,12,0),"")</f>
        <v/>
      </c>
      <c r="O1337" s="90" t="str">
        <f>IFERROR(VLOOKUP(A1337,'[2]CLASES-TEMPORADA 2022_2023-2023'!$A:$M,13,0),"")</f>
        <v/>
      </c>
    </row>
    <row r="1338" spans="1:15" s="94" customFormat="1" x14ac:dyDescent="0.2">
      <c r="A1338" s="116">
        <v>35952</v>
      </c>
      <c r="B1338" s="90" t="s">
        <v>8750</v>
      </c>
      <c r="C1338" s="90" t="s">
        <v>3120</v>
      </c>
      <c r="D1338" s="90" t="s">
        <v>103</v>
      </c>
      <c r="E1338" s="90" t="s">
        <v>23</v>
      </c>
      <c r="F1338" s="90" t="s">
        <v>3121</v>
      </c>
      <c r="G1338" s="90" t="s">
        <v>13855</v>
      </c>
      <c r="H1338" s="90" t="s">
        <v>913</v>
      </c>
      <c r="I1338" s="90" t="s">
        <v>1199</v>
      </c>
      <c r="J1338" s="116">
        <v>10223</v>
      </c>
      <c r="K1338" s="90" t="s">
        <v>1963</v>
      </c>
      <c r="L1338" s="90" t="s">
        <v>520</v>
      </c>
      <c r="M1338" s="94" t="str">
        <f t="shared" si="24"/>
        <v>PENALONGA Manuel</v>
      </c>
      <c r="N1338" s="94" t="str">
        <f>IFERROR(VLOOKUP(A1338,'[2]CLASES-TEMPORADA 2022_2023-2023'!$A:$M,12,0),"")</f>
        <v/>
      </c>
      <c r="O1338" s="90" t="str">
        <f>IFERROR(VLOOKUP(A1338,'[2]CLASES-TEMPORADA 2022_2023-2023'!$A:$M,13,0),"")</f>
        <v/>
      </c>
    </row>
    <row r="1339" spans="1:15" s="94" customFormat="1" x14ac:dyDescent="0.2">
      <c r="A1339" s="116">
        <v>35947</v>
      </c>
      <c r="B1339" s="90" t="s">
        <v>8750</v>
      </c>
      <c r="C1339" s="90" t="s">
        <v>2227</v>
      </c>
      <c r="D1339" s="90" t="s">
        <v>1971</v>
      </c>
      <c r="E1339" s="90" t="s">
        <v>72</v>
      </c>
      <c r="F1339" s="90" t="s">
        <v>3123</v>
      </c>
      <c r="G1339" s="90" t="s">
        <v>13856</v>
      </c>
      <c r="H1339" s="90" t="s">
        <v>920</v>
      </c>
      <c r="I1339" s="90" t="s">
        <v>1226</v>
      </c>
      <c r="J1339" s="116">
        <v>10151</v>
      </c>
      <c r="K1339" s="90" t="s">
        <v>1963</v>
      </c>
      <c r="L1339" s="90" t="s">
        <v>602</v>
      </c>
      <c r="M1339" s="94" t="str">
        <f t="shared" si="24"/>
        <v>BENAVENT Rafael</v>
      </c>
      <c r="N1339" s="94" t="str">
        <f>IFERROR(VLOOKUP(A1339,'[2]CLASES-TEMPORADA 2022_2023-2023'!$A:$M,12,0),"")</f>
        <v/>
      </c>
      <c r="O1339" s="90" t="str">
        <f>IFERROR(VLOOKUP(A1339,'[2]CLASES-TEMPORADA 2022_2023-2023'!$A:$M,13,0),"")</f>
        <v/>
      </c>
    </row>
    <row r="1340" spans="1:15" s="94" customFormat="1" x14ac:dyDescent="0.2">
      <c r="A1340" s="116">
        <v>35946</v>
      </c>
      <c r="B1340" s="90" t="s">
        <v>8750</v>
      </c>
      <c r="C1340" s="90" t="s">
        <v>3124</v>
      </c>
      <c r="D1340" s="90" t="s">
        <v>51</v>
      </c>
      <c r="E1340" s="90" t="s">
        <v>54</v>
      </c>
      <c r="F1340" s="90" t="s">
        <v>3125</v>
      </c>
      <c r="G1340" s="90" t="s">
        <v>13857</v>
      </c>
      <c r="H1340" s="90" t="s">
        <v>920</v>
      </c>
      <c r="I1340" s="90" t="s">
        <v>1169</v>
      </c>
      <c r="J1340" s="116">
        <v>678</v>
      </c>
      <c r="K1340" s="90" t="s">
        <v>1963</v>
      </c>
      <c r="L1340" s="90" t="s">
        <v>586</v>
      </c>
      <c r="M1340" s="94" t="str">
        <f t="shared" si="24"/>
        <v>MARTÍN-MORA Carlos</v>
      </c>
      <c r="N1340" s="94" t="str">
        <f>IFERROR(VLOOKUP(A1340,'[2]CLASES-TEMPORADA 2022_2023-2023'!$A:$M,12,0),"")</f>
        <v/>
      </c>
      <c r="O1340" s="90" t="str">
        <f>IFERROR(VLOOKUP(A1340,'[2]CLASES-TEMPORADA 2022_2023-2023'!$A:$M,13,0),"")</f>
        <v/>
      </c>
    </row>
    <row r="1341" spans="1:15" s="94" customFormat="1" x14ac:dyDescent="0.2">
      <c r="A1341" s="116">
        <v>35936</v>
      </c>
      <c r="B1341" s="90" t="s">
        <v>10851</v>
      </c>
      <c r="C1341" s="90" t="s">
        <v>3126</v>
      </c>
      <c r="D1341" s="90" t="s">
        <v>1538</v>
      </c>
      <c r="E1341" s="90" t="s">
        <v>3127</v>
      </c>
      <c r="F1341" s="90" t="s">
        <v>3128</v>
      </c>
      <c r="G1341" s="90" t="s">
        <v>13858</v>
      </c>
      <c r="H1341" s="90" t="s">
        <v>920</v>
      </c>
      <c r="I1341" s="90" t="s">
        <v>1047</v>
      </c>
      <c r="J1341" s="116">
        <v>10438</v>
      </c>
      <c r="K1341" s="90" t="s">
        <v>1963</v>
      </c>
      <c r="L1341" s="90" t="s">
        <v>520</v>
      </c>
      <c r="M1341" s="94" t="str">
        <f t="shared" si="24"/>
        <v>CAMPO Gabriela</v>
      </c>
      <c r="N1341" s="94" t="str">
        <f>IFERROR(VLOOKUP(A1341,'[2]CLASES-TEMPORADA 2022_2023-2023'!$A:$M,12,0),"")</f>
        <v/>
      </c>
      <c r="O1341" s="90" t="str">
        <f>IFERROR(VLOOKUP(A1341,'[2]CLASES-TEMPORADA 2022_2023-2023'!$A:$M,13,0),"")</f>
        <v/>
      </c>
    </row>
    <row r="1342" spans="1:15" s="94" customFormat="1" x14ac:dyDescent="0.2">
      <c r="A1342" s="116">
        <v>35935</v>
      </c>
      <c r="B1342" s="90" t="s">
        <v>10851</v>
      </c>
      <c r="C1342" s="90" t="s">
        <v>3126</v>
      </c>
      <c r="D1342" s="90" t="s">
        <v>1538</v>
      </c>
      <c r="E1342" s="90" t="s">
        <v>2024</v>
      </c>
      <c r="F1342" s="90" t="s">
        <v>3129</v>
      </c>
      <c r="G1342" s="90" t="s">
        <v>13859</v>
      </c>
      <c r="H1342" s="90" t="s">
        <v>920</v>
      </c>
      <c r="I1342" s="90" t="s">
        <v>1047</v>
      </c>
      <c r="J1342" s="116">
        <v>10438</v>
      </c>
      <c r="K1342" s="90" t="s">
        <v>1963</v>
      </c>
      <c r="L1342" s="90" t="s">
        <v>520</v>
      </c>
      <c r="M1342" s="94" t="str">
        <f t="shared" si="24"/>
        <v>CAMPO Alejandra</v>
      </c>
      <c r="N1342" s="94" t="str">
        <f>IFERROR(VLOOKUP(A1342,'[2]CLASES-TEMPORADA 2022_2023-2023'!$A:$M,12,0),"")</f>
        <v/>
      </c>
      <c r="O1342" s="90" t="str">
        <f>IFERROR(VLOOKUP(A1342,'[2]CLASES-TEMPORADA 2022_2023-2023'!$A:$M,13,0),"")</f>
        <v/>
      </c>
    </row>
    <row r="1343" spans="1:15" s="94" customFormat="1" x14ac:dyDescent="0.2">
      <c r="A1343" s="116">
        <v>35921</v>
      </c>
      <c r="B1343" s="90" t="s">
        <v>8750</v>
      </c>
      <c r="C1343" s="90" t="s">
        <v>3130</v>
      </c>
      <c r="D1343" s="90" t="s">
        <v>3131</v>
      </c>
      <c r="E1343" s="90" t="s">
        <v>131</v>
      </c>
      <c r="F1343" s="90" t="s">
        <v>3132</v>
      </c>
      <c r="G1343" s="90" t="s">
        <v>13860</v>
      </c>
      <c r="H1343" s="90" t="s">
        <v>909</v>
      </c>
      <c r="I1343" s="90" t="s">
        <v>1226</v>
      </c>
      <c r="J1343" s="116">
        <v>10151</v>
      </c>
      <c r="K1343" s="90" t="s">
        <v>1963</v>
      </c>
      <c r="L1343" s="90" t="s">
        <v>602</v>
      </c>
      <c r="M1343" s="94" t="str">
        <f t="shared" si="24"/>
        <v>JIMéNEZ DE LA COCA Rodrigo</v>
      </c>
      <c r="N1343" s="94" t="str">
        <f>IFERROR(VLOOKUP(A1343,'[2]CLASES-TEMPORADA 2022_2023-2023'!$A:$M,12,0),"")</f>
        <v/>
      </c>
      <c r="O1343" s="90" t="str">
        <f>IFERROR(VLOOKUP(A1343,'[2]CLASES-TEMPORADA 2022_2023-2023'!$A:$M,13,0),"")</f>
        <v/>
      </c>
    </row>
    <row r="1344" spans="1:15" s="94" customFormat="1" x14ac:dyDescent="0.2">
      <c r="A1344" s="116">
        <v>35917</v>
      </c>
      <c r="B1344" s="90" t="s">
        <v>10851</v>
      </c>
      <c r="C1344" s="90" t="s">
        <v>3133</v>
      </c>
      <c r="D1344" s="90" t="s">
        <v>3134</v>
      </c>
      <c r="E1344" s="90" t="s">
        <v>3135</v>
      </c>
      <c r="F1344" s="90" t="s">
        <v>3136</v>
      </c>
      <c r="G1344" s="90" t="s">
        <v>13861</v>
      </c>
      <c r="H1344" s="90" t="s">
        <v>920</v>
      </c>
      <c r="I1344" s="90" t="s">
        <v>1047</v>
      </c>
      <c r="J1344" s="116">
        <v>10438</v>
      </c>
      <c r="K1344" s="90" t="s">
        <v>1963</v>
      </c>
      <c r="L1344" s="90" t="s">
        <v>520</v>
      </c>
      <c r="M1344" s="94" t="str">
        <f t="shared" si="24"/>
        <v>LOMBA Noa</v>
      </c>
      <c r="N1344" s="94" t="str">
        <f>IFERROR(VLOOKUP(A1344,'[2]CLASES-TEMPORADA 2022_2023-2023'!$A:$M,12,0),"")</f>
        <v/>
      </c>
      <c r="O1344" s="90" t="str">
        <f>IFERROR(VLOOKUP(A1344,'[2]CLASES-TEMPORADA 2022_2023-2023'!$A:$M,13,0),"")</f>
        <v/>
      </c>
    </row>
    <row r="1345" spans="1:15" s="94" customFormat="1" x14ac:dyDescent="0.2">
      <c r="A1345" s="116">
        <v>35916</v>
      </c>
      <c r="B1345" s="90" t="s">
        <v>10851</v>
      </c>
      <c r="C1345" s="90" t="s">
        <v>3133</v>
      </c>
      <c r="D1345" s="90" t="s">
        <v>3134</v>
      </c>
      <c r="E1345" s="90" t="s">
        <v>3137</v>
      </c>
      <c r="F1345" s="90" t="s">
        <v>3138</v>
      </c>
      <c r="G1345" s="90" t="s">
        <v>13862</v>
      </c>
      <c r="H1345" s="90" t="s">
        <v>913</v>
      </c>
      <c r="I1345" s="90" t="s">
        <v>1047</v>
      </c>
      <c r="J1345" s="116">
        <v>10438</v>
      </c>
      <c r="K1345" s="90" t="s">
        <v>1963</v>
      </c>
      <c r="L1345" s="90" t="s">
        <v>520</v>
      </c>
      <c r="M1345" s="94" t="str">
        <f t="shared" si="24"/>
        <v>LOMBA Maia</v>
      </c>
      <c r="N1345" s="94" t="str">
        <f>IFERROR(VLOOKUP(A1345,'[2]CLASES-TEMPORADA 2022_2023-2023'!$A:$M,12,0),"")</f>
        <v/>
      </c>
      <c r="O1345" s="90" t="str">
        <f>IFERROR(VLOOKUP(A1345,'[2]CLASES-TEMPORADA 2022_2023-2023'!$A:$M,13,0),"")</f>
        <v/>
      </c>
    </row>
    <row r="1346" spans="1:15" s="94" customFormat="1" x14ac:dyDescent="0.2">
      <c r="A1346" s="116">
        <v>35914</v>
      </c>
      <c r="B1346" s="90" t="s">
        <v>8750</v>
      </c>
      <c r="C1346" s="90" t="s">
        <v>1721</v>
      </c>
      <c r="D1346" s="90" t="s">
        <v>2066</v>
      </c>
      <c r="E1346" s="90" t="s">
        <v>108</v>
      </c>
      <c r="F1346" s="90" t="s">
        <v>13863</v>
      </c>
      <c r="G1346" s="90" t="s">
        <v>13864</v>
      </c>
      <c r="H1346" s="90" t="s">
        <v>909</v>
      </c>
      <c r="I1346" s="90" t="s">
        <v>1047</v>
      </c>
      <c r="J1346" s="116">
        <v>10438</v>
      </c>
      <c r="K1346" s="90" t="s">
        <v>1963</v>
      </c>
      <c r="L1346" s="90" t="s">
        <v>520</v>
      </c>
      <c r="M1346" s="94" t="str">
        <f t="shared" si="24"/>
        <v>MARTíNEZ Sergio</v>
      </c>
      <c r="N1346" s="94" t="str">
        <f>IFERROR(VLOOKUP(A1346,'[2]CLASES-TEMPORADA 2022_2023-2023'!$A:$M,12,0),"")</f>
        <v/>
      </c>
      <c r="O1346" s="90" t="str">
        <f>IFERROR(VLOOKUP(A1346,'[2]CLASES-TEMPORADA 2022_2023-2023'!$A:$M,13,0),"")</f>
        <v/>
      </c>
    </row>
    <row r="1347" spans="1:15" s="94" customFormat="1" x14ac:dyDescent="0.2">
      <c r="A1347" s="116">
        <v>35911</v>
      </c>
      <c r="B1347" s="90" t="s">
        <v>10851</v>
      </c>
      <c r="C1347" s="90" t="s">
        <v>87</v>
      </c>
      <c r="D1347" s="90" t="s">
        <v>1545</v>
      </c>
      <c r="E1347" s="90" t="s">
        <v>3139</v>
      </c>
      <c r="F1347" s="90" t="s">
        <v>3140</v>
      </c>
      <c r="G1347" s="90" t="s">
        <v>13865</v>
      </c>
      <c r="H1347" s="90" t="s">
        <v>920</v>
      </c>
      <c r="I1347" s="90" t="s">
        <v>1047</v>
      </c>
      <c r="J1347" s="116">
        <v>10438</v>
      </c>
      <c r="K1347" s="90" t="s">
        <v>1963</v>
      </c>
      <c r="L1347" s="90" t="s">
        <v>520</v>
      </c>
      <c r="M1347" s="94" t="str">
        <f t="shared" si="24"/>
        <v>BLANCO Carla</v>
      </c>
      <c r="N1347" s="94" t="str">
        <f>IFERROR(VLOOKUP(A1347,'[2]CLASES-TEMPORADA 2022_2023-2023'!$A:$M,12,0),"")</f>
        <v/>
      </c>
      <c r="O1347" s="90" t="str">
        <f>IFERROR(VLOOKUP(A1347,'[2]CLASES-TEMPORADA 2022_2023-2023'!$A:$M,13,0),"")</f>
        <v/>
      </c>
    </row>
    <row r="1348" spans="1:15" s="94" customFormat="1" x14ac:dyDescent="0.2">
      <c r="A1348" s="116">
        <v>35906</v>
      </c>
      <c r="B1348" s="90" t="s">
        <v>10851</v>
      </c>
      <c r="C1348" s="90" t="s">
        <v>3141</v>
      </c>
      <c r="D1348" s="90" t="s">
        <v>3142</v>
      </c>
      <c r="E1348" s="90" t="s">
        <v>1366</v>
      </c>
      <c r="F1348" s="90" t="s">
        <v>3143</v>
      </c>
      <c r="G1348" s="90" t="s">
        <v>13866</v>
      </c>
      <c r="H1348" s="90" t="s">
        <v>920</v>
      </c>
      <c r="I1348" s="90" t="s">
        <v>1047</v>
      </c>
      <c r="J1348" s="116">
        <v>10438</v>
      </c>
      <c r="K1348" s="90" t="s">
        <v>1963</v>
      </c>
      <c r="L1348" s="90" t="s">
        <v>520</v>
      </c>
      <c r="M1348" s="94" t="str">
        <f t="shared" si="24"/>
        <v>CASILLA Alba</v>
      </c>
      <c r="N1348" s="94" t="str">
        <f>IFERROR(VLOOKUP(A1348,'[2]CLASES-TEMPORADA 2022_2023-2023'!$A:$M,12,0),"")</f>
        <v/>
      </c>
      <c r="O1348" s="90" t="str">
        <f>IFERROR(VLOOKUP(A1348,'[2]CLASES-TEMPORADA 2022_2023-2023'!$A:$M,13,0),"")</f>
        <v/>
      </c>
    </row>
    <row r="1349" spans="1:15" s="94" customFormat="1" x14ac:dyDescent="0.2">
      <c r="A1349" s="116">
        <v>35897</v>
      </c>
      <c r="B1349" s="90" t="s">
        <v>8750</v>
      </c>
      <c r="C1349" s="90" t="s">
        <v>1709</v>
      </c>
      <c r="D1349" s="90" t="s">
        <v>1766</v>
      </c>
      <c r="E1349" s="90" t="s">
        <v>3145</v>
      </c>
      <c r="F1349" s="90" t="s">
        <v>3146</v>
      </c>
      <c r="G1349" s="90" t="s">
        <v>13867</v>
      </c>
      <c r="H1349" s="90" t="s">
        <v>909</v>
      </c>
      <c r="I1349" s="90" t="s">
        <v>1047</v>
      </c>
      <c r="J1349" s="116">
        <v>10438</v>
      </c>
      <c r="K1349" s="90" t="s">
        <v>1963</v>
      </c>
      <c r="L1349" s="90" t="s">
        <v>520</v>
      </c>
      <c r="M1349" s="94" t="str">
        <f t="shared" si="24"/>
        <v>RODRíGUEZ Aarón</v>
      </c>
      <c r="N1349" s="94" t="str">
        <f>IFERROR(VLOOKUP(A1349,'[2]CLASES-TEMPORADA 2022_2023-2023'!$A:$M,12,0),"")</f>
        <v/>
      </c>
      <c r="O1349" s="90" t="str">
        <f>IFERROR(VLOOKUP(A1349,'[2]CLASES-TEMPORADA 2022_2023-2023'!$A:$M,13,0),"")</f>
        <v/>
      </c>
    </row>
    <row r="1350" spans="1:15" s="94" customFormat="1" x14ac:dyDescent="0.2">
      <c r="A1350" s="116">
        <v>35894</v>
      </c>
      <c r="B1350" s="90" t="s">
        <v>8750</v>
      </c>
      <c r="C1350" s="90" t="s">
        <v>3147</v>
      </c>
      <c r="D1350" s="90" t="s">
        <v>1706</v>
      </c>
      <c r="E1350" s="90" t="s">
        <v>2825</v>
      </c>
      <c r="F1350" s="90" t="s">
        <v>3148</v>
      </c>
      <c r="G1350" s="90" t="s">
        <v>13868</v>
      </c>
      <c r="H1350" s="90" t="s">
        <v>909</v>
      </c>
      <c r="I1350" s="90" t="s">
        <v>1226</v>
      </c>
      <c r="J1350" s="116">
        <v>10151</v>
      </c>
      <c r="K1350" s="90" t="s">
        <v>1963</v>
      </c>
      <c r="L1350" s="90" t="s">
        <v>602</v>
      </c>
      <c r="M1350" s="94" t="str">
        <f t="shared" si="24"/>
        <v>ANCIANO Samuel</v>
      </c>
      <c r="N1350" s="94" t="str">
        <f>IFERROR(VLOOKUP(A1350,'[2]CLASES-TEMPORADA 2022_2023-2023'!$A:$M,12,0),"")</f>
        <v/>
      </c>
      <c r="O1350" s="90" t="str">
        <f>IFERROR(VLOOKUP(A1350,'[2]CLASES-TEMPORADA 2022_2023-2023'!$A:$M,13,0),"")</f>
        <v/>
      </c>
    </row>
    <row r="1351" spans="1:15" s="94" customFormat="1" x14ac:dyDescent="0.2">
      <c r="A1351" s="116">
        <v>35891</v>
      </c>
      <c r="B1351" s="90" t="s">
        <v>8750</v>
      </c>
      <c r="C1351" s="90" t="s">
        <v>3149</v>
      </c>
      <c r="D1351" s="90" t="s">
        <v>3150</v>
      </c>
      <c r="E1351" s="90" t="s">
        <v>126</v>
      </c>
      <c r="F1351" s="90" t="s">
        <v>3151</v>
      </c>
      <c r="G1351" s="90" t="s">
        <v>13869</v>
      </c>
      <c r="H1351" s="90" t="s">
        <v>909</v>
      </c>
      <c r="I1351" s="90" t="s">
        <v>1226</v>
      </c>
      <c r="J1351" s="116">
        <v>10151</v>
      </c>
      <c r="K1351" s="90" t="s">
        <v>1963</v>
      </c>
      <c r="L1351" s="90" t="s">
        <v>602</v>
      </c>
      <c r="M1351" s="94" t="str">
        <f t="shared" si="24"/>
        <v>TEJERO Pablo</v>
      </c>
      <c r="N1351" s="94" t="str">
        <f>IFERROR(VLOOKUP(A1351,'[2]CLASES-TEMPORADA 2022_2023-2023'!$A:$M,12,0),"")</f>
        <v/>
      </c>
      <c r="O1351" s="90" t="str">
        <f>IFERROR(VLOOKUP(A1351,'[2]CLASES-TEMPORADA 2022_2023-2023'!$A:$M,13,0),"")</f>
        <v/>
      </c>
    </row>
    <row r="1352" spans="1:15" s="94" customFormat="1" x14ac:dyDescent="0.2">
      <c r="A1352" s="116">
        <v>35886</v>
      </c>
      <c r="B1352" s="90" t="s">
        <v>8750</v>
      </c>
      <c r="C1352" s="90" t="s">
        <v>3147</v>
      </c>
      <c r="D1352" s="90" t="s">
        <v>1706</v>
      </c>
      <c r="E1352" s="90" t="s">
        <v>79</v>
      </c>
      <c r="F1352" s="90" t="s">
        <v>3152</v>
      </c>
      <c r="G1352" s="90" t="s">
        <v>13870</v>
      </c>
      <c r="H1352" s="90" t="s">
        <v>909</v>
      </c>
      <c r="I1352" s="90" t="s">
        <v>1226</v>
      </c>
      <c r="J1352" s="116">
        <v>10151</v>
      </c>
      <c r="K1352" s="90" t="s">
        <v>1963</v>
      </c>
      <c r="L1352" s="90" t="s">
        <v>602</v>
      </c>
      <c r="M1352" s="94" t="str">
        <f t="shared" si="24"/>
        <v>ANCIANO Miguel</v>
      </c>
      <c r="N1352" s="94" t="str">
        <f>IFERROR(VLOOKUP(A1352,'[2]CLASES-TEMPORADA 2022_2023-2023'!$A:$M,12,0),"")</f>
        <v/>
      </c>
      <c r="O1352" s="90" t="str">
        <f>IFERROR(VLOOKUP(A1352,'[2]CLASES-TEMPORADA 2022_2023-2023'!$A:$M,13,0),"")</f>
        <v/>
      </c>
    </row>
    <row r="1353" spans="1:15" s="94" customFormat="1" x14ac:dyDescent="0.2">
      <c r="A1353" s="116">
        <v>35883</v>
      </c>
      <c r="B1353" s="90" t="s">
        <v>8750</v>
      </c>
      <c r="C1353" s="90" t="s">
        <v>11651</v>
      </c>
      <c r="D1353" s="90" t="s">
        <v>13871</v>
      </c>
      <c r="E1353" s="90" t="s">
        <v>2040</v>
      </c>
      <c r="F1353" s="90" t="s">
        <v>12676</v>
      </c>
      <c r="G1353" s="90" t="s">
        <v>13872</v>
      </c>
      <c r="H1353" s="90" t="s">
        <v>909</v>
      </c>
      <c r="I1353" s="90" t="s">
        <v>1226</v>
      </c>
      <c r="J1353" s="116">
        <v>10151</v>
      </c>
      <c r="K1353" s="90" t="s">
        <v>1963</v>
      </c>
      <c r="L1353" s="90" t="s">
        <v>602</v>
      </c>
      <c r="M1353" s="94" t="str">
        <f t="shared" si="24"/>
        <v>NúñEZ Juan</v>
      </c>
      <c r="N1353" s="94" t="str">
        <f>IFERROR(VLOOKUP(A1353,'[2]CLASES-TEMPORADA 2022_2023-2023'!$A:$M,12,0),"")</f>
        <v/>
      </c>
      <c r="O1353" s="90" t="str">
        <f>IFERROR(VLOOKUP(A1353,'[2]CLASES-TEMPORADA 2022_2023-2023'!$A:$M,13,0),"")</f>
        <v/>
      </c>
    </row>
    <row r="1354" spans="1:15" s="94" customFormat="1" x14ac:dyDescent="0.2">
      <c r="A1354" s="116">
        <v>35881</v>
      </c>
      <c r="B1354" s="90" t="s">
        <v>8750</v>
      </c>
      <c r="C1354" s="90" t="s">
        <v>3153</v>
      </c>
      <c r="D1354" s="90" t="s">
        <v>3154</v>
      </c>
      <c r="E1354" s="90" t="s">
        <v>147</v>
      </c>
      <c r="F1354" s="90" t="s">
        <v>3155</v>
      </c>
      <c r="G1354" s="90" t="s">
        <v>13873</v>
      </c>
      <c r="H1354" s="90" t="s">
        <v>909</v>
      </c>
      <c r="I1354" s="90" t="s">
        <v>1226</v>
      </c>
      <c r="J1354" s="116">
        <v>10151</v>
      </c>
      <c r="K1354" s="90" t="s">
        <v>1963</v>
      </c>
      <c r="L1354" s="90" t="s">
        <v>602</v>
      </c>
      <c r="M1354" s="94" t="str">
        <f t="shared" si="24"/>
        <v>LUCAS-TORRES Gonzalo</v>
      </c>
      <c r="N1354" s="94" t="str">
        <f>IFERROR(VLOOKUP(A1354,'[2]CLASES-TEMPORADA 2022_2023-2023'!$A:$M,12,0),"")</f>
        <v/>
      </c>
      <c r="O1354" s="90" t="str">
        <f>IFERROR(VLOOKUP(A1354,'[2]CLASES-TEMPORADA 2022_2023-2023'!$A:$M,13,0),"")</f>
        <v/>
      </c>
    </row>
    <row r="1355" spans="1:15" s="94" customFormat="1" x14ac:dyDescent="0.2">
      <c r="A1355" s="116">
        <v>35875</v>
      </c>
      <c r="B1355" s="90" t="s">
        <v>10851</v>
      </c>
      <c r="C1355" s="90" t="s">
        <v>74</v>
      </c>
      <c r="D1355" s="90" t="s">
        <v>21</v>
      </c>
      <c r="E1355" s="90" t="s">
        <v>2064</v>
      </c>
      <c r="F1355" s="90" t="s">
        <v>3156</v>
      </c>
      <c r="G1355" s="90" t="s">
        <v>13874</v>
      </c>
      <c r="H1355" s="90" t="s">
        <v>913</v>
      </c>
      <c r="I1355" s="90" t="s">
        <v>935</v>
      </c>
      <c r="J1355" s="116">
        <v>233</v>
      </c>
      <c r="K1355" s="90" t="s">
        <v>1963</v>
      </c>
      <c r="L1355" s="90" t="s">
        <v>520</v>
      </c>
      <c r="M1355" s="94" t="str">
        <f t="shared" si="24"/>
        <v>SANZ Celia</v>
      </c>
      <c r="N1355" s="94" t="str">
        <f>IFERROR(VLOOKUP(A1355,'[2]CLASES-TEMPORADA 2022_2023-2023'!$A:$M,12,0),"")</f>
        <v/>
      </c>
      <c r="O1355" s="90" t="str">
        <f>IFERROR(VLOOKUP(A1355,'[2]CLASES-TEMPORADA 2022_2023-2023'!$A:$M,13,0),"")</f>
        <v/>
      </c>
    </row>
    <row r="1356" spans="1:15" s="94" customFormat="1" x14ac:dyDescent="0.2">
      <c r="A1356" s="116">
        <v>35872</v>
      </c>
      <c r="B1356" s="90" t="s">
        <v>8750</v>
      </c>
      <c r="C1356" s="90" t="s">
        <v>3157</v>
      </c>
      <c r="D1356" s="90" t="s">
        <v>37</v>
      </c>
      <c r="E1356" s="90" t="s">
        <v>132</v>
      </c>
      <c r="F1356" s="90" t="s">
        <v>3158</v>
      </c>
      <c r="G1356" s="90" t="s">
        <v>13875</v>
      </c>
      <c r="H1356" s="90" t="s">
        <v>920</v>
      </c>
      <c r="I1356" s="90" t="s">
        <v>1189</v>
      </c>
      <c r="J1356" s="116">
        <v>10014</v>
      </c>
      <c r="K1356" s="90" t="s">
        <v>1963</v>
      </c>
      <c r="L1356" s="90" t="s">
        <v>185</v>
      </c>
      <c r="M1356" s="94" t="str">
        <f t="shared" si="24"/>
        <v>CANOVAS Juan Jose</v>
      </c>
      <c r="N1356" s="94" t="str">
        <f>IFERROR(VLOOKUP(A1356,'[2]CLASES-TEMPORADA 2022_2023-2023'!$A:$M,12,0),"")</f>
        <v/>
      </c>
      <c r="O1356" s="90" t="str">
        <f>IFERROR(VLOOKUP(A1356,'[2]CLASES-TEMPORADA 2022_2023-2023'!$A:$M,13,0),"")</f>
        <v/>
      </c>
    </row>
    <row r="1357" spans="1:15" s="94" customFormat="1" x14ac:dyDescent="0.2">
      <c r="A1357" s="116">
        <v>35834</v>
      </c>
      <c r="B1357" s="90" t="s">
        <v>8750</v>
      </c>
      <c r="C1357" s="90" t="s">
        <v>13876</v>
      </c>
      <c r="D1357" s="90" t="s">
        <v>1971</v>
      </c>
      <c r="E1357" s="90" t="s">
        <v>2796</v>
      </c>
      <c r="F1357" s="90" t="s">
        <v>13877</v>
      </c>
      <c r="G1357" s="90" t="s">
        <v>13878</v>
      </c>
      <c r="H1357" s="90" t="s">
        <v>909</v>
      </c>
      <c r="I1357" s="90" t="s">
        <v>915</v>
      </c>
      <c r="J1357" s="116">
        <v>37</v>
      </c>
      <c r="K1357" s="90" t="s">
        <v>1963</v>
      </c>
      <c r="L1357" s="90" t="s">
        <v>185</v>
      </c>
      <c r="M1357" s="94" t="str">
        <f t="shared" si="24"/>
        <v>QUIMESó Ignacio</v>
      </c>
      <c r="N1357" s="94" t="str">
        <f>IFERROR(VLOOKUP(A1357,'[2]CLASES-TEMPORADA 2022_2023-2023'!$A:$M,12,0),"")</f>
        <v/>
      </c>
      <c r="O1357" s="90" t="str">
        <f>IFERROR(VLOOKUP(A1357,'[2]CLASES-TEMPORADA 2022_2023-2023'!$A:$M,13,0),"")</f>
        <v/>
      </c>
    </row>
    <row r="1358" spans="1:15" s="94" customFormat="1" x14ac:dyDescent="0.2">
      <c r="A1358" s="116">
        <v>35820</v>
      </c>
      <c r="B1358" s="90" t="s">
        <v>8750</v>
      </c>
      <c r="C1358" s="90" t="s">
        <v>3056</v>
      </c>
      <c r="D1358" s="90" t="s">
        <v>1721</v>
      </c>
      <c r="E1358" s="90" t="s">
        <v>126</v>
      </c>
      <c r="F1358" s="90" t="s">
        <v>13879</v>
      </c>
      <c r="G1358" s="90" t="s">
        <v>13880</v>
      </c>
      <c r="H1358" s="90" t="s">
        <v>909</v>
      </c>
      <c r="I1358" s="90" t="s">
        <v>915</v>
      </c>
      <c r="J1358" s="116">
        <v>37</v>
      </c>
      <c r="K1358" s="90" t="s">
        <v>1963</v>
      </c>
      <c r="L1358" s="90" t="s">
        <v>185</v>
      </c>
      <c r="M1358" s="94" t="str">
        <f t="shared" si="24"/>
        <v>MIRALLES Pablo</v>
      </c>
      <c r="N1358" s="94" t="str">
        <f>IFERROR(VLOOKUP(A1358,'[2]CLASES-TEMPORADA 2022_2023-2023'!$A:$M,12,0),"")</f>
        <v/>
      </c>
      <c r="O1358" s="90" t="str">
        <f>IFERROR(VLOOKUP(A1358,'[2]CLASES-TEMPORADA 2022_2023-2023'!$A:$M,13,0),"")</f>
        <v/>
      </c>
    </row>
    <row r="1359" spans="1:15" s="94" customFormat="1" x14ac:dyDescent="0.2">
      <c r="A1359" s="116">
        <v>35812</v>
      </c>
      <c r="B1359" s="90" t="s">
        <v>8750</v>
      </c>
      <c r="C1359" s="90" t="s">
        <v>3161</v>
      </c>
      <c r="D1359" s="90" t="s">
        <v>3162</v>
      </c>
      <c r="E1359" s="90" t="s">
        <v>2464</v>
      </c>
      <c r="F1359" s="90" t="s">
        <v>13881</v>
      </c>
      <c r="G1359" s="90" t="s">
        <v>13882</v>
      </c>
      <c r="H1359" s="90" t="s">
        <v>909</v>
      </c>
      <c r="I1359" s="90" t="s">
        <v>915</v>
      </c>
      <c r="J1359" s="116">
        <v>37</v>
      </c>
      <c r="K1359" s="90" t="s">
        <v>1963</v>
      </c>
      <c r="L1359" s="90" t="s">
        <v>185</v>
      </c>
      <c r="M1359" s="94" t="str">
        <f t="shared" si="24"/>
        <v>IBERNóN Jaime</v>
      </c>
      <c r="N1359" s="94" t="str">
        <f>IFERROR(VLOOKUP(A1359,'[2]CLASES-TEMPORADA 2022_2023-2023'!$A:$M,12,0),"")</f>
        <v/>
      </c>
      <c r="O1359" s="90" t="str">
        <f>IFERROR(VLOOKUP(A1359,'[2]CLASES-TEMPORADA 2022_2023-2023'!$A:$M,13,0),"")</f>
        <v/>
      </c>
    </row>
    <row r="1360" spans="1:15" s="94" customFormat="1" x14ac:dyDescent="0.2">
      <c r="A1360" s="116">
        <v>35809</v>
      </c>
      <c r="B1360" s="90" t="s">
        <v>8750</v>
      </c>
      <c r="C1360" s="90" t="s">
        <v>13883</v>
      </c>
      <c r="D1360" s="90" t="s">
        <v>6017</v>
      </c>
      <c r="E1360" s="90" t="s">
        <v>2482</v>
      </c>
      <c r="F1360" s="90" t="s">
        <v>13884</v>
      </c>
      <c r="G1360" s="90" t="s">
        <v>13885</v>
      </c>
      <c r="H1360" s="90" t="s">
        <v>913</v>
      </c>
      <c r="I1360" s="90" t="s">
        <v>1259</v>
      </c>
      <c r="J1360" s="116">
        <v>10225</v>
      </c>
      <c r="K1360" s="90" t="s">
        <v>2113</v>
      </c>
      <c r="L1360" s="90" t="s">
        <v>599</v>
      </c>
      <c r="M1360" s="94" t="str">
        <f t="shared" si="24"/>
        <v>LIMA José Miguel</v>
      </c>
      <c r="N1360" s="94" t="str">
        <f>IFERROR(VLOOKUP(A1360,'[2]CLASES-TEMPORADA 2022_2023-2023'!$A:$M,12,0),"")</f>
        <v/>
      </c>
      <c r="O1360" s="90" t="str">
        <f>IFERROR(VLOOKUP(A1360,'[2]CLASES-TEMPORADA 2022_2023-2023'!$A:$M,13,0),"")</f>
        <v/>
      </c>
    </row>
    <row r="1361" spans="1:15" s="94" customFormat="1" x14ac:dyDescent="0.2">
      <c r="A1361" s="116">
        <v>35805</v>
      </c>
      <c r="B1361" s="90" t="s">
        <v>10851</v>
      </c>
      <c r="C1361" s="90" t="s">
        <v>8490</v>
      </c>
      <c r="D1361" s="90" t="s">
        <v>4449</v>
      </c>
      <c r="E1361" s="90" t="s">
        <v>5422</v>
      </c>
      <c r="F1361" s="90" t="s">
        <v>13886</v>
      </c>
      <c r="G1361" s="90" t="s">
        <v>13887</v>
      </c>
      <c r="H1361" s="90" t="s">
        <v>909</v>
      </c>
      <c r="I1361" s="90" t="s">
        <v>1069</v>
      </c>
      <c r="J1361" s="116">
        <v>10440</v>
      </c>
      <c r="K1361" s="90" t="s">
        <v>1963</v>
      </c>
      <c r="L1361" s="90" t="s">
        <v>582</v>
      </c>
      <c r="M1361" s="94" t="str">
        <f t="shared" si="24"/>
        <v>IRICIBAR Nora</v>
      </c>
      <c r="N1361" s="94" t="str">
        <f>IFERROR(VLOOKUP(A1361,'[2]CLASES-TEMPORADA 2022_2023-2023'!$A:$M,12,0),"")</f>
        <v/>
      </c>
      <c r="O1361" s="90" t="str">
        <f>IFERROR(VLOOKUP(A1361,'[2]CLASES-TEMPORADA 2022_2023-2023'!$A:$M,13,0),"")</f>
        <v/>
      </c>
    </row>
    <row r="1362" spans="1:15" s="94" customFormat="1" x14ac:dyDescent="0.2">
      <c r="A1362" s="116">
        <v>35804</v>
      </c>
      <c r="B1362" s="90" t="s">
        <v>10851</v>
      </c>
      <c r="C1362" s="90" t="s">
        <v>8490</v>
      </c>
      <c r="D1362" s="90" t="s">
        <v>4449</v>
      </c>
      <c r="E1362" s="90" t="s">
        <v>2860</v>
      </c>
      <c r="F1362" s="90" t="s">
        <v>13886</v>
      </c>
      <c r="G1362" s="90" t="s">
        <v>13888</v>
      </c>
      <c r="H1362" s="90" t="s">
        <v>909</v>
      </c>
      <c r="I1362" s="90" t="s">
        <v>1069</v>
      </c>
      <c r="J1362" s="116">
        <v>10440</v>
      </c>
      <c r="K1362" s="90" t="s">
        <v>1963</v>
      </c>
      <c r="L1362" s="90" t="s">
        <v>582</v>
      </c>
      <c r="M1362" s="94" t="str">
        <f t="shared" si="24"/>
        <v>IRICIBAR Dunia</v>
      </c>
      <c r="N1362" s="94" t="str">
        <f>IFERROR(VLOOKUP(A1362,'[2]CLASES-TEMPORADA 2022_2023-2023'!$A:$M,12,0),"")</f>
        <v/>
      </c>
      <c r="O1362" s="90" t="str">
        <f>IFERROR(VLOOKUP(A1362,'[2]CLASES-TEMPORADA 2022_2023-2023'!$A:$M,13,0),"")</f>
        <v/>
      </c>
    </row>
    <row r="1363" spans="1:15" s="94" customFormat="1" x14ac:dyDescent="0.2">
      <c r="A1363" s="116">
        <v>35801</v>
      </c>
      <c r="B1363" s="90" t="s">
        <v>8750</v>
      </c>
      <c r="C1363" s="90" t="s">
        <v>56</v>
      </c>
      <c r="D1363" s="90" t="s">
        <v>1696</v>
      </c>
      <c r="E1363" s="90" t="s">
        <v>2278</v>
      </c>
      <c r="F1363" s="90" t="s">
        <v>3103</v>
      </c>
      <c r="G1363" s="90" t="s">
        <v>13889</v>
      </c>
      <c r="H1363" s="90" t="s">
        <v>909</v>
      </c>
      <c r="I1363" s="90" t="s">
        <v>1069</v>
      </c>
      <c r="J1363" s="116">
        <v>10440</v>
      </c>
      <c r="K1363" s="90" t="s">
        <v>1963</v>
      </c>
      <c r="L1363" s="90" t="s">
        <v>582</v>
      </c>
      <c r="M1363" s="94" t="str">
        <f t="shared" si="24"/>
        <v>TORRES Mario</v>
      </c>
      <c r="N1363" s="94" t="str">
        <f>IFERROR(VLOOKUP(A1363,'[2]CLASES-TEMPORADA 2022_2023-2023'!$A:$M,12,0),"")</f>
        <v/>
      </c>
      <c r="O1363" s="90" t="str">
        <f>IFERROR(VLOOKUP(A1363,'[2]CLASES-TEMPORADA 2022_2023-2023'!$A:$M,13,0),"")</f>
        <v/>
      </c>
    </row>
    <row r="1364" spans="1:15" s="94" customFormat="1" x14ac:dyDescent="0.2">
      <c r="A1364" s="116">
        <v>35792</v>
      </c>
      <c r="B1364" s="90" t="s">
        <v>10851</v>
      </c>
      <c r="C1364" s="90" t="s">
        <v>53</v>
      </c>
      <c r="D1364" s="90" t="s">
        <v>3163</v>
      </c>
      <c r="E1364" s="90" t="s">
        <v>3164</v>
      </c>
      <c r="F1364" s="90" t="s">
        <v>3165</v>
      </c>
      <c r="G1364" s="90" t="s">
        <v>13890</v>
      </c>
      <c r="H1364" s="90" t="s">
        <v>909</v>
      </c>
      <c r="I1364" s="90" t="s">
        <v>1069</v>
      </c>
      <c r="J1364" s="116">
        <v>10440</v>
      </c>
      <c r="K1364" s="90" t="s">
        <v>1963</v>
      </c>
      <c r="L1364" s="90" t="s">
        <v>582</v>
      </c>
      <c r="M1364" s="94" t="str">
        <f t="shared" si="24"/>
        <v>GIL Luzia</v>
      </c>
      <c r="N1364" s="94" t="str">
        <f>IFERROR(VLOOKUP(A1364,'[2]CLASES-TEMPORADA 2022_2023-2023'!$A:$M,12,0),"")</f>
        <v/>
      </c>
      <c r="O1364" s="90" t="str">
        <f>IFERROR(VLOOKUP(A1364,'[2]CLASES-TEMPORADA 2022_2023-2023'!$A:$M,13,0),"")</f>
        <v/>
      </c>
    </row>
    <row r="1365" spans="1:15" s="94" customFormat="1" x14ac:dyDescent="0.2">
      <c r="A1365" s="116">
        <v>35788</v>
      </c>
      <c r="B1365" s="90" t="s">
        <v>8750</v>
      </c>
      <c r="C1365" s="90" t="s">
        <v>1764</v>
      </c>
      <c r="D1365" s="90" t="s">
        <v>2474</v>
      </c>
      <c r="E1365" s="90" t="s">
        <v>3166</v>
      </c>
      <c r="F1365" s="90" t="s">
        <v>3167</v>
      </c>
      <c r="G1365" s="90" t="s">
        <v>13891</v>
      </c>
      <c r="H1365" s="90" t="s">
        <v>909</v>
      </c>
      <c r="I1365" s="90" t="s">
        <v>915</v>
      </c>
      <c r="J1365" s="116">
        <v>37</v>
      </c>
      <c r="K1365" s="90" t="s">
        <v>1963</v>
      </c>
      <c r="L1365" s="90" t="s">
        <v>185</v>
      </c>
      <c r="M1365" s="94" t="str">
        <f t="shared" si="24"/>
        <v>CONESA Máximo</v>
      </c>
      <c r="N1365" s="94" t="str">
        <f>IFERROR(VLOOKUP(A1365,'[2]CLASES-TEMPORADA 2022_2023-2023'!$A:$M,12,0),"")</f>
        <v/>
      </c>
      <c r="O1365" s="90" t="str">
        <f>IFERROR(VLOOKUP(A1365,'[2]CLASES-TEMPORADA 2022_2023-2023'!$A:$M,13,0),"")</f>
        <v/>
      </c>
    </row>
    <row r="1366" spans="1:15" s="94" customFormat="1" x14ac:dyDescent="0.2">
      <c r="A1366" s="116">
        <v>35787</v>
      </c>
      <c r="B1366" s="90" t="s">
        <v>8750</v>
      </c>
      <c r="C1366" s="90" t="s">
        <v>3168</v>
      </c>
      <c r="D1366" s="90" t="s">
        <v>3169</v>
      </c>
      <c r="E1366" s="90" t="s">
        <v>3170</v>
      </c>
      <c r="F1366" s="90" t="s">
        <v>3171</v>
      </c>
      <c r="G1366" s="90" t="s">
        <v>13892</v>
      </c>
      <c r="H1366" s="90" t="s">
        <v>920</v>
      </c>
      <c r="I1366" s="90" t="s">
        <v>915</v>
      </c>
      <c r="J1366" s="116">
        <v>37</v>
      </c>
      <c r="K1366" s="90" t="s">
        <v>2079</v>
      </c>
      <c r="L1366" s="90" t="s">
        <v>185</v>
      </c>
      <c r="M1366" s="94" t="str">
        <f t="shared" si="24"/>
        <v>BABAN Niko Luis</v>
      </c>
      <c r="N1366" s="94" t="str">
        <f>IFERROR(VLOOKUP(A1366,'[2]CLASES-TEMPORADA 2022_2023-2023'!$A:$M,12,0),"")</f>
        <v/>
      </c>
      <c r="O1366" s="90" t="str">
        <f>IFERROR(VLOOKUP(A1366,'[2]CLASES-TEMPORADA 2022_2023-2023'!$A:$M,13,0),"")</f>
        <v/>
      </c>
    </row>
    <row r="1367" spans="1:15" s="94" customFormat="1" x14ac:dyDescent="0.2">
      <c r="A1367" s="116">
        <v>35786</v>
      </c>
      <c r="B1367" s="90" t="s">
        <v>8750</v>
      </c>
      <c r="C1367" s="90" t="s">
        <v>1581</v>
      </c>
      <c r="D1367" s="90" t="s">
        <v>3172</v>
      </c>
      <c r="E1367" s="90" t="s">
        <v>126</v>
      </c>
      <c r="F1367" s="90" t="s">
        <v>3173</v>
      </c>
      <c r="G1367" s="90" t="s">
        <v>13893</v>
      </c>
      <c r="H1367" s="90" t="s">
        <v>909</v>
      </c>
      <c r="I1367" s="90" t="s">
        <v>915</v>
      </c>
      <c r="J1367" s="116">
        <v>37</v>
      </c>
      <c r="K1367" s="90" t="s">
        <v>1963</v>
      </c>
      <c r="L1367" s="90" t="s">
        <v>185</v>
      </c>
      <c r="M1367" s="94" t="str">
        <f t="shared" si="24"/>
        <v>ABELLÁN Pablo</v>
      </c>
      <c r="N1367" s="94" t="str">
        <f>IFERROR(VLOOKUP(A1367,'[2]CLASES-TEMPORADA 2022_2023-2023'!$A:$M,12,0),"")</f>
        <v/>
      </c>
      <c r="O1367" s="90" t="str">
        <f>IFERROR(VLOOKUP(A1367,'[2]CLASES-TEMPORADA 2022_2023-2023'!$A:$M,13,0),"")</f>
        <v/>
      </c>
    </row>
    <row r="1368" spans="1:15" s="94" customFormat="1" x14ac:dyDescent="0.2">
      <c r="A1368" s="116">
        <v>35770</v>
      </c>
      <c r="B1368" s="90" t="s">
        <v>8750</v>
      </c>
      <c r="C1368" s="90" t="s">
        <v>144</v>
      </c>
      <c r="D1368" s="90" t="s">
        <v>144</v>
      </c>
      <c r="E1368" s="90" t="s">
        <v>48</v>
      </c>
      <c r="F1368" s="90" t="s">
        <v>13894</v>
      </c>
      <c r="G1368" s="90" t="s">
        <v>13895</v>
      </c>
      <c r="H1368" s="90" t="s">
        <v>909</v>
      </c>
      <c r="I1368" s="90" t="s">
        <v>835</v>
      </c>
      <c r="J1368" s="116">
        <v>10434</v>
      </c>
      <c r="K1368" s="90" t="s">
        <v>1963</v>
      </c>
      <c r="L1368" s="90" t="s">
        <v>588</v>
      </c>
      <c r="M1368" s="94" t="str">
        <f t="shared" si="24"/>
        <v>PRIETO Javier</v>
      </c>
      <c r="N1368" s="94" t="str">
        <f>IFERROR(VLOOKUP(A1368,'[2]CLASES-TEMPORADA 2022_2023-2023'!$A:$M,12,0),"")</f>
        <v/>
      </c>
      <c r="O1368" s="90" t="str">
        <f>IFERROR(VLOOKUP(A1368,'[2]CLASES-TEMPORADA 2022_2023-2023'!$A:$M,13,0),"")</f>
        <v/>
      </c>
    </row>
    <row r="1369" spans="1:15" s="94" customFormat="1" x14ac:dyDescent="0.2">
      <c r="A1369" s="116">
        <v>35758</v>
      </c>
      <c r="B1369" s="90" t="s">
        <v>8750</v>
      </c>
      <c r="C1369" s="90" t="s">
        <v>3174</v>
      </c>
      <c r="D1369" s="90" t="s">
        <v>1524</v>
      </c>
      <c r="E1369" s="90" t="s">
        <v>3175</v>
      </c>
      <c r="F1369" s="90" t="s">
        <v>3176</v>
      </c>
      <c r="G1369" s="90" t="s">
        <v>13896</v>
      </c>
      <c r="H1369" s="90" t="s">
        <v>913</v>
      </c>
      <c r="I1369" s="90" t="s">
        <v>1217</v>
      </c>
      <c r="J1369" s="116">
        <v>10130</v>
      </c>
      <c r="K1369" s="90" t="s">
        <v>1963</v>
      </c>
      <c r="L1369" s="90" t="s">
        <v>591</v>
      </c>
      <c r="M1369" s="94" t="str">
        <f t="shared" si="24"/>
        <v>BOMATTER Juan Pedro</v>
      </c>
      <c r="N1369" s="94" t="str">
        <f>IFERROR(VLOOKUP(A1369,'[2]CLASES-TEMPORADA 2022_2023-2023'!$A:$M,12,0),"")</f>
        <v/>
      </c>
      <c r="O1369" s="90" t="str">
        <f>IFERROR(VLOOKUP(A1369,'[2]CLASES-TEMPORADA 2022_2023-2023'!$A:$M,13,0),"")</f>
        <v/>
      </c>
    </row>
    <row r="1370" spans="1:15" s="94" customFormat="1" x14ac:dyDescent="0.2">
      <c r="A1370" s="116">
        <v>35756</v>
      </c>
      <c r="B1370" s="90" t="s">
        <v>8750</v>
      </c>
      <c r="C1370" s="90" t="s">
        <v>3177</v>
      </c>
      <c r="D1370" s="90" t="s">
        <v>25</v>
      </c>
      <c r="E1370" s="90" t="s">
        <v>3178</v>
      </c>
      <c r="F1370" s="90" t="s">
        <v>3179</v>
      </c>
      <c r="G1370" s="90" t="s">
        <v>13897</v>
      </c>
      <c r="H1370" s="90" t="s">
        <v>909</v>
      </c>
      <c r="I1370" s="90" t="s">
        <v>13898</v>
      </c>
      <c r="J1370" s="116">
        <v>10490</v>
      </c>
      <c r="K1370" s="90" t="s">
        <v>1963</v>
      </c>
      <c r="L1370" s="90" t="s">
        <v>585</v>
      </c>
      <c r="M1370" s="94" t="str">
        <f t="shared" si="24"/>
        <v>GARCIA-ROMEU Manuel Alfredo</v>
      </c>
      <c r="N1370" s="94" t="str">
        <f>IFERROR(VLOOKUP(A1370,'[2]CLASES-TEMPORADA 2022_2023-2023'!$A:$M,12,0),"")</f>
        <v/>
      </c>
      <c r="O1370" s="90" t="str">
        <f>IFERROR(VLOOKUP(A1370,'[2]CLASES-TEMPORADA 2022_2023-2023'!$A:$M,13,0),"")</f>
        <v/>
      </c>
    </row>
    <row r="1371" spans="1:15" s="94" customFormat="1" x14ac:dyDescent="0.2">
      <c r="A1371" s="116">
        <v>35755</v>
      </c>
      <c r="B1371" s="90" t="s">
        <v>8750</v>
      </c>
      <c r="C1371" s="90" t="s">
        <v>3177</v>
      </c>
      <c r="D1371" s="90" t="s">
        <v>141</v>
      </c>
      <c r="E1371" s="90" t="s">
        <v>3180</v>
      </c>
      <c r="F1371" s="90" t="s">
        <v>3181</v>
      </c>
      <c r="G1371" s="90" t="s">
        <v>13899</v>
      </c>
      <c r="H1371" s="90" t="s">
        <v>909</v>
      </c>
      <c r="I1371" s="90" t="s">
        <v>13898</v>
      </c>
      <c r="J1371" s="116">
        <v>10490</v>
      </c>
      <c r="K1371" s="90" t="s">
        <v>1963</v>
      </c>
      <c r="L1371" s="90" t="s">
        <v>585</v>
      </c>
      <c r="M1371" s="94" t="str">
        <f t="shared" si="24"/>
        <v>GARCIA-ROMEU Manuel Jose</v>
      </c>
      <c r="N1371" s="94" t="str">
        <f>IFERROR(VLOOKUP(A1371,'[2]CLASES-TEMPORADA 2022_2023-2023'!$A:$M,12,0),"")</f>
        <v/>
      </c>
      <c r="O1371" s="90" t="str">
        <f>IFERROR(VLOOKUP(A1371,'[2]CLASES-TEMPORADA 2022_2023-2023'!$A:$M,13,0),"")</f>
        <v/>
      </c>
    </row>
    <row r="1372" spans="1:15" s="94" customFormat="1" x14ac:dyDescent="0.2">
      <c r="A1372" s="116">
        <v>35747</v>
      </c>
      <c r="B1372" s="90" t="s">
        <v>8750</v>
      </c>
      <c r="C1372" s="90" t="s">
        <v>29</v>
      </c>
      <c r="D1372" s="90" t="s">
        <v>3182</v>
      </c>
      <c r="E1372" s="90" t="s">
        <v>47</v>
      </c>
      <c r="F1372" s="90" t="s">
        <v>3183</v>
      </c>
      <c r="G1372" s="90" t="s">
        <v>13900</v>
      </c>
      <c r="H1372" s="90" t="s">
        <v>913</v>
      </c>
      <c r="I1372" s="90" t="s">
        <v>1091</v>
      </c>
      <c r="J1372" s="116">
        <v>10148</v>
      </c>
      <c r="K1372" s="90" t="s">
        <v>1963</v>
      </c>
      <c r="L1372" s="90" t="s">
        <v>583</v>
      </c>
      <c r="M1372" s="94" t="str">
        <f t="shared" si="24"/>
        <v>SANCHEZ Mateo</v>
      </c>
      <c r="N1372" s="94" t="str">
        <f>IFERROR(VLOOKUP(A1372,'[2]CLASES-TEMPORADA 2022_2023-2023'!$A:$M,12,0),"")</f>
        <v/>
      </c>
      <c r="O1372" s="90" t="str">
        <f>IFERROR(VLOOKUP(A1372,'[2]CLASES-TEMPORADA 2022_2023-2023'!$A:$M,13,0),"")</f>
        <v/>
      </c>
    </row>
    <row r="1373" spans="1:15" s="94" customFormat="1" x14ac:dyDescent="0.2">
      <c r="A1373" s="116">
        <v>35739</v>
      </c>
      <c r="B1373" s="90" t="s">
        <v>8750</v>
      </c>
      <c r="C1373" s="90" t="s">
        <v>3184</v>
      </c>
      <c r="D1373" s="90"/>
      <c r="E1373" s="90" t="s">
        <v>3185</v>
      </c>
      <c r="F1373" s="90" t="s">
        <v>2430</v>
      </c>
      <c r="G1373" s="90" t="s">
        <v>13901</v>
      </c>
      <c r="H1373" s="90" t="s">
        <v>913</v>
      </c>
      <c r="I1373" s="90" t="s">
        <v>1063</v>
      </c>
      <c r="J1373" s="116">
        <v>10445</v>
      </c>
      <c r="K1373" s="90" t="s">
        <v>2540</v>
      </c>
      <c r="L1373" s="90" t="s">
        <v>593</v>
      </c>
      <c r="M1373" s="94" t="str">
        <f t="shared" si="24"/>
        <v>LEHMANN Florian</v>
      </c>
      <c r="N1373" s="94" t="str">
        <f>IFERROR(VLOOKUP(A1373,'[2]CLASES-TEMPORADA 2022_2023-2023'!$A:$M,12,0),"")</f>
        <v/>
      </c>
      <c r="O1373" s="90" t="str">
        <f>IFERROR(VLOOKUP(A1373,'[2]CLASES-TEMPORADA 2022_2023-2023'!$A:$M,13,0),"")</f>
        <v/>
      </c>
    </row>
    <row r="1374" spans="1:15" s="94" customFormat="1" x14ac:dyDescent="0.2">
      <c r="A1374" s="116">
        <v>35730</v>
      </c>
      <c r="B1374" s="90" t="s">
        <v>8750</v>
      </c>
      <c r="C1374" s="90" t="s">
        <v>3186</v>
      </c>
      <c r="D1374" s="90" t="s">
        <v>3187</v>
      </c>
      <c r="E1374" s="90" t="s">
        <v>64</v>
      </c>
      <c r="F1374" s="90" t="s">
        <v>3188</v>
      </c>
      <c r="G1374" s="90" t="s">
        <v>13902</v>
      </c>
      <c r="H1374" s="90" t="s">
        <v>920</v>
      </c>
      <c r="I1374" s="90" t="s">
        <v>1212</v>
      </c>
      <c r="J1374" s="116">
        <v>10083</v>
      </c>
      <c r="K1374" s="90" t="s">
        <v>1963</v>
      </c>
      <c r="L1374" s="90" t="s">
        <v>586</v>
      </c>
      <c r="M1374" s="94" t="str">
        <f t="shared" si="24"/>
        <v>DÁVILA Francisco</v>
      </c>
      <c r="N1374" s="94" t="str">
        <f>IFERROR(VLOOKUP(A1374,'[2]CLASES-TEMPORADA 2022_2023-2023'!$A:$M,12,0),"")</f>
        <v/>
      </c>
      <c r="O1374" s="90" t="str">
        <f>IFERROR(VLOOKUP(A1374,'[2]CLASES-TEMPORADA 2022_2023-2023'!$A:$M,13,0),"")</f>
        <v/>
      </c>
    </row>
    <row r="1375" spans="1:15" s="94" customFormat="1" x14ac:dyDescent="0.2">
      <c r="A1375" s="116">
        <v>35720</v>
      </c>
      <c r="B1375" s="90" t="s">
        <v>10851</v>
      </c>
      <c r="C1375" s="90" t="s">
        <v>101</v>
      </c>
      <c r="D1375" s="90" t="s">
        <v>84</v>
      </c>
      <c r="E1375" s="90" t="s">
        <v>3189</v>
      </c>
      <c r="F1375" s="90" t="s">
        <v>3190</v>
      </c>
      <c r="G1375" s="90" t="s">
        <v>13903</v>
      </c>
      <c r="H1375" s="90" t="s">
        <v>913</v>
      </c>
      <c r="I1375" s="90" t="s">
        <v>1245</v>
      </c>
      <c r="J1375" s="116">
        <v>10101</v>
      </c>
      <c r="K1375" s="90" t="s">
        <v>1963</v>
      </c>
      <c r="L1375" s="90" t="s">
        <v>591</v>
      </c>
      <c r="M1375" s="94" t="str">
        <f t="shared" si="24"/>
        <v>VIDAL Patricia</v>
      </c>
      <c r="N1375" s="94" t="str">
        <f>IFERROR(VLOOKUP(A1375,'[2]CLASES-TEMPORADA 2022_2023-2023'!$A:$M,12,0),"")</f>
        <v/>
      </c>
      <c r="O1375" s="90" t="str">
        <f>IFERROR(VLOOKUP(A1375,'[2]CLASES-TEMPORADA 2022_2023-2023'!$A:$M,13,0),"")</f>
        <v/>
      </c>
    </row>
    <row r="1376" spans="1:15" s="94" customFormat="1" x14ac:dyDescent="0.2">
      <c r="A1376" s="116">
        <v>35709</v>
      </c>
      <c r="B1376" s="90" t="s">
        <v>10851</v>
      </c>
      <c r="C1376" s="90" t="s">
        <v>29</v>
      </c>
      <c r="D1376" s="90" t="s">
        <v>102</v>
      </c>
      <c r="E1376" s="90" t="s">
        <v>3191</v>
      </c>
      <c r="F1376" s="90" t="s">
        <v>2149</v>
      </c>
      <c r="G1376" s="90" t="s">
        <v>13904</v>
      </c>
      <c r="H1376" s="90" t="s">
        <v>909</v>
      </c>
      <c r="I1376" s="90" t="s">
        <v>550</v>
      </c>
      <c r="J1376" s="116">
        <v>10138</v>
      </c>
      <c r="K1376" s="90" t="s">
        <v>1963</v>
      </c>
      <c r="L1376" s="90" t="s">
        <v>627</v>
      </c>
      <c r="M1376" s="94" t="str">
        <f t="shared" si="24"/>
        <v>SANCHEZ Lorena</v>
      </c>
      <c r="N1376" s="94" t="str">
        <f>IFERROR(VLOOKUP(A1376,'[2]CLASES-TEMPORADA 2022_2023-2023'!$A:$M,12,0),"")</f>
        <v/>
      </c>
      <c r="O1376" s="90" t="str">
        <f>IFERROR(VLOOKUP(A1376,'[2]CLASES-TEMPORADA 2022_2023-2023'!$A:$M,13,0),"")</f>
        <v/>
      </c>
    </row>
    <row r="1377" spans="1:15" s="94" customFormat="1" x14ac:dyDescent="0.2">
      <c r="A1377" s="116">
        <v>35704</v>
      </c>
      <c r="B1377" s="90" t="s">
        <v>8750</v>
      </c>
      <c r="C1377" s="90" t="s">
        <v>31</v>
      </c>
      <c r="D1377" s="90" t="s">
        <v>3192</v>
      </c>
      <c r="E1377" s="90" t="s">
        <v>957</v>
      </c>
      <c r="F1377" s="90" t="s">
        <v>3193</v>
      </c>
      <c r="G1377" s="90" t="s">
        <v>13905</v>
      </c>
      <c r="H1377" s="90" t="s">
        <v>909</v>
      </c>
      <c r="I1377" s="90" t="s">
        <v>673</v>
      </c>
      <c r="J1377" s="116">
        <v>10202</v>
      </c>
      <c r="K1377" s="90" t="s">
        <v>1963</v>
      </c>
      <c r="L1377" s="90" t="s">
        <v>583</v>
      </c>
      <c r="M1377" s="94" t="str">
        <f t="shared" si="24"/>
        <v>LOPEZ Marcos</v>
      </c>
      <c r="N1377" s="94" t="str">
        <f>IFERROR(VLOOKUP(A1377,'[2]CLASES-TEMPORADA 2022_2023-2023'!$A:$M,12,0),"")</f>
        <v/>
      </c>
      <c r="O1377" s="90" t="str">
        <f>IFERROR(VLOOKUP(A1377,'[2]CLASES-TEMPORADA 2022_2023-2023'!$A:$M,13,0),"")</f>
        <v/>
      </c>
    </row>
    <row r="1378" spans="1:15" s="94" customFormat="1" x14ac:dyDescent="0.2">
      <c r="A1378" s="116">
        <v>35701</v>
      </c>
      <c r="B1378" s="90" t="s">
        <v>8750</v>
      </c>
      <c r="C1378" s="90" t="s">
        <v>13906</v>
      </c>
      <c r="D1378" s="90" t="s">
        <v>100</v>
      </c>
      <c r="E1378" s="90" t="s">
        <v>3538</v>
      </c>
      <c r="F1378" s="90" t="s">
        <v>13907</v>
      </c>
      <c r="G1378" s="90" t="s">
        <v>13908</v>
      </c>
      <c r="H1378" s="90" t="s">
        <v>909</v>
      </c>
      <c r="I1378" s="90" t="s">
        <v>1188</v>
      </c>
      <c r="J1378" s="116">
        <v>251</v>
      </c>
      <c r="K1378" s="90" t="s">
        <v>1963</v>
      </c>
      <c r="L1378" s="90" t="s">
        <v>587</v>
      </c>
      <c r="M1378" s="94" t="str">
        <f t="shared" si="24"/>
        <v>MOLINÉ Nico</v>
      </c>
      <c r="N1378" s="94" t="str">
        <f>IFERROR(VLOOKUP(A1378,'[2]CLASES-TEMPORADA 2022_2023-2023'!$A:$M,12,0),"")</f>
        <v/>
      </c>
      <c r="O1378" s="90" t="str">
        <f>IFERROR(VLOOKUP(A1378,'[2]CLASES-TEMPORADA 2022_2023-2023'!$A:$M,13,0),"")</f>
        <v/>
      </c>
    </row>
    <row r="1379" spans="1:15" s="94" customFormat="1" x14ac:dyDescent="0.2">
      <c r="A1379" s="116">
        <v>35699</v>
      </c>
      <c r="B1379" s="90" t="s">
        <v>8750</v>
      </c>
      <c r="C1379" s="90" t="s">
        <v>1624</v>
      </c>
      <c r="D1379" s="90" t="s">
        <v>2758</v>
      </c>
      <c r="E1379" s="90" t="s">
        <v>1079</v>
      </c>
      <c r="F1379" s="90" t="s">
        <v>13909</v>
      </c>
      <c r="G1379" s="90" t="s">
        <v>13910</v>
      </c>
      <c r="H1379" s="90" t="s">
        <v>909</v>
      </c>
      <c r="I1379" s="90" t="s">
        <v>13911</v>
      </c>
      <c r="J1379" s="116">
        <v>10358</v>
      </c>
      <c r="K1379" s="90" t="s">
        <v>1963</v>
      </c>
      <c r="L1379" s="90" t="s">
        <v>583</v>
      </c>
      <c r="M1379" s="94" t="str">
        <f t="shared" si="24"/>
        <v>BARRENO Hugo</v>
      </c>
      <c r="N1379" s="94" t="str">
        <f>IFERROR(VLOOKUP(A1379,'[2]CLASES-TEMPORADA 2022_2023-2023'!$A:$M,12,0),"")</f>
        <v/>
      </c>
      <c r="O1379" s="90" t="str">
        <f>IFERROR(VLOOKUP(A1379,'[2]CLASES-TEMPORADA 2022_2023-2023'!$A:$M,13,0),"")</f>
        <v/>
      </c>
    </row>
    <row r="1380" spans="1:15" s="94" customFormat="1" x14ac:dyDescent="0.2">
      <c r="A1380" s="116">
        <v>35697</v>
      </c>
      <c r="B1380" s="90" t="s">
        <v>10851</v>
      </c>
      <c r="C1380" s="90" t="s">
        <v>995</v>
      </c>
      <c r="D1380" s="90" t="s">
        <v>1712</v>
      </c>
      <c r="E1380" s="90" t="s">
        <v>2396</v>
      </c>
      <c r="F1380" s="90" t="s">
        <v>3194</v>
      </c>
      <c r="G1380" s="90" t="s">
        <v>13912</v>
      </c>
      <c r="H1380" s="90" t="s">
        <v>913</v>
      </c>
      <c r="I1380" s="90" t="s">
        <v>1171</v>
      </c>
      <c r="J1380" s="116">
        <v>59</v>
      </c>
      <c r="K1380" s="90" t="s">
        <v>1963</v>
      </c>
      <c r="L1380" s="90" t="s">
        <v>587</v>
      </c>
      <c r="M1380" s="94" t="str">
        <f t="shared" si="24"/>
        <v>GONZÁLEZ Martina</v>
      </c>
      <c r="N1380" s="94" t="str">
        <f>IFERROR(VLOOKUP(A1380,'[2]CLASES-TEMPORADA 2022_2023-2023'!$A:$M,12,0),"")</f>
        <v/>
      </c>
      <c r="O1380" s="90" t="str">
        <f>IFERROR(VLOOKUP(A1380,'[2]CLASES-TEMPORADA 2022_2023-2023'!$A:$M,13,0),"")</f>
        <v/>
      </c>
    </row>
    <row r="1381" spans="1:15" s="94" customFormat="1" x14ac:dyDescent="0.2">
      <c r="A1381" s="116">
        <v>35696</v>
      </c>
      <c r="B1381" s="90" t="s">
        <v>10851</v>
      </c>
      <c r="C1381" s="90" t="s">
        <v>3195</v>
      </c>
      <c r="D1381" s="90" t="s">
        <v>3196</v>
      </c>
      <c r="E1381" s="90" t="s">
        <v>3197</v>
      </c>
      <c r="F1381" s="90" t="s">
        <v>2262</v>
      </c>
      <c r="G1381" s="90" t="s">
        <v>13913</v>
      </c>
      <c r="H1381" s="90" t="s">
        <v>913</v>
      </c>
      <c r="I1381" s="90" t="s">
        <v>1171</v>
      </c>
      <c r="J1381" s="116">
        <v>59</v>
      </c>
      <c r="K1381" s="90" t="s">
        <v>1963</v>
      </c>
      <c r="L1381" s="90" t="s">
        <v>587</v>
      </c>
      <c r="M1381" s="94" t="str">
        <f t="shared" si="24"/>
        <v>SAGRERA Maika</v>
      </c>
      <c r="N1381" s="94" t="str">
        <f>IFERROR(VLOOKUP(A1381,'[2]CLASES-TEMPORADA 2022_2023-2023'!$A:$M,12,0),"")</f>
        <v/>
      </c>
      <c r="O1381" s="90" t="str">
        <f>IFERROR(VLOOKUP(A1381,'[2]CLASES-TEMPORADA 2022_2023-2023'!$A:$M,13,0),"")</f>
        <v/>
      </c>
    </row>
    <row r="1382" spans="1:15" s="94" customFormat="1" x14ac:dyDescent="0.2">
      <c r="A1382" s="116">
        <v>35695</v>
      </c>
      <c r="B1382" s="90" t="s">
        <v>10851</v>
      </c>
      <c r="C1382" s="90" t="s">
        <v>1552</v>
      </c>
      <c r="D1382" s="90" t="s">
        <v>3198</v>
      </c>
      <c r="E1382" s="90" t="s">
        <v>1088</v>
      </c>
      <c r="F1382" s="90" t="s">
        <v>2194</v>
      </c>
      <c r="G1382" s="90" t="s">
        <v>13914</v>
      </c>
      <c r="H1382" s="90" t="s">
        <v>913</v>
      </c>
      <c r="I1382" s="90" t="s">
        <v>1171</v>
      </c>
      <c r="J1382" s="116">
        <v>59</v>
      </c>
      <c r="K1382" s="90" t="s">
        <v>1963</v>
      </c>
      <c r="L1382" s="90" t="s">
        <v>587</v>
      </c>
      <c r="M1382" s="94" t="str">
        <f t="shared" si="24"/>
        <v>TORRENTS Laura</v>
      </c>
      <c r="N1382" s="94" t="str">
        <f>IFERROR(VLOOKUP(A1382,'[2]CLASES-TEMPORADA 2022_2023-2023'!$A:$M,12,0),"")</f>
        <v/>
      </c>
      <c r="O1382" s="90" t="str">
        <f>IFERROR(VLOOKUP(A1382,'[2]CLASES-TEMPORADA 2022_2023-2023'!$A:$M,13,0),"")</f>
        <v/>
      </c>
    </row>
    <row r="1383" spans="1:15" s="94" customFormat="1" x14ac:dyDescent="0.2">
      <c r="A1383" s="116">
        <v>35694</v>
      </c>
      <c r="B1383" s="90" t="s">
        <v>10851</v>
      </c>
      <c r="C1383" s="90" t="s">
        <v>1552</v>
      </c>
      <c r="D1383" s="90" t="s">
        <v>3198</v>
      </c>
      <c r="E1383" s="90" t="s">
        <v>3199</v>
      </c>
      <c r="F1383" s="90" t="s">
        <v>3200</v>
      </c>
      <c r="G1383" s="90" t="s">
        <v>13915</v>
      </c>
      <c r="H1383" s="90" t="s">
        <v>913</v>
      </c>
      <c r="I1383" s="90" t="s">
        <v>1171</v>
      </c>
      <c r="J1383" s="116">
        <v>59</v>
      </c>
      <c r="K1383" s="90" t="s">
        <v>1963</v>
      </c>
      <c r="L1383" s="90" t="s">
        <v>587</v>
      </c>
      <c r="M1383" s="94" t="str">
        <f t="shared" si="24"/>
        <v>TORRENTS Helena</v>
      </c>
      <c r="N1383" s="94" t="str">
        <f>IFERROR(VLOOKUP(A1383,'[2]CLASES-TEMPORADA 2022_2023-2023'!$A:$M,12,0),"")</f>
        <v/>
      </c>
      <c r="O1383" s="90" t="str">
        <f>IFERROR(VLOOKUP(A1383,'[2]CLASES-TEMPORADA 2022_2023-2023'!$A:$M,13,0),"")</f>
        <v/>
      </c>
    </row>
    <row r="1384" spans="1:15" s="94" customFormat="1" x14ac:dyDescent="0.2">
      <c r="A1384" s="116">
        <v>35692</v>
      </c>
      <c r="B1384" s="90" t="s">
        <v>10851</v>
      </c>
      <c r="C1384" s="90" t="s">
        <v>1337</v>
      </c>
      <c r="D1384" s="90" t="s">
        <v>3201</v>
      </c>
      <c r="E1384" s="90" t="s">
        <v>3202</v>
      </c>
      <c r="F1384" s="90" t="s">
        <v>3203</v>
      </c>
      <c r="G1384" s="90" t="s">
        <v>13916</v>
      </c>
      <c r="H1384" s="90" t="s">
        <v>909</v>
      </c>
      <c r="I1384" s="90" t="s">
        <v>1167</v>
      </c>
      <c r="J1384" s="116">
        <v>682</v>
      </c>
      <c r="K1384" s="90" t="s">
        <v>1963</v>
      </c>
      <c r="L1384" s="90" t="s">
        <v>520</v>
      </c>
      <c r="M1384" s="94" t="str">
        <f t="shared" si="24"/>
        <v>OTERO Naiara</v>
      </c>
      <c r="N1384" s="94" t="str">
        <f>IFERROR(VLOOKUP(A1384,'[2]CLASES-TEMPORADA 2022_2023-2023'!$A:$M,12,0),"")</f>
        <v/>
      </c>
      <c r="O1384" s="90" t="str">
        <f>IFERROR(VLOOKUP(A1384,'[2]CLASES-TEMPORADA 2022_2023-2023'!$A:$M,13,0),"")</f>
        <v/>
      </c>
    </row>
    <row r="1385" spans="1:15" s="94" customFormat="1" x14ac:dyDescent="0.2">
      <c r="A1385" s="116">
        <v>35680</v>
      </c>
      <c r="B1385" s="90" t="s">
        <v>8750</v>
      </c>
      <c r="C1385" s="90" t="s">
        <v>163</v>
      </c>
      <c r="D1385" s="90" t="s">
        <v>13917</v>
      </c>
      <c r="E1385" s="90" t="s">
        <v>124</v>
      </c>
      <c r="F1385" s="90" t="s">
        <v>13918</v>
      </c>
      <c r="G1385" s="90" t="s">
        <v>13919</v>
      </c>
      <c r="H1385" s="90" t="s">
        <v>909</v>
      </c>
      <c r="I1385" s="90" t="s">
        <v>948</v>
      </c>
      <c r="J1385" s="116">
        <v>284</v>
      </c>
      <c r="K1385" s="90" t="s">
        <v>1963</v>
      </c>
      <c r="L1385" s="90" t="s">
        <v>588</v>
      </c>
      <c r="M1385" s="94" t="str">
        <f t="shared" si="24"/>
        <v>ANGULO Iker</v>
      </c>
      <c r="N1385" s="94" t="str">
        <f>IFERROR(VLOOKUP(A1385,'[2]CLASES-TEMPORADA 2022_2023-2023'!$A:$M,12,0),"")</f>
        <v/>
      </c>
      <c r="O1385" s="90" t="str">
        <f>IFERROR(VLOOKUP(A1385,'[2]CLASES-TEMPORADA 2022_2023-2023'!$A:$M,13,0),"")</f>
        <v/>
      </c>
    </row>
    <row r="1386" spans="1:15" s="94" customFormat="1" x14ac:dyDescent="0.2">
      <c r="A1386" s="116">
        <v>35668</v>
      </c>
      <c r="B1386" s="90" t="s">
        <v>8750</v>
      </c>
      <c r="C1386" s="90" t="s">
        <v>22</v>
      </c>
      <c r="D1386" s="90" t="s">
        <v>22</v>
      </c>
      <c r="E1386" s="90" t="s">
        <v>3206</v>
      </c>
      <c r="F1386" s="90" t="s">
        <v>3207</v>
      </c>
      <c r="G1386" s="90" t="s">
        <v>13920</v>
      </c>
      <c r="H1386" s="90" t="s">
        <v>920</v>
      </c>
      <c r="I1386" s="90" t="s">
        <v>3208</v>
      </c>
      <c r="J1386" s="116">
        <v>155</v>
      </c>
      <c r="K1386" s="90" t="s">
        <v>1963</v>
      </c>
      <c r="L1386" s="90" t="s">
        <v>602</v>
      </c>
      <c r="M1386" s="94" t="str">
        <f t="shared" si="24"/>
        <v>FERNANDEZ Jose Ramon</v>
      </c>
      <c r="N1386" s="94" t="str">
        <f>IFERROR(VLOOKUP(A1386,'[2]CLASES-TEMPORADA 2022_2023-2023'!$A:$M,12,0),"")</f>
        <v/>
      </c>
      <c r="O1386" s="90" t="str">
        <f>IFERROR(VLOOKUP(A1386,'[2]CLASES-TEMPORADA 2022_2023-2023'!$A:$M,13,0),"")</f>
        <v/>
      </c>
    </row>
    <row r="1387" spans="1:15" s="94" customFormat="1" x14ac:dyDescent="0.2">
      <c r="A1387" s="116">
        <v>35667</v>
      </c>
      <c r="B1387" s="90" t="s">
        <v>8750</v>
      </c>
      <c r="C1387" s="90" t="s">
        <v>1202</v>
      </c>
      <c r="D1387" s="90" t="s">
        <v>1085</v>
      </c>
      <c r="E1387" s="90" t="s">
        <v>957</v>
      </c>
      <c r="F1387" s="90" t="s">
        <v>2479</v>
      </c>
      <c r="G1387" s="90" t="s">
        <v>13921</v>
      </c>
      <c r="H1387" s="90" t="s">
        <v>920</v>
      </c>
      <c r="I1387" s="90" t="s">
        <v>3208</v>
      </c>
      <c r="J1387" s="116">
        <v>155</v>
      </c>
      <c r="K1387" s="90" t="s">
        <v>1963</v>
      </c>
      <c r="L1387" s="90" t="s">
        <v>602</v>
      </c>
      <c r="M1387" s="94" t="str">
        <f t="shared" si="24"/>
        <v>ZAMORA Marcos</v>
      </c>
      <c r="N1387" s="94" t="str">
        <f>IFERROR(VLOOKUP(A1387,'[2]CLASES-TEMPORADA 2022_2023-2023'!$A:$M,12,0),"")</f>
        <v/>
      </c>
      <c r="O1387" s="90" t="str">
        <f>IFERROR(VLOOKUP(A1387,'[2]CLASES-TEMPORADA 2022_2023-2023'!$A:$M,13,0),"")</f>
        <v/>
      </c>
    </row>
    <row r="1388" spans="1:15" s="94" customFormat="1" x14ac:dyDescent="0.2">
      <c r="A1388" s="116">
        <v>35666</v>
      </c>
      <c r="B1388" s="90" t="s">
        <v>8750</v>
      </c>
      <c r="C1388" s="90" t="s">
        <v>1803</v>
      </c>
      <c r="D1388" s="90" t="s">
        <v>144</v>
      </c>
      <c r="E1388" s="90" t="s">
        <v>3209</v>
      </c>
      <c r="F1388" s="90" t="s">
        <v>3210</v>
      </c>
      <c r="G1388" s="90" t="s">
        <v>13922</v>
      </c>
      <c r="H1388" s="90" t="s">
        <v>920</v>
      </c>
      <c r="I1388" s="90" t="s">
        <v>2116</v>
      </c>
      <c r="J1388" s="116">
        <v>10463</v>
      </c>
      <c r="K1388" s="90" t="s">
        <v>1963</v>
      </c>
      <c r="L1388" s="90" t="s">
        <v>583</v>
      </c>
      <c r="M1388" s="94" t="str">
        <f t="shared" si="24"/>
        <v>PLASENCIA Jose Luis</v>
      </c>
      <c r="N1388" s="94" t="str">
        <f>IFERROR(VLOOKUP(A1388,'[2]CLASES-TEMPORADA 2022_2023-2023'!$A:$M,12,0),"")</f>
        <v/>
      </c>
      <c r="O1388" s="90" t="str">
        <f>IFERROR(VLOOKUP(A1388,'[2]CLASES-TEMPORADA 2022_2023-2023'!$A:$M,13,0),"")</f>
        <v/>
      </c>
    </row>
    <row r="1389" spans="1:15" s="94" customFormat="1" x14ac:dyDescent="0.2">
      <c r="A1389" s="116">
        <v>35660</v>
      </c>
      <c r="B1389" s="90" t="s">
        <v>8750</v>
      </c>
      <c r="C1389" s="90" t="s">
        <v>3211</v>
      </c>
      <c r="D1389" s="90" t="s">
        <v>3212</v>
      </c>
      <c r="E1389" s="90" t="s">
        <v>1271</v>
      </c>
      <c r="F1389" s="90" t="s">
        <v>3213</v>
      </c>
      <c r="G1389" s="90" t="s">
        <v>13923</v>
      </c>
      <c r="H1389" s="90" t="s">
        <v>920</v>
      </c>
      <c r="I1389" s="90" t="s">
        <v>975</v>
      </c>
      <c r="J1389" s="116">
        <v>546</v>
      </c>
      <c r="K1389" s="90" t="s">
        <v>1963</v>
      </c>
      <c r="L1389" s="90" t="s">
        <v>593</v>
      </c>
      <c r="M1389" s="94" t="str">
        <f t="shared" si="24"/>
        <v>MEDEROS Luis</v>
      </c>
      <c r="N1389" s="94" t="str">
        <f>IFERROR(VLOOKUP(A1389,'[2]CLASES-TEMPORADA 2022_2023-2023'!$A:$M,12,0),"")</f>
        <v/>
      </c>
      <c r="O1389" s="90" t="str">
        <f>IFERROR(VLOOKUP(A1389,'[2]CLASES-TEMPORADA 2022_2023-2023'!$A:$M,13,0),"")</f>
        <v/>
      </c>
    </row>
    <row r="1390" spans="1:15" s="94" customFormat="1" x14ac:dyDescent="0.2">
      <c r="A1390" s="116">
        <v>35657</v>
      </c>
      <c r="B1390" s="90" t="s">
        <v>8750</v>
      </c>
      <c r="C1390" s="90" t="s">
        <v>46</v>
      </c>
      <c r="D1390" s="90" t="s">
        <v>13924</v>
      </c>
      <c r="E1390" s="90" t="s">
        <v>126</v>
      </c>
      <c r="F1390" s="90" t="s">
        <v>7956</v>
      </c>
      <c r="G1390" s="90" t="s">
        <v>13925</v>
      </c>
      <c r="H1390" s="90" t="s">
        <v>913</v>
      </c>
      <c r="I1390" s="90" t="s">
        <v>958</v>
      </c>
      <c r="J1390" s="116">
        <v>355</v>
      </c>
      <c r="K1390" s="90" t="s">
        <v>1963</v>
      </c>
      <c r="L1390" s="90" t="s">
        <v>604</v>
      </c>
      <c r="M1390" s="94" t="str">
        <f t="shared" si="24"/>
        <v>RODRIGUEZ Pablo</v>
      </c>
      <c r="N1390" s="94" t="str">
        <f>IFERROR(VLOOKUP(A1390,'[2]CLASES-TEMPORADA 2022_2023-2023'!$A:$M,12,0),"")</f>
        <v/>
      </c>
      <c r="O1390" s="90" t="str">
        <f>IFERROR(VLOOKUP(A1390,'[2]CLASES-TEMPORADA 2022_2023-2023'!$A:$M,13,0),"")</f>
        <v/>
      </c>
    </row>
    <row r="1391" spans="1:15" s="94" customFormat="1" x14ac:dyDescent="0.2">
      <c r="A1391" s="116">
        <v>35655</v>
      </c>
      <c r="B1391" s="90" t="s">
        <v>8750</v>
      </c>
      <c r="C1391" s="90" t="s">
        <v>1974</v>
      </c>
      <c r="D1391" s="90" t="s">
        <v>1433</v>
      </c>
      <c r="E1391" s="90" t="s">
        <v>2513</v>
      </c>
      <c r="F1391" s="90" t="s">
        <v>3214</v>
      </c>
      <c r="G1391" s="90" t="s">
        <v>13926</v>
      </c>
      <c r="H1391" s="90" t="s">
        <v>913</v>
      </c>
      <c r="I1391" s="90" t="s">
        <v>958</v>
      </c>
      <c r="J1391" s="116">
        <v>355</v>
      </c>
      <c r="K1391" s="90" t="s">
        <v>1963</v>
      </c>
      <c r="L1391" s="90" t="s">
        <v>604</v>
      </c>
      <c r="M1391" s="94" t="str">
        <f t="shared" si="24"/>
        <v>SAEZ Leo</v>
      </c>
      <c r="N1391" s="94" t="str">
        <f>IFERROR(VLOOKUP(A1391,'[2]CLASES-TEMPORADA 2022_2023-2023'!$A:$M,12,0),"")</f>
        <v/>
      </c>
      <c r="O1391" s="90" t="str">
        <f>IFERROR(VLOOKUP(A1391,'[2]CLASES-TEMPORADA 2022_2023-2023'!$A:$M,13,0),"")</f>
        <v/>
      </c>
    </row>
    <row r="1392" spans="1:15" s="94" customFormat="1" x14ac:dyDescent="0.2">
      <c r="A1392" s="116">
        <v>35648</v>
      </c>
      <c r="B1392" s="90" t="s">
        <v>8750</v>
      </c>
      <c r="C1392" s="90" t="s">
        <v>3215</v>
      </c>
      <c r="D1392" s="90" t="s">
        <v>3216</v>
      </c>
      <c r="E1392" s="90" t="s">
        <v>114</v>
      </c>
      <c r="F1392" s="90" t="s">
        <v>3217</v>
      </c>
      <c r="G1392" s="90" t="s">
        <v>13927</v>
      </c>
      <c r="H1392" s="90" t="s">
        <v>920</v>
      </c>
      <c r="I1392" s="90" t="s">
        <v>958</v>
      </c>
      <c r="J1392" s="116">
        <v>355</v>
      </c>
      <c r="K1392" s="90" t="s">
        <v>1963</v>
      </c>
      <c r="L1392" s="90" t="s">
        <v>604</v>
      </c>
      <c r="M1392" s="94" t="str">
        <f t="shared" si="24"/>
        <v>CELORIO Alfonso</v>
      </c>
      <c r="N1392" s="94" t="str">
        <f>IFERROR(VLOOKUP(A1392,'[2]CLASES-TEMPORADA 2022_2023-2023'!$A:$M,12,0),"")</f>
        <v/>
      </c>
      <c r="O1392" s="90" t="str">
        <f>IFERROR(VLOOKUP(A1392,'[2]CLASES-TEMPORADA 2022_2023-2023'!$A:$M,13,0),"")</f>
        <v/>
      </c>
    </row>
    <row r="1393" spans="1:15" s="94" customFormat="1" x14ac:dyDescent="0.2">
      <c r="A1393" s="116">
        <v>35647</v>
      </c>
      <c r="B1393" s="90" t="s">
        <v>8750</v>
      </c>
      <c r="C1393" s="90" t="s">
        <v>1974</v>
      </c>
      <c r="D1393" s="90" t="s">
        <v>69</v>
      </c>
      <c r="E1393" s="90" t="s">
        <v>52</v>
      </c>
      <c r="F1393" s="90" t="s">
        <v>13928</v>
      </c>
      <c r="G1393" s="90" t="s">
        <v>13929</v>
      </c>
      <c r="H1393" s="90" t="s">
        <v>909</v>
      </c>
      <c r="I1393" s="90" t="s">
        <v>958</v>
      </c>
      <c r="J1393" s="116">
        <v>355</v>
      </c>
      <c r="K1393" s="90" t="s">
        <v>1963</v>
      </c>
      <c r="L1393" s="90" t="s">
        <v>604</v>
      </c>
      <c r="M1393" s="94" t="str">
        <f t="shared" si="24"/>
        <v>SAEZ Jose Antonio</v>
      </c>
      <c r="N1393" s="94" t="str">
        <f>IFERROR(VLOOKUP(A1393,'[2]CLASES-TEMPORADA 2022_2023-2023'!$A:$M,12,0),"")</f>
        <v/>
      </c>
      <c r="O1393" s="90" t="str">
        <f>IFERROR(VLOOKUP(A1393,'[2]CLASES-TEMPORADA 2022_2023-2023'!$A:$M,13,0),"")</f>
        <v/>
      </c>
    </row>
    <row r="1394" spans="1:15" s="94" customFormat="1" x14ac:dyDescent="0.2">
      <c r="A1394" s="116">
        <v>35644</v>
      </c>
      <c r="B1394" s="90" t="s">
        <v>8750</v>
      </c>
      <c r="C1394" s="90" t="s">
        <v>91</v>
      </c>
      <c r="D1394" s="90" t="s">
        <v>84</v>
      </c>
      <c r="E1394" s="90" t="s">
        <v>24</v>
      </c>
      <c r="F1394" s="90" t="s">
        <v>13930</v>
      </c>
      <c r="G1394" s="90" t="s">
        <v>13931</v>
      </c>
      <c r="H1394" s="90" t="s">
        <v>920</v>
      </c>
      <c r="I1394" s="90" t="s">
        <v>979</v>
      </c>
      <c r="J1394" s="116">
        <v>634</v>
      </c>
      <c r="K1394" s="90" t="s">
        <v>1963</v>
      </c>
      <c r="L1394" s="90" t="s">
        <v>593</v>
      </c>
      <c r="M1394" s="94" t="str">
        <f t="shared" si="24"/>
        <v>ALVAREZ Daniel</v>
      </c>
      <c r="N1394" s="94" t="str">
        <f>IFERROR(VLOOKUP(A1394,'[2]CLASES-TEMPORADA 2022_2023-2023'!$A:$M,12,0),"")</f>
        <v/>
      </c>
      <c r="O1394" s="90" t="str">
        <f>IFERROR(VLOOKUP(A1394,'[2]CLASES-TEMPORADA 2022_2023-2023'!$A:$M,13,0),"")</f>
        <v/>
      </c>
    </row>
    <row r="1395" spans="1:15" s="94" customFormat="1" x14ac:dyDescent="0.2">
      <c r="A1395" s="116">
        <v>35643</v>
      </c>
      <c r="B1395" s="90" t="s">
        <v>8750</v>
      </c>
      <c r="C1395" s="90" t="s">
        <v>1376</v>
      </c>
      <c r="D1395" s="90" t="s">
        <v>3218</v>
      </c>
      <c r="E1395" s="90" t="s">
        <v>47</v>
      </c>
      <c r="F1395" s="90" t="s">
        <v>3219</v>
      </c>
      <c r="G1395" s="90" t="s">
        <v>13932</v>
      </c>
      <c r="H1395" s="90" t="s">
        <v>913</v>
      </c>
      <c r="I1395" s="90" t="s">
        <v>958</v>
      </c>
      <c r="J1395" s="116">
        <v>355</v>
      </c>
      <c r="K1395" s="90" t="s">
        <v>1963</v>
      </c>
      <c r="L1395" s="90" t="s">
        <v>604</v>
      </c>
      <c r="M1395" s="94" t="str">
        <f t="shared" si="24"/>
        <v>RAMOS Mateo</v>
      </c>
      <c r="N1395" s="94" t="str">
        <f>IFERROR(VLOOKUP(A1395,'[2]CLASES-TEMPORADA 2022_2023-2023'!$A:$M,12,0),"")</f>
        <v/>
      </c>
      <c r="O1395" s="90" t="str">
        <f>IFERROR(VLOOKUP(A1395,'[2]CLASES-TEMPORADA 2022_2023-2023'!$A:$M,13,0),"")</f>
        <v/>
      </c>
    </row>
    <row r="1396" spans="1:15" s="94" customFormat="1" x14ac:dyDescent="0.2">
      <c r="A1396" s="116">
        <v>35640</v>
      </c>
      <c r="B1396" s="90" t="s">
        <v>10851</v>
      </c>
      <c r="C1396" s="90" t="s">
        <v>3220</v>
      </c>
      <c r="D1396" s="90"/>
      <c r="E1396" s="90" t="s">
        <v>3221</v>
      </c>
      <c r="F1396" s="90" t="s">
        <v>3222</v>
      </c>
      <c r="G1396" s="90" t="s">
        <v>13933</v>
      </c>
      <c r="H1396" s="90" t="s">
        <v>920</v>
      </c>
      <c r="I1396" s="90" t="s">
        <v>1105</v>
      </c>
      <c r="J1396" s="116">
        <v>10348</v>
      </c>
      <c r="K1396" s="90" t="s">
        <v>2357</v>
      </c>
      <c r="L1396" s="90" t="s">
        <v>520</v>
      </c>
      <c r="M1396" s="94" t="str">
        <f t="shared" si="24"/>
        <v>ZAKHAROVA Dariia</v>
      </c>
      <c r="N1396" s="94" t="str">
        <f>IFERROR(VLOOKUP(A1396,'[2]CLASES-TEMPORADA 2022_2023-2023'!$A:$M,12,0),"")</f>
        <v/>
      </c>
      <c r="O1396" s="90" t="str">
        <f>IFERROR(VLOOKUP(A1396,'[2]CLASES-TEMPORADA 2022_2023-2023'!$A:$M,13,0),"")</f>
        <v/>
      </c>
    </row>
    <row r="1397" spans="1:15" s="94" customFormat="1" x14ac:dyDescent="0.2">
      <c r="A1397" s="116">
        <v>35629</v>
      </c>
      <c r="B1397" s="90" t="s">
        <v>10851</v>
      </c>
      <c r="C1397" s="90" t="s">
        <v>13934</v>
      </c>
      <c r="D1397" s="90" t="s">
        <v>118</v>
      </c>
      <c r="E1397" s="90" t="s">
        <v>1084</v>
      </c>
      <c r="F1397" s="90" t="s">
        <v>13935</v>
      </c>
      <c r="G1397" s="90" t="s">
        <v>13936</v>
      </c>
      <c r="H1397" s="90" t="s">
        <v>909</v>
      </c>
      <c r="I1397" s="90" t="s">
        <v>1002</v>
      </c>
      <c r="J1397" s="116">
        <v>10061</v>
      </c>
      <c r="K1397" s="90" t="s">
        <v>1963</v>
      </c>
      <c r="L1397" s="90" t="s">
        <v>583</v>
      </c>
      <c r="M1397" s="94" t="str">
        <f t="shared" si="24"/>
        <v>CHILLIDA Maria</v>
      </c>
      <c r="N1397" s="94" t="str">
        <f>IFERROR(VLOOKUP(A1397,'[2]CLASES-TEMPORADA 2022_2023-2023'!$A:$M,12,0),"")</f>
        <v/>
      </c>
      <c r="O1397" s="90" t="str">
        <f>IFERROR(VLOOKUP(A1397,'[2]CLASES-TEMPORADA 2022_2023-2023'!$A:$M,13,0),"")</f>
        <v/>
      </c>
    </row>
    <row r="1398" spans="1:15" s="94" customFormat="1" x14ac:dyDescent="0.2">
      <c r="A1398" s="116">
        <v>35620</v>
      </c>
      <c r="B1398" s="90" t="s">
        <v>8750</v>
      </c>
      <c r="C1398" s="90" t="s">
        <v>2969</v>
      </c>
      <c r="D1398" s="90" t="s">
        <v>1529</v>
      </c>
      <c r="E1398" s="90" t="s">
        <v>110</v>
      </c>
      <c r="F1398" s="90" t="s">
        <v>3223</v>
      </c>
      <c r="G1398" s="90" t="s">
        <v>13937</v>
      </c>
      <c r="H1398" s="90" t="s">
        <v>920</v>
      </c>
      <c r="I1398" s="90" t="s">
        <v>1141</v>
      </c>
      <c r="J1398" s="116">
        <v>652</v>
      </c>
      <c r="K1398" s="90" t="s">
        <v>1963</v>
      </c>
      <c r="L1398" s="90" t="s">
        <v>599</v>
      </c>
      <c r="M1398" s="94" t="str">
        <f t="shared" si="24"/>
        <v>CABEZAS Alvaro</v>
      </c>
      <c r="N1398" s="94" t="str">
        <f>IFERROR(VLOOKUP(A1398,'[2]CLASES-TEMPORADA 2022_2023-2023'!$A:$M,12,0),"")</f>
        <v/>
      </c>
      <c r="O1398" s="90" t="str">
        <f>IFERROR(VLOOKUP(A1398,'[2]CLASES-TEMPORADA 2022_2023-2023'!$A:$M,13,0),"")</f>
        <v/>
      </c>
    </row>
    <row r="1399" spans="1:15" s="94" customFormat="1" x14ac:dyDescent="0.2">
      <c r="A1399" s="116">
        <v>35617</v>
      </c>
      <c r="B1399" s="90" t="s">
        <v>8750</v>
      </c>
      <c r="C1399" s="90" t="s">
        <v>1601</v>
      </c>
      <c r="D1399" s="90" t="s">
        <v>1582</v>
      </c>
      <c r="E1399" s="90" t="s">
        <v>47</v>
      </c>
      <c r="F1399" s="90" t="s">
        <v>12158</v>
      </c>
      <c r="G1399" s="90" t="s">
        <v>13938</v>
      </c>
      <c r="H1399" s="90" t="s">
        <v>909</v>
      </c>
      <c r="I1399" s="90" t="s">
        <v>1233</v>
      </c>
      <c r="J1399" s="116">
        <v>703</v>
      </c>
      <c r="K1399" s="90" t="s">
        <v>1963</v>
      </c>
      <c r="L1399" s="90" t="s">
        <v>520</v>
      </c>
      <c r="M1399" s="94" t="str">
        <f t="shared" si="24"/>
        <v>LÓPEZ Mateo</v>
      </c>
      <c r="N1399" s="94" t="str">
        <f>IFERROR(VLOOKUP(A1399,'[2]CLASES-TEMPORADA 2022_2023-2023'!$A:$M,12,0),"")</f>
        <v/>
      </c>
      <c r="O1399" s="90" t="str">
        <f>IFERROR(VLOOKUP(A1399,'[2]CLASES-TEMPORADA 2022_2023-2023'!$A:$M,13,0),"")</f>
        <v/>
      </c>
    </row>
    <row r="1400" spans="1:15" s="94" customFormat="1" x14ac:dyDescent="0.2">
      <c r="A1400" s="116">
        <v>35615</v>
      </c>
      <c r="B1400" s="90" t="s">
        <v>8750</v>
      </c>
      <c r="C1400" s="90" t="s">
        <v>2361</v>
      </c>
      <c r="D1400" s="90" t="s">
        <v>31</v>
      </c>
      <c r="E1400" s="90" t="s">
        <v>85</v>
      </c>
      <c r="F1400" s="90" t="s">
        <v>3977</v>
      </c>
      <c r="G1400" s="90" t="s">
        <v>13939</v>
      </c>
      <c r="H1400" s="90" t="s">
        <v>909</v>
      </c>
      <c r="I1400" s="90" t="s">
        <v>1233</v>
      </c>
      <c r="J1400" s="116">
        <v>703</v>
      </c>
      <c r="K1400" s="90" t="s">
        <v>1963</v>
      </c>
      <c r="L1400" s="90" t="s">
        <v>520</v>
      </c>
      <c r="M1400" s="94" t="str">
        <f t="shared" si="24"/>
        <v>PARDO Diego</v>
      </c>
      <c r="N1400" s="94" t="str">
        <f>IFERROR(VLOOKUP(A1400,'[2]CLASES-TEMPORADA 2022_2023-2023'!$A:$M,12,0),"")</f>
        <v/>
      </c>
      <c r="O1400" s="90" t="str">
        <f>IFERROR(VLOOKUP(A1400,'[2]CLASES-TEMPORADA 2022_2023-2023'!$A:$M,13,0),"")</f>
        <v/>
      </c>
    </row>
    <row r="1401" spans="1:15" s="94" customFormat="1" x14ac:dyDescent="0.2">
      <c r="A1401" s="116">
        <v>35595</v>
      </c>
      <c r="B1401" s="90" t="s">
        <v>8750</v>
      </c>
      <c r="C1401" s="90" t="s">
        <v>1707</v>
      </c>
      <c r="D1401" s="90" t="s">
        <v>1708</v>
      </c>
      <c r="E1401" s="90" t="s">
        <v>64</v>
      </c>
      <c r="F1401" s="90" t="s">
        <v>8481</v>
      </c>
      <c r="G1401" s="90" t="s">
        <v>13940</v>
      </c>
      <c r="H1401" s="90" t="s">
        <v>920</v>
      </c>
      <c r="I1401" s="90" t="s">
        <v>921</v>
      </c>
      <c r="J1401" s="116">
        <v>78</v>
      </c>
      <c r="K1401" s="90" t="s">
        <v>1963</v>
      </c>
      <c r="L1401" s="90" t="s">
        <v>583</v>
      </c>
      <c r="M1401" s="94" t="str">
        <f t="shared" ref="M1401:M1464" si="25">CONCATENATE(C1401," ",PROPER(E1401))</f>
        <v>CANTARERO Francisco</v>
      </c>
      <c r="N1401" s="94" t="str">
        <f>IFERROR(VLOOKUP(A1401,'[2]CLASES-TEMPORADA 2022_2023-2023'!$A:$M,12,0),"")</f>
        <v/>
      </c>
      <c r="O1401" s="90" t="str">
        <f>IFERROR(VLOOKUP(A1401,'[2]CLASES-TEMPORADA 2022_2023-2023'!$A:$M,13,0),"")</f>
        <v/>
      </c>
    </row>
    <row r="1402" spans="1:15" s="94" customFormat="1" x14ac:dyDescent="0.2">
      <c r="A1402" s="116">
        <v>35589</v>
      </c>
      <c r="B1402" s="90" t="s">
        <v>8750</v>
      </c>
      <c r="C1402" s="90" t="s">
        <v>1477</v>
      </c>
      <c r="D1402" s="90" t="s">
        <v>1477</v>
      </c>
      <c r="E1402" s="90" t="s">
        <v>3224</v>
      </c>
      <c r="F1402" s="90" t="s">
        <v>3225</v>
      </c>
      <c r="G1402" s="90" t="s">
        <v>13941</v>
      </c>
      <c r="H1402" s="90" t="s">
        <v>909</v>
      </c>
      <c r="I1402" s="90" t="s">
        <v>835</v>
      </c>
      <c r="J1402" s="116">
        <v>10434</v>
      </c>
      <c r="K1402" s="90" t="s">
        <v>1963</v>
      </c>
      <c r="L1402" s="90" t="s">
        <v>588</v>
      </c>
      <c r="M1402" s="94" t="str">
        <f t="shared" si="25"/>
        <v>CANO Julían</v>
      </c>
      <c r="N1402" s="94" t="str">
        <f>IFERROR(VLOOKUP(A1402,'[2]CLASES-TEMPORADA 2022_2023-2023'!$A:$M,12,0),"")</f>
        <v/>
      </c>
      <c r="O1402" s="90" t="str">
        <f>IFERROR(VLOOKUP(A1402,'[2]CLASES-TEMPORADA 2022_2023-2023'!$A:$M,13,0),"")</f>
        <v/>
      </c>
    </row>
    <row r="1403" spans="1:15" s="94" customFormat="1" x14ac:dyDescent="0.2">
      <c r="A1403" s="116">
        <v>35580</v>
      </c>
      <c r="B1403" s="90" t="s">
        <v>8750</v>
      </c>
      <c r="C1403" s="90" t="s">
        <v>1524</v>
      </c>
      <c r="D1403" s="90" t="s">
        <v>13942</v>
      </c>
      <c r="E1403" s="90" t="s">
        <v>20</v>
      </c>
      <c r="F1403" s="90" t="s">
        <v>13943</v>
      </c>
      <c r="G1403" s="90" t="s">
        <v>13944</v>
      </c>
      <c r="H1403" s="90" t="s">
        <v>909</v>
      </c>
      <c r="I1403" s="90" t="s">
        <v>953</v>
      </c>
      <c r="J1403" s="116">
        <v>309</v>
      </c>
      <c r="K1403" s="90" t="s">
        <v>1963</v>
      </c>
      <c r="L1403" s="90" t="s">
        <v>583</v>
      </c>
      <c r="M1403" s="94" t="str">
        <f t="shared" si="25"/>
        <v>CASTILLO Adrian</v>
      </c>
      <c r="N1403" s="94" t="str">
        <f>IFERROR(VLOOKUP(A1403,'[2]CLASES-TEMPORADA 2022_2023-2023'!$A:$M,12,0),"")</f>
        <v/>
      </c>
      <c r="O1403" s="90" t="str">
        <f>IFERROR(VLOOKUP(A1403,'[2]CLASES-TEMPORADA 2022_2023-2023'!$A:$M,13,0),"")</f>
        <v/>
      </c>
    </row>
    <row r="1404" spans="1:15" s="94" customFormat="1" x14ac:dyDescent="0.2">
      <c r="A1404" s="116">
        <v>35574</v>
      </c>
      <c r="B1404" s="90" t="s">
        <v>8750</v>
      </c>
      <c r="C1404" s="90" t="s">
        <v>25</v>
      </c>
      <c r="D1404" s="90" t="s">
        <v>25</v>
      </c>
      <c r="E1404" s="90" t="s">
        <v>34</v>
      </c>
      <c r="F1404" s="90" t="s">
        <v>3227</v>
      </c>
      <c r="G1404" s="90" t="s">
        <v>13945</v>
      </c>
      <c r="H1404" s="90" t="s">
        <v>920</v>
      </c>
      <c r="I1404" s="90" t="s">
        <v>932</v>
      </c>
      <c r="J1404" s="116">
        <v>165</v>
      </c>
      <c r="K1404" s="90" t="s">
        <v>1963</v>
      </c>
      <c r="L1404" s="90" t="s">
        <v>599</v>
      </c>
      <c r="M1404" s="94" t="str">
        <f t="shared" si="25"/>
        <v>MARTINEZ Alejandro</v>
      </c>
      <c r="N1404" s="94" t="str">
        <f>IFERROR(VLOOKUP(A1404,'[2]CLASES-TEMPORADA 2022_2023-2023'!$A:$M,12,0),"")</f>
        <v/>
      </c>
      <c r="O1404" s="90" t="str">
        <f>IFERROR(VLOOKUP(A1404,'[2]CLASES-TEMPORADA 2022_2023-2023'!$A:$M,13,0),"")</f>
        <v/>
      </c>
    </row>
    <row r="1405" spans="1:15" s="94" customFormat="1" x14ac:dyDescent="0.2">
      <c r="A1405" s="116">
        <v>35573</v>
      </c>
      <c r="B1405" s="90" t="s">
        <v>8750</v>
      </c>
      <c r="C1405" s="90" t="s">
        <v>92</v>
      </c>
      <c r="D1405" s="90" t="s">
        <v>924</v>
      </c>
      <c r="E1405" s="90" t="s">
        <v>957</v>
      </c>
      <c r="F1405" s="90" t="s">
        <v>3228</v>
      </c>
      <c r="G1405" s="90" t="s">
        <v>13946</v>
      </c>
      <c r="H1405" s="90" t="s">
        <v>920</v>
      </c>
      <c r="I1405" s="90" t="s">
        <v>932</v>
      </c>
      <c r="J1405" s="116">
        <v>165</v>
      </c>
      <c r="K1405" s="90" t="s">
        <v>1963</v>
      </c>
      <c r="L1405" s="90" t="s">
        <v>599</v>
      </c>
      <c r="M1405" s="94" t="str">
        <f t="shared" si="25"/>
        <v>MENDEZ Marcos</v>
      </c>
      <c r="N1405" s="94" t="str">
        <f>IFERROR(VLOOKUP(A1405,'[2]CLASES-TEMPORADA 2022_2023-2023'!$A:$M,12,0),"")</f>
        <v/>
      </c>
      <c r="O1405" s="90" t="str">
        <f>IFERROR(VLOOKUP(A1405,'[2]CLASES-TEMPORADA 2022_2023-2023'!$A:$M,13,0),"")</f>
        <v/>
      </c>
    </row>
    <row r="1406" spans="1:15" s="94" customFormat="1" x14ac:dyDescent="0.2">
      <c r="A1406" s="116">
        <v>35569</v>
      </c>
      <c r="B1406" s="90" t="s">
        <v>8750</v>
      </c>
      <c r="C1406" s="90" t="s">
        <v>3229</v>
      </c>
      <c r="D1406" s="90" t="s">
        <v>21</v>
      </c>
      <c r="E1406" s="90" t="s">
        <v>3230</v>
      </c>
      <c r="F1406" s="90" t="s">
        <v>3231</v>
      </c>
      <c r="G1406" s="90" t="s">
        <v>13947</v>
      </c>
      <c r="H1406" s="90" t="s">
        <v>909</v>
      </c>
      <c r="I1406" s="90" t="s">
        <v>673</v>
      </c>
      <c r="J1406" s="116">
        <v>10202</v>
      </c>
      <c r="K1406" s="90" t="s">
        <v>2122</v>
      </c>
      <c r="L1406" s="90" t="s">
        <v>583</v>
      </c>
      <c r="M1406" s="94" t="str">
        <f t="shared" si="25"/>
        <v>VIELMA Odin</v>
      </c>
      <c r="N1406" s="94" t="str">
        <f>IFERROR(VLOOKUP(A1406,'[2]CLASES-TEMPORADA 2022_2023-2023'!$A:$M,12,0),"")</f>
        <v/>
      </c>
      <c r="O1406" s="90" t="str">
        <f>IFERROR(VLOOKUP(A1406,'[2]CLASES-TEMPORADA 2022_2023-2023'!$A:$M,13,0),"")</f>
        <v/>
      </c>
    </row>
    <row r="1407" spans="1:15" s="94" customFormat="1" x14ac:dyDescent="0.2">
      <c r="A1407" s="116">
        <v>35567</v>
      </c>
      <c r="B1407" s="90" t="s">
        <v>8750</v>
      </c>
      <c r="C1407" s="90" t="s">
        <v>21</v>
      </c>
      <c r="D1407" s="90" t="s">
        <v>1081</v>
      </c>
      <c r="E1407" s="90" t="s">
        <v>2796</v>
      </c>
      <c r="F1407" s="90" t="s">
        <v>3232</v>
      </c>
      <c r="G1407" s="90" t="s">
        <v>13948</v>
      </c>
      <c r="H1407" s="90" t="s">
        <v>909</v>
      </c>
      <c r="I1407" s="90" t="s">
        <v>1119</v>
      </c>
      <c r="J1407" s="116">
        <v>534</v>
      </c>
      <c r="K1407" s="90" t="s">
        <v>1963</v>
      </c>
      <c r="L1407" s="90" t="s">
        <v>520</v>
      </c>
      <c r="M1407" s="94" t="str">
        <f t="shared" si="25"/>
        <v>GARCIA Ignacio</v>
      </c>
      <c r="N1407" s="94" t="str">
        <f>IFERROR(VLOOKUP(A1407,'[2]CLASES-TEMPORADA 2022_2023-2023'!$A:$M,12,0),"")</f>
        <v/>
      </c>
      <c r="O1407" s="90" t="str">
        <f>IFERROR(VLOOKUP(A1407,'[2]CLASES-TEMPORADA 2022_2023-2023'!$A:$M,13,0),"")</f>
        <v/>
      </c>
    </row>
    <row r="1408" spans="1:15" s="94" customFormat="1" x14ac:dyDescent="0.2">
      <c r="A1408" s="116">
        <v>35565</v>
      </c>
      <c r="B1408" s="90" t="s">
        <v>8750</v>
      </c>
      <c r="C1408" s="90" t="s">
        <v>3233</v>
      </c>
      <c r="D1408" s="90" t="s">
        <v>2893</v>
      </c>
      <c r="E1408" s="90" t="s">
        <v>119</v>
      </c>
      <c r="F1408" s="90" t="s">
        <v>3234</v>
      </c>
      <c r="G1408" s="90" t="s">
        <v>13949</v>
      </c>
      <c r="H1408" s="90" t="s">
        <v>909</v>
      </c>
      <c r="I1408" s="90" t="s">
        <v>1160</v>
      </c>
      <c r="J1408" s="116">
        <v>278</v>
      </c>
      <c r="K1408" s="90" t="s">
        <v>1963</v>
      </c>
      <c r="L1408" s="90" t="s">
        <v>587</v>
      </c>
      <c r="M1408" s="94" t="str">
        <f t="shared" si="25"/>
        <v>RESPALDO Ruben</v>
      </c>
      <c r="N1408" s="94" t="str">
        <f>IFERROR(VLOOKUP(A1408,'[2]CLASES-TEMPORADA 2022_2023-2023'!$A:$M,12,0),"")</f>
        <v/>
      </c>
      <c r="O1408" s="90" t="str">
        <f>IFERROR(VLOOKUP(A1408,'[2]CLASES-TEMPORADA 2022_2023-2023'!$A:$M,13,0),"")</f>
        <v/>
      </c>
    </row>
    <row r="1409" spans="1:15" s="94" customFormat="1" x14ac:dyDescent="0.2">
      <c r="A1409" s="116">
        <v>35563</v>
      </c>
      <c r="B1409" s="90" t="s">
        <v>8750</v>
      </c>
      <c r="C1409" s="90" t="s">
        <v>3709</v>
      </c>
      <c r="D1409" s="90" t="s">
        <v>13950</v>
      </c>
      <c r="E1409" s="90" t="s">
        <v>13951</v>
      </c>
      <c r="F1409" s="90" t="s">
        <v>11238</v>
      </c>
      <c r="G1409" s="90" t="s">
        <v>13952</v>
      </c>
      <c r="H1409" s="90" t="s">
        <v>909</v>
      </c>
      <c r="I1409" s="90" t="s">
        <v>929</v>
      </c>
      <c r="J1409" s="116">
        <v>111</v>
      </c>
      <c r="K1409" s="90" t="s">
        <v>1963</v>
      </c>
      <c r="L1409" s="90" t="s">
        <v>598</v>
      </c>
      <c r="M1409" s="94" t="str">
        <f t="shared" si="25"/>
        <v>SANTOS Enol</v>
      </c>
      <c r="N1409" s="94" t="str">
        <f>IFERROR(VLOOKUP(A1409,'[2]CLASES-TEMPORADA 2022_2023-2023'!$A:$M,12,0),"")</f>
        <v/>
      </c>
      <c r="O1409" s="90" t="str">
        <f>IFERROR(VLOOKUP(A1409,'[2]CLASES-TEMPORADA 2022_2023-2023'!$A:$M,13,0),"")</f>
        <v/>
      </c>
    </row>
    <row r="1410" spans="1:15" s="94" customFormat="1" x14ac:dyDescent="0.2">
      <c r="A1410" s="116">
        <v>35556</v>
      </c>
      <c r="B1410" s="90" t="s">
        <v>8750</v>
      </c>
      <c r="C1410" s="90" t="s">
        <v>3235</v>
      </c>
      <c r="D1410" s="90" t="s">
        <v>3236</v>
      </c>
      <c r="E1410" s="90" t="s">
        <v>3237</v>
      </c>
      <c r="F1410" s="90" t="s">
        <v>3238</v>
      </c>
      <c r="G1410" s="90" t="s">
        <v>13953</v>
      </c>
      <c r="H1410" s="90" t="s">
        <v>909</v>
      </c>
      <c r="I1410" s="90" t="s">
        <v>935</v>
      </c>
      <c r="J1410" s="116">
        <v>233</v>
      </c>
      <c r="K1410" s="90" t="s">
        <v>1963</v>
      </c>
      <c r="L1410" s="90" t="s">
        <v>520</v>
      </c>
      <c r="M1410" s="94" t="str">
        <f t="shared" si="25"/>
        <v>ORDIALES Andre</v>
      </c>
      <c r="N1410" s="94" t="str">
        <f>IFERROR(VLOOKUP(A1410,'[2]CLASES-TEMPORADA 2022_2023-2023'!$A:$M,12,0),"")</f>
        <v/>
      </c>
      <c r="O1410" s="90" t="str">
        <f>IFERROR(VLOOKUP(A1410,'[2]CLASES-TEMPORADA 2022_2023-2023'!$A:$M,13,0),"")</f>
        <v/>
      </c>
    </row>
    <row r="1411" spans="1:15" s="94" customFormat="1" x14ac:dyDescent="0.2">
      <c r="A1411" s="116">
        <v>35555</v>
      </c>
      <c r="B1411" s="90" t="s">
        <v>8750</v>
      </c>
      <c r="C1411" s="90" t="s">
        <v>3239</v>
      </c>
      <c r="D1411" s="90" t="s">
        <v>2348</v>
      </c>
      <c r="E1411" s="90" t="s">
        <v>2513</v>
      </c>
      <c r="F1411" s="90" t="s">
        <v>3240</v>
      </c>
      <c r="G1411" s="90" t="s">
        <v>13954</v>
      </c>
      <c r="H1411" s="90" t="s">
        <v>920</v>
      </c>
      <c r="I1411" s="90" t="s">
        <v>1150</v>
      </c>
      <c r="J1411" s="116">
        <v>439</v>
      </c>
      <c r="K1411" s="90" t="s">
        <v>1963</v>
      </c>
      <c r="L1411" s="90" t="s">
        <v>583</v>
      </c>
      <c r="M1411" s="94" t="str">
        <f t="shared" si="25"/>
        <v>POZA Leo</v>
      </c>
      <c r="N1411" s="94" t="str">
        <f>IFERROR(VLOOKUP(A1411,'[2]CLASES-TEMPORADA 2022_2023-2023'!$A:$M,12,0),"")</f>
        <v/>
      </c>
      <c r="O1411" s="90" t="str">
        <f>IFERROR(VLOOKUP(A1411,'[2]CLASES-TEMPORADA 2022_2023-2023'!$A:$M,13,0),"")</f>
        <v/>
      </c>
    </row>
    <row r="1412" spans="1:15" s="94" customFormat="1" x14ac:dyDescent="0.2">
      <c r="A1412" s="116">
        <v>35552</v>
      </c>
      <c r="B1412" s="90" t="s">
        <v>8750</v>
      </c>
      <c r="C1412" s="90" t="s">
        <v>3241</v>
      </c>
      <c r="D1412" s="90" t="s">
        <v>3242</v>
      </c>
      <c r="E1412" s="90" t="s">
        <v>3243</v>
      </c>
      <c r="F1412" s="90" t="s">
        <v>3244</v>
      </c>
      <c r="G1412" s="90" t="s">
        <v>13955</v>
      </c>
      <c r="H1412" s="90" t="s">
        <v>909</v>
      </c>
      <c r="I1412" s="90" t="s">
        <v>926</v>
      </c>
      <c r="J1412" s="116">
        <v>100</v>
      </c>
      <c r="K1412" s="90" t="s">
        <v>1963</v>
      </c>
      <c r="L1412" s="90" t="s">
        <v>588</v>
      </c>
      <c r="M1412" s="94" t="str">
        <f t="shared" si="25"/>
        <v>BARANDALLA Jose Javier</v>
      </c>
      <c r="N1412" s="94" t="str">
        <f>IFERROR(VLOOKUP(A1412,'[2]CLASES-TEMPORADA 2022_2023-2023'!$A:$M,12,0),"")</f>
        <v/>
      </c>
      <c r="O1412" s="90" t="str">
        <f>IFERROR(VLOOKUP(A1412,'[2]CLASES-TEMPORADA 2022_2023-2023'!$A:$M,13,0),"")</f>
        <v/>
      </c>
    </row>
    <row r="1413" spans="1:15" s="94" customFormat="1" x14ac:dyDescent="0.2">
      <c r="A1413" s="116">
        <v>35547</v>
      </c>
      <c r="B1413" s="90" t="s">
        <v>10851</v>
      </c>
      <c r="C1413" s="90" t="s">
        <v>3245</v>
      </c>
      <c r="D1413" s="90" t="s">
        <v>91</v>
      </c>
      <c r="E1413" s="90" t="s">
        <v>3246</v>
      </c>
      <c r="F1413" s="90" t="s">
        <v>3247</v>
      </c>
      <c r="G1413" s="90" t="s">
        <v>13956</v>
      </c>
      <c r="H1413" s="90" t="s">
        <v>913</v>
      </c>
      <c r="I1413" s="90" t="s">
        <v>935</v>
      </c>
      <c r="J1413" s="116">
        <v>233</v>
      </c>
      <c r="K1413" s="90" t="s">
        <v>1963</v>
      </c>
      <c r="L1413" s="90" t="s">
        <v>520</v>
      </c>
      <c r="M1413" s="94" t="str">
        <f t="shared" si="25"/>
        <v>YAñEZ Maria Jesus</v>
      </c>
      <c r="N1413" s="94" t="str">
        <f>IFERROR(VLOOKUP(A1413,'[2]CLASES-TEMPORADA 2022_2023-2023'!$A:$M,12,0),"")</f>
        <v/>
      </c>
      <c r="O1413" s="90" t="str">
        <f>IFERROR(VLOOKUP(A1413,'[2]CLASES-TEMPORADA 2022_2023-2023'!$A:$M,13,0),"")</f>
        <v/>
      </c>
    </row>
    <row r="1414" spans="1:15" s="94" customFormat="1" x14ac:dyDescent="0.2">
      <c r="A1414" s="116">
        <v>35545</v>
      </c>
      <c r="B1414" s="90" t="s">
        <v>8750</v>
      </c>
      <c r="C1414" s="90" t="s">
        <v>22</v>
      </c>
      <c r="D1414" s="90" t="s">
        <v>1405</v>
      </c>
      <c r="E1414" s="90" t="s">
        <v>24</v>
      </c>
      <c r="F1414" s="90" t="s">
        <v>3248</v>
      </c>
      <c r="G1414" s="90" t="s">
        <v>13957</v>
      </c>
      <c r="H1414" s="90" t="s">
        <v>909</v>
      </c>
      <c r="I1414" s="90" t="s">
        <v>1246</v>
      </c>
      <c r="J1414" s="116">
        <v>245</v>
      </c>
      <c r="K1414" s="90" t="s">
        <v>2176</v>
      </c>
      <c r="L1414" s="90" t="s">
        <v>588</v>
      </c>
      <c r="M1414" s="94" t="str">
        <f t="shared" si="25"/>
        <v>FERNANDEZ Daniel</v>
      </c>
      <c r="N1414" s="94" t="str">
        <f>IFERROR(VLOOKUP(A1414,'[2]CLASES-TEMPORADA 2022_2023-2023'!$A:$M,12,0),"")</f>
        <v/>
      </c>
      <c r="O1414" s="90" t="str">
        <f>IFERROR(VLOOKUP(A1414,'[2]CLASES-TEMPORADA 2022_2023-2023'!$A:$M,13,0),"")</f>
        <v/>
      </c>
    </row>
    <row r="1415" spans="1:15" s="94" customFormat="1" x14ac:dyDescent="0.2">
      <c r="A1415" s="116">
        <v>35543</v>
      </c>
      <c r="B1415" s="90" t="s">
        <v>8750</v>
      </c>
      <c r="C1415" s="90" t="s">
        <v>3251</v>
      </c>
      <c r="D1415" s="90" t="s">
        <v>112</v>
      </c>
      <c r="E1415" s="90" t="s">
        <v>957</v>
      </c>
      <c r="F1415" s="90" t="s">
        <v>3252</v>
      </c>
      <c r="G1415" s="90" t="s">
        <v>13958</v>
      </c>
      <c r="H1415" s="90" t="s">
        <v>909</v>
      </c>
      <c r="I1415" s="90" t="s">
        <v>1150</v>
      </c>
      <c r="J1415" s="116">
        <v>439</v>
      </c>
      <c r="K1415" s="90" t="s">
        <v>1963</v>
      </c>
      <c r="L1415" s="90" t="s">
        <v>583</v>
      </c>
      <c r="M1415" s="94" t="str">
        <f t="shared" si="25"/>
        <v>GARCIA DE PEREDA Marcos</v>
      </c>
      <c r="N1415" s="94" t="str">
        <f>IFERROR(VLOOKUP(A1415,'[2]CLASES-TEMPORADA 2022_2023-2023'!$A:$M,12,0),"")</f>
        <v/>
      </c>
      <c r="O1415" s="90" t="str">
        <f>IFERROR(VLOOKUP(A1415,'[2]CLASES-TEMPORADA 2022_2023-2023'!$A:$M,13,0),"")</f>
        <v/>
      </c>
    </row>
    <row r="1416" spans="1:15" s="94" customFormat="1" x14ac:dyDescent="0.2">
      <c r="A1416" s="116">
        <v>35539</v>
      </c>
      <c r="B1416" s="90" t="s">
        <v>8750</v>
      </c>
      <c r="C1416" s="90" t="s">
        <v>1719</v>
      </c>
      <c r="D1416" s="90" t="s">
        <v>13959</v>
      </c>
      <c r="E1416" s="90" t="s">
        <v>12567</v>
      </c>
      <c r="F1416" s="90" t="s">
        <v>13960</v>
      </c>
      <c r="G1416" s="90" t="s">
        <v>13961</v>
      </c>
      <c r="H1416" s="90" t="s">
        <v>920</v>
      </c>
      <c r="I1416" s="90" t="s">
        <v>947</v>
      </c>
      <c r="J1416" s="116">
        <v>274</v>
      </c>
      <c r="K1416" s="90" t="s">
        <v>1963</v>
      </c>
      <c r="L1416" s="90" t="s">
        <v>588</v>
      </c>
      <c r="M1416" s="94" t="str">
        <f t="shared" si="25"/>
        <v>MORAN Kaiet</v>
      </c>
      <c r="N1416" s="94" t="str">
        <f>IFERROR(VLOOKUP(A1416,'[2]CLASES-TEMPORADA 2022_2023-2023'!$A:$M,12,0),"")</f>
        <v/>
      </c>
      <c r="O1416" s="90" t="str">
        <f>IFERROR(VLOOKUP(A1416,'[2]CLASES-TEMPORADA 2022_2023-2023'!$A:$M,13,0),"")</f>
        <v/>
      </c>
    </row>
    <row r="1417" spans="1:15" s="94" customFormat="1" x14ac:dyDescent="0.2">
      <c r="A1417" s="116">
        <v>35538</v>
      </c>
      <c r="B1417" s="90" t="s">
        <v>8750</v>
      </c>
      <c r="C1417" s="90" t="s">
        <v>13962</v>
      </c>
      <c r="D1417" s="90" t="s">
        <v>1682</v>
      </c>
      <c r="E1417" s="90" t="s">
        <v>3417</v>
      </c>
      <c r="F1417" s="90" t="s">
        <v>13963</v>
      </c>
      <c r="G1417" s="90" t="s">
        <v>13964</v>
      </c>
      <c r="H1417" s="90" t="s">
        <v>920</v>
      </c>
      <c r="I1417" s="90" t="s">
        <v>947</v>
      </c>
      <c r="J1417" s="116">
        <v>274</v>
      </c>
      <c r="K1417" s="90" t="s">
        <v>1963</v>
      </c>
      <c r="L1417" s="90" t="s">
        <v>588</v>
      </c>
      <c r="M1417" s="94" t="str">
        <f t="shared" si="25"/>
        <v>DEL BLANCO Mikel</v>
      </c>
      <c r="N1417" s="94" t="str">
        <f>IFERROR(VLOOKUP(A1417,'[2]CLASES-TEMPORADA 2022_2023-2023'!$A:$M,12,0),"")</f>
        <v/>
      </c>
      <c r="O1417" s="90" t="str">
        <f>IFERROR(VLOOKUP(A1417,'[2]CLASES-TEMPORADA 2022_2023-2023'!$A:$M,13,0),"")</f>
        <v/>
      </c>
    </row>
    <row r="1418" spans="1:15" s="94" customFormat="1" x14ac:dyDescent="0.2">
      <c r="A1418" s="116">
        <v>35534</v>
      </c>
      <c r="B1418" s="90" t="s">
        <v>8750</v>
      </c>
      <c r="C1418" s="90" t="s">
        <v>3253</v>
      </c>
      <c r="D1418" s="90" t="s">
        <v>3254</v>
      </c>
      <c r="E1418" s="90" t="s">
        <v>3255</v>
      </c>
      <c r="F1418" s="90" t="s">
        <v>3256</v>
      </c>
      <c r="G1418" s="90" t="s">
        <v>13965</v>
      </c>
      <c r="H1418" s="90" t="s">
        <v>920</v>
      </c>
      <c r="I1418" s="90" t="s">
        <v>1246</v>
      </c>
      <c r="J1418" s="116">
        <v>245</v>
      </c>
      <c r="K1418" s="90" t="s">
        <v>1963</v>
      </c>
      <c r="L1418" s="90" t="s">
        <v>588</v>
      </c>
      <c r="M1418" s="94" t="str">
        <f t="shared" si="25"/>
        <v>ARKARAZO Lier</v>
      </c>
      <c r="N1418" s="94" t="str">
        <f>IFERROR(VLOOKUP(A1418,'[2]CLASES-TEMPORADA 2022_2023-2023'!$A:$M,12,0),"")</f>
        <v/>
      </c>
      <c r="O1418" s="90" t="str">
        <f>IFERROR(VLOOKUP(A1418,'[2]CLASES-TEMPORADA 2022_2023-2023'!$A:$M,13,0),"")</f>
        <v/>
      </c>
    </row>
    <row r="1419" spans="1:15" s="94" customFormat="1" x14ac:dyDescent="0.2">
      <c r="A1419" s="116">
        <v>35526</v>
      </c>
      <c r="B1419" s="90" t="s">
        <v>8750</v>
      </c>
      <c r="C1419" s="90" t="s">
        <v>1671</v>
      </c>
      <c r="D1419" s="90" t="s">
        <v>84</v>
      </c>
      <c r="E1419" s="90" t="s">
        <v>8482</v>
      </c>
      <c r="F1419" s="90" t="s">
        <v>8483</v>
      </c>
      <c r="G1419" s="90" t="s">
        <v>13966</v>
      </c>
      <c r="H1419" s="90" t="s">
        <v>909</v>
      </c>
      <c r="I1419" s="90" t="s">
        <v>1246</v>
      </c>
      <c r="J1419" s="116">
        <v>245</v>
      </c>
      <c r="K1419" s="90" t="s">
        <v>1963</v>
      </c>
      <c r="L1419" s="90" t="s">
        <v>588</v>
      </c>
      <c r="M1419" s="94" t="str">
        <f t="shared" si="25"/>
        <v>ARROYO Primitivo</v>
      </c>
      <c r="N1419" s="94" t="str">
        <f>IFERROR(VLOOKUP(A1419,'[2]CLASES-TEMPORADA 2022_2023-2023'!$A:$M,12,0),"")</f>
        <v/>
      </c>
      <c r="O1419" s="90" t="str">
        <f>IFERROR(VLOOKUP(A1419,'[2]CLASES-TEMPORADA 2022_2023-2023'!$A:$M,13,0),"")</f>
        <v/>
      </c>
    </row>
    <row r="1420" spans="1:15" s="94" customFormat="1" x14ac:dyDescent="0.2">
      <c r="A1420" s="116">
        <v>35525</v>
      </c>
      <c r="B1420" s="90" t="s">
        <v>8750</v>
      </c>
      <c r="C1420" s="90" t="s">
        <v>1671</v>
      </c>
      <c r="D1420" s="90" t="s">
        <v>3257</v>
      </c>
      <c r="E1420" s="90" t="s">
        <v>3258</v>
      </c>
      <c r="F1420" s="90" t="s">
        <v>3259</v>
      </c>
      <c r="G1420" s="90" t="s">
        <v>13967</v>
      </c>
      <c r="H1420" s="90" t="s">
        <v>920</v>
      </c>
      <c r="I1420" s="90" t="s">
        <v>1246</v>
      </c>
      <c r="J1420" s="116">
        <v>245</v>
      </c>
      <c r="K1420" s="90" t="s">
        <v>1963</v>
      </c>
      <c r="L1420" s="90" t="s">
        <v>588</v>
      </c>
      <c r="M1420" s="94" t="str">
        <f t="shared" si="25"/>
        <v>ARROYO Markel</v>
      </c>
      <c r="N1420" s="94" t="str">
        <f>IFERROR(VLOOKUP(A1420,'[2]CLASES-TEMPORADA 2022_2023-2023'!$A:$M,12,0),"")</f>
        <v/>
      </c>
      <c r="O1420" s="90" t="str">
        <f>IFERROR(VLOOKUP(A1420,'[2]CLASES-TEMPORADA 2022_2023-2023'!$A:$M,13,0),"")</f>
        <v/>
      </c>
    </row>
    <row r="1421" spans="1:15" s="94" customFormat="1" x14ac:dyDescent="0.2">
      <c r="A1421" s="116">
        <v>35492</v>
      </c>
      <c r="B1421" s="90" t="s">
        <v>8750</v>
      </c>
      <c r="C1421" s="90" t="s">
        <v>3265</v>
      </c>
      <c r="D1421" s="90" t="s">
        <v>3266</v>
      </c>
      <c r="E1421" s="90" t="s">
        <v>3267</v>
      </c>
      <c r="F1421" s="90" t="s">
        <v>3268</v>
      </c>
      <c r="G1421" s="90" t="s">
        <v>13968</v>
      </c>
      <c r="H1421" s="90" t="s">
        <v>909</v>
      </c>
      <c r="I1421" s="90" t="s">
        <v>955</v>
      </c>
      <c r="J1421" s="116">
        <v>331</v>
      </c>
      <c r="K1421" s="90" t="s">
        <v>1963</v>
      </c>
      <c r="L1421" s="90" t="s">
        <v>588</v>
      </c>
      <c r="M1421" s="94" t="str">
        <f t="shared" si="25"/>
        <v>MUNDUATE Urko</v>
      </c>
      <c r="N1421" s="94" t="str">
        <f>IFERROR(VLOOKUP(A1421,'[2]CLASES-TEMPORADA 2022_2023-2023'!$A:$M,12,0),"")</f>
        <v/>
      </c>
      <c r="O1421" s="90" t="str">
        <f>IFERROR(VLOOKUP(A1421,'[2]CLASES-TEMPORADA 2022_2023-2023'!$A:$M,13,0),"")</f>
        <v/>
      </c>
    </row>
    <row r="1422" spans="1:15" s="94" customFormat="1" x14ac:dyDescent="0.2">
      <c r="A1422" s="116">
        <v>35490</v>
      </c>
      <c r="B1422" s="90" t="s">
        <v>8750</v>
      </c>
      <c r="C1422" s="90" t="s">
        <v>2758</v>
      </c>
      <c r="D1422" s="90" t="s">
        <v>2759</v>
      </c>
      <c r="E1422" s="90" t="s">
        <v>2725</v>
      </c>
      <c r="F1422" s="90" t="s">
        <v>2566</v>
      </c>
      <c r="G1422" s="90" t="s">
        <v>13969</v>
      </c>
      <c r="H1422" s="90" t="s">
        <v>920</v>
      </c>
      <c r="I1422" s="90" t="s">
        <v>955</v>
      </c>
      <c r="J1422" s="116">
        <v>331</v>
      </c>
      <c r="K1422" s="90" t="s">
        <v>1963</v>
      </c>
      <c r="L1422" s="90" t="s">
        <v>588</v>
      </c>
      <c r="M1422" s="94" t="str">
        <f t="shared" si="25"/>
        <v>GIMENO Julen</v>
      </c>
      <c r="N1422" s="94" t="str">
        <f>IFERROR(VLOOKUP(A1422,'[2]CLASES-TEMPORADA 2022_2023-2023'!$A:$M,12,0),"")</f>
        <v/>
      </c>
      <c r="O1422" s="90" t="str">
        <f>IFERROR(VLOOKUP(A1422,'[2]CLASES-TEMPORADA 2022_2023-2023'!$A:$M,13,0),"")</f>
        <v/>
      </c>
    </row>
    <row r="1423" spans="1:15" s="94" customFormat="1" x14ac:dyDescent="0.2">
      <c r="A1423" s="116">
        <v>35486</v>
      </c>
      <c r="B1423" s="90" t="s">
        <v>8750</v>
      </c>
      <c r="C1423" s="90" t="s">
        <v>25</v>
      </c>
      <c r="D1423" s="90" t="s">
        <v>3271</v>
      </c>
      <c r="E1423" s="90" t="s">
        <v>943</v>
      </c>
      <c r="F1423" s="90" t="s">
        <v>2299</v>
      </c>
      <c r="G1423" s="90" t="s">
        <v>13970</v>
      </c>
      <c r="H1423" s="90" t="s">
        <v>909</v>
      </c>
      <c r="I1423" s="90" t="s">
        <v>1206</v>
      </c>
      <c r="J1423" s="116">
        <v>10173</v>
      </c>
      <c r="K1423" s="90" t="s">
        <v>1963</v>
      </c>
      <c r="L1423" s="90" t="s">
        <v>587</v>
      </c>
      <c r="M1423" s="94" t="str">
        <f t="shared" si="25"/>
        <v>MARTINEZ Jordi</v>
      </c>
      <c r="N1423" s="94" t="str">
        <f>IFERROR(VLOOKUP(A1423,'[2]CLASES-TEMPORADA 2022_2023-2023'!$A:$M,12,0),"")</f>
        <v/>
      </c>
      <c r="O1423" s="90" t="str">
        <f>IFERROR(VLOOKUP(A1423,'[2]CLASES-TEMPORADA 2022_2023-2023'!$A:$M,13,0),"")</f>
        <v/>
      </c>
    </row>
    <row r="1424" spans="1:15" s="94" customFormat="1" x14ac:dyDescent="0.2">
      <c r="A1424" s="116">
        <v>35482</v>
      </c>
      <c r="B1424" s="90" t="s">
        <v>8750</v>
      </c>
      <c r="C1424" s="90" t="s">
        <v>1271</v>
      </c>
      <c r="D1424" s="90" t="s">
        <v>3273</v>
      </c>
      <c r="E1424" s="90" t="s">
        <v>41</v>
      </c>
      <c r="F1424" s="90" t="s">
        <v>3274</v>
      </c>
      <c r="G1424" s="90" t="s">
        <v>13971</v>
      </c>
      <c r="H1424" s="90" t="s">
        <v>920</v>
      </c>
      <c r="I1424" s="90" t="s">
        <v>1207</v>
      </c>
      <c r="J1424" s="116">
        <v>705</v>
      </c>
      <c r="K1424" s="90" t="s">
        <v>1963</v>
      </c>
      <c r="L1424" s="90" t="s">
        <v>593</v>
      </c>
      <c r="M1424" s="94" t="str">
        <f t="shared" si="25"/>
        <v>LUIS David</v>
      </c>
      <c r="N1424" s="94" t="str">
        <f>IFERROR(VLOOKUP(A1424,'[2]CLASES-TEMPORADA 2022_2023-2023'!$A:$M,12,0),"")</f>
        <v/>
      </c>
      <c r="O1424" s="90" t="str">
        <f>IFERROR(VLOOKUP(A1424,'[2]CLASES-TEMPORADA 2022_2023-2023'!$A:$M,13,0),"")</f>
        <v/>
      </c>
    </row>
    <row r="1425" spans="1:15" s="94" customFormat="1" x14ac:dyDescent="0.2">
      <c r="A1425" s="116">
        <v>35480</v>
      </c>
      <c r="B1425" s="90" t="s">
        <v>8750</v>
      </c>
      <c r="C1425" s="90" t="s">
        <v>3275</v>
      </c>
      <c r="D1425" s="90" t="s">
        <v>1393</v>
      </c>
      <c r="E1425" s="90" t="s">
        <v>48</v>
      </c>
      <c r="F1425" s="90" t="s">
        <v>3276</v>
      </c>
      <c r="G1425" s="90" t="s">
        <v>13972</v>
      </c>
      <c r="H1425" s="90" t="s">
        <v>913</v>
      </c>
      <c r="I1425" s="90" t="s">
        <v>1207</v>
      </c>
      <c r="J1425" s="116">
        <v>705</v>
      </c>
      <c r="K1425" s="90" t="s">
        <v>1963</v>
      </c>
      <c r="L1425" s="90" t="s">
        <v>593</v>
      </c>
      <c r="M1425" s="94" t="str">
        <f t="shared" si="25"/>
        <v>CARRANCHO Javier</v>
      </c>
      <c r="N1425" s="94" t="str">
        <f>IFERROR(VLOOKUP(A1425,'[2]CLASES-TEMPORADA 2022_2023-2023'!$A:$M,12,0),"")</f>
        <v/>
      </c>
      <c r="O1425" s="90" t="str">
        <f>IFERROR(VLOOKUP(A1425,'[2]CLASES-TEMPORADA 2022_2023-2023'!$A:$M,13,0),"")</f>
        <v/>
      </c>
    </row>
    <row r="1426" spans="1:15" s="94" customFormat="1" x14ac:dyDescent="0.2">
      <c r="A1426" s="116">
        <v>35477</v>
      </c>
      <c r="B1426" s="90" t="s">
        <v>8750</v>
      </c>
      <c r="C1426" s="90" t="s">
        <v>3277</v>
      </c>
      <c r="D1426" s="90" t="s">
        <v>1725</v>
      </c>
      <c r="E1426" s="90" t="s">
        <v>3278</v>
      </c>
      <c r="F1426" s="90" t="s">
        <v>3279</v>
      </c>
      <c r="G1426" s="90" t="s">
        <v>13973</v>
      </c>
      <c r="H1426" s="90" t="s">
        <v>920</v>
      </c>
      <c r="I1426" s="90" t="s">
        <v>959</v>
      </c>
      <c r="J1426" s="116">
        <v>375</v>
      </c>
      <c r="K1426" s="90" t="s">
        <v>1963</v>
      </c>
      <c r="L1426" s="90" t="s">
        <v>588</v>
      </c>
      <c r="M1426" s="94" t="str">
        <f t="shared" si="25"/>
        <v>DUEÑAS Mikel Anatoli</v>
      </c>
      <c r="N1426" s="94" t="str">
        <f>IFERROR(VLOOKUP(A1426,'[2]CLASES-TEMPORADA 2022_2023-2023'!$A:$M,12,0),"")</f>
        <v/>
      </c>
      <c r="O1426" s="90" t="str">
        <f>IFERROR(VLOOKUP(A1426,'[2]CLASES-TEMPORADA 2022_2023-2023'!$A:$M,13,0),"")</f>
        <v/>
      </c>
    </row>
    <row r="1427" spans="1:15" s="94" customFormat="1" x14ac:dyDescent="0.2">
      <c r="A1427" s="116">
        <v>35463</v>
      </c>
      <c r="B1427" s="90" t="s">
        <v>10851</v>
      </c>
      <c r="C1427" s="90" t="s">
        <v>3280</v>
      </c>
      <c r="D1427" s="90" t="s">
        <v>3281</v>
      </c>
      <c r="E1427" s="90" t="s">
        <v>3282</v>
      </c>
      <c r="F1427" s="90" t="s">
        <v>3283</v>
      </c>
      <c r="G1427" s="90" t="s">
        <v>13974</v>
      </c>
      <c r="H1427" s="90" t="s">
        <v>920</v>
      </c>
      <c r="I1427" s="90" t="s">
        <v>835</v>
      </c>
      <c r="J1427" s="116">
        <v>10434</v>
      </c>
      <c r="K1427" s="90" t="s">
        <v>1963</v>
      </c>
      <c r="L1427" s="90" t="s">
        <v>588</v>
      </c>
      <c r="M1427" s="94" t="str">
        <f t="shared" si="25"/>
        <v>KUO Tzu Hui</v>
      </c>
      <c r="N1427" s="94" t="str">
        <f>IFERROR(VLOOKUP(A1427,'[2]CLASES-TEMPORADA 2022_2023-2023'!$A:$M,12,0),"")</f>
        <v/>
      </c>
      <c r="O1427" s="90" t="str">
        <f>IFERROR(VLOOKUP(A1427,'[2]CLASES-TEMPORADA 2022_2023-2023'!$A:$M,13,0),"")</f>
        <v/>
      </c>
    </row>
    <row r="1428" spans="1:15" s="94" customFormat="1" x14ac:dyDescent="0.2">
      <c r="A1428" s="116">
        <v>35461</v>
      </c>
      <c r="B1428" s="90" t="s">
        <v>8750</v>
      </c>
      <c r="C1428" s="90" t="s">
        <v>12409</v>
      </c>
      <c r="D1428" s="90" t="s">
        <v>2277</v>
      </c>
      <c r="E1428" s="90" t="s">
        <v>6620</v>
      </c>
      <c r="F1428" s="90" t="s">
        <v>13975</v>
      </c>
      <c r="G1428" s="90" t="s">
        <v>13976</v>
      </c>
      <c r="H1428" s="90" t="s">
        <v>909</v>
      </c>
      <c r="I1428" s="90" t="s">
        <v>835</v>
      </c>
      <c r="J1428" s="116">
        <v>10434</v>
      </c>
      <c r="K1428" s="90" t="s">
        <v>1963</v>
      </c>
      <c r="L1428" s="90" t="s">
        <v>588</v>
      </c>
      <c r="M1428" s="94" t="str">
        <f t="shared" si="25"/>
        <v>OSORIO Manuel Angel</v>
      </c>
      <c r="N1428" s="94" t="str">
        <f>IFERROR(VLOOKUP(A1428,'[2]CLASES-TEMPORADA 2022_2023-2023'!$A:$M,12,0),"")</f>
        <v/>
      </c>
      <c r="O1428" s="90" t="str">
        <f>IFERROR(VLOOKUP(A1428,'[2]CLASES-TEMPORADA 2022_2023-2023'!$A:$M,13,0),"")</f>
        <v/>
      </c>
    </row>
    <row r="1429" spans="1:15" s="94" customFormat="1" x14ac:dyDescent="0.2">
      <c r="A1429" s="116">
        <v>35457</v>
      </c>
      <c r="B1429" s="90" t="s">
        <v>8750</v>
      </c>
      <c r="C1429" s="90" t="s">
        <v>3186</v>
      </c>
      <c r="D1429" s="90" t="s">
        <v>3284</v>
      </c>
      <c r="E1429" s="90" t="s">
        <v>2418</v>
      </c>
      <c r="F1429" s="90" t="s">
        <v>3272</v>
      </c>
      <c r="G1429" s="90" t="s">
        <v>13977</v>
      </c>
      <c r="H1429" s="90" t="s">
        <v>920</v>
      </c>
      <c r="I1429" s="90" t="s">
        <v>1123</v>
      </c>
      <c r="J1429" s="116">
        <v>87</v>
      </c>
      <c r="K1429" s="90" t="s">
        <v>1963</v>
      </c>
      <c r="L1429" s="90" t="s">
        <v>627</v>
      </c>
      <c r="M1429" s="94" t="str">
        <f t="shared" si="25"/>
        <v>DÁVILA Jon</v>
      </c>
      <c r="N1429" s="94" t="str">
        <f>IFERROR(VLOOKUP(A1429,'[2]CLASES-TEMPORADA 2022_2023-2023'!$A:$M,12,0),"")</f>
        <v/>
      </c>
      <c r="O1429" s="90" t="str">
        <f>IFERROR(VLOOKUP(A1429,'[2]CLASES-TEMPORADA 2022_2023-2023'!$A:$M,13,0),"")</f>
        <v/>
      </c>
    </row>
    <row r="1430" spans="1:15" s="94" customFormat="1" x14ac:dyDescent="0.2">
      <c r="A1430" s="116">
        <v>35456</v>
      </c>
      <c r="B1430" s="90" t="s">
        <v>8750</v>
      </c>
      <c r="C1430" s="90" t="s">
        <v>3285</v>
      </c>
      <c r="D1430" s="90" t="s">
        <v>3286</v>
      </c>
      <c r="E1430" s="90" t="s">
        <v>181</v>
      </c>
      <c r="F1430" s="90" t="s">
        <v>3287</v>
      </c>
      <c r="G1430" s="90" t="s">
        <v>13978</v>
      </c>
      <c r="H1430" s="90" t="s">
        <v>920</v>
      </c>
      <c r="I1430" s="90" t="s">
        <v>1123</v>
      </c>
      <c r="J1430" s="116">
        <v>87</v>
      </c>
      <c r="K1430" s="90" t="s">
        <v>1963</v>
      </c>
      <c r="L1430" s="90" t="s">
        <v>627</v>
      </c>
      <c r="M1430" s="94" t="str">
        <f t="shared" si="25"/>
        <v>ILARDUYA Josu</v>
      </c>
      <c r="N1430" s="94" t="str">
        <f>IFERROR(VLOOKUP(A1430,'[2]CLASES-TEMPORADA 2022_2023-2023'!$A:$M,12,0),"")</f>
        <v/>
      </c>
      <c r="O1430" s="90" t="str">
        <f>IFERROR(VLOOKUP(A1430,'[2]CLASES-TEMPORADA 2022_2023-2023'!$A:$M,13,0),"")</f>
        <v/>
      </c>
    </row>
    <row r="1431" spans="1:15" s="94" customFormat="1" x14ac:dyDescent="0.2">
      <c r="A1431" s="116">
        <v>35454</v>
      </c>
      <c r="B1431" s="90" t="s">
        <v>8750</v>
      </c>
      <c r="C1431" s="90" t="s">
        <v>3288</v>
      </c>
      <c r="D1431" s="90"/>
      <c r="E1431" s="90" t="s">
        <v>3289</v>
      </c>
      <c r="F1431" s="90" t="s">
        <v>3290</v>
      </c>
      <c r="G1431" s="90" t="s">
        <v>13979</v>
      </c>
      <c r="H1431" s="90" t="s">
        <v>920</v>
      </c>
      <c r="I1431" s="90" t="s">
        <v>940</v>
      </c>
      <c r="J1431" s="116">
        <v>261</v>
      </c>
      <c r="K1431" s="90" t="s">
        <v>2343</v>
      </c>
      <c r="L1431" s="90" t="s">
        <v>587</v>
      </c>
      <c r="M1431" s="94" t="str">
        <f t="shared" si="25"/>
        <v>GHASEMI Soheil</v>
      </c>
      <c r="N1431" s="94" t="str">
        <f>IFERROR(VLOOKUP(A1431,'[2]CLASES-TEMPORADA 2022_2023-2023'!$A:$M,12,0),"")</f>
        <v/>
      </c>
      <c r="O1431" s="90" t="str">
        <f>IFERROR(VLOOKUP(A1431,'[2]CLASES-TEMPORADA 2022_2023-2023'!$A:$M,13,0),"")</f>
        <v/>
      </c>
    </row>
    <row r="1432" spans="1:15" s="94" customFormat="1" x14ac:dyDescent="0.2">
      <c r="A1432" s="116">
        <v>35449</v>
      </c>
      <c r="B1432" s="90" t="s">
        <v>8750</v>
      </c>
      <c r="C1432" s="90" t="s">
        <v>2749</v>
      </c>
      <c r="D1432" s="90" t="s">
        <v>91</v>
      </c>
      <c r="E1432" s="90" t="s">
        <v>3291</v>
      </c>
      <c r="F1432" s="90" t="s">
        <v>3292</v>
      </c>
      <c r="G1432" s="90" t="s">
        <v>13980</v>
      </c>
      <c r="H1432" s="90" t="s">
        <v>913</v>
      </c>
      <c r="I1432" s="90" t="s">
        <v>955</v>
      </c>
      <c r="J1432" s="116">
        <v>331</v>
      </c>
      <c r="K1432" s="90" t="s">
        <v>1963</v>
      </c>
      <c r="L1432" s="90" t="s">
        <v>588</v>
      </c>
      <c r="M1432" s="94" t="str">
        <f t="shared" si="25"/>
        <v>INCHAUSTI Danel</v>
      </c>
      <c r="N1432" s="94" t="str">
        <f>IFERROR(VLOOKUP(A1432,'[2]CLASES-TEMPORADA 2022_2023-2023'!$A:$M,12,0),"")</f>
        <v/>
      </c>
      <c r="O1432" s="90" t="str">
        <f>IFERROR(VLOOKUP(A1432,'[2]CLASES-TEMPORADA 2022_2023-2023'!$A:$M,13,0),"")</f>
        <v/>
      </c>
    </row>
    <row r="1433" spans="1:15" s="94" customFormat="1" x14ac:dyDescent="0.2">
      <c r="A1433" s="116">
        <v>35445</v>
      </c>
      <c r="B1433" s="90" t="s">
        <v>8750</v>
      </c>
      <c r="C1433" s="90" t="s">
        <v>3294</v>
      </c>
      <c r="D1433" s="90" t="s">
        <v>22</v>
      </c>
      <c r="E1433" s="90" t="s">
        <v>2418</v>
      </c>
      <c r="F1433" s="90" t="s">
        <v>3295</v>
      </c>
      <c r="G1433" s="90" t="s">
        <v>13981</v>
      </c>
      <c r="H1433" s="90" t="s">
        <v>920</v>
      </c>
      <c r="I1433" s="90" t="s">
        <v>955</v>
      </c>
      <c r="J1433" s="116">
        <v>331</v>
      </c>
      <c r="K1433" s="90" t="s">
        <v>1963</v>
      </c>
      <c r="L1433" s="90" t="s">
        <v>588</v>
      </c>
      <c r="M1433" s="94" t="str">
        <f t="shared" si="25"/>
        <v>ALDAY Jon</v>
      </c>
      <c r="N1433" s="94" t="str">
        <f>IFERROR(VLOOKUP(A1433,'[2]CLASES-TEMPORADA 2022_2023-2023'!$A:$M,12,0),"")</f>
        <v/>
      </c>
      <c r="O1433" s="90" t="str">
        <f>IFERROR(VLOOKUP(A1433,'[2]CLASES-TEMPORADA 2022_2023-2023'!$A:$M,13,0),"")</f>
        <v/>
      </c>
    </row>
    <row r="1434" spans="1:15" s="94" customFormat="1" x14ac:dyDescent="0.2">
      <c r="A1434" s="116">
        <v>35431</v>
      </c>
      <c r="B1434" s="90" t="s">
        <v>8750</v>
      </c>
      <c r="C1434" s="90" t="s">
        <v>982</v>
      </c>
      <c r="D1434" s="90" t="s">
        <v>983</v>
      </c>
      <c r="E1434" s="90" t="s">
        <v>79</v>
      </c>
      <c r="F1434" s="90" t="s">
        <v>3301</v>
      </c>
      <c r="G1434" s="90" t="s">
        <v>13982</v>
      </c>
      <c r="H1434" s="90" t="s">
        <v>909</v>
      </c>
      <c r="I1434" s="90" t="s">
        <v>981</v>
      </c>
      <c r="J1434" s="116">
        <v>641</v>
      </c>
      <c r="K1434" s="90" t="s">
        <v>1963</v>
      </c>
      <c r="L1434" s="90" t="s">
        <v>520</v>
      </c>
      <c r="M1434" s="94" t="str">
        <f t="shared" si="25"/>
        <v>JUNCAL Miguel</v>
      </c>
      <c r="N1434" s="94">
        <f>IFERROR(VLOOKUP(A1434,'[2]CLASES-TEMPORADA 2022_2023-2023'!$A:$M,12,0),"")</f>
        <v>-1</v>
      </c>
      <c r="O1434" s="90" t="str">
        <f>IFERROR(VLOOKUP(A1434,'[2]CLASES-TEMPORADA 2022_2023-2023'!$A:$M,13,0),"")</f>
        <v>NUE</v>
      </c>
    </row>
    <row r="1435" spans="1:15" s="94" customFormat="1" x14ac:dyDescent="0.2">
      <c r="A1435" s="116">
        <v>35425</v>
      </c>
      <c r="B1435" s="90" t="s">
        <v>10851</v>
      </c>
      <c r="C1435" s="90" t="s">
        <v>1296</v>
      </c>
      <c r="D1435" s="90" t="s">
        <v>3302</v>
      </c>
      <c r="E1435" s="90" t="s">
        <v>2047</v>
      </c>
      <c r="F1435" s="90" t="s">
        <v>3303</v>
      </c>
      <c r="G1435" s="90" t="s">
        <v>13983</v>
      </c>
      <c r="H1435" s="90" t="s">
        <v>909</v>
      </c>
      <c r="I1435" s="90" t="s">
        <v>1141</v>
      </c>
      <c r="J1435" s="116">
        <v>652</v>
      </c>
      <c r="K1435" s="90" t="s">
        <v>1963</v>
      </c>
      <c r="L1435" s="90" t="s">
        <v>599</v>
      </c>
      <c r="M1435" s="94" t="str">
        <f t="shared" si="25"/>
        <v>VICENTE Irene</v>
      </c>
      <c r="N1435" s="94" t="str">
        <f>IFERROR(VLOOKUP(A1435,'[2]CLASES-TEMPORADA 2022_2023-2023'!$A:$M,12,0),"")</f>
        <v/>
      </c>
      <c r="O1435" s="90" t="str">
        <f>IFERROR(VLOOKUP(A1435,'[2]CLASES-TEMPORADA 2022_2023-2023'!$A:$M,13,0),"")</f>
        <v/>
      </c>
    </row>
    <row r="1436" spans="1:15" s="94" customFormat="1" x14ac:dyDescent="0.2">
      <c r="A1436" s="116">
        <v>35424</v>
      </c>
      <c r="B1436" s="90" t="s">
        <v>8750</v>
      </c>
      <c r="C1436" s="90" t="s">
        <v>3304</v>
      </c>
      <c r="D1436" s="90" t="s">
        <v>3305</v>
      </c>
      <c r="E1436" s="90" t="s">
        <v>2021</v>
      </c>
      <c r="F1436" s="90" t="s">
        <v>2472</v>
      </c>
      <c r="G1436" s="90" t="s">
        <v>13984</v>
      </c>
      <c r="H1436" s="90" t="s">
        <v>909</v>
      </c>
      <c r="I1436" s="90" t="s">
        <v>1141</v>
      </c>
      <c r="J1436" s="116">
        <v>652</v>
      </c>
      <c r="K1436" s="90" t="s">
        <v>1963</v>
      </c>
      <c r="L1436" s="90" t="s">
        <v>599</v>
      </c>
      <c r="M1436" s="94" t="str">
        <f t="shared" si="25"/>
        <v>PIRIZ Raúl</v>
      </c>
      <c r="N1436" s="94" t="str">
        <f>IFERROR(VLOOKUP(A1436,'[2]CLASES-TEMPORADA 2022_2023-2023'!$A:$M,12,0),"")</f>
        <v/>
      </c>
      <c r="O1436" s="90" t="str">
        <f>IFERROR(VLOOKUP(A1436,'[2]CLASES-TEMPORADA 2022_2023-2023'!$A:$M,13,0),"")</f>
        <v/>
      </c>
    </row>
    <row r="1437" spans="1:15" s="94" customFormat="1" x14ac:dyDescent="0.2">
      <c r="A1437" s="116">
        <v>35422</v>
      </c>
      <c r="B1437" s="90" t="s">
        <v>8750</v>
      </c>
      <c r="C1437" s="90" t="s">
        <v>35</v>
      </c>
      <c r="D1437" s="90" t="s">
        <v>3306</v>
      </c>
      <c r="E1437" s="90" t="s">
        <v>2151</v>
      </c>
      <c r="F1437" s="90" t="s">
        <v>3307</v>
      </c>
      <c r="G1437" s="90" t="s">
        <v>13985</v>
      </c>
      <c r="H1437" s="90" t="s">
        <v>909</v>
      </c>
      <c r="I1437" s="90" t="s">
        <v>1181</v>
      </c>
      <c r="J1437" s="116">
        <v>293</v>
      </c>
      <c r="K1437" s="90" t="s">
        <v>1963</v>
      </c>
      <c r="L1437" s="90" t="s">
        <v>587</v>
      </c>
      <c r="M1437" s="94" t="str">
        <f t="shared" si="25"/>
        <v>GRANADOS Joan</v>
      </c>
      <c r="N1437" s="94" t="str">
        <f>IFERROR(VLOOKUP(A1437,'[2]CLASES-TEMPORADA 2022_2023-2023'!$A:$M,12,0),"")</f>
        <v/>
      </c>
      <c r="O1437" s="90" t="str">
        <f>IFERROR(VLOOKUP(A1437,'[2]CLASES-TEMPORADA 2022_2023-2023'!$A:$M,13,0),"")</f>
        <v/>
      </c>
    </row>
    <row r="1438" spans="1:15" s="94" customFormat="1" x14ac:dyDescent="0.2">
      <c r="A1438" s="116">
        <v>35421</v>
      </c>
      <c r="B1438" s="90" t="s">
        <v>8750</v>
      </c>
      <c r="C1438" s="90" t="s">
        <v>3308</v>
      </c>
      <c r="D1438" s="90" t="s">
        <v>3309</v>
      </c>
      <c r="E1438" s="90" t="s">
        <v>2664</v>
      </c>
      <c r="F1438" s="90" t="s">
        <v>3307</v>
      </c>
      <c r="G1438" s="90" t="s">
        <v>13986</v>
      </c>
      <c r="H1438" s="90" t="s">
        <v>909</v>
      </c>
      <c r="I1438" s="90" t="s">
        <v>1180</v>
      </c>
      <c r="J1438" s="116">
        <v>494</v>
      </c>
      <c r="K1438" s="90" t="s">
        <v>1963</v>
      </c>
      <c r="L1438" s="90" t="s">
        <v>587</v>
      </c>
      <c r="M1438" s="94" t="str">
        <f t="shared" si="25"/>
        <v>TUBERT Ivo</v>
      </c>
      <c r="N1438" s="94" t="str">
        <f>IFERROR(VLOOKUP(A1438,'[2]CLASES-TEMPORADA 2022_2023-2023'!$A:$M,12,0),"")</f>
        <v/>
      </c>
      <c r="O1438" s="90" t="str">
        <f>IFERROR(VLOOKUP(A1438,'[2]CLASES-TEMPORADA 2022_2023-2023'!$A:$M,13,0),"")</f>
        <v/>
      </c>
    </row>
    <row r="1439" spans="1:15" s="94" customFormat="1" x14ac:dyDescent="0.2">
      <c r="A1439" s="116">
        <v>35419</v>
      </c>
      <c r="B1439" s="90" t="s">
        <v>8750</v>
      </c>
      <c r="C1439" s="90" t="s">
        <v>1403</v>
      </c>
      <c r="D1439" s="90" t="s">
        <v>33</v>
      </c>
      <c r="E1439" s="90" t="s">
        <v>1737</v>
      </c>
      <c r="F1439" s="90" t="s">
        <v>3311</v>
      </c>
      <c r="G1439" s="90" t="s">
        <v>13987</v>
      </c>
      <c r="H1439" s="90" t="s">
        <v>909</v>
      </c>
      <c r="I1439" s="90" t="s">
        <v>1180</v>
      </c>
      <c r="J1439" s="116">
        <v>494</v>
      </c>
      <c r="K1439" s="90" t="s">
        <v>1963</v>
      </c>
      <c r="L1439" s="90" t="s">
        <v>587</v>
      </c>
      <c r="M1439" s="94" t="str">
        <f t="shared" si="25"/>
        <v>BOSCH Arnau</v>
      </c>
      <c r="N1439" s="94" t="str">
        <f>IFERROR(VLOOKUP(A1439,'[2]CLASES-TEMPORADA 2022_2023-2023'!$A:$M,12,0),"")</f>
        <v/>
      </c>
      <c r="O1439" s="90" t="str">
        <f>IFERROR(VLOOKUP(A1439,'[2]CLASES-TEMPORADA 2022_2023-2023'!$A:$M,13,0),"")</f>
        <v/>
      </c>
    </row>
    <row r="1440" spans="1:15" s="94" customFormat="1" x14ac:dyDescent="0.2">
      <c r="A1440" s="116">
        <v>35416</v>
      </c>
      <c r="B1440" s="90" t="s">
        <v>10851</v>
      </c>
      <c r="C1440" s="90" t="s">
        <v>22</v>
      </c>
      <c r="D1440" s="90" t="s">
        <v>60</v>
      </c>
      <c r="E1440" s="90" t="s">
        <v>1088</v>
      </c>
      <c r="F1440" s="90" t="s">
        <v>3313</v>
      </c>
      <c r="G1440" s="90" t="s">
        <v>13988</v>
      </c>
      <c r="H1440" s="90" t="s">
        <v>913</v>
      </c>
      <c r="I1440" s="90" t="s">
        <v>966</v>
      </c>
      <c r="J1440" s="116">
        <v>502</v>
      </c>
      <c r="K1440" s="90" t="s">
        <v>1963</v>
      </c>
      <c r="L1440" s="90" t="s">
        <v>520</v>
      </c>
      <c r="M1440" s="94" t="str">
        <f t="shared" si="25"/>
        <v>FERNANDEZ Laura</v>
      </c>
      <c r="N1440" s="94" t="str">
        <f>IFERROR(VLOOKUP(A1440,'[2]CLASES-TEMPORADA 2022_2023-2023'!$A:$M,12,0),"")</f>
        <v/>
      </c>
      <c r="O1440" s="90" t="str">
        <f>IFERROR(VLOOKUP(A1440,'[2]CLASES-TEMPORADA 2022_2023-2023'!$A:$M,13,0),"")</f>
        <v/>
      </c>
    </row>
    <row r="1441" spans="1:15" s="94" customFormat="1" x14ac:dyDescent="0.2">
      <c r="A1441" s="116">
        <v>35410</v>
      </c>
      <c r="B1441" s="90" t="s">
        <v>10851</v>
      </c>
      <c r="C1441" s="90" t="s">
        <v>2661</v>
      </c>
      <c r="D1441" s="90" t="s">
        <v>3314</v>
      </c>
      <c r="E1441" s="90" t="s">
        <v>1366</v>
      </c>
      <c r="F1441" s="90" t="s">
        <v>3315</v>
      </c>
      <c r="G1441" s="90" t="s">
        <v>13989</v>
      </c>
      <c r="H1441" s="90" t="s">
        <v>913</v>
      </c>
      <c r="I1441" s="90" t="s">
        <v>799</v>
      </c>
      <c r="J1441" s="116">
        <v>10414</v>
      </c>
      <c r="K1441" s="90" t="s">
        <v>1963</v>
      </c>
      <c r="L1441" s="90" t="s">
        <v>520</v>
      </c>
      <c r="M1441" s="94" t="str">
        <f t="shared" si="25"/>
        <v>PRADO Alba</v>
      </c>
      <c r="N1441" s="94" t="str">
        <f>IFERROR(VLOOKUP(A1441,'[2]CLASES-TEMPORADA 2022_2023-2023'!$A:$M,12,0),"")</f>
        <v/>
      </c>
      <c r="O1441" s="90" t="str">
        <f>IFERROR(VLOOKUP(A1441,'[2]CLASES-TEMPORADA 2022_2023-2023'!$A:$M,13,0),"")</f>
        <v/>
      </c>
    </row>
    <row r="1442" spans="1:15" s="94" customFormat="1" x14ac:dyDescent="0.2">
      <c r="A1442" s="116">
        <v>35408</v>
      </c>
      <c r="B1442" s="90" t="s">
        <v>8750</v>
      </c>
      <c r="C1442" s="90" t="s">
        <v>84</v>
      </c>
      <c r="D1442" s="90" t="s">
        <v>84</v>
      </c>
      <c r="E1442" s="90" t="s">
        <v>1107</v>
      </c>
      <c r="F1442" s="90" t="s">
        <v>3316</v>
      </c>
      <c r="G1442" s="90" t="s">
        <v>13990</v>
      </c>
      <c r="H1442" s="90" t="s">
        <v>909</v>
      </c>
      <c r="I1442" s="90" t="s">
        <v>985</v>
      </c>
      <c r="J1442" s="116">
        <v>673</v>
      </c>
      <c r="K1442" s="90" t="s">
        <v>1963</v>
      </c>
      <c r="L1442" s="90" t="s">
        <v>583</v>
      </c>
      <c r="M1442" s="94" t="str">
        <f t="shared" si="25"/>
        <v>GONZALEZ Hector</v>
      </c>
      <c r="N1442" s="94" t="str">
        <f>IFERROR(VLOOKUP(A1442,'[2]CLASES-TEMPORADA 2022_2023-2023'!$A:$M,12,0),"")</f>
        <v/>
      </c>
      <c r="O1442" s="90" t="str">
        <f>IFERROR(VLOOKUP(A1442,'[2]CLASES-TEMPORADA 2022_2023-2023'!$A:$M,13,0),"")</f>
        <v/>
      </c>
    </row>
    <row r="1443" spans="1:15" s="94" customFormat="1" x14ac:dyDescent="0.2">
      <c r="A1443" s="116">
        <v>35399</v>
      </c>
      <c r="B1443" s="90" t="s">
        <v>8750</v>
      </c>
      <c r="C1443" s="90" t="s">
        <v>69</v>
      </c>
      <c r="D1443" s="90" t="s">
        <v>3820</v>
      </c>
      <c r="E1443" s="90" t="s">
        <v>119</v>
      </c>
      <c r="F1443" s="90" t="s">
        <v>3268</v>
      </c>
      <c r="G1443" s="90" t="s">
        <v>13991</v>
      </c>
      <c r="H1443" s="90" t="s">
        <v>909</v>
      </c>
      <c r="I1443" s="90" t="s">
        <v>953</v>
      </c>
      <c r="J1443" s="116">
        <v>309</v>
      </c>
      <c r="K1443" s="90" t="s">
        <v>1963</v>
      </c>
      <c r="L1443" s="90" t="s">
        <v>583</v>
      </c>
      <c r="M1443" s="94" t="str">
        <f t="shared" si="25"/>
        <v>PEREZ Ruben</v>
      </c>
      <c r="N1443" s="94" t="str">
        <f>IFERROR(VLOOKUP(A1443,'[2]CLASES-TEMPORADA 2022_2023-2023'!$A:$M,12,0),"")</f>
        <v/>
      </c>
      <c r="O1443" s="90" t="str">
        <f>IFERROR(VLOOKUP(A1443,'[2]CLASES-TEMPORADA 2022_2023-2023'!$A:$M,13,0),"")</f>
        <v/>
      </c>
    </row>
    <row r="1444" spans="1:15" s="94" customFormat="1" x14ac:dyDescent="0.2">
      <c r="A1444" s="116">
        <v>35398</v>
      </c>
      <c r="B1444" s="90" t="s">
        <v>10851</v>
      </c>
      <c r="C1444" s="90" t="s">
        <v>2184</v>
      </c>
      <c r="D1444" s="90" t="s">
        <v>2028</v>
      </c>
      <c r="E1444" s="90" t="s">
        <v>2610</v>
      </c>
      <c r="F1444" s="90" t="s">
        <v>3317</v>
      </c>
      <c r="G1444" s="90" t="s">
        <v>13992</v>
      </c>
      <c r="H1444" s="90" t="s">
        <v>913</v>
      </c>
      <c r="I1444" s="90" t="s">
        <v>953</v>
      </c>
      <c r="J1444" s="116">
        <v>309</v>
      </c>
      <c r="K1444" s="90" t="s">
        <v>1963</v>
      </c>
      <c r="L1444" s="90" t="s">
        <v>583</v>
      </c>
      <c r="M1444" s="94" t="str">
        <f t="shared" si="25"/>
        <v>JULIAN Marina</v>
      </c>
      <c r="N1444" s="94" t="str">
        <f>IFERROR(VLOOKUP(A1444,'[2]CLASES-TEMPORADA 2022_2023-2023'!$A:$M,12,0),"")</f>
        <v/>
      </c>
      <c r="O1444" s="90" t="str">
        <f>IFERROR(VLOOKUP(A1444,'[2]CLASES-TEMPORADA 2022_2023-2023'!$A:$M,13,0),"")</f>
        <v/>
      </c>
    </row>
    <row r="1445" spans="1:15" s="94" customFormat="1" x14ac:dyDescent="0.2">
      <c r="A1445" s="116">
        <v>35396</v>
      </c>
      <c r="B1445" s="90" t="s">
        <v>10851</v>
      </c>
      <c r="C1445" s="90" t="s">
        <v>21</v>
      </c>
      <c r="D1445" s="90" t="s">
        <v>51</v>
      </c>
      <c r="E1445" s="90" t="s">
        <v>3318</v>
      </c>
      <c r="F1445" s="90" t="s">
        <v>3319</v>
      </c>
      <c r="G1445" s="90" t="s">
        <v>13993</v>
      </c>
      <c r="H1445" s="90" t="s">
        <v>909</v>
      </c>
      <c r="I1445" s="90" t="s">
        <v>951</v>
      </c>
      <c r="J1445" s="116">
        <v>305</v>
      </c>
      <c r="K1445" s="90" t="s">
        <v>1963</v>
      </c>
      <c r="L1445" s="90" t="s">
        <v>583</v>
      </c>
      <c r="M1445" s="94" t="str">
        <f t="shared" si="25"/>
        <v>GARCIA Estrella</v>
      </c>
      <c r="N1445" s="94" t="str">
        <f>IFERROR(VLOOKUP(A1445,'[2]CLASES-TEMPORADA 2022_2023-2023'!$A:$M,12,0),"")</f>
        <v/>
      </c>
      <c r="O1445" s="90" t="str">
        <f>IFERROR(VLOOKUP(A1445,'[2]CLASES-TEMPORADA 2022_2023-2023'!$A:$M,13,0),"")</f>
        <v/>
      </c>
    </row>
    <row r="1446" spans="1:15" s="94" customFormat="1" x14ac:dyDescent="0.2">
      <c r="A1446" s="116">
        <v>35392</v>
      </c>
      <c r="B1446" s="90" t="s">
        <v>8750</v>
      </c>
      <c r="C1446" s="90" t="s">
        <v>113</v>
      </c>
      <c r="D1446" s="90" t="s">
        <v>3320</v>
      </c>
      <c r="E1446" s="90" t="s">
        <v>3321</v>
      </c>
      <c r="F1446" s="90" t="s">
        <v>3322</v>
      </c>
      <c r="G1446" s="90" t="s">
        <v>13994</v>
      </c>
      <c r="H1446" s="90" t="s">
        <v>920</v>
      </c>
      <c r="I1446" s="90" t="s">
        <v>953</v>
      </c>
      <c r="J1446" s="116">
        <v>309</v>
      </c>
      <c r="K1446" s="90" t="s">
        <v>1963</v>
      </c>
      <c r="L1446" s="90" t="s">
        <v>583</v>
      </c>
      <c r="M1446" s="94" t="str">
        <f t="shared" si="25"/>
        <v>MARQUEZ Jesus Levi</v>
      </c>
      <c r="N1446" s="94" t="str">
        <f>IFERROR(VLOOKUP(A1446,'[2]CLASES-TEMPORADA 2022_2023-2023'!$A:$M,12,0),"")</f>
        <v/>
      </c>
      <c r="O1446" s="90" t="str">
        <f>IFERROR(VLOOKUP(A1446,'[2]CLASES-TEMPORADA 2022_2023-2023'!$A:$M,13,0),"")</f>
        <v/>
      </c>
    </row>
    <row r="1447" spans="1:15" s="94" customFormat="1" x14ac:dyDescent="0.2">
      <c r="A1447" s="116">
        <v>35385</v>
      </c>
      <c r="B1447" s="90" t="s">
        <v>8750</v>
      </c>
      <c r="C1447" s="90" t="s">
        <v>2758</v>
      </c>
      <c r="D1447" s="90" t="s">
        <v>3323</v>
      </c>
      <c r="E1447" s="90" t="s">
        <v>970</v>
      </c>
      <c r="F1447" s="90" t="s">
        <v>3324</v>
      </c>
      <c r="G1447" s="90" t="s">
        <v>13995</v>
      </c>
      <c r="H1447" s="90" t="s">
        <v>909</v>
      </c>
      <c r="I1447" s="90" t="s">
        <v>1174</v>
      </c>
      <c r="J1447" s="116">
        <v>10137</v>
      </c>
      <c r="K1447" s="90" t="s">
        <v>1963</v>
      </c>
      <c r="L1447" s="90" t="s">
        <v>585</v>
      </c>
      <c r="M1447" s="94" t="str">
        <f t="shared" si="25"/>
        <v>GIMENO Oscar</v>
      </c>
      <c r="N1447" s="94" t="str">
        <f>IFERROR(VLOOKUP(A1447,'[2]CLASES-TEMPORADA 2022_2023-2023'!$A:$M,12,0),"")</f>
        <v/>
      </c>
      <c r="O1447" s="90" t="str">
        <f>IFERROR(VLOOKUP(A1447,'[2]CLASES-TEMPORADA 2022_2023-2023'!$A:$M,13,0),"")</f>
        <v/>
      </c>
    </row>
    <row r="1448" spans="1:15" s="94" customFormat="1" x14ac:dyDescent="0.2">
      <c r="A1448" s="116">
        <v>35384</v>
      </c>
      <c r="B1448" s="90" t="s">
        <v>8750</v>
      </c>
      <c r="C1448" s="90" t="s">
        <v>3325</v>
      </c>
      <c r="D1448" s="90" t="s">
        <v>3326</v>
      </c>
      <c r="E1448" s="90" t="s">
        <v>126</v>
      </c>
      <c r="F1448" s="90" t="s">
        <v>3327</v>
      </c>
      <c r="G1448" s="90" t="s">
        <v>13996</v>
      </c>
      <c r="H1448" s="90" t="s">
        <v>909</v>
      </c>
      <c r="I1448" s="90" t="s">
        <v>1174</v>
      </c>
      <c r="J1448" s="116">
        <v>10137</v>
      </c>
      <c r="K1448" s="90" t="s">
        <v>1963</v>
      </c>
      <c r="L1448" s="90" t="s">
        <v>585</v>
      </c>
      <c r="M1448" s="94" t="str">
        <f t="shared" si="25"/>
        <v>CUÑAT Pablo</v>
      </c>
      <c r="N1448" s="94" t="str">
        <f>IFERROR(VLOOKUP(A1448,'[2]CLASES-TEMPORADA 2022_2023-2023'!$A:$M,12,0),"")</f>
        <v/>
      </c>
      <c r="O1448" s="90" t="str">
        <f>IFERROR(VLOOKUP(A1448,'[2]CLASES-TEMPORADA 2022_2023-2023'!$A:$M,13,0),"")</f>
        <v/>
      </c>
    </row>
    <row r="1449" spans="1:15" s="94" customFormat="1" x14ac:dyDescent="0.2">
      <c r="A1449" s="116">
        <v>35363</v>
      </c>
      <c r="B1449" s="90" t="s">
        <v>8750</v>
      </c>
      <c r="C1449" s="90" t="s">
        <v>22</v>
      </c>
      <c r="D1449" s="90" t="s">
        <v>22</v>
      </c>
      <c r="E1449" s="90" t="s">
        <v>2426</v>
      </c>
      <c r="F1449" s="90" t="s">
        <v>13997</v>
      </c>
      <c r="G1449" s="90" t="s">
        <v>13998</v>
      </c>
      <c r="H1449" s="90" t="s">
        <v>909</v>
      </c>
      <c r="I1449" s="90" t="s">
        <v>948</v>
      </c>
      <c r="J1449" s="116">
        <v>284</v>
      </c>
      <c r="K1449" s="90" t="s">
        <v>1963</v>
      </c>
      <c r="L1449" s="90" t="s">
        <v>588</v>
      </c>
      <c r="M1449" s="94" t="str">
        <f t="shared" si="25"/>
        <v>FERNANDEZ Oier</v>
      </c>
      <c r="N1449" s="94" t="str">
        <f>IFERROR(VLOOKUP(A1449,'[2]CLASES-TEMPORADA 2022_2023-2023'!$A:$M,12,0),"")</f>
        <v/>
      </c>
      <c r="O1449" s="90" t="str">
        <f>IFERROR(VLOOKUP(A1449,'[2]CLASES-TEMPORADA 2022_2023-2023'!$A:$M,13,0),"")</f>
        <v/>
      </c>
    </row>
    <row r="1450" spans="1:15" s="94" customFormat="1" x14ac:dyDescent="0.2">
      <c r="A1450" s="116">
        <v>35360</v>
      </c>
      <c r="B1450" s="90" t="s">
        <v>8750</v>
      </c>
      <c r="C1450" s="90" t="s">
        <v>1448</v>
      </c>
      <c r="D1450" s="90" t="s">
        <v>1473</v>
      </c>
      <c r="E1450" s="90" t="s">
        <v>3328</v>
      </c>
      <c r="F1450" s="90" t="s">
        <v>3329</v>
      </c>
      <c r="G1450" s="90" t="s">
        <v>13999</v>
      </c>
      <c r="H1450" s="90" t="s">
        <v>909</v>
      </c>
      <c r="I1450" s="90" t="s">
        <v>1237</v>
      </c>
      <c r="J1450" s="116">
        <v>195</v>
      </c>
      <c r="K1450" s="90" t="s">
        <v>1963</v>
      </c>
      <c r="L1450" s="90" t="s">
        <v>587</v>
      </c>
      <c r="M1450" s="94" t="str">
        <f t="shared" si="25"/>
        <v>VILASECA Roc</v>
      </c>
      <c r="N1450" s="94" t="str">
        <f>IFERROR(VLOOKUP(A1450,'[2]CLASES-TEMPORADA 2022_2023-2023'!$A:$M,12,0),"")</f>
        <v/>
      </c>
      <c r="O1450" s="90" t="str">
        <f>IFERROR(VLOOKUP(A1450,'[2]CLASES-TEMPORADA 2022_2023-2023'!$A:$M,13,0),"")</f>
        <v/>
      </c>
    </row>
    <row r="1451" spans="1:15" s="94" customFormat="1" x14ac:dyDescent="0.2">
      <c r="A1451" s="116">
        <v>35359</v>
      </c>
      <c r="B1451" s="90" t="s">
        <v>8750</v>
      </c>
      <c r="C1451" s="90" t="s">
        <v>14000</v>
      </c>
      <c r="D1451" s="90" t="s">
        <v>1848</v>
      </c>
      <c r="E1451" s="90" t="s">
        <v>14001</v>
      </c>
      <c r="F1451" s="90" t="s">
        <v>14002</v>
      </c>
      <c r="G1451" s="90" t="s">
        <v>14003</v>
      </c>
      <c r="H1451" s="90" t="s">
        <v>909</v>
      </c>
      <c r="I1451" s="90" t="s">
        <v>1237</v>
      </c>
      <c r="J1451" s="116">
        <v>195</v>
      </c>
      <c r="K1451" s="90" t="s">
        <v>1963</v>
      </c>
      <c r="L1451" s="90" t="s">
        <v>587</v>
      </c>
      <c r="M1451" s="94" t="str">
        <f t="shared" si="25"/>
        <v>TORREZ Sean Marc</v>
      </c>
      <c r="N1451" s="94" t="str">
        <f>IFERROR(VLOOKUP(A1451,'[2]CLASES-TEMPORADA 2022_2023-2023'!$A:$M,12,0),"")</f>
        <v/>
      </c>
      <c r="O1451" s="90" t="str">
        <f>IFERROR(VLOOKUP(A1451,'[2]CLASES-TEMPORADA 2022_2023-2023'!$A:$M,13,0),"")</f>
        <v/>
      </c>
    </row>
    <row r="1452" spans="1:15" s="94" customFormat="1" x14ac:dyDescent="0.2">
      <c r="A1452" s="116">
        <v>35357</v>
      </c>
      <c r="B1452" s="90" t="s">
        <v>8750</v>
      </c>
      <c r="C1452" s="90" t="s">
        <v>14004</v>
      </c>
      <c r="D1452" s="90" t="s">
        <v>2361</v>
      </c>
      <c r="E1452" s="90" t="s">
        <v>2783</v>
      </c>
      <c r="F1452" s="90" t="s">
        <v>14005</v>
      </c>
      <c r="G1452" s="90" t="s">
        <v>14006</v>
      </c>
      <c r="H1452" s="90" t="s">
        <v>909</v>
      </c>
      <c r="I1452" s="90" t="s">
        <v>1237</v>
      </c>
      <c r="J1452" s="116">
        <v>195</v>
      </c>
      <c r="K1452" s="90" t="s">
        <v>1963</v>
      </c>
      <c r="L1452" s="90" t="s">
        <v>587</v>
      </c>
      <c r="M1452" s="94" t="str">
        <f t="shared" si="25"/>
        <v>LIMACHE Elias</v>
      </c>
      <c r="N1452" s="94" t="str">
        <f>IFERROR(VLOOKUP(A1452,'[2]CLASES-TEMPORADA 2022_2023-2023'!$A:$M,12,0),"")</f>
        <v/>
      </c>
      <c r="O1452" s="90" t="str">
        <f>IFERROR(VLOOKUP(A1452,'[2]CLASES-TEMPORADA 2022_2023-2023'!$A:$M,13,0),"")</f>
        <v/>
      </c>
    </row>
    <row r="1453" spans="1:15" s="94" customFormat="1" x14ac:dyDescent="0.2">
      <c r="A1453" s="116">
        <v>35355</v>
      </c>
      <c r="B1453" s="90" t="s">
        <v>8750</v>
      </c>
      <c r="C1453" s="90" t="s">
        <v>14007</v>
      </c>
      <c r="D1453" s="90" t="s">
        <v>1059</v>
      </c>
      <c r="E1453" s="90" t="s">
        <v>77</v>
      </c>
      <c r="F1453" s="90" t="s">
        <v>8685</v>
      </c>
      <c r="G1453" s="90" t="s">
        <v>14008</v>
      </c>
      <c r="H1453" s="90" t="s">
        <v>909</v>
      </c>
      <c r="I1453" s="90" t="s">
        <v>1177</v>
      </c>
      <c r="J1453" s="116">
        <v>80</v>
      </c>
      <c r="K1453" s="90" t="s">
        <v>1963</v>
      </c>
      <c r="L1453" s="90" t="s">
        <v>185</v>
      </c>
      <c r="M1453" s="94" t="str">
        <f t="shared" si="25"/>
        <v>NIñO Alberto</v>
      </c>
      <c r="N1453" s="94" t="str">
        <f>IFERROR(VLOOKUP(A1453,'[2]CLASES-TEMPORADA 2022_2023-2023'!$A:$M,12,0),"")</f>
        <v/>
      </c>
      <c r="O1453" s="90" t="str">
        <f>IFERROR(VLOOKUP(A1453,'[2]CLASES-TEMPORADA 2022_2023-2023'!$A:$M,13,0),"")</f>
        <v/>
      </c>
    </row>
    <row r="1454" spans="1:15" s="94" customFormat="1" x14ac:dyDescent="0.2">
      <c r="A1454" s="116">
        <v>35348</v>
      </c>
      <c r="B1454" s="90" t="s">
        <v>8750</v>
      </c>
      <c r="C1454" s="90" t="s">
        <v>3330</v>
      </c>
      <c r="D1454" s="90" t="s">
        <v>3331</v>
      </c>
      <c r="E1454" s="90" t="s">
        <v>181</v>
      </c>
      <c r="F1454" s="90" t="s">
        <v>2617</v>
      </c>
      <c r="G1454" s="90" t="s">
        <v>14009</v>
      </c>
      <c r="H1454" s="90" t="s">
        <v>920</v>
      </c>
      <c r="I1454" s="90" t="s">
        <v>550</v>
      </c>
      <c r="J1454" s="116">
        <v>10138</v>
      </c>
      <c r="K1454" s="90" t="s">
        <v>1963</v>
      </c>
      <c r="L1454" s="90" t="s">
        <v>627</v>
      </c>
      <c r="M1454" s="94" t="str">
        <f t="shared" si="25"/>
        <v>ZAMACOLA Josu</v>
      </c>
      <c r="N1454" s="94" t="str">
        <f>IFERROR(VLOOKUP(A1454,'[2]CLASES-TEMPORADA 2022_2023-2023'!$A:$M,12,0),"")</f>
        <v/>
      </c>
      <c r="O1454" s="90" t="str">
        <f>IFERROR(VLOOKUP(A1454,'[2]CLASES-TEMPORADA 2022_2023-2023'!$A:$M,13,0),"")</f>
        <v/>
      </c>
    </row>
    <row r="1455" spans="1:15" s="94" customFormat="1" x14ac:dyDescent="0.2">
      <c r="A1455" s="116">
        <v>35338</v>
      </c>
      <c r="B1455" s="90" t="s">
        <v>8750</v>
      </c>
      <c r="C1455" s="90" t="s">
        <v>2653</v>
      </c>
      <c r="D1455" s="90" t="s">
        <v>2697</v>
      </c>
      <c r="E1455" s="90" t="s">
        <v>3332</v>
      </c>
      <c r="F1455" s="90" t="s">
        <v>3333</v>
      </c>
      <c r="G1455" s="90" t="s">
        <v>14010</v>
      </c>
      <c r="H1455" s="90" t="s">
        <v>909</v>
      </c>
      <c r="I1455" s="90" t="s">
        <v>979</v>
      </c>
      <c r="J1455" s="116">
        <v>634</v>
      </c>
      <c r="K1455" s="90" t="s">
        <v>1963</v>
      </c>
      <c r="L1455" s="90" t="s">
        <v>593</v>
      </c>
      <c r="M1455" s="94" t="str">
        <f t="shared" si="25"/>
        <v>GARCíA Abian Manuel</v>
      </c>
      <c r="N1455" s="94" t="str">
        <f>IFERROR(VLOOKUP(A1455,'[2]CLASES-TEMPORADA 2022_2023-2023'!$A:$M,12,0),"")</f>
        <v/>
      </c>
      <c r="O1455" s="90" t="str">
        <f>IFERROR(VLOOKUP(A1455,'[2]CLASES-TEMPORADA 2022_2023-2023'!$A:$M,13,0),"")</f>
        <v/>
      </c>
    </row>
    <row r="1456" spans="1:15" s="94" customFormat="1" x14ac:dyDescent="0.2">
      <c r="A1456" s="116">
        <v>35331</v>
      </c>
      <c r="B1456" s="90" t="s">
        <v>8750</v>
      </c>
      <c r="C1456" s="90" t="s">
        <v>1283</v>
      </c>
      <c r="D1456" s="90" t="s">
        <v>1724</v>
      </c>
      <c r="E1456" s="90" t="s">
        <v>47</v>
      </c>
      <c r="F1456" s="90" t="s">
        <v>3334</v>
      </c>
      <c r="G1456" s="90" t="s">
        <v>14011</v>
      </c>
      <c r="H1456" s="90" t="s">
        <v>909</v>
      </c>
      <c r="I1456" s="90" t="s">
        <v>1124</v>
      </c>
      <c r="J1456" s="116">
        <v>175</v>
      </c>
      <c r="K1456" s="90" t="s">
        <v>1963</v>
      </c>
      <c r="L1456" s="90" t="s">
        <v>520</v>
      </c>
      <c r="M1456" s="94" t="str">
        <f t="shared" si="25"/>
        <v>VAZQUEZ Mateo</v>
      </c>
      <c r="N1456" s="94" t="str">
        <f>IFERROR(VLOOKUP(A1456,'[2]CLASES-TEMPORADA 2022_2023-2023'!$A:$M,12,0),"")</f>
        <v/>
      </c>
      <c r="O1456" s="90" t="str">
        <f>IFERROR(VLOOKUP(A1456,'[2]CLASES-TEMPORADA 2022_2023-2023'!$A:$M,13,0),"")</f>
        <v/>
      </c>
    </row>
    <row r="1457" spans="1:15" s="94" customFormat="1" x14ac:dyDescent="0.2">
      <c r="A1457" s="116">
        <v>35321</v>
      </c>
      <c r="B1457" s="90" t="s">
        <v>8750</v>
      </c>
      <c r="C1457" s="90" t="s">
        <v>14012</v>
      </c>
      <c r="D1457" s="90" t="s">
        <v>14013</v>
      </c>
      <c r="E1457" s="90" t="s">
        <v>4506</v>
      </c>
      <c r="F1457" s="90" t="s">
        <v>14014</v>
      </c>
      <c r="G1457" s="90" t="s">
        <v>14015</v>
      </c>
      <c r="H1457" s="90" t="s">
        <v>909</v>
      </c>
      <c r="I1457" s="90" t="s">
        <v>2549</v>
      </c>
      <c r="J1457" s="116">
        <v>10004</v>
      </c>
      <c r="K1457" s="90" t="s">
        <v>1963</v>
      </c>
      <c r="L1457" s="90" t="s">
        <v>588</v>
      </c>
      <c r="M1457" s="94" t="str">
        <f t="shared" si="25"/>
        <v>CARBON Ibai</v>
      </c>
      <c r="N1457" s="94" t="str">
        <f>IFERROR(VLOOKUP(A1457,'[2]CLASES-TEMPORADA 2022_2023-2023'!$A:$M,12,0),"")</f>
        <v/>
      </c>
      <c r="O1457" s="90" t="str">
        <f>IFERROR(VLOOKUP(A1457,'[2]CLASES-TEMPORADA 2022_2023-2023'!$A:$M,13,0),"")</f>
        <v/>
      </c>
    </row>
    <row r="1458" spans="1:15" s="94" customFormat="1" x14ac:dyDescent="0.2">
      <c r="A1458" s="116">
        <v>35311</v>
      </c>
      <c r="B1458" s="90" t="s">
        <v>8750</v>
      </c>
      <c r="C1458" s="90" t="s">
        <v>3335</v>
      </c>
      <c r="D1458" s="90" t="s">
        <v>3087</v>
      </c>
      <c r="E1458" s="90" t="s">
        <v>48</v>
      </c>
      <c r="F1458" s="90" t="s">
        <v>3336</v>
      </c>
      <c r="G1458" s="90" t="s">
        <v>14016</v>
      </c>
      <c r="H1458" s="90" t="s">
        <v>909</v>
      </c>
      <c r="I1458" s="90" t="s">
        <v>1218</v>
      </c>
      <c r="J1458" s="116">
        <v>10448</v>
      </c>
      <c r="K1458" s="90" t="s">
        <v>1963</v>
      </c>
      <c r="L1458" s="90" t="s">
        <v>591</v>
      </c>
      <c r="M1458" s="94" t="str">
        <f t="shared" si="25"/>
        <v>GáLVEZ Javier</v>
      </c>
      <c r="N1458" s="94" t="str">
        <f>IFERROR(VLOOKUP(A1458,'[2]CLASES-TEMPORADA 2022_2023-2023'!$A:$M,12,0),"")</f>
        <v/>
      </c>
      <c r="O1458" s="90" t="str">
        <f>IFERROR(VLOOKUP(A1458,'[2]CLASES-TEMPORADA 2022_2023-2023'!$A:$M,13,0),"")</f>
        <v/>
      </c>
    </row>
    <row r="1459" spans="1:15" s="94" customFormat="1" x14ac:dyDescent="0.2">
      <c r="A1459" s="116">
        <v>35310</v>
      </c>
      <c r="B1459" s="90" t="s">
        <v>8750</v>
      </c>
      <c r="C1459" s="90" t="s">
        <v>121</v>
      </c>
      <c r="D1459" s="90" t="s">
        <v>1698</v>
      </c>
      <c r="E1459" s="90" t="s">
        <v>1082</v>
      </c>
      <c r="F1459" s="90" t="s">
        <v>3337</v>
      </c>
      <c r="G1459" s="90" t="s">
        <v>14017</v>
      </c>
      <c r="H1459" s="90" t="s">
        <v>909</v>
      </c>
      <c r="I1459" s="90" t="s">
        <v>1218</v>
      </c>
      <c r="J1459" s="116">
        <v>10448</v>
      </c>
      <c r="K1459" s="90" t="s">
        <v>1963</v>
      </c>
      <c r="L1459" s="90" t="s">
        <v>591</v>
      </c>
      <c r="M1459" s="94" t="str">
        <f t="shared" si="25"/>
        <v>CUESTA Borja</v>
      </c>
      <c r="N1459" s="94" t="str">
        <f>IFERROR(VLOOKUP(A1459,'[2]CLASES-TEMPORADA 2022_2023-2023'!$A:$M,12,0),"")</f>
        <v/>
      </c>
      <c r="O1459" s="90" t="str">
        <f>IFERROR(VLOOKUP(A1459,'[2]CLASES-TEMPORADA 2022_2023-2023'!$A:$M,13,0),"")</f>
        <v/>
      </c>
    </row>
    <row r="1460" spans="1:15" s="94" customFormat="1" x14ac:dyDescent="0.2">
      <c r="A1460" s="116">
        <v>35305</v>
      </c>
      <c r="B1460" s="90" t="s">
        <v>10851</v>
      </c>
      <c r="C1460" s="90" t="s">
        <v>1577</v>
      </c>
      <c r="D1460" s="90" t="s">
        <v>3338</v>
      </c>
      <c r="E1460" s="90" t="s">
        <v>2567</v>
      </c>
      <c r="F1460" s="90" t="s">
        <v>3339</v>
      </c>
      <c r="G1460" s="90" t="s">
        <v>14018</v>
      </c>
      <c r="H1460" s="90" t="s">
        <v>913</v>
      </c>
      <c r="I1460" s="90" t="s">
        <v>1181</v>
      </c>
      <c r="J1460" s="116">
        <v>293</v>
      </c>
      <c r="K1460" s="90" t="s">
        <v>1963</v>
      </c>
      <c r="L1460" s="90" t="s">
        <v>587</v>
      </c>
      <c r="M1460" s="94" t="str">
        <f t="shared" si="25"/>
        <v>NAVARRO Laia</v>
      </c>
      <c r="N1460" s="94" t="str">
        <f>IFERROR(VLOOKUP(A1460,'[2]CLASES-TEMPORADA 2022_2023-2023'!$A:$M,12,0),"")</f>
        <v/>
      </c>
      <c r="O1460" s="90" t="str">
        <f>IFERROR(VLOOKUP(A1460,'[2]CLASES-TEMPORADA 2022_2023-2023'!$A:$M,13,0),"")</f>
        <v/>
      </c>
    </row>
    <row r="1461" spans="1:15" s="94" customFormat="1" x14ac:dyDescent="0.2">
      <c r="A1461" s="116">
        <v>35302</v>
      </c>
      <c r="B1461" s="90" t="s">
        <v>10851</v>
      </c>
      <c r="C1461" s="90" t="s">
        <v>138</v>
      </c>
      <c r="D1461" s="90" t="s">
        <v>14019</v>
      </c>
      <c r="E1461" s="90" t="s">
        <v>1084</v>
      </c>
      <c r="F1461" s="90" t="s">
        <v>14020</v>
      </c>
      <c r="G1461" s="90" t="s">
        <v>14021</v>
      </c>
      <c r="H1461" s="90" t="s">
        <v>913</v>
      </c>
      <c r="I1461" s="90" t="s">
        <v>1242</v>
      </c>
      <c r="J1461" s="116">
        <v>10152</v>
      </c>
      <c r="K1461" s="90" t="s">
        <v>1963</v>
      </c>
      <c r="L1461" s="90" t="s">
        <v>593</v>
      </c>
      <c r="M1461" s="94" t="str">
        <f t="shared" si="25"/>
        <v>DELGADO Maria</v>
      </c>
      <c r="N1461" s="94" t="str">
        <f>IFERROR(VLOOKUP(A1461,'[2]CLASES-TEMPORADA 2022_2023-2023'!$A:$M,12,0),"")</f>
        <v/>
      </c>
      <c r="O1461" s="90" t="str">
        <f>IFERROR(VLOOKUP(A1461,'[2]CLASES-TEMPORADA 2022_2023-2023'!$A:$M,13,0),"")</f>
        <v/>
      </c>
    </row>
    <row r="1462" spans="1:15" s="94" customFormat="1" x14ac:dyDescent="0.2">
      <c r="A1462" s="116">
        <v>35301</v>
      </c>
      <c r="B1462" s="90" t="s">
        <v>10851</v>
      </c>
      <c r="C1462" s="90" t="s">
        <v>3340</v>
      </c>
      <c r="D1462" s="90"/>
      <c r="E1462" s="90" t="s">
        <v>3341</v>
      </c>
      <c r="F1462" s="90" t="s">
        <v>3342</v>
      </c>
      <c r="G1462" s="90" t="s">
        <v>14022</v>
      </c>
      <c r="H1462" s="90" t="s">
        <v>913</v>
      </c>
      <c r="I1462" s="90" t="s">
        <v>952</v>
      </c>
      <c r="J1462" s="116">
        <v>308</v>
      </c>
      <c r="K1462" s="90" t="s">
        <v>2079</v>
      </c>
      <c r="L1462" s="90" t="s">
        <v>591</v>
      </c>
      <c r="M1462" s="94" t="str">
        <f t="shared" si="25"/>
        <v>CARAGEA Claudia Stefania</v>
      </c>
      <c r="N1462" s="94" t="str">
        <f>IFERROR(VLOOKUP(A1462,'[2]CLASES-TEMPORADA 2022_2023-2023'!$A:$M,12,0),"")</f>
        <v/>
      </c>
      <c r="O1462" s="90" t="str">
        <f>IFERROR(VLOOKUP(A1462,'[2]CLASES-TEMPORADA 2022_2023-2023'!$A:$M,13,0),"")</f>
        <v/>
      </c>
    </row>
    <row r="1463" spans="1:15" s="94" customFormat="1" x14ac:dyDescent="0.2">
      <c r="A1463" s="116">
        <v>35285</v>
      </c>
      <c r="B1463" s="90" t="s">
        <v>8750</v>
      </c>
      <c r="C1463" s="90" t="s">
        <v>84</v>
      </c>
      <c r="D1463" s="90" t="s">
        <v>46</v>
      </c>
      <c r="E1463" s="90" t="s">
        <v>4258</v>
      </c>
      <c r="F1463" s="90" t="s">
        <v>14023</v>
      </c>
      <c r="G1463" s="90" t="s">
        <v>14024</v>
      </c>
      <c r="H1463" s="90" t="s">
        <v>909</v>
      </c>
      <c r="I1463" s="90" t="s">
        <v>1131</v>
      </c>
      <c r="J1463" s="116">
        <v>267</v>
      </c>
      <c r="K1463" s="90" t="s">
        <v>1963</v>
      </c>
      <c r="L1463" s="90" t="s">
        <v>602</v>
      </c>
      <c r="M1463" s="94" t="str">
        <f t="shared" si="25"/>
        <v>GONZALEZ Miguel Angel</v>
      </c>
      <c r="N1463" s="94" t="str">
        <f>IFERROR(VLOOKUP(A1463,'[2]CLASES-TEMPORADA 2022_2023-2023'!$A:$M,12,0),"")</f>
        <v/>
      </c>
      <c r="O1463" s="90" t="str">
        <f>IFERROR(VLOOKUP(A1463,'[2]CLASES-TEMPORADA 2022_2023-2023'!$A:$M,13,0),"")</f>
        <v/>
      </c>
    </row>
    <row r="1464" spans="1:15" s="94" customFormat="1" x14ac:dyDescent="0.2">
      <c r="A1464" s="116">
        <v>35282</v>
      </c>
      <c r="B1464" s="90" t="s">
        <v>10851</v>
      </c>
      <c r="C1464" s="90" t="s">
        <v>3344</v>
      </c>
      <c r="D1464" s="90" t="s">
        <v>3345</v>
      </c>
      <c r="E1464" s="90" t="s">
        <v>3346</v>
      </c>
      <c r="F1464" s="90" t="s">
        <v>3347</v>
      </c>
      <c r="G1464" s="90" t="s">
        <v>14025</v>
      </c>
      <c r="H1464" s="90" t="s">
        <v>913</v>
      </c>
      <c r="I1464" s="90" t="s">
        <v>937</v>
      </c>
      <c r="J1464" s="116">
        <v>248</v>
      </c>
      <c r="K1464" s="90" t="s">
        <v>1963</v>
      </c>
      <c r="L1464" s="90" t="s">
        <v>587</v>
      </c>
      <c r="M1464" s="94" t="str">
        <f t="shared" si="25"/>
        <v>COLOMINAS Ivet</v>
      </c>
      <c r="N1464" s="94" t="str">
        <f>IFERROR(VLOOKUP(A1464,'[2]CLASES-TEMPORADA 2022_2023-2023'!$A:$M,12,0),"")</f>
        <v/>
      </c>
      <c r="O1464" s="90" t="str">
        <f>IFERROR(VLOOKUP(A1464,'[2]CLASES-TEMPORADA 2022_2023-2023'!$A:$M,13,0),"")</f>
        <v/>
      </c>
    </row>
    <row r="1465" spans="1:15" s="94" customFormat="1" x14ac:dyDescent="0.2">
      <c r="A1465" s="116">
        <v>35278</v>
      </c>
      <c r="B1465" s="90" t="s">
        <v>8750</v>
      </c>
      <c r="C1465" s="90" t="s">
        <v>3349</v>
      </c>
      <c r="D1465" s="90" t="s">
        <v>3350</v>
      </c>
      <c r="E1465" s="90" t="s">
        <v>2873</v>
      </c>
      <c r="F1465" s="90" t="s">
        <v>3351</v>
      </c>
      <c r="G1465" s="90" t="s">
        <v>14026</v>
      </c>
      <c r="H1465" s="90" t="s">
        <v>909</v>
      </c>
      <c r="I1465" s="90" t="s">
        <v>1236</v>
      </c>
      <c r="J1465" s="116">
        <v>10176</v>
      </c>
      <c r="K1465" s="90" t="s">
        <v>1963</v>
      </c>
      <c r="L1465" s="90" t="s">
        <v>587</v>
      </c>
      <c r="M1465" s="94" t="str">
        <f t="shared" ref="M1465:M1528" si="26">CONCATENATE(C1465," ",PROPER(E1465))</f>
        <v>LOMBARTE Salvador</v>
      </c>
      <c r="N1465" s="94" t="str">
        <f>IFERROR(VLOOKUP(A1465,'[2]CLASES-TEMPORADA 2022_2023-2023'!$A:$M,12,0),"")</f>
        <v/>
      </c>
      <c r="O1465" s="90" t="str">
        <f>IFERROR(VLOOKUP(A1465,'[2]CLASES-TEMPORADA 2022_2023-2023'!$A:$M,13,0),"")</f>
        <v/>
      </c>
    </row>
    <row r="1466" spans="1:15" s="94" customFormat="1" x14ac:dyDescent="0.2">
      <c r="A1466" s="116">
        <v>35274</v>
      </c>
      <c r="B1466" s="90" t="s">
        <v>8750</v>
      </c>
      <c r="C1466" s="90" t="s">
        <v>3352</v>
      </c>
      <c r="D1466" s="90" t="s">
        <v>21</v>
      </c>
      <c r="E1466" s="90" t="s">
        <v>2743</v>
      </c>
      <c r="F1466" s="90" t="s">
        <v>3353</v>
      </c>
      <c r="G1466" s="90" t="s">
        <v>14027</v>
      </c>
      <c r="H1466" s="90" t="s">
        <v>909</v>
      </c>
      <c r="I1466" s="90" t="s">
        <v>949</v>
      </c>
      <c r="J1466" s="116">
        <v>295</v>
      </c>
      <c r="K1466" s="90" t="s">
        <v>1963</v>
      </c>
      <c r="L1466" s="90" t="s">
        <v>587</v>
      </c>
      <c r="M1466" s="94" t="str">
        <f t="shared" si="26"/>
        <v>POCURULL Gerard</v>
      </c>
      <c r="N1466" s="94" t="str">
        <f>IFERROR(VLOOKUP(A1466,'[2]CLASES-TEMPORADA 2022_2023-2023'!$A:$M,12,0),"")</f>
        <v/>
      </c>
      <c r="O1466" s="90" t="str">
        <f>IFERROR(VLOOKUP(A1466,'[2]CLASES-TEMPORADA 2022_2023-2023'!$A:$M,13,0),"")</f>
        <v/>
      </c>
    </row>
    <row r="1467" spans="1:15" s="94" customFormat="1" x14ac:dyDescent="0.2">
      <c r="A1467" s="116">
        <v>35266</v>
      </c>
      <c r="B1467" s="90" t="s">
        <v>8750</v>
      </c>
      <c r="C1467" s="90" t="s">
        <v>3354</v>
      </c>
      <c r="D1467" s="90" t="s">
        <v>21</v>
      </c>
      <c r="E1467" s="90" t="s">
        <v>2363</v>
      </c>
      <c r="F1467" s="90" t="s">
        <v>3355</v>
      </c>
      <c r="G1467" s="90" t="s">
        <v>14028</v>
      </c>
      <c r="H1467" s="90" t="s">
        <v>909</v>
      </c>
      <c r="I1467" s="90" t="s">
        <v>985</v>
      </c>
      <c r="J1467" s="116">
        <v>673</v>
      </c>
      <c r="K1467" s="90" t="s">
        <v>1963</v>
      </c>
      <c r="L1467" s="90" t="s">
        <v>583</v>
      </c>
      <c r="M1467" s="94" t="str">
        <f t="shared" si="26"/>
        <v>ESPLIEGO Lucas</v>
      </c>
      <c r="N1467" s="94" t="str">
        <f>IFERROR(VLOOKUP(A1467,'[2]CLASES-TEMPORADA 2022_2023-2023'!$A:$M,12,0),"")</f>
        <v/>
      </c>
      <c r="O1467" s="90" t="str">
        <f>IFERROR(VLOOKUP(A1467,'[2]CLASES-TEMPORADA 2022_2023-2023'!$A:$M,13,0),"")</f>
        <v/>
      </c>
    </row>
    <row r="1468" spans="1:15" s="94" customFormat="1" x14ac:dyDescent="0.2">
      <c r="A1468" s="116">
        <v>35261</v>
      </c>
      <c r="B1468" s="90" t="s">
        <v>8750</v>
      </c>
      <c r="C1468" s="90" t="s">
        <v>31</v>
      </c>
      <c r="D1468" s="90" t="s">
        <v>3356</v>
      </c>
      <c r="E1468" s="90" t="s">
        <v>3357</v>
      </c>
      <c r="F1468" s="90" t="s">
        <v>3358</v>
      </c>
      <c r="G1468" s="90" t="s">
        <v>14029</v>
      </c>
      <c r="H1468" s="90" t="s">
        <v>909</v>
      </c>
      <c r="I1468" s="90" t="s">
        <v>1047</v>
      </c>
      <c r="J1468" s="116">
        <v>10438</v>
      </c>
      <c r="K1468" s="90" t="s">
        <v>1963</v>
      </c>
      <c r="L1468" s="90" t="s">
        <v>520</v>
      </c>
      <c r="M1468" s="94" t="str">
        <f t="shared" si="26"/>
        <v>LOPEZ Gerardo</v>
      </c>
      <c r="N1468" s="94">
        <f>IFERROR(VLOOKUP(A1468,'[2]CLASES-TEMPORADA 2022_2023-2023'!$A:$M,12,0),"")</f>
        <v>-1</v>
      </c>
      <c r="O1468" s="90">
        <f>IFERROR(VLOOKUP(A1468,'[2]CLASES-TEMPORADA 2022_2023-2023'!$A:$M,13,0),"")</f>
        <v>0</v>
      </c>
    </row>
    <row r="1469" spans="1:15" s="94" customFormat="1" x14ac:dyDescent="0.2">
      <c r="A1469" s="116">
        <v>35259</v>
      </c>
      <c r="B1469" s="90" t="s">
        <v>10851</v>
      </c>
      <c r="C1469" s="90" t="s">
        <v>4359</v>
      </c>
      <c r="D1469" s="90" t="s">
        <v>74</v>
      </c>
      <c r="E1469" s="90" t="s">
        <v>1084</v>
      </c>
      <c r="F1469" s="90" t="s">
        <v>14030</v>
      </c>
      <c r="G1469" s="90" t="s">
        <v>14031</v>
      </c>
      <c r="H1469" s="90" t="s">
        <v>909</v>
      </c>
      <c r="I1469" s="90" t="s">
        <v>1139</v>
      </c>
      <c r="J1469" s="116">
        <v>52</v>
      </c>
      <c r="K1469" s="90" t="s">
        <v>1963</v>
      </c>
      <c r="L1469" s="90" t="s">
        <v>598</v>
      </c>
      <c r="M1469" s="94" t="str">
        <f t="shared" si="26"/>
        <v>URIA Maria</v>
      </c>
      <c r="N1469" s="94" t="str">
        <f>IFERROR(VLOOKUP(A1469,'[2]CLASES-TEMPORADA 2022_2023-2023'!$A:$M,12,0),"")</f>
        <v/>
      </c>
      <c r="O1469" s="90" t="str">
        <f>IFERROR(VLOOKUP(A1469,'[2]CLASES-TEMPORADA 2022_2023-2023'!$A:$M,13,0),"")</f>
        <v/>
      </c>
    </row>
    <row r="1470" spans="1:15" s="94" customFormat="1" x14ac:dyDescent="0.2">
      <c r="A1470" s="116">
        <v>35258</v>
      </c>
      <c r="B1470" s="90" t="s">
        <v>10851</v>
      </c>
      <c r="C1470" s="90" t="s">
        <v>4359</v>
      </c>
      <c r="D1470" s="90" t="s">
        <v>74</v>
      </c>
      <c r="E1470" s="90" t="s">
        <v>2403</v>
      </c>
      <c r="F1470" s="90" t="s">
        <v>14032</v>
      </c>
      <c r="G1470" s="90" t="s">
        <v>14033</v>
      </c>
      <c r="H1470" s="90" t="s">
        <v>909</v>
      </c>
      <c r="I1470" s="90" t="s">
        <v>1139</v>
      </c>
      <c r="J1470" s="116">
        <v>52</v>
      </c>
      <c r="K1470" s="90" t="s">
        <v>1963</v>
      </c>
      <c r="L1470" s="90" t="s">
        <v>598</v>
      </c>
      <c r="M1470" s="94" t="str">
        <f t="shared" si="26"/>
        <v>URIA Lola</v>
      </c>
      <c r="N1470" s="94" t="str">
        <f>IFERROR(VLOOKUP(A1470,'[2]CLASES-TEMPORADA 2022_2023-2023'!$A:$M,12,0),"")</f>
        <v/>
      </c>
      <c r="O1470" s="90" t="str">
        <f>IFERROR(VLOOKUP(A1470,'[2]CLASES-TEMPORADA 2022_2023-2023'!$A:$M,13,0),"")</f>
        <v/>
      </c>
    </row>
    <row r="1471" spans="1:15" s="94" customFormat="1" x14ac:dyDescent="0.2">
      <c r="A1471" s="116">
        <v>35256</v>
      </c>
      <c r="B1471" s="90" t="s">
        <v>10851</v>
      </c>
      <c r="C1471" s="90" t="s">
        <v>12000</v>
      </c>
      <c r="D1471" s="90" t="s">
        <v>14034</v>
      </c>
      <c r="E1471" s="90" t="s">
        <v>3648</v>
      </c>
      <c r="F1471" s="90" t="s">
        <v>14035</v>
      </c>
      <c r="G1471" s="90" t="s">
        <v>14036</v>
      </c>
      <c r="H1471" s="90" t="s">
        <v>909</v>
      </c>
      <c r="I1471" s="90" t="s">
        <v>1139</v>
      </c>
      <c r="J1471" s="116">
        <v>52</v>
      </c>
      <c r="K1471" s="90" t="s">
        <v>2711</v>
      </c>
      <c r="L1471" s="90" t="s">
        <v>598</v>
      </c>
      <c r="M1471" s="94" t="str">
        <f t="shared" si="26"/>
        <v>RODRIGUES Leticia</v>
      </c>
      <c r="N1471" s="94" t="str">
        <f>IFERROR(VLOOKUP(A1471,'[2]CLASES-TEMPORADA 2022_2023-2023'!$A:$M,12,0),"")</f>
        <v/>
      </c>
      <c r="O1471" s="90" t="str">
        <f>IFERROR(VLOOKUP(A1471,'[2]CLASES-TEMPORADA 2022_2023-2023'!$A:$M,13,0),"")</f>
        <v/>
      </c>
    </row>
    <row r="1472" spans="1:15" s="94" customFormat="1" x14ac:dyDescent="0.2">
      <c r="A1472" s="116">
        <v>35244</v>
      </c>
      <c r="B1472" s="90" t="s">
        <v>8750</v>
      </c>
      <c r="C1472" s="90" t="s">
        <v>160</v>
      </c>
      <c r="D1472" s="90" t="s">
        <v>14037</v>
      </c>
      <c r="E1472" s="90" t="s">
        <v>2284</v>
      </c>
      <c r="F1472" s="90" t="s">
        <v>14038</v>
      </c>
      <c r="G1472" s="90" t="s">
        <v>14039</v>
      </c>
      <c r="H1472" s="90" t="s">
        <v>909</v>
      </c>
      <c r="I1472" s="90" t="s">
        <v>1181</v>
      </c>
      <c r="J1472" s="116">
        <v>293</v>
      </c>
      <c r="K1472" s="90" t="s">
        <v>1963</v>
      </c>
      <c r="L1472" s="90" t="s">
        <v>587</v>
      </c>
      <c r="M1472" s="94" t="str">
        <f t="shared" si="26"/>
        <v>NUÑEZ Pol</v>
      </c>
      <c r="N1472" s="94" t="str">
        <f>IFERROR(VLOOKUP(A1472,'[2]CLASES-TEMPORADA 2022_2023-2023'!$A:$M,12,0),"")</f>
        <v/>
      </c>
      <c r="O1472" s="90" t="str">
        <f>IFERROR(VLOOKUP(A1472,'[2]CLASES-TEMPORADA 2022_2023-2023'!$A:$M,13,0),"")</f>
        <v/>
      </c>
    </row>
    <row r="1473" spans="1:15" s="94" customFormat="1" x14ac:dyDescent="0.2">
      <c r="A1473" s="116">
        <v>35242</v>
      </c>
      <c r="B1473" s="90" t="s">
        <v>8750</v>
      </c>
      <c r="C1473" s="90" t="s">
        <v>22</v>
      </c>
      <c r="D1473" s="90" t="s">
        <v>51</v>
      </c>
      <c r="E1473" s="90" t="s">
        <v>57</v>
      </c>
      <c r="F1473" s="90" t="s">
        <v>3359</v>
      </c>
      <c r="G1473" s="90" t="s">
        <v>14040</v>
      </c>
      <c r="H1473" s="90" t="s">
        <v>909</v>
      </c>
      <c r="I1473" s="90" t="s">
        <v>1048</v>
      </c>
      <c r="J1473" s="116">
        <v>10456</v>
      </c>
      <c r="K1473" s="90" t="s">
        <v>1963</v>
      </c>
      <c r="L1473" s="90" t="s">
        <v>604</v>
      </c>
      <c r="M1473" s="94" t="str">
        <f t="shared" si="26"/>
        <v>FERNANDEZ Fernando</v>
      </c>
      <c r="N1473" s="94">
        <f>IFERROR(VLOOKUP(A1473,'[2]CLASES-TEMPORADA 2022_2023-2023'!$A:$M,12,0),"")</f>
        <v>-1</v>
      </c>
      <c r="O1473" s="90" t="str">
        <f>IFERROR(VLOOKUP(A1473,'[2]CLASES-TEMPORADA 2022_2023-2023'!$A:$M,13,0),"")</f>
        <v>NUE</v>
      </c>
    </row>
    <row r="1474" spans="1:15" s="94" customFormat="1" x14ac:dyDescent="0.2">
      <c r="A1474" s="116">
        <v>35235</v>
      </c>
      <c r="B1474" s="90" t="s">
        <v>10851</v>
      </c>
      <c r="C1474" s="90" t="s">
        <v>31</v>
      </c>
      <c r="D1474" s="90" t="s">
        <v>21</v>
      </c>
      <c r="E1474" s="90" t="s">
        <v>2067</v>
      </c>
      <c r="F1474" s="90" t="s">
        <v>3360</v>
      </c>
      <c r="G1474" s="90" t="s">
        <v>14041</v>
      </c>
      <c r="H1474" s="90" t="s">
        <v>909</v>
      </c>
      <c r="I1474" s="90" t="s">
        <v>1238</v>
      </c>
      <c r="J1474" s="116">
        <v>10428</v>
      </c>
      <c r="K1474" s="90" t="s">
        <v>1963</v>
      </c>
      <c r="L1474" s="90" t="s">
        <v>185</v>
      </c>
      <c r="M1474" s="94" t="str">
        <f t="shared" si="26"/>
        <v>LOPEZ Lucia</v>
      </c>
      <c r="N1474" s="94" t="str">
        <f>IFERROR(VLOOKUP(A1474,'[2]CLASES-TEMPORADA 2022_2023-2023'!$A:$M,12,0),"")</f>
        <v/>
      </c>
      <c r="O1474" s="90" t="str">
        <f>IFERROR(VLOOKUP(A1474,'[2]CLASES-TEMPORADA 2022_2023-2023'!$A:$M,13,0),"")</f>
        <v/>
      </c>
    </row>
    <row r="1475" spans="1:15" s="94" customFormat="1" x14ac:dyDescent="0.2">
      <c r="A1475" s="116">
        <v>35223</v>
      </c>
      <c r="B1475" s="90" t="s">
        <v>8750</v>
      </c>
      <c r="C1475" s="90" t="s">
        <v>37</v>
      </c>
      <c r="D1475" s="90" t="s">
        <v>26</v>
      </c>
      <c r="E1475" s="90" t="s">
        <v>5174</v>
      </c>
      <c r="F1475" s="90" t="s">
        <v>14042</v>
      </c>
      <c r="G1475" s="90" t="s">
        <v>14043</v>
      </c>
      <c r="H1475" s="90" t="s">
        <v>909</v>
      </c>
      <c r="I1475" s="90" t="s">
        <v>1215</v>
      </c>
      <c r="J1475" s="116">
        <v>306</v>
      </c>
      <c r="K1475" s="90" t="s">
        <v>1963</v>
      </c>
      <c r="L1475" s="90" t="s">
        <v>602</v>
      </c>
      <c r="M1475" s="94" t="str">
        <f t="shared" si="26"/>
        <v>MORENO Jose Juan</v>
      </c>
      <c r="N1475" s="94" t="str">
        <f>IFERROR(VLOOKUP(A1475,'[2]CLASES-TEMPORADA 2022_2023-2023'!$A:$M,12,0),"")</f>
        <v/>
      </c>
      <c r="O1475" s="90" t="str">
        <f>IFERROR(VLOOKUP(A1475,'[2]CLASES-TEMPORADA 2022_2023-2023'!$A:$M,13,0),"")</f>
        <v/>
      </c>
    </row>
    <row r="1476" spans="1:15" s="94" customFormat="1" x14ac:dyDescent="0.2">
      <c r="A1476" s="116">
        <v>35214</v>
      </c>
      <c r="B1476" s="90" t="s">
        <v>8750</v>
      </c>
      <c r="C1476" s="90" t="s">
        <v>84</v>
      </c>
      <c r="D1476" s="90" t="s">
        <v>25</v>
      </c>
      <c r="E1476" s="90" t="s">
        <v>3209</v>
      </c>
      <c r="F1476" s="90" t="s">
        <v>3361</v>
      </c>
      <c r="G1476" s="90" t="s">
        <v>14044</v>
      </c>
      <c r="H1476" s="90" t="s">
        <v>913</v>
      </c>
      <c r="I1476" s="90" t="s">
        <v>953</v>
      </c>
      <c r="J1476" s="116">
        <v>309</v>
      </c>
      <c r="K1476" s="90" t="s">
        <v>1963</v>
      </c>
      <c r="L1476" s="90" t="s">
        <v>583</v>
      </c>
      <c r="M1476" s="94" t="str">
        <f t="shared" si="26"/>
        <v>GONZALEZ Jose Luis</v>
      </c>
      <c r="N1476" s="94" t="str">
        <f>IFERROR(VLOOKUP(A1476,'[2]CLASES-TEMPORADA 2022_2023-2023'!$A:$M,12,0),"")</f>
        <v/>
      </c>
      <c r="O1476" s="90" t="str">
        <f>IFERROR(VLOOKUP(A1476,'[2]CLASES-TEMPORADA 2022_2023-2023'!$A:$M,13,0),"")</f>
        <v/>
      </c>
    </row>
    <row r="1477" spans="1:15" s="94" customFormat="1" x14ac:dyDescent="0.2">
      <c r="A1477" s="116">
        <v>35212</v>
      </c>
      <c r="B1477" s="90" t="s">
        <v>8750</v>
      </c>
      <c r="C1477" s="90" t="s">
        <v>1046</v>
      </c>
      <c r="D1477" s="90" t="s">
        <v>22</v>
      </c>
      <c r="E1477" s="90" t="s">
        <v>107</v>
      </c>
      <c r="F1477" s="90" t="s">
        <v>3362</v>
      </c>
      <c r="G1477" s="90" t="s">
        <v>14045</v>
      </c>
      <c r="H1477" s="90" t="s">
        <v>909</v>
      </c>
      <c r="I1477" s="90" t="s">
        <v>1047</v>
      </c>
      <c r="J1477" s="116">
        <v>10438</v>
      </c>
      <c r="K1477" s="90" t="s">
        <v>1963</v>
      </c>
      <c r="L1477" s="90" t="s">
        <v>520</v>
      </c>
      <c r="M1477" s="94" t="str">
        <f t="shared" si="26"/>
        <v>POMBO Ivan</v>
      </c>
      <c r="N1477" s="94">
        <f>IFERROR(VLOOKUP(A1477,'[2]CLASES-TEMPORADA 2022_2023-2023'!$A:$M,12,0),"")</f>
        <v>1</v>
      </c>
      <c r="O1477" s="90" t="str">
        <f>IFERROR(VLOOKUP(A1477,'[2]CLASES-TEMPORADA 2022_2023-2023'!$A:$M,13,0),"")</f>
        <v>NAC</v>
      </c>
    </row>
    <row r="1478" spans="1:15" s="94" customFormat="1" x14ac:dyDescent="0.2">
      <c r="A1478" s="116">
        <v>35206</v>
      </c>
      <c r="B1478" s="90" t="s">
        <v>8750</v>
      </c>
      <c r="C1478" s="90" t="s">
        <v>1685</v>
      </c>
      <c r="D1478" s="90" t="s">
        <v>3363</v>
      </c>
      <c r="E1478" s="90" t="s">
        <v>3364</v>
      </c>
      <c r="F1478" s="90" t="s">
        <v>3365</v>
      </c>
      <c r="G1478" s="90" t="s">
        <v>14046</v>
      </c>
      <c r="H1478" s="90" t="s">
        <v>920</v>
      </c>
      <c r="I1478" s="90" t="s">
        <v>1140</v>
      </c>
      <c r="J1478" s="116">
        <v>10415</v>
      </c>
      <c r="K1478" s="90" t="s">
        <v>1963</v>
      </c>
      <c r="L1478" s="90" t="s">
        <v>520</v>
      </c>
      <c r="M1478" s="94" t="str">
        <f t="shared" si="26"/>
        <v>BRAVO Iago</v>
      </c>
      <c r="N1478" s="94" t="str">
        <f>IFERROR(VLOOKUP(A1478,'[2]CLASES-TEMPORADA 2022_2023-2023'!$A:$M,12,0),"")</f>
        <v/>
      </c>
      <c r="O1478" s="90" t="str">
        <f>IFERROR(VLOOKUP(A1478,'[2]CLASES-TEMPORADA 2022_2023-2023'!$A:$M,13,0),"")</f>
        <v/>
      </c>
    </row>
    <row r="1479" spans="1:15" s="94" customFormat="1" x14ac:dyDescent="0.2">
      <c r="A1479" s="116">
        <v>35202</v>
      </c>
      <c r="B1479" s="90" t="s">
        <v>8750</v>
      </c>
      <c r="C1479" s="90" t="s">
        <v>21</v>
      </c>
      <c r="D1479" s="90" t="s">
        <v>14047</v>
      </c>
      <c r="E1479" s="90" t="s">
        <v>24</v>
      </c>
      <c r="F1479" s="90" t="s">
        <v>2768</v>
      </c>
      <c r="G1479" s="90" t="s">
        <v>14048</v>
      </c>
      <c r="H1479" s="90" t="s">
        <v>909</v>
      </c>
      <c r="I1479" s="90" t="s">
        <v>921</v>
      </c>
      <c r="J1479" s="116">
        <v>78</v>
      </c>
      <c r="K1479" s="90" t="s">
        <v>1963</v>
      </c>
      <c r="L1479" s="90" t="s">
        <v>583</v>
      </c>
      <c r="M1479" s="94" t="str">
        <f t="shared" si="26"/>
        <v>GARCIA Daniel</v>
      </c>
      <c r="N1479" s="94" t="str">
        <f>IFERROR(VLOOKUP(A1479,'[2]CLASES-TEMPORADA 2022_2023-2023'!$A:$M,12,0),"")</f>
        <v/>
      </c>
      <c r="O1479" s="90" t="str">
        <f>IFERROR(VLOOKUP(A1479,'[2]CLASES-TEMPORADA 2022_2023-2023'!$A:$M,13,0),"")</f>
        <v/>
      </c>
    </row>
    <row r="1480" spans="1:15" s="94" customFormat="1" x14ac:dyDescent="0.2">
      <c r="A1480" s="116">
        <v>35171</v>
      </c>
      <c r="B1480" s="90" t="s">
        <v>8750</v>
      </c>
      <c r="C1480" s="90" t="s">
        <v>3366</v>
      </c>
      <c r="D1480" s="90" t="s">
        <v>1337</v>
      </c>
      <c r="E1480" s="90" t="s">
        <v>3367</v>
      </c>
      <c r="F1480" s="90" t="s">
        <v>3368</v>
      </c>
      <c r="G1480" s="90" t="s">
        <v>14049</v>
      </c>
      <c r="H1480" s="90" t="s">
        <v>913</v>
      </c>
      <c r="I1480" s="90" t="s">
        <v>1063</v>
      </c>
      <c r="J1480" s="116">
        <v>10445</v>
      </c>
      <c r="K1480" s="90" t="s">
        <v>1963</v>
      </c>
      <c r="L1480" s="90" t="s">
        <v>593</v>
      </c>
      <c r="M1480" s="94" t="str">
        <f t="shared" si="26"/>
        <v>ERA Jose Daniel</v>
      </c>
      <c r="N1480" s="94" t="str">
        <f>IFERROR(VLOOKUP(A1480,'[2]CLASES-TEMPORADA 2022_2023-2023'!$A:$M,12,0),"")</f>
        <v/>
      </c>
      <c r="O1480" s="90" t="str">
        <f>IFERROR(VLOOKUP(A1480,'[2]CLASES-TEMPORADA 2022_2023-2023'!$A:$M,13,0),"")</f>
        <v/>
      </c>
    </row>
    <row r="1481" spans="1:15" s="94" customFormat="1" x14ac:dyDescent="0.2">
      <c r="A1481" s="116">
        <v>35170</v>
      </c>
      <c r="B1481" s="90" t="s">
        <v>8750</v>
      </c>
      <c r="C1481" s="90" t="s">
        <v>1061</v>
      </c>
      <c r="D1481" s="90" t="s">
        <v>1062</v>
      </c>
      <c r="E1481" s="90" t="s">
        <v>94</v>
      </c>
      <c r="F1481" s="90" t="s">
        <v>3369</v>
      </c>
      <c r="G1481" s="90" t="s">
        <v>14050</v>
      </c>
      <c r="H1481" s="90" t="s">
        <v>913</v>
      </c>
      <c r="I1481" s="90" t="s">
        <v>1063</v>
      </c>
      <c r="J1481" s="116">
        <v>10445</v>
      </c>
      <c r="K1481" s="90" t="s">
        <v>1963</v>
      </c>
      <c r="L1481" s="90" t="s">
        <v>593</v>
      </c>
      <c r="M1481" s="94" t="str">
        <f t="shared" si="26"/>
        <v>COUSO Eduardo</v>
      </c>
      <c r="N1481" s="94">
        <f>IFERROR(VLOOKUP(A1481,'[2]CLASES-TEMPORADA 2022_2023-2023'!$A:$M,12,0),"")</f>
        <v>-1</v>
      </c>
      <c r="O1481" s="90">
        <f>IFERROR(VLOOKUP(A1481,'[2]CLASES-TEMPORADA 2022_2023-2023'!$A:$M,13,0),"")</f>
        <v>0</v>
      </c>
    </row>
    <row r="1482" spans="1:15" s="94" customFormat="1" x14ac:dyDescent="0.2">
      <c r="A1482" s="116">
        <v>35166</v>
      </c>
      <c r="B1482" s="90" t="s">
        <v>8750</v>
      </c>
      <c r="C1482" s="90" t="s">
        <v>1474</v>
      </c>
      <c r="D1482" s="90" t="s">
        <v>101</v>
      </c>
      <c r="E1482" s="90" t="s">
        <v>2037</v>
      </c>
      <c r="F1482" s="90" t="s">
        <v>3373</v>
      </c>
      <c r="G1482" s="90" t="s">
        <v>14051</v>
      </c>
      <c r="H1482" s="90" t="s">
        <v>909</v>
      </c>
      <c r="I1482" s="90" t="s">
        <v>825</v>
      </c>
      <c r="J1482" s="116">
        <v>10402</v>
      </c>
      <c r="K1482" s="90" t="s">
        <v>2343</v>
      </c>
      <c r="L1482" s="90" t="s">
        <v>587</v>
      </c>
      <c r="M1482" s="94" t="str">
        <f t="shared" si="26"/>
        <v>SOLER Pau</v>
      </c>
      <c r="N1482" s="94" t="str">
        <f>IFERROR(VLOOKUP(A1482,'[2]CLASES-TEMPORADA 2022_2023-2023'!$A:$M,12,0),"")</f>
        <v/>
      </c>
      <c r="O1482" s="90" t="str">
        <f>IFERROR(VLOOKUP(A1482,'[2]CLASES-TEMPORADA 2022_2023-2023'!$A:$M,13,0),"")</f>
        <v/>
      </c>
    </row>
    <row r="1483" spans="1:15" s="94" customFormat="1" x14ac:dyDescent="0.2">
      <c r="A1483" s="116">
        <v>35165</v>
      </c>
      <c r="B1483" s="90" t="s">
        <v>8750</v>
      </c>
      <c r="C1483" s="90" t="s">
        <v>1403</v>
      </c>
      <c r="D1483" s="90" t="s">
        <v>3374</v>
      </c>
      <c r="E1483" s="90" t="s">
        <v>2799</v>
      </c>
      <c r="F1483" s="90" t="s">
        <v>3375</v>
      </c>
      <c r="G1483" s="90" t="s">
        <v>14052</v>
      </c>
      <c r="H1483" s="90" t="s">
        <v>909</v>
      </c>
      <c r="I1483" s="90" t="s">
        <v>825</v>
      </c>
      <c r="J1483" s="116">
        <v>10402</v>
      </c>
      <c r="K1483" s="90" t="s">
        <v>2343</v>
      </c>
      <c r="L1483" s="90" t="s">
        <v>587</v>
      </c>
      <c r="M1483" s="94" t="str">
        <f t="shared" si="26"/>
        <v>BOSCH Biel</v>
      </c>
      <c r="N1483" s="94" t="str">
        <f>IFERROR(VLOOKUP(A1483,'[2]CLASES-TEMPORADA 2022_2023-2023'!$A:$M,12,0),"")</f>
        <v/>
      </c>
      <c r="O1483" s="90" t="str">
        <f>IFERROR(VLOOKUP(A1483,'[2]CLASES-TEMPORADA 2022_2023-2023'!$A:$M,13,0),"")</f>
        <v/>
      </c>
    </row>
    <row r="1484" spans="1:15" s="94" customFormat="1" x14ac:dyDescent="0.2">
      <c r="A1484" s="116">
        <v>35152</v>
      </c>
      <c r="B1484" s="90" t="s">
        <v>8750</v>
      </c>
      <c r="C1484" s="90" t="s">
        <v>25</v>
      </c>
      <c r="D1484" s="90" t="s">
        <v>3049</v>
      </c>
      <c r="E1484" s="90" t="s">
        <v>34</v>
      </c>
      <c r="F1484" s="90" t="s">
        <v>3376</v>
      </c>
      <c r="G1484" s="90" t="s">
        <v>14053</v>
      </c>
      <c r="H1484" s="90" t="s">
        <v>909</v>
      </c>
      <c r="I1484" s="90" t="s">
        <v>915</v>
      </c>
      <c r="J1484" s="116">
        <v>37</v>
      </c>
      <c r="K1484" s="90" t="s">
        <v>1963</v>
      </c>
      <c r="L1484" s="90" t="s">
        <v>185</v>
      </c>
      <c r="M1484" s="94" t="str">
        <f t="shared" si="26"/>
        <v>MARTINEZ Alejandro</v>
      </c>
      <c r="N1484" s="94" t="str">
        <f>IFERROR(VLOOKUP(A1484,'[2]CLASES-TEMPORADA 2022_2023-2023'!$A:$M,12,0),"")</f>
        <v/>
      </c>
      <c r="O1484" s="90" t="str">
        <f>IFERROR(VLOOKUP(A1484,'[2]CLASES-TEMPORADA 2022_2023-2023'!$A:$M,13,0),"")</f>
        <v/>
      </c>
    </row>
    <row r="1485" spans="1:15" s="94" customFormat="1" x14ac:dyDescent="0.2">
      <c r="A1485" s="116">
        <v>35136</v>
      </c>
      <c r="B1485" s="90" t="s">
        <v>8750</v>
      </c>
      <c r="C1485" s="90" t="s">
        <v>2600</v>
      </c>
      <c r="D1485" s="90" t="s">
        <v>915</v>
      </c>
      <c r="E1485" s="90" t="s">
        <v>41</v>
      </c>
      <c r="F1485" s="90" t="s">
        <v>3377</v>
      </c>
      <c r="G1485" s="90" t="s">
        <v>14054</v>
      </c>
      <c r="H1485" s="90" t="s">
        <v>909</v>
      </c>
      <c r="I1485" s="90" t="s">
        <v>1225</v>
      </c>
      <c r="J1485" s="116">
        <v>536</v>
      </c>
      <c r="K1485" s="90" t="s">
        <v>1963</v>
      </c>
      <c r="L1485" s="90" t="s">
        <v>185</v>
      </c>
      <c r="M1485" s="94" t="str">
        <f t="shared" si="26"/>
        <v>FRANCO David</v>
      </c>
      <c r="N1485" s="94" t="str">
        <f>IFERROR(VLOOKUP(A1485,'[2]CLASES-TEMPORADA 2022_2023-2023'!$A:$M,12,0),"")</f>
        <v/>
      </c>
      <c r="O1485" s="90" t="str">
        <f>IFERROR(VLOOKUP(A1485,'[2]CLASES-TEMPORADA 2022_2023-2023'!$A:$M,13,0),"")</f>
        <v/>
      </c>
    </row>
    <row r="1486" spans="1:15" s="94" customFormat="1" x14ac:dyDescent="0.2">
      <c r="A1486" s="116">
        <v>35100</v>
      </c>
      <c r="B1486" s="90" t="s">
        <v>8750</v>
      </c>
      <c r="C1486" s="90" t="s">
        <v>154</v>
      </c>
      <c r="D1486" s="90" t="s">
        <v>31</v>
      </c>
      <c r="E1486" s="90" t="s">
        <v>108</v>
      </c>
      <c r="F1486" s="90" t="s">
        <v>3378</v>
      </c>
      <c r="G1486" s="90" t="s">
        <v>14055</v>
      </c>
      <c r="H1486" s="90" t="s">
        <v>909</v>
      </c>
      <c r="I1486" s="90" t="s">
        <v>673</v>
      </c>
      <c r="J1486" s="116">
        <v>10202</v>
      </c>
      <c r="K1486" s="90" t="s">
        <v>1963</v>
      </c>
      <c r="L1486" s="90" t="s">
        <v>583</v>
      </c>
      <c r="M1486" s="94" t="str">
        <f t="shared" si="26"/>
        <v>SOUTO Sergio</v>
      </c>
      <c r="N1486" s="94" t="str">
        <f>IFERROR(VLOOKUP(A1486,'[2]CLASES-TEMPORADA 2022_2023-2023'!$A:$M,12,0),"")</f>
        <v/>
      </c>
      <c r="O1486" s="90" t="str">
        <f>IFERROR(VLOOKUP(A1486,'[2]CLASES-TEMPORADA 2022_2023-2023'!$A:$M,13,0),"")</f>
        <v/>
      </c>
    </row>
    <row r="1487" spans="1:15" s="94" customFormat="1" x14ac:dyDescent="0.2">
      <c r="A1487" s="116">
        <v>35062</v>
      </c>
      <c r="B1487" s="90" t="s">
        <v>8750</v>
      </c>
      <c r="C1487" s="90" t="s">
        <v>3379</v>
      </c>
      <c r="D1487" s="90" t="s">
        <v>3380</v>
      </c>
      <c r="E1487" s="90" t="s">
        <v>48</v>
      </c>
      <c r="F1487" s="90" t="s">
        <v>3381</v>
      </c>
      <c r="G1487" s="90" t="s">
        <v>14056</v>
      </c>
      <c r="H1487" s="90" t="s">
        <v>909</v>
      </c>
      <c r="I1487" s="90" t="s">
        <v>973</v>
      </c>
      <c r="J1487" s="116">
        <v>578</v>
      </c>
      <c r="K1487" s="90" t="s">
        <v>1963</v>
      </c>
      <c r="L1487" s="90" t="s">
        <v>602</v>
      </c>
      <c r="M1487" s="94" t="str">
        <f t="shared" si="26"/>
        <v>PEREZ DE ALBENIZ Javier</v>
      </c>
      <c r="N1487" s="94" t="str">
        <f>IFERROR(VLOOKUP(A1487,'[2]CLASES-TEMPORADA 2022_2023-2023'!$A:$M,12,0),"")</f>
        <v/>
      </c>
      <c r="O1487" s="90" t="str">
        <f>IFERROR(VLOOKUP(A1487,'[2]CLASES-TEMPORADA 2022_2023-2023'!$A:$M,13,0),"")</f>
        <v/>
      </c>
    </row>
    <row r="1488" spans="1:15" s="94" customFormat="1" x14ac:dyDescent="0.2">
      <c r="A1488" s="116">
        <v>35047</v>
      </c>
      <c r="B1488" s="90" t="s">
        <v>8750</v>
      </c>
      <c r="C1488" s="90" t="s">
        <v>3382</v>
      </c>
      <c r="D1488" s="90" t="s">
        <v>3383</v>
      </c>
      <c r="E1488" s="90" t="s">
        <v>20</v>
      </c>
      <c r="F1488" s="90" t="s">
        <v>3384</v>
      </c>
      <c r="G1488" s="90" t="s">
        <v>14057</v>
      </c>
      <c r="H1488" s="90" t="s">
        <v>920</v>
      </c>
      <c r="I1488" s="90" t="s">
        <v>3264</v>
      </c>
      <c r="J1488" s="116">
        <v>10400</v>
      </c>
      <c r="K1488" s="90" t="s">
        <v>1963</v>
      </c>
      <c r="L1488" s="90" t="s">
        <v>599</v>
      </c>
      <c r="M1488" s="94" t="str">
        <f t="shared" si="26"/>
        <v>BERROJO Adrian</v>
      </c>
      <c r="N1488" s="94" t="str">
        <f>IFERROR(VLOOKUP(A1488,'[2]CLASES-TEMPORADA 2022_2023-2023'!$A:$M,12,0),"")</f>
        <v/>
      </c>
      <c r="O1488" s="90" t="str">
        <f>IFERROR(VLOOKUP(A1488,'[2]CLASES-TEMPORADA 2022_2023-2023'!$A:$M,13,0),"")</f>
        <v/>
      </c>
    </row>
    <row r="1489" spans="1:15" s="94" customFormat="1" x14ac:dyDescent="0.2">
      <c r="A1489" s="116">
        <v>35036</v>
      </c>
      <c r="B1489" s="90" t="s">
        <v>10851</v>
      </c>
      <c r="C1489" s="90" t="s">
        <v>1334</v>
      </c>
      <c r="D1489" s="90" t="s">
        <v>46</v>
      </c>
      <c r="E1489" s="90" t="s">
        <v>14058</v>
      </c>
      <c r="F1489" s="90" t="s">
        <v>14059</v>
      </c>
      <c r="G1489" s="90" t="s">
        <v>14060</v>
      </c>
      <c r="H1489" s="90" t="s">
        <v>913</v>
      </c>
      <c r="I1489" s="90" t="s">
        <v>799</v>
      </c>
      <c r="J1489" s="116">
        <v>10414</v>
      </c>
      <c r="K1489" s="90" t="s">
        <v>1963</v>
      </c>
      <c r="L1489" s="90" t="s">
        <v>520</v>
      </c>
      <c r="M1489" s="94" t="str">
        <f t="shared" si="26"/>
        <v>CARBALLO Estrela</v>
      </c>
      <c r="N1489" s="94" t="str">
        <f>IFERROR(VLOOKUP(A1489,'[2]CLASES-TEMPORADA 2022_2023-2023'!$A:$M,12,0),"")</f>
        <v/>
      </c>
      <c r="O1489" s="90" t="str">
        <f>IFERROR(VLOOKUP(A1489,'[2]CLASES-TEMPORADA 2022_2023-2023'!$A:$M,13,0),"")</f>
        <v/>
      </c>
    </row>
    <row r="1490" spans="1:15" s="94" customFormat="1" x14ac:dyDescent="0.2">
      <c r="A1490" s="116">
        <v>35026</v>
      </c>
      <c r="B1490" s="90" t="s">
        <v>8750</v>
      </c>
      <c r="C1490" s="90" t="s">
        <v>3385</v>
      </c>
      <c r="D1490" s="90" t="s">
        <v>19</v>
      </c>
      <c r="E1490" s="90" t="s">
        <v>34</v>
      </c>
      <c r="F1490" s="90" t="s">
        <v>3386</v>
      </c>
      <c r="G1490" s="90" t="s">
        <v>14061</v>
      </c>
      <c r="H1490" s="90" t="s">
        <v>909</v>
      </c>
      <c r="I1490" s="90" t="s">
        <v>951</v>
      </c>
      <c r="J1490" s="116">
        <v>305</v>
      </c>
      <c r="K1490" s="90" t="s">
        <v>1963</v>
      </c>
      <c r="L1490" s="90" t="s">
        <v>583</v>
      </c>
      <c r="M1490" s="94" t="str">
        <f t="shared" si="26"/>
        <v>ARAMBERRI Alejandro</v>
      </c>
      <c r="N1490" s="94" t="str">
        <f>IFERROR(VLOOKUP(A1490,'[2]CLASES-TEMPORADA 2022_2023-2023'!$A:$M,12,0),"")</f>
        <v/>
      </c>
      <c r="O1490" s="90" t="str">
        <f>IFERROR(VLOOKUP(A1490,'[2]CLASES-TEMPORADA 2022_2023-2023'!$A:$M,13,0),"")</f>
        <v/>
      </c>
    </row>
    <row r="1491" spans="1:15" s="94" customFormat="1" x14ac:dyDescent="0.2">
      <c r="A1491" s="116">
        <v>35023</v>
      </c>
      <c r="B1491" s="90" t="s">
        <v>8750</v>
      </c>
      <c r="C1491" s="90" t="s">
        <v>22</v>
      </c>
      <c r="D1491" s="90" t="s">
        <v>1401</v>
      </c>
      <c r="E1491" s="90" t="s">
        <v>3105</v>
      </c>
      <c r="F1491" s="90" t="s">
        <v>3387</v>
      </c>
      <c r="G1491" s="90" t="s">
        <v>14062</v>
      </c>
      <c r="H1491" s="90" t="s">
        <v>913</v>
      </c>
      <c r="I1491" s="90" t="s">
        <v>959</v>
      </c>
      <c r="J1491" s="116">
        <v>375</v>
      </c>
      <c r="K1491" s="90" t="s">
        <v>2071</v>
      </c>
      <c r="L1491" s="90" t="s">
        <v>588</v>
      </c>
      <c r="M1491" s="94" t="str">
        <f t="shared" si="26"/>
        <v>FERNANDEZ Kevin</v>
      </c>
      <c r="N1491" s="94" t="str">
        <f>IFERROR(VLOOKUP(A1491,'[2]CLASES-TEMPORADA 2022_2023-2023'!$A:$M,12,0),"")</f>
        <v/>
      </c>
      <c r="O1491" s="90" t="str">
        <f>IFERROR(VLOOKUP(A1491,'[2]CLASES-TEMPORADA 2022_2023-2023'!$A:$M,13,0),"")</f>
        <v/>
      </c>
    </row>
    <row r="1492" spans="1:15" s="94" customFormat="1" x14ac:dyDescent="0.2">
      <c r="A1492" s="116">
        <v>35005</v>
      </c>
      <c r="B1492" s="90" t="s">
        <v>10851</v>
      </c>
      <c r="C1492" s="90" t="s">
        <v>1543</v>
      </c>
      <c r="D1492" s="90" t="s">
        <v>69</v>
      </c>
      <c r="E1492" s="90" t="s">
        <v>2205</v>
      </c>
      <c r="F1492" s="90" t="s">
        <v>3388</v>
      </c>
      <c r="G1492" s="90" t="s">
        <v>14063</v>
      </c>
      <c r="H1492" s="90" t="s">
        <v>913</v>
      </c>
      <c r="I1492" s="90" t="s">
        <v>1150</v>
      </c>
      <c r="J1492" s="116">
        <v>439</v>
      </c>
      <c r="K1492" s="90" t="s">
        <v>1963</v>
      </c>
      <c r="L1492" s="90" t="s">
        <v>583</v>
      </c>
      <c r="M1492" s="94" t="str">
        <f t="shared" si="26"/>
        <v>ARIAS Ana</v>
      </c>
      <c r="N1492" s="94" t="str">
        <f>IFERROR(VLOOKUP(A1492,'[2]CLASES-TEMPORADA 2022_2023-2023'!$A:$M,12,0),"")</f>
        <v/>
      </c>
      <c r="O1492" s="90" t="str">
        <f>IFERROR(VLOOKUP(A1492,'[2]CLASES-TEMPORADA 2022_2023-2023'!$A:$M,13,0),"")</f>
        <v/>
      </c>
    </row>
    <row r="1493" spans="1:15" s="94" customFormat="1" x14ac:dyDescent="0.2">
      <c r="A1493" s="116">
        <v>35004</v>
      </c>
      <c r="B1493" s="90" t="s">
        <v>8750</v>
      </c>
      <c r="C1493" s="90" t="s">
        <v>3389</v>
      </c>
      <c r="D1493" s="90" t="s">
        <v>51</v>
      </c>
      <c r="E1493" s="90" t="s">
        <v>2869</v>
      </c>
      <c r="F1493" s="90" t="s">
        <v>2094</v>
      </c>
      <c r="G1493" s="90" t="s">
        <v>14064</v>
      </c>
      <c r="H1493" s="90" t="s">
        <v>909</v>
      </c>
      <c r="I1493" s="90" t="s">
        <v>873</v>
      </c>
      <c r="J1493" s="116">
        <v>10427</v>
      </c>
      <c r="K1493" s="90" t="s">
        <v>1963</v>
      </c>
      <c r="L1493" s="90" t="s">
        <v>583</v>
      </c>
      <c r="M1493" s="94" t="str">
        <f t="shared" si="26"/>
        <v>MORATA Nicolas</v>
      </c>
      <c r="N1493" s="94" t="str">
        <f>IFERROR(VLOOKUP(A1493,'[2]CLASES-TEMPORADA 2022_2023-2023'!$A:$M,12,0),"")</f>
        <v/>
      </c>
      <c r="O1493" s="90" t="str">
        <f>IFERROR(VLOOKUP(A1493,'[2]CLASES-TEMPORADA 2022_2023-2023'!$A:$M,13,0),"")</f>
        <v/>
      </c>
    </row>
    <row r="1494" spans="1:15" s="94" customFormat="1" x14ac:dyDescent="0.2">
      <c r="A1494" s="116">
        <v>34991</v>
      </c>
      <c r="B1494" s="90" t="s">
        <v>8750</v>
      </c>
      <c r="C1494" s="90" t="s">
        <v>1379</v>
      </c>
      <c r="D1494" s="90"/>
      <c r="E1494" s="90" t="s">
        <v>14065</v>
      </c>
      <c r="F1494" s="90" t="s">
        <v>6457</v>
      </c>
      <c r="G1494" s="90" t="s">
        <v>14066</v>
      </c>
      <c r="H1494" s="90" t="s">
        <v>913</v>
      </c>
      <c r="I1494" s="90" t="s">
        <v>1210</v>
      </c>
      <c r="J1494" s="116">
        <v>668</v>
      </c>
      <c r="K1494" s="90" t="s">
        <v>2707</v>
      </c>
      <c r="L1494" s="90" t="s">
        <v>585</v>
      </c>
      <c r="M1494" s="94" t="str">
        <f t="shared" si="26"/>
        <v>LORENZO Santiago Javier</v>
      </c>
      <c r="N1494" s="94" t="str">
        <f>IFERROR(VLOOKUP(A1494,'[2]CLASES-TEMPORADA 2022_2023-2023'!$A:$M,12,0),"")</f>
        <v/>
      </c>
      <c r="O1494" s="90" t="str">
        <f>IFERROR(VLOOKUP(A1494,'[2]CLASES-TEMPORADA 2022_2023-2023'!$A:$M,13,0),"")</f>
        <v/>
      </c>
    </row>
    <row r="1495" spans="1:15" s="94" customFormat="1" x14ac:dyDescent="0.2">
      <c r="A1495" s="116">
        <v>34988</v>
      </c>
      <c r="B1495" s="90" t="s">
        <v>10851</v>
      </c>
      <c r="C1495" s="90" t="s">
        <v>115</v>
      </c>
      <c r="D1495" s="90" t="s">
        <v>3391</v>
      </c>
      <c r="E1495" s="90" t="s">
        <v>3392</v>
      </c>
      <c r="F1495" s="90" t="s">
        <v>3393</v>
      </c>
      <c r="G1495" s="90" t="s">
        <v>14067</v>
      </c>
      <c r="H1495" s="90" t="s">
        <v>913</v>
      </c>
      <c r="I1495" s="90" t="s">
        <v>1176</v>
      </c>
      <c r="J1495" s="116">
        <v>10133</v>
      </c>
      <c r="K1495" s="90" t="s">
        <v>2058</v>
      </c>
      <c r="L1495" s="90" t="s">
        <v>591</v>
      </c>
      <c r="M1495" s="94" t="str">
        <f t="shared" si="26"/>
        <v>CASTRO Daymar</v>
      </c>
      <c r="N1495" s="94" t="str">
        <f>IFERROR(VLOOKUP(A1495,'[2]CLASES-TEMPORADA 2022_2023-2023'!$A:$M,12,0),"")</f>
        <v/>
      </c>
      <c r="O1495" s="90" t="str">
        <f>IFERROR(VLOOKUP(A1495,'[2]CLASES-TEMPORADA 2022_2023-2023'!$A:$M,13,0),"")</f>
        <v/>
      </c>
    </row>
    <row r="1496" spans="1:15" s="94" customFormat="1" x14ac:dyDescent="0.2">
      <c r="A1496" s="116">
        <v>34971</v>
      </c>
      <c r="B1496" s="90" t="s">
        <v>8750</v>
      </c>
      <c r="C1496" s="90" t="s">
        <v>14068</v>
      </c>
      <c r="D1496" s="90"/>
      <c r="E1496" s="90" t="s">
        <v>14069</v>
      </c>
      <c r="F1496" s="90" t="s">
        <v>14070</v>
      </c>
      <c r="G1496" s="90" t="s">
        <v>14071</v>
      </c>
      <c r="H1496" s="90" t="s">
        <v>913</v>
      </c>
      <c r="I1496" s="90" t="s">
        <v>1137</v>
      </c>
      <c r="J1496" s="116">
        <v>299</v>
      </c>
      <c r="K1496" s="90" t="s">
        <v>2088</v>
      </c>
      <c r="L1496" s="90" t="s">
        <v>587</v>
      </c>
      <c r="M1496" s="94" t="str">
        <f t="shared" si="26"/>
        <v>NAKAJIN Tatsuro</v>
      </c>
      <c r="N1496" s="94" t="str">
        <f>IFERROR(VLOOKUP(A1496,'[2]CLASES-TEMPORADA 2022_2023-2023'!$A:$M,12,0),"")</f>
        <v/>
      </c>
      <c r="O1496" s="90" t="str">
        <f>IFERROR(VLOOKUP(A1496,'[2]CLASES-TEMPORADA 2022_2023-2023'!$A:$M,13,0),"")</f>
        <v/>
      </c>
    </row>
    <row r="1497" spans="1:15" s="94" customFormat="1" x14ac:dyDescent="0.2">
      <c r="A1497" s="116">
        <v>34964</v>
      </c>
      <c r="B1497" s="90" t="s">
        <v>8750</v>
      </c>
      <c r="C1497" s="90" t="s">
        <v>14072</v>
      </c>
      <c r="D1497" s="90" t="s">
        <v>14073</v>
      </c>
      <c r="E1497" s="90" t="s">
        <v>4258</v>
      </c>
      <c r="F1497" s="90" t="s">
        <v>14074</v>
      </c>
      <c r="G1497" s="90" t="s">
        <v>14075</v>
      </c>
      <c r="H1497" s="90" t="s">
        <v>909</v>
      </c>
      <c r="I1497" s="90" t="s">
        <v>13659</v>
      </c>
      <c r="J1497" s="116">
        <v>10461</v>
      </c>
      <c r="K1497" s="90" t="s">
        <v>1963</v>
      </c>
      <c r="L1497" s="90" t="s">
        <v>582</v>
      </c>
      <c r="M1497" s="94" t="str">
        <f t="shared" si="26"/>
        <v>ALDA Miguel Angel</v>
      </c>
      <c r="N1497" s="94" t="str">
        <f>IFERROR(VLOOKUP(A1497,'[2]CLASES-TEMPORADA 2022_2023-2023'!$A:$M,12,0),"")</f>
        <v/>
      </c>
      <c r="O1497" s="90" t="str">
        <f>IFERROR(VLOOKUP(A1497,'[2]CLASES-TEMPORADA 2022_2023-2023'!$A:$M,13,0),"")</f>
        <v/>
      </c>
    </row>
    <row r="1498" spans="1:15" s="94" customFormat="1" x14ac:dyDescent="0.2">
      <c r="A1498" s="116">
        <v>34961</v>
      </c>
      <c r="B1498" s="90" t="s">
        <v>8750</v>
      </c>
      <c r="C1498" s="90" t="s">
        <v>2195</v>
      </c>
      <c r="D1498" s="90" t="s">
        <v>86</v>
      </c>
      <c r="E1498" s="90" t="s">
        <v>3394</v>
      </c>
      <c r="F1498" s="90" t="s">
        <v>3395</v>
      </c>
      <c r="G1498" s="90" t="s">
        <v>14076</v>
      </c>
      <c r="H1498" s="90" t="s">
        <v>913</v>
      </c>
      <c r="I1498" s="90" t="s">
        <v>1123</v>
      </c>
      <c r="J1498" s="116">
        <v>87</v>
      </c>
      <c r="K1498" s="90" t="s">
        <v>2071</v>
      </c>
      <c r="L1498" s="90" t="s">
        <v>627</v>
      </c>
      <c r="M1498" s="94" t="str">
        <f t="shared" si="26"/>
        <v>ALZATE Carlos Arturo</v>
      </c>
      <c r="N1498" s="94" t="str">
        <f>IFERROR(VLOOKUP(A1498,'[2]CLASES-TEMPORADA 2022_2023-2023'!$A:$M,12,0),"")</f>
        <v/>
      </c>
      <c r="O1498" s="90" t="str">
        <f>IFERROR(VLOOKUP(A1498,'[2]CLASES-TEMPORADA 2022_2023-2023'!$A:$M,13,0),"")</f>
        <v/>
      </c>
    </row>
    <row r="1499" spans="1:15" s="94" customFormat="1" x14ac:dyDescent="0.2">
      <c r="A1499" s="116">
        <v>34947</v>
      </c>
      <c r="B1499" s="90" t="s">
        <v>8750</v>
      </c>
      <c r="C1499" s="90" t="s">
        <v>3397</v>
      </c>
      <c r="D1499" s="90" t="s">
        <v>2215</v>
      </c>
      <c r="E1499" s="90" t="s">
        <v>3398</v>
      </c>
      <c r="F1499" s="90" t="s">
        <v>3399</v>
      </c>
      <c r="G1499" s="90" t="s">
        <v>14077</v>
      </c>
      <c r="H1499" s="90" t="s">
        <v>913</v>
      </c>
      <c r="I1499" s="90" t="s">
        <v>1215</v>
      </c>
      <c r="J1499" s="116">
        <v>306</v>
      </c>
      <c r="K1499" s="90" t="s">
        <v>2011</v>
      </c>
      <c r="L1499" s="90" t="s">
        <v>602</v>
      </c>
      <c r="M1499" s="94" t="str">
        <f t="shared" si="26"/>
        <v>ALBORNOZ Matias Sebastian</v>
      </c>
      <c r="N1499" s="94" t="str">
        <f>IFERROR(VLOOKUP(A1499,'[2]CLASES-TEMPORADA 2022_2023-2023'!$A:$M,12,0),"")</f>
        <v/>
      </c>
      <c r="O1499" s="90" t="str">
        <f>IFERROR(VLOOKUP(A1499,'[2]CLASES-TEMPORADA 2022_2023-2023'!$A:$M,13,0),"")</f>
        <v/>
      </c>
    </row>
    <row r="1500" spans="1:15" s="94" customFormat="1" x14ac:dyDescent="0.2">
      <c r="A1500" s="116">
        <v>34944</v>
      </c>
      <c r="B1500" s="90" t="s">
        <v>8750</v>
      </c>
      <c r="C1500" s="90" t="s">
        <v>3397</v>
      </c>
      <c r="D1500" s="90" t="s">
        <v>2215</v>
      </c>
      <c r="E1500" s="90" t="s">
        <v>3400</v>
      </c>
      <c r="F1500" s="90" t="s">
        <v>3401</v>
      </c>
      <c r="G1500" s="90" t="s">
        <v>14078</v>
      </c>
      <c r="H1500" s="90" t="s">
        <v>913</v>
      </c>
      <c r="I1500" s="90" t="s">
        <v>1130</v>
      </c>
      <c r="J1500" s="116">
        <v>58</v>
      </c>
      <c r="K1500" s="90" t="s">
        <v>2011</v>
      </c>
      <c r="L1500" s="90" t="s">
        <v>184</v>
      </c>
      <c r="M1500" s="94" t="str">
        <f t="shared" si="26"/>
        <v>ALBORNOZ Fabian Eduardo</v>
      </c>
      <c r="N1500" s="94" t="str">
        <f>IFERROR(VLOOKUP(A1500,'[2]CLASES-TEMPORADA 2022_2023-2023'!$A:$M,12,0),"")</f>
        <v/>
      </c>
      <c r="O1500" s="90" t="str">
        <f>IFERROR(VLOOKUP(A1500,'[2]CLASES-TEMPORADA 2022_2023-2023'!$A:$M,13,0),"")</f>
        <v/>
      </c>
    </row>
    <row r="1501" spans="1:15" s="94" customFormat="1" x14ac:dyDescent="0.2">
      <c r="A1501" s="116">
        <v>34941</v>
      </c>
      <c r="B1501" s="90" t="s">
        <v>10851</v>
      </c>
      <c r="C1501" s="90" t="s">
        <v>84</v>
      </c>
      <c r="D1501" s="90" t="s">
        <v>3402</v>
      </c>
      <c r="E1501" s="90" t="s">
        <v>3403</v>
      </c>
      <c r="F1501" s="90" t="s">
        <v>3404</v>
      </c>
      <c r="G1501" s="90" t="s">
        <v>14079</v>
      </c>
      <c r="H1501" s="90" t="s">
        <v>913</v>
      </c>
      <c r="I1501" s="90" t="s">
        <v>979</v>
      </c>
      <c r="J1501" s="116">
        <v>634</v>
      </c>
      <c r="K1501" s="90" t="s">
        <v>1963</v>
      </c>
      <c r="L1501" s="90" t="s">
        <v>593</v>
      </c>
      <c r="M1501" s="94" t="str">
        <f t="shared" si="26"/>
        <v>GONZALEZ Lety Leydis</v>
      </c>
      <c r="N1501" s="94" t="str">
        <f>IFERROR(VLOOKUP(A1501,'[2]CLASES-TEMPORADA 2022_2023-2023'!$A:$M,12,0),"")</f>
        <v/>
      </c>
      <c r="O1501" s="90" t="str">
        <f>IFERROR(VLOOKUP(A1501,'[2]CLASES-TEMPORADA 2022_2023-2023'!$A:$M,13,0),"")</f>
        <v/>
      </c>
    </row>
    <row r="1502" spans="1:15" s="94" customFormat="1" x14ac:dyDescent="0.2">
      <c r="A1502" s="116">
        <v>34940</v>
      </c>
      <c r="B1502" s="90" t="s">
        <v>10851</v>
      </c>
      <c r="C1502" s="90" t="s">
        <v>104</v>
      </c>
      <c r="D1502" s="90" t="s">
        <v>994</v>
      </c>
      <c r="E1502" s="90" t="s">
        <v>3405</v>
      </c>
      <c r="F1502" s="90" t="s">
        <v>3406</v>
      </c>
      <c r="G1502" s="90" t="s">
        <v>14080</v>
      </c>
      <c r="H1502" s="90" t="s">
        <v>913</v>
      </c>
      <c r="I1502" s="90" t="s">
        <v>327</v>
      </c>
      <c r="J1502" s="116">
        <v>504</v>
      </c>
      <c r="K1502" s="90" t="s">
        <v>1963</v>
      </c>
      <c r="L1502" s="90" t="s">
        <v>593</v>
      </c>
      <c r="M1502" s="94" t="str">
        <f t="shared" si="26"/>
        <v>CAMACHO Yulitza</v>
      </c>
      <c r="N1502" s="94" t="str">
        <f>IFERROR(VLOOKUP(A1502,'[2]CLASES-TEMPORADA 2022_2023-2023'!$A:$M,12,0),"")</f>
        <v/>
      </c>
      <c r="O1502" s="90" t="str">
        <f>IFERROR(VLOOKUP(A1502,'[2]CLASES-TEMPORADA 2022_2023-2023'!$A:$M,13,0),"")</f>
        <v/>
      </c>
    </row>
    <row r="1503" spans="1:15" s="94" customFormat="1" x14ac:dyDescent="0.2">
      <c r="A1503" s="116">
        <v>34931</v>
      </c>
      <c r="B1503" s="90" t="s">
        <v>8750</v>
      </c>
      <c r="C1503" s="90" t="s">
        <v>91</v>
      </c>
      <c r="D1503" s="90" t="s">
        <v>25</v>
      </c>
      <c r="E1503" s="90" t="s">
        <v>79</v>
      </c>
      <c r="F1503" s="90" t="s">
        <v>3407</v>
      </c>
      <c r="G1503" s="90" t="s">
        <v>14081</v>
      </c>
      <c r="H1503" s="90" t="s">
        <v>920</v>
      </c>
      <c r="I1503" s="90" t="s">
        <v>1198</v>
      </c>
      <c r="J1503" s="116">
        <v>567</v>
      </c>
      <c r="K1503" s="90" t="s">
        <v>1963</v>
      </c>
      <c r="L1503" s="90" t="s">
        <v>520</v>
      </c>
      <c r="M1503" s="94" t="str">
        <f t="shared" si="26"/>
        <v>ALVAREZ Miguel</v>
      </c>
      <c r="N1503" s="94" t="str">
        <f>IFERROR(VLOOKUP(A1503,'[2]CLASES-TEMPORADA 2022_2023-2023'!$A:$M,12,0),"")</f>
        <v/>
      </c>
      <c r="O1503" s="90" t="str">
        <f>IFERROR(VLOOKUP(A1503,'[2]CLASES-TEMPORADA 2022_2023-2023'!$A:$M,13,0),"")</f>
        <v/>
      </c>
    </row>
    <row r="1504" spans="1:15" s="94" customFormat="1" x14ac:dyDescent="0.2">
      <c r="A1504" s="116">
        <v>34923</v>
      </c>
      <c r="B1504" s="90" t="s">
        <v>8750</v>
      </c>
      <c r="C1504" s="90" t="s">
        <v>25</v>
      </c>
      <c r="D1504" s="90" t="s">
        <v>102</v>
      </c>
      <c r="E1504" s="90" t="s">
        <v>45</v>
      </c>
      <c r="F1504" s="90" t="s">
        <v>3408</v>
      </c>
      <c r="G1504" s="90" t="s">
        <v>14082</v>
      </c>
      <c r="H1504" s="90" t="s">
        <v>920</v>
      </c>
      <c r="I1504" s="90" t="s">
        <v>915</v>
      </c>
      <c r="J1504" s="116">
        <v>37</v>
      </c>
      <c r="K1504" s="90" t="s">
        <v>1963</v>
      </c>
      <c r="L1504" s="90" t="s">
        <v>185</v>
      </c>
      <c r="M1504" s="94" t="str">
        <f t="shared" si="26"/>
        <v>MARTINEZ Jose</v>
      </c>
      <c r="N1504" s="94" t="str">
        <f>IFERROR(VLOOKUP(A1504,'[2]CLASES-TEMPORADA 2022_2023-2023'!$A:$M,12,0),"")</f>
        <v/>
      </c>
      <c r="O1504" s="90" t="str">
        <f>IFERROR(VLOOKUP(A1504,'[2]CLASES-TEMPORADA 2022_2023-2023'!$A:$M,13,0),"")</f>
        <v/>
      </c>
    </row>
    <row r="1505" spans="1:15" s="94" customFormat="1" x14ac:dyDescent="0.2">
      <c r="A1505" s="116">
        <v>34918</v>
      </c>
      <c r="B1505" s="90" t="s">
        <v>8750</v>
      </c>
      <c r="C1505" s="90" t="s">
        <v>134</v>
      </c>
      <c r="D1505" s="90" t="s">
        <v>3409</v>
      </c>
      <c r="E1505" s="90" t="s">
        <v>3410</v>
      </c>
      <c r="F1505" s="90" t="s">
        <v>3411</v>
      </c>
      <c r="G1505" s="90" t="s">
        <v>14083</v>
      </c>
      <c r="H1505" s="90" t="s">
        <v>909</v>
      </c>
      <c r="I1505" s="90" t="s">
        <v>1241</v>
      </c>
      <c r="J1505" s="116">
        <v>10116</v>
      </c>
      <c r="K1505" s="90" t="s">
        <v>1963</v>
      </c>
      <c r="L1505" s="90" t="s">
        <v>598</v>
      </c>
      <c r="M1505" s="94" t="str">
        <f t="shared" si="26"/>
        <v>ESCRIBANO Damaso</v>
      </c>
      <c r="N1505" s="94" t="str">
        <f>IFERROR(VLOOKUP(A1505,'[2]CLASES-TEMPORADA 2022_2023-2023'!$A:$M,12,0),"")</f>
        <v/>
      </c>
      <c r="O1505" s="90" t="str">
        <f>IFERROR(VLOOKUP(A1505,'[2]CLASES-TEMPORADA 2022_2023-2023'!$A:$M,13,0),"")</f>
        <v/>
      </c>
    </row>
    <row r="1506" spans="1:15" s="94" customFormat="1" x14ac:dyDescent="0.2">
      <c r="A1506" s="116">
        <v>34891</v>
      </c>
      <c r="B1506" s="90" t="s">
        <v>8750</v>
      </c>
      <c r="C1506" s="90" t="s">
        <v>3413</v>
      </c>
      <c r="D1506" s="90" t="s">
        <v>3414</v>
      </c>
      <c r="E1506" s="90" t="s">
        <v>2869</v>
      </c>
      <c r="F1506" s="90" t="s">
        <v>2446</v>
      </c>
      <c r="G1506" s="90" t="s">
        <v>14084</v>
      </c>
      <c r="H1506" s="90" t="s">
        <v>920</v>
      </c>
      <c r="I1506" s="90" t="s">
        <v>1123</v>
      </c>
      <c r="J1506" s="116">
        <v>87</v>
      </c>
      <c r="K1506" s="90" t="s">
        <v>1963</v>
      </c>
      <c r="L1506" s="90" t="s">
        <v>627</v>
      </c>
      <c r="M1506" s="94" t="str">
        <f t="shared" si="26"/>
        <v>FUNCIA Nicolas</v>
      </c>
      <c r="N1506" s="94" t="str">
        <f>IFERROR(VLOOKUP(A1506,'[2]CLASES-TEMPORADA 2022_2023-2023'!$A:$M,12,0),"")</f>
        <v/>
      </c>
      <c r="O1506" s="90" t="str">
        <f>IFERROR(VLOOKUP(A1506,'[2]CLASES-TEMPORADA 2022_2023-2023'!$A:$M,13,0),"")</f>
        <v/>
      </c>
    </row>
    <row r="1507" spans="1:15" s="94" customFormat="1" x14ac:dyDescent="0.2">
      <c r="A1507" s="116">
        <v>34881</v>
      </c>
      <c r="B1507" s="90" t="s">
        <v>8750</v>
      </c>
      <c r="C1507" s="90" t="s">
        <v>25</v>
      </c>
      <c r="D1507" s="90" t="s">
        <v>1387</v>
      </c>
      <c r="E1507" s="90" t="s">
        <v>24</v>
      </c>
      <c r="F1507" s="90" t="s">
        <v>3045</v>
      </c>
      <c r="G1507" s="90" t="s">
        <v>14085</v>
      </c>
      <c r="H1507" s="90" t="s">
        <v>913</v>
      </c>
      <c r="I1507" s="90" t="s">
        <v>1139</v>
      </c>
      <c r="J1507" s="116">
        <v>52</v>
      </c>
      <c r="K1507" s="90" t="s">
        <v>1963</v>
      </c>
      <c r="L1507" s="90" t="s">
        <v>598</v>
      </c>
      <c r="M1507" s="94" t="str">
        <f t="shared" si="26"/>
        <v>MARTINEZ Daniel</v>
      </c>
      <c r="N1507" s="94" t="str">
        <f>IFERROR(VLOOKUP(A1507,'[2]CLASES-TEMPORADA 2022_2023-2023'!$A:$M,12,0),"")</f>
        <v/>
      </c>
      <c r="O1507" s="90" t="str">
        <f>IFERROR(VLOOKUP(A1507,'[2]CLASES-TEMPORADA 2022_2023-2023'!$A:$M,13,0),"")</f>
        <v/>
      </c>
    </row>
    <row r="1508" spans="1:15" s="94" customFormat="1" x14ac:dyDescent="0.2">
      <c r="A1508" s="116">
        <v>34880</v>
      </c>
      <c r="B1508" s="90" t="s">
        <v>8750</v>
      </c>
      <c r="C1508" s="90" t="s">
        <v>3421</v>
      </c>
      <c r="D1508" s="90"/>
      <c r="E1508" s="90" t="s">
        <v>3422</v>
      </c>
      <c r="F1508" s="90" t="s">
        <v>3423</v>
      </c>
      <c r="G1508" s="90" t="s">
        <v>14086</v>
      </c>
      <c r="H1508" s="90" t="s">
        <v>913</v>
      </c>
      <c r="I1508" s="90" t="s">
        <v>1258</v>
      </c>
      <c r="J1508" s="116">
        <v>10333</v>
      </c>
      <c r="K1508" s="90" t="s">
        <v>2160</v>
      </c>
      <c r="L1508" s="90" t="s">
        <v>585</v>
      </c>
      <c r="M1508" s="94" t="str">
        <f t="shared" si="26"/>
        <v>ZABIEROWSKI Antoni</v>
      </c>
      <c r="N1508" s="94" t="str">
        <f>IFERROR(VLOOKUP(A1508,'[2]CLASES-TEMPORADA 2022_2023-2023'!$A:$M,12,0),"")</f>
        <v/>
      </c>
      <c r="O1508" s="90" t="str">
        <f>IFERROR(VLOOKUP(A1508,'[2]CLASES-TEMPORADA 2022_2023-2023'!$A:$M,13,0),"")</f>
        <v/>
      </c>
    </row>
    <row r="1509" spans="1:15" s="94" customFormat="1" x14ac:dyDescent="0.2">
      <c r="A1509" s="116">
        <v>34877</v>
      </c>
      <c r="B1509" s="90" t="s">
        <v>10851</v>
      </c>
      <c r="C1509" s="90" t="s">
        <v>12000</v>
      </c>
      <c r="D1509" s="90" t="s">
        <v>14034</v>
      </c>
      <c r="E1509" s="90" t="s">
        <v>2111</v>
      </c>
      <c r="F1509" s="90" t="s">
        <v>10903</v>
      </c>
      <c r="G1509" s="90" t="s">
        <v>14087</v>
      </c>
      <c r="H1509" s="90" t="s">
        <v>909</v>
      </c>
      <c r="I1509" s="90" t="s">
        <v>1139</v>
      </c>
      <c r="J1509" s="116">
        <v>52</v>
      </c>
      <c r="K1509" s="90" t="s">
        <v>2014</v>
      </c>
      <c r="L1509" s="90" t="s">
        <v>598</v>
      </c>
      <c r="M1509" s="94" t="str">
        <f t="shared" si="26"/>
        <v>RODRIGUES Mariana</v>
      </c>
      <c r="N1509" s="94" t="str">
        <f>IFERROR(VLOOKUP(A1509,'[2]CLASES-TEMPORADA 2022_2023-2023'!$A:$M,12,0),"")</f>
        <v/>
      </c>
      <c r="O1509" s="90" t="str">
        <f>IFERROR(VLOOKUP(A1509,'[2]CLASES-TEMPORADA 2022_2023-2023'!$A:$M,13,0),"")</f>
        <v/>
      </c>
    </row>
    <row r="1510" spans="1:15" s="94" customFormat="1" x14ac:dyDescent="0.2">
      <c r="A1510" s="116">
        <v>34867</v>
      </c>
      <c r="B1510" s="90" t="s">
        <v>8750</v>
      </c>
      <c r="C1510" s="90" t="s">
        <v>2855</v>
      </c>
      <c r="D1510" s="90" t="s">
        <v>21</v>
      </c>
      <c r="E1510" s="90" t="s">
        <v>3425</v>
      </c>
      <c r="F1510" s="90" t="s">
        <v>3426</v>
      </c>
      <c r="G1510" s="90" t="s">
        <v>14088</v>
      </c>
      <c r="H1510" s="90" t="s">
        <v>913</v>
      </c>
      <c r="I1510" s="90" t="s">
        <v>1176</v>
      </c>
      <c r="J1510" s="116">
        <v>10133</v>
      </c>
      <c r="K1510" s="90" t="s">
        <v>2071</v>
      </c>
      <c r="L1510" s="90" t="s">
        <v>591</v>
      </c>
      <c r="M1510" s="94" t="str">
        <f t="shared" si="26"/>
        <v>OTALVARO Alex Federico</v>
      </c>
      <c r="N1510" s="94" t="str">
        <f>IFERROR(VLOOKUP(A1510,'[2]CLASES-TEMPORADA 2022_2023-2023'!$A:$M,12,0),"")</f>
        <v/>
      </c>
      <c r="O1510" s="90" t="str">
        <f>IFERROR(VLOOKUP(A1510,'[2]CLASES-TEMPORADA 2022_2023-2023'!$A:$M,13,0),"")</f>
        <v/>
      </c>
    </row>
    <row r="1511" spans="1:15" s="94" customFormat="1" x14ac:dyDescent="0.2">
      <c r="A1511" s="116">
        <v>34852</v>
      </c>
      <c r="B1511" s="90" t="s">
        <v>8750</v>
      </c>
      <c r="C1511" s="90" t="s">
        <v>3427</v>
      </c>
      <c r="D1511" s="90" t="s">
        <v>1439</v>
      </c>
      <c r="E1511" s="90" t="s">
        <v>2363</v>
      </c>
      <c r="F1511" s="90" t="s">
        <v>2627</v>
      </c>
      <c r="G1511" s="90" t="s">
        <v>14089</v>
      </c>
      <c r="H1511" s="90" t="s">
        <v>909</v>
      </c>
      <c r="I1511" s="90" t="s">
        <v>929</v>
      </c>
      <c r="J1511" s="116">
        <v>111</v>
      </c>
      <c r="K1511" s="90" t="s">
        <v>1963</v>
      </c>
      <c r="L1511" s="90" t="s">
        <v>598</v>
      </c>
      <c r="M1511" s="94" t="str">
        <f t="shared" si="26"/>
        <v>BANCES Lucas</v>
      </c>
      <c r="N1511" s="94" t="str">
        <f>IFERROR(VLOOKUP(A1511,'[2]CLASES-TEMPORADA 2022_2023-2023'!$A:$M,12,0),"")</f>
        <v/>
      </c>
      <c r="O1511" s="90" t="str">
        <f>IFERROR(VLOOKUP(A1511,'[2]CLASES-TEMPORADA 2022_2023-2023'!$A:$M,13,0),"")</f>
        <v/>
      </c>
    </row>
    <row r="1512" spans="1:15" s="94" customFormat="1" x14ac:dyDescent="0.2">
      <c r="A1512" s="116">
        <v>34849</v>
      </c>
      <c r="B1512" s="90" t="s">
        <v>10851</v>
      </c>
      <c r="C1512" s="90" t="s">
        <v>924</v>
      </c>
      <c r="D1512" s="90" t="s">
        <v>84</v>
      </c>
      <c r="E1512" s="90" t="s">
        <v>3429</v>
      </c>
      <c r="F1512" s="90" t="s">
        <v>3430</v>
      </c>
      <c r="G1512" s="90" t="s">
        <v>14090</v>
      </c>
      <c r="H1512" s="90" t="s">
        <v>913</v>
      </c>
      <c r="I1512" s="90" t="s">
        <v>979</v>
      </c>
      <c r="J1512" s="116">
        <v>634</v>
      </c>
      <c r="K1512" s="90" t="s">
        <v>1963</v>
      </c>
      <c r="L1512" s="90" t="s">
        <v>593</v>
      </c>
      <c r="M1512" s="94" t="str">
        <f t="shared" si="26"/>
        <v>ALONSO Desire</v>
      </c>
      <c r="N1512" s="94" t="str">
        <f>IFERROR(VLOOKUP(A1512,'[2]CLASES-TEMPORADA 2022_2023-2023'!$A:$M,12,0),"")</f>
        <v/>
      </c>
      <c r="O1512" s="90" t="str">
        <f>IFERROR(VLOOKUP(A1512,'[2]CLASES-TEMPORADA 2022_2023-2023'!$A:$M,13,0),"")</f>
        <v/>
      </c>
    </row>
    <row r="1513" spans="1:15" s="94" customFormat="1" x14ac:dyDescent="0.2">
      <c r="A1513" s="116">
        <v>34848</v>
      </c>
      <c r="B1513" s="90" t="s">
        <v>8750</v>
      </c>
      <c r="C1513" s="90" t="s">
        <v>46</v>
      </c>
      <c r="D1513" s="90" t="s">
        <v>3431</v>
      </c>
      <c r="E1513" s="90" t="s">
        <v>3432</v>
      </c>
      <c r="F1513" s="90" t="s">
        <v>3433</v>
      </c>
      <c r="G1513" s="90" t="s">
        <v>14091</v>
      </c>
      <c r="H1513" s="90" t="s">
        <v>920</v>
      </c>
      <c r="I1513" s="90" t="s">
        <v>979</v>
      </c>
      <c r="J1513" s="116">
        <v>634</v>
      </c>
      <c r="K1513" s="90" t="s">
        <v>1963</v>
      </c>
      <c r="L1513" s="90" t="s">
        <v>593</v>
      </c>
      <c r="M1513" s="94" t="str">
        <f t="shared" si="26"/>
        <v>RODRIGUEZ Alby Badir</v>
      </c>
      <c r="N1513" s="94" t="str">
        <f>IFERROR(VLOOKUP(A1513,'[2]CLASES-TEMPORADA 2022_2023-2023'!$A:$M,12,0),"")</f>
        <v/>
      </c>
      <c r="O1513" s="90" t="str">
        <f>IFERROR(VLOOKUP(A1513,'[2]CLASES-TEMPORADA 2022_2023-2023'!$A:$M,13,0),"")</f>
        <v/>
      </c>
    </row>
    <row r="1514" spans="1:15" s="94" customFormat="1" x14ac:dyDescent="0.2">
      <c r="A1514" s="116">
        <v>34837</v>
      </c>
      <c r="B1514" s="90" t="s">
        <v>8750</v>
      </c>
      <c r="C1514" s="90" t="s">
        <v>138</v>
      </c>
      <c r="D1514" s="90" t="s">
        <v>1085</v>
      </c>
      <c r="E1514" s="90" t="s">
        <v>2825</v>
      </c>
      <c r="F1514" s="90" t="s">
        <v>2266</v>
      </c>
      <c r="G1514" s="90" t="s">
        <v>14092</v>
      </c>
      <c r="H1514" s="90" t="s">
        <v>909</v>
      </c>
      <c r="I1514" s="90" t="s">
        <v>1249</v>
      </c>
      <c r="J1514" s="116">
        <v>10181</v>
      </c>
      <c r="K1514" s="90" t="s">
        <v>1963</v>
      </c>
      <c r="L1514" s="90" t="s">
        <v>583</v>
      </c>
      <c r="M1514" s="94" t="str">
        <f t="shared" si="26"/>
        <v>DELGADO Samuel</v>
      </c>
      <c r="N1514" s="94" t="str">
        <f>IFERROR(VLOOKUP(A1514,'[2]CLASES-TEMPORADA 2022_2023-2023'!$A:$M,12,0),"")</f>
        <v/>
      </c>
      <c r="O1514" s="90" t="str">
        <f>IFERROR(VLOOKUP(A1514,'[2]CLASES-TEMPORADA 2022_2023-2023'!$A:$M,13,0),"")</f>
        <v/>
      </c>
    </row>
    <row r="1515" spans="1:15" s="94" customFormat="1" x14ac:dyDescent="0.2">
      <c r="A1515" s="116">
        <v>34823</v>
      </c>
      <c r="B1515" s="90" t="s">
        <v>10851</v>
      </c>
      <c r="C1515" s="90" t="s">
        <v>73</v>
      </c>
      <c r="D1515" s="90" t="s">
        <v>69</v>
      </c>
      <c r="E1515" s="90" t="s">
        <v>3434</v>
      </c>
      <c r="F1515" s="90" t="s">
        <v>3435</v>
      </c>
      <c r="G1515" s="90" t="s">
        <v>14093</v>
      </c>
      <c r="H1515" s="90" t="s">
        <v>909</v>
      </c>
      <c r="I1515" s="90" t="s">
        <v>1002</v>
      </c>
      <c r="J1515" s="116">
        <v>10061</v>
      </c>
      <c r="K1515" s="90" t="s">
        <v>1963</v>
      </c>
      <c r="L1515" s="90" t="s">
        <v>583</v>
      </c>
      <c r="M1515" s="94" t="str">
        <f t="shared" si="26"/>
        <v>BERMEJO Maria Begoña</v>
      </c>
      <c r="N1515" s="94" t="str">
        <f>IFERROR(VLOOKUP(A1515,'[2]CLASES-TEMPORADA 2022_2023-2023'!$A:$M,12,0),"")</f>
        <v/>
      </c>
      <c r="O1515" s="90" t="str">
        <f>IFERROR(VLOOKUP(A1515,'[2]CLASES-TEMPORADA 2022_2023-2023'!$A:$M,13,0),"")</f>
        <v/>
      </c>
    </row>
    <row r="1516" spans="1:15" s="94" customFormat="1" x14ac:dyDescent="0.2">
      <c r="A1516" s="116">
        <v>34822</v>
      </c>
      <c r="B1516" s="90" t="s">
        <v>8750</v>
      </c>
      <c r="C1516" s="90" t="s">
        <v>46</v>
      </c>
      <c r="D1516" s="90" t="s">
        <v>1660</v>
      </c>
      <c r="E1516" s="90" t="s">
        <v>110</v>
      </c>
      <c r="F1516" s="90" t="s">
        <v>14094</v>
      </c>
      <c r="G1516" s="90" t="s">
        <v>14095</v>
      </c>
      <c r="H1516" s="90" t="s">
        <v>909</v>
      </c>
      <c r="I1516" s="90" t="s">
        <v>1249</v>
      </c>
      <c r="J1516" s="116">
        <v>10181</v>
      </c>
      <c r="K1516" s="90" t="s">
        <v>1963</v>
      </c>
      <c r="L1516" s="90" t="s">
        <v>583</v>
      </c>
      <c r="M1516" s="94" t="str">
        <f t="shared" si="26"/>
        <v>RODRIGUEZ Alvaro</v>
      </c>
      <c r="N1516" s="94" t="str">
        <f>IFERROR(VLOOKUP(A1516,'[2]CLASES-TEMPORADA 2022_2023-2023'!$A:$M,12,0),"")</f>
        <v/>
      </c>
      <c r="O1516" s="90" t="str">
        <f>IFERROR(VLOOKUP(A1516,'[2]CLASES-TEMPORADA 2022_2023-2023'!$A:$M,13,0),"")</f>
        <v/>
      </c>
    </row>
    <row r="1517" spans="1:15" s="94" customFormat="1" x14ac:dyDescent="0.2">
      <c r="A1517" s="116">
        <v>34785</v>
      </c>
      <c r="B1517" s="90" t="s">
        <v>8750</v>
      </c>
      <c r="C1517" s="90" t="s">
        <v>1815</v>
      </c>
      <c r="D1517" s="90" t="s">
        <v>46</v>
      </c>
      <c r="E1517" s="90" t="s">
        <v>85</v>
      </c>
      <c r="F1517" s="90" t="s">
        <v>14096</v>
      </c>
      <c r="G1517" s="90" t="s">
        <v>14097</v>
      </c>
      <c r="H1517" s="90" t="s">
        <v>909</v>
      </c>
      <c r="I1517" s="90" t="s">
        <v>1119</v>
      </c>
      <c r="J1517" s="116">
        <v>534</v>
      </c>
      <c r="K1517" s="90" t="s">
        <v>1963</v>
      </c>
      <c r="L1517" s="90" t="s">
        <v>520</v>
      </c>
      <c r="M1517" s="94" t="str">
        <f t="shared" si="26"/>
        <v>CABALEIRO Diego</v>
      </c>
      <c r="N1517" s="94" t="str">
        <f>IFERROR(VLOOKUP(A1517,'[2]CLASES-TEMPORADA 2022_2023-2023'!$A:$M,12,0),"")</f>
        <v/>
      </c>
      <c r="O1517" s="90" t="str">
        <f>IFERROR(VLOOKUP(A1517,'[2]CLASES-TEMPORADA 2022_2023-2023'!$A:$M,13,0),"")</f>
        <v/>
      </c>
    </row>
    <row r="1518" spans="1:15" s="94" customFormat="1" x14ac:dyDescent="0.2">
      <c r="A1518" s="116">
        <v>34778</v>
      </c>
      <c r="B1518" s="90" t="s">
        <v>10851</v>
      </c>
      <c r="C1518" s="90" t="s">
        <v>3436</v>
      </c>
      <c r="D1518" s="90" t="s">
        <v>3437</v>
      </c>
      <c r="E1518" s="90" t="s">
        <v>2133</v>
      </c>
      <c r="F1518" s="90" t="s">
        <v>3438</v>
      </c>
      <c r="G1518" s="90" t="s">
        <v>14098</v>
      </c>
      <c r="H1518" s="90" t="s">
        <v>920</v>
      </c>
      <c r="I1518" s="90" t="s">
        <v>1256</v>
      </c>
      <c r="J1518" s="116">
        <v>10164</v>
      </c>
      <c r="K1518" s="90" t="s">
        <v>1963</v>
      </c>
      <c r="L1518" s="90" t="s">
        <v>604</v>
      </c>
      <c r="M1518" s="94" t="str">
        <f t="shared" si="26"/>
        <v>SOLAR Julia</v>
      </c>
      <c r="N1518" s="94" t="str">
        <f>IFERROR(VLOOKUP(A1518,'[2]CLASES-TEMPORADA 2022_2023-2023'!$A:$M,12,0),"")</f>
        <v/>
      </c>
      <c r="O1518" s="90" t="str">
        <f>IFERROR(VLOOKUP(A1518,'[2]CLASES-TEMPORADA 2022_2023-2023'!$A:$M,13,0),"")</f>
        <v/>
      </c>
    </row>
    <row r="1519" spans="1:15" s="94" customFormat="1" x14ac:dyDescent="0.2">
      <c r="A1519" s="116">
        <v>34777</v>
      </c>
      <c r="B1519" s="90" t="s">
        <v>8750</v>
      </c>
      <c r="C1519" s="90" t="s">
        <v>19</v>
      </c>
      <c r="D1519" s="90" t="s">
        <v>1438</v>
      </c>
      <c r="E1519" s="90" t="s">
        <v>34</v>
      </c>
      <c r="F1519" s="90" t="s">
        <v>2831</v>
      </c>
      <c r="G1519" s="90" t="s">
        <v>14099</v>
      </c>
      <c r="H1519" s="90" t="s">
        <v>909</v>
      </c>
      <c r="I1519" s="90" t="s">
        <v>1256</v>
      </c>
      <c r="J1519" s="116">
        <v>10164</v>
      </c>
      <c r="K1519" s="90" t="s">
        <v>1963</v>
      </c>
      <c r="L1519" s="90" t="s">
        <v>604</v>
      </c>
      <c r="M1519" s="94" t="str">
        <f t="shared" si="26"/>
        <v>RUIZ Alejandro</v>
      </c>
      <c r="N1519" s="94" t="str">
        <f>IFERROR(VLOOKUP(A1519,'[2]CLASES-TEMPORADA 2022_2023-2023'!$A:$M,12,0),"")</f>
        <v/>
      </c>
      <c r="O1519" s="90" t="str">
        <f>IFERROR(VLOOKUP(A1519,'[2]CLASES-TEMPORADA 2022_2023-2023'!$A:$M,13,0),"")</f>
        <v/>
      </c>
    </row>
    <row r="1520" spans="1:15" s="94" customFormat="1" x14ac:dyDescent="0.2">
      <c r="A1520" s="116">
        <v>34770</v>
      </c>
      <c r="B1520" s="90" t="s">
        <v>8750</v>
      </c>
      <c r="C1520" s="90" t="s">
        <v>1566</v>
      </c>
      <c r="D1520" s="90" t="s">
        <v>3439</v>
      </c>
      <c r="E1520" s="90" t="s">
        <v>45</v>
      </c>
      <c r="F1520" s="90" t="s">
        <v>3440</v>
      </c>
      <c r="G1520" s="90" t="s">
        <v>14100</v>
      </c>
      <c r="H1520" s="90" t="s">
        <v>909</v>
      </c>
      <c r="I1520" s="90" t="s">
        <v>1032</v>
      </c>
      <c r="J1520" s="116">
        <v>10224</v>
      </c>
      <c r="K1520" s="90" t="s">
        <v>1963</v>
      </c>
      <c r="L1520" s="90" t="s">
        <v>585</v>
      </c>
      <c r="M1520" s="94" t="str">
        <f t="shared" si="26"/>
        <v>CHAPARRO Jose</v>
      </c>
      <c r="N1520" s="94" t="str">
        <f>IFERROR(VLOOKUP(A1520,'[2]CLASES-TEMPORADA 2022_2023-2023'!$A:$M,12,0),"")</f>
        <v/>
      </c>
      <c r="O1520" s="90" t="str">
        <f>IFERROR(VLOOKUP(A1520,'[2]CLASES-TEMPORADA 2022_2023-2023'!$A:$M,13,0),"")</f>
        <v/>
      </c>
    </row>
    <row r="1521" spans="1:15" s="94" customFormat="1" x14ac:dyDescent="0.2">
      <c r="A1521" s="116">
        <v>34762</v>
      </c>
      <c r="B1521" s="90" t="s">
        <v>8750</v>
      </c>
      <c r="C1521" s="90" t="s">
        <v>3441</v>
      </c>
      <c r="D1521" s="90" t="s">
        <v>3192</v>
      </c>
      <c r="E1521" s="90" t="s">
        <v>108</v>
      </c>
      <c r="F1521" s="90" t="s">
        <v>3442</v>
      </c>
      <c r="G1521" s="90" t="s">
        <v>14101</v>
      </c>
      <c r="H1521" s="90" t="s">
        <v>909</v>
      </c>
      <c r="I1521" s="90" t="s">
        <v>951</v>
      </c>
      <c r="J1521" s="116">
        <v>305</v>
      </c>
      <c r="K1521" s="90" t="s">
        <v>1963</v>
      </c>
      <c r="L1521" s="90" t="s">
        <v>583</v>
      </c>
      <c r="M1521" s="94" t="str">
        <f t="shared" si="26"/>
        <v>CAPA Sergio</v>
      </c>
      <c r="N1521" s="94" t="str">
        <f>IFERROR(VLOOKUP(A1521,'[2]CLASES-TEMPORADA 2022_2023-2023'!$A:$M,12,0),"")</f>
        <v/>
      </c>
      <c r="O1521" s="90" t="str">
        <f>IFERROR(VLOOKUP(A1521,'[2]CLASES-TEMPORADA 2022_2023-2023'!$A:$M,13,0),"")</f>
        <v/>
      </c>
    </row>
    <row r="1522" spans="1:15" s="94" customFormat="1" x14ac:dyDescent="0.2">
      <c r="A1522" s="116">
        <v>34759</v>
      </c>
      <c r="B1522" s="90" t="s">
        <v>10851</v>
      </c>
      <c r="C1522" s="90" t="s">
        <v>69</v>
      </c>
      <c r="D1522" s="90" t="s">
        <v>3443</v>
      </c>
      <c r="E1522" s="90" t="s">
        <v>1077</v>
      </c>
      <c r="F1522" s="90" t="s">
        <v>3444</v>
      </c>
      <c r="G1522" s="90" t="s">
        <v>14102</v>
      </c>
      <c r="H1522" s="90" t="s">
        <v>913</v>
      </c>
      <c r="I1522" s="90" t="s">
        <v>1161</v>
      </c>
      <c r="J1522" s="116">
        <v>10129</v>
      </c>
      <c r="K1522" s="90" t="s">
        <v>1963</v>
      </c>
      <c r="L1522" s="90" t="s">
        <v>598</v>
      </c>
      <c r="M1522" s="94" t="str">
        <f t="shared" si="26"/>
        <v>PEREZ Nuria</v>
      </c>
      <c r="N1522" s="94" t="str">
        <f>IFERROR(VLOOKUP(A1522,'[2]CLASES-TEMPORADA 2022_2023-2023'!$A:$M,12,0),"")</f>
        <v/>
      </c>
      <c r="O1522" s="90" t="str">
        <f>IFERROR(VLOOKUP(A1522,'[2]CLASES-TEMPORADA 2022_2023-2023'!$A:$M,13,0),"")</f>
        <v/>
      </c>
    </row>
    <row r="1523" spans="1:15" s="94" customFormat="1" x14ac:dyDescent="0.2">
      <c r="A1523" s="116">
        <v>34758</v>
      </c>
      <c r="B1523" s="90" t="s">
        <v>8750</v>
      </c>
      <c r="C1523" s="90" t="s">
        <v>69</v>
      </c>
      <c r="D1523" s="90" t="s">
        <v>3443</v>
      </c>
      <c r="E1523" s="90" t="s">
        <v>75</v>
      </c>
      <c r="F1523" s="90" t="s">
        <v>3445</v>
      </c>
      <c r="G1523" s="90" t="s">
        <v>14103</v>
      </c>
      <c r="H1523" s="90" t="s">
        <v>909</v>
      </c>
      <c r="I1523" s="90" t="s">
        <v>1161</v>
      </c>
      <c r="J1523" s="116">
        <v>10129</v>
      </c>
      <c r="K1523" s="90" t="s">
        <v>1963</v>
      </c>
      <c r="L1523" s="90" t="s">
        <v>598</v>
      </c>
      <c r="M1523" s="94" t="str">
        <f t="shared" si="26"/>
        <v>PEREZ Jorge</v>
      </c>
      <c r="N1523" s="94" t="str">
        <f>IFERROR(VLOOKUP(A1523,'[2]CLASES-TEMPORADA 2022_2023-2023'!$A:$M,12,0),"")</f>
        <v/>
      </c>
      <c r="O1523" s="90" t="str">
        <f>IFERROR(VLOOKUP(A1523,'[2]CLASES-TEMPORADA 2022_2023-2023'!$A:$M,13,0),"")</f>
        <v/>
      </c>
    </row>
    <row r="1524" spans="1:15" s="94" customFormat="1" x14ac:dyDescent="0.2">
      <c r="A1524" s="116">
        <v>34747</v>
      </c>
      <c r="B1524" s="90" t="s">
        <v>10851</v>
      </c>
      <c r="C1524" s="90" t="s">
        <v>3446</v>
      </c>
      <c r="D1524" s="90" t="s">
        <v>84</v>
      </c>
      <c r="E1524" s="90" t="s">
        <v>1659</v>
      </c>
      <c r="F1524" s="90" t="s">
        <v>3447</v>
      </c>
      <c r="G1524" s="90" t="s">
        <v>14104</v>
      </c>
      <c r="H1524" s="90" t="s">
        <v>909</v>
      </c>
      <c r="I1524" s="90" t="s">
        <v>3420</v>
      </c>
      <c r="J1524" s="116">
        <v>10437</v>
      </c>
      <c r="K1524" s="90" t="s">
        <v>1963</v>
      </c>
      <c r="L1524" s="90" t="s">
        <v>520</v>
      </c>
      <c r="M1524" s="94" t="str">
        <f t="shared" si="26"/>
        <v>BARRERAS Montserrat</v>
      </c>
      <c r="N1524" s="94" t="str">
        <f>IFERROR(VLOOKUP(A1524,'[2]CLASES-TEMPORADA 2022_2023-2023'!$A:$M,12,0),"")</f>
        <v/>
      </c>
      <c r="O1524" s="90" t="str">
        <f>IFERROR(VLOOKUP(A1524,'[2]CLASES-TEMPORADA 2022_2023-2023'!$A:$M,13,0),"")</f>
        <v/>
      </c>
    </row>
    <row r="1525" spans="1:15" s="94" customFormat="1" x14ac:dyDescent="0.2">
      <c r="A1525" s="116">
        <v>34741</v>
      </c>
      <c r="B1525" s="90" t="s">
        <v>8750</v>
      </c>
      <c r="C1525" s="90" t="s">
        <v>3448</v>
      </c>
      <c r="D1525" s="90"/>
      <c r="E1525" s="90" t="s">
        <v>3449</v>
      </c>
      <c r="F1525" s="90" t="s">
        <v>3450</v>
      </c>
      <c r="G1525" s="90" t="s">
        <v>14105</v>
      </c>
      <c r="H1525" s="90" t="s">
        <v>920</v>
      </c>
      <c r="I1525" s="90" t="s">
        <v>3451</v>
      </c>
      <c r="J1525" s="116">
        <v>715</v>
      </c>
      <c r="K1525" s="90" t="s">
        <v>2121</v>
      </c>
      <c r="L1525" s="90" t="s">
        <v>185</v>
      </c>
      <c r="M1525" s="94" t="str">
        <f t="shared" si="26"/>
        <v>DE SMET Jean Paul</v>
      </c>
      <c r="N1525" s="94" t="str">
        <f>IFERROR(VLOOKUP(A1525,'[2]CLASES-TEMPORADA 2022_2023-2023'!$A:$M,12,0),"")</f>
        <v/>
      </c>
      <c r="O1525" s="90" t="str">
        <f>IFERROR(VLOOKUP(A1525,'[2]CLASES-TEMPORADA 2022_2023-2023'!$A:$M,13,0),"")</f>
        <v/>
      </c>
    </row>
    <row r="1526" spans="1:15" s="94" customFormat="1" x14ac:dyDescent="0.2">
      <c r="A1526" s="116">
        <v>34725</v>
      </c>
      <c r="B1526" s="90" t="s">
        <v>10851</v>
      </c>
      <c r="C1526" s="90" t="s">
        <v>14106</v>
      </c>
      <c r="D1526" s="90"/>
      <c r="E1526" s="90" t="s">
        <v>14107</v>
      </c>
      <c r="F1526" s="90" t="s">
        <v>14108</v>
      </c>
      <c r="G1526" s="90" t="s">
        <v>14109</v>
      </c>
      <c r="H1526" s="90" t="s">
        <v>913</v>
      </c>
      <c r="I1526" s="90" t="s">
        <v>975</v>
      </c>
      <c r="J1526" s="116">
        <v>546</v>
      </c>
      <c r="K1526" s="90" t="s">
        <v>2707</v>
      </c>
      <c r="L1526" s="90" t="s">
        <v>593</v>
      </c>
      <c r="M1526" s="94" t="str">
        <f t="shared" si="26"/>
        <v>MANFERDINI Alexa</v>
      </c>
      <c r="N1526" s="94" t="str">
        <f>IFERROR(VLOOKUP(A1526,'[2]CLASES-TEMPORADA 2022_2023-2023'!$A:$M,12,0),"")</f>
        <v/>
      </c>
      <c r="O1526" s="90" t="str">
        <f>IFERROR(VLOOKUP(A1526,'[2]CLASES-TEMPORADA 2022_2023-2023'!$A:$M,13,0),"")</f>
        <v/>
      </c>
    </row>
    <row r="1527" spans="1:15" s="94" customFormat="1" x14ac:dyDescent="0.2">
      <c r="A1527" s="116">
        <v>34719</v>
      </c>
      <c r="B1527" s="90" t="s">
        <v>8750</v>
      </c>
      <c r="C1527" s="90" t="s">
        <v>14110</v>
      </c>
      <c r="D1527" s="90" t="s">
        <v>14111</v>
      </c>
      <c r="E1527" s="90" t="s">
        <v>14112</v>
      </c>
      <c r="F1527" s="90" t="s">
        <v>14113</v>
      </c>
      <c r="G1527" s="90" t="s">
        <v>14114</v>
      </c>
      <c r="H1527" s="90" t="s">
        <v>909</v>
      </c>
      <c r="I1527" s="90" t="s">
        <v>14115</v>
      </c>
      <c r="J1527" s="116">
        <v>10443</v>
      </c>
      <c r="K1527" s="90" t="s">
        <v>2540</v>
      </c>
      <c r="L1527" s="90" t="s">
        <v>593</v>
      </c>
      <c r="M1527" s="94" t="str">
        <f t="shared" si="26"/>
        <v>WERNER Reefyuri</v>
      </c>
      <c r="N1527" s="94">
        <f>IFERROR(VLOOKUP(A1527,'[2]CLASES-TEMPORADA 2022_2023-2023'!$A:$M,12,0),"")</f>
        <v>-1</v>
      </c>
      <c r="O1527" s="90" t="str">
        <f>IFERROR(VLOOKUP(A1527,'[2]CLASES-TEMPORADA 2022_2023-2023'!$A:$M,13,0),"")</f>
        <v>NUE</v>
      </c>
    </row>
    <row r="1528" spans="1:15" s="94" customFormat="1" x14ac:dyDescent="0.2">
      <c r="A1528" s="116">
        <v>34701</v>
      </c>
      <c r="B1528" s="90" t="s">
        <v>8750</v>
      </c>
      <c r="C1528" s="90" t="s">
        <v>3452</v>
      </c>
      <c r="D1528" s="90" t="s">
        <v>25</v>
      </c>
      <c r="E1528" s="90" t="s">
        <v>1079</v>
      </c>
      <c r="F1528" s="90" t="s">
        <v>3453</v>
      </c>
      <c r="G1528" s="90" t="s">
        <v>14116</v>
      </c>
      <c r="H1528" s="90" t="s">
        <v>920</v>
      </c>
      <c r="I1528" s="90" t="s">
        <v>915</v>
      </c>
      <c r="J1528" s="116">
        <v>37</v>
      </c>
      <c r="K1528" s="90" t="s">
        <v>1963</v>
      </c>
      <c r="L1528" s="90" t="s">
        <v>185</v>
      </c>
      <c r="M1528" s="94" t="str">
        <f t="shared" si="26"/>
        <v>CUTILLAS Hugo</v>
      </c>
      <c r="N1528" s="94" t="str">
        <f>IFERROR(VLOOKUP(A1528,'[2]CLASES-TEMPORADA 2022_2023-2023'!$A:$M,12,0),"")</f>
        <v/>
      </c>
      <c r="O1528" s="90" t="str">
        <f>IFERROR(VLOOKUP(A1528,'[2]CLASES-TEMPORADA 2022_2023-2023'!$A:$M,13,0),"")</f>
        <v/>
      </c>
    </row>
    <row r="1529" spans="1:15" s="94" customFormat="1" x14ac:dyDescent="0.2">
      <c r="A1529" s="116">
        <v>34678</v>
      </c>
      <c r="B1529" s="90" t="s">
        <v>8750</v>
      </c>
      <c r="C1529" s="90" t="s">
        <v>46</v>
      </c>
      <c r="D1529" s="90" t="s">
        <v>1878</v>
      </c>
      <c r="E1529" s="90" t="s">
        <v>2869</v>
      </c>
      <c r="F1529" s="90" t="s">
        <v>3456</v>
      </c>
      <c r="G1529" s="90" t="s">
        <v>14117</v>
      </c>
      <c r="H1529" s="90" t="s">
        <v>920</v>
      </c>
      <c r="I1529" s="90" t="s">
        <v>1150</v>
      </c>
      <c r="J1529" s="116">
        <v>439</v>
      </c>
      <c r="K1529" s="90" t="s">
        <v>1963</v>
      </c>
      <c r="L1529" s="90" t="s">
        <v>583</v>
      </c>
      <c r="M1529" s="94" t="str">
        <f t="shared" ref="M1529:M1592" si="27">CONCATENATE(C1529," ",PROPER(E1529))</f>
        <v>RODRIGUEZ Nicolas</v>
      </c>
      <c r="N1529" s="94" t="str">
        <f>IFERROR(VLOOKUP(A1529,'[2]CLASES-TEMPORADA 2022_2023-2023'!$A:$M,12,0),"")</f>
        <v/>
      </c>
      <c r="O1529" s="90" t="str">
        <f>IFERROR(VLOOKUP(A1529,'[2]CLASES-TEMPORADA 2022_2023-2023'!$A:$M,13,0),"")</f>
        <v/>
      </c>
    </row>
    <row r="1530" spans="1:15" s="94" customFormat="1" x14ac:dyDescent="0.2">
      <c r="A1530" s="116">
        <v>34675</v>
      </c>
      <c r="B1530" s="90" t="s">
        <v>8750</v>
      </c>
      <c r="C1530" s="90" t="s">
        <v>3457</v>
      </c>
      <c r="D1530" s="90" t="s">
        <v>924</v>
      </c>
      <c r="E1530" s="90" t="s">
        <v>1103</v>
      </c>
      <c r="F1530" s="90" t="s">
        <v>3458</v>
      </c>
      <c r="G1530" s="90" t="s">
        <v>14118</v>
      </c>
      <c r="H1530" s="90" t="s">
        <v>913</v>
      </c>
      <c r="I1530" s="90" t="s">
        <v>1156</v>
      </c>
      <c r="J1530" s="116">
        <v>490</v>
      </c>
      <c r="K1530" s="90" t="s">
        <v>1963</v>
      </c>
      <c r="L1530" s="90" t="s">
        <v>604</v>
      </c>
      <c r="M1530" s="94" t="str">
        <f t="shared" si="27"/>
        <v>ARACAMA Bruno</v>
      </c>
      <c r="N1530" s="94" t="str">
        <f>IFERROR(VLOOKUP(A1530,'[2]CLASES-TEMPORADA 2022_2023-2023'!$A:$M,12,0),"")</f>
        <v/>
      </c>
      <c r="O1530" s="90" t="str">
        <f>IFERROR(VLOOKUP(A1530,'[2]CLASES-TEMPORADA 2022_2023-2023'!$A:$M,13,0),"")</f>
        <v/>
      </c>
    </row>
    <row r="1531" spans="1:15" s="94" customFormat="1" x14ac:dyDescent="0.2">
      <c r="A1531" s="116">
        <v>34651</v>
      </c>
      <c r="B1531" s="90" t="s">
        <v>8750</v>
      </c>
      <c r="C1531" s="90" t="s">
        <v>8490</v>
      </c>
      <c r="D1531" s="90" t="s">
        <v>26</v>
      </c>
      <c r="E1531" s="90" t="s">
        <v>75</v>
      </c>
      <c r="F1531" s="90" t="s">
        <v>8489</v>
      </c>
      <c r="G1531" s="90" t="s">
        <v>14119</v>
      </c>
      <c r="H1531" s="90" t="s">
        <v>909</v>
      </c>
      <c r="I1531" s="90" t="s">
        <v>1069</v>
      </c>
      <c r="J1531" s="116">
        <v>10440</v>
      </c>
      <c r="K1531" s="90" t="s">
        <v>1963</v>
      </c>
      <c r="L1531" s="90" t="s">
        <v>582</v>
      </c>
      <c r="M1531" s="94" t="str">
        <f t="shared" si="27"/>
        <v>IRICIBAR Jorge</v>
      </c>
      <c r="N1531" s="94" t="str">
        <f>IFERROR(VLOOKUP(A1531,'[2]CLASES-TEMPORADA 2022_2023-2023'!$A:$M,12,0),"")</f>
        <v/>
      </c>
      <c r="O1531" s="90" t="str">
        <f>IFERROR(VLOOKUP(A1531,'[2]CLASES-TEMPORADA 2022_2023-2023'!$A:$M,13,0),"")</f>
        <v/>
      </c>
    </row>
    <row r="1532" spans="1:15" s="94" customFormat="1" x14ac:dyDescent="0.2">
      <c r="A1532" s="116">
        <v>34644</v>
      </c>
      <c r="B1532" s="90" t="s">
        <v>10851</v>
      </c>
      <c r="C1532" s="90" t="s">
        <v>3974</v>
      </c>
      <c r="D1532" s="90" t="s">
        <v>22</v>
      </c>
      <c r="E1532" s="90" t="s">
        <v>7342</v>
      </c>
      <c r="F1532" s="90" t="s">
        <v>14120</v>
      </c>
      <c r="G1532" s="90" t="s">
        <v>14121</v>
      </c>
      <c r="H1532" s="90" t="s">
        <v>909</v>
      </c>
      <c r="I1532" s="90" t="s">
        <v>4426</v>
      </c>
      <c r="J1532" s="116">
        <v>10236</v>
      </c>
      <c r="K1532" s="90" t="s">
        <v>1963</v>
      </c>
      <c r="L1532" s="90" t="s">
        <v>582</v>
      </c>
      <c r="M1532" s="94" t="str">
        <f t="shared" si="27"/>
        <v>CALERO Maria Isabel</v>
      </c>
      <c r="N1532" s="94" t="str">
        <f>IFERROR(VLOOKUP(A1532,'[2]CLASES-TEMPORADA 2022_2023-2023'!$A:$M,12,0),"")</f>
        <v/>
      </c>
      <c r="O1532" s="90" t="str">
        <f>IFERROR(VLOOKUP(A1532,'[2]CLASES-TEMPORADA 2022_2023-2023'!$A:$M,13,0),"")</f>
        <v/>
      </c>
    </row>
    <row r="1533" spans="1:15" s="94" customFormat="1" x14ac:dyDescent="0.2">
      <c r="A1533" s="116">
        <v>34637</v>
      </c>
      <c r="B1533" s="90" t="s">
        <v>8750</v>
      </c>
      <c r="C1533" s="90" t="s">
        <v>7575</v>
      </c>
      <c r="D1533" s="90" t="s">
        <v>2571</v>
      </c>
      <c r="E1533" s="90" t="s">
        <v>43</v>
      </c>
      <c r="F1533" s="90" t="s">
        <v>14122</v>
      </c>
      <c r="G1533" s="90" t="s">
        <v>14123</v>
      </c>
      <c r="H1533" s="90" t="s">
        <v>920</v>
      </c>
      <c r="I1533" s="90" t="s">
        <v>3067</v>
      </c>
      <c r="J1533" s="116">
        <v>10188</v>
      </c>
      <c r="K1533" s="90" t="s">
        <v>1963</v>
      </c>
      <c r="L1533" s="90" t="s">
        <v>602</v>
      </c>
      <c r="M1533" s="94" t="str">
        <f t="shared" si="27"/>
        <v>MACIAS Antonio</v>
      </c>
      <c r="N1533" s="94" t="str">
        <f>IFERROR(VLOOKUP(A1533,'[2]CLASES-TEMPORADA 2022_2023-2023'!$A:$M,12,0),"")</f>
        <v/>
      </c>
      <c r="O1533" s="90" t="str">
        <f>IFERROR(VLOOKUP(A1533,'[2]CLASES-TEMPORADA 2022_2023-2023'!$A:$M,13,0),"")</f>
        <v/>
      </c>
    </row>
    <row r="1534" spans="1:15" s="94" customFormat="1" x14ac:dyDescent="0.2">
      <c r="A1534" s="116">
        <v>34626</v>
      </c>
      <c r="B1534" s="90" t="s">
        <v>10851</v>
      </c>
      <c r="C1534" s="90" t="s">
        <v>6186</v>
      </c>
      <c r="D1534" s="90" t="s">
        <v>66</v>
      </c>
      <c r="E1534" s="90" t="s">
        <v>14124</v>
      </c>
      <c r="F1534" s="90" t="s">
        <v>14125</v>
      </c>
      <c r="G1534" s="90" t="s">
        <v>14126</v>
      </c>
      <c r="H1534" s="90" t="s">
        <v>909</v>
      </c>
      <c r="I1534" s="90" t="s">
        <v>1058</v>
      </c>
      <c r="J1534" s="116">
        <v>10095</v>
      </c>
      <c r="K1534" s="90" t="s">
        <v>1963</v>
      </c>
      <c r="L1534" s="90" t="s">
        <v>604</v>
      </c>
      <c r="M1534" s="94" t="str">
        <f t="shared" si="27"/>
        <v>SAN EMETERIO Edurne</v>
      </c>
      <c r="N1534" s="94" t="str">
        <f>IFERROR(VLOOKUP(A1534,'[2]CLASES-TEMPORADA 2022_2023-2023'!$A:$M,12,0),"")</f>
        <v/>
      </c>
      <c r="O1534" s="90" t="str">
        <f>IFERROR(VLOOKUP(A1534,'[2]CLASES-TEMPORADA 2022_2023-2023'!$A:$M,13,0),"")</f>
        <v/>
      </c>
    </row>
    <row r="1535" spans="1:15" s="94" customFormat="1" x14ac:dyDescent="0.2">
      <c r="A1535" s="116">
        <v>34586</v>
      </c>
      <c r="B1535" s="90" t="s">
        <v>8750</v>
      </c>
      <c r="C1535" s="90" t="s">
        <v>21</v>
      </c>
      <c r="D1535" s="90" t="s">
        <v>1365</v>
      </c>
      <c r="E1535" s="90" t="s">
        <v>72</v>
      </c>
      <c r="F1535" s="90" t="s">
        <v>14127</v>
      </c>
      <c r="G1535" s="90" t="s">
        <v>14128</v>
      </c>
      <c r="H1535" s="90" t="s">
        <v>909</v>
      </c>
      <c r="I1535" s="90" t="s">
        <v>1038</v>
      </c>
      <c r="J1535" s="116">
        <v>10392</v>
      </c>
      <c r="K1535" s="90" t="s">
        <v>1963</v>
      </c>
      <c r="L1535" s="90" t="s">
        <v>587</v>
      </c>
      <c r="M1535" s="94" t="str">
        <f t="shared" si="27"/>
        <v>GARCIA Rafael</v>
      </c>
      <c r="N1535" s="94" t="str">
        <f>IFERROR(VLOOKUP(A1535,'[2]CLASES-TEMPORADA 2022_2023-2023'!$A:$M,12,0),"")</f>
        <v/>
      </c>
      <c r="O1535" s="90" t="str">
        <f>IFERROR(VLOOKUP(A1535,'[2]CLASES-TEMPORADA 2022_2023-2023'!$A:$M,13,0),"")</f>
        <v/>
      </c>
    </row>
    <row r="1536" spans="1:15" s="94" customFormat="1" x14ac:dyDescent="0.2">
      <c r="A1536" s="116">
        <v>34582</v>
      </c>
      <c r="B1536" s="90" t="s">
        <v>8750</v>
      </c>
      <c r="C1536" s="90" t="s">
        <v>4481</v>
      </c>
      <c r="D1536" s="90" t="s">
        <v>21</v>
      </c>
      <c r="E1536" s="90" t="s">
        <v>126</v>
      </c>
      <c r="F1536" s="90" t="s">
        <v>2990</v>
      </c>
      <c r="G1536" s="90" t="s">
        <v>14129</v>
      </c>
      <c r="H1536" s="90" t="s">
        <v>909</v>
      </c>
      <c r="I1536" s="90" t="s">
        <v>1060</v>
      </c>
      <c r="J1536" s="116">
        <v>353</v>
      </c>
      <c r="K1536" s="90" t="s">
        <v>1963</v>
      </c>
      <c r="L1536" s="90" t="s">
        <v>583</v>
      </c>
      <c r="M1536" s="94" t="str">
        <f t="shared" si="27"/>
        <v>GODOY Pablo</v>
      </c>
      <c r="N1536" s="94" t="str">
        <f>IFERROR(VLOOKUP(A1536,'[2]CLASES-TEMPORADA 2022_2023-2023'!$A:$M,12,0),"")</f>
        <v/>
      </c>
      <c r="O1536" s="90" t="str">
        <f>IFERROR(VLOOKUP(A1536,'[2]CLASES-TEMPORADA 2022_2023-2023'!$A:$M,13,0),"")</f>
        <v/>
      </c>
    </row>
    <row r="1537" spans="1:15" s="94" customFormat="1" x14ac:dyDescent="0.2">
      <c r="A1537" s="116">
        <v>34572</v>
      </c>
      <c r="B1537" s="90" t="s">
        <v>8750</v>
      </c>
      <c r="C1537" s="90" t="s">
        <v>3460</v>
      </c>
      <c r="D1537" s="90" t="s">
        <v>1717</v>
      </c>
      <c r="E1537" s="90" t="s">
        <v>44</v>
      </c>
      <c r="F1537" s="90" t="s">
        <v>3461</v>
      </c>
      <c r="G1537" s="90" t="s">
        <v>14130</v>
      </c>
      <c r="H1537" s="90" t="s">
        <v>909</v>
      </c>
      <c r="I1537" s="90" t="s">
        <v>990</v>
      </c>
      <c r="J1537" s="116">
        <v>736</v>
      </c>
      <c r="K1537" s="90" t="s">
        <v>1963</v>
      </c>
      <c r="L1537" s="90" t="s">
        <v>587</v>
      </c>
      <c r="M1537" s="94" t="str">
        <f t="shared" si="27"/>
        <v>VICTORIO Francesc</v>
      </c>
      <c r="N1537" s="94" t="str">
        <f>IFERROR(VLOOKUP(A1537,'[2]CLASES-TEMPORADA 2022_2023-2023'!$A:$M,12,0),"")</f>
        <v/>
      </c>
      <c r="O1537" s="90" t="str">
        <f>IFERROR(VLOOKUP(A1537,'[2]CLASES-TEMPORADA 2022_2023-2023'!$A:$M,13,0),"")</f>
        <v/>
      </c>
    </row>
    <row r="1538" spans="1:15" s="94" customFormat="1" x14ac:dyDescent="0.2">
      <c r="A1538" s="116">
        <v>34570</v>
      </c>
      <c r="B1538" s="90" t="s">
        <v>10851</v>
      </c>
      <c r="C1538" s="90" t="s">
        <v>3462</v>
      </c>
      <c r="D1538" s="90"/>
      <c r="E1538" s="90" t="s">
        <v>3463</v>
      </c>
      <c r="F1538" s="90" t="s">
        <v>3464</v>
      </c>
      <c r="G1538" s="90" t="s">
        <v>14131</v>
      </c>
      <c r="H1538" s="90" t="s">
        <v>909</v>
      </c>
      <c r="I1538" s="90" t="s">
        <v>940</v>
      </c>
      <c r="J1538" s="116">
        <v>261</v>
      </c>
      <c r="K1538" s="90" t="s">
        <v>1978</v>
      </c>
      <c r="L1538" s="90" t="s">
        <v>587</v>
      </c>
      <c r="M1538" s="94" t="str">
        <f t="shared" si="27"/>
        <v>QUINTERO Bethany Lyn</v>
      </c>
      <c r="N1538" s="94" t="str">
        <f>IFERROR(VLOOKUP(A1538,'[2]CLASES-TEMPORADA 2022_2023-2023'!$A:$M,12,0),"")</f>
        <v/>
      </c>
      <c r="O1538" s="90" t="str">
        <f>IFERROR(VLOOKUP(A1538,'[2]CLASES-TEMPORADA 2022_2023-2023'!$A:$M,13,0),"")</f>
        <v/>
      </c>
    </row>
    <row r="1539" spans="1:15" s="94" customFormat="1" x14ac:dyDescent="0.2">
      <c r="A1539" s="116">
        <v>34554</v>
      </c>
      <c r="B1539" s="90" t="s">
        <v>8750</v>
      </c>
      <c r="C1539" s="90" t="s">
        <v>112</v>
      </c>
      <c r="D1539" s="90" t="s">
        <v>46</v>
      </c>
      <c r="E1539" s="90" t="s">
        <v>1079</v>
      </c>
      <c r="F1539" s="90" t="s">
        <v>3465</v>
      </c>
      <c r="G1539" s="90" t="s">
        <v>14132</v>
      </c>
      <c r="H1539" s="90" t="s">
        <v>909</v>
      </c>
      <c r="I1539" s="90" t="s">
        <v>1047</v>
      </c>
      <c r="J1539" s="116">
        <v>10438</v>
      </c>
      <c r="K1539" s="90" t="s">
        <v>1963</v>
      </c>
      <c r="L1539" s="90" t="s">
        <v>520</v>
      </c>
      <c r="M1539" s="94" t="str">
        <f t="shared" si="27"/>
        <v>SOBRINO Hugo</v>
      </c>
      <c r="N1539" s="94" t="str">
        <f>IFERROR(VLOOKUP(A1539,'[2]CLASES-TEMPORADA 2022_2023-2023'!$A:$M,12,0),"")</f>
        <v/>
      </c>
      <c r="O1539" s="90" t="str">
        <f>IFERROR(VLOOKUP(A1539,'[2]CLASES-TEMPORADA 2022_2023-2023'!$A:$M,13,0),"")</f>
        <v/>
      </c>
    </row>
    <row r="1540" spans="1:15" s="94" customFormat="1" x14ac:dyDescent="0.2">
      <c r="A1540" s="116">
        <v>34552</v>
      </c>
      <c r="B1540" s="90" t="s">
        <v>10851</v>
      </c>
      <c r="C1540" s="90" t="s">
        <v>46</v>
      </c>
      <c r="D1540" s="90" t="s">
        <v>1881</v>
      </c>
      <c r="E1540" s="90" t="s">
        <v>1366</v>
      </c>
      <c r="F1540" s="90" t="s">
        <v>3466</v>
      </c>
      <c r="G1540" s="90" t="s">
        <v>14133</v>
      </c>
      <c r="H1540" s="90" t="s">
        <v>913</v>
      </c>
      <c r="I1540" s="90" t="s">
        <v>1160</v>
      </c>
      <c r="J1540" s="116">
        <v>278</v>
      </c>
      <c r="K1540" s="90" t="s">
        <v>1963</v>
      </c>
      <c r="L1540" s="90" t="s">
        <v>587</v>
      </c>
      <c r="M1540" s="94" t="str">
        <f t="shared" si="27"/>
        <v>RODRIGUEZ Alba</v>
      </c>
      <c r="N1540" s="94" t="str">
        <f>IFERROR(VLOOKUP(A1540,'[2]CLASES-TEMPORADA 2022_2023-2023'!$A:$M,12,0),"")</f>
        <v/>
      </c>
      <c r="O1540" s="90" t="str">
        <f>IFERROR(VLOOKUP(A1540,'[2]CLASES-TEMPORADA 2022_2023-2023'!$A:$M,13,0),"")</f>
        <v/>
      </c>
    </row>
    <row r="1541" spans="1:15" s="94" customFormat="1" x14ac:dyDescent="0.2">
      <c r="A1541" s="116">
        <v>34551</v>
      </c>
      <c r="B1541" s="90" t="s">
        <v>8750</v>
      </c>
      <c r="C1541" s="90" t="s">
        <v>3087</v>
      </c>
      <c r="D1541" s="90" t="s">
        <v>3467</v>
      </c>
      <c r="E1541" s="90" t="s">
        <v>24</v>
      </c>
      <c r="F1541" s="90" t="s">
        <v>3468</v>
      </c>
      <c r="G1541" s="90" t="s">
        <v>14134</v>
      </c>
      <c r="H1541" s="90" t="s">
        <v>909</v>
      </c>
      <c r="I1541" s="90" t="s">
        <v>272</v>
      </c>
      <c r="J1541" s="116">
        <v>290</v>
      </c>
      <c r="K1541" s="90" t="s">
        <v>1963</v>
      </c>
      <c r="L1541" s="90" t="s">
        <v>587</v>
      </c>
      <c r="M1541" s="94" t="str">
        <f t="shared" si="27"/>
        <v>CARMONA Daniel</v>
      </c>
      <c r="N1541" s="94" t="str">
        <f>IFERROR(VLOOKUP(A1541,'[2]CLASES-TEMPORADA 2022_2023-2023'!$A:$M,12,0),"")</f>
        <v/>
      </c>
      <c r="O1541" s="90" t="str">
        <f>IFERROR(VLOOKUP(A1541,'[2]CLASES-TEMPORADA 2022_2023-2023'!$A:$M,13,0),"")</f>
        <v/>
      </c>
    </row>
    <row r="1542" spans="1:15" s="94" customFormat="1" x14ac:dyDescent="0.2">
      <c r="A1542" s="116">
        <v>34546</v>
      </c>
      <c r="B1542" s="90" t="s">
        <v>8750</v>
      </c>
      <c r="C1542" s="90" t="s">
        <v>3470</v>
      </c>
      <c r="D1542" s="90" t="s">
        <v>86</v>
      </c>
      <c r="E1542" s="90" t="s">
        <v>2034</v>
      </c>
      <c r="F1542" s="90" t="s">
        <v>2929</v>
      </c>
      <c r="G1542" s="90" t="s">
        <v>14135</v>
      </c>
      <c r="H1542" s="90" t="s">
        <v>909</v>
      </c>
      <c r="I1542" s="90" t="s">
        <v>1151</v>
      </c>
      <c r="J1542" s="116">
        <v>104</v>
      </c>
      <c r="K1542" s="90" t="s">
        <v>1963</v>
      </c>
      <c r="L1542" s="90" t="s">
        <v>582</v>
      </c>
      <c r="M1542" s="94" t="str">
        <f t="shared" si="27"/>
        <v>DOBATO Victor</v>
      </c>
      <c r="N1542" s="94" t="str">
        <f>IFERROR(VLOOKUP(A1542,'[2]CLASES-TEMPORADA 2022_2023-2023'!$A:$M,12,0),"")</f>
        <v/>
      </c>
      <c r="O1542" s="90" t="str">
        <f>IFERROR(VLOOKUP(A1542,'[2]CLASES-TEMPORADA 2022_2023-2023'!$A:$M,13,0),"")</f>
        <v/>
      </c>
    </row>
    <row r="1543" spans="1:15" s="94" customFormat="1" x14ac:dyDescent="0.2">
      <c r="A1543" s="116">
        <v>34544</v>
      </c>
      <c r="B1543" s="90" t="s">
        <v>8750</v>
      </c>
      <c r="C1543" s="90" t="s">
        <v>1618</v>
      </c>
      <c r="D1543" s="90" t="s">
        <v>22</v>
      </c>
      <c r="E1543" s="90" t="s">
        <v>3471</v>
      </c>
      <c r="F1543" s="90" t="s">
        <v>3472</v>
      </c>
      <c r="G1543" s="90" t="s">
        <v>14136</v>
      </c>
      <c r="H1543" s="90" t="s">
        <v>909</v>
      </c>
      <c r="I1543" s="90" t="s">
        <v>1048</v>
      </c>
      <c r="J1543" s="116">
        <v>10456</v>
      </c>
      <c r="K1543" s="90" t="s">
        <v>1963</v>
      </c>
      <c r="L1543" s="90" t="s">
        <v>604</v>
      </c>
      <c r="M1543" s="94" t="str">
        <f t="shared" si="27"/>
        <v>PEÑA Emilio Jose</v>
      </c>
      <c r="N1543" s="94" t="str">
        <f>IFERROR(VLOOKUP(A1543,'[2]CLASES-TEMPORADA 2022_2023-2023'!$A:$M,12,0),"")</f>
        <v/>
      </c>
      <c r="O1543" s="90" t="str">
        <f>IFERROR(VLOOKUP(A1543,'[2]CLASES-TEMPORADA 2022_2023-2023'!$A:$M,13,0),"")</f>
        <v/>
      </c>
    </row>
    <row r="1544" spans="1:15" s="94" customFormat="1" x14ac:dyDescent="0.2">
      <c r="A1544" s="116">
        <v>34536</v>
      </c>
      <c r="B1544" s="90" t="s">
        <v>8750</v>
      </c>
      <c r="C1544" s="90" t="s">
        <v>84</v>
      </c>
      <c r="D1544" s="90" t="s">
        <v>2201</v>
      </c>
      <c r="E1544" s="90" t="s">
        <v>3473</v>
      </c>
      <c r="F1544" s="90" t="s">
        <v>3474</v>
      </c>
      <c r="G1544" s="90" t="s">
        <v>14137</v>
      </c>
      <c r="H1544" s="90" t="s">
        <v>909</v>
      </c>
      <c r="I1544" s="90" t="s">
        <v>1048</v>
      </c>
      <c r="J1544" s="116">
        <v>10456</v>
      </c>
      <c r="K1544" s="90" t="s">
        <v>1963</v>
      </c>
      <c r="L1544" s="90" t="s">
        <v>604</v>
      </c>
      <c r="M1544" s="94" t="str">
        <f t="shared" si="27"/>
        <v>GONZALEZ Elio</v>
      </c>
      <c r="N1544" s="94" t="str">
        <f>IFERROR(VLOOKUP(A1544,'[2]CLASES-TEMPORADA 2022_2023-2023'!$A:$M,12,0),"")</f>
        <v/>
      </c>
      <c r="O1544" s="90" t="str">
        <f>IFERROR(VLOOKUP(A1544,'[2]CLASES-TEMPORADA 2022_2023-2023'!$A:$M,13,0),"")</f>
        <v/>
      </c>
    </row>
    <row r="1545" spans="1:15" s="94" customFormat="1" x14ac:dyDescent="0.2">
      <c r="A1545" s="116">
        <v>34528</v>
      </c>
      <c r="B1545" s="90" t="s">
        <v>8750</v>
      </c>
      <c r="C1545" s="90" t="s">
        <v>37</v>
      </c>
      <c r="D1545" s="90" t="s">
        <v>25</v>
      </c>
      <c r="E1545" s="90" t="s">
        <v>3475</v>
      </c>
      <c r="F1545" s="90" t="s">
        <v>2283</v>
      </c>
      <c r="G1545" s="90" t="s">
        <v>14138</v>
      </c>
      <c r="H1545" s="90" t="s">
        <v>909</v>
      </c>
      <c r="I1545" s="90" t="s">
        <v>952</v>
      </c>
      <c r="J1545" s="116">
        <v>308</v>
      </c>
      <c r="K1545" s="90" t="s">
        <v>1963</v>
      </c>
      <c r="L1545" s="90" t="s">
        <v>591</v>
      </c>
      <c r="M1545" s="94" t="str">
        <f t="shared" si="27"/>
        <v>MORENO Antonio Maria</v>
      </c>
      <c r="N1545" s="94" t="str">
        <f>IFERROR(VLOOKUP(A1545,'[2]CLASES-TEMPORADA 2022_2023-2023'!$A:$M,12,0),"")</f>
        <v/>
      </c>
      <c r="O1545" s="90" t="str">
        <f>IFERROR(VLOOKUP(A1545,'[2]CLASES-TEMPORADA 2022_2023-2023'!$A:$M,13,0),"")</f>
        <v/>
      </c>
    </row>
    <row r="1546" spans="1:15" s="94" customFormat="1" x14ac:dyDescent="0.2">
      <c r="A1546" s="116">
        <v>34526</v>
      </c>
      <c r="B1546" s="90" t="s">
        <v>10851</v>
      </c>
      <c r="C1546" s="90" t="s">
        <v>3476</v>
      </c>
      <c r="D1546" s="90" t="s">
        <v>84</v>
      </c>
      <c r="E1546" s="90" t="s">
        <v>2335</v>
      </c>
      <c r="F1546" s="90" t="s">
        <v>3477</v>
      </c>
      <c r="G1546" s="90" t="s">
        <v>14139</v>
      </c>
      <c r="H1546" s="90" t="s">
        <v>913</v>
      </c>
      <c r="I1546" s="90" t="s">
        <v>952</v>
      </c>
      <c r="J1546" s="116">
        <v>308</v>
      </c>
      <c r="K1546" s="90" t="s">
        <v>1963</v>
      </c>
      <c r="L1546" s="90" t="s">
        <v>591</v>
      </c>
      <c r="M1546" s="94" t="str">
        <f t="shared" si="27"/>
        <v>PERALES Marta</v>
      </c>
      <c r="N1546" s="94" t="str">
        <f>IFERROR(VLOOKUP(A1546,'[2]CLASES-TEMPORADA 2022_2023-2023'!$A:$M,12,0),"")</f>
        <v/>
      </c>
      <c r="O1546" s="90" t="str">
        <f>IFERROR(VLOOKUP(A1546,'[2]CLASES-TEMPORADA 2022_2023-2023'!$A:$M,13,0),"")</f>
        <v/>
      </c>
    </row>
    <row r="1547" spans="1:15" s="94" customFormat="1" x14ac:dyDescent="0.2">
      <c r="A1547" s="116">
        <v>34525</v>
      </c>
      <c r="B1547" s="90" t="s">
        <v>8750</v>
      </c>
      <c r="C1547" s="90" t="s">
        <v>2275</v>
      </c>
      <c r="D1547" s="90" t="s">
        <v>25</v>
      </c>
      <c r="E1547" s="90" t="s">
        <v>119</v>
      </c>
      <c r="F1547" s="90" t="s">
        <v>3478</v>
      </c>
      <c r="G1547" s="90" t="s">
        <v>14140</v>
      </c>
      <c r="H1547" s="90" t="s">
        <v>909</v>
      </c>
      <c r="I1547" s="90" t="s">
        <v>952</v>
      </c>
      <c r="J1547" s="116">
        <v>308</v>
      </c>
      <c r="K1547" s="90" t="s">
        <v>1963</v>
      </c>
      <c r="L1547" s="90" t="s">
        <v>591</v>
      </c>
      <c r="M1547" s="94" t="str">
        <f t="shared" si="27"/>
        <v>QUILEZ Ruben</v>
      </c>
      <c r="N1547" s="94">
        <f>IFERROR(VLOOKUP(A1547,'[2]CLASES-TEMPORADA 2022_2023-2023'!$A:$M,12,0),"")</f>
        <v>-1</v>
      </c>
      <c r="O1547" s="90">
        <f>IFERROR(VLOOKUP(A1547,'[2]CLASES-TEMPORADA 2022_2023-2023'!$A:$M,13,0),"")</f>
        <v>0</v>
      </c>
    </row>
    <row r="1548" spans="1:15" s="94" customFormat="1" x14ac:dyDescent="0.2">
      <c r="A1548" s="116">
        <v>34521</v>
      </c>
      <c r="B1548" s="90" t="s">
        <v>8750</v>
      </c>
      <c r="C1548" s="90" t="s">
        <v>3479</v>
      </c>
      <c r="D1548" s="90" t="s">
        <v>75</v>
      </c>
      <c r="E1548" s="90" t="s">
        <v>3417</v>
      </c>
      <c r="F1548" s="90" t="s">
        <v>3480</v>
      </c>
      <c r="G1548" s="90" t="s">
        <v>14141</v>
      </c>
      <c r="H1548" s="90" t="s">
        <v>920</v>
      </c>
      <c r="I1548" s="90" t="s">
        <v>975</v>
      </c>
      <c r="J1548" s="116">
        <v>546</v>
      </c>
      <c r="K1548" s="90" t="s">
        <v>1963</v>
      </c>
      <c r="L1548" s="90" t="s">
        <v>593</v>
      </c>
      <c r="M1548" s="94" t="str">
        <f t="shared" si="27"/>
        <v>HOUGHTON Mikel</v>
      </c>
      <c r="N1548" s="94" t="str">
        <f>IFERROR(VLOOKUP(A1548,'[2]CLASES-TEMPORADA 2022_2023-2023'!$A:$M,12,0),"")</f>
        <v/>
      </c>
      <c r="O1548" s="90" t="str">
        <f>IFERROR(VLOOKUP(A1548,'[2]CLASES-TEMPORADA 2022_2023-2023'!$A:$M,13,0),"")</f>
        <v/>
      </c>
    </row>
    <row r="1549" spans="1:15" s="94" customFormat="1" x14ac:dyDescent="0.2">
      <c r="A1549" s="116">
        <v>34491</v>
      </c>
      <c r="B1549" s="90" t="s">
        <v>10851</v>
      </c>
      <c r="C1549" s="90" t="s">
        <v>1382</v>
      </c>
      <c r="D1549" s="90" t="s">
        <v>998</v>
      </c>
      <c r="E1549" s="90" t="s">
        <v>3482</v>
      </c>
      <c r="F1549" s="90" t="s">
        <v>3483</v>
      </c>
      <c r="G1549" s="90" t="s">
        <v>14142</v>
      </c>
      <c r="H1549" s="90" t="s">
        <v>913</v>
      </c>
      <c r="I1549" s="90" t="s">
        <v>1164</v>
      </c>
      <c r="J1549" s="116">
        <v>643</v>
      </c>
      <c r="K1549" s="90" t="s">
        <v>1963</v>
      </c>
      <c r="L1549" s="90" t="s">
        <v>587</v>
      </c>
      <c r="M1549" s="94" t="str">
        <f t="shared" si="27"/>
        <v>PAGES Mireia</v>
      </c>
      <c r="N1549" s="94" t="str">
        <f>IFERROR(VLOOKUP(A1549,'[2]CLASES-TEMPORADA 2022_2023-2023'!$A:$M,12,0),"")</f>
        <v/>
      </c>
      <c r="O1549" s="90" t="str">
        <f>IFERROR(VLOOKUP(A1549,'[2]CLASES-TEMPORADA 2022_2023-2023'!$A:$M,13,0),"")</f>
        <v/>
      </c>
    </row>
    <row r="1550" spans="1:15" s="94" customFormat="1" x14ac:dyDescent="0.2">
      <c r="A1550" s="116">
        <v>34475</v>
      </c>
      <c r="B1550" s="90" t="s">
        <v>8750</v>
      </c>
      <c r="C1550" s="90" t="s">
        <v>1501</v>
      </c>
      <c r="D1550" s="90" t="s">
        <v>3485</v>
      </c>
      <c r="E1550" s="90" t="s">
        <v>3486</v>
      </c>
      <c r="F1550" s="90" t="s">
        <v>3487</v>
      </c>
      <c r="G1550" s="90" t="s">
        <v>14143</v>
      </c>
      <c r="H1550" s="90" t="s">
        <v>920</v>
      </c>
      <c r="I1550" s="90" t="s">
        <v>2932</v>
      </c>
      <c r="J1550" s="116">
        <v>667</v>
      </c>
      <c r="K1550" s="90" t="s">
        <v>1963</v>
      </c>
      <c r="L1550" s="90" t="s">
        <v>585</v>
      </c>
      <c r="M1550" s="94" t="str">
        <f t="shared" si="27"/>
        <v>SORIANO Jose Vicente</v>
      </c>
      <c r="N1550" s="94">
        <f>IFERROR(VLOOKUP(A1550,'[2]CLASES-TEMPORADA 2022_2023-2023'!$A:$M,12,0),"")</f>
        <v>8</v>
      </c>
      <c r="O1550" s="90" t="str">
        <f>IFERROR(VLOOKUP(A1550,'[2]CLASES-TEMPORADA 2022_2023-2023'!$A:$M,13,0),"")</f>
        <v>NAC</v>
      </c>
    </row>
    <row r="1551" spans="1:15" s="94" customFormat="1" x14ac:dyDescent="0.2">
      <c r="A1551" s="116">
        <v>34466</v>
      </c>
      <c r="B1551" s="90" t="s">
        <v>8750</v>
      </c>
      <c r="C1551" s="90" t="s">
        <v>14144</v>
      </c>
      <c r="D1551" s="90"/>
      <c r="E1551" s="90" t="s">
        <v>2824</v>
      </c>
      <c r="F1551" s="90" t="s">
        <v>5949</v>
      </c>
      <c r="G1551" s="90" t="s">
        <v>14145</v>
      </c>
      <c r="H1551" s="90" t="s">
        <v>920</v>
      </c>
      <c r="I1551" s="90" t="s">
        <v>2932</v>
      </c>
      <c r="J1551" s="116">
        <v>667</v>
      </c>
      <c r="K1551" s="90" t="s">
        <v>2707</v>
      </c>
      <c r="L1551" s="90" t="s">
        <v>585</v>
      </c>
      <c r="M1551" s="94" t="str">
        <f t="shared" si="27"/>
        <v>BELLERO Luca</v>
      </c>
      <c r="N1551" s="94" t="str">
        <f>IFERROR(VLOOKUP(A1551,'[2]CLASES-TEMPORADA 2022_2023-2023'!$A:$M,12,0),"")</f>
        <v/>
      </c>
      <c r="O1551" s="90" t="str">
        <f>IFERROR(VLOOKUP(A1551,'[2]CLASES-TEMPORADA 2022_2023-2023'!$A:$M,13,0),"")</f>
        <v/>
      </c>
    </row>
    <row r="1552" spans="1:15" s="94" customFormat="1" x14ac:dyDescent="0.2">
      <c r="A1552" s="116">
        <v>34458</v>
      </c>
      <c r="B1552" s="90" t="s">
        <v>8750</v>
      </c>
      <c r="C1552" s="90" t="s">
        <v>31</v>
      </c>
      <c r="D1552" s="90" t="s">
        <v>3488</v>
      </c>
      <c r="E1552" s="90" t="s">
        <v>64</v>
      </c>
      <c r="F1552" s="90" t="s">
        <v>3489</v>
      </c>
      <c r="G1552" s="90" t="s">
        <v>14146</v>
      </c>
      <c r="H1552" s="90" t="s">
        <v>920</v>
      </c>
      <c r="I1552" s="90" t="s">
        <v>1150</v>
      </c>
      <c r="J1552" s="116">
        <v>439</v>
      </c>
      <c r="K1552" s="90" t="s">
        <v>1963</v>
      </c>
      <c r="L1552" s="90" t="s">
        <v>583</v>
      </c>
      <c r="M1552" s="94" t="str">
        <f t="shared" si="27"/>
        <v>LOPEZ Francisco</v>
      </c>
      <c r="N1552" s="94" t="str">
        <f>IFERROR(VLOOKUP(A1552,'[2]CLASES-TEMPORADA 2022_2023-2023'!$A:$M,12,0),"")</f>
        <v/>
      </c>
      <c r="O1552" s="90" t="str">
        <f>IFERROR(VLOOKUP(A1552,'[2]CLASES-TEMPORADA 2022_2023-2023'!$A:$M,13,0),"")</f>
        <v/>
      </c>
    </row>
    <row r="1553" spans="1:15" s="94" customFormat="1" x14ac:dyDescent="0.2">
      <c r="A1553" s="116">
        <v>34454</v>
      </c>
      <c r="B1553" s="90" t="s">
        <v>10851</v>
      </c>
      <c r="C1553" s="90" t="s">
        <v>46</v>
      </c>
      <c r="D1553" s="90" t="s">
        <v>3490</v>
      </c>
      <c r="E1553" s="90" t="s">
        <v>3491</v>
      </c>
      <c r="F1553" s="90" t="s">
        <v>3492</v>
      </c>
      <c r="G1553" s="90" t="s">
        <v>14147</v>
      </c>
      <c r="H1553" s="90" t="s">
        <v>913</v>
      </c>
      <c r="I1553" s="90" t="s">
        <v>1032</v>
      </c>
      <c r="J1553" s="116">
        <v>10224</v>
      </c>
      <c r="K1553" s="90" t="s">
        <v>1963</v>
      </c>
      <c r="L1553" s="90" t="s">
        <v>585</v>
      </c>
      <c r="M1553" s="94" t="str">
        <f t="shared" si="27"/>
        <v>RODRIGUEZ Erin</v>
      </c>
      <c r="N1553" s="94" t="str">
        <f>IFERROR(VLOOKUP(A1553,'[2]CLASES-TEMPORADA 2022_2023-2023'!$A:$M,12,0),"")</f>
        <v/>
      </c>
      <c r="O1553" s="90" t="str">
        <f>IFERROR(VLOOKUP(A1553,'[2]CLASES-TEMPORADA 2022_2023-2023'!$A:$M,13,0),"")</f>
        <v/>
      </c>
    </row>
    <row r="1554" spans="1:15" s="94" customFormat="1" x14ac:dyDescent="0.2">
      <c r="A1554" s="116">
        <v>34450</v>
      </c>
      <c r="B1554" s="90" t="s">
        <v>10851</v>
      </c>
      <c r="C1554" s="90" t="s">
        <v>3493</v>
      </c>
      <c r="D1554" s="90" t="s">
        <v>3494</v>
      </c>
      <c r="E1554" s="90" t="s">
        <v>3495</v>
      </c>
      <c r="F1554" s="90" t="s">
        <v>3496</v>
      </c>
      <c r="G1554" s="90" t="s">
        <v>14148</v>
      </c>
      <c r="H1554" s="90" t="s">
        <v>913</v>
      </c>
      <c r="I1554" s="90" t="s">
        <v>1091</v>
      </c>
      <c r="J1554" s="116">
        <v>10148</v>
      </c>
      <c r="K1554" s="90" t="s">
        <v>1963</v>
      </c>
      <c r="L1554" s="90" t="s">
        <v>583</v>
      </c>
      <c r="M1554" s="94" t="str">
        <f t="shared" si="27"/>
        <v>HERNAN Zoe</v>
      </c>
      <c r="N1554" s="94" t="str">
        <f>IFERROR(VLOOKUP(A1554,'[2]CLASES-TEMPORADA 2022_2023-2023'!$A:$M,12,0),"")</f>
        <v/>
      </c>
      <c r="O1554" s="90" t="str">
        <f>IFERROR(VLOOKUP(A1554,'[2]CLASES-TEMPORADA 2022_2023-2023'!$A:$M,13,0),"")</f>
        <v/>
      </c>
    </row>
    <row r="1555" spans="1:15" s="94" customFormat="1" x14ac:dyDescent="0.2">
      <c r="A1555" s="116">
        <v>34438</v>
      </c>
      <c r="B1555" s="90" t="s">
        <v>8750</v>
      </c>
      <c r="C1555" s="90" t="s">
        <v>46</v>
      </c>
      <c r="D1555" s="90" t="s">
        <v>3498</v>
      </c>
      <c r="E1555" s="90" t="s">
        <v>24</v>
      </c>
      <c r="F1555" s="90" t="s">
        <v>3499</v>
      </c>
      <c r="G1555" s="90" t="s">
        <v>14149</v>
      </c>
      <c r="H1555" s="90" t="s">
        <v>909</v>
      </c>
      <c r="I1555" s="90" t="s">
        <v>325</v>
      </c>
      <c r="J1555" s="116">
        <v>496</v>
      </c>
      <c r="K1555" s="90" t="s">
        <v>1963</v>
      </c>
      <c r="L1555" s="90" t="s">
        <v>599</v>
      </c>
      <c r="M1555" s="94" t="str">
        <f t="shared" si="27"/>
        <v>RODRIGUEZ Daniel</v>
      </c>
      <c r="N1555" s="94" t="str">
        <f>IFERROR(VLOOKUP(A1555,'[2]CLASES-TEMPORADA 2022_2023-2023'!$A:$M,12,0),"")</f>
        <v/>
      </c>
      <c r="O1555" s="90" t="str">
        <f>IFERROR(VLOOKUP(A1555,'[2]CLASES-TEMPORADA 2022_2023-2023'!$A:$M,13,0),"")</f>
        <v/>
      </c>
    </row>
    <row r="1556" spans="1:15" s="94" customFormat="1" x14ac:dyDescent="0.2">
      <c r="A1556" s="116">
        <v>34435</v>
      </c>
      <c r="B1556" s="90" t="s">
        <v>8750</v>
      </c>
      <c r="C1556" s="90" t="s">
        <v>1756</v>
      </c>
      <c r="D1556" s="90" t="s">
        <v>14150</v>
      </c>
      <c r="E1556" s="90" t="s">
        <v>11534</v>
      </c>
      <c r="F1556" s="90" t="s">
        <v>14151</v>
      </c>
      <c r="G1556" s="90" t="s">
        <v>14152</v>
      </c>
      <c r="H1556" s="90" t="s">
        <v>920</v>
      </c>
      <c r="I1556" s="90" t="s">
        <v>997</v>
      </c>
      <c r="J1556" s="116">
        <v>10007</v>
      </c>
      <c r="K1556" s="90" t="s">
        <v>14153</v>
      </c>
      <c r="L1556" s="90" t="s">
        <v>599</v>
      </c>
      <c r="M1556" s="94" t="str">
        <f t="shared" si="27"/>
        <v>BOLAÑOS Camilo</v>
      </c>
      <c r="N1556" s="94" t="str">
        <f>IFERROR(VLOOKUP(A1556,'[2]CLASES-TEMPORADA 2022_2023-2023'!$A:$M,12,0),"")</f>
        <v/>
      </c>
      <c r="O1556" s="90" t="str">
        <f>IFERROR(VLOOKUP(A1556,'[2]CLASES-TEMPORADA 2022_2023-2023'!$A:$M,13,0),"")</f>
        <v/>
      </c>
    </row>
    <row r="1557" spans="1:15" s="94" customFormat="1" x14ac:dyDescent="0.2">
      <c r="A1557" s="116">
        <v>34432</v>
      </c>
      <c r="B1557" s="90" t="s">
        <v>8750</v>
      </c>
      <c r="C1557" s="90" t="s">
        <v>1405</v>
      </c>
      <c r="D1557" s="90" t="s">
        <v>1618</v>
      </c>
      <c r="E1557" s="90" t="s">
        <v>3500</v>
      </c>
      <c r="F1557" s="90" t="s">
        <v>3501</v>
      </c>
      <c r="G1557" s="90" t="s">
        <v>14154</v>
      </c>
      <c r="H1557" s="90" t="s">
        <v>913</v>
      </c>
      <c r="I1557" s="90" t="s">
        <v>1150</v>
      </c>
      <c r="J1557" s="116">
        <v>439</v>
      </c>
      <c r="K1557" s="90" t="s">
        <v>2122</v>
      </c>
      <c r="L1557" s="90" t="s">
        <v>583</v>
      </c>
      <c r="M1557" s="94" t="str">
        <f t="shared" si="27"/>
        <v>VELAZQUEZ Miguel Angel Jesus</v>
      </c>
      <c r="N1557" s="94" t="str">
        <f>IFERROR(VLOOKUP(A1557,'[2]CLASES-TEMPORADA 2022_2023-2023'!$A:$M,12,0),"")</f>
        <v/>
      </c>
      <c r="O1557" s="90" t="str">
        <f>IFERROR(VLOOKUP(A1557,'[2]CLASES-TEMPORADA 2022_2023-2023'!$A:$M,13,0),"")</f>
        <v/>
      </c>
    </row>
    <row r="1558" spans="1:15" s="94" customFormat="1" x14ac:dyDescent="0.2">
      <c r="A1558" s="116">
        <v>34427</v>
      </c>
      <c r="B1558" s="90" t="s">
        <v>8750</v>
      </c>
      <c r="C1558" s="90" t="s">
        <v>4517</v>
      </c>
      <c r="D1558" s="90" t="s">
        <v>25</v>
      </c>
      <c r="E1558" s="90" t="s">
        <v>110</v>
      </c>
      <c r="F1558" s="90" t="s">
        <v>13113</v>
      </c>
      <c r="G1558" s="90" t="s">
        <v>14155</v>
      </c>
      <c r="H1558" s="90" t="s">
        <v>909</v>
      </c>
      <c r="I1558" s="90" t="s">
        <v>11576</v>
      </c>
      <c r="J1558" s="116">
        <v>10340</v>
      </c>
      <c r="K1558" s="90" t="s">
        <v>1963</v>
      </c>
      <c r="L1558" s="90" t="s">
        <v>604</v>
      </c>
      <c r="M1558" s="94" t="str">
        <f t="shared" si="27"/>
        <v>TORRE Alvaro</v>
      </c>
      <c r="N1558" s="94" t="str">
        <f>IFERROR(VLOOKUP(A1558,'[2]CLASES-TEMPORADA 2022_2023-2023'!$A:$M,12,0),"")</f>
        <v/>
      </c>
      <c r="O1558" s="90" t="str">
        <f>IFERROR(VLOOKUP(A1558,'[2]CLASES-TEMPORADA 2022_2023-2023'!$A:$M,13,0),"")</f>
        <v/>
      </c>
    </row>
    <row r="1559" spans="1:15" s="94" customFormat="1" x14ac:dyDescent="0.2">
      <c r="A1559" s="116">
        <v>34425</v>
      </c>
      <c r="B1559" s="90" t="s">
        <v>8750</v>
      </c>
      <c r="C1559" s="90" t="s">
        <v>46</v>
      </c>
      <c r="D1559" s="90" t="s">
        <v>36</v>
      </c>
      <c r="E1559" s="90" t="s">
        <v>1016</v>
      </c>
      <c r="F1559" s="90" t="s">
        <v>3502</v>
      </c>
      <c r="G1559" s="90" t="s">
        <v>14156</v>
      </c>
      <c r="H1559" s="90" t="s">
        <v>909</v>
      </c>
      <c r="I1559" s="90" t="s">
        <v>1015</v>
      </c>
      <c r="J1559" s="116">
        <v>10154</v>
      </c>
      <c r="K1559" s="90" t="s">
        <v>1963</v>
      </c>
      <c r="L1559" s="90" t="s">
        <v>583</v>
      </c>
      <c r="M1559" s="94" t="str">
        <f t="shared" si="27"/>
        <v>RODRIGUEZ Ignacio Javier</v>
      </c>
      <c r="N1559" s="94">
        <f>IFERROR(VLOOKUP(A1559,'[2]CLASES-TEMPORADA 2022_2023-2023'!$A:$M,12,0),"")</f>
        <v>-1</v>
      </c>
      <c r="O1559" s="90" t="str">
        <f>IFERROR(VLOOKUP(A1559,'[2]CLASES-TEMPORADA 2022_2023-2023'!$A:$M,13,0),"")</f>
        <v>NUE</v>
      </c>
    </row>
    <row r="1560" spans="1:15" s="94" customFormat="1" x14ac:dyDescent="0.2">
      <c r="A1560" s="116">
        <v>34422</v>
      </c>
      <c r="B1560" s="90" t="s">
        <v>8750</v>
      </c>
      <c r="C1560" s="90" t="s">
        <v>36</v>
      </c>
      <c r="D1560" s="90" t="s">
        <v>1102</v>
      </c>
      <c r="E1560" s="90" t="s">
        <v>1103</v>
      </c>
      <c r="F1560" s="90" t="s">
        <v>3503</v>
      </c>
      <c r="G1560" s="90" t="s">
        <v>14157</v>
      </c>
      <c r="H1560" s="90" t="s">
        <v>909</v>
      </c>
      <c r="I1560" s="90" t="s">
        <v>1014</v>
      </c>
      <c r="J1560" s="116">
        <v>10141</v>
      </c>
      <c r="K1560" s="90" t="s">
        <v>1963</v>
      </c>
      <c r="L1560" s="90" t="s">
        <v>585</v>
      </c>
      <c r="M1560" s="94" t="str">
        <f t="shared" si="27"/>
        <v>ROMERO Bruno</v>
      </c>
      <c r="N1560" s="94">
        <f>IFERROR(VLOOKUP(A1560,'[2]CLASES-TEMPORADA 2022_2023-2023'!$A:$M,12,0),"")</f>
        <v>-1</v>
      </c>
      <c r="O1560" s="90" t="str">
        <f>IFERROR(VLOOKUP(A1560,'[2]CLASES-TEMPORADA 2022_2023-2023'!$A:$M,13,0),"")</f>
        <v>NUE</v>
      </c>
    </row>
    <row r="1561" spans="1:15" s="94" customFormat="1" x14ac:dyDescent="0.2">
      <c r="A1561" s="116">
        <v>34413</v>
      </c>
      <c r="B1561" s="90" t="s">
        <v>8750</v>
      </c>
      <c r="C1561" s="90" t="s">
        <v>29</v>
      </c>
      <c r="D1561" s="90" t="s">
        <v>110</v>
      </c>
      <c r="E1561" s="90" t="s">
        <v>1961</v>
      </c>
      <c r="F1561" s="90" t="s">
        <v>3505</v>
      </c>
      <c r="G1561" s="90" t="s">
        <v>14158</v>
      </c>
      <c r="H1561" s="90" t="s">
        <v>913</v>
      </c>
      <c r="I1561" s="90" t="s">
        <v>1258</v>
      </c>
      <c r="J1561" s="116">
        <v>10333</v>
      </c>
      <c r="K1561" s="90" t="s">
        <v>1963</v>
      </c>
      <c r="L1561" s="90" t="s">
        <v>585</v>
      </c>
      <c r="M1561" s="94" t="str">
        <f t="shared" si="27"/>
        <v>SANCHEZ Marc</v>
      </c>
      <c r="N1561" s="94" t="str">
        <f>IFERROR(VLOOKUP(A1561,'[2]CLASES-TEMPORADA 2022_2023-2023'!$A:$M,12,0),"")</f>
        <v/>
      </c>
      <c r="O1561" s="90" t="str">
        <f>IFERROR(VLOOKUP(A1561,'[2]CLASES-TEMPORADA 2022_2023-2023'!$A:$M,13,0),"")</f>
        <v/>
      </c>
    </row>
    <row r="1562" spans="1:15" s="94" customFormat="1" x14ac:dyDescent="0.2">
      <c r="A1562" s="116">
        <v>34412</v>
      </c>
      <c r="B1562" s="90" t="s">
        <v>8750</v>
      </c>
      <c r="C1562" s="90" t="s">
        <v>29</v>
      </c>
      <c r="D1562" s="90" t="s">
        <v>110</v>
      </c>
      <c r="E1562" s="90" t="s">
        <v>1013</v>
      </c>
      <c r="F1562" s="90" t="s">
        <v>3506</v>
      </c>
      <c r="G1562" s="90" t="s">
        <v>14159</v>
      </c>
      <c r="H1562" s="90" t="s">
        <v>920</v>
      </c>
      <c r="I1562" s="90" t="s">
        <v>1014</v>
      </c>
      <c r="J1562" s="116">
        <v>10141</v>
      </c>
      <c r="K1562" s="90" t="s">
        <v>1963</v>
      </c>
      <c r="L1562" s="90" t="s">
        <v>585</v>
      </c>
      <c r="M1562" s="94" t="str">
        <f t="shared" si="27"/>
        <v>SANCHEZ Adria</v>
      </c>
      <c r="N1562" s="94">
        <f>IFERROR(VLOOKUP(A1562,'[2]CLASES-TEMPORADA 2022_2023-2023'!$A:$M,12,0),"")</f>
        <v>-1</v>
      </c>
      <c r="O1562" s="90" t="str">
        <f>IFERROR(VLOOKUP(A1562,'[2]CLASES-TEMPORADA 2022_2023-2023'!$A:$M,13,0),"")</f>
        <v>NUE</v>
      </c>
    </row>
    <row r="1563" spans="1:15" s="94" customFormat="1" x14ac:dyDescent="0.2">
      <c r="A1563" s="116">
        <v>34409</v>
      </c>
      <c r="B1563" s="90" t="s">
        <v>10851</v>
      </c>
      <c r="C1563" s="90" t="s">
        <v>14160</v>
      </c>
      <c r="D1563" s="90" t="s">
        <v>29</v>
      </c>
      <c r="E1563" s="90" t="s">
        <v>5713</v>
      </c>
      <c r="F1563" s="90" t="s">
        <v>14161</v>
      </c>
      <c r="G1563" s="90" t="s">
        <v>14162</v>
      </c>
      <c r="H1563" s="90" t="s">
        <v>909</v>
      </c>
      <c r="I1563" s="90" t="s">
        <v>1249</v>
      </c>
      <c r="J1563" s="116">
        <v>10181</v>
      </c>
      <c r="K1563" s="90" t="s">
        <v>1963</v>
      </c>
      <c r="L1563" s="90" t="s">
        <v>583</v>
      </c>
      <c r="M1563" s="94" t="str">
        <f t="shared" si="27"/>
        <v>URRACA Jimena</v>
      </c>
      <c r="N1563" s="94" t="str">
        <f>IFERROR(VLOOKUP(A1563,'[2]CLASES-TEMPORADA 2022_2023-2023'!$A:$M,12,0),"")</f>
        <v/>
      </c>
      <c r="O1563" s="90" t="str">
        <f>IFERROR(VLOOKUP(A1563,'[2]CLASES-TEMPORADA 2022_2023-2023'!$A:$M,13,0),"")</f>
        <v/>
      </c>
    </row>
    <row r="1564" spans="1:15" s="94" customFormat="1" x14ac:dyDescent="0.2">
      <c r="A1564" s="116">
        <v>34402</v>
      </c>
      <c r="B1564" s="90" t="s">
        <v>8750</v>
      </c>
      <c r="C1564" s="90" t="s">
        <v>21</v>
      </c>
      <c r="D1564" s="90" t="s">
        <v>3068</v>
      </c>
      <c r="E1564" s="90" t="s">
        <v>3507</v>
      </c>
      <c r="F1564" s="90" t="s">
        <v>3508</v>
      </c>
      <c r="G1564" s="90" t="s">
        <v>14163</v>
      </c>
      <c r="H1564" s="90" t="s">
        <v>920</v>
      </c>
      <c r="I1564" s="90" t="s">
        <v>2116</v>
      </c>
      <c r="J1564" s="116">
        <v>10463</v>
      </c>
      <c r="K1564" s="90" t="s">
        <v>1963</v>
      </c>
      <c r="L1564" s="90" t="s">
        <v>583</v>
      </c>
      <c r="M1564" s="94" t="str">
        <f t="shared" si="27"/>
        <v>GARCIA Edelmiro</v>
      </c>
      <c r="N1564" s="94" t="str">
        <f>IFERROR(VLOOKUP(A1564,'[2]CLASES-TEMPORADA 2022_2023-2023'!$A:$M,12,0),"")</f>
        <v/>
      </c>
      <c r="O1564" s="90" t="str">
        <f>IFERROR(VLOOKUP(A1564,'[2]CLASES-TEMPORADA 2022_2023-2023'!$A:$M,13,0),"")</f>
        <v/>
      </c>
    </row>
    <row r="1565" spans="1:15" s="94" customFormat="1" x14ac:dyDescent="0.2">
      <c r="A1565" s="116">
        <v>34400</v>
      </c>
      <c r="B1565" s="90" t="s">
        <v>10851</v>
      </c>
      <c r="C1565" s="90" t="s">
        <v>21</v>
      </c>
      <c r="D1565" s="90" t="s">
        <v>31</v>
      </c>
      <c r="E1565" s="90" t="s">
        <v>1975</v>
      </c>
      <c r="F1565" s="90" t="s">
        <v>3509</v>
      </c>
      <c r="G1565" s="90" t="s">
        <v>14164</v>
      </c>
      <c r="H1565" s="90" t="s">
        <v>913</v>
      </c>
      <c r="I1565" s="90" t="s">
        <v>2116</v>
      </c>
      <c r="J1565" s="116">
        <v>10463</v>
      </c>
      <c r="K1565" s="90" t="s">
        <v>1963</v>
      </c>
      <c r="L1565" s="90" t="s">
        <v>583</v>
      </c>
      <c r="M1565" s="94" t="str">
        <f t="shared" si="27"/>
        <v>GARCIA Angela</v>
      </c>
      <c r="N1565" s="94" t="str">
        <f>IFERROR(VLOOKUP(A1565,'[2]CLASES-TEMPORADA 2022_2023-2023'!$A:$M,12,0),"")</f>
        <v/>
      </c>
      <c r="O1565" s="90" t="str">
        <f>IFERROR(VLOOKUP(A1565,'[2]CLASES-TEMPORADA 2022_2023-2023'!$A:$M,13,0),"")</f>
        <v/>
      </c>
    </row>
    <row r="1566" spans="1:15" s="94" customFormat="1" x14ac:dyDescent="0.2">
      <c r="A1566" s="116">
        <v>34395</v>
      </c>
      <c r="B1566" s="90" t="s">
        <v>8750</v>
      </c>
      <c r="C1566" s="90" t="s">
        <v>46</v>
      </c>
      <c r="D1566" s="90" t="s">
        <v>14165</v>
      </c>
      <c r="E1566" s="90" t="s">
        <v>4506</v>
      </c>
      <c r="F1566" s="90" t="s">
        <v>14166</v>
      </c>
      <c r="G1566" s="90" t="s">
        <v>14167</v>
      </c>
      <c r="H1566" s="90" t="s">
        <v>909</v>
      </c>
      <c r="I1566" s="90" t="s">
        <v>4699</v>
      </c>
      <c r="J1566" s="116">
        <v>10008</v>
      </c>
      <c r="K1566" s="90" t="s">
        <v>1963</v>
      </c>
      <c r="L1566" s="90" t="s">
        <v>583</v>
      </c>
      <c r="M1566" s="94" t="str">
        <f t="shared" si="27"/>
        <v>RODRIGUEZ Ibai</v>
      </c>
      <c r="N1566" s="94" t="str">
        <f>IFERROR(VLOOKUP(A1566,'[2]CLASES-TEMPORADA 2022_2023-2023'!$A:$M,12,0),"")</f>
        <v/>
      </c>
      <c r="O1566" s="90" t="str">
        <f>IFERROR(VLOOKUP(A1566,'[2]CLASES-TEMPORADA 2022_2023-2023'!$A:$M,13,0),"")</f>
        <v/>
      </c>
    </row>
    <row r="1567" spans="1:15" s="94" customFormat="1" x14ac:dyDescent="0.2">
      <c r="A1567" s="116">
        <v>34393</v>
      </c>
      <c r="B1567" s="90" t="s">
        <v>10851</v>
      </c>
      <c r="C1567" s="90" t="s">
        <v>161</v>
      </c>
      <c r="D1567" s="90" t="s">
        <v>31</v>
      </c>
      <c r="E1567" s="90" t="s">
        <v>3033</v>
      </c>
      <c r="F1567" s="90" t="s">
        <v>3510</v>
      </c>
      <c r="G1567" s="90" t="s">
        <v>14168</v>
      </c>
      <c r="H1567" s="90" t="s">
        <v>909</v>
      </c>
      <c r="I1567" s="90" t="s">
        <v>1118</v>
      </c>
      <c r="J1567" s="116">
        <v>169</v>
      </c>
      <c r="K1567" s="90" t="s">
        <v>1963</v>
      </c>
      <c r="L1567" s="90" t="s">
        <v>591</v>
      </c>
      <c r="M1567" s="94" t="str">
        <f t="shared" si="27"/>
        <v>MUÑOZ Paula</v>
      </c>
      <c r="N1567" s="94" t="str">
        <f>IFERROR(VLOOKUP(A1567,'[2]CLASES-TEMPORADA 2022_2023-2023'!$A:$M,12,0),"")</f>
        <v/>
      </c>
      <c r="O1567" s="90" t="str">
        <f>IFERROR(VLOOKUP(A1567,'[2]CLASES-TEMPORADA 2022_2023-2023'!$A:$M,13,0),"")</f>
        <v/>
      </c>
    </row>
    <row r="1568" spans="1:15" s="94" customFormat="1" x14ac:dyDescent="0.2">
      <c r="A1568" s="116">
        <v>34392</v>
      </c>
      <c r="B1568" s="90" t="s">
        <v>10851</v>
      </c>
      <c r="C1568" s="90" t="s">
        <v>26</v>
      </c>
      <c r="D1568" s="90" t="s">
        <v>3149</v>
      </c>
      <c r="E1568" s="90" t="s">
        <v>3511</v>
      </c>
      <c r="F1568" s="90" t="s">
        <v>3512</v>
      </c>
      <c r="G1568" s="90" t="s">
        <v>14169</v>
      </c>
      <c r="H1568" s="90" t="s">
        <v>913</v>
      </c>
      <c r="I1568" s="90" t="s">
        <v>1135</v>
      </c>
      <c r="J1568" s="116">
        <v>2</v>
      </c>
      <c r="K1568" s="90" t="s">
        <v>1963</v>
      </c>
      <c r="L1568" s="90" t="s">
        <v>591</v>
      </c>
      <c r="M1568" s="94" t="str">
        <f t="shared" si="27"/>
        <v>GOMEZ Soledad</v>
      </c>
      <c r="N1568" s="94" t="str">
        <f>IFERROR(VLOOKUP(A1568,'[2]CLASES-TEMPORADA 2022_2023-2023'!$A:$M,12,0),"")</f>
        <v/>
      </c>
      <c r="O1568" s="90" t="str">
        <f>IFERROR(VLOOKUP(A1568,'[2]CLASES-TEMPORADA 2022_2023-2023'!$A:$M,13,0),"")</f>
        <v/>
      </c>
    </row>
    <row r="1569" spans="1:15" s="94" customFormat="1" x14ac:dyDescent="0.2">
      <c r="A1569" s="116">
        <v>34391</v>
      </c>
      <c r="B1569" s="90" t="s">
        <v>10851</v>
      </c>
      <c r="C1569" s="90" t="s">
        <v>26</v>
      </c>
      <c r="D1569" s="90" t="s">
        <v>3149</v>
      </c>
      <c r="E1569" s="90" t="s">
        <v>1088</v>
      </c>
      <c r="F1569" s="90" t="s">
        <v>3115</v>
      </c>
      <c r="G1569" s="90" t="s">
        <v>14170</v>
      </c>
      <c r="H1569" s="90" t="s">
        <v>913</v>
      </c>
      <c r="I1569" s="90" t="s">
        <v>1135</v>
      </c>
      <c r="J1569" s="116">
        <v>2</v>
      </c>
      <c r="K1569" s="90" t="s">
        <v>1963</v>
      </c>
      <c r="L1569" s="90" t="s">
        <v>591</v>
      </c>
      <c r="M1569" s="94" t="str">
        <f t="shared" si="27"/>
        <v>GOMEZ Laura</v>
      </c>
      <c r="N1569" s="94" t="str">
        <f>IFERROR(VLOOKUP(A1569,'[2]CLASES-TEMPORADA 2022_2023-2023'!$A:$M,12,0),"")</f>
        <v/>
      </c>
      <c r="O1569" s="90" t="str">
        <f>IFERROR(VLOOKUP(A1569,'[2]CLASES-TEMPORADA 2022_2023-2023'!$A:$M,13,0),"")</f>
        <v/>
      </c>
    </row>
    <row r="1570" spans="1:15" s="94" customFormat="1" x14ac:dyDescent="0.2">
      <c r="A1570" s="116">
        <v>34388</v>
      </c>
      <c r="B1570" s="90" t="s">
        <v>8750</v>
      </c>
      <c r="C1570" s="90" t="s">
        <v>1433</v>
      </c>
      <c r="D1570" s="90" t="s">
        <v>3513</v>
      </c>
      <c r="E1570" s="90" t="s">
        <v>34</v>
      </c>
      <c r="F1570" s="90" t="s">
        <v>2091</v>
      </c>
      <c r="G1570" s="90" t="s">
        <v>14171</v>
      </c>
      <c r="H1570" s="90" t="s">
        <v>913</v>
      </c>
      <c r="I1570" s="90" t="s">
        <v>1176</v>
      </c>
      <c r="J1570" s="116">
        <v>10133</v>
      </c>
      <c r="K1570" s="90" t="s">
        <v>1963</v>
      </c>
      <c r="L1570" s="90" t="s">
        <v>591</v>
      </c>
      <c r="M1570" s="94" t="str">
        <f t="shared" si="27"/>
        <v>MALDONADO Alejandro</v>
      </c>
      <c r="N1570" s="94" t="str">
        <f>IFERROR(VLOOKUP(A1570,'[2]CLASES-TEMPORADA 2022_2023-2023'!$A:$M,12,0),"")</f>
        <v/>
      </c>
      <c r="O1570" s="90" t="str">
        <f>IFERROR(VLOOKUP(A1570,'[2]CLASES-TEMPORADA 2022_2023-2023'!$A:$M,13,0),"")</f>
        <v/>
      </c>
    </row>
    <row r="1571" spans="1:15" s="94" customFormat="1" x14ac:dyDescent="0.2">
      <c r="A1571" s="116">
        <v>34387</v>
      </c>
      <c r="B1571" s="90" t="s">
        <v>8750</v>
      </c>
      <c r="C1571" s="90" t="s">
        <v>3514</v>
      </c>
      <c r="D1571" s="90" t="s">
        <v>3515</v>
      </c>
      <c r="E1571" s="90" t="s">
        <v>52</v>
      </c>
      <c r="F1571" s="90" t="s">
        <v>3516</v>
      </c>
      <c r="G1571" s="90" t="s">
        <v>14172</v>
      </c>
      <c r="H1571" s="90" t="s">
        <v>909</v>
      </c>
      <c r="I1571" s="90" t="s">
        <v>1176</v>
      </c>
      <c r="J1571" s="116">
        <v>10133</v>
      </c>
      <c r="K1571" s="90" t="s">
        <v>1963</v>
      </c>
      <c r="L1571" s="90" t="s">
        <v>591</v>
      </c>
      <c r="M1571" s="94" t="str">
        <f t="shared" si="27"/>
        <v>GABALDON Jose Antonio</v>
      </c>
      <c r="N1571" s="94" t="str">
        <f>IFERROR(VLOOKUP(A1571,'[2]CLASES-TEMPORADA 2022_2023-2023'!$A:$M,12,0),"")</f>
        <v/>
      </c>
      <c r="O1571" s="90" t="str">
        <f>IFERROR(VLOOKUP(A1571,'[2]CLASES-TEMPORADA 2022_2023-2023'!$A:$M,13,0),"")</f>
        <v/>
      </c>
    </row>
    <row r="1572" spans="1:15" s="94" customFormat="1" x14ac:dyDescent="0.2">
      <c r="A1572" s="116">
        <v>34385</v>
      </c>
      <c r="B1572" s="90" t="s">
        <v>8750</v>
      </c>
      <c r="C1572" s="90" t="s">
        <v>3517</v>
      </c>
      <c r="D1572" s="90"/>
      <c r="E1572" s="90" t="s">
        <v>3518</v>
      </c>
      <c r="F1572" s="90" t="s">
        <v>3519</v>
      </c>
      <c r="G1572" s="90" t="s">
        <v>14173</v>
      </c>
      <c r="H1572" s="90" t="s">
        <v>913</v>
      </c>
      <c r="I1572" s="90" t="s">
        <v>928</v>
      </c>
      <c r="J1572" s="116">
        <v>109</v>
      </c>
      <c r="K1572" s="90" t="s">
        <v>2198</v>
      </c>
      <c r="L1572" s="90" t="s">
        <v>585</v>
      </c>
      <c r="M1572" s="94" t="str">
        <f t="shared" si="27"/>
        <v>COWLEY Stephen Michael</v>
      </c>
      <c r="N1572" s="94" t="str">
        <f>IFERROR(VLOOKUP(A1572,'[2]CLASES-TEMPORADA 2022_2023-2023'!$A:$M,12,0),"")</f>
        <v/>
      </c>
      <c r="O1572" s="90" t="str">
        <f>IFERROR(VLOOKUP(A1572,'[2]CLASES-TEMPORADA 2022_2023-2023'!$A:$M,13,0),"")</f>
        <v/>
      </c>
    </row>
    <row r="1573" spans="1:15" s="94" customFormat="1" x14ac:dyDescent="0.2">
      <c r="A1573" s="116">
        <v>34381</v>
      </c>
      <c r="B1573" s="90" t="s">
        <v>10851</v>
      </c>
      <c r="C1573" s="90" t="s">
        <v>21</v>
      </c>
      <c r="D1573" s="90" t="s">
        <v>3056</v>
      </c>
      <c r="E1573" s="90" t="s">
        <v>3159</v>
      </c>
      <c r="F1573" s="90" t="s">
        <v>3520</v>
      </c>
      <c r="G1573" s="90" t="s">
        <v>14174</v>
      </c>
      <c r="H1573" s="90" t="s">
        <v>913</v>
      </c>
      <c r="I1573" s="90" t="s">
        <v>1032</v>
      </c>
      <c r="J1573" s="116">
        <v>10224</v>
      </c>
      <c r="K1573" s="90" t="s">
        <v>1963</v>
      </c>
      <c r="L1573" s="90" t="s">
        <v>585</v>
      </c>
      <c r="M1573" s="94" t="str">
        <f t="shared" si="27"/>
        <v>GARCIA Rebeca</v>
      </c>
      <c r="N1573" s="94" t="str">
        <f>IFERROR(VLOOKUP(A1573,'[2]CLASES-TEMPORADA 2022_2023-2023'!$A:$M,12,0),"")</f>
        <v/>
      </c>
      <c r="O1573" s="90" t="str">
        <f>IFERROR(VLOOKUP(A1573,'[2]CLASES-TEMPORADA 2022_2023-2023'!$A:$M,13,0),"")</f>
        <v/>
      </c>
    </row>
    <row r="1574" spans="1:15" s="94" customFormat="1" x14ac:dyDescent="0.2">
      <c r="A1574" s="116">
        <v>34348</v>
      </c>
      <c r="B1574" s="90" t="s">
        <v>8750</v>
      </c>
      <c r="C1574" s="90" t="s">
        <v>3521</v>
      </c>
      <c r="D1574" s="90" t="s">
        <v>3522</v>
      </c>
      <c r="E1574" s="90" t="s">
        <v>85</v>
      </c>
      <c r="F1574" s="90" t="s">
        <v>2430</v>
      </c>
      <c r="G1574" s="90" t="s">
        <v>14175</v>
      </c>
      <c r="H1574" s="90" t="s">
        <v>909</v>
      </c>
      <c r="I1574" s="90" t="s">
        <v>550</v>
      </c>
      <c r="J1574" s="116">
        <v>10138</v>
      </c>
      <c r="K1574" s="90" t="s">
        <v>1963</v>
      </c>
      <c r="L1574" s="90" t="s">
        <v>627</v>
      </c>
      <c r="M1574" s="94" t="str">
        <f t="shared" si="27"/>
        <v>MANJON Diego</v>
      </c>
      <c r="N1574" s="94" t="str">
        <f>IFERROR(VLOOKUP(A1574,'[2]CLASES-TEMPORADA 2022_2023-2023'!$A:$M,12,0),"")</f>
        <v/>
      </c>
      <c r="O1574" s="90" t="str">
        <f>IFERROR(VLOOKUP(A1574,'[2]CLASES-TEMPORADA 2022_2023-2023'!$A:$M,13,0),"")</f>
        <v/>
      </c>
    </row>
    <row r="1575" spans="1:15" s="94" customFormat="1" x14ac:dyDescent="0.2">
      <c r="A1575" s="116">
        <v>34327</v>
      </c>
      <c r="B1575" s="90" t="s">
        <v>8750</v>
      </c>
      <c r="C1575" s="90" t="s">
        <v>1045</v>
      </c>
      <c r="D1575" s="90" t="s">
        <v>21</v>
      </c>
      <c r="E1575" s="90" t="s">
        <v>23</v>
      </c>
      <c r="F1575" s="90" t="s">
        <v>3524</v>
      </c>
      <c r="G1575" s="90" t="s">
        <v>14176</v>
      </c>
      <c r="H1575" s="90" t="s">
        <v>909</v>
      </c>
      <c r="I1575" s="90" t="s">
        <v>1042</v>
      </c>
      <c r="J1575" s="116">
        <v>10436</v>
      </c>
      <c r="K1575" s="90" t="s">
        <v>1963</v>
      </c>
      <c r="L1575" s="90" t="s">
        <v>591</v>
      </c>
      <c r="M1575" s="94" t="str">
        <f t="shared" si="27"/>
        <v>TORREGLOSA Manuel</v>
      </c>
      <c r="N1575" s="94">
        <f>IFERROR(VLOOKUP(A1575,'[2]CLASES-TEMPORADA 2022_2023-2023'!$A:$M,12,0),"")</f>
        <v>3</v>
      </c>
      <c r="O1575" s="90" t="str">
        <f>IFERROR(VLOOKUP(A1575,'[2]CLASES-TEMPORADA 2022_2023-2023'!$A:$M,13,0),"")</f>
        <v>NAC</v>
      </c>
    </row>
    <row r="1576" spans="1:15" s="94" customFormat="1" x14ac:dyDescent="0.2">
      <c r="A1576" s="116">
        <v>34306</v>
      </c>
      <c r="B1576" s="90" t="s">
        <v>10851</v>
      </c>
      <c r="C1576" s="90" t="s">
        <v>25</v>
      </c>
      <c r="D1576" s="90" t="s">
        <v>25</v>
      </c>
      <c r="E1576" s="90" t="s">
        <v>3026</v>
      </c>
      <c r="F1576" s="90" t="s">
        <v>3525</v>
      </c>
      <c r="G1576" s="90" t="s">
        <v>14177</v>
      </c>
      <c r="H1576" s="90" t="s">
        <v>913</v>
      </c>
      <c r="I1576" s="90" t="s">
        <v>2078</v>
      </c>
      <c r="J1576" s="116">
        <v>10467</v>
      </c>
      <c r="K1576" s="90" t="s">
        <v>1963</v>
      </c>
      <c r="L1576" s="90" t="s">
        <v>599</v>
      </c>
      <c r="M1576" s="94" t="str">
        <f t="shared" si="27"/>
        <v>MARTINEZ Elena</v>
      </c>
      <c r="N1576" s="94" t="str">
        <f>IFERROR(VLOOKUP(A1576,'[2]CLASES-TEMPORADA 2022_2023-2023'!$A:$M,12,0),"")</f>
        <v/>
      </c>
      <c r="O1576" s="90" t="str">
        <f>IFERROR(VLOOKUP(A1576,'[2]CLASES-TEMPORADA 2022_2023-2023'!$A:$M,13,0),"")</f>
        <v/>
      </c>
    </row>
    <row r="1577" spans="1:15" s="94" customFormat="1" x14ac:dyDescent="0.2">
      <c r="A1577" s="116">
        <v>34303</v>
      </c>
      <c r="B1577" s="90" t="s">
        <v>8750</v>
      </c>
      <c r="C1577" s="90" t="s">
        <v>924</v>
      </c>
      <c r="D1577" s="90" t="s">
        <v>3526</v>
      </c>
      <c r="E1577" s="90" t="s">
        <v>3527</v>
      </c>
      <c r="F1577" s="90" t="s">
        <v>3528</v>
      </c>
      <c r="G1577" s="90" t="s">
        <v>14178</v>
      </c>
      <c r="H1577" s="90" t="s">
        <v>920</v>
      </c>
      <c r="I1577" s="90" t="s">
        <v>1250</v>
      </c>
      <c r="J1577" s="116">
        <v>367</v>
      </c>
      <c r="K1577" s="90" t="s">
        <v>1963</v>
      </c>
      <c r="L1577" s="90" t="s">
        <v>599</v>
      </c>
      <c r="M1577" s="94" t="str">
        <f t="shared" si="27"/>
        <v>ALONSO Isidro</v>
      </c>
      <c r="N1577" s="94" t="str">
        <f>IFERROR(VLOOKUP(A1577,'[2]CLASES-TEMPORADA 2022_2023-2023'!$A:$M,12,0),"")</f>
        <v/>
      </c>
      <c r="O1577" s="90" t="str">
        <f>IFERROR(VLOOKUP(A1577,'[2]CLASES-TEMPORADA 2022_2023-2023'!$A:$M,13,0),"")</f>
        <v/>
      </c>
    </row>
    <row r="1578" spans="1:15" s="94" customFormat="1" x14ac:dyDescent="0.2">
      <c r="A1578" s="116">
        <v>34298</v>
      </c>
      <c r="B1578" s="90" t="s">
        <v>10851</v>
      </c>
      <c r="C1578" s="90" t="s">
        <v>2264</v>
      </c>
      <c r="D1578" s="90"/>
      <c r="E1578" s="90" t="s">
        <v>3529</v>
      </c>
      <c r="F1578" s="90" t="s">
        <v>3530</v>
      </c>
      <c r="G1578" s="90" t="s">
        <v>14179</v>
      </c>
      <c r="H1578" s="90" t="s">
        <v>913</v>
      </c>
      <c r="I1578" s="90" t="s">
        <v>1173</v>
      </c>
      <c r="J1578" s="116">
        <v>10131</v>
      </c>
      <c r="K1578" s="90" t="s">
        <v>2126</v>
      </c>
      <c r="L1578" s="90" t="s">
        <v>185</v>
      </c>
      <c r="M1578" s="94" t="str">
        <f t="shared" si="27"/>
        <v>LI Fen</v>
      </c>
      <c r="N1578" s="94" t="str">
        <f>IFERROR(VLOOKUP(A1578,'[2]CLASES-TEMPORADA 2022_2023-2023'!$A:$M,12,0),"")</f>
        <v/>
      </c>
      <c r="O1578" s="90" t="str">
        <f>IFERROR(VLOOKUP(A1578,'[2]CLASES-TEMPORADA 2022_2023-2023'!$A:$M,13,0),"")</f>
        <v/>
      </c>
    </row>
    <row r="1579" spans="1:15" s="94" customFormat="1" x14ac:dyDescent="0.2">
      <c r="A1579" s="116">
        <v>34297</v>
      </c>
      <c r="B1579" s="90" t="s">
        <v>10851</v>
      </c>
      <c r="C1579" s="90" t="s">
        <v>55</v>
      </c>
      <c r="D1579" s="90" t="s">
        <v>1702</v>
      </c>
      <c r="E1579" s="90" t="s">
        <v>2662</v>
      </c>
      <c r="F1579" s="90" t="s">
        <v>8493</v>
      </c>
      <c r="G1579" s="90" t="s">
        <v>14180</v>
      </c>
      <c r="H1579" s="90" t="s">
        <v>909</v>
      </c>
      <c r="I1579" s="90" t="s">
        <v>1042</v>
      </c>
      <c r="J1579" s="116">
        <v>10436</v>
      </c>
      <c r="K1579" s="90" t="s">
        <v>1963</v>
      </c>
      <c r="L1579" s="90" t="s">
        <v>591</v>
      </c>
      <c r="M1579" s="94" t="str">
        <f t="shared" si="27"/>
        <v>GARRIDO Noelia</v>
      </c>
      <c r="N1579" s="94" t="str">
        <f>IFERROR(VLOOKUP(A1579,'[2]CLASES-TEMPORADA 2022_2023-2023'!$A:$M,12,0),"")</f>
        <v/>
      </c>
      <c r="O1579" s="90" t="str">
        <f>IFERROR(VLOOKUP(A1579,'[2]CLASES-TEMPORADA 2022_2023-2023'!$A:$M,13,0),"")</f>
        <v/>
      </c>
    </row>
    <row r="1580" spans="1:15" s="94" customFormat="1" x14ac:dyDescent="0.2">
      <c r="A1580" s="116">
        <v>34292</v>
      </c>
      <c r="B1580" s="90" t="s">
        <v>8750</v>
      </c>
      <c r="C1580" s="90" t="s">
        <v>2062</v>
      </c>
      <c r="D1580" s="90" t="s">
        <v>3531</v>
      </c>
      <c r="E1580" s="90" t="s">
        <v>34</v>
      </c>
      <c r="F1580" s="90" t="s">
        <v>3532</v>
      </c>
      <c r="G1580" s="90" t="s">
        <v>14181</v>
      </c>
      <c r="H1580" s="90" t="s">
        <v>909</v>
      </c>
      <c r="I1580" s="90" t="s">
        <v>985</v>
      </c>
      <c r="J1580" s="116">
        <v>673</v>
      </c>
      <c r="K1580" s="90" t="s">
        <v>1963</v>
      </c>
      <c r="L1580" s="90" t="s">
        <v>583</v>
      </c>
      <c r="M1580" s="94" t="str">
        <f t="shared" si="27"/>
        <v>OLMEDO Alejandro</v>
      </c>
      <c r="N1580" s="94" t="str">
        <f>IFERROR(VLOOKUP(A1580,'[2]CLASES-TEMPORADA 2022_2023-2023'!$A:$M,12,0),"")</f>
        <v/>
      </c>
      <c r="O1580" s="90" t="str">
        <f>IFERROR(VLOOKUP(A1580,'[2]CLASES-TEMPORADA 2022_2023-2023'!$A:$M,13,0),"")</f>
        <v/>
      </c>
    </row>
    <row r="1581" spans="1:15" s="94" customFormat="1" x14ac:dyDescent="0.2">
      <c r="A1581" s="116">
        <v>34289</v>
      </c>
      <c r="B1581" s="90" t="s">
        <v>10851</v>
      </c>
      <c r="C1581" s="90" t="s">
        <v>133</v>
      </c>
      <c r="D1581" s="90" t="s">
        <v>3533</v>
      </c>
      <c r="E1581" s="90" t="s">
        <v>2339</v>
      </c>
      <c r="F1581" s="90" t="s">
        <v>3534</v>
      </c>
      <c r="G1581" s="90" t="s">
        <v>14182</v>
      </c>
      <c r="H1581" s="90" t="s">
        <v>913</v>
      </c>
      <c r="I1581" s="90" t="s">
        <v>966</v>
      </c>
      <c r="J1581" s="116">
        <v>502</v>
      </c>
      <c r="K1581" s="90" t="s">
        <v>1963</v>
      </c>
      <c r="L1581" s="90" t="s">
        <v>520</v>
      </c>
      <c r="M1581" s="94" t="str">
        <f t="shared" si="27"/>
        <v>CARRASCO Teresa</v>
      </c>
      <c r="N1581" s="94" t="str">
        <f>IFERROR(VLOOKUP(A1581,'[2]CLASES-TEMPORADA 2022_2023-2023'!$A:$M,12,0),"")</f>
        <v/>
      </c>
      <c r="O1581" s="90" t="str">
        <f>IFERROR(VLOOKUP(A1581,'[2]CLASES-TEMPORADA 2022_2023-2023'!$A:$M,13,0),"")</f>
        <v/>
      </c>
    </row>
    <row r="1582" spans="1:15" s="94" customFormat="1" x14ac:dyDescent="0.2">
      <c r="A1582" s="116">
        <v>34287</v>
      </c>
      <c r="B1582" s="90" t="s">
        <v>10851</v>
      </c>
      <c r="C1582" s="90" t="s">
        <v>922</v>
      </c>
      <c r="D1582" s="90" t="s">
        <v>26</v>
      </c>
      <c r="E1582" s="90" t="s">
        <v>923</v>
      </c>
      <c r="F1582" s="90" t="s">
        <v>3535</v>
      </c>
      <c r="G1582" s="90" t="s">
        <v>14183</v>
      </c>
      <c r="H1582" s="90" t="s">
        <v>913</v>
      </c>
      <c r="I1582" s="90" t="s">
        <v>921</v>
      </c>
      <c r="J1582" s="116">
        <v>78</v>
      </c>
      <c r="K1582" s="90" t="s">
        <v>1963</v>
      </c>
      <c r="L1582" s="90" t="s">
        <v>583</v>
      </c>
      <c r="M1582" s="94" t="str">
        <f t="shared" si="27"/>
        <v>DE VICENTE Sarah</v>
      </c>
      <c r="N1582" s="94">
        <f>IFERROR(VLOOKUP(A1582,'[2]CLASES-TEMPORADA 2022_2023-2023'!$A:$M,12,0),"")</f>
        <v>4</v>
      </c>
      <c r="O1582" s="90" t="str">
        <f>IFERROR(VLOOKUP(A1582,'[2]CLASES-TEMPORADA 2022_2023-2023'!$A:$M,13,0),"")</f>
        <v>INT</v>
      </c>
    </row>
    <row r="1583" spans="1:15" s="94" customFormat="1" x14ac:dyDescent="0.2">
      <c r="A1583" s="116">
        <v>34279</v>
      </c>
      <c r="B1583" s="90" t="s">
        <v>8750</v>
      </c>
      <c r="C1583" s="90" t="s">
        <v>36</v>
      </c>
      <c r="D1583" s="90" t="s">
        <v>3537</v>
      </c>
      <c r="E1583" s="90" t="s">
        <v>3538</v>
      </c>
      <c r="F1583" s="90" t="s">
        <v>3539</v>
      </c>
      <c r="G1583" s="90" t="s">
        <v>14184</v>
      </c>
      <c r="H1583" s="90" t="s">
        <v>920</v>
      </c>
      <c r="I1583" s="90" t="s">
        <v>932</v>
      </c>
      <c r="J1583" s="116">
        <v>165</v>
      </c>
      <c r="K1583" s="90" t="s">
        <v>1963</v>
      </c>
      <c r="L1583" s="90" t="s">
        <v>599</v>
      </c>
      <c r="M1583" s="94" t="str">
        <f t="shared" si="27"/>
        <v>ROMERO Nico</v>
      </c>
      <c r="N1583" s="94" t="str">
        <f>IFERROR(VLOOKUP(A1583,'[2]CLASES-TEMPORADA 2022_2023-2023'!$A:$M,12,0),"")</f>
        <v/>
      </c>
      <c r="O1583" s="90" t="str">
        <f>IFERROR(VLOOKUP(A1583,'[2]CLASES-TEMPORADA 2022_2023-2023'!$A:$M,13,0),"")</f>
        <v/>
      </c>
    </row>
    <row r="1584" spans="1:15" s="94" customFormat="1" x14ac:dyDescent="0.2">
      <c r="A1584" s="116">
        <v>34278</v>
      </c>
      <c r="B1584" s="90" t="s">
        <v>8750</v>
      </c>
      <c r="C1584" s="90" t="s">
        <v>3540</v>
      </c>
      <c r="D1584" s="90" t="s">
        <v>84</v>
      </c>
      <c r="E1584" s="90" t="s">
        <v>970</v>
      </c>
      <c r="F1584" s="90" t="s">
        <v>3541</v>
      </c>
      <c r="G1584" s="90" t="s">
        <v>14185</v>
      </c>
      <c r="H1584" s="90" t="s">
        <v>920</v>
      </c>
      <c r="I1584" s="90" t="s">
        <v>932</v>
      </c>
      <c r="J1584" s="116">
        <v>165</v>
      </c>
      <c r="K1584" s="90" t="s">
        <v>1963</v>
      </c>
      <c r="L1584" s="90" t="s">
        <v>599</v>
      </c>
      <c r="M1584" s="94" t="str">
        <f t="shared" si="27"/>
        <v>CHAVARRI Oscar</v>
      </c>
      <c r="N1584" s="94" t="str">
        <f>IFERROR(VLOOKUP(A1584,'[2]CLASES-TEMPORADA 2022_2023-2023'!$A:$M,12,0),"")</f>
        <v/>
      </c>
      <c r="O1584" s="90" t="str">
        <f>IFERROR(VLOOKUP(A1584,'[2]CLASES-TEMPORADA 2022_2023-2023'!$A:$M,13,0),"")</f>
        <v/>
      </c>
    </row>
    <row r="1585" spans="1:15" s="94" customFormat="1" x14ac:dyDescent="0.2">
      <c r="A1585" s="116">
        <v>34265</v>
      </c>
      <c r="B1585" s="90" t="s">
        <v>8750</v>
      </c>
      <c r="C1585" s="90" t="s">
        <v>14186</v>
      </c>
      <c r="D1585" s="90" t="s">
        <v>14187</v>
      </c>
      <c r="E1585" s="90" t="s">
        <v>14188</v>
      </c>
      <c r="F1585" s="90" t="s">
        <v>12334</v>
      </c>
      <c r="G1585" s="90" t="s">
        <v>14189</v>
      </c>
      <c r="H1585" s="90" t="s">
        <v>920</v>
      </c>
      <c r="I1585" s="90" t="s">
        <v>1021</v>
      </c>
      <c r="J1585" s="116">
        <v>10178</v>
      </c>
      <c r="K1585" s="90" t="s">
        <v>1963</v>
      </c>
      <c r="L1585" s="90" t="s">
        <v>588</v>
      </c>
      <c r="M1585" s="94" t="str">
        <f t="shared" si="27"/>
        <v>REGUERO Jokin</v>
      </c>
      <c r="N1585" s="94" t="str">
        <f>IFERROR(VLOOKUP(A1585,'[2]CLASES-TEMPORADA 2022_2023-2023'!$A:$M,12,0),"")</f>
        <v/>
      </c>
      <c r="O1585" s="90" t="str">
        <f>IFERROR(VLOOKUP(A1585,'[2]CLASES-TEMPORADA 2022_2023-2023'!$A:$M,13,0),"")</f>
        <v/>
      </c>
    </row>
    <row r="1586" spans="1:15" s="94" customFormat="1" x14ac:dyDescent="0.2">
      <c r="A1586" s="116">
        <v>34262</v>
      </c>
      <c r="B1586" s="90" t="s">
        <v>8750</v>
      </c>
      <c r="C1586" s="90" t="s">
        <v>3542</v>
      </c>
      <c r="D1586" s="90" t="s">
        <v>952</v>
      </c>
      <c r="E1586" s="90" t="s">
        <v>2284</v>
      </c>
      <c r="F1586" s="90" t="s">
        <v>3543</v>
      </c>
      <c r="G1586" s="90" t="s">
        <v>14190</v>
      </c>
      <c r="H1586" s="90" t="s">
        <v>909</v>
      </c>
      <c r="I1586" s="90" t="s">
        <v>1122</v>
      </c>
      <c r="J1586" s="116">
        <v>10275</v>
      </c>
      <c r="K1586" s="90" t="s">
        <v>1963</v>
      </c>
      <c r="L1586" s="90" t="s">
        <v>587</v>
      </c>
      <c r="M1586" s="94" t="str">
        <f t="shared" si="27"/>
        <v>AREVALO Pol</v>
      </c>
      <c r="N1586" s="94" t="str">
        <f>IFERROR(VLOOKUP(A1586,'[2]CLASES-TEMPORADA 2022_2023-2023'!$A:$M,12,0),"")</f>
        <v/>
      </c>
      <c r="O1586" s="90" t="str">
        <f>IFERROR(VLOOKUP(A1586,'[2]CLASES-TEMPORADA 2022_2023-2023'!$A:$M,13,0),"")</f>
        <v/>
      </c>
    </row>
    <row r="1587" spans="1:15" s="94" customFormat="1" x14ac:dyDescent="0.2">
      <c r="A1587" s="116">
        <v>34249</v>
      </c>
      <c r="B1587" s="90" t="s">
        <v>10851</v>
      </c>
      <c r="C1587" s="90" t="s">
        <v>2749</v>
      </c>
      <c r="D1587" s="90" t="s">
        <v>91</v>
      </c>
      <c r="E1587" s="90" t="s">
        <v>2750</v>
      </c>
      <c r="F1587" s="90" t="s">
        <v>2751</v>
      </c>
      <c r="G1587" s="90" t="s">
        <v>14191</v>
      </c>
      <c r="H1587" s="90" t="s">
        <v>913</v>
      </c>
      <c r="I1587" s="90" t="s">
        <v>955</v>
      </c>
      <c r="J1587" s="116">
        <v>331</v>
      </c>
      <c r="K1587" s="90" t="s">
        <v>1963</v>
      </c>
      <c r="L1587" s="90" t="s">
        <v>588</v>
      </c>
      <c r="M1587" s="94" t="str">
        <f t="shared" si="27"/>
        <v>INCHAUSTI Naia</v>
      </c>
      <c r="N1587" s="94" t="str">
        <f>IFERROR(VLOOKUP(A1587,'[2]CLASES-TEMPORADA 2022_2023-2023'!$A:$M,12,0),"")</f>
        <v/>
      </c>
      <c r="O1587" s="90" t="str">
        <f>IFERROR(VLOOKUP(A1587,'[2]CLASES-TEMPORADA 2022_2023-2023'!$A:$M,13,0),"")</f>
        <v/>
      </c>
    </row>
    <row r="1588" spans="1:15" s="94" customFormat="1" x14ac:dyDescent="0.2">
      <c r="A1588" s="116">
        <v>34241</v>
      </c>
      <c r="B1588" s="90" t="s">
        <v>10851</v>
      </c>
      <c r="C1588" s="90" t="s">
        <v>14192</v>
      </c>
      <c r="D1588" s="90"/>
      <c r="E1588" s="90" t="s">
        <v>14193</v>
      </c>
      <c r="F1588" s="90" t="s">
        <v>12380</v>
      </c>
      <c r="G1588" s="90" t="s">
        <v>14194</v>
      </c>
      <c r="H1588" s="90" t="s">
        <v>913</v>
      </c>
      <c r="I1588" s="90" t="s">
        <v>918</v>
      </c>
      <c r="J1588" s="116">
        <v>41</v>
      </c>
      <c r="K1588" s="90" t="s">
        <v>2083</v>
      </c>
      <c r="L1588" s="90" t="s">
        <v>585</v>
      </c>
      <c r="M1588" s="94" t="str">
        <f t="shared" si="27"/>
        <v>KARKOSZKA Oktawia</v>
      </c>
      <c r="N1588" s="94" t="str">
        <f>IFERROR(VLOOKUP(A1588,'[2]CLASES-TEMPORADA 2022_2023-2023'!$A:$M,12,0),"")</f>
        <v/>
      </c>
      <c r="O1588" s="90" t="str">
        <f>IFERROR(VLOOKUP(A1588,'[2]CLASES-TEMPORADA 2022_2023-2023'!$A:$M,13,0),"")</f>
        <v/>
      </c>
    </row>
    <row r="1589" spans="1:15" s="94" customFormat="1" x14ac:dyDescent="0.2">
      <c r="A1589" s="116">
        <v>34240</v>
      </c>
      <c r="B1589" s="90" t="s">
        <v>10851</v>
      </c>
      <c r="C1589" s="90" t="s">
        <v>2324</v>
      </c>
      <c r="D1589" s="90" t="s">
        <v>14195</v>
      </c>
      <c r="E1589" s="90" t="s">
        <v>14196</v>
      </c>
      <c r="F1589" s="90" t="s">
        <v>14197</v>
      </c>
      <c r="G1589" s="90" t="s">
        <v>14198</v>
      </c>
      <c r="H1589" s="90" t="s">
        <v>913</v>
      </c>
      <c r="I1589" s="90" t="s">
        <v>1246</v>
      </c>
      <c r="J1589" s="116">
        <v>245</v>
      </c>
      <c r="K1589" s="90" t="s">
        <v>2122</v>
      </c>
      <c r="L1589" s="90" t="s">
        <v>588</v>
      </c>
      <c r="M1589" s="94" t="str">
        <f t="shared" si="27"/>
        <v>OJEDA Asenat</v>
      </c>
      <c r="N1589" s="94" t="str">
        <f>IFERROR(VLOOKUP(A1589,'[2]CLASES-TEMPORADA 2022_2023-2023'!$A:$M,12,0),"")</f>
        <v/>
      </c>
      <c r="O1589" s="90" t="str">
        <f>IFERROR(VLOOKUP(A1589,'[2]CLASES-TEMPORADA 2022_2023-2023'!$A:$M,13,0),"")</f>
        <v/>
      </c>
    </row>
    <row r="1590" spans="1:15" s="94" customFormat="1" x14ac:dyDescent="0.2">
      <c r="A1590" s="116">
        <v>34239</v>
      </c>
      <c r="B1590" s="90" t="s">
        <v>8750</v>
      </c>
      <c r="C1590" s="90" t="s">
        <v>21</v>
      </c>
      <c r="D1590" s="90" t="s">
        <v>26</v>
      </c>
      <c r="E1590" s="90" t="s">
        <v>2007</v>
      </c>
      <c r="F1590" s="90" t="s">
        <v>3545</v>
      </c>
      <c r="G1590" s="90" t="s">
        <v>14199</v>
      </c>
      <c r="H1590" s="90" t="s">
        <v>913</v>
      </c>
      <c r="I1590" s="90" t="s">
        <v>673</v>
      </c>
      <c r="J1590" s="116">
        <v>10202</v>
      </c>
      <c r="K1590" s="90" t="s">
        <v>1963</v>
      </c>
      <c r="L1590" s="90" t="s">
        <v>583</v>
      </c>
      <c r="M1590" s="94" t="str">
        <f t="shared" si="27"/>
        <v>GARCIA Juan David</v>
      </c>
      <c r="N1590" s="94" t="str">
        <f>IFERROR(VLOOKUP(A1590,'[2]CLASES-TEMPORADA 2022_2023-2023'!$A:$M,12,0),"")</f>
        <v/>
      </c>
      <c r="O1590" s="90" t="str">
        <f>IFERROR(VLOOKUP(A1590,'[2]CLASES-TEMPORADA 2022_2023-2023'!$A:$M,13,0),"")</f>
        <v/>
      </c>
    </row>
    <row r="1591" spans="1:15" s="94" customFormat="1" x14ac:dyDescent="0.2">
      <c r="A1591" s="116">
        <v>34238</v>
      </c>
      <c r="B1591" s="90" t="s">
        <v>8750</v>
      </c>
      <c r="C1591" s="90" t="s">
        <v>91</v>
      </c>
      <c r="D1591" s="90" t="s">
        <v>3546</v>
      </c>
      <c r="E1591" s="90" t="s">
        <v>2869</v>
      </c>
      <c r="F1591" s="90" t="s">
        <v>3547</v>
      </c>
      <c r="G1591" s="90" t="s">
        <v>14200</v>
      </c>
      <c r="H1591" s="90" t="s">
        <v>909</v>
      </c>
      <c r="I1591" s="90" t="s">
        <v>673</v>
      </c>
      <c r="J1591" s="116">
        <v>10202</v>
      </c>
      <c r="K1591" s="90" t="s">
        <v>1963</v>
      </c>
      <c r="L1591" s="90" t="s">
        <v>583</v>
      </c>
      <c r="M1591" s="94" t="str">
        <f t="shared" si="27"/>
        <v>ALVAREZ Nicolas</v>
      </c>
      <c r="N1591" s="94" t="str">
        <f>IFERROR(VLOOKUP(A1591,'[2]CLASES-TEMPORADA 2022_2023-2023'!$A:$M,12,0),"")</f>
        <v/>
      </c>
      <c r="O1591" s="90" t="str">
        <f>IFERROR(VLOOKUP(A1591,'[2]CLASES-TEMPORADA 2022_2023-2023'!$A:$M,13,0),"")</f>
        <v/>
      </c>
    </row>
    <row r="1592" spans="1:15" s="94" customFormat="1" x14ac:dyDescent="0.2">
      <c r="A1592" s="116">
        <v>34237</v>
      </c>
      <c r="B1592" s="90" t="s">
        <v>8750</v>
      </c>
      <c r="C1592" s="90" t="s">
        <v>91</v>
      </c>
      <c r="D1592" s="90" t="s">
        <v>3546</v>
      </c>
      <c r="E1592" s="90" t="s">
        <v>131</v>
      </c>
      <c r="F1592" s="90" t="s">
        <v>2295</v>
      </c>
      <c r="G1592" s="90" t="s">
        <v>14201</v>
      </c>
      <c r="H1592" s="90" t="s">
        <v>909</v>
      </c>
      <c r="I1592" s="90" t="s">
        <v>673</v>
      </c>
      <c r="J1592" s="116">
        <v>10202</v>
      </c>
      <c r="K1592" s="90" t="s">
        <v>1963</v>
      </c>
      <c r="L1592" s="90" t="s">
        <v>583</v>
      </c>
      <c r="M1592" s="94" t="str">
        <f t="shared" si="27"/>
        <v>ALVAREZ Rodrigo</v>
      </c>
      <c r="N1592" s="94" t="str">
        <f>IFERROR(VLOOKUP(A1592,'[2]CLASES-TEMPORADA 2022_2023-2023'!$A:$M,12,0),"")</f>
        <v/>
      </c>
      <c r="O1592" s="90" t="str">
        <f>IFERROR(VLOOKUP(A1592,'[2]CLASES-TEMPORADA 2022_2023-2023'!$A:$M,13,0),"")</f>
        <v/>
      </c>
    </row>
    <row r="1593" spans="1:15" s="94" customFormat="1" x14ac:dyDescent="0.2">
      <c r="A1593" s="116">
        <v>34232</v>
      </c>
      <c r="B1593" s="90" t="s">
        <v>8750</v>
      </c>
      <c r="C1593" s="90" t="s">
        <v>2380</v>
      </c>
      <c r="D1593" s="90" t="s">
        <v>3549</v>
      </c>
      <c r="E1593" s="90" t="s">
        <v>2151</v>
      </c>
      <c r="F1593" s="90" t="s">
        <v>3550</v>
      </c>
      <c r="G1593" s="90" t="s">
        <v>14202</v>
      </c>
      <c r="H1593" s="90" t="s">
        <v>909</v>
      </c>
      <c r="I1593" s="90" t="s">
        <v>1126</v>
      </c>
      <c r="J1593" s="116">
        <v>128</v>
      </c>
      <c r="K1593" s="90" t="s">
        <v>1963</v>
      </c>
      <c r="L1593" s="90" t="s">
        <v>587</v>
      </c>
      <c r="M1593" s="94" t="str">
        <f t="shared" ref="M1593:M1656" si="28">CONCATENATE(C1593," ",PROPER(E1593))</f>
        <v>SERRET Joan</v>
      </c>
      <c r="N1593" s="94" t="str">
        <f>IFERROR(VLOOKUP(A1593,'[2]CLASES-TEMPORADA 2022_2023-2023'!$A:$M,12,0),"")</f>
        <v/>
      </c>
      <c r="O1593" s="90" t="str">
        <f>IFERROR(VLOOKUP(A1593,'[2]CLASES-TEMPORADA 2022_2023-2023'!$A:$M,13,0),"")</f>
        <v/>
      </c>
    </row>
    <row r="1594" spans="1:15" s="94" customFormat="1" x14ac:dyDescent="0.2">
      <c r="A1594" s="116">
        <v>34231</v>
      </c>
      <c r="B1594" s="90" t="s">
        <v>8750</v>
      </c>
      <c r="C1594" s="90" t="s">
        <v>2380</v>
      </c>
      <c r="D1594" s="90" t="s">
        <v>1533</v>
      </c>
      <c r="E1594" s="90" t="s">
        <v>2151</v>
      </c>
      <c r="F1594" s="90" t="s">
        <v>3551</v>
      </c>
      <c r="G1594" s="90" t="s">
        <v>14203</v>
      </c>
      <c r="H1594" s="90" t="s">
        <v>909</v>
      </c>
      <c r="I1594" s="90" t="s">
        <v>1126</v>
      </c>
      <c r="J1594" s="116">
        <v>128</v>
      </c>
      <c r="K1594" s="90" t="s">
        <v>1963</v>
      </c>
      <c r="L1594" s="90" t="s">
        <v>587</v>
      </c>
      <c r="M1594" s="94" t="str">
        <f t="shared" si="28"/>
        <v>SERRET Joan</v>
      </c>
      <c r="N1594" s="94" t="str">
        <f>IFERROR(VLOOKUP(A1594,'[2]CLASES-TEMPORADA 2022_2023-2023'!$A:$M,12,0),"")</f>
        <v/>
      </c>
      <c r="O1594" s="90" t="str">
        <f>IFERROR(VLOOKUP(A1594,'[2]CLASES-TEMPORADA 2022_2023-2023'!$A:$M,13,0),"")</f>
        <v/>
      </c>
    </row>
    <row r="1595" spans="1:15" s="94" customFormat="1" x14ac:dyDescent="0.2">
      <c r="A1595" s="116">
        <v>34230</v>
      </c>
      <c r="B1595" s="90" t="s">
        <v>8750</v>
      </c>
      <c r="C1595" s="90" t="s">
        <v>1081</v>
      </c>
      <c r="D1595" s="90"/>
      <c r="E1595" s="90" t="s">
        <v>3552</v>
      </c>
      <c r="F1595" s="90" t="s">
        <v>3553</v>
      </c>
      <c r="G1595" s="90" t="s">
        <v>14204</v>
      </c>
      <c r="H1595" s="90" t="s">
        <v>913</v>
      </c>
      <c r="I1595" s="90" t="s">
        <v>1119</v>
      </c>
      <c r="J1595" s="116">
        <v>534</v>
      </c>
      <c r="K1595" s="90" t="s">
        <v>2176</v>
      </c>
      <c r="L1595" s="90" t="s">
        <v>520</v>
      </c>
      <c r="M1595" s="94" t="str">
        <f t="shared" si="28"/>
        <v>FUENTES Leandro Nahuel</v>
      </c>
      <c r="N1595" s="94" t="str">
        <f>IFERROR(VLOOKUP(A1595,'[2]CLASES-TEMPORADA 2022_2023-2023'!$A:$M,12,0),"")</f>
        <v/>
      </c>
      <c r="O1595" s="90" t="str">
        <f>IFERROR(VLOOKUP(A1595,'[2]CLASES-TEMPORADA 2022_2023-2023'!$A:$M,13,0),"")</f>
        <v/>
      </c>
    </row>
    <row r="1596" spans="1:15" s="94" customFormat="1" x14ac:dyDescent="0.2">
      <c r="A1596" s="116">
        <v>34228</v>
      </c>
      <c r="B1596" s="90" t="s">
        <v>8750</v>
      </c>
      <c r="C1596" s="90" t="s">
        <v>14205</v>
      </c>
      <c r="D1596" s="90" t="s">
        <v>14206</v>
      </c>
      <c r="E1596" s="90" t="s">
        <v>41</v>
      </c>
      <c r="F1596" s="90" t="s">
        <v>14207</v>
      </c>
      <c r="G1596" s="90" t="s">
        <v>14208</v>
      </c>
      <c r="H1596" s="90" t="s">
        <v>909</v>
      </c>
      <c r="I1596" s="90" t="s">
        <v>1126</v>
      </c>
      <c r="J1596" s="116">
        <v>128</v>
      </c>
      <c r="K1596" s="90" t="s">
        <v>1963</v>
      </c>
      <c r="L1596" s="90" t="s">
        <v>587</v>
      </c>
      <c r="M1596" s="94" t="str">
        <f t="shared" si="28"/>
        <v>CALVERA David</v>
      </c>
      <c r="N1596" s="94" t="str">
        <f>IFERROR(VLOOKUP(A1596,'[2]CLASES-TEMPORADA 2022_2023-2023'!$A:$M,12,0),"")</f>
        <v/>
      </c>
      <c r="O1596" s="90" t="str">
        <f>IFERROR(VLOOKUP(A1596,'[2]CLASES-TEMPORADA 2022_2023-2023'!$A:$M,13,0),"")</f>
        <v/>
      </c>
    </row>
    <row r="1597" spans="1:15" s="94" customFormat="1" x14ac:dyDescent="0.2">
      <c r="A1597" s="116">
        <v>34223</v>
      </c>
      <c r="B1597" s="90" t="s">
        <v>8750</v>
      </c>
      <c r="C1597" s="90" t="s">
        <v>3555</v>
      </c>
      <c r="D1597" s="90" t="s">
        <v>3556</v>
      </c>
      <c r="E1597" s="90" t="s">
        <v>85</v>
      </c>
      <c r="F1597" s="90" t="s">
        <v>3339</v>
      </c>
      <c r="G1597" s="90" t="s">
        <v>14209</v>
      </c>
      <c r="H1597" s="90" t="s">
        <v>909</v>
      </c>
      <c r="I1597" s="90" t="s">
        <v>1221</v>
      </c>
      <c r="J1597" s="116">
        <v>10103</v>
      </c>
      <c r="K1597" s="90" t="s">
        <v>1963</v>
      </c>
      <c r="L1597" s="90" t="s">
        <v>602</v>
      </c>
      <c r="M1597" s="94" t="str">
        <f t="shared" si="28"/>
        <v>ALARCON Diego</v>
      </c>
      <c r="N1597" s="94" t="str">
        <f>IFERROR(VLOOKUP(A1597,'[2]CLASES-TEMPORADA 2022_2023-2023'!$A:$M,12,0),"")</f>
        <v/>
      </c>
      <c r="O1597" s="90" t="str">
        <f>IFERROR(VLOOKUP(A1597,'[2]CLASES-TEMPORADA 2022_2023-2023'!$A:$M,13,0),"")</f>
        <v/>
      </c>
    </row>
    <row r="1598" spans="1:15" s="94" customFormat="1" x14ac:dyDescent="0.2">
      <c r="A1598" s="116">
        <v>34222</v>
      </c>
      <c r="B1598" s="90" t="s">
        <v>8750</v>
      </c>
      <c r="C1598" s="90" t="s">
        <v>3555</v>
      </c>
      <c r="D1598" s="90" t="s">
        <v>3556</v>
      </c>
      <c r="E1598" s="90" t="s">
        <v>1107</v>
      </c>
      <c r="F1598" s="90" t="s">
        <v>3557</v>
      </c>
      <c r="G1598" s="90" t="s">
        <v>14210</v>
      </c>
      <c r="H1598" s="90" t="s">
        <v>909</v>
      </c>
      <c r="I1598" s="90" t="s">
        <v>1221</v>
      </c>
      <c r="J1598" s="116">
        <v>10103</v>
      </c>
      <c r="K1598" s="90" t="s">
        <v>1963</v>
      </c>
      <c r="L1598" s="90" t="s">
        <v>602</v>
      </c>
      <c r="M1598" s="94" t="str">
        <f t="shared" si="28"/>
        <v>ALARCON Hector</v>
      </c>
      <c r="N1598" s="94" t="str">
        <f>IFERROR(VLOOKUP(A1598,'[2]CLASES-TEMPORADA 2022_2023-2023'!$A:$M,12,0),"")</f>
        <v/>
      </c>
      <c r="O1598" s="90" t="str">
        <f>IFERROR(VLOOKUP(A1598,'[2]CLASES-TEMPORADA 2022_2023-2023'!$A:$M,13,0),"")</f>
        <v/>
      </c>
    </row>
    <row r="1599" spans="1:15" s="94" customFormat="1" x14ac:dyDescent="0.2">
      <c r="A1599" s="116">
        <v>34219</v>
      </c>
      <c r="B1599" s="90" t="s">
        <v>8750</v>
      </c>
      <c r="C1599" s="90" t="s">
        <v>2059</v>
      </c>
      <c r="D1599" s="90" t="s">
        <v>1732</v>
      </c>
      <c r="E1599" s="90" t="s">
        <v>3558</v>
      </c>
      <c r="F1599" s="90" t="s">
        <v>3559</v>
      </c>
      <c r="G1599" s="90" t="s">
        <v>14211</v>
      </c>
      <c r="H1599" s="90" t="s">
        <v>913</v>
      </c>
      <c r="I1599" s="90" t="s">
        <v>1170</v>
      </c>
      <c r="J1599" s="116">
        <v>406</v>
      </c>
      <c r="K1599" s="90" t="s">
        <v>1963</v>
      </c>
      <c r="L1599" s="90" t="s">
        <v>587</v>
      </c>
      <c r="M1599" s="94" t="str">
        <f t="shared" si="28"/>
        <v>ZHANG Xujiaen</v>
      </c>
      <c r="N1599" s="94" t="str">
        <f>IFERROR(VLOOKUP(A1599,'[2]CLASES-TEMPORADA 2022_2023-2023'!$A:$M,12,0),"")</f>
        <v/>
      </c>
      <c r="O1599" s="90" t="str">
        <f>IFERROR(VLOOKUP(A1599,'[2]CLASES-TEMPORADA 2022_2023-2023'!$A:$M,13,0),"")</f>
        <v/>
      </c>
    </row>
    <row r="1600" spans="1:15" s="94" customFormat="1" x14ac:dyDescent="0.2">
      <c r="A1600" s="116">
        <v>34218</v>
      </c>
      <c r="B1600" s="90" t="s">
        <v>8750</v>
      </c>
      <c r="C1600" s="90" t="s">
        <v>14212</v>
      </c>
      <c r="D1600" s="90" t="s">
        <v>2362</v>
      </c>
      <c r="E1600" s="90" t="s">
        <v>14213</v>
      </c>
      <c r="F1600" s="90" t="s">
        <v>7300</v>
      </c>
      <c r="G1600" s="90" t="s">
        <v>14214</v>
      </c>
      <c r="H1600" s="90" t="s">
        <v>913</v>
      </c>
      <c r="I1600" s="90" t="s">
        <v>4374</v>
      </c>
      <c r="J1600" s="116">
        <v>10466</v>
      </c>
      <c r="K1600" s="90" t="s">
        <v>2071</v>
      </c>
      <c r="L1600" s="90" t="s">
        <v>583</v>
      </c>
      <c r="M1600" s="94" t="str">
        <f t="shared" si="28"/>
        <v>OVIEDO Ayrton Andre</v>
      </c>
      <c r="N1600" s="94" t="str">
        <f>IFERROR(VLOOKUP(A1600,'[2]CLASES-TEMPORADA 2022_2023-2023'!$A:$M,12,0),"")</f>
        <v/>
      </c>
      <c r="O1600" s="90" t="str">
        <f>IFERROR(VLOOKUP(A1600,'[2]CLASES-TEMPORADA 2022_2023-2023'!$A:$M,13,0),"")</f>
        <v/>
      </c>
    </row>
    <row r="1601" spans="1:15" s="94" customFormat="1" x14ac:dyDescent="0.2">
      <c r="A1601" s="116">
        <v>34213</v>
      </c>
      <c r="B1601" s="90" t="s">
        <v>8750</v>
      </c>
      <c r="C1601" s="90" t="s">
        <v>3560</v>
      </c>
      <c r="D1601" s="90" t="s">
        <v>3561</v>
      </c>
      <c r="E1601" s="90" t="s">
        <v>3022</v>
      </c>
      <c r="F1601" s="90" t="s">
        <v>3562</v>
      </c>
      <c r="G1601" s="90" t="s">
        <v>14215</v>
      </c>
      <c r="H1601" s="90" t="s">
        <v>920</v>
      </c>
      <c r="I1601" s="90" t="s">
        <v>944</v>
      </c>
      <c r="J1601" s="116">
        <v>266</v>
      </c>
      <c r="K1601" s="90" t="s">
        <v>2079</v>
      </c>
      <c r="L1601" s="90" t="s">
        <v>583</v>
      </c>
      <c r="M1601" s="94" t="str">
        <f t="shared" si="28"/>
        <v>MARTINAS Raul</v>
      </c>
      <c r="N1601" s="94" t="str">
        <f>IFERROR(VLOOKUP(A1601,'[2]CLASES-TEMPORADA 2022_2023-2023'!$A:$M,12,0),"")</f>
        <v/>
      </c>
      <c r="O1601" s="90" t="str">
        <f>IFERROR(VLOOKUP(A1601,'[2]CLASES-TEMPORADA 2022_2023-2023'!$A:$M,13,0),"")</f>
        <v/>
      </c>
    </row>
    <row r="1602" spans="1:15" s="94" customFormat="1" x14ac:dyDescent="0.2">
      <c r="A1602" s="116">
        <v>34204</v>
      </c>
      <c r="B1602" s="90" t="s">
        <v>8750</v>
      </c>
      <c r="C1602" s="90" t="s">
        <v>3564</v>
      </c>
      <c r="D1602" s="90"/>
      <c r="E1602" s="90" t="s">
        <v>3565</v>
      </c>
      <c r="F1602" s="90" t="s">
        <v>3566</v>
      </c>
      <c r="G1602" s="90" t="s">
        <v>14216</v>
      </c>
      <c r="H1602" s="90" t="s">
        <v>913</v>
      </c>
      <c r="I1602" s="90" t="s">
        <v>1258</v>
      </c>
      <c r="J1602" s="116">
        <v>10333</v>
      </c>
      <c r="K1602" s="90" t="s">
        <v>2540</v>
      </c>
      <c r="L1602" s="90" t="s">
        <v>585</v>
      </c>
      <c r="M1602" s="94" t="str">
        <f t="shared" si="28"/>
        <v>AGHAJANYAN Eddy Norik</v>
      </c>
      <c r="N1602" s="94" t="str">
        <f>IFERROR(VLOOKUP(A1602,'[2]CLASES-TEMPORADA 2022_2023-2023'!$A:$M,12,0),"")</f>
        <v/>
      </c>
      <c r="O1602" s="90" t="str">
        <f>IFERROR(VLOOKUP(A1602,'[2]CLASES-TEMPORADA 2022_2023-2023'!$A:$M,13,0),"")</f>
        <v/>
      </c>
    </row>
    <row r="1603" spans="1:15" s="94" customFormat="1" x14ac:dyDescent="0.2">
      <c r="A1603" s="116">
        <v>34202</v>
      </c>
      <c r="B1603" s="90" t="s">
        <v>8750</v>
      </c>
      <c r="C1603" s="90" t="s">
        <v>3564</v>
      </c>
      <c r="D1603" s="90"/>
      <c r="E1603" s="90" t="s">
        <v>24</v>
      </c>
      <c r="F1603" s="90" t="s">
        <v>3567</v>
      </c>
      <c r="G1603" s="90" t="s">
        <v>14217</v>
      </c>
      <c r="H1603" s="90" t="s">
        <v>913</v>
      </c>
      <c r="I1603" s="90" t="s">
        <v>1258</v>
      </c>
      <c r="J1603" s="116">
        <v>10333</v>
      </c>
      <c r="K1603" s="90" t="s">
        <v>2540</v>
      </c>
      <c r="L1603" s="90" t="s">
        <v>585</v>
      </c>
      <c r="M1603" s="94" t="str">
        <f t="shared" si="28"/>
        <v>AGHAJANYAN Daniel</v>
      </c>
      <c r="N1603" s="94" t="str">
        <f>IFERROR(VLOOKUP(A1603,'[2]CLASES-TEMPORADA 2022_2023-2023'!$A:$M,12,0),"")</f>
        <v/>
      </c>
      <c r="O1603" s="90" t="str">
        <f>IFERROR(VLOOKUP(A1603,'[2]CLASES-TEMPORADA 2022_2023-2023'!$A:$M,13,0),"")</f>
        <v/>
      </c>
    </row>
    <row r="1604" spans="1:15" s="94" customFormat="1" x14ac:dyDescent="0.2">
      <c r="A1604" s="116">
        <v>34199</v>
      </c>
      <c r="B1604" s="90" t="s">
        <v>10851</v>
      </c>
      <c r="C1604" s="90" t="s">
        <v>3568</v>
      </c>
      <c r="D1604" s="90" t="s">
        <v>3569</v>
      </c>
      <c r="E1604" s="90" t="s">
        <v>3570</v>
      </c>
      <c r="F1604" s="90" t="s">
        <v>3571</v>
      </c>
      <c r="G1604" s="90" t="s">
        <v>14218</v>
      </c>
      <c r="H1604" s="90" t="s">
        <v>913</v>
      </c>
      <c r="I1604" s="90" t="s">
        <v>873</v>
      </c>
      <c r="J1604" s="116">
        <v>10427</v>
      </c>
      <c r="K1604" s="90" t="s">
        <v>2122</v>
      </c>
      <c r="L1604" s="90" t="s">
        <v>583</v>
      </c>
      <c r="M1604" s="94" t="str">
        <f t="shared" si="28"/>
        <v>LANDA Raishel</v>
      </c>
      <c r="N1604" s="94" t="str">
        <f>IFERROR(VLOOKUP(A1604,'[2]CLASES-TEMPORADA 2022_2023-2023'!$A:$M,12,0),"")</f>
        <v/>
      </c>
      <c r="O1604" s="90" t="str">
        <f>IFERROR(VLOOKUP(A1604,'[2]CLASES-TEMPORADA 2022_2023-2023'!$A:$M,13,0),"")</f>
        <v/>
      </c>
    </row>
    <row r="1605" spans="1:15" s="94" customFormat="1" x14ac:dyDescent="0.2">
      <c r="A1605" s="116">
        <v>34190</v>
      </c>
      <c r="B1605" s="90" t="s">
        <v>8750</v>
      </c>
      <c r="C1605" s="90" t="s">
        <v>66</v>
      </c>
      <c r="D1605" s="90" t="s">
        <v>3572</v>
      </c>
      <c r="E1605" s="90" t="s">
        <v>957</v>
      </c>
      <c r="F1605" s="90" t="s">
        <v>3573</v>
      </c>
      <c r="G1605" s="90" t="s">
        <v>14219</v>
      </c>
      <c r="H1605" s="90" t="s">
        <v>920</v>
      </c>
      <c r="I1605" s="90" t="s">
        <v>1222</v>
      </c>
      <c r="J1605" s="116">
        <v>310</v>
      </c>
      <c r="K1605" s="90" t="s">
        <v>1963</v>
      </c>
      <c r="L1605" s="90" t="s">
        <v>583</v>
      </c>
      <c r="M1605" s="94" t="str">
        <f t="shared" si="28"/>
        <v>MARTIN Marcos</v>
      </c>
      <c r="N1605" s="94" t="str">
        <f>IFERROR(VLOOKUP(A1605,'[2]CLASES-TEMPORADA 2022_2023-2023'!$A:$M,12,0),"")</f>
        <v/>
      </c>
      <c r="O1605" s="90" t="str">
        <f>IFERROR(VLOOKUP(A1605,'[2]CLASES-TEMPORADA 2022_2023-2023'!$A:$M,13,0),"")</f>
        <v/>
      </c>
    </row>
    <row r="1606" spans="1:15" s="94" customFormat="1" x14ac:dyDescent="0.2">
      <c r="A1606" s="116">
        <v>34185</v>
      </c>
      <c r="B1606" s="90" t="s">
        <v>8750</v>
      </c>
      <c r="C1606" s="90" t="s">
        <v>3574</v>
      </c>
      <c r="D1606" s="90" t="s">
        <v>3575</v>
      </c>
      <c r="E1606" s="90" t="s">
        <v>3576</v>
      </c>
      <c r="F1606" s="90" t="s">
        <v>3577</v>
      </c>
      <c r="G1606" s="90" t="s">
        <v>14220</v>
      </c>
      <c r="H1606" s="90" t="s">
        <v>913</v>
      </c>
      <c r="I1606" s="90" t="s">
        <v>968</v>
      </c>
      <c r="J1606" s="116">
        <v>115</v>
      </c>
      <c r="K1606" s="90" t="s">
        <v>2117</v>
      </c>
      <c r="L1606" s="90" t="s">
        <v>586</v>
      </c>
      <c r="M1606" s="94" t="str">
        <f t="shared" si="28"/>
        <v>GALEANO Jaime Francisco</v>
      </c>
      <c r="N1606" s="94" t="str">
        <f>IFERROR(VLOOKUP(A1606,'[2]CLASES-TEMPORADA 2022_2023-2023'!$A:$M,12,0),"")</f>
        <v/>
      </c>
      <c r="O1606" s="90" t="str">
        <f>IFERROR(VLOOKUP(A1606,'[2]CLASES-TEMPORADA 2022_2023-2023'!$A:$M,13,0),"")</f>
        <v/>
      </c>
    </row>
    <row r="1607" spans="1:15" s="94" customFormat="1" x14ac:dyDescent="0.2">
      <c r="A1607" s="116">
        <v>34183</v>
      </c>
      <c r="B1607" s="90" t="s">
        <v>8750</v>
      </c>
      <c r="C1607" s="90" t="s">
        <v>3579</v>
      </c>
      <c r="D1607" s="90" t="s">
        <v>3580</v>
      </c>
      <c r="E1607" s="90" t="s">
        <v>3581</v>
      </c>
      <c r="F1607" s="90" t="s">
        <v>3582</v>
      </c>
      <c r="G1607" s="90" t="s">
        <v>14221</v>
      </c>
      <c r="H1607" s="90" t="s">
        <v>909</v>
      </c>
      <c r="I1607" s="90" t="s">
        <v>1060</v>
      </c>
      <c r="J1607" s="116">
        <v>353</v>
      </c>
      <c r="K1607" s="90" t="s">
        <v>1963</v>
      </c>
      <c r="L1607" s="90" t="s">
        <v>583</v>
      </c>
      <c r="M1607" s="94" t="str">
        <f t="shared" si="28"/>
        <v>FUNES Iñigo</v>
      </c>
      <c r="N1607" s="94" t="str">
        <f>IFERROR(VLOOKUP(A1607,'[2]CLASES-TEMPORADA 2022_2023-2023'!$A:$M,12,0),"")</f>
        <v/>
      </c>
      <c r="O1607" s="90" t="str">
        <f>IFERROR(VLOOKUP(A1607,'[2]CLASES-TEMPORADA 2022_2023-2023'!$A:$M,13,0),"")</f>
        <v/>
      </c>
    </row>
    <row r="1608" spans="1:15" s="94" customFormat="1" x14ac:dyDescent="0.2">
      <c r="A1608" s="116">
        <v>34170</v>
      </c>
      <c r="B1608" s="90" t="s">
        <v>8750</v>
      </c>
      <c r="C1608" s="90" t="s">
        <v>1360</v>
      </c>
      <c r="D1608" s="90" t="s">
        <v>102</v>
      </c>
      <c r="E1608" s="90" t="s">
        <v>931</v>
      </c>
      <c r="F1608" s="90" t="s">
        <v>3585</v>
      </c>
      <c r="G1608" s="90" t="s">
        <v>14222</v>
      </c>
      <c r="H1608" s="90" t="s">
        <v>920</v>
      </c>
      <c r="I1608" s="90" t="s">
        <v>1152</v>
      </c>
      <c r="J1608" s="116">
        <v>62</v>
      </c>
      <c r="K1608" s="90" t="s">
        <v>1963</v>
      </c>
      <c r="L1608" s="90" t="s">
        <v>588</v>
      </c>
      <c r="M1608" s="94" t="str">
        <f t="shared" si="28"/>
        <v>SANTAMARTA Alex</v>
      </c>
      <c r="N1608" s="94" t="str">
        <f>IFERROR(VLOOKUP(A1608,'[2]CLASES-TEMPORADA 2022_2023-2023'!$A:$M,12,0),"")</f>
        <v/>
      </c>
      <c r="O1608" s="90" t="str">
        <f>IFERROR(VLOOKUP(A1608,'[2]CLASES-TEMPORADA 2022_2023-2023'!$A:$M,13,0),"")</f>
        <v/>
      </c>
    </row>
    <row r="1609" spans="1:15" s="94" customFormat="1" x14ac:dyDescent="0.2">
      <c r="A1609" s="116">
        <v>34168</v>
      </c>
      <c r="B1609" s="90" t="s">
        <v>10851</v>
      </c>
      <c r="C1609" s="90" t="s">
        <v>3586</v>
      </c>
      <c r="D1609" s="90" t="s">
        <v>1641</v>
      </c>
      <c r="E1609" s="90" t="s">
        <v>3587</v>
      </c>
      <c r="F1609" s="90" t="s">
        <v>3588</v>
      </c>
      <c r="G1609" s="90" t="s">
        <v>14223</v>
      </c>
      <c r="H1609" s="90" t="s">
        <v>913</v>
      </c>
      <c r="I1609" s="90" t="s">
        <v>1152</v>
      </c>
      <c r="J1609" s="116">
        <v>62</v>
      </c>
      <c r="K1609" s="90" t="s">
        <v>1963</v>
      </c>
      <c r="L1609" s="90" t="s">
        <v>588</v>
      </c>
      <c r="M1609" s="94" t="str">
        <f t="shared" si="28"/>
        <v>YARZABAL Irati</v>
      </c>
      <c r="N1609" s="94" t="str">
        <f>IFERROR(VLOOKUP(A1609,'[2]CLASES-TEMPORADA 2022_2023-2023'!$A:$M,12,0),"")</f>
        <v/>
      </c>
      <c r="O1609" s="90" t="str">
        <f>IFERROR(VLOOKUP(A1609,'[2]CLASES-TEMPORADA 2022_2023-2023'!$A:$M,13,0),"")</f>
        <v/>
      </c>
    </row>
    <row r="1610" spans="1:15" s="94" customFormat="1" x14ac:dyDescent="0.2">
      <c r="A1610" s="116">
        <v>34156</v>
      </c>
      <c r="B1610" s="90" t="s">
        <v>8750</v>
      </c>
      <c r="C1610" s="90" t="s">
        <v>8431</v>
      </c>
      <c r="D1610" s="90" t="s">
        <v>14224</v>
      </c>
      <c r="E1610" s="90" t="s">
        <v>63</v>
      </c>
      <c r="F1610" s="90" t="s">
        <v>5535</v>
      </c>
      <c r="G1610" s="90" t="s">
        <v>14225</v>
      </c>
      <c r="H1610" s="90" t="s">
        <v>909</v>
      </c>
      <c r="I1610" s="90" t="s">
        <v>1215</v>
      </c>
      <c r="J1610" s="116">
        <v>306</v>
      </c>
      <c r="K1610" s="90" t="s">
        <v>1963</v>
      </c>
      <c r="L1610" s="90" t="s">
        <v>602</v>
      </c>
      <c r="M1610" s="94" t="str">
        <f t="shared" si="28"/>
        <v>VILLEGAS Jesus</v>
      </c>
      <c r="N1610" s="94" t="str">
        <f>IFERROR(VLOOKUP(A1610,'[2]CLASES-TEMPORADA 2022_2023-2023'!$A:$M,12,0),"")</f>
        <v/>
      </c>
      <c r="O1610" s="90" t="str">
        <f>IFERROR(VLOOKUP(A1610,'[2]CLASES-TEMPORADA 2022_2023-2023'!$A:$M,13,0),"")</f>
        <v/>
      </c>
    </row>
    <row r="1611" spans="1:15" s="94" customFormat="1" x14ac:dyDescent="0.2">
      <c r="A1611" s="116">
        <v>34151</v>
      </c>
      <c r="B1611" s="90" t="s">
        <v>10851</v>
      </c>
      <c r="C1611" s="90" t="s">
        <v>90</v>
      </c>
      <c r="D1611" s="90" t="s">
        <v>3589</v>
      </c>
      <c r="E1611" s="90" t="s">
        <v>3590</v>
      </c>
      <c r="F1611" s="90" t="s">
        <v>3591</v>
      </c>
      <c r="G1611" s="90" t="s">
        <v>14226</v>
      </c>
      <c r="H1611" s="90" t="s">
        <v>913</v>
      </c>
      <c r="I1611" s="90" t="s">
        <v>756</v>
      </c>
      <c r="J1611" s="116">
        <v>10383</v>
      </c>
      <c r="K1611" s="90" t="s">
        <v>3592</v>
      </c>
      <c r="L1611" s="90" t="s">
        <v>591</v>
      </c>
      <c r="M1611" s="94" t="str">
        <f t="shared" si="28"/>
        <v>ZAPATA Hidalynn Alexa</v>
      </c>
      <c r="N1611" s="94" t="str">
        <f>IFERROR(VLOOKUP(A1611,'[2]CLASES-TEMPORADA 2022_2023-2023'!$A:$M,12,0),"")</f>
        <v/>
      </c>
      <c r="O1611" s="90" t="str">
        <f>IFERROR(VLOOKUP(A1611,'[2]CLASES-TEMPORADA 2022_2023-2023'!$A:$M,13,0),"")</f>
        <v/>
      </c>
    </row>
    <row r="1612" spans="1:15" s="94" customFormat="1" x14ac:dyDescent="0.2">
      <c r="A1612" s="116">
        <v>34146</v>
      </c>
      <c r="B1612" s="90" t="s">
        <v>8750</v>
      </c>
      <c r="C1612" s="90" t="s">
        <v>3593</v>
      </c>
      <c r="D1612" s="90" t="s">
        <v>56</v>
      </c>
      <c r="E1612" s="90" t="s">
        <v>931</v>
      </c>
      <c r="F1612" s="90" t="s">
        <v>3594</v>
      </c>
      <c r="G1612" s="90" t="s">
        <v>14227</v>
      </c>
      <c r="H1612" s="90" t="s">
        <v>920</v>
      </c>
      <c r="I1612" s="90" t="s">
        <v>959</v>
      </c>
      <c r="J1612" s="116">
        <v>375</v>
      </c>
      <c r="K1612" s="90" t="s">
        <v>1963</v>
      </c>
      <c r="L1612" s="90" t="s">
        <v>588</v>
      </c>
      <c r="M1612" s="94" t="str">
        <f t="shared" si="28"/>
        <v>BARR Alex</v>
      </c>
      <c r="N1612" s="94" t="str">
        <f>IFERROR(VLOOKUP(A1612,'[2]CLASES-TEMPORADA 2022_2023-2023'!$A:$M,12,0),"")</f>
        <v/>
      </c>
      <c r="O1612" s="90" t="str">
        <f>IFERROR(VLOOKUP(A1612,'[2]CLASES-TEMPORADA 2022_2023-2023'!$A:$M,13,0),"")</f>
        <v/>
      </c>
    </row>
    <row r="1613" spans="1:15" s="94" customFormat="1" x14ac:dyDescent="0.2">
      <c r="A1613" s="116">
        <v>34140</v>
      </c>
      <c r="B1613" s="90" t="s">
        <v>10851</v>
      </c>
      <c r="C1613" s="90" t="s">
        <v>69</v>
      </c>
      <c r="D1613" s="90" t="s">
        <v>84</v>
      </c>
      <c r="E1613" s="90" t="s">
        <v>13045</v>
      </c>
      <c r="F1613" s="90" t="s">
        <v>14228</v>
      </c>
      <c r="G1613" s="90" t="s">
        <v>14229</v>
      </c>
      <c r="H1613" s="90" t="s">
        <v>913</v>
      </c>
      <c r="I1613" s="90" t="s">
        <v>2116</v>
      </c>
      <c r="J1613" s="116">
        <v>10463</v>
      </c>
      <c r="K1613" s="90" t="s">
        <v>2618</v>
      </c>
      <c r="L1613" s="90" t="s">
        <v>583</v>
      </c>
      <c r="M1613" s="94" t="str">
        <f t="shared" si="28"/>
        <v>PEREZ Karla</v>
      </c>
      <c r="N1613" s="94" t="str">
        <f>IFERROR(VLOOKUP(A1613,'[2]CLASES-TEMPORADA 2022_2023-2023'!$A:$M,12,0),"")</f>
        <v/>
      </c>
      <c r="O1613" s="90" t="str">
        <f>IFERROR(VLOOKUP(A1613,'[2]CLASES-TEMPORADA 2022_2023-2023'!$A:$M,13,0),"")</f>
        <v/>
      </c>
    </row>
    <row r="1614" spans="1:15" s="94" customFormat="1" x14ac:dyDescent="0.2">
      <c r="A1614" s="116">
        <v>34132</v>
      </c>
      <c r="B1614" s="90" t="s">
        <v>8750</v>
      </c>
      <c r="C1614" s="90" t="s">
        <v>3595</v>
      </c>
      <c r="D1614" s="90" t="s">
        <v>21</v>
      </c>
      <c r="E1614" s="90" t="s">
        <v>2813</v>
      </c>
      <c r="F1614" s="90" t="s">
        <v>3596</v>
      </c>
      <c r="G1614" s="90" t="s">
        <v>14230</v>
      </c>
      <c r="H1614" s="90" t="s">
        <v>909</v>
      </c>
      <c r="I1614" s="90" t="s">
        <v>11828</v>
      </c>
      <c r="J1614" s="116">
        <v>10485</v>
      </c>
      <c r="K1614" s="90" t="s">
        <v>1963</v>
      </c>
      <c r="L1614" s="90" t="s">
        <v>585</v>
      </c>
      <c r="M1614" s="94" t="str">
        <f t="shared" si="28"/>
        <v>DE GRACIA Nestor</v>
      </c>
      <c r="N1614" s="94" t="str">
        <f>IFERROR(VLOOKUP(A1614,'[2]CLASES-TEMPORADA 2022_2023-2023'!$A:$M,12,0),"")</f>
        <v/>
      </c>
      <c r="O1614" s="90" t="str">
        <f>IFERROR(VLOOKUP(A1614,'[2]CLASES-TEMPORADA 2022_2023-2023'!$A:$M,13,0),"")</f>
        <v/>
      </c>
    </row>
    <row r="1615" spans="1:15" s="94" customFormat="1" x14ac:dyDescent="0.2">
      <c r="A1615" s="116">
        <v>34128</v>
      </c>
      <c r="B1615" s="90" t="s">
        <v>8750</v>
      </c>
      <c r="C1615" s="90" t="s">
        <v>21</v>
      </c>
      <c r="D1615" s="90" t="s">
        <v>25</v>
      </c>
      <c r="E1615" s="90" t="s">
        <v>3597</v>
      </c>
      <c r="F1615" s="90" t="s">
        <v>3598</v>
      </c>
      <c r="G1615" s="90" t="s">
        <v>14231</v>
      </c>
      <c r="H1615" s="90" t="s">
        <v>920</v>
      </c>
      <c r="I1615" s="90" t="s">
        <v>11828</v>
      </c>
      <c r="J1615" s="116">
        <v>10485</v>
      </c>
      <c r="K1615" s="90" t="s">
        <v>1963</v>
      </c>
      <c r="L1615" s="90" t="s">
        <v>585</v>
      </c>
      <c r="M1615" s="94" t="str">
        <f t="shared" si="28"/>
        <v>GARCIA Yago</v>
      </c>
      <c r="N1615" s="94" t="str">
        <f>IFERROR(VLOOKUP(A1615,'[2]CLASES-TEMPORADA 2022_2023-2023'!$A:$M,12,0),"")</f>
        <v/>
      </c>
      <c r="O1615" s="90" t="str">
        <f>IFERROR(VLOOKUP(A1615,'[2]CLASES-TEMPORADA 2022_2023-2023'!$A:$M,13,0),"")</f>
        <v/>
      </c>
    </row>
    <row r="1616" spans="1:15" s="94" customFormat="1" x14ac:dyDescent="0.2">
      <c r="A1616" s="116">
        <v>34127</v>
      </c>
      <c r="B1616" s="90" t="s">
        <v>8750</v>
      </c>
      <c r="C1616" s="90" t="s">
        <v>26</v>
      </c>
      <c r="D1616" s="90" t="s">
        <v>26</v>
      </c>
      <c r="E1616" s="90" t="s">
        <v>2464</v>
      </c>
      <c r="F1616" s="90" t="s">
        <v>3599</v>
      </c>
      <c r="G1616" s="90" t="s">
        <v>14232</v>
      </c>
      <c r="H1616" s="90" t="s">
        <v>920</v>
      </c>
      <c r="I1616" s="90" t="s">
        <v>11828</v>
      </c>
      <c r="J1616" s="116">
        <v>10485</v>
      </c>
      <c r="K1616" s="90" t="s">
        <v>1963</v>
      </c>
      <c r="L1616" s="90" t="s">
        <v>585</v>
      </c>
      <c r="M1616" s="94" t="str">
        <f t="shared" si="28"/>
        <v>GOMEZ Jaime</v>
      </c>
      <c r="N1616" s="94" t="str">
        <f>IFERROR(VLOOKUP(A1616,'[2]CLASES-TEMPORADA 2022_2023-2023'!$A:$M,12,0),"")</f>
        <v/>
      </c>
      <c r="O1616" s="90" t="str">
        <f>IFERROR(VLOOKUP(A1616,'[2]CLASES-TEMPORADA 2022_2023-2023'!$A:$M,13,0),"")</f>
        <v/>
      </c>
    </row>
    <row r="1617" spans="1:15" s="94" customFormat="1" x14ac:dyDescent="0.2">
      <c r="A1617" s="116">
        <v>34126</v>
      </c>
      <c r="B1617" s="90" t="s">
        <v>8750</v>
      </c>
      <c r="C1617" s="90" t="s">
        <v>3600</v>
      </c>
      <c r="D1617" s="90" t="s">
        <v>3601</v>
      </c>
      <c r="E1617" s="90" t="s">
        <v>3602</v>
      </c>
      <c r="F1617" s="90" t="s">
        <v>3603</v>
      </c>
      <c r="G1617" s="90" t="s">
        <v>14233</v>
      </c>
      <c r="H1617" s="90" t="s">
        <v>913</v>
      </c>
      <c r="I1617" s="90" t="s">
        <v>1152</v>
      </c>
      <c r="J1617" s="116">
        <v>62</v>
      </c>
      <c r="K1617" s="90" t="s">
        <v>2772</v>
      </c>
      <c r="L1617" s="90" t="s">
        <v>588</v>
      </c>
      <c r="M1617" s="94" t="str">
        <f t="shared" si="28"/>
        <v>ELSAYED Mohamed Ahmed</v>
      </c>
      <c r="N1617" s="94" t="str">
        <f>IFERROR(VLOOKUP(A1617,'[2]CLASES-TEMPORADA 2022_2023-2023'!$A:$M,12,0),"")</f>
        <v/>
      </c>
      <c r="O1617" s="90" t="str">
        <f>IFERROR(VLOOKUP(A1617,'[2]CLASES-TEMPORADA 2022_2023-2023'!$A:$M,13,0),"")</f>
        <v/>
      </c>
    </row>
    <row r="1618" spans="1:15" s="94" customFormat="1" x14ac:dyDescent="0.2">
      <c r="A1618" s="116">
        <v>34125</v>
      </c>
      <c r="B1618" s="90" t="s">
        <v>8750</v>
      </c>
      <c r="C1618" s="90" t="s">
        <v>14234</v>
      </c>
      <c r="D1618" s="90" t="s">
        <v>11892</v>
      </c>
      <c r="E1618" s="90" t="s">
        <v>14235</v>
      </c>
      <c r="F1618" s="90" t="s">
        <v>14236</v>
      </c>
      <c r="G1618" s="90" t="s">
        <v>14237</v>
      </c>
      <c r="H1618" s="90" t="s">
        <v>913</v>
      </c>
      <c r="I1618" s="90" t="s">
        <v>1169</v>
      </c>
      <c r="J1618" s="116">
        <v>678</v>
      </c>
      <c r="K1618" s="90" t="s">
        <v>2156</v>
      </c>
      <c r="L1618" s="90" t="s">
        <v>586</v>
      </c>
      <c r="M1618" s="94" t="str">
        <f t="shared" si="28"/>
        <v>RIOFRIO Emiliano Baruch</v>
      </c>
      <c r="N1618" s="94" t="str">
        <f>IFERROR(VLOOKUP(A1618,'[2]CLASES-TEMPORADA 2022_2023-2023'!$A:$M,12,0),"")</f>
        <v/>
      </c>
      <c r="O1618" s="90" t="str">
        <f>IFERROR(VLOOKUP(A1618,'[2]CLASES-TEMPORADA 2022_2023-2023'!$A:$M,13,0),"")</f>
        <v/>
      </c>
    </row>
    <row r="1619" spans="1:15" s="94" customFormat="1" x14ac:dyDescent="0.2">
      <c r="A1619" s="116">
        <v>34118</v>
      </c>
      <c r="B1619" s="90" t="s">
        <v>10851</v>
      </c>
      <c r="C1619" s="90" t="s">
        <v>21</v>
      </c>
      <c r="D1619" s="90" t="s">
        <v>29</v>
      </c>
      <c r="E1619" s="90" t="s">
        <v>3604</v>
      </c>
      <c r="F1619" s="90" t="s">
        <v>3605</v>
      </c>
      <c r="G1619" s="90" t="s">
        <v>14238</v>
      </c>
      <c r="H1619" s="90" t="s">
        <v>909</v>
      </c>
      <c r="I1619" s="90" t="s">
        <v>2495</v>
      </c>
      <c r="J1619" s="116">
        <v>10193</v>
      </c>
      <c r="K1619" s="90" t="s">
        <v>1963</v>
      </c>
      <c r="L1619" s="90" t="s">
        <v>588</v>
      </c>
      <c r="M1619" s="94" t="str">
        <f t="shared" si="28"/>
        <v>GARCIA Uxue</v>
      </c>
      <c r="N1619" s="94" t="str">
        <f>IFERROR(VLOOKUP(A1619,'[2]CLASES-TEMPORADA 2022_2023-2023'!$A:$M,12,0),"")</f>
        <v/>
      </c>
      <c r="O1619" s="90" t="str">
        <f>IFERROR(VLOOKUP(A1619,'[2]CLASES-TEMPORADA 2022_2023-2023'!$A:$M,13,0),"")</f>
        <v/>
      </c>
    </row>
    <row r="1620" spans="1:15" s="94" customFormat="1" x14ac:dyDescent="0.2">
      <c r="A1620" s="116">
        <v>34117</v>
      </c>
      <c r="B1620" s="90" t="s">
        <v>8750</v>
      </c>
      <c r="C1620" s="90" t="s">
        <v>22</v>
      </c>
      <c r="D1620" s="90" t="s">
        <v>14239</v>
      </c>
      <c r="E1620" s="90" t="s">
        <v>105</v>
      </c>
      <c r="F1620" s="90" t="s">
        <v>14240</v>
      </c>
      <c r="G1620" s="90" t="s">
        <v>14241</v>
      </c>
      <c r="H1620" s="90" t="s">
        <v>909</v>
      </c>
      <c r="I1620" s="90" t="s">
        <v>1105</v>
      </c>
      <c r="J1620" s="116">
        <v>10348</v>
      </c>
      <c r="K1620" s="90" t="s">
        <v>1963</v>
      </c>
      <c r="L1620" s="90" t="s">
        <v>520</v>
      </c>
      <c r="M1620" s="94" t="str">
        <f t="shared" si="28"/>
        <v>FERNANDEZ Francisco Javier</v>
      </c>
      <c r="N1620" s="94" t="str">
        <f>IFERROR(VLOOKUP(A1620,'[2]CLASES-TEMPORADA 2022_2023-2023'!$A:$M,12,0),"")</f>
        <v/>
      </c>
      <c r="O1620" s="90" t="str">
        <f>IFERROR(VLOOKUP(A1620,'[2]CLASES-TEMPORADA 2022_2023-2023'!$A:$M,13,0),"")</f>
        <v/>
      </c>
    </row>
    <row r="1621" spans="1:15" s="94" customFormat="1" x14ac:dyDescent="0.2">
      <c r="A1621" s="116">
        <v>34113</v>
      </c>
      <c r="B1621" s="90" t="s">
        <v>10851</v>
      </c>
      <c r="C1621" s="90" t="s">
        <v>2369</v>
      </c>
      <c r="D1621" s="90" t="s">
        <v>2370</v>
      </c>
      <c r="E1621" s="90" t="s">
        <v>2371</v>
      </c>
      <c r="F1621" s="90" t="s">
        <v>2372</v>
      </c>
      <c r="G1621" s="90" t="s">
        <v>14242</v>
      </c>
      <c r="H1621" s="90" t="s">
        <v>913</v>
      </c>
      <c r="I1621" s="90" t="s">
        <v>1162</v>
      </c>
      <c r="J1621" s="116">
        <v>326</v>
      </c>
      <c r="K1621" s="90" t="s">
        <v>2160</v>
      </c>
      <c r="L1621" s="90" t="s">
        <v>591</v>
      </c>
      <c r="M1621" s="94" t="str">
        <f t="shared" si="28"/>
        <v>ZILOTIN Joanna</v>
      </c>
      <c r="N1621" s="94" t="str">
        <f>IFERROR(VLOOKUP(A1621,'[2]CLASES-TEMPORADA 2022_2023-2023'!$A:$M,12,0),"")</f>
        <v/>
      </c>
      <c r="O1621" s="90" t="str">
        <f>IFERROR(VLOOKUP(A1621,'[2]CLASES-TEMPORADA 2022_2023-2023'!$A:$M,13,0),"")</f>
        <v/>
      </c>
    </row>
    <row r="1622" spans="1:15" s="94" customFormat="1" x14ac:dyDescent="0.2">
      <c r="A1622" s="116">
        <v>34111</v>
      </c>
      <c r="B1622" s="90" t="s">
        <v>8750</v>
      </c>
      <c r="C1622" s="90" t="s">
        <v>3668</v>
      </c>
      <c r="D1622" s="90" t="s">
        <v>28</v>
      </c>
      <c r="E1622" s="90" t="s">
        <v>14243</v>
      </c>
      <c r="F1622" s="90" t="s">
        <v>5263</v>
      </c>
      <c r="G1622" s="90" t="s">
        <v>14244</v>
      </c>
      <c r="H1622" s="90" t="s">
        <v>913</v>
      </c>
      <c r="I1622" s="90" t="s">
        <v>4374</v>
      </c>
      <c r="J1622" s="116">
        <v>10466</v>
      </c>
      <c r="K1622" s="90" t="s">
        <v>2014</v>
      </c>
      <c r="L1622" s="90" t="s">
        <v>583</v>
      </c>
      <c r="M1622" s="94" t="str">
        <f t="shared" si="28"/>
        <v>TEJADA Abit Ronaldo</v>
      </c>
      <c r="N1622" s="94" t="str">
        <f>IFERROR(VLOOKUP(A1622,'[2]CLASES-TEMPORADA 2022_2023-2023'!$A:$M,12,0),"")</f>
        <v/>
      </c>
      <c r="O1622" s="90" t="str">
        <f>IFERROR(VLOOKUP(A1622,'[2]CLASES-TEMPORADA 2022_2023-2023'!$A:$M,13,0),"")</f>
        <v/>
      </c>
    </row>
    <row r="1623" spans="1:15" s="94" customFormat="1" x14ac:dyDescent="0.2">
      <c r="A1623" s="116">
        <v>34108</v>
      </c>
      <c r="B1623" s="90" t="s">
        <v>8750</v>
      </c>
      <c r="C1623" s="90" t="s">
        <v>3606</v>
      </c>
      <c r="D1623" s="90" t="s">
        <v>3607</v>
      </c>
      <c r="E1623" s="90" t="s">
        <v>32</v>
      </c>
      <c r="F1623" s="90" t="s">
        <v>3608</v>
      </c>
      <c r="G1623" s="90" t="s">
        <v>14245</v>
      </c>
      <c r="H1623" s="90" t="s">
        <v>913</v>
      </c>
      <c r="I1623" s="90" t="s">
        <v>1169</v>
      </c>
      <c r="J1623" s="116">
        <v>678</v>
      </c>
      <c r="K1623" s="90" t="s">
        <v>1963</v>
      </c>
      <c r="L1623" s="90" t="s">
        <v>586</v>
      </c>
      <c r="M1623" s="94" t="str">
        <f t="shared" si="28"/>
        <v>MARTIN MORA Santiago</v>
      </c>
      <c r="N1623" s="94" t="str">
        <f>IFERROR(VLOOKUP(A1623,'[2]CLASES-TEMPORADA 2022_2023-2023'!$A:$M,12,0),"")</f>
        <v/>
      </c>
      <c r="O1623" s="90" t="str">
        <f>IFERROR(VLOOKUP(A1623,'[2]CLASES-TEMPORADA 2022_2023-2023'!$A:$M,13,0),"")</f>
        <v/>
      </c>
    </row>
    <row r="1624" spans="1:15" s="94" customFormat="1" x14ac:dyDescent="0.2">
      <c r="A1624" s="116">
        <v>34089</v>
      </c>
      <c r="B1624" s="90" t="s">
        <v>8750</v>
      </c>
      <c r="C1624" s="90" t="s">
        <v>4594</v>
      </c>
      <c r="D1624" s="90" t="s">
        <v>14246</v>
      </c>
      <c r="E1624" s="90" t="s">
        <v>7417</v>
      </c>
      <c r="F1624" s="90" t="s">
        <v>2523</v>
      </c>
      <c r="G1624" s="90" t="s">
        <v>14247</v>
      </c>
      <c r="H1624" s="90" t="s">
        <v>920</v>
      </c>
      <c r="I1624" s="90" t="s">
        <v>11351</v>
      </c>
      <c r="J1624" s="116">
        <v>10411</v>
      </c>
      <c r="K1624" s="90" t="s">
        <v>1963</v>
      </c>
      <c r="L1624" s="90" t="s">
        <v>520</v>
      </c>
      <c r="M1624" s="94" t="str">
        <f t="shared" si="28"/>
        <v>SANTOME Xurxo</v>
      </c>
      <c r="N1624" s="94" t="str">
        <f>IFERROR(VLOOKUP(A1624,'[2]CLASES-TEMPORADA 2022_2023-2023'!$A:$M,12,0),"")</f>
        <v/>
      </c>
      <c r="O1624" s="90" t="str">
        <f>IFERROR(VLOOKUP(A1624,'[2]CLASES-TEMPORADA 2022_2023-2023'!$A:$M,13,0),"")</f>
        <v/>
      </c>
    </row>
    <row r="1625" spans="1:15" s="94" customFormat="1" x14ac:dyDescent="0.2">
      <c r="A1625" s="116">
        <v>34087</v>
      </c>
      <c r="B1625" s="90" t="s">
        <v>8750</v>
      </c>
      <c r="C1625" s="90" t="s">
        <v>14248</v>
      </c>
      <c r="D1625" s="90" t="s">
        <v>6418</v>
      </c>
      <c r="E1625" s="90" t="s">
        <v>2513</v>
      </c>
      <c r="F1625" s="90" t="s">
        <v>2714</v>
      </c>
      <c r="G1625" s="90" t="s">
        <v>14249</v>
      </c>
      <c r="H1625" s="90" t="s">
        <v>909</v>
      </c>
      <c r="I1625" s="90" t="s">
        <v>11351</v>
      </c>
      <c r="J1625" s="116">
        <v>10411</v>
      </c>
      <c r="K1625" s="90" t="s">
        <v>1963</v>
      </c>
      <c r="L1625" s="90" t="s">
        <v>520</v>
      </c>
      <c r="M1625" s="94" t="str">
        <f t="shared" si="28"/>
        <v>PORTO Leo</v>
      </c>
      <c r="N1625" s="94" t="str">
        <f>IFERROR(VLOOKUP(A1625,'[2]CLASES-TEMPORADA 2022_2023-2023'!$A:$M,12,0),"")</f>
        <v/>
      </c>
      <c r="O1625" s="90" t="str">
        <f>IFERROR(VLOOKUP(A1625,'[2]CLASES-TEMPORADA 2022_2023-2023'!$A:$M,13,0),"")</f>
        <v/>
      </c>
    </row>
    <row r="1626" spans="1:15" s="94" customFormat="1" x14ac:dyDescent="0.2">
      <c r="A1626" s="116">
        <v>34086</v>
      </c>
      <c r="B1626" s="90" t="s">
        <v>8750</v>
      </c>
      <c r="C1626" s="90" t="s">
        <v>31</v>
      </c>
      <c r="D1626" s="90" t="s">
        <v>1296</v>
      </c>
      <c r="E1626" s="90" t="s">
        <v>2150</v>
      </c>
      <c r="F1626" s="90" t="s">
        <v>2230</v>
      </c>
      <c r="G1626" s="90" t="s">
        <v>14250</v>
      </c>
      <c r="H1626" s="90" t="s">
        <v>909</v>
      </c>
      <c r="I1626" s="90" t="s">
        <v>951</v>
      </c>
      <c r="J1626" s="116">
        <v>305</v>
      </c>
      <c r="K1626" s="90" t="s">
        <v>1963</v>
      </c>
      <c r="L1626" s="90" t="s">
        <v>583</v>
      </c>
      <c r="M1626" s="94" t="str">
        <f t="shared" si="28"/>
        <v>LOPEZ Eric</v>
      </c>
      <c r="N1626" s="94" t="str">
        <f>IFERROR(VLOOKUP(A1626,'[2]CLASES-TEMPORADA 2022_2023-2023'!$A:$M,12,0),"")</f>
        <v/>
      </c>
      <c r="O1626" s="90" t="str">
        <f>IFERROR(VLOOKUP(A1626,'[2]CLASES-TEMPORADA 2022_2023-2023'!$A:$M,13,0),"")</f>
        <v/>
      </c>
    </row>
    <row r="1627" spans="1:15" s="94" customFormat="1" x14ac:dyDescent="0.2">
      <c r="A1627" s="116">
        <v>34079</v>
      </c>
      <c r="B1627" s="90" t="s">
        <v>8750</v>
      </c>
      <c r="C1627" s="90" t="s">
        <v>3610</v>
      </c>
      <c r="D1627" s="90"/>
      <c r="E1627" s="90" t="s">
        <v>24</v>
      </c>
      <c r="F1627" s="90" t="s">
        <v>3611</v>
      </c>
      <c r="G1627" s="90" t="s">
        <v>14251</v>
      </c>
      <c r="H1627" s="90" t="s">
        <v>920</v>
      </c>
      <c r="I1627" s="90" t="s">
        <v>3208</v>
      </c>
      <c r="J1627" s="116">
        <v>155</v>
      </c>
      <c r="K1627" s="90" t="s">
        <v>1963</v>
      </c>
      <c r="L1627" s="90" t="s">
        <v>602</v>
      </c>
      <c r="M1627" s="94" t="str">
        <f t="shared" si="28"/>
        <v>MAKOVSKII Daniel</v>
      </c>
      <c r="N1627" s="94" t="str">
        <f>IFERROR(VLOOKUP(A1627,'[2]CLASES-TEMPORADA 2022_2023-2023'!$A:$M,12,0),"")</f>
        <v/>
      </c>
      <c r="O1627" s="90" t="str">
        <f>IFERROR(VLOOKUP(A1627,'[2]CLASES-TEMPORADA 2022_2023-2023'!$A:$M,13,0),"")</f>
        <v/>
      </c>
    </row>
    <row r="1628" spans="1:15" s="94" customFormat="1" x14ac:dyDescent="0.2">
      <c r="A1628" s="116">
        <v>34075</v>
      </c>
      <c r="B1628" s="90" t="s">
        <v>8750</v>
      </c>
      <c r="C1628" s="90" t="s">
        <v>1017</v>
      </c>
      <c r="D1628" s="90" t="s">
        <v>1018</v>
      </c>
      <c r="E1628" s="90" t="s">
        <v>1019</v>
      </c>
      <c r="F1628" s="90" t="s">
        <v>3019</v>
      </c>
      <c r="G1628" s="90" t="s">
        <v>14252</v>
      </c>
      <c r="H1628" s="90" t="s">
        <v>909</v>
      </c>
      <c r="I1628" s="90" t="s">
        <v>1020</v>
      </c>
      <c r="J1628" s="116">
        <v>10163</v>
      </c>
      <c r="K1628" s="90" t="s">
        <v>1963</v>
      </c>
      <c r="L1628" s="90" t="s">
        <v>599</v>
      </c>
      <c r="M1628" s="94" t="str">
        <f t="shared" si="28"/>
        <v>MARTIINEZ Slavi</v>
      </c>
      <c r="N1628" s="94">
        <f>IFERROR(VLOOKUP(A1628,'[2]CLASES-TEMPORADA 2022_2023-2023'!$A:$M,12,0),"")</f>
        <v>-1</v>
      </c>
      <c r="O1628" s="90" t="str">
        <f>IFERROR(VLOOKUP(A1628,'[2]CLASES-TEMPORADA 2022_2023-2023'!$A:$M,13,0),"")</f>
        <v>NUE</v>
      </c>
    </row>
    <row r="1629" spans="1:15" s="94" customFormat="1" x14ac:dyDescent="0.2">
      <c r="A1629" s="116">
        <v>34068</v>
      </c>
      <c r="B1629" s="90" t="s">
        <v>8750</v>
      </c>
      <c r="C1629" s="90" t="s">
        <v>3613</v>
      </c>
      <c r="D1629" s="90" t="s">
        <v>21</v>
      </c>
      <c r="E1629" s="90" t="s">
        <v>126</v>
      </c>
      <c r="F1629" s="90" t="s">
        <v>3614</v>
      </c>
      <c r="G1629" s="90" t="s">
        <v>14253</v>
      </c>
      <c r="H1629" s="90" t="s">
        <v>920</v>
      </c>
      <c r="I1629" s="90" t="s">
        <v>1087</v>
      </c>
      <c r="J1629" s="116">
        <v>712</v>
      </c>
      <c r="K1629" s="90" t="s">
        <v>1963</v>
      </c>
      <c r="L1629" s="90" t="s">
        <v>585</v>
      </c>
      <c r="M1629" s="94" t="str">
        <f t="shared" si="28"/>
        <v>DELTELL Pablo</v>
      </c>
      <c r="N1629" s="94" t="str">
        <f>IFERROR(VLOOKUP(A1629,'[2]CLASES-TEMPORADA 2022_2023-2023'!$A:$M,12,0),"")</f>
        <v/>
      </c>
      <c r="O1629" s="90" t="str">
        <f>IFERROR(VLOOKUP(A1629,'[2]CLASES-TEMPORADA 2022_2023-2023'!$A:$M,13,0),"")</f>
        <v/>
      </c>
    </row>
    <row r="1630" spans="1:15" s="94" customFormat="1" x14ac:dyDescent="0.2">
      <c r="A1630" s="116">
        <v>34058</v>
      </c>
      <c r="B1630" s="90" t="s">
        <v>8750</v>
      </c>
      <c r="C1630" s="90" t="s">
        <v>1283</v>
      </c>
      <c r="D1630" s="90" t="s">
        <v>115</v>
      </c>
      <c r="E1630" s="90" t="s">
        <v>119</v>
      </c>
      <c r="F1630" s="90" t="s">
        <v>3615</v>
      </c>
      <c r="G1630" s="90" t="s">
        <v>14254</v>
      </c>
      <c r="H1630" s="90" t="s">
        <v>920</v>
      </c>
      <c r="I1630" s="90" t="s">
        <v>993</v>
      </c>
      <c r="J1630" s="116">
        <v>10005</v>
      </c>
      <c r="K1630" s="90" t="s">
        <v>1963</v>
      </c>
      <c r="L1630" s="90" t="s">
        <v>593</v>
      </c>
      <c r="M1630" s="94" t="str">
        <f t="shared" si="28"/>
        <v>VAZQUEZ Ruben</v>
      </c>
      <c r="N1630" s="94" t="str">
        <f>IFERROR(VLOOKUP(A1630,'[2]CLASES-TEMPORADA 2022_2023-2023'!$A:$M,12,0),"")</f>
        <v/>
      </c>
      <c r="O1630" s="90" t="str">
        <f>IFERROR(VLOOKUP(A1630,'[2]CLASES-TEMPORADA 2022_2023-2023'!$A:$M,13,0),"")</f>
        <v/>
      </c>
    </row>
    <row r="1631" spans="1:15" s="94" customFormat="1" x14ac:dyDescent="0.2">
      <c r="A1631" s="116">
        <v>34050</v>
      </c>
      <c r="B1631" s="90" t="s">
        <v>8750</v>
      </c>
      <c r="C1631" s="90" t="s">
        <v>1469</v>
      </c>
      <c r="D1631" s="90" t="s">
        <v>3616</v>
      </c>
      <c r="E1631" s="90" t="s">
        <v>110</v>
      </c>
      <c r="F1631" s="90" t="s">
        <v>3617</v>
      </c>
      <c r="G1631" s="90" t="s">
        <v>14255</v>
      </c>
      <c r="H1631" s="90" t="s">
        <v>909</v>
      </c>
      <c r="I1631" s="90" t="s">
        <v>955</v>
      </c>
      <c r="J1631" s="116">
        <v>331</v>
      </c>
      <c r="K1631" s="90" t="s">
        <v>1963</v>
      </c>
      <c r="L1631" s="90" t="s">
        <v>588</v>
      </c>
      <c r="M1631" s="94" t="str">
        <f t="shared" si="28"/>
        <v>CEA Alvaro</v>
      </c>
      <c r="N1631" s="94" t="str">
        <f>IFERROR(VLOOKUP(A1631,'[2]CLASES-TEMPORADA 2022_2023-2023'!$A:$M,12,0),"")</f>
        <v/>
      </c>
      <c r="O1631" s="90" t="str">
        <f>IFERROR(VLOOKUP(A1631,'[2]CLASES-TEMPORADA 2022_2023-2023'!$A:$M,13,0),"")</f>
        <v/>
      </c>
    </row>
    <row r="1632" spans="1:15" s="94" customFormat="1" x14ac:dyDescent="0.2">
      <c r="A1632" s="116">
        <v>34037</v>
      </c>
      <c r="B1632" s="90" t="s">
        <v>8750</v>
      </c>
      <c r="C1632" s="90" t="s">
        <v>69</v>
      </c>
      <c r="D1632" s="90" t="s">
        <v>25</v>
      </c>
      <c r="E1632" s="90" t="s">
        <v>85</v>
      </c>
      <c r="F1632" s="90" t="s">
        <v>3619</v>
      </c>
      <c r="G1632" s="90" t="s">
        <v>14256</v>
      </c>
      <c r="H1632" s="90" t="s">
        <v>913</v>
      </c>
      <c r="I1632" s="90" t="s">
        <v>921</v>
      </c>
      <c r="J1632" s="116">
        <v>78</v>
      </c>
      <c r="K1632" s="90" t="s">
        <v>1963</v>
      </c>
      <c r="L1632" s="90" t="s">
        <v>583</v>
      </c>
      <c r="M1632" s="94" t="str">
        <f t="shared" si="28"/>
        <v>PEREZ Diego</v>
      </c>
      <c r="N1632" s="94" t="str">
        <f>IFERROR(VLOOKUP(A1632,'[2]CLASES-TEMPORADA 2022_2023-2023'!$A:$M,12,0),"")</f>
        <v/>
      </c>
      <c r="O1632" s="90" t="str">
        <f>IFERROR(VLOOKUP(A1632,'[2]CLASES-TEMPORADA 2022_2023-2023'!$A:$M,13,0),"")</f>
        <v/>
      </c>
    </row>
    <row r="1633" spans="1:15" s="94" customFormat="1" x14ac:dyDescent="0.2">
      <c r="A1633" s="116">
        <v>34008</v>
      </c>
      <c r="B1633" s="90" t="s">
        <v>8750</v>
      </c>
      <c r="C1633" s="90" t="s">
        <v>3623</v>
      </c>
      <c r="D1633" s="90" t="s">
        <v>66</v>
      </c>
      <c r="E1633" s="90" t="s">
        <v>3624</v>
      </c>
      <c r="F1633" s="90" t="s">
        <v>3387</v>
      </c>
      <c r="G1633" s="90" t="s">
        <v>14257</v>
      </c>
      <c r="H1633" s="90" t="s">
        <v>913</v>
      </c>
      <c r="I1633" s="90" t="s">
        <v>1190</v>
      </c>
      <c r="J1633" s="116">
        <v>636</v>
      </c>
      <c r="K1633" s="90" t="s">
        <v>1963</v>
      </c>
      <c r="L1633" s="90" t="s">
        <v>593</v>
      </c>
      <c r="M1633" s="94" t="str">
        <f t="shared" si="28"/>
        <v>FERREZ Rafael Jesus</v>
      </c>
      <c r="N1633" s="94" t="str">
        <f>IFERROR(VLOOKUP(A1633,'[2]CLASES-TEMPORADA 2022_2023-2023'!$A:$M,12,0),"")</f>
        <v/>
      </c>
      <c r="O1633" s="90" t="str">
        <f>IFERROR(VLOOKUP(A1633,'[2]CLASES-TEMPORADA 2022_2023-2023'!$A:$M,13,0),"")</f>
        <v/>
      </c>
    </row>
    <row r="1634" spans="1:15" s="94" customFormat="1" x14ac:dyDescent="0.2">
      <c r="A1634" s="116">
        <v>33993</v>
      </c>
      <c r="B1634" s="90" t="s">
        <v>10851</v>
      </c>
      <c r="C1634" s="90" t="s">
        <v>53</v>
      </c>
      <c r="D1634" s="90" t="s">
        <v>3625</v>
      </c>
      <c r="E1634" s="90" t="s">
        <v>3587</v>
      </c>
      <c r="F1634" s="90" t="s">
        <v>3626</v>
      </c>
      <c r="G1634" s="90" t="s">
        <v>14258</v>
      </c>
      <c r="H1634" s="90" t="s">
        <v>920</v>
      </c>
      <c r="I1634" s="90" t="s">
        <v>1021</v>
      </c>
      <c r="J1634" s="116">
        <v>10178</v>
      </c>
      <c r="K1634" s="90" t="s">
        <v>1963</v>
      </c>
      <c r="L1634" s="90" t="s">
        <v>588</v>
      </c>
      <c r="M1634" s="94" t="str">
        <f t="shared" si="28"/>
        <v>GIL Irati</v>
      </c>
      <c r="N1634" s="94" t="str">
        <f>IFERROR(VLOOKUP(A1634,'[2]CLASES-TEMPORADA 2022_2023-2023'!$A:$M,12,0),"")</f>
        <v/>
      </c>
      <c r="O1634" s="90" t="str">
        <f>IFERROR(VLOOKUP(A1634,'[2]CLASES-TEMPORADA 2022_2023-2023'!$A:$M,13,0),"")</f>
        <v/>
      </c>
    </row>
    <row r="1635" spans="1:15" s="94" customFormat="1" x14ac:dyDescent="0.2">
      <c r="A1635" s="116">
        <v>33992</v>
      </c>
      <c r="B1635" s="90" t="s">
        <v>8750</v>
      </c>
      <c r="C1635" s="90" t="s">
        <v>14259</v>
      </c>
      <c r="D1635" s="90" t="s">
        <v>2716</v>
      </c>
      <c r="E1635" s="90" t="s">
        <v>2493</v>
      </c>
      <c r="F1635" s="90" t="s">
        <v>14260</v>
      </c>
      <c r="G1635" s="90" t="s">
        <v>14261</v>
      </c>
      <c r="H1635" s="90" t="s">
        <v>909</v>
      </c>
      <c r="I1635" s="90" t="s">
        <v>1021</v>
      </c>
      <c r="J1635" s="116">
        <v>10178</v>
      </c>
      <c r="K1635" s="90" t="s">
        <v>1963</v>
      </c>
      <c r="L1635" s="90" t="s">
        <v>588</v>
      </c>
      <c r="M1635" s="94" t="str">
        <f t="shared" si="28"/>
        <v>CORDOBA Oihan</v>
      </c>
      <c r="N1635" s="94" t="str">
        <f>IFERROR(VLOOKUP(A1635,'[2]CLASES-TEMPORADA 2022_2023-2023'!$A:$M,12,0),"")</f>
        <v/>
      </c>
      <c r="O1635" s="90" t="str">
        <f>IFERROR(VLOOKUP(A1635,'[2]CLASES-TEMPORADA 2022_2023-2023'!$A:$M,13,0),"")</f>
        <v/>
      </c>
    </row>
    <row r="1636" spans="1:15" s="94" customFormat="1" x14ac:dyDescent="0.2">
      <c r="A1636" s="116">
        <v>33984</v>
      </c>
      <c r="B1636" s="90" t="s">
        <v>8750</v>
      </c>
      <c r="C1636" s="90" t="s">
        <v>14262</v>
      </c>
      <c r="D1636" s="90" t="s">
        <v>2434</v>
      </c>
      <c r="E1636" s="90" t="s">
        <v>2677</v>
      </c>
      <c r="F1636" s="90" t="s">
        <v>14263</v>
      </c>
      <c r="G1636" s="90" t="s">
        <v>14264</v>
      </c>
      <c r="H1636" s="90" t="s">
        <v>920</v>
      </c>
      <c r="I1636" s="90" t="s">
        <v>1080</v>
      </c>
      <c r="J1636" s="116">
        <v>302</v>
      </c>
      <c r="K1636" s="90" t="s">
        <v>1963</v>
      </c>
      <c r="L1636" s="90" t="s">
        <v>585</v>
      </c>
      <c r="M1636" s="94" t="str">
        <f t="shared" si="28"/>
        <v>ZALDIBAR Rafel</v>
      </c>
      <c r="N1636" s="94" t="str">
        <f>IFERROR(VLOOKUP(A1636,'[2]CLASES-TEMPORADA 2022_2023-2023'!$A:$M,12,0),"")</f>
        <v/>
      </c>
      <c r="O1636" s="90" t="str">
        <f>IFERROR(VLOOKUP(A1636,'[2]CLASES-TEMPORADA 2022_2023-2023'!$A:$M,13,0),"")</f>
        <v/>
      </c>
    </row>
    <row r="1637" spans="1:15" s="94" customFormat="1" x14ac:dyDescent="0.2">
      <c r="A1637" s="116">
        <v>33983</v>
      </c>
      <c r="B1637" s="90" t="s">
        <v>8750</v>
      </c>
      <c r="C1637" s="90" t="s">
        <v>1552</v>
      </c>
      <c r="D1637" s="90" t="s">
        <v>3627</v>
      </c>
      <c r="E1637" s="90" t="s">
        <v>2151</v>
      </c>
      <c r="F1637" s="90" t="s">
        <v>2194</v>
      </c>
      <c r="G1637" s="90" t="s">
        <v>14265</v>
      </c>
      <c r="H1637" s="90" t="s">
        <v>909</v>
      </c>
      <c r="I1637" s="90" t="s">
        <v>1171</v>
      </c>
      <c r="J1637" s="116">
        <v>59</v>
      </c>
      <c r="K1637" s="90" t="s">
        <v>1963</v>
      </c>
      <c r="L1637" s="90" t="s">
        <v>587</v>
      </c>
      <c r="M1637" s="94" t="str">
        <f t="shared" si="28"/>
        <v>TORRENTS Joan</v>
      </c>
      <c r="N1637" s="94" t="str">
        <f>IFERROR(VLOOKUP(A1637,'[2]CLASES-TEMPORADA 2022_2023-2023'!$A:$M,12,0),"")</f>
        <v/>
      </c>
      <c r="O1637" s="90" t="str">
        <f>IFERROR(VLOOKUP(A1637,'[2]CLASES-TEMPORADA 2022_2023-2023'!$A:$M,13,0),"")</f>
        <v/>
      </c>
    </row>
    <row r="1638" spans="1:15" s="94" customFormat="1" x14ac:dyDescent="0.2">
      <c r="A1638" s="116">
        <v>33982</v>
      </c>
      <c r="B1638" s="90" t="s">
        <v>8750</v>
      </c>
      <c r="C1638" s="90" t="s">
        <v>3628</v>
      </c>
      <c r="D1638" s="90"/>
      <c r="E1638" s="90" t="s">
        <v>3629</v>
      </c>
      <c r="F1638" s="90" t="s">
        <v>3630</v>
      </c>
      <c r="G1638" s="90" t="s">
        <v>14266</v>
      </c>
      <c r="H1638" s="90" t="s">
        <v>913</v>
      </c>
      <c r="I1638" s="90" t="s">
        <v>1188</v>
      </c>
      <c r="J1638" s="116">
        <v>251</v>
      </c>
      <c r="K1638" s="90" t="s">
        <v>2113</v>
      </c>
      <c r="L1638" s="90" t="s">
        <v>587</v>
      </c>
      <c r="M1638" s="94" t="str">
        <f t="shared" si="28"/>
        <v>PINHO Diogo Dos Santos</v>
      </c>
      <c r="N1638" s="94" t="str">
        <f>IFERROR(VLOOKUP(A1638,'[2]CLASES-TEMPORADA 2022_2023-2023'!$A:$M,12,0),"")</f>
        <v/>
      </c>
      <c r="O1638" s="90" t="str">
        <f>IFERROR(VLOOKUP(A1638,'[2]CLASES-TEMPORADA 2022_2023-2023'!$A:$M,13,0),"")</f>
        <v/>
      </c>
    </row>
    <row r="1639" spans="1:15" s="94" customFormat="1" x14ac:dyDescent="0.2">
      <c r="A1639" s="116">
        <v>33967</v>
      </c>
      <c r="B1639" s="90" t="s">
        <v>8750</v>
      </c>
      <c r="C1639" s="90" t="s">
        <v>1309</v>
      </c>
      <c r="D1639" s="90" t="s">
        <v>1723</v>
      </c>
      <c r="E1639" s="90" t="s">
        <v>957</v>
      </c>
      <c r="F1639" s="90" t="s">
        <v>3631</v>
      </c>
      <c r="G1639" s="90" t="s">
        <v>14267</v>
      </c>
      <c r="H1639" s="90" t="s">
        <v>909</v>
      </c>
      <c r="I1639" s="90" t="s">
        <v>934</v>
      </c>
      <c r="J1639" s="116">
        <v>193</v>
      </c>
      <c r="K1639" s="90" t="s">
        <v>1963</v>
      </c>
      <c r="L1639" s="90" t="s">
        <v>586</v>
      </c>
      <c r="M1639" s="94" t="str">
        <f t="shared" si="28"/>
        <v>ROMAN Marcos</v>
      </c>
      <c r="N1639" s="94" t="str">
        <f>IFERROR(VLOOKUP(A1639,'[2]CLASES-TEMPORADA 2022_2023-2023'!$A:$M,12,0),"")</f>
        <v/>
      </c>
      <c r="O1639" s="90" t="str">
        <f>IFERROR(VLOOKUP(A1639,'[2]CLASES-TEMPORADA 2022_2023-2023'!$A:$M,13,0),"")</f>
        <v/>
      </c>
    </row>
    <row r="1640" spans="1:15" s="94" customFormat="1" x14ac:dyDescent="0.2">
      <c r="A1640" s="116">
        <v>33966</v>
      </c>
      <c r="B1640" s="90" t="s">
        <v>8750</v>
      </c>
      <c r="C1640" s="90" t="s">
        <v>3554</v>
      </c>
      <c r="D1640" s="90" t="s">
        <v>3632</v>
      </c>
      <c r="E1640" s="90" t="s">
        <v>142</v>
      </c>
      <c r="F1640" s="90" t="s">
        <v>2679</v>
      </c>
      <c r="G1640" s="90" t="s">
        <v>14268</v>
      </c>
      <c r="H1640" s="90" t="s">
        <v>909</v>
      </c>
      <c r="I1640" s="90" t="s">
        <v>934</v>
      </c>
      <c r="J1640" s="116">
        <v>193</v>
      </c>
      <c r="K1640" s="90" t="s">
        <v>1963</v>
      </c>
      <c r="L1640" s="90" t="s">
        <v>586</v>
      </c>
      <c r="M1640" s="94" t="str">
        <f t="shared" si="28"/>
        <v>NEVADO Adan</v>
      </c>
      <c r="N1640" s="94" t="str">
        <f>IFERROR(VLOOKUP(A1640,'[2]CLASES-TEMPORADA 2022_2023-2023'!$A:$M,12,0),"")</f>
        <v/>
      </c>
      <c r="O1640" s="90" t="str">
        <f>IFERROR(VLOOKUP(A1640,'[2]CLASES-TEMPORADA 2022_2023-2023'!$A:$M,13,0),"")</f>
        <v/>
      </c>
    </row>
    <row r="1641" spans="1:15" s="94" customFormat="1" x14ac:dyDescent="0.2">
      <c r="A1641" s="116">
        <v>33962</v>
      </c>
      <c r="B1641" s="90" t="s">
        <v>8750</v>
      </c>
      <c r="C1641" s="90" t="s">
        <v>1469</v>
      </c>
      <c r="D1641" s="90" t="s">
        <v>3616</v>
      </c>
      <c r="E1641" s="90" t="s">
        <v>85</v>
      </c>
      <c r="F1641" s="90" t="s">
        <v>2436</v>
      </c>
      <c r="G1641" s="90" t="s">
        <v>14269</v>
      </c>
      <c r="H1641" s="90" t="s">
        <v>909</v>
      </c>
      <c r="I1641" s="90" t="s">
        <v>955</v>
      </c>
      <c r="J1641" s="116">
        <v>331</v>
      </c>
      <c r="K1641" s="90" t="s">
        <v>1963</v>
      </c>
      <c r="L1641" s="90" t="s">
        <v>588</v>
      </c>
      <c r="M1641" s="94" t="str">
        <f t="shared" si="28"/>
        <v>CEA Diego</v>
      </c>
      <c r="N1641" s="94" t="str">
        <f>IFERROR(VLOOKUP(A1641,'[2]CLASES-TEMPORADA 2022_2023-2023'!$A:$M,12,0),"")</f>
        <v/>
      </c>
      <c r="O1641" s="90" t="str">
        <f>IFERROR(VLOOKUP(A1641,'[2]CLASES-TEMPORADA 2022_2023-2023'!$A:$M,13,0),"")</f>
        <v/>
      </c>
    </row>
    <row r="1642" spans="1:15" s="94" customFormat="1" x14ac:dyDescent="0.2">
      <c r="A1642" s="116">
        <v>33960</v>
      </c>
      <c r="B1642" s="90" t="s">
        <v>8750</v>
      </c>
      <c r="C1642" s="90" t="s">
        <v>151</v>
      </c>
      <c r="D1642" s="90" t="s">
        <v>14270</v>
      </c>
      <c r="E1642" s="90" t="s">
        <v>2725</v>
      </c>
      <c r="F1642" s="90" t="s">
        <v>6013</v>
      </c>
      <c r="G1642" s="90" t="s">
        <v>14271</v>
      </c>
      <c r="H1642" s="90" t="s">
        <v>909</v>
      </c>
      <c r="I1642" s="90" t="s">
        <v>955</v>
      </c>
      <c r="J1642" s="116">
        <v>331</v>
      </c>
      <c r="K1642" s="90" t="s">
        <v>1963</v>
      </c>
      <c r="L1642" s="90" t="s">
        <v>588</v>
      </c>
      <c r="M1642" s="94" t="str">
        <f t="shared" si="28"/>
        <v>VALLEJO Julen</v>
      </c>
      <c r="N1642" s="94" t="str">
        <f>IFERROR(VLOOKUP(A1642,'[2]CLASES-TEMPORADA 2022_2023-2023'!$A:$M,12,0),"")</f>
        <v/>
      </c>
      <c r="O1642" s="90" t="str">
        <f>IFERROR(VLOOKUP(A1642,'[2]CLASES-TEMPORADA 2022_2023-2023'!$A:$M,13,0),"")</f>
        <v/>
      </c>
    </row>
    <row r="1643" spans="1:15" s="94" customFormat="1" x14ac:dyDescent="0.2">
      <c r="A1643" s="116">
        <v>33958</v>
      </c>
      <c r="B1643" s="90" t="s">
        <v>10851</v>
      </c>
      <c r="C1643" s="90" t="s">
        <v>25</v>
      </c>
      <c r="D1643" s="90" t="s">
        <v>84</v>
      </c>
      <c r="E1643" s="90" t="s">
        <v>956</v>
      </c>
      <c r="F1643" s="90" t="s">
        <v>3633</v>
      </c>
      <c r="G1643" s="90" t="s">
        <v>14272</v>
      </c>
      <c r="H1643" s="90" t="s">
        <v>913</v>
      </c>
      <c r="I1643" s="90" t="s">
        <v>955</v>
      </c>
      <c r="J1643" s="116">
        <v>331</v>
      </c>
      <c r="K1643" s="90" t="s">
        <v>1963</v>
      </c>
      <c r="L1643" s="90" t="s">
        <v>588</v>
      </c>
      <c r="M1643" s="94" t="str">
        <f t="shared" si="28"/>
        <v>MARTINEZ Olaia</v>
      </c>
      <c r="N1643" s="94">
        <f>IFERROR(VLOOKUP(A1643,'[2]CLASES-TEMPORADA 2022_2023-2023'!$A:$M,12,0),"")</f>
        <v>8</v>
      </c>
      <c r="O1643" s="90" t="str">
        <f>IFERROR(VLOOKUP(A1643,'[2]CLASES-TEMPORADA 2022_2023-2023'!$A:$M,13,0),"")</f>
        <v>INT</v>
      </c>
    </row>
    <row r="1644" spans="1:15" s="94" customFormat="1" x14ac:dyDescent="0.2">
      <c r="A1644" s="116">
        <v>33954</v>
      </c>
      <c r="B1644" s="90" t="s">
        <v>8750</v>
      </c>
      <c r="C1644" s="90" t="s">
        <v>1056</v>
      </c>
      <c r="D1644" s="90" t="s">
        <v>1057</v>
      </c>
      <c r="E1644" s="90" t="s">
        <v>94</v>
      </c>
      <c r="F1644" s="90" t="s">
        <v>3634</v>
      </c>
      <c r="G1644" s="90" t="s">
        <v>14273</v>
      </c>
      <c r="H1644" s="90" t="s">
        <v>909</v>
      </c>
      <c r="I1644" s="90" t="s">
        <v>1058</v>
      </c>
      <c r="J1644" s="116">
        <v>10095</v>
      </c>
      <c r="K1644" s="90" t="s">
        <v>1963</v>
      </c>
      <c r="L1644" s="90" t="s">
        <v>604</v>
      </c>
      <c r="M1644" s="94" t="str">
        <f t="shared" si="28"/>
        <v>CAVIA Eduardo</v>
      </c>
      <c r="N1644" s="94">
        <f>IFERROR(VLOOKUP(A1644,'[2]CLASES-TEMPORADA 2022_2023-2023'!$A:$M,12,0),"")</f>
        <v>-1</v>
      </c>
      <c r="O1644" s="90" t="str">
        <f>IFERROR(VLOOKUP(A1644,'[2]CLASES-TEMPORADA 2022_2023-2023'!$A:$M,13,0),"")</f>
        <v>NUE</v>
      </c>
    </row>
    <row r="1645" spans="1:15" s="94" customFormat="1" x14ac:dyDescent="0.2">
      <c r="A1645" s="116">
        <v>33953</v>
      </c>
      <c r="B1645" s="90" t="s">
        <v>8750</v>
      </c>
      <c r="C1645" s="90" t="s">
        <v>1056</v>
      </c>
      <c r="D1645" s="90" t="s">
        <v>3635</v>
      </c>
      <c r="E1645" s="90" t="s">
        <v>94</v>
      </c>
      <c r="F1645" s="90" t="s">
        <v>3636</v>
      </c>
      <c r="G1645" s="90" t="s">
        <v>14274</v>
      </c>
      <c r="H1645" s="90" t="s">
        <v>909</v>
      </c>
      <c r="I1645" s="90" t="s">
        <v>1058</v>
      </c>
      <c r="J1645" s="116">
        <v>10095</v>
      </c>
      <c r="K1645" s="90" t="s">
        <v>1963</v>
      </c>
      <c r="L1645" s="90" t="s">
        <v>604</v>
      </c>
      <c r="M1645" s="94" t="str">
        <f t="shared" si="28"/>
        <v>CAVIA Eduardo</v>
      </c>
      <c r="N1645" s="94" t="str">
        <f>IFERROR(VLOOKUP(A1645,'[2]CLASES-TEMPORADA 2022_2023-2023'!$A:$M,12,0),"")</f>
        <v/>
      </c>
      <c r="O1645" s="90" t="str">
        <f>IFERROR(VLOOKUP(A1645,'[2]CLASES-TEMPORADA 2022_2023-2023'!$A:$M,13,0),"")</f>
        <v/>
      </c>
    </row>
    <row r="1646" spans="1:15" s="94" customFormat="1" x14ac:dyDescent="0.2">
      <c r="A1646" s="116">
        <v>33950</v>
      </c>
      <c r="B1646" s="90" t="s">
        <v>8750</v>
      </c>
      <c r="C1646" s="90" t="s">
        <v>14275</v>
      </c>
      <c r="D1646" s="90" t="s">
        <v>102</v>
      </c>
      <c r="E1646" s="90" t="s">
        <v>42</v>
      </c>
      <c r="F1646" s="90" t="s">
        <v>14276</v>
      </c>
      <c r="G1646" s="90" t="s">
        <v>14277</v>
      </c>
      <c r="H1646" s="90" t="s">
        <v>909</v>
      </c>
      <c r="I1646" s="90" t="s">
        <v>926</v>
      </c>
      <c r="J1646" s="116">
        <v>100</v>
      </c>
      <c r="K1646" s="90" t="s">
        <v>1963</v>
      </c>
      <c r="L1646" s="90" t="s">
        <v>588</v>
      </c>
      <c r="M1646" s="94" t="str">
        <f t="shared" si="28"/>
        <v>PFLUEGL Aitor</v>
      </c>
      <c r="N1646" s="94" t="str">
        <f>IFERROR(VLOOKUP(A1646,'[2]CLASES-TEMPORADA 2022_2023-2023'!$A:$M,12,0),"")</f>
        <v/>
      </c>
      <c r="O1646" s="90" t="str">
        <f>IFERROR(VLOOKUP(A1646,'[2]CLASES-TEMPORADA 2022_2023-2023'!$A:$M,13,0),"")</f>
        <v/>
      </c>
    </row>
    <row r="1647" spans="1:15" s="94" customFormat="1" x14ac:dyDescent="0.2">
      <c r="A1647" s="116">
        <v>33945</v>
      </c>
      <c r="B1647" s="90" t="s">
        <v>8750</v>
      </c>
      <c r="C1647" s="90" t="s">
        <v>102</v>
      </c>
      <c r="D1647" s="90" t="s">
        <v>14278</v>
      </c>
      <c r="E1647" s="90" t="s">
        <v>4243</v>
      </c>
      <c r="F1647" s="90" t="s">
        <v>4458</v>
      </c>
      <c r="G1647" s="90" t="s">
        <v>14279</v>
      </c>
      <c r="H1647" s="90" t="s">
        <v>920</v>
      </c>
      <c r="I1647" s="90" t="s">
        <v>3640</v>
      </c>
      <c r="J1647" s="116">
        <v>507</v>
      </c>
      <c r="K1647" s="90" t="s">
        <v>1963</v>
      </c>
      <c r="L1647" s="90" t="s">
        <v>602</v>
      </c>
      <c r="M1647" s="94" t="str">
        <f t="shared" si="28"/>
        <v>HERNANDEZ Luis Miguel</v>
      </c>
      <c r="N1647" s="94" t="str">
        <f>IFERROR(VLOOKUP(A1647,'[2]CLASES-TEMPORADA 2022_2023-2023'!$A:$M,12,0),"")</f>
        <v/>
      </c>
      <c r="O1647" s="90" t="str">
        <f>IFERROR(VLOOKUP(A1647,'[2]CLASES-TEMPORADA 2022_2023-2023'!$A:$M,13,0),"")</f>
        <v/>
      </c>
    </row>
    <row r="1648" spans="1:15" s="94" customFormat="1" x14ac:dyDescent="0.2">
      <c r="A1648" s="116">
        <v>33941</v>
      </c>
      <c r="B1648" s="90" t="s">
        <v>8750</v>
      </c>
      <c r="C1648" s="90" t="s">
        <v>14280</v>
      </c>
      <c r="D1648" s="90" t="s">
        <v>21</v>
      </c>
      <c r="E1648" s="90" t="s">
        <v>54</v>
      </c>
      <c r="F1648" s="90" t="s">
        <v>14281</v>
      </c>
      <c r="G1648" s="90" t="s">
        <v>14282</v>
      </c>
      <c r="H1648" s="90" t="s">
        <v>920</v>
      </c>
      <c r="I1648" s="90" t="s">
        <v>3640</v>
      </c>
      <c r="J1648" s="116">
        <v>507</v>
      </c>
      <c r="K1648" s="90" t="s">
        <v>1963</v>
      </c>
      <c r="L1648" s="90" t="s">
        <v>602</v>
      </c>
      <c r="M1648" s="94" t="str">
        <f t="shared" si="28"/>
        <v>NUÑEZ BARRANCO Carlos</v>
      </c>
      <c r="N1648" s="94" t="str">
        <f>IFERROR(VLOOKUP(A1648,'[2]CLASES-TEMPORADA 2022_2023-2023'!$A:$M,12,0),"")</f>
        <v/>
      </c>
      <c r="O1648" s="90" t="str">
        <f>IFERROR(VLOOKUP(A1648,'[2]CLASES-TEMPORADA 2022_2023-2023'!$A:$M,13,0),"")</f>
        <v/>
      </c>
    </row>
    <row r="1649" spans="1:15" s="94" customFormat="1" x14ac:dyDescent="0.2">
      <c r="A1649" s="116">
        <v>33939</v>
      </c>
      <c r="B1649" s="90" t="s">
        <v>8750</v>
      </c>
      <c r="C1649" s="90" t="s">
        <v>3637</v>
      </c>
      <c r="D1649" s="90" t="s">
        <v>3638</v>
      </c>
      <c r="E1649" s="90" t="s">
        <v>75</v>
      </c>
      <c r="F1649" s="90" t="s">
        <v>3639</v>
      </c>
      <c r="G1649" s="90" t="s">
        <v>14283</v>
      </c>
      <c r="H1649" s="90" t="s">
        <v>920</v>
      </c>
      <c r="I1649" s="90" t="s">
        <v>3640</v>
      </c>
      <c r="J1649" s="116">
        <v>507</v>
      </c>
      <c r="K1649" s="90" t="s">
        <v>1963</v>
      </c>
      <c r="L1649" s="90" t="s">
        <v>602</v>
      </c>
      <c r="M1649" s="94" t="str">
        <f t="shared" si="28"/>
        <v>LOPEZ DE ANTON BUENO Jorge</v>
      </c>
      <c r="N1649" s="94" t="str">
        <f>IFERROR(VLOOKUP(A1649,'[2]CLASES-TEMPORADA 2022_2023-2023'!$A:$M,12,0),"")</f>
        <v/>
      </c>
      <c r="O1649" s="90" t="str">
        <f>IFERROR(VLOOKUP(A1649,'[2]CLASES-TEMPORADA 2022_2023-2023'!$A:$M,13,0),"")</f>
        <v/>
      </c>
    </row>
    <row r="1650" spans="1:15" s="94" customFormat="1" x14ac:dyDescent="0.2">
      <c r="A1650" s="116">
        <v>33936</v>
      </c>
      <c r="B1650" s="90" t="s">
        <v>8750</v>
      </c>
      <c r="C1650" s="90" t="s">
        <v>21</v>
      </c>
      <c r="D1650" s="90" t="s">
        <v>1783</v>
      </c>
      <c r="E1650" s="90" t="s">
        <v>63</v>
      </c>
      <c r="F1650" s="90" t="s">
        <v>3641</v>
      </c>
      <c r="G1650" s="90" t="s">
        <v>14284</v>
      </c>
      <c r="H1650" s="90" t="s">
        <v>920</v>
      </c>
      <c r="I1650" s="90" t="s">
        <v>2939</v>
      </c>
      <c r="J1650" s="116">
        <v>669</v>
      </c>
      <c r="K1650" s="90" t="s">
        <v>1963</v>
      </c>
      <c r="L1650" s="90" t="s">
        <v>602</v>
      </c>
      <c r="M1650" s="94" t="str">
        <f t="shared" si="28"/>
        <v>GARCIA Jesus</v>
      </c>
      <c r="N1650" s="94" t="str">
        <f>IFERROR(VLOOKUP(A1650,'[2]CLASES-TEMPORADA 2022_2023-2023'!$A:$M,12,0),"")</f>
        <v/>
      </c>
      <c r="O1650" s="90" t="str">
        <f>IFERROR(VLOOKUP(A1650,'[2]CLASES-TEMPORADA 2022_2023-2023'!$A:$M,13,0),"")</f>
        <v/>
      </c>
    </row>
    <row r="1651" spans="1:15" s="94" customFormat="1" x14ac:dyDescent="0.2">
      <c r="A1651" s="116">
        <v>33935</v>
      </c>
      <c r="B1651" s="90" t="s">
        <v>8750</v>
      </c>
      <c r="C1651" s="90" t="s">
        <v>1358</v>
      </c>
      <c r="D1651" s="90" t="s">
        <v>22</v>
      </c>
      <c r="E1651" s="90" t="s">
        <v>2030</v>
      </c>
      <c r="F1651" s="90" t="s">
        <v>3642</v>
      </c>
      <c r="G1651" s="90" t="s">
        <v>14285</v>
      </c>
      <c r="H1651" s="90" t="s">
        <v>920</v>
      </c>
      <c r="I1651" s="90" t="s">
        <v>1124</v>
      </c>
      <c r="J1651" s="116">
        <v>175</v>
      </c>
      <c r="K1651" s="90" t="s">
        <v>1963</v>
      </c>
      <c r="L1651" s="90" t="s">
        <v>520</v>
      </c>
      <c r="M1651" s="94" t="str">
        <f t="shared" si="28"/>
        <v>LOIS Pedro</v>
      </c>
      <c r="N1651" s="94" t="str">
        <f>IFERROR(VLOOKUP(A1651,'[2]CLASES-TEMPORADA 2022_2023-2023'!$A:$M,12,0),"")</f>
        <v/>
      </c>
      <c r="O1651" s="90" t="str">
        <f>IFERROR(VLOOKUP(A1651,'[2]CLASES-TEMPORADA 2022_2023-2023'!$A:$M,13,0),"")</f>
        <v/>
      </c>
    </row>
    <row r="1652" spans="1:15" s="94" customFormat="1" x14ac:dyDescent="0.2">
      <c r="A1652" s="116">
        <v>33934</v>
      </c>
      <c r="B1652" s="90" t="s">
        <v>8750</v>
      </c>
      <c r="C1652" s="90" t="s">
        <v>942</v>
      </c>
      <c r="D1652" s="90" t="s">
        <v>3643</v>
      </c>
      <c r="E1652" s="90" t="s">
        <v>72</v>
      </c>
      <c r="F1652" s="90" t="s">
        <v>3644</v>
      </c>
      <c r="G1652" s="90" t="s">
        <v>14286</v>
      </c>
      <c r="H1652" s="90" t="s">
        <v>909</v>
      </c>
      <c r="I1652" s="90" t="s">
        <v>973</v>
      </c>
      <c r="J1652" s="116">
        <v>578</v>
      </c>
      <c r="K1652" s="90" t="s">
        <v>1963</v>
      </c>
      <c r="L1652" s="90" t="s">
        <v>602</v>
      </c>
      <c r="M1652" s="94" t="str">
        <f t="shared" si="28"/>
        <v>MORALES Rafael</v>
      </c>
      <c r="N1652" s="94" t="str">
        <f>IFERROR(VLOOKUP(A1652,'[2]CLASES-TEMPORADA 2022_2023-2023'!$A:$M,12,0),"")</f>
        <v/>
      </c>
      <c r="O1652" s="90" t="str">
        <f>IFERROR(VLOOKUP(A1652,'[2]CLASES-TEMPORADA 2022_2023-2023'!$A:$M,13,0),"")</f>
        <v/>
      </c>
    </row>
    <row r="1653" spans="1:15" s="94" customFormat="1" x14ac:dyDescent="0.2">
      <c r="A1653" s="116">
        <v>33931</v>
      </c>
      <c r="B1653" s="90" t="s">
        <v>8750</v>
      </c>
      <c r="C1653" s="90" t="s">
        <v>2548</v>
      </c>
      <c r="D1653" s="90" t="s">
        <v>14287</v>
      </c>
      <c r="E1653" s="90" t="s">
        <v>2030</v>
      </c>
      <c r="F1653" s="90" t="s">
        <v>7017</v>
      </c>
      <c r="G1653" s="90" t="s">
        <v>14288</v>
      </c>
      <c r="H1653" s="90" t="s">
        <v>920</v>
      </c>
      <c r="I1653" s="90" t="s">
        <v>986</v>
      </c>
      <c r="J1653" s="116">
        <v>713</v>
      </c>
      <c r="K1653" s="90" t="s">
        <v>1963</v>
      </c>
      <c r="L1653" s="90" t="s">
        <v>599</v>
      </c>
      <c r="M1653" s="94" t="str">
        <f t="shared" si="28"/>
        <v>BAUTISTA Pedro</v>
      </c>
      <c r="N1653" s="94" t="str">
        <f>IFERROR(VLOOKUP(A1653,'[2]CLASES-TEMPORADA 2022_2023-2023'!$A:$M,12,0),"")</f>
        <v/>
      </c>
      <c r="O1653" s="90" t="str">
        <f>IFERROR(VLOOKUP(A1653,'[2]CLASES-TEMPORADA 2022_2023-2023'!$A:$M,13,0),"")</f>
        <v/>
      </c>
    </row>
    <row r="1654" spans="1:15" s="94" customFormat="1" x14ac:dyDescent="0.2">
      <c r="A1654" s="116">
        <v>33929</v>
      </c>
      <c r="B1654" s="90" t="s">
        <v>10851</v>
      </c>
      <c r="C1654" s="90" t="s">
        <v>1309</v>
      </c>
      <c r="D1654" s="90" t="s">
        <v>1608</v>
      </c>
      <c r="E1654" s="90" t="s">
        <v>3648</v>
      </c>
      <c r="F1654" s="90" t="s">
        <v>3649</v>
      </c>
      <c r="G1654" s="90" t="s">
        <v>14289</v>
      </c>
      <c r="H1654" s="90" t="s">
        <v>913</v>
      </c>
      <c r="I1654" s="90" t="s">
        <v>934</v>
      </c>
      <c r="J1654" s="116">
        <v>193</v>
      </c>
      <c r="K1654" s="90" t="s">
        <v>1963</v>
      </c>
      <c r="L1654" s="90" t="s">
        <v>586</v>
      </c>
      <c r="M1654" s="94" t="str">
        <f t="shared" si="28"/>
        <v>ROMAN Leticia</v>
      </c>
      <c r="N1654" s="94" t="str">
        <f>IFERROR(VLOOKUP(A1654,'[2]CLASES-TEMPORADA 2022_2023-2023'!$A:$M,12,0),"")</f>
        <v/>
      </c>
      <c r="O1654" s="90" t="str">
        <f>IFERROR(VLOOKUP(A1654,'[2]CLASES-TEMPORADA 2022_2023-2023'!$A:$M,13,0),"")</f>
        <v/>
      </c>
    </row>
    <row r="1655" spans="1:15" s="94" customFormat="1" x14ac:dyDescent="0.2">
      <c r="A1655" s="116">
        <v>33928</v>
      </c>
      <c r="B1655" s="90" t="s">
        <v>8750</v>
      </c>
      <c r="C1655" s="90" t="s">
        <v>1983</v>
      </c>
      <c r="D1655" s="90" t="s">
        <v>29</v>
      </c>
      <c r="E1655" s="90" t="s">
        <v>1079</v>
      </c>
      <c r="F1655" s="90" t="s">
        <v>14290</v>
      </c>
      <c r="G1655" s="90" t="s">
        <v>14291</v>
      </c>
      <c r="H1655" s="90" t="s">
        <v>909</v>
      </c>
      <c r="I1655" s="90" t="s">
        <v>919</v>
      </c>
      <c r="J1655" s="116">
        <v>47</v>
      </c>
      <c r="K1655" s="90" t="s">
        <v>1963</v>
      </c>
      <c r="L1655" s="90" t="s">
        <v>585</v>
      </c>
      <c r="M1655" s="94" t="str">
        <f t="shared" si="28"/>
        <v>CAPARROS Hugo</v>
      </c>
      <c r="N1655" s="94" t="str">
        <f>IFERROR(VLOOKUP(A1655,'[2]CLASES-TEMPORADA 2022_2023-2023'!$A:$M,12,0),"")</f>
        <v/>
      </c>
      <c r="O1655" s="90" t="str">
        <f>IFERROR(VLOOKUP(A1655,'[2]CLASES-TEMPORADA 2022_2023-2023'!$A:$M,13,0),"")</f>
        <v/>
      </c>
    </row>
    <row r="1656" spans="1:15" s="94" customFormat="1" x14ac:dyDescent="0.2">
      <c r="A1656" s="116">
        <v>33926</v>
      </c>
      <c r="B1656" s="90" t="s">
        <v>8750</v>
      </c>
      <c r="C1656" s="90" t="s">
        <v>14292</v>
      </c>
      <c r="D1656" s="90"/>
      <c r="E1656" s="90" t="s">
        <v>14293</v>
      </c>
      <c r="F1656" s="90" t="s">
        <v>14294</v>
      </c>
      <c r="G1656" s="90" t="s">
        <v>14295</v>
      </c>
      <c r="H1656" s="90" t="s">
        <v>909</v>
      </c>
      <c r="I1656" s="90" t="s">
        <v>1215</v>
      </c>
      <c r="J1656" s="116">
        <v>306</v>
      </c>
      <c r="K1656" s="90" t="s">
        <v>2083</v>
      </c>
      <c r="L1656" s="90" t="s">
        <v>602</v>
      </c>
      <c r="M1656" s="94" t="str">
        <f t="shared" si="28"/>
        <v>MAZANKINE Jacques</v>
      </c>
      <c r="N1656" s="94" t="str">
        <f>IFERROR(VLOOKUP(A1656,'[2]CLASES-TEMPORADA 2022_2023-2023'!$A:$M,12,0),"")</f>
        <v/>
      </c>
      <c r="O1656" s="90" t="str">
        <f>IFERROR(VLOOKUP(A1656,'[2]CLASES-TEMPORADA 2022_2023-2023'!$A:$M,13,0),"")</f>
        <v/>
      </c>
    </row>
    <row r="1657" spans="1:15" s="94" customFormat="1" x14ac:dyDescent="0.2">
      <c r="A1657" s="116">
        <v>33920</v>
      </c>
      <c r="B1657" s="90" t="s">
        <v>8750</v>
      </c>
      <c r="C1657" s="90" t="s">
        <v>3650</v>
      </c>
      <c r="D1657" s="90" t="s">
        <v>3651</v>
      </c>
      <c r="E1657" s="90" t="s">
        <v>2032</v>
      </c>
      <c r="F1657" s="90" t="s">
        <v>3652</v>
      </c>
      <c r="G1657" s="90" t="s">
        <v>14296</v>
      </c>
      <c r="H1657" s="90" t="s">
        <v>909</v>
      </c>
      <c r="I1657" s="90" t="s">
        <v>1182</v>
      </c>
      <c r="J1657" s="116">
        <v>10143</v>
      </c>
      <c r="K1657" s="90" t="s">
        <v>1963</v>
      </c>
      <c r="L1657" s="90" t="s">
        <v>587</v>
      </c>
      <c r="M1657" s="94" t="str">
        <f t="shared" ref="M1657:M1720" si="29">CONCATENATE(C1657," ",PROPER(E1657))</f>
        <v>HORMIGON Aniol</v>
      </c>
      <c r="N1657" s="94" t="str">
        <f>IFERROR(VLOOKUP(A1657,'[2]CLASES-TEMPORADA 2022_2023-2023'!$A:$M,12,0),"")</f>
        <v/>
      </c>
      <c r="O1657" s="90" t="str">
        <f>IFERROR(VLOOKUP(A1657,'[2]CLASES-TEMPORADA 2022_2023-2023'!$A:$M,13,0),"")</f>
        <v/>
      </c>
    </row>
    <row r="1658" spans="1:15" s="94" customFormat="1" x14ac:dyDescent="0.2">
      <c r="A1658" s="116">
        <v>33917</v>
      </c>
      <c r="B1658" s="90" t="s">
        <v>8750</v>
      </c>
      <c r="C1658" s="90" t="s">
        <v>1697</v>
      </c>
      <c r="D1658" s="90" t="s">
        <v>1698</v>
      </c>
      <c r="E1658" s="90" t="s">
        <v>18</v>
      </c>
      <c r="F1658" s="90" t="s">
        <v>8504</v>
      </c>
      <c r="G1658" s="90" t="s">
        <v>14297</v>
      </c>
      <c r="H1658" s="90" t="s">
        <v>920</v>
      </c>
      <c r="I1658" s="90" t="s">
        <v>934</v>
      </c>
      <c r="J1658" s="116">
        <v>193</v>
      </c>
      <c r="K1658" s="90" t="s">
        <v>1963</v>
      </c>
      <c r="L1658" s="90" t="s">
        <v>586</v>
      </c>
      <c r="M1658" s="94" t="str">
        <f t="shared" si="29"/>
        <v>LARGO Enrique</v>
      </c>
      <c r="N1658" s="94" t="str">
        <f>IFERROR(VLOOKUP(A1658,'[2]CLASES-TEMPORADA 2022_2023-2023'!$A:$M,12,0),"")</f>
        <v/>
      </c>
      <c r="O1658" s="90" t="str">
        <f>IFERROR(VLOOKUP(A1658,'[2]CLASES-TEMPORADA 2022_2023-2023'!$A:$M,13,0),"")</f>
        <v/>
      </c>
    </row>
    <row r="1659" spans="1:15" s="94" customFormat="1" x14ac:dyDescent="0.2">
      <c r="A1659" s="116">
        <v>33905</v>
      </c>
      <c r="B1659" s="90" t="s">
        <v>8750</v>
      </c>
      <c r="C1659" s="90" t="s">
        <v>56</v>
      </c>
      <c r="D1659" s="90" t="s">
        <v>36</v>
      </c>
      <c r="E1659" s="90" t="s">
        <v>52</v>
      </c>
      <c r="F1659" s="90" t="s">
        <v>14298</v>
      </c>
      <c r="G1659" s="90" t="s">
        <v>14299</v>
      </c>
      <c r="H1659" s="90" t="s">
        <v>920</v>
      </c>
      <c r="I1659" s="90" t="s">
        <v>11351</v>
      </c>
      <c r="J1659" s="116">
        <v>10411</v>
      </c>
      <c r="K1659" s="90" t="s">
        <v>1963</v>
      </c>
      <c r="L1659" s="90" t="s">
        <v>520</v>
      </c>
      <c r="M1659" s="94" t="str">
        <f t="shared" si="29"/>
        <v>TORRES Jose Antonio</v>
      </c>
      <c r="N1659" s="94" t="str">
        <f>IFERROR(VLOOKUP(A1659,'[2]CLASES-TEMPORADA 2022_2023-2023'!$A:$M,12,0),"")</f>
        <v/>
      </c>
      <c r="O1659" s="90" t="str">
        <f>IFERROR(VLOOKUP(A1659,'[2]CLASES-TEMPORADA 2022_2023-2023'!$A:$M,13,0),"")</f>
        <v/>
      </c>
    </row>
    <row r="1660" spans="1:15" s="94" customFormat="1" x14ac:dyDescent="0.2">
      <c r="A1660" s="116">
        <v>33904</v>
      </c>
      <c r="B1660" s="90" t="s">
        <v>8750</v>
      </c>
      <c r="C1660" s="90" t="s">
        <v>3653</v>
      </c>
      <c r="D1660" s="90" t="s">
        <v>3654</v>
      </c>
      <c r="E1660" s="90" t="s">
        <v>3655</v>
      </c>
      <c r="F1660" s="90" t="s">
        <v>3656</v>
      </c>
      <c r="G1660" s="90" t="s">
        <v>14300</v>
      </c>
      <c r="H1660" s="90" t="s">
        <v>913</v>
      </c>
      <c r="I1660" s="90" t="s">
        <v>958</v>
      </c>
      <c r="J1660" s="116">
        <v>355</v>
      </c>
      <c r="K1660" s="90" t="s">
        <v>2176</v>
      </c>
      <c r="L1660" s="90" t="s">
        <v>604</v>
      </c>
      <c r="M1660" s="94" t="str">
        <f t="shared" si="29"/>
        <v>ORENCEL Alexis Damian</v>
      </c>
      <c r="N1660" s="94" t="str">
        <f>IFERROR(VLOOKUP(A1660,'[2]CLASES-TEMPORADA 2022_2023-2023'!$A:$M,12,0),"")</f>
        <v/>
      </c>
      <c r="O1660" s="90" t="str">
        <f>IFERROR(VLOOKUP(A1660,'[2]CLASES-TEMPORADA 2022_2023-2023'!$A:$M,13,0),"")</f>
        <v/>
      </c>
    </row>
    <row r="1661" spans="1:15" s="94" customFormat="1" x14ac:dyDescent="0.2">
      <c r="A1661" s="116">
        <v>33902</v>
      </c>
      <c r="B1661" s="90" t="s">
        <v>10851</v>
      </c>
      <c r="C1661" s="90" t="s">
        <v>3663</v>
      </c>
      <c r="D1661" s="90" t="s">
        <v>969</v>
      </c>
      <c r="E1661" s="90" t="s">
        <v>1077</v>
      </c>
      <c r="F1661" s="90" t="s">
        <v>14301</v>
      </c>
      <c r="G1661" s="90" t="s">
        <v>14302</v>
      </c>
      <c r="H1661" s="90" t="s">
        <v>913</v>
      </c>
      <c r="I1661" s="90" t="s">
        <v>985</v>
      </c>
      <c r="J1661" s="116">
        <v>673</v>
      </c>
      <c r="K1661" s="90" t="s">
        <v>1963</v>
      </c>
      <c r="L1661" s="90" t="s">
        <v>583</v>
      </c>
      <c r="M1661" s="94" t="str">
        <f t="shared" si="29"/>
        <v>HERNAN-GOMEZ Nuria</v>
      </c>
      <c r="N1661" s="94" t="str">
        <f>IFERROR(VLOOKUP(A1661,'[2]CLASES-TEMPORADA 2022_2023-2023'!$A:$M,12,0),"")</f>
        <v/>
      </c>
      <c r="O1661" s="90" t="str">
        <f>IFERROR(VLOOKUP(A1661,'[2]CLASES-TEMPORADA 2022_2023-2023'!$A:$M,13,0),"")</f>
        <v/>
      </c>
    </row>
    <row r="1662" spans="1:15" s="94" customFormat="1" x14ac:dyDescent="0.2">
      <c r="A1662" s="116">
        <v>33897</v>
      </c>
      <c r="B1662" s="90" t="s">
        <v>8750</v>
      </c>
      <c r="C1662" s="90" t="s">
        <v>1974</v>
      </c>
      <c r="D1662" s="90" t="s">
        <v>115</v>
      </c>
      <c r="E1662" s="90" t="s">
        <v>52</v>
      </c>
      <c r="F1662" s="90" t="s">
        <v>3657</v>
      </c>
      <c r="G1662" s="90" t="s">
        <v>14303</v>
      </c>
      <c r="H1662" s="90" t="s">
        <v>913</v>
      </c>
      <c r="I1662" s="90" t="s">
        <v>958</v>
      </c>
      <c r="J1662" s="116">
        <v>355</v>
      </c>
      <c r="K1662" s="90" t="s">
        <v>1963</v>
      </c>
      <c r="L1662" s="90" t="s">
        <v>604</v>
      </c>
      <c r="M1662" s="94" t="str">
        <f t="shared" si="29"/>
        <v>SAEZ Jose Antonio</v>
      </c>
      <c r="N1662" s="94" t="str">
        <f>IFERROR(VLOOKUP(A1662,'[2]CLASES-TEMPORADA 2022_2023-2023'!$A:$M,12,0),"")</f>
        <v/>
      </c>
      <c r="O1662" s="90" t="str">
        <f>IFERROR(VLOOKUP(A1662,'[2]CLASES-TEMPORADA 2022_2023-2023'!$A:$M,13,0),"")</f>
        <v/>
      </c>
    </row>
    <row r="1663" spans="1:15" s="94" customFormat="1" x14ac:dyDescent="0.2">
      <c r="A1663" s="116">
        <v>33893</v>
      </c>
      <c r="B1663" s="90" t="s">
        <v>8750</v>
      </c>
      <c r="C1663" s="90" t="s">
        <v>111</v>
      </c>
      <c r="D1663" s="90" t="s">
        <v>2826</v>
      </c>
      <c r="E1663" s="90" t="s">
        <v>34</v>
      </c>
      <c r="F1663" s="90" t="s">
        <v>3583</v>
      </c>
      <c r="G1663" s="90" t="s">
        <v>14304</v>
      </c>
      <c r="H1663" s="90" t="s">
        <v>909</v>
      </c>
      <c r="I1663" s="90" t="s">
        <v>1166</v>
      </c>
      <c r="J1663" s="116">
        <v>202</v>
      </c>
      <c r="K1663" s="90" t="s">
        <v>1963</v>
      </c>
      <c r="L1663" s="90" t="s">
        <v>520</v>
      </c>
      <c r="M1663" s="94" t="str">
        <f t="shared" si="29"/>
        <v>REY Alejandro</v>
      </c>
      <c r="N1663" s="94" t="str">
        <f>IFERROR(VLOOKUP(A1663,'[2]CLASES-TEMPORADA 2022_2023-2023'!$A:$M,12,0),"")</f>
        <v/>
      </c>
      <c r="O1663" s="90" t="str">
        <f>IFERROR(VLOOKUP(A1663,'[2]CLASES-TEMPORADA 2022_2023-2023'!$A:$M,13,0),"")</f>
        <v/>
      </c>
    </row>
    <row r="1664" spans="1:15" s="94" customFormat="1" x14ac:dyDescent="0.2">
      <c r="A1664" s="116">
        <v>33887</v>
      </c>
      <c r="B1664" s="90" t="s">
        <v>8750</v>
      </c>
      <c r="C1664" s="90" t="s">
        <v>3658</v>
      </c>
      <c r="D1664" s="90" t="s">
        <v>3659</v>
      </c>
      <c r="E1664" s="90" t="s">
        <v>1079</v>
      </c>
      <c r="F1664" s="90" t="s">
        <v>3660</v>
      </c>
      <c r="G1664" s="90" t="s">
        <v>14305</v>
      </c>
      <c r="H1664" s="90" t="s">
        <v>913</v>
      </c>
      <c r="I1664" s="90" t="s">
        <v>933</v>
      </c>
      <c r="J1664" s="116">
        <v>176</v>
      </c>
      <c r="K1664" s="90" t="s">
        <v>1963</v>
      </c>
      <c r="L1664" s="90" t="s">
        <v>599</v>
      </c>
      <c r="M1664" s="94" t="str">
        <f t="shared" si="29"/>
        <v>ROBLEDO Hugo</v>
      </c>
      <c r="N1664" s="94" t="str">
        <f>IFERROR(VLOOKUP(A1664,'[2]CLASES-TEMPORADA 2022_2023-2023'!$A:$M,12,0),"")</f>
        <v/>
      </c>
      <c r="O1664" s="90" t="str">
        <f>IFERROR(VLOOKUP(A1664,'[2]CLASES-TEMPORADA 2022_2023-2023'!$A:$M,13,0),"")</f>
        <v/>
      </c>
    </row>
    <row r="1665" spans="1:15" s="94" customFormat="1" x14ac:dyDescent="0.2">
      <c r="A1665" s="116">
        <v>33886</v>
      </c>
      <c r="B1665" s="90" t="s">
        <v>8750</v>
      </c>
      <c r="C1665" s="90" t="s">
        <v>26</v>
      </c>
      <c r="D1665" s="90" t="s">
        <v>3661</v>
      </c>
      <c r="E1665" s="90" t="s">
        <v>20</v>
      </c>
      <c r="F1665" s="90" t="s">
        <v>3662</v>
      </c>
      <c r="G1665" s="90" t="s">
        <v>14306</v>
      </c>
      <c r="H1665" s="90" t="s">
        <v>909</v>
      </c>
      <c r="I1665" s="90" t="s">
        <v>933</v>
      </c>
      <c r="J1665" s="116">
        <v>176</v>
      </c>
      <c r="K1665" s="90" t="s">
        <v>1963</v>
      </c>
      <c r="L1665" s="90" t="s">
        <v>599</v>
      </c>
      <c r="M1665" s="94" t="str">
        <f t="shared" si="29"/>
        <v>GOMEZ Adrian</v>
      </c>
      <c r="N1665" s="94" t="str">
        <f>IFERROR(VLOOKUP(A1665,'[2]CLASES-TEMPORADA 2022_2023-2023'!$A:$M,12,0),"")</f>
        <v/>
      </c>
      <c r="O1665" s="90" t="str">
        <f>IFERROR(VLOOKUP(A1665,'[2]CLASES-TEMPORADA 2022_2023-2023'!$A:$M,13,0),"")</f>
        <v/>
      </c>
    </row>
    <row r="1666" spans="1:15" s="94" customFormat="1" x14ac:dyDescent="0.2">
      <c r="A1666" s="116">
        <v>33882</v>
      </c>
      <c r="B1666" s="90" t="s">
        <v>8750</v>
      </c>
      <c r="C1666" s="90" t="s">
        <v>3663</v>
      </c>
      <c r="D1666" s="90" t="s">
        <v>25</v>
      </c>
      <c r="E1666" s="90" t="s">
        <v>2054</v>
      </c>
      <c r="F1666" s="90" t="s">
        <v>3664</v>
      </c>
      <c r="G1666" s="90" t="s">
        <v>14307</v>
      </c>
      <c r="H1666" s="90" t="s">
        <v>909</v>
      </c>
      <c r="I1666" s="90" t="s">
        <v>985</v>
      </c>
      <c r="J1666" s="116">
        <v>673</v>
      </c>
      <c r="K1666" s="90" t="s">
        <v>1963</v>
      </c>
      <c r="L1666" s="90" t="s">
        <v>583</v>
      </c>
      <c r="M1666" s="94" t="str">
        <f t="shared" si="29"/>
        <v>HERNAN-GOMEZ Oliver</v>
      </c>
      <c r="N1666" s="94" t="str">
        <f>IFERROR(VLOOKUP(A1666,'[2]CLASES-TEMPORADA 2022_2023-2023'!$A:$M,12,0),"")</f>
        <v/>
      </c>
      <c r="O1666" s="90" t="str">
        <f>IFERROR(VLOOKUP(A1666,'[2]CLASES-TEMPORADA 2022_2023-2023'!$A:$M,13,0),"")</f>
        <v/>
      </c>
    </row>
    <row r="1667" spans="1:15" s="94" customFormat="1" x14ac:dyDescent="0.2">
      <c r="A1667" s="116">
        <v>33881</v>
      </c>
      <c r="B1667" s="90" t="s">
        <v>8750</v>
      </c>
      <c r="C1667" s="90" t="s">
        <v>1104</v>
      </c>
      <c r="D1667" s="90" t="s">
        <v>14308</v>
      </c>
      <c r="E1667" s="90" t="s">
        <v>1379</v>
      </c>
      <c r="F1667" s="90" t="s">
        <v>14309</v>
      </c>
      <c r="G1667" s="90" t="s">
        <v>14310</v>
      </c>
      <c r="H1667" s="90" t="s">
        <v>920</v>
      </c>
      <c r="I1667" s="90" t="s">
        <v>14311</v>
      </c>
      <c r="J1667" s="116">
        <v>341</v>
      </c>
      <c r="K1667" s="90" t="s">
        <v>1963</v>
      </c>
      <c r="L1667" s="90" t="s">
        <v>520</v>
      </c>
      <c r="M1667" s="94" t="str">
        <f t="shared" si="29"/>
        <v>SAAVEDRA Lorenzo</v>
      </c>
      <c r="N1667" s="94" t="str">
        <f>IFERROR(VLOOKUP(A1667,'[2]CLASES-TEMPORADA 2022_2023-2023'!$A:$M,12,0),"")</f>
        <v/>
      </c>
      <c r="O1667" s="90" t="str">
        <f>IFERROR(VLOOKUP(A1667,'[2]CLASES-TEMPORADA 2022_2023-2023'!$A:$M,13,0),"")</f>
        <v/>
      </c>
    </row>
    <row r="1668" spans="1:15" s="94" customFormat="1" x14ac:dyDescent="0.2">
      <c r="A1668" s="116">
        <v>33880</v>
      </c>
      <c r="B1668" s="90" t="s">
        <v>8750</v>
      </c>
      <c r="C1668" s="90" t="s">
        <v>7606</v>
      </c>
      <c r="D1668" s="90" t="s">
        <v>69</v>
      </c>
      <c r="E1668" s="90" t="s">
        <v>2869</v>
      </c>
      <c r="F1668" s="90" t="s">
        <v>14312</v>
      </c>
      <c r="G1668" s="90" t="s">
        <v>14313</v>
      </c>
      <c r="H1668" s="90" t="s">
        <v>920</v>
      </c>
      <c r="I1668" s="90" t="s">
        <v>14311</v>
      </c>
      <c r="J1668" s="116">
        <v>341</v>
      </c>
      <c r="K1668" s="90" t="s">
        <v>1963</v>
      </c>
      <c r="L1668" s="90" t="s">
        <v>520</v>
      </c>
      <c r="M1668" s="94" t="str">
        <f t="shared" si="29"/>
        <v>COLLAZO Nicolas</v>
      </c>
      <c r="N1668" s="94" t="str">
        <f>IFERROR(VLOOKUP(A1668,'[2]CLASES-TEMPORADA 2022_2023-2023'!$A:$M,12,0),"")</f>
        <v/>
      </c>
      <c r="O1668" s="90" t="str">
        <f>IFERROR(VLOOKUP(A1668,'[2]CLASES-TEMPORADA 2022_2023-2023'!$A:$M,13,0),"")</f>
        <v/>
      </c>
    </row>
    <row r="1669" spans="1:15" s="94" customFormat="1" x14ac:dyDescent="0.2">
      <c r="A1669" s="116">
        <v>33872</v>
      </c>
      <c r="B1669" s="90" t="s">
        <v>8750</v>
      </c>
      <c r="C1669" s="90" t="s">
        <v>3665</v>
      </c>
      <c r="D1669" s="90" t="s">
        <v>3666</v>
      </c>
      <c r="E1669" s="90" t="s">
        <v>85</v>
      </c>
      <c r="F1669" s="90" t="s">
        <v>3667</v>
      </c>
      <c r="G1669" s="90" t="s">
        <v>14314</v>
      </c>
      <c r="H1669" s="90" t="s">
        <v>909</v>
      </c>
      <c r="I1669" s="90" t="s">
        <v>1106</v>
      </c>
      <c r="J1669" s="116">
        <v>10412</v>
      </c>
      <c r="K1669" s="90" t="s">
        <v>1963</v>
      </c>
      <c r="L1669" s="90" t="s">
        <v>587</v>
      </c>
      <c r="M1669" s="94" t="str">
        <f t="shared" si="29"/>
        <v>FUSTER Diego</v>
      </c>
      <c r="N1669" s="94" t="str">
        <f>IFERROR(VLOOKUP(A1669,'[2]CLASES-TEMPORADA 2022_2023-2023'!$A:$M,12,0),"")</f>
        <v/>
      </c>
      <c r="O1669" s="90" t="str">
        <f>IFERROR(VLOOKUP(A1669,'[2]CLASES-TEMPORADA 2022_2023-2023'!$A:$M,13,0),"")</f>
        <v/>
      </c>
    </row>
    <row r="1670" spans="1:15" s="94" customFormat="1" x14ac:dyDescent="0.2">
      <c r="A1670" s="116">
        <v>33868</v>
      </c>
      <c r="B1670" s="90" t="s">
        <v>8750</v>
      </c>
      <c r="C1670" s="90" t="s">
        <v>3670</v>
      </c>
      <c r="D1670" s="90" t="s">
        <v>1577</v>
      </c>
      <c r="E1670" s="90" t="s">
        <v>2037</v>
      </c>
      <c r="F1670" s="90" t="s">
        <v>3667</v>
      </c>
      <c r="G1670" s="90" t="s">
        <v>14315</v>
      </c>
      <c r="H1670" s="90" t="s">
        <v>909</v>
      </c>
      <c r="I1670" s="90" t="s">
        <v>1187</v>
      </c>
      <c r="J1670" s="116">
        <v>246</v>
      </c>
      <c r="K1670" s="90" t="s">
        <v>1963</v>
      </c>
      <c r="L1670" s="90" t="s">
        <v>587</v>
      </c>
      <c r="M1670" s="94" t="str">
        <f t="shared" si="29"/>
        <v>ALTAR Pau</v>
      </c>
      <c r="N1670" s="94" t="str">
        <f>IFERROR(VLOOKUP(A1670,'[2]CLASES-TEMPORADA 2022_2023-2023'!$A:$M,12,0),"")</f>
        <v/>
      </c>
      <c r="O1670" s="90" t="str">
        <f>IFERROR(VLOOKUP(A1670,'[2]CLASES-TEMPORADA 2022_2023-2023'!$A:$M,13,0),"")</f>
        <v/>
      </c>
    </row>
    <row r="1671" spans="1:15" s="94" customFormat="1" x14ac:dyDescent="0.2">
      <c r="A1671" s="116">
        <v>33867</v>
      </c>
      <c r="B1671" s="90" t="s">
        <v>8750</v>
      </c>
      <c r="C1671" s="90" t="s">
        <v>3671</v>
      </c>
      <c r="D1671" s="90" t="s">
        <v>131</v>
      </c>
      <c r="E1671" s="90" t="s">
        <v>3328</v>
      </c>
      <c r="F1671" s="90" t="s">
        <v>2174</v>
      </c>
      <c r="G1671" s="90" t="s">
        <v>14316</v>
      </c>
      <c r="H1671" s="90" t="s">
        <v>909</v>
      </c>
      <c r="I1671" s="90" t="s">
        <v>1160</v>
      </c>
      <c r="J1671" s="116">
        <v>278</v>
      </c>
      <c r="K1671" s="90" t="s">
        <v>1963</v>
      </c>
      <c r="L1671" s="90" t="s">
        <v>587</v>
      </c>
      <c r="M1671" s="94" t="str">
        <f t="shared" si="29"/>
        <v>NUÑEZ DE ARENAS Roc</v>
      </c>
      <c r="N1671" s="94" t="str">
        <f>IFERROR(VLOOKUP(A1671,'[2]CLASES-TEMPORADA 2022_2023-2023'!$A:$M,12,0),"")</f>
        <v/>
      </c>
      <c r="O1671" s="90" t="str">
        <f>IFERROR(VLOOKUP(A1671,'[2]CLASES-TEMPORADA 2022_2023-2023'!$A:$M,13,0),"")</f>
        <v/>
      </c>
    </row>
    <row r="1672" spans="1:15" s="94" customFormat="1" x14ac:dyDescent="0.2">
      <c r="A1672" s="116">
        <v>33851</v>
      </c>
      <c r="B1672" s="90" t="s">
        <v>8750</v>
      </c>
      <c r="C1672" s="90" t="s">
        <v>3672</v>
      </c>
      <c r="D1672" s="90"/>
      <c r="E1672" s="90" t="s">
        <v>3673</v>
      </c>
      <c r="F1672" s="90" t="s">
        <v>3674</v>
      </c>
      <c r="G1672" s="90" t="s">
        <v>13785</v>
      </c>
      <c r="H1672" s="90" t="s">
        <v>913</v>
      </c>
      <c r="I1672" s="90" t="s">
        <v>1163</v>
      </c>
      <c r="J1672" s="116">
        <v>61</v>
      </c>
      <c r="K1672" s="90" t="s">
        <v>1982</v>
      </c>
      <c r="L1672" s="90" t="s">
        <v>587</v>
      </c>
      <c r="M1672" s="94" t="str">
        <f t="shared" si="29"/>
        <v>YEH Chih-Wei</v>
      </c>
      <c r="N1672" s="94" t="str">
        <f>IFERROR(VLOOKUP(A1672,'[2]CLASES-TEMPORADA 2022_2023-2023'!$A:$M,12,0),"")</f>
        <v/>
      </c>
      <c r="O1672" s="90" t="str">
        <f>IFERROR(VLOOKUP(A1672,'[2]CLASES-TEMPORADA 2022_2023-2023'!$A:$M,13,0),"")</f>
        <v/>
      </c>
    </row>
    <row r="1673" spans="1:15" s="94" customFormat="1" x14ac:dyDescent="0.2">
      <c r="A1673" s="116">
        <v>33821</v>
      </c>
      <c r="B1673" s="90" t="s">
        <v>10851</v>
      </c>
      <c r="C1673" s="90" t="s">
        <v>14317</v>
      </c>
      <c r="D1673" s="90"/>
      <c r="E1673" s="90" t="s">
        <v>14318</v>
      </c>
      <c r="F1673" s="90" t="s">
        <v>5090</v>
      </c>
      <c r="G1673" s="90" t="s">
        <v>14319</v>
      </c>
      <c r="H1673" s="90" t="s">
        <v>913</v>
      </c>
      <c r="I1673" s="90" t="s">
        <v>756</v>
      </c>
      <c r="J1673" s="116">
        <v>10383</v>
      </c>
      <c r="K1673" s="90" t="s">
        <v>2165</v>
      </c>
      <c r="L1673" s="90" t="s">
        <v>591</v>
      </c>
      <c r="M1673" s="94" t="str">
        <f t="shared" si="29"/>
        <v>JOKIC Tijana</v>
      </c>
      <c r="N1673" s="94" t="str">
        <f>IFERROR(VLOOKUP(A1673,'[2]CLASES-TEMPORADA 2022_2023-2023'!$A:$M,12,0),"")</f>
        <v/>
      </c>
      <c r="O1673" s="90" t="str">
        <f>IFERROR(VLOOKUP(A1673,'[2]CLASES-TEMPORADA 2022_2023-2023'!$A:$M,13,0),"")</f>
        <v/>
      </c>
    </row>
    <row r="1674" spans="1:15" s="94" customFormat="1" x14ac:dyDescent="0.2">
      <c r="A1674" s="116">
        <v>33819</v>
      </c>
      <c r="B1674" s="90" t="s">
        <v>10851</v>
      </c>
      <c r="C1674" s="90" t="s">
        <v>2674</v>
      </c>
      <c r="D1674" s="90"/>
      <c r="E1674" s="90" t="s">
        <v>3675</v>
      </c>
      <c r="F1674" s="90" t="s">
        <v>3676</v>
      </c>
      <c r="G1674" s="90" t="s">
        <v>14320</v>
      </c>
      <c r="H1674" s="90" t="s">
        <v>913</v>
      </c>
      <c r="I1674" s="90" t="s">
        <v>1206</v>
      </c>
      <c r="J1674" s="116">
        <v>10173</v>
      </c>
      <c r="K1674" s="90" t="s">
        <v>2014</v>
      </c>
      <c r="L1674" s="90" t="s">
        <v>587</v>
      </c>
      <c r="M1674" s="94" t="str">
        <f t="shared" si="29"/>
        <v>LAM Yee Lok</v>
      </c>
      <c r="N1674" s="94" t="str">
        <f>IFERROR(VLOOKUP(A1674,'[2]CLASES-TEMPORADA 2022_2023-2023'!$A:$M,12,0),"")</f>
        <v/>
      </c>
      <c r="O1674" s="90" t="str">
        <f>IFERROR(VLOOKUP(A1674,'[2]CLASES-TEMPORADA 2022_2023-2023'!$A:$M,13,0),"")</f>
        <v/>
      </c>
    </row>
    <row r="1675" spans="1:15" s="94" customFormat="1" x14ac:dyDescent="0.2">
      <c r="A1675" s="116">
        <v>33818</v>
      </c>
      <c r="B1675" s="90" t="s">
        <v>10851</v>
      </c>
      <c r="C1675" s="90" t="s">
        <v>1298</v>
      </c>
      <c r="D1675" s="90" t="s">
        <v>25</v>
      </c>
      <c r="E1675" s="90" t="s">
        <v>3677</v>
      </c>
      <c r="F1675" s="90" t="s">
        <v>3678</v>
      </c>
      <c r="G1675" s="90" t="s">
        <v>14321</v>
      </c>
      <c r="H1675" s="90" t="s">
        <v>913</v>
      </c>
      <c r="I1675" s="90" t="s">
        <v>1240</v>
      </c>
      <c r="J1675" s="116">
        <v>10382</v>
      </c>
      <c r="K1675" s="90" t="s">
        <v>1963</v>
      </c>
      <c r="L1675" s="90" t="s">
        <v>184</v>
      </c>
      <c r="M1675" s="94" t="str">
        <f t="shared" si="29"/>
        <v>GUERRERO Paula Maria</v>
      </c>
      <c r="N1675" s="94" t="str">
        <f>IFERROR(VLOOKUP(A1675,'[2]CLASES-TEMPORADA 2022_2023-2023'!$A:$M,12,0),"")</f>
        <v/>
      </c>
      <c r="O1675" s="90" t="str">
        <f>IFERROR(VLOOKUP(A1675,'[2]CLASES-TEMPORADA 2022_2023-2023'!$A:$M,13,0),"")</f>
        <v/>
      </c>
    </row>
    <row r="1676" spans="1:15" s="94" customFormat="1" x14ac:dyDescent="0.2">
      <c r="A1676" s="116">
        <v>33810</v>
      </c>
      <c r="B1676" s="90" t="s">
        <v>8750</v>
      </c>
      <c r="C1676" s="90" t="s">
        <v>1003</v>
      </c>
      <c r="D1676" s="90" t="s">
        <v>4521</v>
      </c>
      <c r="E1676" s="90" t="s">
        <v>1271</v>
      </c>
      <c r="F1676" s="90" t="s">
        <v>14322</v>
      </c>
      <c r="G1676" s="90" t="s">
        <v>14323</v>
      </c>
      <c r="H1676" s="90" t="s">
        <v>920</v>
      </c>
      <c r="I1676" s="90" t="s">
        <v>1093</v>
      </c>
      <c r="J1676" s="116">
        <v>519</v>
      </c>
      <c r="K1676" s="90" t="s">
        <v>1963</v>
      </c>
      <c r="L1676" s="90" t="s">
        <v>583</v>
      </c>
      <c r="M1676" s="94" t="str">
        <f t="shared" si="29"/>
        <v>DE LAS HERAS Luis</v>
      </c>
      <c r="N1676" s="94" t="str">
        <f>IFERROR(VLOOKUP(A1676,'[2]CLASES-TEMPORADA 2022_2023-2023'!$A:$M,12,0),"")</f>
        <v/>
      </c>
      <c r="O1676" s="90" t="str">
        <f>IFERROR(VLOOKUP(A1676,'[2]CLASES-TEMPORADA 2022_2023-2023'!$A:$M,13,0),"")</f>
        <v/>
      </c>
    </row>
    <row r="1677" spans="1:15" s="94" customFormat="1" x14ac:dyDescent="0.2">
      <c r="A1677" s="116">
        <v>33808</v>
      </c>
      <c r="B1677" s="90" t="s">
        <v>8750</v>
      </c>
      <c r="C1677" s="90" t="s">
        <v>3679</v>
      </c>
      <c r="D1677" s="90" t="s">
        <v>3680</v>
      </c>
      <c r="E1677" s="90" t="s">
        <v>1426</v>
      </c>
      <c r="F1677" s="90" t="s">
        <v>3681</v>
      </c>
      <c r="G1677" s="90" t="s">
        <v>14324</v>
      </c>
      <c r="H1677" s="90" t="s">
        <v>909</v>
      </c>
      <c r="I1677" s="90" t="s">
        <v>1164</v>
      </c>
      <c r="J1677" s="116">
        <v>643</v>
      </c>
      <c r="K1677" s="90" t="s">
        <v>1963</v>
      </c>
      <c r="L1677" s="90" t="s">
        <v>587</v>
      </c>
      <c r="M1677" s="94" t="str">
        <f t="shared" si="29"/>
        <v>GARCIA DE SORIA Albert</v>
      </c>
      <c r="N1677" s="94" t="str">
        <f>IFERROR(VLOOKUP(A1677,'[2]CLASES-TEMPORADA 2022_2023-2023'!$A:$M,12,0),"")</f>
        <v/>
      </c>
      <c r="O1677" s="90" t="str">
        <f>IFERROR(VLOOKUP(A1677,'[2]CLASES-TEMPORADA 2022_2023-2023'!$A:$M,13,0),"")</f>
        <v/>
      </c>
    </row>
    <row r="1678" spans="1:15" s="94" customFormat="1" x14ac:dyDescent="0.2">
      <c r="A1678" s="116">
        <v>33800</v>
      </c>
      <c r="B1678" s="90" t="s">
        <v>8750</v>
      </c>
      <c r="C1678" s="90" t="s">
        <v>1273</v>
      </c>
      <c r="D1678" s="90" t="s">
        <v>1719</v>
      </c>
      <c r="E1678" s="90" t="s">
        <v>2001</v>
      </c>
      <c r="F1678" s="90" t="s">
        <v>3683</v>
      </c>
      <c r="G1678" s="90" t="s">
        <v>14325</v>
      </c>
      <c r="H1678" s="90" t="s">
        <v>909</v>
      </c>
      <c r="I1678" s="90" t="s">
        <v>1136</v>
      </c>
      <c r="J1678" s="116">
        <v>291</v>
      </c>
      <c r="K1678" s="90" t="s">
        <v>1963</v>
      </c>
      <c r="L1678" s="90" t="s">
        <v>587</v>
      </c>
      <c r="M1678" s="94" t="str">
        <f t="shared" si="29"/>
        <v>ROMO Miquel</v>
      </c>
      <c r="N1678" s="94" t="str">
        <f>IFERROR(VLOOKUP(A1678,'[2]CLASES-TEMPORADA 2022_2023-2023'!$A:$M,12,0),"")</f>
        <v/>
      </c>
      <c r="O1678" s="90" t="str">
        <f>IFERROR(VLOOKUP(A1678,'[2]CLASES-TEMPORADA 2022_2023-2023'!$A:$M,13,0),"")</f>
        <v/>
      </c>
    </row>
    <row r="1679" spans="1:15" s="94" customFormat="1" x14ac:dyDescent="0.2">
      <c r="A1679" s="116">
        <v>33793</v>
      </c>
      <c r="B1679" s="90" t="s">
        <v>8750</v>
      </c>
      <c r="C1679" s="90" t="s">
        <v>1915</v>
      </c>
      <c r="D1679" s="90" t="s">
        <v>1916</v>
      </c>
      <c r="E1679" s="90" t="s">
        <v>3684</v>
      </c>
      <c r="F1679" s="90" t="s">
        <v>3685</v>
      </c>
      <c r="G1679" s="90" t="s">
        <v>14326</v>
      </c>
      <c r="H1679" s="90" t="s">
        <v>920</v>
      </c>
      <c r="I1679" s="90" t="s">
        <v>1060</v>
      </c>
      <c r="J1679" s="116">
        <v>353</v>
      </c>
      <c r="K1679" s="90" t="s">
        <v>1963</v>
      </c>
      <c r="L1679" s="90" t="s">
        <v>583</v>
      </c>
      <c r="M1679" s="94" t="str">
        <f t="shared" si="29"/>
        <v>ADBELHAMID Ezzeldin</v>
      </c>
      <c r="N1679" s="94" t="str">
        <f>IFERROR(VLOOKUP(A1679,'[2]CLASES-TEMPORADA 2022_2023-2023'!$A:$M,12,0),"")</f>
        <v/>
      </c>
      <c r="O1679" s="90" t="str">
        <f>IFERROR(VLOOKUP(A1679,'[2]CLASES-TEMPORADA 2022_2023-2023'!$A:$M,13,0),"")</f>
        <v/>
      </c>
    </row>
    <row r="1680" spans="1:15" s="94" customFormat="1" x14ac:dyDescent="0.2">
      <c r="A1680" s="116">
        <v>33792</v>
      </c>
      <c r="B1680" s="90" t="s">
        <v>8750</v>
      </c>
      <c r="C1680" s="90" t="s">
        <v>3686</v>
      </c>
      <c r="D1680" s="90" t="s">
        <v>31</v>
      </c>
      <c r="E1680" s="90" t="s">
        <v>3687</v>
      </c>
      <c r="F1680" s="90" t="s">
        <v>3688</v>
      </c>
      <c r="G1680" s="90" t="s">
        <v>14327</v>
      </c>
      <c r="H1680" s="90" t="s">
        <v>909</v>
      </c>
      <c r="I1680" s="90" t="s">
        <v>940</v>
      </c>
      <c r="J1680" s="116">
        <v>261</v>
      </c>
      <c r="K1680" s="90" t="s">
        <v>1963</v>
      </c>
      <c r="L1680" s="90" t="s">
        <v>587</v>
      </c>
      <c r="M1680" s="94" t="str">
        <f t="shared" si="29"/>
        <v>FERRE Marcel</v>
      </c>
      <c r="N1680" s="94" t="str">
        <f>IFERROR(VLOOKUP(A1680,'[2]CLASES-TEMPORADA 2022_2023-2023'!$A:$M,12,0),"")</f>
        <v/>
      </c>
      <c r="O1680" s="90" t="str">
        <f>IFERROR(VLOOKUP(A1680,'[2]CLASES-TEMPORADA 2022_2023-2023'!$A:$M,13,0),"")</f>
        <v/>
      </c>
    </row>
    <row r="1681" spans="1:15" s="94" customFormat="1" x14ac:dyDescent="0.2">
      <c r="A1681" s="116">
        <v>33791</v>
      </c>
      <c r="B1681" s="90" t="s">
        <v>8750</v>
      </c>
      <c r="C1681" s="90" t="s">
        <v>1059</v>
      </c>
      <c r="D1681" s="90"/>
      <c r="E1681" s="90" t="s">
        <v>14328</v>
      </c>
      <c r="F1681" s="90" t="s">
        <v>13300</v>
      </c>
      <c r="G1681" s="90" t="s">
        <v>14329</v>
      </c>
      <c r="H1681" s="90" t="s">
        <v>920</v>
      </c>
      <c r="I1681" s="90" t="s">
        <v>1000</v>
      </c>
      <c r="J1681" s="116">
        <v>10039</v>
      </c>
      <c r="K1681" s="90" t="s">
        <v>2176</v>
      </c>
      <c r="L1681" s="90" t="s">
        <v>583</v>
      </c>
      <c r="M1681" s="94" t="str">
        <f t="shared" si="29"/>
        <v>GUTIERREZ Gonzalo Martin</v>
      </c>
      <c r="N1681" s="94" t="str">
        <f>IFERROR(VLOOKUP(A1681,'[2]CLASES-TEMPORADA 2022_2023-2023'!$A:$M,12,0),"")</f>
        <v/>
      </c>
      <c r="O1681" s="90" t="str">
        <f>IFERROR(VLOOKUP(A1681,'[2]CLASES-TEMPORADA 2022_2023-2023'!$A:$M,13,0),"")</f>
        <v/>
      </c>
    </row>
    <row r="1682" spans="1:15" s="94" customFormat="1" x14ac:dyDescent="0.2">
      <c r="A1682" s="116">
        <v>33788</v>
      </c>
      <c r="B1682" s="90" t="s">
        <v>8750</v>
      </c>
      <c r="C1682" s="90" t="s">
        <v>1577</v>
      </c>
      <c r="D1682" s="90" t="s">
        <v>3689</v>
      </c>
      <c r="E1682" s="90" t="s">
        <v>124</v>
      </c>
      <c r="F1682" s="90" t="s">
        <v>3690</v>
      </c>
      <c r="G1682" s="90" t="s">
        <v>14330</v>
      </c>
      <c r="H1682" s="90" t="s">
        <v>920</v>
      </c>
      <c r="I1682" s="90" t="s">
        <v>1130</v>
      </c>
      <c r="J1682" s="116">
        <v>58</v>
      </c>
      <c r="K1682" s="90" t="s">
        <v>1963</v>
      </c>
      <c r="L1682" s="90" t="s">
        <v>184</v>
      </c>
      <c r="M1682" s="94" t="str">
        <f t="shared" si="29"/>
        <v>NAVARRO Iker</v>
      </c>
      <c r="N1682" s="94" t="str">
        <f>IFERROR(VLOOKUP(A1682,'[2]CLASES-TEMPORADA 2022_2023-2023'!$A:$M,12,0),"")</f>
        <v/>
      </c>
      <c r="O1682" s="90" t="str">
        <f>IFERROR(VLOOKUP(A1682,'[2]CLASES-TEMPORADA 2022_2023-2023'!$A:$M,13,0),"")</f>
        <v/>
      </c>
    </row>
    <row r="1683" spans="1:15" s="94" customFormat="1" x14ac:dyDescent="0.2">
      <c r="A1683" s="116">
        <v>33783</v>
      </c>
      <c r="B1683" s="90" t="s">
        <v>8750</v>
      </c>
      <c r="C1683" s="90" t="s">
        <v>3597</v>
      </c>
      <c r="D1683" s="90" t="s">
        <v>2363</v>
      </c>
      <c r="E1683" s="90" t="s">
        <v>43</v>
      </c>
      <c r="F1683" s="90" t="s">
        <v>3691</v>
      </c>
      <c r="G1683" s="90" t="s">
        <v>14331</v>
      </c>
      <c r="H1683" s="90" t="s">
        <v>909</v>
      </c>
      <c r="I1683" s="90" t="s">
        <v>918</v>
      </c>
      <c r="J1683" s="116">
        <v>41</v>
      </c>
      <c r="K1683" s="90" t="s">
        <v>1963</v>
      </c>
      <c r="L1683" s="90" t="s">
        <v>585</v>
      </c>
      <c r="M1683" s="94" t="str">
        <f t="shared" si="29"/>
        <v>YAGO Antonio</v>
      </c>
      <c r="N1683" s="94" t="str">
        <f>IFERROR(VLOOKUP(A1683,'[2]CLASES-TEMPORADA 2022_2023-2023'!$A:$M,12,0),"")</f>
        <v/>
      </c>
      <c r="O1683" s="90" t="str">
        <f>IFERROR(VLOOKUP(A1683,'[2]CLASES-TEMPORADA 2022_2023-2023'!$A:$M,13,0),"")</f>
        <v/>
      </c>
    </row>
    <row r="1684" spans="1:15" s="94" customFormat="1" x14ac:dyDescent="0.2">
      <c r="A1684" s="116">
        <v>33782</v>
      </c>
      <c r="B1684" s="90" t="s">
        <v>8750</v>
      </c>
      <c r="C1684" s="90" t="s">
        <v>83</v>
      </c>
      <c r="D1684" s="90" t="s">
        <v>83</v>
      </c>
      <c r="E1684" s="90" t="s">
        <v>136</v>
      </c>
      <c r="F1684" s="90" t="s">
        <v>3692</v>
      </c>
      <c r="G1684" s="90" t="s">
        <v>14332</v>
      </c>
      <c r="H1684" s="90" t="s">
        <v>909</v>
      </c>
      <c r="I1684" s="90" t="s">
        <v>918</v>
      </c>
      <c r="J1684" s="116">
        <v>41</v>
      </c>
      <c r="K1684" s="90" t="s">
        <v>1963</v>
      </c>
      <c r="L1684" s="90" t="s">
        <v>585</v>
      </c>
      <c r="M1684" s="94" t="str">
        <f t="shared" si="29"/>
        <v>NIETO Jose Maria</v>
      </c>
      <c r="N1684" s="94">
        <f>IFERROR(VLOOKUP(A1684,'[2]CLASES-TEMPORADA 2022_2023-2023'!$A:$M,12,0),"")</f>
        <v>9</v>
      </c>
      <c r="O1684" s="90" t="str">
        <f>IFERROR(VLOOKUP(A1684,'[2]CLASES-TEMPORADA 2022_2023-2023'!$A:$M,13,0),"")</f>
        <v>INT</v>
      </c>
    </row>
    <row r="1685" spans="1:15" s="94" customFormat="1" x14ac:dyDescent="0.2">
      <c r="A1685" s="116">
        <v>33779</v>
      </c>
      <c r="B1685" s="90" t="s">
        <v>8750</v>
      </c>
      <c r="C1685" s="90" t="s">
        <v>69</v>
      </c>
      <c r="D1685" s="90" t="s">
        <v>3693</v>
      </c>
      <c r="E1685" s="90" t="s">
        <v>3694</v>
      </c>
      <c r="F1685" s="90" t="s">
        <v>3695</v>
      </c>
      <c r="G1685" s="90" t="s">
        <v>14333</v>
      </c>
      <c r="H1685" s="90" t="s">
        <v>913</v>
      </c>
      <c r="I1685" s="90" t="s">
        <v>990</v>
      </c>
      <c r="J1685" s="116">
        <v>736</v>
      </c>
      <c r="K1685" s="90" t="s">
        <v>1963</v>
      </c>
      <c r="L1685" s="90" t="s">
        <v>587</v>
      </c>
      <c r="M1685" s="94" t="str">
        <f t="shared" si="29"/>
        <v>PEREZ Adria Marcos</v>
      </c>
      <c r="N1685" s="94" t="str">
        <f>IFERROR(VLOOKUP(A1685,'[2]CLASES-TEMPORADA 2022_2023-2023'!$A:$M,12,0),"")</f>
        <v/>
      </c>
      <c r="O1685" s="90" t="str">
        <f>IFERROR(VLOOKUP(A1685,'[2]CLASES-TEMPORADA 2022_2023-2023'!$A:$M,13,0),"")</f>
        <v/>
      </c>
    </row>
    <row r="1686" spans="1:15" s="94" customFormat="1" x14ac:dyDescent="0.2">
      <c r="A1686" s="116">
        <v>33773</v>
      </c>
      <c r="B1686" s="90" t="s">
        <v>8750</v>
      </c>
      <c r="C1686" s="90" t="s">
        <v>924</v>
      </c>
      <c r="D1686" s="90" t="s">
        <v>1408</v>
      </c>
      <c r="E1686" s="90" t="s">
        <v>79</v>
      </c>
      <c r="F1686" s="90" t="s">
        <v>3696</v>
      </c>
      <c r="G1686" s="90" t="s">
        <v>14334</v>
      </c>
      <c r="H1686" s="90" t="s">
        <v>920</v>
      </c>
      <c r="I1686" s="90" t="s">
        <v>947</v>
      </c>
      <c r="J1686" s="116">
        <v>274</v>
      </c>
      <c r="K1686" s="90" t="s">
        <v>1963</v>
      </c>
      <c r="L1686" s="90" t="s">
        <v>588</v>
      </c>
      <c r="M1686" s="94" t="str">
        <f t="shared" si="29"/>
        <v>ALONSO Miguel</v>
      </c>
      <c r="N1686" s="94" t="str">
        <f>IFERROR(VLOOKUP(A1686,'[2]CLASES-TEMPORADA 2022_2023-2023'!$A:$M,12,0),"")</f>
        <v/>
      </c>
      <c r="O1686" s="90" t="str">
        <f>IFERROR(VLOOKUP(A1686,'[2]CLASES-TEMPORADA 2022_2023-2023'!$A:$M,13,0),"")</f>
        <v/>
      </c>
    </row>
    <row r="1687" spans="1:15" s="94" customFormat="1" x14ac:dyDescent="0.2">
      <c r="A1687" s="116">
        <v>33771</v>
      </c>
      <c r="B1687" s="90" t="s">
        <v>8750</v>
      </c>
      <c r="C1687" s="90" t="s">
        <v>1059</v>
      </c>
      <c r="D1687" s="90" t="s">
        <v>914</v>
      </c>
      <c r="E1687" s="90" t="s">
        <v>3697</v>
      </c>
      <c r="F1687" s="90" t="s">
        <v>3698</v>
      </c>
      <c r="G1687" s="90" t="s">
        <v>14335</v>
      </c>
      <c r="H1687" s="90" t="s">
        <v>913</v>
      </c>
      <c r="I1687" s="90" t="s">
        <v>1106</v>
      </c>
      <c r="J1687" s="116">
        <v>10412</v>
      </c>
      <c r="K1687" s="90" t="s">
        <v>1963</v>
      </c>
      <c r="L1687" s="90" t="s">
        <v>587</v>
      </c>
      <c r="M1687" s="94" t="str">
        <f t="shared" si="29"/>
        <v>GUTIERREZ Ramiro Francisco</v>
      </c>
      <c r="N1687" s="94" t="str">
        <f>IFERROR(VLOOKUP(A1687,'[2]CLASES-TEMPORADA 2022_2023-2023'!$A:$M,12,0),"")</f>
        <v/>
      </c>
      <c r="O1687" s="90" t="str">
        <f>IFERROR(VLOOKUP(A1687,'[2]CLASES-TEMPORADA 2022_2023-2023'!$A:$M,13,0),"")</f>
        <v/>
      </c>
    </row>
    <row r="1688" spans="1:15" s="94" customFormat="1" x14ac:dyDescent="0.2">
      <c r="A1688" s="116">
        <v>33770</v>
      </c>
      <c r="B1688" s="90" t="s">
        <v>8750</v>
      </c>
      <c r="C1688" s="90" t="s">
        <v>3699</v>
      </c>
      <c r="D1688" s="90"/>
      <c r="E1688" s="90" t="s">
        <v>3700</v>
      </c>
      <c r="F1688" s="90" t="s">
        <v>2115</v>
      </c>
      <c r="G1688" s="90" t="s">
        <v>14336</v>
      </c>
      <c r="H1688" s="90" t="s">
        <v>913</v>
      </c>
      <c r="I1688" s="90" t="s">
        <v>940</v>
      </c>
      <c r="J1688" s="116">
        <v>261</v>
      </c>
      <c r="K1688" s="90" t="s">
        <v>2357</v>
      </c>
      <c r="L1688" s="90" t="s">
        <v>587</v>
      </c>
      <c r="M1688" s="94" t="str">
        <f t="shared" si="29"/>
        <v>KISHCHUK Nazarii</v>
      </c>
      <c r="N1688" s="94" t="str">
        <f>IFERROR(VLOOKUP(A1688,'[2]CLASES-TEMPORADA 2022_2023-2023'!$A:$M,12,0),"")</f>
        <v/>
      </c>
      <c r="O1688" s="90" t="str">
        <f>IFERROR(VLOOKUP(A1688,'[2]CLASES-TEMPORADA 2022_2023-2023'!$A:$M,13,0),"")</f>
        <v/>
      </c>
    </row>
    <row r="1689" spans="1:15" s="94" customFormat="1" x14ac:dyDescent="0.2">
      <c r="A1689" s="116">
        <v>33764</v>
      </c>
      <c r="B1689" s="90" t="s">
        <v>10851</v>
      </c>
      <c r="C1689" s="90" t="s">
        <v>3703</v>
      </c>
      <c r="D1689" s="90"/>
      <c r="E1689" s="90" t="s">
        <v>3704</v>
      </c>
      <c r="F1689" s="90" t="s">
        <v>3705</v>
      </c>
      <c r="G1689" s="90" t="s">
        <v>14337</v>
      </c>
      <c r="H1689" s="90" t="s">
        <v>920</v>
      </c>
      <c r="I1689" s="90" t="s">
        <v>1124</v>
      </c>
      <c r="J1689" s="116">
        <v>175</v>
      </c>
      <c r="K1689" s="90" t="s">
        <v>2711</v>
      </c>
      <c r="L1689" s="90" t="s">
        <v>520</v>
      </c>
      <c r="M1689" s="94" t="str">
        <f t="shared" si="29"/>
        <v>DA ROSA ACORDI MANHANI Gerusa</v>
      </c>
      <c r="N1689" s="94" t="str">
        <f>IFERROR(VLOOKUP(A1689,'[2]CLASES-TEMPORADA 2022_2023-2023'!$A:$M,12,0),"")</f>
        <v/>
      </c>
      <c r="O1689" s="90" t="str">
        <f>IFERROR(VLOOKUP(A1689,'[2]CLASES-TEMPORADA 2022_2023-2023'!$A:$M,13,0),"")</f>
        <v/>
      </c>
    </row>
    <row r="1690" spans="1:15" s="94" customFormat="1" x14ac:dyDescent="0.2">
      <c r="A1690" s="116">
        <v>33760</v>
      </c>
      <c r="B1690" s="90" t="s">
        <v>8750</v>
      </c>
      <c r="C1690" s="90" t="s">
        <v>22</v>
      </c>
      <c r="D1690" s="90" t="s">
        <v>84</v>
      </c>
      <c r="E1690" s="90" t="s">
        <v>3428</v>
      </c>
      <c r="F1690" s="90" t="s">
        <v>3706</v>
      </c>
      <c r="G1690" s="90" t="s">
        <v>14338</v>
      </c>
      <c r="H1690" s="90" t="s">
        <v>920</v>
      </c>
      <c r="I1690" s="90" t="s">
        <v>1119</v>
      </c>
      <c r="J1690" s="116">
        <v>534</v>
      </c>
      <c r="K1690" s="90" t="s">
        <v>1963</v>
      </c>
      <c r="L1690" s="90" t="s">
        <v>520</v>
      </c>
      <c r="M1690" s="94" t="str">
        <f t="shared" si="29"/>
        <v>FERNANDEZ Xabier</v>
      </c>
      <c r="N1690" s="94" t="str">
        <f>IFERROR(VLOOKUP(A1690,'[2]CLASES-TEMPORADA 2022_2023-2023'!$A:$M,12,0),"")</f>
        <v/>
      </c>
      <c r="O1690" s="90" t="str">
        <f>IFERROR(VLOOKUP(A1690,'[2]CLASES-TEMPORADA 2022_2023-2023'!$A:$M,13,0),"")</f>
        <v/>
      </c>
    </row>
    <row r="1691" spans="1:15" s="94" customFormat="1" x14ac:dyDescent="0.2">
      <c r="A1691" s="116">
        <v>33758</v>
      </c>
      <c r="B1691" s="90" t="s">
        <v>8750</v>
      </c>
      <c r="C1691" s="90" t="s">
        <v>4962</v>
      </c>
      <c r="D1691" s="90" t="s">
        <v>1283</v>
      </c>
      <c r="E1691" s="90" t="s">
        <v>23</v>
      </c>
      <c r="F1691" s="90" t="s">
        <v>14339</v>
      </c>
      <c r="G1691" s="90" t="s">
        <v>14340</v>
      </c>
      <c r="H1691" s="90" t="s">
        <v>920</v>
      </c>
      <c r="I1691" s="90" t="s">
        <v>11351</v>
      </c>
      <c r="J1691" s="116">
        <v>10411</v>
      </c>
      <c r="K1691" s="90" t="s">
        <v>1963</v>
      </c>
      <c r="L1691" s="90" t="s">
        <v>520</v>
      </c>
      <c r="M1691" s="94" t="str">
        <f t="shared" si="29"/>
        <v>VILAR Manuel</v>
      </c>
      <c r="N1691" s="94" t="str">
        <f>IFERROR(VLOOKUP(A1691,'[2]CLASES-TEMPORADA 2022_2023-2023'!$A:$M,12,0),"")</f>
        <v/>
      </c>
      <c r="O1691" s="90" t="str">
        <f>IFERROR(VLOOKUP(A1691,'[2]CLASES-TEMPORADA 2022_2023-2023'!$A:$M,13,0),"")</f>
        <v/>
      </c>
    </row>
    <row r="1692" spans="1:15" s="94" customFormat="1" x14ac:dyDescent="0.2">
      <c r="A1692" s="116">
        <v>33755</v>
      </c>
      <c r="B1692" s="90" t="s">
        <v>10851</v>
      </c>
      <c r="C1692" s="90" t="s">
        <v>3144</v>
      </c>
      <c r="D1692" s="90" t="s">
        <v>46</v>
      </c>
      <c r="E1692" s="90" t="s">
        <v>1088</v>
      </c>
      <c r="F1692" s="90" t="s">
        <v>3708</v>
      </c>
      <c r="G1692" s="90" t="s">
        <v>14341</v>
      </c>
      <c r="H1692" s="90" t="s">
        <v>913</v>
      </c>
      <c r="I1692" s="90" t="s">
        <v>1047</v>
      </c>
      <c r="J1692" s="116">
        <v>10438</v>
      </c>
      <c r="K1692" s="90" t="s">
        <v>1963</v>
      </c>
      <c r="L1692" s="90" t="s">
        <v>520</v>
      </c>
      <c r="M1692" s="94" t="str">
        <f t="shared" si="29"/>
        <v>AMOEDO Laura</v>
      </c>
      <c r="N1692" s="94" t="str">
        <f>IFERROR(VLOOKUP(A1692,'[2]CLASES-TEMPORADA 2022_2023-2023'!$A:$M,12,0),"")</f>
        <v/>
      </c>
      <c r="O1692" s="90" t="str">
        <f>IFERROR(VLOOKUP(A1692,'[2]CLASES-TEMPORADA 2022_2023-2023'!$A:$M,13,0),"")</f>
        <v/>
      </c>
    </row>
    <row r="1693" spans="1:15" s="94" customFormat="1" x14ac:dyDescent="0.2">
      <c r="A1693" s="116">
        <v>33732</v>
      </c>
      <c r="B1693" s="90" t="s">
        <v>8750</v>
      </c>
      <c r="C1693" s="90" t="s">
        <v>3711</v>
      </c>
      <c r="D1693" s="90" t="s">
        <v>3712</v>
      </c>
      <c r="E1693" s="90" t="s">
        <v>66</v>
      </c>
      <c r="F1693" s="90" t="s">
        <v>3193</v>
      </c>
      <c r="G1693" s="90" t="s">
        <v>14342</v>
      </c>
      <c r="H1693" s="90" t="s">
        <v>909</v>
      </c>
      <c r="I1693" s="90" t="s">
        <v>1150</v>
      </c>
      <c r="J1693" s="116">
        <v>439</v>
      </c>
      <c r="K1693" s="90" t="s">
        <v>1963</v>
      </c>
      <c r="L1693" s="90" t="s">
        <v>583</v>
      </c>
      <c r="M1693" s="94" t="str">
        <f t="shared" si="29"/>
        <v>MAGRO Martin</v>
      </c>
      <c r="N1693" s="94" t="str">
        <f>IFERROR(VLOOKUP(A1693,'[2]CLASES-TEMPORADA 2022_2023-2023'!$A:$M,12,0),"")</f>
        <v/>
      </c>
      <c r="O1693" s="90" t="str">
        <f>IFERROR(VLOOKUP(A1693,'[2]CLASES-TEMPORADA 2022_2023-2023'!$A:$M,13,0),"")</f>
        <v/>
      </c>
    </row>
    <row r="1694" spans="1:15" s="94" customFormat="1" x14ac:dyDescent="0.2">
      <c r="A1694" s="116">
        <v>33728</v>
      </c>
      <c r="B1694" s="90" t="s">
        <v>8750</v>
      </c>
      <c r="C1694" s="90" t="s">
        <v>1730</v>
      </c>
      <c r="D1694" s="90" t="s">
        <v>3717</v>
      </c>
      <c r="E1694" s="90" t="s">
        <v>3718</v>
      </c>
      <c r="F1694" s="90" t="s">
        <v>2342</v>
      </c>
      <c r="G1694" s="90" t="s">
        <v>14343</v>
      </c>
      <c r="H1694" s="90" t="s">
        <v>913</v>
      </c>
      <c r="I1694" s="90" t="s">
        <v>921</v>
      </c>
      <c r="J1694" s="116">
        <v>78</v>
      </c>
      <c r="K1694" s="90" t="s">
        <v>2071</v>
      </c>
      <c r="L1694" s="90" t="s">
        <v>583</v>
      </c>
      <c r="M1694" s="94" t="str">
        <f t="shared" si="29"/>
        <v>MURIEL Julian David</v>
      </c>
      <c r="N1694" s="94" t="str">
        <f>IFERROR(VLOOKUP(A1694,'[2]CLASES-TEMPORADA 2022_2023-2023'!$A:$M,12,0),"")</f>
        <v/>
      </c>
      <c r="O1694" s="90" t="str">
        <f>IFERROR(VLOOKUP(A1694,'[2]CLASES-TEMPORADA 2022_2023-2023'!$A:$M,13,0),"")</f>
        <v/>
      </c>
    </row>
    <row r="1695" spans="1:15" s="94" customFormat="1" x14ac:dyDescent="0.2">
      <c r="A1695" s="116">
        <v>33725</v>
      </c>
      <c r="B1695" s="90" t="s">
        <v>8750</v>
      </c>
      <c r="C1695" s="90" t="s">
        <v>31</v>
      </c>
      <c r="D1695" s="90" t="s">
        <v>3719</v>
      </c>
      <c r="E1695" s="90" t="s">
        <v>2081</v>
      </c>
      <c r="F1695" s="90" t="s">
        <v>3720</v>
      </c>
      <c r="G1695" s="90" t="s">
        <v>14344</v>
      </c>
      <c r="H1695" s="90" t="s">
        <v>909</v>
      </c>
      <c r="I1695" s="90" t="s">
        <v>1105</v>
      </c>
      <c r="J1695" s="116">
        <v>10348</v>
      </c>
      <c r="K1695" s="90" t="s">
        <v>1963</v>
      </c>
      <c r="L1695" s="90" t="s">
        <v>520</v>
      </c>
      <c r="M1695" s="94" t="str">
        <f t="shared" si="29"/>
        <v>LOPEZ Erik</v>
      </c>
      <c r="N1695" s="94" t="str">
        <f>IFERROR(VLOOKUP(A1695,'[2]CLASES-TEMPORADA 2022_2023-2023'!$A:$M,12,0),"")</f>
        <v/>
      </c>
      <c r="O1695" s="90" t="str">
        <f>IFERROR(VLOOKUP(A1695,'[2]CLASES-TEMPORADA 2022_2023-2023'!$A:$M,13,0),"")</f>
        <v/>
      </c>
    </row>
    <row r="1696" spans="1:15" s="94" customFormat="1" x14ac:dyDescent="0.2">
      <c r="A1696" s="116">
        <v>33722</v>
      </c>
      <c r="B1696" s="90" t="s">
        <v>8750</v>
      </c>
      <c r="C1696" s="90" t="s">
        <v>1072</v>
      </c>
      <c r="D1696" s="90" t="s">
        <v>22</v>
      </c>
      <c r="E1696" s="90" t="s">
        <v>3721</v>
      </c>
      <c r="F1696" s="90" t="s">
        <v>3722</v>
      </c>
      <c r="G1696" s="90" t="s">
        <v>14345</v>
      </c>
      <c r="H1696" s="90" t="s">
        <v>909</v>
      </c>
      <c r="I1696" s="90" t="s">
        <v>1047</v>
      </c>
      <c r="J1696" s="116">
        <v>10438</v>
      </c>
      <c r="K1696" s="90" t="s">
        <v>1963</v>
      </c>
      <c r="L1696" s="90" t="s">
        <v>520</v>
      </c>
      <c r="M1696" s="94" t="str">
        <f t="shared" si="29"/>
        <v>UCHA Alexandre</v>
      </c>
      <c r="N1696" s="94" t="str">
        <f>IFERROR(VLOOKUP(A1696,'[2]CLASES-TEMPORADA 2022_2023-2023'!$A:$M,12,0),"")</f>
        <v/>
      </c>
      <c r="O1696" s="90" t="str">
        <f>IFERROR(VLOOKUP(A1696,'[2]CLASES-TEMPORADA 2022_2023-2023'!$A:$M,13,0),"")</f>
        <v/>
      </c>
    </row>
    <row r="1697" spans="1:15" s="94" customFormat="1" x14ac:dyDescent="0.2">
      <c r="A1697" s="116">
        <v>33717</v>
      </c>
      <c r="B1697" s="90" t="s">
        <v>8750</v>
      </c>
      <c r="C1697" s="90" t="s">
        <v>2502</v>
      </c>
      <c r="D1697" s="90" t="s">
        <v>1023</v>
      </c>
      <c r="E1697" s="90" t="s">
        <v>2278</v>
      </c>
      <c r="F1697" s="90" t="s">
        <v>3723</v>
      </c>
      <c r="G1697" s="90" t="s">
        <v>14346</v>
      </c>
      <c r="H1697" s="90" t="s">
        <v>920</v>
      </c>
      <c r="I1697" s="90" t="s">
        <v>1087</v>
      </c>
      <c r="J1697" s="116">
        <v>712</v>
      </c>
      <c r="K1697" s="90" t="s">
        <v>1963</v>
      </c>
      <c r="L1697" s="90" t="s">
        <v>585</v>
      </c>
      <c r="M1697" s="94" t="str">
        <f t="shared" si="29"/>
        <v>CUENCA Mario</v>
      </c>
      <c r="N1697" s="94" t="str">
        <f>IFERROR(VLOOKUP(A1697,'[2]CLASES-TEMPORADA 2022_2023-2023'!$A:$M,12,0),"")</f>
        <v/>
      </c>
      <c r="O1697" s="90" t="str">
        <f>IFERROR(VLOOKUP(A1697,'[2]CLASES-TEMPORADA 2022_2023-2023'!$A:$M,13,0),"")</f>
        <v/>
      </c>
    </row>
    <row r="1698" spans="1:15" s="94" customFormat="1" x14ac:dyDescent="0.2">
      <c r="A1698" s="116">
        <v>33716</v>
      </c>
      <c r="B1698" s="90" t="s">
        <v>8750</v>
      </c>
      <c r="C1698" s="90" t="s">
        <v>21</v>
      </c>
      <c r="D1698" s="90" t="s">
        <v>3724</v>
      </c>
      <c r="E1698" s="90" t="s">
        <v>3291</v>
      </c>
      <c r="F1698" s="90" t="s">
        <v>3725</v>
      </c>
      <c r="G1698" s="90" t="s">
        <v>14347</v>
      </c>
      <c r="H1698" s="90" t="s">
        <v>920</v>
      </c>
      <c r="I1698" s="90" t="s">
        <v>1220</v>
      </c>
      <c r="J1698" s="116">
        <v>10015</v>
      </c>
      <c r="K1698" s="90" t="s">
        <v>1963</v>
      </c>
      <c r="L1698" s="90" t="s">
        <v>588</v>
      </c>
      <c r="M1698" s="94" t="str">
        <f t="shared" si="29"/>
        <v>GARCIA Danel</v>
      </c>
      <c r="N1698" s="94" t="str">
        <f>IFERROR(VLOOKUP(A1698,'[2]CLASES-TEMPORADA 2022_2023-2023'!$A:$M,12,0),"")</f>
        <v/>
      </c>
      <c r="O1698" s="90" t="str">
        <f>IFERROR(VLOOKUP(A1698,'[2]CLASES-TEMPORADA 2022_2023-2023'!$A:$M,13,0),"")</f>
        <v/>
      </c>
    </row>
    <row r="1699" spans="1:15" s="94" customFormat="1" x14ac:dyDescent="0.2">
      <c r="A1699" s="116">
        <v>33713</v>
      </c>
      <c r="B1699" s="90" t="s">
        <v>8750</v>
      </c>
      <c r="C1699" s="90" t="s">
        <v>6050</v>
      </c>
      <c r="D1699" s="90" t="s">
        <v>1386</v>
      </c>
      <c r="E1699" s="90" t="s">
        <v>43</v>
      </c>
      <c r="F1699" s="90" t="s">
        <v>14348</v>
      </c>
      <c r="G1699" s="90" t="s">
        <v>14349</v>
      </c>
      <c r="H1699" s="90" t="s">
        <v>909</v>
      </c>
      <c r="I1699" s="90" t="s">
        <v>1143</v>
      </c>
      <c r="J1699" s="116">
        <v>76</v>
      </c>
      <c r="K1699" s="90" t="s">
        <v>1963</v>
      </c>
      <c r="L1699" s="90" t="s">
        <v>583</v>
      </c>
      <c r="M1699" s="94" t="str">
        <f t="shared" si="29"/>
        <v>LARREA Antonio</v>
      </c>
      <c r="N1699" s="94" t="str">
        <f>IFERROR(VLOOKUP(A1699,'[2]CLASES-TEMPORADA 2022_2023-2023'!$A:$M,12,0),"")</f>
        <v/>
      </c>
      <c r="O1699" s="90" t="str">
        <f>IFERROR(VLOOKUP(A1699,'[2]CLASES-TEMPORADA 2022_2023-2023'!$A:$M,13,0),"")</f>
        <v/>
      </c>
    </row>
    <row r="1700" spans="1:15" s="94" customFormat="1" x14ac:dyDescent="0.2">
      <c r="A1700" s="116">
        <v>33709</v>
      </c>
      <c r="B1700" s="90" t="s">
        <v>10851</v>
      </c>
      <c r="C1700" s="90" t="s">
        <v>83</v>
      </c>
      <c r="D1700" s="90" t="s">
        <v>1625</v>
      </c>
      <c r="E1700" s="90" t="s">
        <v>3726</v>
      </c>
      <c r="F1700" s="90" t="s">
        <v>3727</v>
      </c>
      <c r="G1700" s="90" t="s">
        <v>14350</v>
      </c>
      <c r="H1700" s="90" t="s">
        <v>913</v>
      </c>
      <c r="I1700" s="90" t="s">
        <v>1151</v>
      </c>
      <c r="J1700" s="116">
        <v>104</v>
      </c>
      <c r="K1700" s="90" t="s">
        <v>3002</v>
      </c>
      <c r="L1700" s="90" t="s">
        <v>582</v>
      </c>
      <c r="M1700" s="94" t="str">
        <f t="shared" si="29"/>
        <v>NIETO Janina Sofia</v>
      </c>
      <c r="N1700" s="94" t="str">
        <f>IFERROR(VLOOKUP(A1700,'[2]CLASES-TEMPORADA 2022_2023-2023'!$A:$M,12,0),"")</f>
        <v/>
      </c>
      <c r="O1700" s="90" t="str">
        <f>IFERROR(VLOOKUP(A1700,'[2]CLASES-TEMPORADA 2022_2023-2023'!$A:$M,13,0),"")</f>
        <v/>
      </c>
    </row>
    <row r="1701" spans="1:15" s="94" customFormat="1" x14ac:dyDescent="0.2">
      <c r="A1701" s="116">
        <v>33697</v>
      </c>
      <c r="B1701" s="90" t="s">
        <v>8750</v>
      </c>
      <c r="C1701" s="90" t="s">
        <v>155</v>
      </c>
      <c r="D1701" s="90" t="s">
        <v>1791</v>
      </c>
      <c r="E1701" s="90" t="s">
        <v>3715</v>
      </c>
      <c r="F1701" s="90" t="s">
        <v>3728</v>
      </c>
      <c r="G1701" s="90" t="s">
        <v>14351</v>
      </c>
      <c r="H1701" s="90" t="s">
        <v>909</v>
      </c>
      <c r="I1701" s="90" t="s">
        <v>799</v>
      </c>
      <c r="J1701" s="116">
        <v>10414</v>
      </c>
      <c r="K1701" s="90" t="s">
        <v>1963</v>
      </c>
      <c r="L1701" s="90" t="s">
        <v>520</v>
      </c>
      <c r="M1701" s="94" t="str">
        <f t="shared" si="29"/>
        <v>VARELA Aaron</v>
      </c>
      <c r="N1701" s="94" t="str">
        <f>IFERROR(VLOOKUP(A1701,'[2]CLASES-TEMPORADA 2022_2023-2023'!$A:$M,12,0),"")</f>
        <v/>
      </c>
      <c r="O1701" s="90" t="str">
        <f>IFERROR(VLOOKUP(A1701,'[2]CLASES-TEMPORADA 2022_2023-2023'!$A:$M,13,0),"")</f>
        <v/>
      </c>
    </row>
    <row r="1702" spans="1:15" s="94" customFormat="1" x14ac:dyDescent="0.2">
      <c r="A1702" s="116">
        <v>33694</v>
      </c>
      <c r="B1702" s="90" t="s">
        <v>8750</v>
      </c>
      <c r="C1702" s="90" t="s">
        <v>115</v>
      </c>
      <c r="D1702" s="90" t="s">
        <v>21</v>
      </c>
      <c r="E1702" s="90" t="s">
        <v>957</v>
      </c>
      <c r="F1702" s="90" t="s">
        <v>14352</v>
      </c>
      <c r="G1702" s="90" t="s">
        <v>14353</v>
      </c>
      <c r="H1702" s="90" t="s">
        <v>909</v>
      </c>
      <c r="I1702" s="90" t="s">
        <v>799</v>
      </c>
      <c r="J1702" s="116">
        <v>10414</v>
      </c>
      <c r="K1702" s="90" t="s">
        <v>1963</v>
      </c>
      <c r="L1702" s="90" t="s">
        <v>520</v>
      </c>
      <c r="M1702" s="94" t="str">
        <f t="shared" si="29"/>
        <v>CASTRO Marcos</v>
      </c>
      <c r="N1702" s="94" t="str">
        <f>IFERROR(VLOOKUP(A1702,'[2]CLASES-TEMPORADA 2022_2023-2023'!$A:$M,12,0),"")</f>
        <v/>
      </c>
      <c r="O1702" s="90" t="str">
        <f>IFERROR(VLOOKUP(A1702,'[2]CLASES-TEMPORADA 2022_2023-2023'!$A:$M,13,0),"")</f>
        <v/>
      </c>
    </row>
    <row r="1703" spans="1:15" s="94" customFormat="1" x14ac:dyDescent="0.2">
      <c r="A1703" s="116">
        <v>33693</v>
      </c>
      <c r="B1703" s="90" t="s">
        <v>10851</v>
      </c>
      <c r="C1703" s="90" t="s">
        <v>115</v>
      </c>
      <c r="D1703" s="90" t="s">
        <v>21</v>
      </c>
      <c r="E1703" s="90" t="s">
        <v>2042</v>
      </c>
      <c r="F1703" s="90" t="s">
        <v>3729</v>
      </c>
      <c r="G1703" s="90" t="s">
        <v>14354</v>
      </c>
      <c r="H1703" s="90" t="s">
        <v>913</v>
      </c>
      <c r="I1703" s="90" t="s">
        <v>799</v>
      </c>
      <c r="J1703" s="116">
        <v>10414</v>
      </c>
      <c r="K1703" s="90" t="s">
        <v>1963</v>
      </c>
      <c r="L1703" s="90" t="s">
        <v>520</v>
      </c>
      <c r="M1703" s="94" t="str">
        <f t="shared" si="29"/>
        <v>CASTRO Lara</v>
      </c>
      <c r="N1703" s="94" t="str">
        <f>IFERROR(VLOOKUP(A1703,'[2]CLASES-TEMPORADA 2022_2023-2023'!$A:$M,12,0),"")</f>
        <v/>
      </c>
      <c r="O1703" s="90" t="str">
        <f>IFERROR(VLOOKUP(A1703,'[2]CLASES-TEMPORADA 2022_2023-2023'!$A:$M,13,0),"")</f>
        <v/>
      </c>
    </row>
    <row r="1704" spans="1:15" s="94" customFormat="1" x14ac:dyDescent="0.2">
      <c r="A1704" s="116">
        <v>33689</v>
      </c>
      <c r="B1704" s="90" t="s">
        <v>8750</v>
      </c>
      <c r="C1704" s="90" t="s">
        <v>14355</v>
      </c>
      <c r="D1704" s="90" t="s">
        <v>14356</v>
      </c>
      <c r="E1704" s="90" t="s">
        <v>14357</v>
      </c>
      <c r="F1704" s="90" t="s">
        <v>8578</v>
      </c>
      <c r="G1704" s="90" t="s">
        <v>14358</v>
      </c>
      <c r="H1704" s="90" t="s">
        <v>909</v>
      </c>
      <c r="I1704" s="90" t="s">
        <v>1249</v>
      </c>
      <c r="J1704" s="116">
        <v>10181</v>
      </c>
      <c r="K1704" s="90" t="s">
        <v>1963</v>
      </c>
      <c r="L1704" s="90" t="s">
        <v>583</v>
      </c>
      <c r="M1704" s="94" t="str">
        <f t="shared" si="29"/>
        <v>CHIRINOS Andres Eloy</v>
      </c>
      <c r="N1704" s="94" t="str">
        <f>IFERROR(VLOOKUP(A1704,'[2]CLASES-TEMPORADA 2022_2023-2023'!$A:$M,12,0),"")</f>
        <v/>
      </c>
      <c r="O1704" s="90" t="str">
        <f>IFERROR(VLOOKUP(A1704,'[2]CLASES-TEMPORADA 2022_2023-2023'!$A:$M,13,0),"")</f>
        <v/>
      </c>
    </row>
    <row r="1705" spans="1:15" s="94" customFormat="1" x14ac:dyDescent="0.2">
      <c r="A1705" s="116">
        <v>33687</v>
      </c>
      <c r="B1705" s="90" t="s">
        <v>8750</v>
      </c>
      <c r="C1705" s="90" t="s">
        <v>3266</v>
      </c>
      <c r="D1705" s="90" t="s">
        <v>6484</v>
      </c>
      <c r="E1705" s="90" t="s">
        <v>2725</v>
      </c>
      <c r="F1705" s="90" t="s">
        <v>4466</v>
      </c>
      <c r="G1705" s="90" t="s">
        <v>14359</v>
      </c>
      <c r="H1705" s="90" t="s">
        <v>909</v>
      </c>
      <c r="I1705" s="90" t="s">
        <v>1220</v>
      </c>
      <c r="J1705" s="116">
        <v>10015</v>
      </c>
      <c r="K1705" s="90" t="s">
        <v>1963</v>
      </c>
      <c r="L1705" s="90" t="s">
        <v>588</v>
      </c>
      <c r="M1705" s="94" t="str">
        <f t="shared" si="29"/>
        <v>UNANUE Julen</v>
      </c>
      <c r="N1705" s="94" t="str">
        <f>IFERROR(VLOOKUP(A1705,'[2]CLASES-TEMPORADA 2022_2023-2023'!$A:$M,12,0),"")</f>
        <v/>
      </c>
      <c r="O1705" s="90" t="str">
        <f>IFERROR(VLOOKUP(A1705,'[2]CLASES-TEMPORADA 2022_2023-2023'!$A:$M,13,0),"")</f>
        <v/>
      </c>
    </row>
    <row r="1706" spans="1:15" s="94" customFormat="1" x14ac:dyDescent="0.2">
      <c r="A1706" s="116">
        <v>33685</v>
      </c>
      <c r="B1706" s="90" t="s">
        <v>8750</v>
      </c>
      <c r="C1706" s="90" t="s">
        <v>22</v>
      </c>
      <c r="D1706" s="90" t="s">
        <v>3730</v>
      </c>
      <c r="E1706" s="90" t="s">
        <v>3731</v>
      </c>
      <c r="F1706" s="90" t="s">
        <v>3732</v>
      </c>
      <c r="G1706" s="90" t="s">
        <v>14360</v>
      </c>
      <c r="H1706" s="90" t="s">
        <v>920</v>
      </c>
      <c r="I1706" s="90" t="s">
        <v>1220</v>
      </c>
      <c r="J1706" s="116">
        <v>10015</v>
      </c>
      <c r="K1706" s="90" t="s">
        <v>1963</v>
      </c>
      <c r="L1706" s="90" t="s">
        <v>588</v>
      </c>
      <c r="M1706" s="94" t="str">
        <f t="shared" si="29"/>
        <v>FERNANDEZ Axier</v>
      </c>
      <c r="N1706" s="94" t="str">
        <f>IFERROR(VLOOKUP(A1706,'[2]CLASES-TEMPORADA 2022_2023-2023'!$A:$M,12,0),"")</f>
        <v/>
      </c>
      <c r="O1706" s="90" t="str">
        <f>IFERROR(VLOOKUP(A1706,'[2]CLASES-TEMPORADA 2022_2023-2023'!$A:$M,13,0),"")</f>
        <v/>
      </c>
    </row>
    <row r="1707" spans="1:15" s="94" customFormat="1" x14ac:dyDescent="0.2">
      <c r="A1707" s="116">
        <v>33684</v>
      </c>
      <c r="B1707" s="90" t="s">
        <v>8750</v>
      </c>
      <c r="C1707" s="90" t="s">
        <v>14361</v>
      </c>
      <c r="D1707" s="90" t="s">
        <v>1090</v>
      </c>
      <c r="E1707" s="90" t="s">
        <v>108</v>
      </c>
      <c r="F1707" s="90" t="s">
        <v>5529</v>
      </c>
      <c r="G1707" s="90" t="s">
        <v>14362</v>
      </c>
      <c r="H1707" s="90" t="s">
        <v>913</v>
      </c>
      <c r="I1707" s="90" t="s">
        <v>1220</v>
      </c>
      <c r="J1707" s="116">
        <v>10015</v>
      </c>
      <c r="K1707" s="90" t="s">
        <v>1963</v>
      </c>
      <c r="L1707" s="90" t="s">
        <v>588</v>
      </c>
      <c r="M1707" s="94" t="str">
        <f t="shared" si="29"/>
        <v>BEA Sergio</v>
      </c>
      <c r="N1707" s="94" t="str">
        <f>IFERROR(VLOOKUP(A1707,'[2]CLASES-TEMPORADA 2022_2023-2023'!$A:$M,12,0),"")</f>
        <v/>
      </c>
      <c r="O1707" s="90" t="str">
        <f>IFERROR(VLOOKUP(A1707,'[2]CLASES-TEMPORADA 2022_2023-2023'!$A:$M,13,0),"")</f>
        <v/>
      </c>
    </row>
    <row r="1708" spans="1:15" s="94" customFormat="1" x14ac:dyDescent="0.2">
      <c r="A1708" s="116">
        <v>33681</v>
      </c>
      <c r="B1708" s="90" t="s">
        <v>8750</v>
      </c>
      <c r="C1708" s="90" t="s">
        <v>3733</v>
      </c>
      <c r="D1708" s="90"/>
      <c r="E1708" s="90" t="s">
        <v>3734</v>
      </c>
      <c r="F1708" s="90" t="s">
        <v>3735</v>
      </c>
      <c r="G1708" s="90" t="s">
        <v>14363</v>
      </c>
      <c r="H1708" s="90" t="s">
        <v>913</v>
      </c>
      <c r="I1708" s="90" t="s">
        <v>1183</v>
      </c>
      <c r="J1708" s="116">
        <v>600</v>
      </c>
      <c r="K1708" s="90" t="s">
        <v>1963</v>
      </c>
      <c r="L1708" s="90" t="s">
        <v>583</v>
      </c>
      <c r="M1708" s="94" t="str">
        <f t="shared" si="29"/>
        <v>GROSU Robert</v>
      </c>
      <c r="N1708" s="94" t="str">
        <f>IFERROR(VLOOKUP(A1708,'[2]CLASES-TEMPORADA 2022_2023-2023'!$A:$M,12,0),"")</f>
        <v/>
      </c>
      <c r="O1708" s="90" t="str">
        <f>IFERROR(VLOOKUP(A1708,'[2]CLASES-TEMPORADA 2022_2023-2023'!$A:$M,13,0),"")</f>
        <v/>
      </c>
    </row>
    <row r="1709" spans="1:15" s="94" customFormat="1" x14ac:dyDescent="0.2">
      <c r="A1709" s="116">
        <v>33675</v>
      </c>
      <c r="B1709" s="90" t="s">
        <v>8750</v>
      </c>
      <c r="C1709" s="90" t="s">
        <v>160</v>
      </c>
      <c r="D1709" s="90" t="s">
        <v>25</v>
      </c>
      <c r="E1709" s="90" t="s">
        <v>3736</v>
      </c>
      <c r="F1709" s="90" t="s">
        <v>3737</v>
      </c>
      <c r="G1709" s="90" t="s">
        <v>14364</v>
      </c>
      <c r="H1709" s="90" t="s">
        <v>913</v>
      </c>
      <c r="I1709" s="90" t="s">
        <v>981</v>
      </c>
      <c r="J1709" s="116">
        <v>641</v>
      </c>
      <c r="K1709" s="90" t="s">
        <v>1963</v>
      </c>
      <c r="L1709" s="90" t="s">
        <v>520</v>
      </c>
      <c r="M1709" s="94" t="str">
        <f t="shared" si="29"/>
        <v>NUÑEZ Celso</v>
      </c>
      <c r="N1709" s="94" t="str">
        <f>IFERROR(VLOOKUP(A1709,'[2]CLASES-TEMPORADA 2022_2023-2023'!$A:$M,12,0),"")</f>
        <v/>
      </c>
      <c r="O1709" s="90" t="str">
        <f>IFERROR(VLOOKUP(A1709,'[2]CLASES-TEMPORADA 2022_2023-2023'!$A:$M,13,0),"")</f>
        <v/>
      </c>
    </row>
    <row r="1710" spans="1:15" s="94" customFormat="1" x14ac:dyDescent="0.2">
      <c r="A1710" s="116">
        <v>33672</v>
      </c>
      <c r="B1710" s="90" t="s">
        <v>8750</v>
      </c>
      <c r="C1710" s="90" t="s">
        <v>1387</v>
      </c>
      <c r="D1710" s="90" t="s">
        <v>3739</v>
      </c>
      <c r="E1710" s="90" t="s">
        <v>124</v>
      </c>
      <c r="F1710" s="90" t="s">
        <v>3740</v>
      </c>
      <c r="G1710" s="90" t="s">
        <v>14365</v>
      </c>
      <c r="H1710" s="90" t="s">
        <v>909</v>
      </c>
      <c r="I1710" s="90" t="s">
        <v>941</v>
      </c>
      <c r="J1710" s="116">
        <v>262</v>
      </c>
      <c r="K1710" s="90" t="s">
        <v>1963</v>
      </c>
      <c r="L1710" s="90" t="s">
        <v>587</v>
      </c>
      <c r="M1710" s="94" t="str">
        <f t="shared" si="29"/>
        <v>CABRERA Iker</v>
      </c>
      <c r="N1710" s="94" t="str">
        <f>IFERROR(VLOOKUP(A1710,'[2]CLASES-TEMPORADA 2022_2023-2023'!$A:$M,12,0),"")</f>
        <v/>
      </c>
      <c r="O1710" s="90" t="str">
        <f>IFERROR(VLOOKUP(A1710,'[2]CLASES-TEMPORADA 2022_2023-2023'!$A:$M,13,0),"")</f>
        <v/>
      </c>
    </row>
    <row r="1711" spans="1:15" s="94" customFormat="1" x14ac:dyDescent="0.2">
      <c r="A1711" s="116">
        <v>33671</v>
      </c>
      <c r="B1711" s="90" t="s">
        <v>8750</v>
      </c>
      <c r="C1711" s="90" t="s">
        <v>3741</v>
      </c>
      <c r="D1711" s="90" t="s">
        <v>21</v>
      </c>
      <c r="E1711" s="90" t="s">
        <v>43</v>
      </c>
      <c r="F1711" s="90" t="s">
        <v>3742</v>
      </c>
      <c r="G1711" s="90" t="s">
        <v>14366</v>
      </c>
      <c r="H1711" s="90" t="s">
        <v>909</v>
      </c>
      <c r="I1711" s="90" t="s">
        <v>1119</v>
      </c>
      <c r="J1711" s="116">
        <v>534</v>
      </c>
      <c r="K1711" s="90" t="s">
        <v>1963</v>
      </c>
      <c r="L1711" s="90" t="s">
        <v>520</v>
      </c>
      <c r="M1711" s="94" t="str">
        <f t="shared" si="29"/>
        <v>LOUREIRO Antonio</v>
      </c>
      <c r="N1711" s="94" t="str">
        <f>IFERROR(VLOOKUP(A1711,'[2]CLASES-TEMPORADA 2022_2023-2023'!$A:$M,12,0),"")</f>
        <v/>
      </c>
      <c r="O1711" s="90" t="str">
        <f>IFERROR(VLOOKUP(A1711,'[2]CLASES-TEMPORADA 2022_2023-2023'!$A:$M,13,0),"")</f>
        <v/>
      </c>
    </row>
    <row r="1712" spans="1:15" s="94" customFormat="1" x14ac:dyDescent="0.2">
      <c r="A1712" s="116">
        <v>33664</v>
      </c>
      <c r="B1712" s="90" t="s">
        <v>8750</v>
      </c>
      <c r="C1712" s="90" t="s">
        <v>91</v>
      </c>
      <c r="D1712" s="90" t="s">
        <v>115</v>
      </c>
      <c r="E1712" s="90" t="s">
        <v>63</v>
      </c>
      <c r="F1712" s="90" t="s">
        <v>5059</v>
      </c>
      <c r="G1712" s="90" t="s">
        <v>14367</v>
      </c>
      <c r="H1712" s="90" t="s">
        <v>909</v>
      </c>
      <c r="I1712" s="90" t="s">
        <v>1233</v>
      </c>
      <c r="J1712" s="116">
        <v>703</v>
      </c>
      <c r="K1712" s="90" t="s">
        <v>1963</v>
      </c>
      <c r="L1712" s="90" t="s">
        <v>520</v>
      </c>
      <c r="M1712" s="94" t="str">
        <f t="shared" si="29"/>
        <v>ALVAREZ Jesus</v>
      </c>
      <c r="N1712" s="94" t="str">
        <f>IFERROR(VLOOKUP(A1712,'[2]CLASES-TEMPORADA 2022_2023-2023'!$A:$M,12,0),"")</f>
        <v/>
      </c>
      <c r="O1712" s="90" t="str">
        <f>IFERROR(VLOOKUP(A1712,'[2]CLASES-TEMPORADA 2022_2023-2023'!$A:$M,13,0),"")</f>
        <v/>
      </c>
    </row>
    <row r="1713" spans="1:15" s="94" customFormat="1" x14ac:dyDescent="0.2">
      <c r="A1713" s="116">
        <v>33657</v>
      </c>
      <c r="B1713" s="90" t="s">
        <v>10851</v>
      </c>
      <c r="C1713" s="90" t="s">
        <v>3745</v>
      </c>
      <c r="D1713" s="90"/>
      <c r="E1713" s="90" t="s">
        <v>2259</v>
      </c>
      <c r="F1713" s="90" t="s">
        <v>3746</v>
      </c>
      <c r="G1713" s="90" t="s">
        <v>14368</v>
      </c>
      <c r="H1713" s="90" t="s">
        <v>913</v>
      </c>
      <c r="I1713" s="90" t="s">
        <v>919</v>
      </c>
      <c r="J1713" s="116">
        <v>47</v>
      </c>
      <c r="K1713" s="90" t="s">
        <v>2103</v>
      </c>
      <c r="L1713" s="90" t="s">
        <v>585</v>
      </c>
      <c r="M1713" s="94" t="str">
        <f t="shared" si="29"/>
        <v>KARPOVA Varvara</v>
      </c>
      <c r="N1713" s="94" t="str">
        <f>IFERROR(VLOOKUP(A1713,'[2]CLASES-TEMPORADA 2022_2023-2023'!$A:$M,12,0),"")</f>
        <v/>
      </c>
      <c r="O1713" s="90" t="str">
        <f>IFERROR(VLOOKUP(A1713,'[2]CLASES-TEMPORADA 2022_2023-2023'!$A:$M,13,0),"")</f>
        <v/>
      </c>
    </row>
    <row r="1714" spans="1:15" s="94" customFormat="1" x14ac:dyDescent="0.2">
      <c r="A1714" s="116">
        <v>33655</v>
      </c>
      <c r="B1714" s="90" t="s">
        <v>10851</v>
      </c>
      <c r="C1714" s="90" t="s">
        <v>3748</v>
      </c>
      <c r="D1714" s="90" t="s">
        <v>19</v>
      </c>
      <c r="E1714" s="90" t="s">
        <v>3749</v>
      </c>
      <c r="F1714" s="90" t="s">
        <v>3750</v>
      </c>
      <c r="G1714" s="90" t="s">
        <v>14369</v>
      </c>
      <c r="H1714" s="90" t="s">
        <v>920</v>
      </c>
      <c r="I1714" s="90" t="s">
        <v>1256</v>
      </c>
      <c r="J1714" s="116">
        <v>10164</v>
      </c>
      <c r="K1714" s="90" t="s">
        <v>1963</v>
      </c>
      <c r="L1714" s="90" t="s">
        <v>604</v>
      </c>
      <c r="M1714" s="94" t="str">
        <f t="shared" si="29"/>
        <v>BIELVA Zaida</v>
      </c>
      <c r="N1714" s="94" t="str">
        <f>IFERROR(VLOOKUP(A1714,'[2]CLASES-TEMPORADA 2022_2023-2023'!$A:$M,12,0),"")</f>
        <v/>
      </c>
      <c r="O1714" s="90" t="str">
        <f>IFERROR(VLOOKUP(A1714,'[2]CLASES-TEMPORADA 2022_2023-2023'!$A:$M,13,0),"")</f>
        <v/>
      </c>
    </row>
    <row r="1715" spans="1:15" s="94" customFormat="1" x14ac:dyDescent="0.2">
      <c r="A1715" s="116">
        <v>33644</v>
      </c>
      <c r="B1715" s="90" t="s">
        <v>8750</v>
      </c>
      <c r="C1715" s="90" t="s">
        <v>2173</v>
      </c>
      <c r="D1715" s="90" t="s">
        <v>1379</v>
      </c>
      <c r="E1715" s="90" t="s">
        <v>3751</v>
      </c>
      <c r="F1715" s="90" t="s">
        <v>3752</v>
      </c>
      <c r="G1715" s="90" t="s">
        <v>14370</v>
      </c>
      <c r="H1715" s="90" t="s">
        <v>920</v>
      </c>
      <c r="I1715" s="90" t="s">
        <v>1152</v>
      </c>
      <c r="J1715" s="116">
        <v>62</v>
      </c>
      <c r="K1715" s="90" t="s">
        <v>1963</v>
      </c>
      <c r="L1715" s="90" t="s">
        <v>588</v>
      </c>
      <c r="M1715" s="94" t="str">
        <f t="shared" si="29"/>
        <v>BARTOLOME Haiyang</v>
      </c>
      <c r="N1715" s="94" t="str">
        <f>IFERROR(VLOOKUP(A1715,'[2]CLASES-TEMPORADA 2022_2023-2023'!$A:$M,12,0),"")</f>
        <v/>
      </c>
      <c r="O1715" s="90" t="str">
        <f>IFERROR(VLOOKUP(A1715,'[2]CLASES-TEMPORADA 2022_2023-2023'!$A:$M,13,0),"")</f>
        <v/>
      </c>
    </row>
    <row r="1716" spans="1:15" s="94" customFormat="1" x14ac:dyDescent="0.2">
      <c r="A1716" s="116">
        <v>33643</v>
      </c>
      <c r="B1716" s="90" t="s">
        <v>8750</v>
      </c>
      <c r="C1716" s="90" t="s">
        <v>3753</v>
      </c>
      <c r="D1716" s="90" t="s">
        <v>26</v>
      </c>
      <c r="E1716" s="90" t="s">
        <v>42</v>
      </c>
      <c r="F1716" s="90" t="s">
        <v>3469</v>
      </c>
      <c r="G1716" s="90" t="s">
        <v>14371</v>
      </c>
      <c r="H1716" s="90" t="s">
        <v>920</v>
      </c>
      <c r="I1716" s="90" t="s">
        <v>1152</v>
      </c>
      <c r="J1716" s="116">
        <v>62</v>
      </c>
      <c r="K1716" s="90" t="s">
        <v>1963</v>
      </c>
      <c r="L1716" s="90" t="s">
        <v>588</v>
      </c>
      <c r="M1716" s="94" t="str">
        <f t="shared" si="29"/>
        <v>VISCARRET Aitor</v>
      </c>
      <c r="N1716" s="94" t="str">
        <f>IFERROR(VLOOKUP(A1716,'[2]CLASES-TEMPORADA 2022_2023-2023'!$A:$M,12,0),"")</f>
        <v/>
      </c>
      <c r="O1716" s="90" t="str">
        <f>IFERROR(VLOOKUP(A1716,'[2]CLASES-TEMPORADA 2022_2023-2023'!$A:$M,13,0),"")</f>
        <v/>
      </c>
    </row>
    <row r="1717" spans="1:15" s="94" customFormat="1" x14ac:dyDescent="0.2">
      <c r="A1717" s="116">
        <v>33642</v>
      </c>
      <c r="B1717" s="90" t="s">
        <v>8750</v>
      </c>
      <c r="C1717" s="90" t="s">
        <v>3754</v>
      </c>
      <c r="D1717" s="90" t="s">
        <v>1438</v>
      </c>
      <c r="E1717" s="90" t="s">
        <v>3755</v>
      </c>
      <c r="F1717" s="90" t="s">
        <v>3756</v>
      </c>
      <c r="G1717" s="90" t="s">
        <v>14372</v>
      </c>
      <c r="H1717" s="90" t="s">
        <v>920</v>
      </c>
      <c r="I1717" s="90" t="s">
        <v>1152</v>
      </c>
      <c r="J1717" s="116">
        <v>62</v>
      </c>
      <c r="K1717" s="90" t="s">
        <v>1963</v>
      </c>
      <c r="L1717" s="90" t="s">
        <v>588</v>
      </c>
      <c r="M1717" s="94" t="str">
        <f t="shared" si="29"/>
        <v>CERECEDA Lander</v>
      </c>
      <c r="N1717" s="94" t="str">
        <f>IFERROR(VLOOKUP(A1717,'[2]CLASES-TEMPORADA 2022_2023-2023'!$A:$M,12,0),"")</f>
        <v/>
      </c>
      <c r="O1717" s="90" t="str">
        <f>IFERROR(VLOOKUP(A1717,'[2]CLASES-TEMPORADA 2022_2023-2023'!$A:$M,13,0),"")</f>
        <v/>
      </c>
    </row>
    <row r="1718" spans="1:15" s="94" customFormat="1" x14ac:dyDescent="0.2">
      <c r="A1718" s="116">
        <v>33636</v>
      </c>
      <c r="B1718" s="90" t="s">
        <v>8750</v>
      </c>
      <c r="C1718" s="90" t="s">
        <v>14373</v>
      </c>
      <c r="D1718" s="90" t="s">
        <v>14374</v>
      </c>
      <c r="E1718" s="90" t="s">
        <v>1961</v>
      </c>
      <c r="F1718" s="90" t="s">
        <v>14375</v>
      </c>
      <c r="G1718" s="90" t="s">
        <v>14376</v>
      </c>
      <c r="H1718" s="90" t="s">
        <v>909</v>
      </c>
      <c r="I1718" s="90" t="s">
        <v>1181</v>
      </c>
      <c r="J1718" s="116">
        <v>293</v>
      </c>
      <c r="K1718" s="90" t="s">
        <v>1963</v>
      </c>
      <c r="L1718" s="90" t="s">
        <v>587</v>
      </c>
      <c r="M1718" s="94" t="str">
        <f t="shared" si="29"/>
        <v>FORMENTI Marc</v>
      </c>
      <c r="N1718" s="94" t="str">
        <f>IFERROR(VLOOKUP(A1718,'[2]CLASES-TEMPORADA 2022_2023-2023'!$A:$M,12,0),"")</f>
        <v/>
      </c>
      <c r="O1718" s="90" t="str">
        <f>IFERROR(VLOOKUP(A1718,'[2]CLASES-TEMPORADA 2022_2023-2023'!$A:$M,13,0),"")</f>
        <v/>
      </c>
    </row>
    <row r="1719" spans="1:15" s="94" customFormat="1" x14ac:dyDescent="0.2">
      <c r="A1719" s="116">
        <v>33630</v>
      </c>
      <c r="B1719" s="90" t="s">
        <v>8750</v>
      </c>
      <c r="C1719" s="90" t="s">
        <v>53</v>
      </c>
      <c r="D1719" s="90" t="s">
        <v>86</v>
      </c>
      <c r="E1719" s="90" t="s">
        <v>72</v>
      </c>
      <c r="F1719" s="90" t="s">
        <v>14377</v>
      </c>
      <c r="G1719" s="90" t="s">
        <v>14378</v>
      </c>
      <c r="H1719" s="90" t="s">
        <v>909</v>
      </c>
      <c r="I1719" s="90" t="s">
        <v>973</v>
      </c>
      <c r="J1719" s="116">
        <v>578</v>
      </c>
      <c r="K1719" s="90" t="s">
        <v>1963</v>
      </c>
      <c r="L1719" s="90" t="s">
        <v>602</v>
      </c>
      <c r="M1719" s="94" t="str">
        <f t="shared" si="29"/>
        <v>GIL Rafael</v>
      </c>
      <c r="N1719" s="94" t="str">
        <f>IFERROR(VLOOKUP(A1719,'[2]CLASES-TEMPORADA 2022_2023-2023'!$A:$M,12,0),"")</f>
        <v/>
      </c>
      <c r="O1719" s="90" t="str">
        <f>IFERROR(VLOOKUP(A1719,'[2]CLASES-TEMPORADA 2022_2023-2023'!$A:$M,13,0),"")</f>
        <v/>
      </c>
    </row>
    <row r="1720" spans="1:15" s="94" customFormat="1" x14ac:dyDescent="0.2">
      <c r="A1720" s="116">
        <v>33611</v>
      </c>
      <c r="B1720" s="90" t="s">
        <v>8750</v>
      </c>
      <c r="C1720" s="90" t="s">
        <v>86</v>
      </c>
      <c r="D1720" s="90" t="s">
        <v>3757</v>
      </c>
      <c r="E1720" s="90" t="s">
        <v>41</v>
      </c>
      <c r="F1720" s="90" t="s">
        <v>3584</v>
      </c>
      <c r="G1720" s="90" t="s">
        <v>14379</v>
      </c>
      <c r="H1720" s="90" t="s">
        <v>920</v>
      </c>
      <c r="I1720" s="90" t="s">
        <v>3264</v>
      </c>
      <c r="J1720" s="116">
        <v>10400</v>
      </c>
      <c r="K1720" s="90" t="s">
        <v>1963</v>
      </c>
      <c r="L1720" s="90" t="s">
        <v>599</v>
      </c>
      <c r="M1720" s="94" t="str">
        <f t="shared" si="29"/>
        <v>RAMIREZ David</v>
      </c>
      <c r="N1720" s="94" t="str">
        <f>IFERROR(VLOOKUP(A1720,'[2]CLASES-TEMPORADA 2022_2023-2023'!$A:$M,12,0),"")</f>
        <v/>
      </c>
      <c r="O1720" s="90" t="str">
        <f>IFERROR(VLOOKUP(A1720,'[2]CLASES-TEMPORADA 2022_2023-2023'!$A:$M,13,0),"")</f>
        <v/>
      </c>
    </row>
    <row r="1721" spans="1:15" s="94" customFormat="1" x14ac:dyDescent="0.2">
      <c r="A1721" s="116">
        <v>33610</v>
      </c>
      <c r="B1721" s="90" t="s">
        <v>8750</v>
      </c>
      <c r="C1721" s="90" t="s">
        <v>29</v>
      </c>
      <c r="D1721" s="90" t="s">
        <v>2708</v>
      </c>
      <c r="E1721" s="90" t="s">
        <v>41</v>
      </c>
      <c r="F1721" s="90" t="s">
        <v>3758</v>
      </c>
      <c r="G1721" s="90" t="s">
        <v>14380</v>
      </c>
      <c r="H1721" s="90" t="s">
        <v>909</v>
      </c>
      <c r="I1721" s="90" t="s">
        <v>1141</v>
      </c>
      <c r="J1721" s="116">
        <v>652</v>
      </c>
      <c r="K1721" s="90" t="s">
        <v>1963</v>
      </c>
      <c r="L1721" s="90" t="s">
        <v>599</v>
      </c>
      <c r="M1721" s="94" t="str">
        <f t="shared" ref="M1721:M1784" si="30">CONCATENATE(C1721," ",PROPER(E1721))</f>
        <v>SANCHEZ David</v>
      </c>
      <c r="N1721" s="94" t="str">
        <f>IFERROR(VLOOKUP(A1721,'[2]CLASES-TEMPORADA 2022_2023-2023'!$A:$M,12,0),"")</f>
        <v/>
      </c>
      <c r="O1721" s="90" t="str">
        <f>IFERROR(VLOOKUP(A1721,'[2]CLASES-TEMPORADA 2022_2023-2023'!$A:$M,13,0),"")</f>
        <v/>
      </c>
    </row>
    <row r="1722" spans="1:15" s="94" customFormat="1" x14ac:dyDescent="0.2">
      <c r="A1722" s="116">
        <v>33606</v>
      </c>
      <c r="B1722" s="90" t="s">
        <v>8750</v>
      </c>
      <c r="C1722" s="90" t="s">
        <v>2969</v>
      </c>
      <c r="D1722" s="90" t="s">
        <v>21</v>
      </c>
      <c r="E1722" s="90" t="s">
        <v>24</v>
      </c>
      <c r="F1722" s="90" t="s">
        <v>3759</v>
      </c>
      <c r="G1722" s="90" t="s">
        <v>14381</v>
      </c>
      <c r="H1722" s="90" t="s">
        <v>920</v>
      </c>
      <c r="I1722" s="90" t="s">
        <v>1141</v>
      </c>
      <c r="J1722" s="116">
        <v>652</v>
      </c>
      <c r="K1722" s="90" t="s">
        <v>1963</v>
      </c>
      <c r="L1722" s="90" t="s">
        <v>599</v>
      </c>
      <c r="M1722" s="94" t="str">
        <f t="shared" si="30"/>
        <v>CABEZAS Daniel</v>
      </c>
      <c r="N1722" s="94" t="str">
        <f>IFERROR(VLOOKUP(A1722,'[2]CLASES-TEMPORADA 2022_2023-2023'!$A:$M,12,0),"")</f>
        <v/>
      </c>
      <c r="O1722" s="90" t="str">
        <f>IFERROR(VLOOKUP(A1722,'[2]CLASES-TEMPORADA 2022_2023-2023'!$A:$M,13,0),"")</f>
        <v/>
      </c>
    </row>
    <row r="1723" spans="1:15" s="94" customFormat="1" x14ac:dyDescent="0.2">
      <c r="A1723" s="116">
        <v>33593</v>
      </c>
      <c r="B1723" s="90" t="s">
        <v>8750</v>
      </c>
      <c r="C1723" s="90" t="s">
        <v>22</v>
      </c>
      <c r="D1723" s="90" t="s">
        <v>69</v>
      </c>
      <c r="E1723" s="90" t="s">
        <v>3761</v>
      </c>
      <c r="F1723" s="90" t="s">
        <v>3762</v>
      </c>
      <c r="G1723" s="90" t="s">
        <v>14382</v>
      </c>
      <c r="H1723" s="90" t="s">
        <v>909</v>
      </c>
      <c r="I1723" s="90" t="s">
        <v>930</v>
      </c>
      <c r="J1723" s="116">
        <v>138</v>
      </c>
      <c r="K1723" s="90" t="s">
        <v>1963</v>
      </c>
      <c r="L1723" s="90" t="s">
        <v>593</v>
      </c>
      <c r="M1723" s="94" t="str">
        <f t="shared" si="30"/>
        <v>FERNANDEZ Aganeye</v>
      </c>
      <c r="N1723" s="94" t="str">
        <f>IFERROR(VLOOKUP(A1723,'[2]CLASES-TEMPORADA 2022_2023-2023'!$A:$M,12,0),"")</f>
        <v/>
      </c>
      <c r="O1723" s="90" t="str">
        <f>IFERROR(VLOOKUP(A1723,'[2]CLASES-TEMPORADA 2022_2023-2023'!$A:$M,13,0),"")</f>
        <v/>
      </c>
    </row>
    <row r="1724" spans="1:15" s="94" customFormat="1" x14ac:dyDescent="0.2">
      <c r="A1724" s="116">
        <v>33592</v>
      </c>
      <c r="B1724" s="90" t="s">
        <v>8750</v>
      </c>
      <c r="C1724" s="90" t="s">
        <v>1376</v>
      </c>
      <c r="D1724" s="90" t="s">
        <v>51</v>
      </c>
      <c r="E1724" s="90" t="s">
        <v>1079</v>
      </c>
      <c r="F1724" s="90" t="s">
        <v>3763</v>
      </c>
      <c r="G1724" s="90" t="s">
        <v>14383</v>
      </c>
      <c r="H1724" s="90" t="s">
        <v>909</v>
      </c>
      <c r="I1724" s="90" t="s">
        <v>930</v>
      </c>
      <c r="J1724" s="116">
        <v>138</v>
      </c>
      <c r="K1724" s="90" t="s">
        <v>1963</v>
      </c>
      <c r="L1724" s="90" t="s">
        <v>593</v>
      </c>
      <c r="M1724" s="94" t="str">
        <f t="shared" si="30"/>
        <v>RAMOS Hugo</v>
      </c>
      <c r="N1724" s="94" t="str">
        <f>IFERROR(VLOOKUP(A1724,'[2]CLASES-TEMPORADA 2022_2023-2023'!$A:$M,12,0),"")</f>
        <v/>
      </c>
      <c r="O1724" s="90" t="str">
        <f>IFERROR(VLOOKUP(A1724,'[2]CLASES-TEMPORADA 2022_2023-2023'!$A:$M,13,0),"")</f>
        <v/>
      </c>
    </row>
    <row r="1725" spans="1:15" s="94" customFormat="1" x14ac:dyDescent="0.2">
      <c r="A1725" s="116">
        <v>33588</v>
      </c>
      <c r="B1725" s="90" t="s">
        <v>10851</v>
      </c>
      <c r="C1725" s="90" t="s">
        <v>3764</v>
      </c>
      <c r="D1725" s="90" t="s">
        <v>21</v>
      </c>
      <c r="E1725" s="90" t="s">
        <v>3765</v>
      </c>
      <c r="F1725" s="90" t="s">
        <v>3766</v>
      </c>
      <c r="G1725" s="90" t="s">
        <v>14384</v>
      </c>
      <c r="H1725" s="90" t="s">
        <v>909</v>
      </c>
      <c r="I1725" s="90" t="s">
        <v>930</v>
      </c>
      <c r="J1725" s="116">
        <v>138</v>
      </c>
      <c r="K1725" s="90" t="s">
        <v>1963</v>
      </c>
      <c r="L1725" s="90" t="s">
        <v>593</v>
      </c>
      <c r="M1725" s="94" t="str">
        <f t="shared" si="30"/>
        <v>PRINCIPAL Maria Naroa</v>
      </c>
      <c r="N1725" s="94" t="str">
        <f>IFERROR(VLOOKUP(A1725,'[2]CLASES-TEMPORADA 2022_2023-2023'!$A:$M,12,0),"")</f>
        <v/>
      </c>
      <c r="O1725" s="90" t="str">
        <f>IFERROR(VLOOKUP(A1725,'[2]CLASES-TEMPORADA 2022_2023-2023'!$A:$M,13,0),"")</f>
        <v/>
      </c>
    </row>
    <row r="1726" spans="1:15" s="94" customFormat="1" x14ac:dyDescent="0.2">
      <c r="A1726" s="116">
        <v>33581</v>
      </c>
      <c r="B1726" s="90" t="s">
        <v>8750</v>
      </c>
      <c r="C1726" s="90" t="s">
        <v>14385</v>
      </c>
      <c r="D1726" s="90"/>
      <c r="E1726" s="90" t="s">
        <v>14386</v>
      </c>
      <c r="F1726" s="90" t="s">
        <v>14387</v>
      </c>
      <c r="G1726" s="90" t="s">
        <v>14388</v>
      </c>
      <c r="H1726" s="90" t="s">
        <v>920</v>
      </c>
      <c r="I1726" s="90" t="s">
        <v>14389</v>
      </c>
      <c r="J1726" s="116">
        <v>424</v>
      </c>
      <c r="K1726" s="90" t="s">
        <v>2707</v>
      </c>
      <c r="L1726" s="90" t="s">
        <v>585</v>
      </c>
      <c r="M1726" s="94" t="str">
        <f t="shared" si="30"/>
        <v>TERRANA Tobia</v>
      </c>
      <c r="N1726" s="94" t="str">
        <f>IFERROR(VLOOKUP(A1726,'[2]CLASES-TEMPORADA 2022_2023-2023'!$A:$M,12,0),"")</f>
        <v/>
      </c>
      <c r="O1726" s="90" t="str">
        <f>IFERROR(VLOOKUP(A1726,'[2]CLASES-TEMPORADA 2022_2023-2023'!$A:$M,13,0),"")</f>
        <v/>
      </c>
    </row>
    <row r="1727" spans="1:15" s="94" customFormat="1" x14ac:dyDescent="0.2">
      <c r="A1727" s="116">
        <v>33576</v>
      </c>
      <c r="B1727" s="90" t="s">
        <v>8750</v>
      </c>
      <c r="C1727" s="90" t="s">
        <v>21</v>
      </c>
      <c r="D1727" s="90" t="s">
        <v>21</v>
      </c>
      <c r="E1727" s="90" t="s">
        <v>131</v>
      </c>
      <c r="F1727" s="90" t="s">
        <v>3767</v>
      </c>
      <c r="G1727" s="90" t="s">
        <v>14390</v>
      </c>
      <c r="H1727" s="90" t="s">
        <v>909</v>
      </c>
      <c r="I1727" s="90" t="s">
        <v>1151</v>
      </c>
      <c r="J1727" s="116">
        <v>104</v>
      </c>
      <c r="K1727" s="90" t="s">
        <v>1963</v>
      </c>
      <c r="L1727" s="90" t="s">
        <v>582</v>
      </c>
      <c r="M1727" s="94" t="str">
        <f t="shared" si="30"/>
        <v>GARCIA Rodrigo</v>
      </c>
      <c r="N1727" s="94" t="str">
        <f>IFERROR(VLOOKUP(A1727,'[2]CLASES-TEMPORADA 2022_2023-2023'!$A:$M,12,0),"")</f>
        <v/>
      </c>
      <c r="O1727" s="90" t="str">
        <f>IFERROR(VLOOKUP(A1727,'[2]CLASES-TEMPORADA 2022_2023-2023'!$A:$M,13,0),"")</f>
        <v/>
      </c>
    </row>
    <row r="1728" spans="1:15" s="94" customFormat="1" x14ac:dyDescent="0.2">
      <c r="A1728" s="116">
        <v>33571</v>
      </c>
      <c r="B1728" s="90" t="s">
        <v>8750</v>
      </c>
      <c r="C1728" s="90" t="s">
        <v>55</v>
      </c>
      <c r="D1728" s="90" t="s">
        <v>28</v>
      </c>
      <c r="E1728" s="90" t="s">
        <v>57</v>
      </c>
      <c r="F1728" s="90" t="s">
        <v>4651</v>
      </c>
      <c r="G1728" s="90" t="s">
        <v>14391</v>
      </c>
      <c r="H1728" s="90" t="s">
        <v>909</v>
      </c>
      <c r="I1728" s="90" t="s">
        <v>3067</v>
      </c>
      <c r="J1728" s="116">
        <v>10188</v>
      </c>
      <c r="K1728" s="90" t="s">
        <v>1963</v>
      </c>
      <c r="L1728" s="90" t="s">
        <v>602</v>
      </c>
      <c r="M1728" s="94" t="str">
        <f t="shared" si="30"/>
        <v>GARRIDO Fernando</v>
      </c>
      <c r="N1728" s="94" t="str">
        <f>IFERROR(VLOOKUP(A1728,'[2]CLASES-TEMPORADA 2022_2023-2023'!$A:$M,12,0),"")</f>
        <v/>
      </c>
      <c r="O1728" s="90" t="str">
        <f>IFERROR(VLOOKUP(A1728,'[2]CLASES-TEMPORADA 2022_2023-2023'!$A:$M,13,0),"")</f>
        <v/>
      </c>
    </row>
    <row r="1729" spans="1:15" s="94" customFormat="1" x14ac:dyDescent="0.2">
      <c r="A1729" s="116">
        <v>33569</v>
      </c>
      <c r="B1729" s="90" t="s">
        <v>8750</v>
      </c>
      <c r="C1729" s="90" t="s">
        <v>84</v>
      </c>
      <c r="D1729" s="90" t="s">
        <v>1394</v>
      </c>
      <c r="E1729" s="90" t="s">
        <v>41</v>
      </c>
      <c r="F1729" s="90" t="s">
        <v>14392</v>
      </c>
      <c r="G1729" s="90" t="s">
        <v>14393</v>
      </c>
      <c r="H1729" s="90" t="s">
        <v>920</v>
      </c>
      <c r="I1729" s="90" t="s">
        <v>2932</v>
      </c>
      <c r="J1729" s="116">
        <v>667</v>
      </c>
      <c r="K1729" s="90" t="s">
        <v>1963</v>
      </c>
      <c r="L1729" s="90" t="s">
        <v>585</v>
      </c>
      <c r="M1729" s="94" t="str">
        <f t="shared" si="30"/>
        <v>GONZALEZ David</v>
      </c>
      <c r="N1729" s="94" t="str">
        <f>IFERROR(VLOOKUP(A1729,'[2]CLASES-TEMPORADA 2022_2023-2023'!$A:$M,12,0),"")</f>
        <v/>
      </c>
      <c r="O1729" s="90" t="str">
        <f>IFERROR(VLOOKUP(A1729,'[2]CLASES-TEMPORADA 2022_2023-2023'!$A:$M,13,0),"")</f>
        <v/>
      </c>
    </row>
    <row r="1730" spans="1:15" s="94" customFormat="1" x14ac:dyDescent="0.2">
      <c r="A1730" s="116">
        <v>33561</v>
      </c>
      <c r="B1730" s="90" t="s">
        <v>8750</v>
      </c>
      <c r="C1730" s="90" t="s">
        <v>14394</v>
      </c>
      <c r="D1730" s="90" t="s">
        <v>14395</v>
      </c>
      <c r="E1730" s="90" t="s">
        <v>14396</v>
      </c>
      <c r="F1730" s="90" t="s">
        <v>14397</v>
      </c>
      <c r="G1730" s="90" t="s">
        <v>14398</v>
      </c>
      <c r="H1730" s="90" t="s">
        <v>913</v>
      </c>
      <c r="I1730" s="90" t="s">
        <v>1149</v>
      </c>
      <c r="J1730" s="116">
        <v>102</v>
      </c>
      <c r="K1730" s="90" t="s">
        <v>2011</v>
      </c>
      <c r="L1730" s="90" t="s">
        <v>582</v>
      </c>
      <c r="M1730" s="94" t="str">
        <f t="shared" si="30"/>
        <v>CAICO Gonzalo Nicolas</v>
      </c>
      <c r="N1730" s="94" t="str">
        <f>IFERROR(VLOOKUP(A1730,'[2]CLASES-TEMPORADA 2022_2023-2023'!$A:$M,12,0),"")</f>
        <v/>
      </c>
      <c r="O1730" s="90" t="str">
        <f>IFERROR(VLOOKUP(A1730,'[2]CLASES-TEMPORADA 2022_2023-2023'!$A:$M,13,0),"")</f>
        <v/>
      </c>
    </row>
    <row r="1731" spans="1:15" s="94" customFormat="1" x14ac:dyDescent="0.2">
      <c r="A1731" s="116">
        <v>33556</v>
      </c>
      <c r="B1731" s="90" t="s">
        <v>8750</v>
      </c>
      <c r="C1731" s="90" t="s">
        <v>31</v>
      </c>
      <c r="D1731" s="90" t="s">
        <v>1022</v>
      </c>
      <c r="E1731" s="90" t="s">
        <v>75</v>
      </c>
      <c r="F1731" s="90" t="s">
        <v>3768</v>
      </c>
      <c r="G1731" s="90" t="s">
        <v>14399</v>
      </c>
      <c r="H1731" s="90" t="s">
        <v>920</v>
      </c>
      <c r="I1731" s="90" t="s">
        <v>1222</v>
      </c>
      <c r="J1731" s="116">
        <v>310</v>
      </c>
      <c r="K1731" s="90" t="s">
        <v>1963</v>
      </c>
      <c r="L1731" s="90" t="s">
        <v>583</v>
      </c>
      <c r="M1731" s="94" t="str">
        <f t="shared" si="30"/>
        <v>LOPEZ Jorge</v>
      </c>
      <c r="N1731" s="94">
        <f>IFERROR(VLOOKUP(A1731,'[2]CLASES-TEMPORADA 2022_2023-2023'!$A:$M,12,0),"")</f>
        <v>-1</v>
      </c>
      <c r="O1731" s="90" t="str">
        <f>IFERROR(VLOOKUP(A1731,'[2]CLASES-TEMPORADA 2022_2023-2023'!$A:$M,13,0),"")</f>
        <v>NUE</v>
      </c>
    </row>
    <row r="1732" spans="1:15" s="94" customFormat="1" x14ac:dyDescent="0.2">
      <c r="A1732" s="116">
        <v>33549</v>
      </c>
      <c r="B1732" s="90" t="s">
        <v>8750</v>
      </c>
      <c r="C1732" s="90" t="s">
        <v>3770</v>
      </c>
      <c r="D1732" s="90"/>
      <c r="E1732" s="90" t="s">
        <v>3771</v>
      </c>
      <c r="F1732" s="90" t="s">
        <v>3772</v>
      </c>
      <c r="G1732" s="90" t="s">
        <v>14400</v>
      </c>
      <c r="H1732" s="90" t="s">
        <v>920</v>
      </c>
      <c r="I1732" s="90" t="s">
        <v>825</v>
      </c>
      <c r="J1732" s="116">
        <v>10402</v>
      </c>
      <c r="K1732" s="90" t="s">
        <v>1963</v>
      </c>
      <c r="L1732" s="90" t="s">
        <v>587</v>
      </c>
      <c r="M1732" s="94" t="str">
        <f t="shared" si="30"/>
        <v>ZOU Tianxiang</v>
      </c>
      <c r="N1732" s="94" t="str">
        <f>IFERROR(VLOOKUP(A1732,'[2]CLASES-TEMPORADA 2022_2023-2023'!$A:$M,12,0),"")</f>
        <v/>
      </c>
      <c r="O1732" s="90" t="str">
        <f>IFERROR(VLOOKUP(A1732,'[2]CLASES-TEMPORADA 2022_2023-2023'!$A:$M,13,0),"")</f>
        <v/>
      </c>
    </row>
    <row r="1733" spans="1:15" s="94" customFormat="1" x14ac:dyDescent="0.2">
      <c r="A1733" s="116">
        <v>33548</v>
      </c>
      <c r="B1733" s="90" t="s">
        <v>8750</v>
      </c>
      <c r="C1733" s="90" t="s">
        <v>3770</v>
      </c>
      <c r="D1733" s="90"/>
      <c r="E1733" s="90" t="s">
        <v>3773</v>
      </c>
      <c r="F1733" s="90" t="s">
        <v>3384</v>
      </c>
      <c r="G1733" s="90" t="s">
        <v>14401</v>
      </c>
      <c r="H1733" s="90" t="s">
        <v>913</v>
      </c>
      <c r="I1733" s="90" t="s">
        <v>1170</v>
      </c>
      <c r="J1733" s="116">
        <v>406</v>
      </c>
      <c r="K1733" s="90" t="s">
        <v>1982</v>
      </c>
      <c r="L1733" s="90" t="s">
        <v>587</v>
      </c>
      <c r="M1733" s="94" t="str">
        <f t="shared" si="30"/>
        <v>ZOU Tianqi</v>
      </c>
      <c r="N1733" s="94" t="str">
        <f>IFERROR(VLOOKUP(A1733,'[2]CLASES-TEMPORADA 2022_2023-2023'!$A:$M,12,0),"")</f>
        <v/>
      </c>
      <c r="O1733" s="90" t="str">
        <f>IFERROR(VLOOKUP(A1733,'[2]CLASES-TEMPORADA 2022_2023-2023'!$A:$M,13,0),"")</f>
        <v/>
      </c>
    </row>
    <row r="1734" spans="1:15" s="94" customFormat="1" x14ac:dyDescent="0.2">
      <c r="A1734" s="116">
        <v>33544</v>
      </c>
      <c r="B1734" s="90" t="s">
        <v>8750</v>
      </c>
      <c r="C1734" s="90" t="s">
        <v>3775</v>
      </c>
      <c r="D1734" s="90" t="s">
        <v>3776</v>
      </c>
      <c r="E1734" s="90" t="s">
        <v>3777</v>
      </c>
      <c r="F1734" s="90" t="s">
        <v>3778</v>
      </c>
      <c r="G1734" s="90" t="s">
        <v>14402</v>
      </c>
      <c r="H1734" s="90" t="s">
        <v>909</v>
      </c>
      <c r="I1734" s="90" t="s">
        <v>1106</v>
      </c>
      <c r="J1734" s="116">
        <v>10412</v>
      </c>
      <c r="K1734" s="90" t="s">
        <v>1963</v>
      </c>
      <c r="L1734" s="90" t="s">
        <v>587</v>
      </c>
      <c r="M1734" s="94" t="str">
        <f t="shared" si="30"/>
        <v>GAVIRA Raphael Noah</v>
      </c>
      <c r="N1734" s="94" t="str">
        <f>IFERROR(VLOOKUP(A1734,'[2]CLASES-TEMPORADA 2022_2023-2023'!$A:$M,12,0),"")</f>
        <v/>
      </c>
      <c r="O1734" s="90" t="str">
        <f>IFERROR(VLOOKUP(A1734,'[2]CLASES-TEMPORADA 2022_2023-2023'!$A:$M,13,0),"")</f>
        <v/>
      </c>
    </row>
    <row r="1735" spans="1:15" s="94" customFormat="1" x14ac:dyDescent="0.2">
      <c r="A1735" s="116">
        <v>33541</v>
      </c>
      <c r="B1735" s="90" t="s">
        <v>10851</v>
      </c>
      <c r="C1735" s="90" t="s">
        <v>3781</v>
      </c>
      <c r="D1735" s="90" t="s">
        <v>3782</v>
      </c>
      <c r="E1735" s="90" t="s">
        <v>3033</v>
      </c>
      <c r="F1735" s="90" t="s">
        <v>3783</v>
      </c>
      <c r="G1735" s="90" t="s">
        <v>14403</v>
      </c>
      <c r="H1735" s="90" t="s">
        <v>913</v>
      </c>
      <c r="I1735" s="90" t="s">
        <v>1226</v>
      </c>
      <c r="J1735" s="116">
        <v>10151</v>
      </c>
      <c r="K1735" s="90" t="s">
        <v>1963</v>
      </c>
      <c r="L1735" s="90" t="s">
        <v>602</v>
      </c>
      <c r="M1735" s="94" t="str">
        <f t="shared" si="30"/>
        <v>SANCHEZ-MATEOS Paula</v>
      </c>
      <c r="N1735" s="94" t="str">
        <f>IFERROR(VLOOKUP(A1735,'[2]CLASES-TEMPORADA 2022_2023-2023'!$A:$M,12,0),"")</f>
        <v/>
      </c>
      <c r="O1735" s="90" t="str">
        <f>IFERROR(VLOOKUP(A1735,'[2]CLASES-TEMPORADA 2022_2023-2023'!$A:$M,13,0),"")</f>
        <v/>
      </c>
    </row>
    <row r="1736" spans="1:15" s="94" customFormat="1" x14ac:dyDescent="0.2">
      <c r="A1736" s="116">
        <v>33539</v>
      </c>
      <c r="B1736" s="90" t="s">
        <v>8750</v>
      </c>
      <c r="C1736" s="90" t="s">
        <v>3785</v>
      </c>
      <c r="D1736" s="90" t="s">
        <v>37</v>
      </c>
      <c r="E1736" s="90" t="s">
        <v>2284</v>
      </c>
      <c r="F1736" s="90" t="s">
        <v>3786</v>
      </c>
      <c r="G1736" s="90" t="s">
        <v>14404</v>
      </c>
      <c r="H1736" s="90" t="s">
        <v>909</v>
      </c>
      <c r="I1736" s="90" t="s">
        <v>272</v>
      </c>
      <c r="J1736" s="116">
        <v>290</v>
      </c>
      <c r="K1736" s="90" t="s">
        <v>1963</v>
      </c>
      <c r="L1736" s="90" t="s">
        <v>587</v>
      </c>
      <c r="M1736" s="94" t="str">
        <f t="shared" si="30"/>
        <v>BATET Pol</v>
      </c>
      <c r="N1736" s="94" t="str">
        <f>IFERROR(VLOOKUP(A1736,'[2]CLASES-TEMPORADA 2022_2023-2023'!$A:$M,12,0),"")</f>
        <v/>
      </c>
      <c r="O1736" s="90" t="str">
        <f>IFERROR(VLOOKUP(A1736,'[2]CLASES-TEMPORADA 2022_2023-2023'!$A:$M,13,0),"")</f>
        <v/>
      </c>
    </row>
    <row r="1737" spans="1:15" s="94" customFormat="1" x14ac:dyDescent="0.2">
      <c r="A1737" s="116">
        <v>33538</v>
      </c>
      <c r="B1737" s="90" t="s">
        <v>8750</v>
      </c>
      <c r="C1737" s="90" t="s">
        <v>3122</v>
      </c>
      <c r="D1737" s="90" t="s">
        <v>3787</v>
      </c>
      <c r="E1737" s="90" t="s">
        <v>3788</v>
      </c>
      <c r="F1737" s="90" t="s">
        <v>3789</v>
      </c>
      <c r="G1737" s="90" t="s">
        <v>14405</v>
      </c>
      <c r="H1737" s="90" t="s">
        <v>920</v>
      </c>
      <c r="I1737" s="90" t="s">
        <v>1152</v>
      </c>
      <c r="J1737" s="116">
        <v>62</v>
      </c>
      <c r="K1737" s="90" t="s">
        <v>1963</v>
      </c>
      <c r="L1737" s="90" t="s">
        <v>588</v>
      </c>
      <c r="M1737" s="94" t="str">
        <f t="shared" si="30"/>
        <v>IBARRA Nathaniel</v>
      </c>
      <c r="N1737" s="94" t="str">
        <f>IFERROR(VLOOKUP(A1737,'[2]CLASES-TEMPORADA 2022_2023-2023'!$A:$M,12,0),"")</f>
        <v/>
      </c>
      <c r="O1737" s="90" t="str">
        <f>IFERROR(VLOOKUP(A1737,'[2]CLASES-TEMPORADA 2022_2023-2023'!$A:$M,13,0),"")</f>
        <v/>
      </c>
    </row>
    <row r="1738" spans="1:15" s="94" customFormat="1" x14ac:dyDescent="0.2">
      <c r="A1738" s="116">
        <v>33537</v>
      </c>
      <c r="B1738" s="90" t="s">
        <v>8750</v>
      </c>
      <c r="C1738" s="90" t="s">
        <v>21</v>
      </c>
      <c r="D1738" s="90" t="s">
        <v>3790</v>
      </c>
      <c r="E1738" s="90" t="s">
        <v>34</v>
      </c>
      <c r="F1738" s="90" t="s">
        <v>3791</v>
      </c>
      <c r="G1738" s="90" t="s">
        <v>14406</v>
      </c>
      <c r="H1738" s="90" t="s">
        <v>913</v>
      </c>
      <c r="I1738" s="90" t="s">
        <v>1096</v>
      </c>
      <c r="J1738" s="116">
        <v>10136</v>
      </c>
      <c r="K1738" s="90" t="s">
        <v>1963</v>
      </c>
      <c r="L1738" s="90" t="s">
        <v>593</v>
      </c>
      <c r="M1738" s="94" t="str">
        <f t="shared" si="30"/>
        <v>GARCIA Alejandro</v>
      </c>
      <c r="N1738" s="94" t="str">
        <f>IFERROR(VLOOKUP(A1738,'[2]CLASES-TEMPORADA 2022_2023-2023'!$A:$M,12,0),"")</f>
        <v/>
      </c>
      <c r="O1738" s="90" t="str">
        <f>IFERROR(VLOOKUP(A1738,'[2]CLASES-TEMPORADA 2022_2023-2023'!$A:$M,13,0),"")</f>
        <v/>
      </c>
    </row>
    <row r="1739" spans="1:15" s="94" customFormat="1" x14ac:dyDescent="0.2">
      <c r="A1739" s="116">
        <v>33536</v>
      </c>
      <c r="B1739" s="90" t="s">
        <v>10851</v>
      </c>
      <c r="C1739" s="90" t="s">
        <v>3792</v>
      </c>
      <c r="D1739" s="90" t="s">
        <v>1022</v>
      </c>
      <c r="E1739" s="90" t="s">
        <v>3793</v>
      </c>
      <c r="F1739" s="90" t="s">
        <v>3578</v>
      </c>
      <c r="G1739" s="90" t="s">
        <v>14407</v>
      </c>
      <c r="H1739" s="90" t="s">
        <v>909</v>
      </c>
      <c r="I1739" s="90" t="s">
        <v>2049</v>
      </c>
      <c r="J1739" s="116">
        <v>103</v>
      </c>
      <c r="K1739" s="90" t="s">
        <v>1963</v>
      </c>
      <c r="L1739" s="90" t="s">
        <v>582</v>
      </c>
      <c r="M1739" s="94" t="str">
        <f t="shared" si="30"/>
        <v>MARTIN-ALBO Izarbe</v>
      </c>
      <c r="N1739" s="94" t="str">
        <f>IFERROR(VLOOKUP(A1739,'[2]CLASES-TEMPORADA 2022_2023-2023'!$A:$M,12,0),"")</f>
        <v/>
      </c>
      <c r="O1739" s="90" t="str">
        <f>IFERROR(VLOOKUP(A1739,'[2]CLASES-TEMPORADA 2022_2023-2023'!$A:$M,13,0),"")</f>
        <v/>
      </c>
    </row>
    <row r="1740" spans="1:15" s="94" customFormat="1" x14ac:dyDescent="0.2">
      <c r="A1740" s="116">
        <v>33533</v>
      </c>
      <c r="B1740" s="90" t="s">
        <v>8750</v>
      </c>
      <c r="C1740" s="90" t="s">
        <v>14408</v>
      </c>
      <c r="D1740" s="90"/>
      <c r="E1740" s="90" t="s">
        <v>14409</v>
      </c>
      <c r="F1740" s="90" t="s">
        <v>6030</v>
      </c>
      <c r="G1740" s="90" t="s">
        <v>14410</v>
      </c>
      <c r="H1740" s="90" t="s">
        <v>909</v>
      </c>
      <c r="I1740" s="90" t="s">
        <v>1185</v>
      </c>
      <c r="J1740" s="116">
        <v>10058</v>
      </c>
      <c r="K1740" s="90" t="s">
        <v>2357</v>
      </c>
      <c r="L1740" s="90" t="s">
        <v>591</v>
      </c>
      <c r="M1740" s="94" t="str">
        <f t="shared" si="30"/>
        <v>IVANKIV Illia</v>
      </c>
      <c r="N1740" s="94" t="str">
        <f>IFERROR(VLOOKUP(A1740,'[2]CLASES-TEMPORADA 2022_2023-2023'!$A:$M,12,0),"")</f>
        <v/>
      </c>
      <c r="O1740" s="90" t="str">
        <f>IFERROR(VLOOKUP(A1740,'[2]CLASES-TEMPORADA 2022_2023-2023'!$A:$M,13,0),"")</f>
        <v/>
      </c>
    </row>
    <row r="1741" spans="1:15" s="94" customFormat="1" x14ac:dyDescent="0.2">
      <c r="A1741" s="116">
        <v>33526</v>
      </c>
      <c r="B1741" s="90" t="s">
        <v>8750</v>
      </c>
      <c r="C1741" s="90" t="s">
        <v>3794</v>
      </c>
      <c r="D1741" s="90" t="s">
        <v>29</v>
      </c>
      <c r="E1741" s="90" t="s">
        <v>3009</v>
      </c>
      <c r="F1741" s="90" t="s">
        <v>3795</v>
      </c>
      <c r="G1741" s="90" t="s">
        <v>14411</v>
      </c>
      <c r="H1741" s="90" t="s">
        <v>909</v>
      </c>
      <c r="I1741" s="90" t="s">
        <v>930</v>
      </c>
      <c r="J1741" s="116">
        <v>138</v>
      </c>
      <c r="K1741" s="90" t="s">
        <v>1963</v>
      </c>
      <c r="L1741" s="90" t="s">
        <v>593</v>
      </c>
      <c r="M1741" s="94" t="str">
        <f t="shared" si="30"/>
        <v>TRIANA Matias</v>
      </c>
      <c r="N1741" s="94" t="str">
        <f>IFERROR(VLOOKUP(A1741,'[2]CLASES-TEMPORADA 2022_2023-2023'!$A:$M,12,0),"")</f>
        <v/>
      </c>
      <c r="O1741" s="90" t="str">
        <f>IFERROR(VLOOKUP(A1741,'[2]CLASES-TEMPORADA 2022_2023-2023'!$A:$M,13,0),"")</f>
        <v/>
      </c>
    </row>
    <row r="1742" spans="1:15" s="94" customFormat="1" x14ac:dyDescent="0.2">
      <c r="A1742" s="116">
        <v>33524</v>
      </c>
      <c r="B1742" s="90" t="s">
        <v>8750</v>
      </c>
      <c r="C1742" s="90" t="s">
        <v>60</v>
      </c>
      <c r="D1742" s="90" t="s">
        <v>1681</v>
      </c>
      <c r="E1742" s="90" t="s">
        <v>126</v>
      </c>
      <c r="F1742" s="90" t="s">
        <v>3796</v>
      </c>
      <c r="G1742" s="90" t="s">
        <v>14412</v>
      </c>
      <c r="H1742" s="90" t="s">
        <v>920</v>
      </c>
      <c r="I1742" s="90" t="s">
        <v>940</v>
      </c>
      <c r="J1742" s="116">
        <v>261</v>
      </c>
      <c r="K1742" s="90" t="s">
        <v>1963</v>
      </c>
      <c r="L1742" s="90" t="s">
        <v>587</v>
      </c>
      <c r="M1742" s="94" t="str">
        <f t="shared" si="30"/>
        <v>DOMINGUEZ Pablo</v>
      </c>
      <c r="N1742" s="94" t="str">
        <f>IFERROR(VLOOKUP(A1742,'[2]CLASES-TEMPORADA 2022_2023-2023'!$A:$M,12,0),"")</f>
        <v/>
      </c>
      <c r="O1742" s="90" t="str">
        <f>IFERROR(VLOOKUP(A1742,'[2]CLASES-TEMPORADA 2022_2023-2023'!$A:$M,13,0),"")</f>
        <v/>
      </c>
    </row>
    <row r="1743" spans="1:15" s="94" customFormat="1" x14ac:dyDescent="0.2">
      <c r="A1743" s="116">
        <v>33512</v>
      </c>
      <c r="B1743" s="90" t="s">
        <v>8750</v>
      </c>
      <c r="C1743" s="90" t="s">
        <v>21</v>
      </c>
      <c r="D1743" s="90" t="s">
        <v>61</v>
      </c>
      <c r="E1743" s="90" t="s">
        <v>2278</v>
      </c>
      <c r="F1743" s="90" t="s">
        <v>3797</v>
      </c>
      <c r="G1743" s="90" t="s">
        <v>14413</v>
      </c>
      <c r="H1743" s="90" t="s">
        <v>913</v>
      </c>
      <c r="I1743" s="90" t="s">
        <v>1177</v>
      </c>
      <c r="J1743" s="116">
        <v>80</v>
      </c>
      <c r="K1743" s="90" t="s">
        <v>1963</v>
      </c>
      <c r="L1743" s="90" t="s">
        <v>185</v>
      </c>
      <c r="M1743" s="94" t="str">
        <f t="shared" si="30"/>
        <v>GARCIA Mario</v>
      </c>
      <c r="N1743" s="94" t="str">
        <f>IFERROR(VLOOKUP(A1743,'[2]CLASES-TEMPORADA 2022_2023-2023'!$A:$M,12,0),"")</f>
        <v/>
      </c>
      <c r="O1743" s="90" t="str">
        <f>IFERROR(VLOOKUP(A1743,'[2]CLASES-TEMPORADA 2022_2023-2023'!$A:$M,13,0),"")</f>
        <v/>
      </c>
    </row>
    <row r="1744" spans="1:15" s="94" customFormat="1" x14ac:dyDescent="0.2">
      <c r="A1744" s="116">
        <v>33511</v>
      </c>
      <c r="B1744" s="90" t="s">
        <v>10851</v>
      </c>
      <c r="C1744" s="90" t="s">
        <v>21</v>
      </c>
      <c r="D1744" s="90" t="s">
        <v>61</v>
      </c>
      <c r="E1744" s="90" t="s">
        <v>2047</v>
      </c>
      <c r="F1744" s="90" t="s">
        <v>2806</v>
      </c>
      <c r="G1744" s="90" t="s">
        <v>14414</v>
      </c>
      <c r="H1744" s="90" t="s">
        <v>913</v>
      </c>
      <c r="I1744" s="90" t="s">
        <v>1238</v>
      </c>
      <c r="J1744" s="116">
        <v>10428</v>
      </c>
      <c r="K1744" s="90" t="s">
        <v>1963</v>
      </c>
      <c r="L1744" s="90" t="s">
        <v>185</v>
      </c>
      <c r="M1744" s="94" t="str">
        <f t="shared" si="30"/>
        <v>GARCIA Irene</v>
      </c>
      <c r="N1744" s="94" t="str">
        <f>IFERROR(VLOOKUP(A1744,'[2]CLASES-TEMPORADA 2022_2023-2023'!$A:$M,12,0),"")</f>
        <v/>
      </c>
      <c r="O1744" s="90" t="str">
        <f>IFERROR(VLOOKUP(A1744,'[2]CLASES-TEMPORADA 2022_2023-2023'!$A:$M,13,0),"")</f>
        <v/>
      </c>
    </row>
    <row r="1745" spans="1:15" s="94" customFormat="1" x14ac:dyDescent="0.2">
      <c r="A1745" s="116">
        <v>33510</v>
      </c>
      <c r="B1745" s="90" t="s">
        <v>8750</v>
      </c>
      <c r="C1745" s="90" t="s">
        <v>25</v>
      </c>
      <c r="D1745" s="90" t="s">
        <v>25</v>
      </c>
      <c r="E1745" s="90" t="s">
        <v>110</v>
      </c>
      <c r="F1745" s="90" t="s">
        <v>3798</v>
      </c>
      <c r="G1745" s="90" t="s">
        <v>14415</v>
      </c>
      <c r="H1745" s="90" t="s">
        <v>913</v>
      </c>
      <c r="I1745" s="90" t="s">
        <v>1177</v>
      </c>
      <c r="J1745" s="116">
        <v>80</v>
      </c>
      <c r="K1745" s="90" t="s">
        <v>1963</v>
      </c>
      <c r="L1745" s="90" t="s">
        <v>185</v>
      </c>
      <c r="M1745" s="94" t="str">
        <f t="shared" si="30"/>
        <v>MARTINEZ Alvaro</v>
      </c>
      <c r="N1745" s="94" t="str">
        <f>IFERROR(VLOOKUP(A1745,'[2]CLASES-TEMPORADA 2022_2023-2023'!$A:$M,12,0),"")</f>
        <v/>
      </c>
      <c r="O1745" s="90" t="str">
        <f>IFERROR(VLOOKUP(A1745,'[2]CLASES-TEMPORADA 2022_2023-2023'!$A:$M,13,0),"")</f>
        <v/>
      </c>
    </row>
    <row r="1746" spans="1:15" s="94" customFormat="1" x14ac:dyDescent="0.2">
      <c r="A1746" s="116">
        <v>33494</v>
      </c>
      <c r="B1746" s="90" t="s">
        <v>8750</v>
      </c>
      <c r="C1746" s="90" t="s">
        <v>3799</v>
      </c>
      <c r="D1746" s="90" t="s">
        <v>3800</v>
      </c>
      <c r="E1746" s="90" t="s">
        <v>1103</v>
      </c>
      <c r="F1746" s="90" t="s">
        <v>3801</v>
      </c>
      <c r="G1746" s="90" t="s">
        <v>14416</v>
      </c>
      <c r="H1746" s="90" t="s">
        <v>909</v>
      </c>
      <c r="I1746" s="90" t="s">
        <v>272</v>
      </c>
      <c r="J1746" s="116">
        <v>290</v>
      </c>
      <c r="K1746" s="90" t="s">
        <v>1963</v>
      </c>
      <c r="L1746" s="90" t="s">
        <v>587</v>
      </c>
      <c r="M1746" s="94" t="str">
        <f t="shared" si="30"/>
        <v>COROMINA Bruno</v>
      </c>
      <c r="N1746" s="94" t="str">
        <f>IFERROR(VLOOKUP(A1746,'[2]CLASES-TEMPORADA 2022_2023-2023'!$A:$M,12,0),"")</f>
        <v/>
      </c>
      <c r="O1746" s="90" t="str">
        <f>IFERROR(VLOOKUP(A1746,'[2]CLASES-TEMPORADA 2022_2023-2023'!$A:$M,13,0),"")</f>
        <v/>
      </c>
    </row>
    <row r="1747" spans="1:15" s="94" customFormat="1" x14ac:dyDescent="0.2">
      <c r="A1747" s="116">
        <v>33492</v>
      </c>
      <c r="B1747" s="90" t="s">
        <v>10851</v>
      </c>
      <c r="C1747" s="90" t="s">
        <v>957</v>
      </c>
      <c r="D1747" s="90" t="s">
        <v>3802</v>
      </c>
      <c r="E1747" s="90" t="s">
        <v>3803</v>
      </c>
      <c r="F1747" s="90" t="s">
        <v>3772</v>
      </c>
      <c r="G1747" s="90" t="s">
        <v>14417</v>
      </c>
      <c r="H1747" s="90" t="s">
        <v>913</v>
      </c>
      <c r="I1747" s="90" t="s">
        <v>1150</v>
      </c>
      <c r="J1747" s="116">
        <v>439</v>
      </c>
      <c r="K1747" s="90" t="s">
        <v>1963</v>
      </c>
      <c r="L1747" s="90" t="s">
        <v>583</v>
      </c>
      <c r="M1747" s="94" t="str">
        <f t="shared" si="30"/>
        <v>MARCOS Chloe</v>
      </c>
      <c r="N1747" s="94" t="str">
        <f>IFERROR(VLOOKUP(A1747,'[2]CLASES-TEMPORADA 2022_2023-2023'!$A:$M,12,0),"")</f>
        <v/>
      </c>
      <c r="O1747" s="90" t="str">
        <f>IFERROR(VLOOKUP(A1747,'[2]CLASES-TEMPORADA 2022_2023-2023'!$A:$M,13,0),"")</f>
        <v/>
      </c>
    </row>
    <row r="1748" spans="1:15" s="94" customFormat="1" x14ac:dyDescent="0.2">
      <c r="A1748" s="116">
        <v>33491</v>
      </c>
      <c r="B1748" s="90" t="s">
        <v>10851</v>
      </c>
      <c r="C1748" s="90" t="s">
        <v>3804</v>
      </c>
      <c r="D1748" s="90" t="s">
        <v>3805</v>
      </c>
      <c r="E1748" s="90" t="s">
        <v>2403</v>
      </c>
      <c r="F1748" s="90" t="s">
        <v>3716</v>
      </c>
      <c r="G1748" s="90" t="s">
        <v>14418</v>
      </c>
      <c r="H1748" s="90" t="s">
        <v>913</v>
      </c>
      <c r="I1748" s="90" t="s">
        <v>935</v>
      </c>
      <c r="J1748" s="116">
        <v>233</v>
      </c>
      <c r="K1748" s="90" t="s">
        <v>1963</v>
      </c>
      <c r="L1748" s="90" t="s">
        <v>520</v>
      </c>
      <c r="M1748" s="94" t="str">
        <f t="shared" si="30"/>
        <v>BACELO Lola</v>
      </c>
      <c r="N1748" s="94" t="str">
        <f>IFERROR(VLOOKUP(A1748,'[2]CLASES-TEMPORADA 2022_2023-2023'!$A:$M,12,0),"")</f>
        <v/>
      </c>
      <c r="O1748" s="90" t="str">
        <f>IFERROR(VLOOKUP(A1748,'[2]CLASES-TEMPORADA 2022_2023-2023'!$A:$M,13,0),"")</f>
        <v/>
      </c>
    </row>
    <row r="1749" spans="1:15" s="94" customFormat="1" x14ac:dyDescent="0.2">
      <c r="A1749" s="116">
        <v>33489</v>
      </c>
      <c r="B1749" s="90" t="s">
        <v>10851</v>
      </c>
      <c r="C1749" s="90" t="s">
        <v>1424</v>
      </c>
      <c r="D1749" s="90" t="s">
        <v>3747</v>
      </c>
      <c r="E1749" s="90" t="s">
        <v>3806</v>
      </c>
      <c r="F1749" s="90" t="s">
        <v>2841</v>
      </c>
      <c r="G1749" s="90" t="s">
        <v>14419</v>
      </c>
      <c r="H1749" s="90" t="s">
        <v>913</v>
      </c>
      <c r="I1749" s="90" t="s">
        <v>937</v>
      </c>
      <c r="J1749" s="116">
        <v>248</v>
      </c>
      <c r="K1749" s="90" t="s">
        <v>1963</v>
      </c>
      <c r="L1749" s="90" t="s">
        <v>587</v>
      </c>
      <c r="M1749" s="94" t="str">
        <f t="shared" si="30"/>
        <v>ARCOS Candela</v>
      </c>
      <c r="N1749" s="94" t="str">
        <f>IFERROR(VLOOKUP(A1749,'[2]CLASES-TEMPORADA 2022_2023-2023'!$A:$M,12,0),"")</f>
        <v/>
      </c>
      <c r="O1749" s="90" t="str">
        <f>IFERROR(VLOOKUP(A1749,'[2]CLASES-TEMPORADA 2022_2023-2023'!$A:$M,13,0),"")</f>
        <v/>
      </c>
    </row>
    <row r="1750" spans="1:15" s="94" customFormat="1" x14ac:dyDescent="0.2">
      <c r="A1750" s="116">
        <v>33488</v>
      </c>
      <c r="B1750" s="90" t="s">
        <v>10851</v>
      </c>
      <c r="C1750" s="90" t="s">
        <v>1424</v>
      </c>
      <c r="D1750" s="90" t="s">
        <v>3747</v>
      </c>
      <c r="E1750" s="90" t="s">
        <v>2403</v>
      </c>
      <c r="F1750" s="90" t="s">
        <v>2656</v>
      </c>
      <c r="G1750" s="90" t="s">
        <v>14420</v>
      </c>
      <c r="H1750" s="90" t="s">
        <v>913</v>
      </c>
      <c r="I1750" s="90" t="s">
        <v>937</v>
      </c>
      <c r="J1750" s="116">
        <v>248</v>
      </c>
      <c r="K1750" s="90" t="s">
        <v>1963</v>
      </c>
      <c r="L1750" s="90" t="s">
        <v>587</v>
      </c>
      <c r="M1750" s="94" t="str">
        <f t="shared" si="30"/>
        <v>ARCOS Lola</v>
      </c>
      <c r="N1750" s="94" t="str">
        <f>IFERROR(VLOOKUP(A1750,'[2]CLASES-TEMPORADA 2022_2023-2023'!$A:$M,12,0),"")</f>
        <v/>
      </c>
      <c r="O1750" s="90" t="str">
        <f>IFERROR(VLOOKUP(A1750,'[2]CLASES-TEMPORADA 2022_2023-2023'!$A:$M,13,0),"")</f>
        <v/>
      </c>
    </row>
    <row r="1751" spans="1:15" s="94" customFormat="1" x14ac:dyDescent="0.2">
      <c r="A1751" s="116">
        <v>33478</v>
      </c>
      <c r="B1751" s="90" t="s">
        <v>8750</v>
      </c>
      <c r="C1751" s="90" t="s">
        <v>3807</v>
      </c>
      <c r="D1751" s="90" t="s">
        <v>2592</v>
      </c>
      <c r="E1751" s="90" t="s">
        <v>2229</v>
      </c>
      <c r="F1751" s="90" t="s">
        <v>3808</v>
      </c>
      <c r="G1751" s="90" t="s">
        <v>14421</v>
      </c>
      <c r="H1751" s="90" t="s">
        <v>909</v>
      </c>
      <c r="I1751" s="90" t="s">
        <v>11163</v>
      </c>
      <c r="J1751" s="116">
        <v>10478</v>
      </c>
      <c r="K1751" s="90" t="s">
        <v>1963</v>
      </c>
      <c r="L1751" s="90" t="s">
        <v>587</v>
      </c>
      <c r="M1751" s="94" t="str">
        <f t="shared" si="30"/>
        <v>LARREGOLA Nil</v>
      </c>
      <c r="N1751" s="94" t="str">
        <f>IFERROR(VLOOKUP(A1751,'[2]CLASES-TEMPORADA 2022_2023-2023'!$A:$M,12,0),"")</f>
        <v/>
      </c>
      <c r="O1751" s="90" t="str">
        <f>IFERROR(VLOOKUP(A1751,'[2]CLASES-TEMPORADA 2022_2023-2023'!$A:$M,13,0),"")</f>
        <v/>
      </c>
    </row>
    <row r="1752" spans="1:15" s="94" customFormat="1" x14ac:dyDescent="0.2">
      <c r="A1752" s="116">
        <v>33476</v>
      </c>
      <c r="B1752" s="90" t="s">
        <v>10851</v>
      </c>
      <c r="C1752" s="90" t="s">
        <v>134</v>
      </c>
      <c r="D1752" s="90" t="s">
        <v>69</v>
      </c>
      <c r="E1752" s="90" t="s">
        <v>3033</v>
      </c>
      <c r="F1752" s="90" t="s">
        <v>3809</v>
      </c>
      <c r="G1752" s="90" t="s">
        <v>14422</v>
      </c>
      <c r="H1752" s="90" t="s">
        <v>913</v>
      </c>
      <c r="I1752" s="90" t="s">
        <v>1241</v>
      </c>
      <c r="J1752" s="116">
        <v>10116</v>
      </c>
      <c r="K1752" s="90" t="s">
        <v>1963</v>
      </c>
      <c r="L1752" s="90" t="s">
        <v>598</v>
      </c>
      <c r="M1752" s="94" t="str">
        <f t="shared" si="30"/>
        <v>ESCRIBANO Paula</v>
      </c>
      <c r="N1752" s="94" t="str">
        <f>IFERROR(VLOOKUP(A1752,'[2]CLASES-TEMPORADA 2022_2023-2023'!$A:$M,12,0),"")</f>
        <v/>
      </c>
      <c r="O1752" s="90" t="str">
        <f>IFERROR(VLOOKUP(A1752,'[2]CLASES-TEMPORADA 2022_2023-2023'!$A:$M,13,0),"")</f>
        <v/>
      </c>
    </row>
    <row r="1753" spans="1:15" s="94" customFormat="1" x14ac:dyDescent="0.2">
      <c r="A1753" s="116">
        <v>33471</v>
      </c>
      <c r="B1753" s="90" t="s">
        <v>8750</v>
      </c>
      <c r="C1753" s="90" t="s">
        <v>102</v>
      </c>
      <c r="D1753" s="90" t="s">
        <v>3810</v>
      </c>
      <c r="E1753" s="90" t="s">
        <v>2284</v>
      </c>
      <c r="F1753" s="90" t="s">
        <v>3811</v>
      </c>
      <c r="G1753" s="90" t="s">
        <v>14423</v>
      </c>
      <c r="H1753" s="90" t="s">
        <v>909</v>
      </c>
      <c r="I1753" s="90" t="s">
        <v>941</v>
      </c>
      <c r="J1753" s="116">
        <v>262</v>
      </c>
      <c r="K1753" s="90" t="s">
        <v>1963</v>
      </c>
      <c r="L1753" s="90" t="s">
        <v>587</v>
      </c>
      <c r="M1753" s="94" t="str">
        <f t="shared" si="30"/>
        <v>HERNANDEZ Pol</v>
      </c>
      <c r="N1753" s="94" t="str">
        <f>IFERROR(VLOOKUP(A1753,'[2]CLASES-TEMPORADA 2022_2023-2023'!$A:$M,12,0),"")</f>
        <v/>
      </c>
      <c r="O1753" s="90" t="str">
        <f>IFERROR(VLOOKUP(A1753,'[2]CLASES-TEMPORADA 2022_2023-2023'!$A:$M,13,0),"")</f>
        <v/>
      </c>
    </row>
    <row r="1754" spans="1:15" s="94" customFormat="1" x14ac:dyDescent="0.2">
      <c r="A1754" s="116">
        <v>33470</v>
      </c>
      <c r="B1754" s="90" t="s">
        <v>8750</v>
      </c>
      <c r="C1754" s="90" t="s">
        <v>14424</v>
      </c>
      <c r="D1754" s="90" t="s">
        <v>14425</v>
      </c>
      <c r="E1754" s="90" t="s">
        <v>14426</v>
      </c>
      <c r="F1754" s="90" t="s">
        <v>14427</v>
      </c>
      <c r="G1754" s="90" t="s">
        <v>14428</v>
      </c>
      <c r="H1754" s="90" t="s">
        <v>909</v>
      </c>
      <c r="I1754" s="90" t="s">
        <v>1143</v>
      </c>
      <c r="J1754" s="116">
        <v>76</v>
      </c>
      <c r="K1754" s="90" t="s">
        <v>1963</v>
      </c>
      <c r="L1754" s="90" t="s">
        <v>583</v>
      </c>
      <c r="M1754" s="94" t="str">
        <f t="shared" si="30"/>
        <v>NIEWIADOMSKI Jacek</v>
      </c>
      <c r="N1754" s="94" t="str">
        <f>IFERROR(VLOOKUP(A1754,'[2]CLASES-TEMPORADA 2022_2023-2023'!$A:$M,12,0),"")</f>
        <v/>
      </c>
      <c r="O1754" s="90" t="str">
        <f>IFERROR(VLOOKUP(A1754,'[2]CLASES-TEMPORADA 2022_2023-2023'!$A:$M,13,0),"")</f>
        <v/>
      </c>
    </row>
    <row r="1755" spans="1:15" s="94" customFormat="1" x14ac:dyDescent="0.2">
      <c r="A1755" s="116">
        <v>33469</v>
      </c>
      <c r="B1755" s="90" t="s">
        <v>10851</v>
      </c>
      <c r="C1755" s="90" t="s">
        <v>3812</v>
      </c>
      <c r="D1755" s="90" t="s">
        <v>92</v>
      </c>
      <c r="E1755" s="90" t="s">
        <v>3813</v>
      </c>
      <c r="F1755" s="90" t="s">
        <v>3814</v>
      </c>
      <c r="G1755" s="90" t="s">
        <v>14429</v>
      </c>
      <c r="H1755" s="90" t="s">
        <v>913</v>
      </c>
      <c r="I1755" s="90" t="s">
        <v>2078</v>
      </c>
      <c r="J1755" s="116">
        <v>10467</v>
      </c>
      <c r="K1755" s="90" t="s">
        <v>1963</v>
      </c>
      <c r="L1755" s="90" t="s">
        <v>599</v>
      </c>
      <c r="M1755" s="94" t="str">
        <f t="shared" si="30"/>
        <v>HASEK Esther</v>
      </c>
      <c r="N1755" s="94" t="str">
        <f>IFERROR(VLOOKUP(A1755,'[2]CLASES-TEMPORADA 2022_2023-2023'!$A:$M,12,0),"")</f>
        <v/>
      </c>
      <c r="O1755" s="90" t="str">
        <f>IFERROR(VLOOKUP(A1755,'[2]CLASES-TEMPORADA 2022_2023-2023'!$A:$M,13,0),"")</f>
        <v/>
      </c>
    </row>
    <row r="1756" spans="1:15" s="94" customFormat="1" x14ac:dyDescent="0.2">
      <c r="A1756" s="116">
        <v>33464</v>
      </c>
      <c r="B1756" s="90" t="s">
        <v>8750</v>
      </c>
      <c r="C1756" s="90" t="s">
        <v>2009</v>
      </c>
      <c r="D1756" s="90" t="s">
        <v>66</v>
      </c>
      <c r="E1756" s="90" t="s">
        <v>119</v>
      </c>
      <c r="F1756" s="90" t="s">
        <v>3815</v>
      </c>
      <c r="G1756" s="90" t="s">
        <v>14430</v>
      </c>
      <c r="H1756" s="90" t="s">
        <v>913</v>
      </c>
      <c r="I1756" s="90" t="s">
        <v>3119</v>
      </c>
      <c r="J1756" s="116">
        <v>733</v>
      </c>
      <c r="K1756" s="90" t="s">
        <v>1963</v>
      </c>
      <c r="L1756" s="90" t="s">
        <v>602</v>
      </c>
      <c r="M1756" s="94" t="str">
        <f t="shared" si="30"/>
        <v>PIZARRO Ruben</v>
      </c>
      <c r="N1756" s="94" t="str">
        <f>IFERROR(VLOOKUP(A1756,'[2]CLASES-TEMPORADA 2022_2023-2023'!$A:$M,12,0),"")</f>
        <v/>
      </c>
      <c r="O1756" s="90" t="str">
        <f>IFERROR(VLOOKUP(A1756,'[2]CLASES-TEMPORADA 2022_2023-2023'!$A:$M,13,0),"")</f>
        <v/>
      </c>
    </row>
    <row r="1757" spans="1:15" s="94" customFormat="1" x14ac:dyDescent="0.2">
      <c r="A1757" s="116">
        <v>33448</v>
      </c>
      <c r="B1757" s="90" t="s">
        <v>10851</v>
      </c>
      <c r="C1757" s="90" t="s">
        <v>21</v>
      </c>
      <c r="D1757" s="90" t="s">
        <v>1689</v>
      </c>
      <c r="E1757" s="90" t="s">
        <v>3806</v>
      </c>
      <c r="F1757" s="90" t="s">
        <v>3816</v>
      </c>
      <c r="G1757" s="90" t="s">
        <v>14431</v>
      </c>
      <c r="H1757" s="90" t="s">
        <v>913</v>
      </c>
      <c r="I1757" s="90" t="s">
        <v>985</v>
      </c>
      <c r="J1757" s="116">
        <v>673</v>
      </c>
      <c r="K1757" s="90" t="s">
        <v>1963</v>
      </c>
      <c r="L1757" s="90" t="s">
        <v>583</v>
      </c>
      <c r="M1757" s="94" t="str">
        <f t="shared" si="30"/>
        <v>GARCIA Candela</v>
      </c>
      <c r="N1757" s="94" t="str">
        <f>IFERROR(VLOOKUP(A1757,'[2]CLASES-TEMPORADA 2022_2023-2023'!$A:$M,12,0),"")</f>
        <v/>
      </c>
      <c r="O1757" s="90" t="str">
        <f>IFERROR(VLOOKUP(A1757,'[2]CLASES-TEMPORADA 2022_2023-2023'!$A:$M,13,0),"")</f>
        <v/>
      </c>
    </row>
    <row r="1758" spans="1:15" s="94" customFormat="1" x14ac:dyDescent="0.2">
      <c r="A1758" s="116">
        <v>33447</v>
      </c>
      <c r="B1758" s="90" t="s">
        <v>8750</v>
      </c>
      <c r="C1758" s="90" t="s">
        <v>96</v>
      </c>
      <c r="D1758" s="90" t="s">
        <v>3817</v>
      </c>
      <c r="E1758" s="90" t="s">
        <v>41</v>
      </c>
      <c r="F1758" s="90" t="s">
        <v>3818</v>
      </c>
      <c r="G1758" s="90" t="s">
        <v>14432</v>
      </c>
      <c r="H1758" s="90" t="s">
        <v>920</v>
      </c>
      <c r="I1758" s="90" t="s">
        <v>1135</v>
      </c>
      <c r="J1758" s="116">
        <v>2</v>
      </c>
      <c r="K1758" s="90" t="s">
        <v>1963</v>
      </c>
      <c r="L1758" s="90" t="s">
        <v>591</v>
      </c>
      <c r="M1758" s="94" t="str">
        <f t="shared" si="30"/>
        <v>DURAN David</v>
      </c>
      <c r="N1758" s="94" t="str">
        <f>IFERROR(VLOOKUP(A1758,'[2]CLASES-TEMPORADA 2022_2023-2023'!$A:$M,12,0),"")</f>
        <v/>
      </c>
      <c r="O1758" s="90" t="str">
        <f>IFERROR(VLOOKUP(A1758,'[2]CLASES-TEMPORADA 2022_2023-2023'!$A:$M,13,0),"")</f>
        <v/>
      </c>
    </row>
    <row r="1759" spans="1:15" s="94" customFormat="1" x14ac:dyDescent="0.2">
      <c r="A1759" s="116">
        <v>33442</v>
      </c>
      <c r="B1759" s="90" t="s">
        <v>8750</v>
      </c>
      <c r="C1759" s="90" t="s">
        <v>29</v>
      </c>
      <c r="D1759" s="90" t="s">
        <v>14433</v>
      </c>
      <c r="E1759" s="90" t="s">
        <v>14434</v>
      </c>
      <c r="F1759" s="90" t="s">
        <v>2902</v>
      </c>
      <c r="G1759" s="90" t="s">
        <v>14435</v>
      </c>
      <c r="H1759" s="90" t="s">
        <v>909</v>
      </c>
      <c r="I1759" s="90" t="s">
        <v>2116</v>
      </c>
      <c r="J1759" s="116">
        <v>10463</v>
      </c>
      <c r="K1759" s="90" t="s">
        <v>1963</v>
      </c>
      <c r="L1759" s="90" t="s">
        <v>583</v>
      </c>
      <c r="M1759" s="94" t="str">
        <f t="shared" si="30"/>
        <v>SANCHEZ Corso</v>
      </c>
      <c r="N1759" s="94" t="str">
        <f>IFERROR(VLOOKUP(A1759,'[2]CLASES-TEMPORADA 2022_2023-2023'!$A:$M,12,0),"")</f>
        <v/>
      </c>
      <c r="O1759" s="90" t="str">
        <f>IFERROR(VLOOKUP(A1759,'[2]CLASES-TEMPORADA 2022_2023-2023'!$A:$M,13,0),"")</f>
        <v/>
      </c>
    </row>
    <row r="1760" spans="1:15" s="94" customFormat="1" x14ac:dyDescent="0.2">
      <c r="A1760" s="116">
        <v>33433</v>
      </c>
      <c r="B1760" s="90" t="s">
        <v>8750</v>
      </c>
      <c r="C1760" s="90" t="s">
        <v>122</v>
      </c>
      <c r="D1760" s="90" t="s">
        <v>3820</v>
      </c>
      <c r="E1760" s="90" t="s">
        <v>41</v>
      </c>
      <c r="F1760" s="90" t="s">
        <v>3821</v>
      </c>
      <c r="G1760" s="90" t="s">
        <v>14436</v>
      </c>
      <c r="H1760" s="90" t="s">
        <v>920</v>
      </c>
      <c r="I1760" s="90" t="s">
        <v>1215</v>
      </c>
      <c r="J1760" s="116">
        <v>306</v>
      </c>
      <c r="K1760" s="90" t="s">
        <v>1963</v>
      </c>
      <c r="L1760" s="90" t="s">
        <v>602</v>
      </c>
      <c r="M1760" s="94" t="str">
        <f t="shared" si="30"/>
        <v>BARBA David</v>
      </c>
      <c r="N1760" s="94" t="str">
        <f>IFERROR(VLOOKUP(A1760,'[2]CLASES-TEMPORADA 2022_2023-2023'!$A:$M,12,0),"")</f>
        <v/>
      </c>
      <c r="O1760" s="90" t="str">
        <f>IFERROR(VLOOKUP(A1760,'[2]CLASES-TEMPORADA 2022_2023-2023'!$A:$M,13,0),"")</f>
        <v/>
      </c>
    </row>
    <row r="1761" spans="1:15" s="94" customFormat="1" x14ac:dyDescent="0.2">
      <c r="A1761" s="116">
        <v>33399</v>
      </c>
      <c r="B1761" s="90" t="s">
        <v>8750</v>
      </c>
      <c r="C1761" s="90" t="s">
        <v>134</v>
      </c>
      <c r="D1761" s="90" t="s">
        <v>69</v>
      </c>
      <c r="E1761" s="90" t="s">
        <v>3822</v>
      </c>
      <c r="F1761" s="90" t="s">
        <v>3823</v>
      </c>
      <c r="G1761" s="90" t="s">
        <v>14437</v>
      </c>
      <c r="H1761" s="90" t="s">
        <v>909</v>
      </c>
      <c r="I1761" s="90" t="s">
        <v>1241</v>
      </c>
      <c r="J1761" s="116">
        <v>10116</v>
      </c>
      <c r="K1761" s="90" t="s">
        <v>1963</v>
      </c>
      <c r="L1761" s="90" t="s">
        <v>598</v>
      </c>
      <c r="M1761" s="94" t="str">
        <f t="shared" si="30"/>
        <v>ESCRIBANO Pelayo</v>
      </c>
      <c r="N1761" s="94" t="str">
        <f>IFERROR(VLOOKUP(A1761,'[2]CLASES-TEMPORADA 2022_2023-2023'!$A:$M,12,0),"")</f>
        <v/>
      </c>
      <c r="O1761" s="90" t="str">
        <f>IFERROR(VLOOKUP(A1761,'[2]CLASES-TEMPORADA 2022_2023-2023'!$A:$M,13,0),"")</f>
        <v/>
      </c>
    </row>
    <row r="1762" spans="1:15" s="94" customFormat="1" x14ac:dyDescent="0.2">
      <c r="A1762" s="116">
        <v>33393</v>
      </c>
      <c r="B1762" s="90" t="s">
        <v>8750</v>
      </c>
      <c r="C1762" s="90" t="s">
        <v>1650</v>
      </c>
      <c r="D1762" s="90" t="s">
        <v>3824</v>
      </c>
      <c r="E1762" s="90" t="s">
        <v>3825</v>
      </c>
      <c r="F1762" s="90" t="s">
        <v>3826</v>
      </c>
      <c r="G1762" s="90" t="s">
        <v>14438</v>
      </c>
      <c r="H1762" s="90" t="s">
        <v>913</v>
      </c>
      <c r="I1762" s="90" t="s">
        <v>11471</v>
      </c>
      <c r="J1762" s="116">
        <v>173</v>
      </c>
      <c r="K1762" s="90" t="s">
        <v>1963</v>
      </c>
      <c r="L1762" s="90" t="s">
        <v>585</v>
      </c>
      <c r="M1762" s="94" t="str">
        <f t="shared" si="30"/>
        <v>SOLSONA Benjamin Eduardo</v>
      </c>
      <c r="N1762" s="94" t="str">
        <f>IFERROR(VLOOKUP(A1762,'[2]CLASES-TEMPORADA 2022_2023-2023'!$A:$M,12,0),"")</f>
        <v/>
      </c>
      <c r="O1762" s="90" t="str">
        <f>IFERROR(VLOOKUP(A1762,'[2]CLASES-TEMPORADA 2022_2023-2023'!$A:$M,13,0),"")</f>
        <v/>
      </c>
    </row>
    <row r="1763" spans="1:15" s="94" customFormat="1" x14ac:dyDescent="0.2">
      <c r="A1763" s="116">
        <v>33386</v>
      </c>
      <c r="B1763" s="90" t="s">
        <v>10851</v>
      </c>
      <c r="C1763" s="90" t="s">
        <v>14439</v>
      </c>
      <c r="D1763" s="90"/>
      <c r="E1763" s="90" t="s">
        <v>14440</v>
      </c>
      <c r="F1763" s="90" t="s">
        <v>7758</v>
      </c>
      <c r="G1763" s="90" t="s">
        <v>14441</v>
      </c>
      <c r="H1763" s="90" t="s">
        <v>913</v>
      </c>
      <c r="I1763" s="90" t="s">
        <v>673</v>
      </c>
      <c r="J1763" s="116">
        <v>10202</v>
      </c>
      <c r="K1763" s="90" t="s">
        <v>2160</v>
      </c>
      <c r="L1763" s="90" t="s">
        <v>583</v>
      </c>
      <c r="M1763" s="94" t="str">
        <f t="shared" si="30"/>
        <v>JANAS Anna Beata</v>
      </c>
      <c r="N1763" s="94" t="str">
        <f>IFERROR(VLOOKUP(A1763,'[2]CLASES-TEMPORADA 2022_2023-2023'!$A:$M,12,0),"")</f>
        <v/>
      </c>
      <c r="O1763" s="90" t="str">
        <f>IFERROR(VLOOKUP(A1763,'[2]CLASES-TEMPORADA 2022_2023-2023'!$A:$M,13,0),"")</f>
        <v/>
      </c>
    </row>
    <row r="1764" spans="1:15" s="94" customFormat="1" x14ac:dyDescent="0.2">
      <c r="A1764" s="116">
        <v>33353</v>
      </c>
      <c r="B1764" s="90" t="s">
        <v>10851</v>
      </c>
      <c r="C1764" s="90" t="s">
        <v>3084</v>
      </c>
      <c r="D1764" s="90" t="s">
        <v>1625</v>
      </c>
      <c r="E1764" s="90" t="s">
        <v>2268</v>
      </c>
      <c r="F1764" s="90" t="s">
        <v>3827</v>
      </c>
      <c r="G1764" s="90" t="s">
        <v>14442</v>
      </c>
      <c r="H1764" s="90" t="s">
        <v>913</v>
      </c>
      <c r="I1764" s="90" t="s">
        <v>1126</v>
      </c>
      <c r="J1764" s="116">
        <v>128</v>
      </c>
      <c r="K1764" s="90" t="s">
        <v>1963</v>
      </c>
      <c r="L1764" s="90" t="s">
        <v>587</v>
      </c>
      <c r="M1764" s="94" t="str">
        <f t="shared" si="30"/>
        <v>DOMINGO Carmen</v>
      </c>
      <c r="N1764" s="94" t="str">
        <f>IFERROR(VLOOKUP(A1764,'[2]CLASES-TEMPORADA 2022_2023-2023'!$A:$M,12,0),"")</f>
        <v/>
      </c>
      <c r="O1764" s="90" t="str">
        <f>IFERROR(VLOOKUP(A1764,'[2]CLASES-TEMPORADA 2022_2023-2023'!$A:$M,13,0),"")</f>
        <v/>
      </c>
    </row>
    <row r="1765" spans="1:15" s="94" customFormat="1" x14ac:dyDescent="0.2">
      <c r="A1765" s="116">
        <v>33348</v>
      </c>
      <c r="B1765" s="90" t="s">
        <v>8750</v>
      </c>
      <c r="C1765" s="90" t="s">
        <v>66</v>
      </c>
      <c r="D1765" s="90" t="s">
        <v>1059</v>
      </c>
      <c r="E1765" s="90" t="s">
        <v>3828</v>
      </c>
      <c r="F1765" s="90" t="s">
        <v>3829</v>
      </c>
      <c r="G1765" s="90" t="s">
        <v>14443</v>
      </c>
      <c r="H1765" s="90" t="s">
        <v>909</v>
      </c>
      <c r="I1765" s="90" t="s">
        <v>959</v>
      </c>
      <c r="J1765" s="116">
        <v>375</v>
      </c>
      <c r="K1765" s="90" t="s">
        <v>1963</v>
      </c>
      <c r="L1765" s="90" t="s">
        <v>588</v>
      </c>
      <c r="M1765" s="94" t="str">
        <f t="shared" si="30"/>
        <v>MARTIN Luis Antonio</v>
      </c>
      <c r="N1765" s="94" t="str">
        <f>IFERROR(VLOOKUP(A1765,'[2]CLASES-TEMPORADA 2022_2023-2023'!$A:$M,12,0),"")</f>
        <v/>
      </c>
      <c r="O1765" s="90" t="str">
        <f>IFERROR(VLOOKUP(A1765,'[2]CLASES-TEMPORADA 2022_2023-2023'!$A:$M,13,0),"")</f>
        <v/>
      </c>
    </row>
    <row r="1766" spans="1:15" s="94" customFormat="1" x14ac:dyDescent="0.2">
      <c r="A1766" s="116">
        <v>33347</v>
      </c>
      <c r="B1766" s="90" t="s">
        <v>10851</v>
      </c>
      <c r="C1766" s="90" t="s">
        <v>3830</v>
      </c>
      <c r="D1766" s="90"/>
      <c r="E1766" s="90" t="s">
        <v>3831</v>
      </c>
      <c r="F1766" s="90" t="s">
        <v>3832</v>
      </c>
      <c r="G1766" s="90" t="s">
        <v>14444</v>
      </c>
      <c r="H1766" s="90" t="s">
        <v>913</v>
      </c>
      <c r="I1766" s="90" t="s">
        <v>1206</v>
      </c>
      <c r="J1766" s="116">
        <v>10173</v>
      </c>
      <c r="K1766" s="90" t="s">
        <v>2357</v>
      </c>
      <c r="L1766" s="90" t="s">
        <v>587</v>
      </c>
      <c r="M1766" s="94" t="str">
        <f t="shared" si="30"/>
        <v>SHYPSHA Renata</v>
      </c>
      <c r="N1766" s="94" t="str">
        <f>IFERROR(VLOOKUP(A1766,'[2]CLASES-TEMPORADA 2022_2023-2023'!$A:$M,12,0),"")</f>
        <v/>
      </c>
      <c r="O1766" s="90" t="str">
        <f>IFERROR(VLOOKUP(A1766,'[2]CLASES-TEMPORADA 2022_2023-2023'!$A:$M,13,0),"")</f>
        <v/>
      </c>
    </row>
    <row r="1767" spans="1:15" s="94" customFormat="1" x14ac:dyDescent="0.2">
      <c r="A1767" s="116">
        <v>33340</v>
      </c>
      <c r="B1767" s="90" t="s">
        <v>8750</v>
      </c>
      <c r="C1767" s="90" t="s">
        <v>3833</v>
      </c>
      <c r="D1767" s="90" t="s">
        <v>3834</v>
      </c>
      <c r="E1767" s="90" t="s">
        <v>3835</v>
      </c>
      <c r="F1767" s="90" t="s">
        <v>3836</v>
      </c>
      <c r="G1767" s="90" t="s">
        <v>14445</v>
      </c>
      <c r="H1767" s="90" t="s">
        <v>920</v>
      </c>
      <c r="I1767" s="90" t="s">
        <v>1150</v>
      </c>
      <c r="J1767" s="116">
        <v>439</v>
      </c>
      <c r="K1767" s="90" t="s">
        <v>1963</v>
      </c>
      <c r="L1767" s="90" t="s">
        <v>583</v>
      </c>
      <c r="M1767" s="94" t="str">
        <f t="shared" si="30"/>
        <v>BARRAU Joaquin Beltran</v>
      </c>
      <c r="N1767" s="94" t="str">
        <f>IFERROR(VLOOKUP(A1767,'[2]CLASES-TEMPORADA 2022_2023-2023'!$A:$M,12,0),"")</f>
        <v/>
      </c>
      <c r="O1767" s="90" t="str">
        <f>IFERROR(VLOOKUP(A1767,'[2]CLASES-TEMPORADA 2022_2023-2023'!$A:$M,13,0),"")</f>
        <v/>
      </c>
    </row>
    <row r="1768" spans="1:15" s="94" customFormat="1" x14ac:dyDescent="0.2">
      <c r="A1768" s="116">
        <v>33331</v>
      </c>
      <c r="B1768" s="90" t="s">
        <v>8750</v>
      </c>
      <c r="C1768" s="90" t="s">
        <v>14446</v>
      </c>
      <c r="D1768" s="90" t="s">
        <v>1625</v>
      </c>
      <c r="E1768" s="90" t="s">
        <v>2785</v>
      </c>
      <c r="F1768" s="90" t="s">
        <v>3259</v>
      </c>
      <c r="G1768" s="90" t="s">
        <v>14447</v>
      </c>
      <c r="H1768" s="90" t="s">
        <v>920</v>
      </c>
      <c r="I1768" s="90" t="s">
        <v>1183</v>
      </c>
      <c r="J1768" s="116">
        <v>600</v>
      </c>
      <c r="K1768" s="90" t="s">
        <v>1963</v>
      </c>
      <c r="L1768" s="90" t="s">
        <v>583</v>
      </c>
      <c r="M1768" s="94" t="str">
        <f t="shared" si="30"/>
        <v>BOTO Julio</v>
      </c>
      <c r="N1768" s="94" t="str">
        <f>IFERROR(VLOOKUP(A1768,'[2]CLASES-TEMPORADA 2022_2023-2023'!$A:$M,12,0),"")</f>
        <v/>
      </c>
      <c r="O1768" s="90" t="str">
        <f>IFERROR(VLOOKUP(A1768,'[2]CLASES-TEMPORADA 2022_2023-2023'!$A:$M,13,0),"")</f>
        <v/>
      </c>
    </row>
    <row r="1769" spans="1:15" s="94" customFormat="1" x14ac:dyDescent="0.2">
      <c r="A1769" s="116">
        <v>33330</v>
      </c>
      <c r="B1769" s="90" t="s">
        <v>8750</v>
      </c>
      <c r="C1769" s="90" t="s">
        <v>31</v>
      </c>
      <c r="D1769" s="90" t="s">
        <v>26</v>
      </c>
      <c r="E1769" s="90" t="s">
        <v>4085</v>
      </c>
      <c r="F1769" s="90" t="s">
        <v>12299</v>
      </c>
      <c r="G1769" s="90" t="s">
        <v>14448</v>
      </c>
      <c r="H1769" s="90" t="s">
        <v>913</v>
      </c>
      <c r="I1769" s="90" t="s">
        <v>1208</v>
      </c>
      <c r="J1769" s="116">
        <v>487</v>
      </c>
      <c r="K1769" s="90" t="s">
        <v>1963</v>
      </c>
      <c r="L1769" s="90" t="s">
        <v>520</v>
      </c>
      <c r="M1769" s="94" t="str">
        <f t="shared" si="30"/>
        <v>LOPEZ Yerai</v>
      </c>
      <c r="N1769" s="94" t="str">
        <f>IFERROR(VLOOKUP(A1769,'[2]CLASES-TEMPORADA 2022_2023-2023'!$A:$M,12,0),"")</f>
        <v/>
      </c>
      <c r="O1769" s="90" t="str">
        <f>IFERROR(VLOOKUP(A1769,'[2]CLASES-TEMPORADA 2022_2023-2023'!$A:$M,13,0),"")</f>
        <v/>
      </c>
    </row>
    <row r="1770" spans="1:15" s="94" customFormat="1" x14ac:dyDescent="0.2">
      <c r="A1770" s="116">
        <v>33304</v>
      </c>
      <c r="B1770" s="90" t="s">
        <v>8750</v>
      </c>
      <c r="C1770" s="90" t="s">
        <v>56</v>
      </c>
      <c r="D1770" s="90" t="s">
        <v>102</v>
      </c>
      <c r="E1770" s="90" t="s">
        <v>38</v>
      </c>
      <c r="F1770" s="90" t="s">
        <v>3838</v>
      </c>
      <c r="G1770" s="90" t="s">
        <v>14449</v>
      </c>
      <c r="H1770" s="90" t="s">
        <v>909</v>
      </c>
      <c r="I1770" s="90" t="s">
        <v>1142</v>
      </c>
      <c r="J1770" s="116">
        <v>451</v>
      </c>
      <c r="K1770" s="90" t="s">
        <v>1963</v>
      </c>
      <c r="L1770" s="90" t="s">
        <v>593</v>
      </c>
      <c r="M1770" s="94" t="str">
        <f t="shared" si="30"/>
        <v>TORRES Andres</v>
      </c>
      <c r="N1770" s="94" t="str">
        <f>IFERROR(VLOOKUP(A1770,'[2]CLASES-TEMPORADA 2022_2023-2023'!$A:$M,12,0),"")</f>
        <v/>
      </c>
      <c r="O1770" s="90" t="str">
        <f>IFERROR(VLOOKUP(A1770,'[2]CLASES-TEMPORADA 2022_2023-2023'!$A:$M,13,0),"")</f>
        <v/>
      </c>
    </row>
    <row r="1771" spans="1:15" s="94" customFormat="1" x14ac:dyDescent="0.2">
      <c r="A1771" s="116">
        <v>33296</v>
      </c>
      <c r="B1771" s="90" t="s">
        <v>8750</v>
      </c>
      <c r="C1771" s="90" t="s">
        <v>14450</v>
      </c>
      <c r="D1771" s="90" t="s">
        <v>8554</v>
      </c>
      <c r="E1771" s="90" t="s">
        <v>2030</v>
      </c>
      <c r="F1771" s="90" t="s">
        <v>14451</v>
      </c>
      <c r="G1771" s="90" t="s">
        <v>14452</v>
      </c>
      <c r="H1771" s="90" t="s">
        <v>909</v>
      </c>
      <c r="I1771" s="90" t="s">
        <v>1249</v>
      </c>
      <c r="J1771" s="116">
        <v>10181</v>
      </c>
      <c r="K1771" s="90" t="s">
        <v>1963</v>
      </c>
      <c r="L1771" s="90" t="s">
        <v>583</v>
      </c>
      <c r="M1771" s="94" t="str">
        <f t="shared" si="30"/>
        <v>ENCISO Pedro</v>
      </c>
      <c r="N1771" s="94" t="str">
        <f>IFERROR(VLOOKUP(A1771,'[2]CLASES-TEMPORADA 2022_2023-2023'!$A:$M,12,0),"")</f>
        <v/>
      </c>
      <c r="O1771" s="90" t="str">
        <f>IFERROR(VLOOKUP(A1771,'[2]CLASES-TEMPORADA 2022_2023-2023'!$A:$M,13,0),"")</f>
        <v/>
      </c>
    </row>
    <row r="1772" spans="1:15" s="94" customFormat="1" x14ac:dyDescent="0.2">
      <c r="A1772" s="116">
        <v>33285</v>
      </c>
      <c r="B1772" s="90" t="s">
        <v>8750</v>
      </c>
      <c r="C1772" s="90" t="s">
        <v>21</v>
      </c>
      <c r="D1772" s="90" t="s">
        <v>84</v>
      </c>
      <c r="E1772" s="90" t="s">
        <v>4869</v>
      </c>
      <c r="F1772" s="90" t="s">
        <v>2888</v>
      </c>
      <c r="G1772" s="90" t="s">
        <v>14453</v>
      </c>
      <c r="H1772" s="90" t="s">
        <v>909</v>
      </c>
      <c r="I1772" s="90" t="s">
        <v>1139</v>
      </c>
      <c r="J1772" s="116">
        <v>52</v>
      </c>
      <c r="K1772" s="90" t="s">
        <v>1963</v>
      </c>
      <c r="L1772" s="90" t="s">
        <v>598</v>
      </c>
      <c r="M1772" s="94" t="str">
        <f t="shared" si="30"/>
        <v>GARCIA Saul</v>
      </c>
      <c r="N1772" s="94" t="str">
        <f>IFERROR(VLOOKUP(A1772,'[2]CLASES-TEMPORADA 2022_2023-2023'!$A:$M,12,0),"")</f>
        <v/>
      </c>
      <c r="O1772" s="90" t="str">
        <f>IFERROR(VLOOKUP(A1772,'[2]CLASES-TEMPORADA 2022_2023-2023'!$A:$M,13,0),"")</f>
        <v/>
      </c>
    </row>
    <row r="1773" spans="1:15" s="94" customFormat="1" x14ac:dyDescent="0.2">
      <c r="A1773" s="116">
        <v>33271</v>
      </c>
      <c r="B1773" s="90" t="s">
        <v>8750</v>
      </c>
      <c r="C1773" s="90" t="s">
        <v>1549</v>
      </c>
      <c r="D1773" s="90" t="s">
        <v>2025</v>
      </c>
      <c r="E1773" s="90" t="s">
        <v>2037</v>
      </c>
      <c r="F1773" s="90" t="s">
        <v>3840</v>
      </c>
      <c r="G1773" s="90" t="s">
        <v>14454</v>
      </c>
      <c r="H1773" s="90" t="s">
        <v>909</v>
      </c>
      <c r="I1773" s="90" t="s">
        <v>1126</v>
      </c>
      <c r="J1773" s="116">
        <v>128</v>
      </c>
      <c r="K1773" s="90" t="s">
        <v>1963</v>
      </c>
      <c r="L1773" s="90" t="s">
        <v>587</v>
      </c>
      <c r="M1773" s="94" t="str">
        <f t="shared" si="30"/>
        <v>GÜELL Pau</v>
      </c>
      <c r="N1773" s="94" t="str">
        <f>IFERROR(VLOOKUP(A1773,'[2]CLASES-TEMPORADA 2022_2023-2023'!$A:$M,12,0),"")</f>
        <v/>
      </c>
      <c r="O1773" s="90" t="str">
        <f>IFERROR(VLOOKUP(A1773,'[2]CLASES-TEMPORADA 2022_2023-2023'!$A:$M,13,0),"")</f>
        <v/>
      </c>
    </row>
    <row r="1774" spans="1:15" s="94" customFormat="1" x14ac:dyDescent="0.2">
      <c r="A1774" s="116">
        <v>33253</v>
      </c>
      <c r="B1774" s="90" t="s">
        <v>8750</v>
      </c>
      <c r="C1774" s="90" t="s">
        <v>1682</v>
      </c>
      <c r="D1774" s="90" t="s">
        <v>14455</v>
      </c>
      <c r="E1774" s="90" t="s">
        <v>43</v>
      </c>
      <c r="F1774" s="90" t="s">
        <v>14456</v>
      </c>
      <c r="G1774" s="90" t="s">
        <v>14457</v>
      </c>
      <c r="H1774" s="90" t="s">
        <v>909</v>
      </c>
      <c r="I1774" s="90" t="s">
        <v>1038</v>
      </c>
      <c r="J1774" s="116">
        <v>10392</v>
      </c>
      <c r="K1774" s="90" t="s">
        <v>1963</v>
      </c>
      <c r="L1774" s="90" t="s">
        <v>587</v>
      </c>
      <c r="M1774" s="94" t="str">
        <f t="shared" si="30"/>
        <v>ORTEGA Antonio</v>
      </c>
      <c r="N1774" s="94" t="str">
        <f>IFERROR(VLOOKUP(A1774,'[2]CLASES-TEMPORADA 2022_2023-2023'!$A:$M,12,0),"")</f>
        <v/>
      </c>
      <c r="O1774" s="90" t="str">
        <f>IFERROR(VLOOKUP(A1774,'[2]CLASES-TEMPORADA 2022_2023-2023'!$A:$M,13,0),"")</f>
        <v/>
      </c>
    </row>
    <row r="1775" spans="1:15" s="94" customFormat="1" x14ac:dyDescent="0.2">
      <c r="A1775" s="116">
        <v>33227</v>
      </c>
      <c r="B1775" s="90" t="s">
        <v>8750</v>
      </c>
      <c r="C1775" s="90" t="s">
        <v>1415</v>
      </c>
      <c r="D1775" s="90" t="s">
        <v>1665</v>
      </c>
      <c r="E1775" s="90" t="s">
        <v>3022</v>
      </c>
      <c r="F1775" s="90" t="s">
        <v>14458</v>
      </c>
      <c r="G1775" s="90" t="s">
        <v>14459</v>
      </c>
      <c r="H1775" s="90" t="s">
        <v>920</v>
      </c>
      <c r="I1775" s="90" t="s">
        <v>11163</v>
      </c>
      <c r="J1775" s="116">
        <v>10478</v>
      </c>
      <c r="K1775" s="90" t="s">
        <v>1963</v>
      </c>
      <c r="L1775" s="90" t="s">
        <v>587</v>
      </c>
      <c r="M1775" s="94" t="str">
        <f t="shared" si="30"/>
        <v>FERNÁNDEZ Raul</v>
      </c>
      <c r="N1775" s="94" t="str">
        <f>IFERROR(VLOOKUP(A1775,'[2]CLASES-TEMPORADA 2022_2023-2023'!$A:$M,12,0),"")</f>
        <v/>
      </c>
      <c r="O1775" s="90" t="str">
        <f>IFERROR(VLOOKUP(A1775,'[2]CLASES-TEMPORADA 2022_2023-2023'!$A:$M,13,0),"")</f>
        <v/>
      </c>
    </row>
    <row r="1776" spans="1:15" s="94" customFormat="1" x14ac:dyDescent="0.2">
      <c r="A1776" s="116">
        <v>33221</v>
      </c>
      <c r="B1776" s="90" t="s">
        <v>8750</v>
      </c>
      <c r="C1776" s="90" t="s">
        <v>1820</v>
      </c>
      <c r="D1776" s="90" t="s">
        <v>14460</v>
      </c>
      <c r="E1776" s="90" t="s">
        <v>3004</v>
      </c>
      <c r="F1776" s="90" t="s">
        <v>14461</v>
      </c>
      <c r="G1776" s="90" t="s">
        <v>14462</v>
      </c>
      <c r="H1776" s="90" t="s">
        <v>909</v>
      </c>
      <c r="I1776" s="90" t="s">
        <v>825</v>
      </c>
      <c r="J1776" s="116">
        <v>10402</v>
      </c>
      <c r="K1776" s="90" t="s">
        <v>1963</v>
      </c>
      <c r="L1776" s="90" t="s">
        <v>587</v>
      </c>
      <c r="M1776" s="94" t="str">
        <f t="shared" si="30"/>
        <v>PUJOL Josep</v>
      </c>
      <c r="N1776" s="94" t="str">
        <f>IFERROR(VLOOKUP(A1776,'[2]CLASES-TEMPORADA 2022_2023-2023'!$A:$M,12,0),"")</f>
        <v/>
      </c>
      <c r="O1776" s="90" t="str">
        <f>IFERROR(VLOOKUP(A1776,'[2]CLASES-TEMPORADA 2022_2023-2023'!$A:$M,13,0),"")</f>
        <v/>
      </c>
    </row>
    <row r="1777" spans="1:15" s="94" customFormat="1" x14ac:dyDescent="0.2">
      <c r="A1777" s="116">
        <v>33212</v>
      </c>
      <c r="B1777" s="90" t="s">
        <v>8750</v>
      </c>
      <c r="C1777" s="90" t="s">
        <v>3842</v>
      </c>
      <c r="D1777" s="90" t="s">
        <v>1415</v>
      </c>
      <c r="E1777" s="90" t="s">
        <v>2830</v>
      </c>
      <c r="F1777" s="90" t="s">
        <v>3843</v>
      </c>
      <c r="G1777" s="90" t="s">
        <v>14463</v>
      </c>
      <c r="H1777" s="90" t="s">
        <v>909</v>
      </c>
      <c r="I1777" s="90" t="s">
        <v>1164</v>
      </c>
      <c r="J1777" s="116">
        <v>643</v>
      </c>
      <c r="K1777" s="90" t="s">
        <v>1963</v>
      </c>
      <c r="L1777" s="90" t="s">
        <v>587</v>
      </c>
      <c r="M1777" s="94" t="str">
        <f t="shared" si="30"/>
        <v>CATALÁN Roger</v>
      </c>
      <c r="N1777" s="94" t="str">
        <f>IFERROR(VLOOKUP(A1777,'[2]CLASES-TEMPORADA 2022_2023-2023'!$A:$M,12,0),"")</f>
        <v/>
      </c>
      <c r="O1777" s="90" t="str">
        <f>IFERROR(VLOOKUP(A1777,'[2]CLASES-TEMPORADA 2022_2023-2023'!$A:$M,13,0),"")</f>
        <v/>
      </c>
    </row>
    <row r="1778" spans="1:15" s="94" customFormat="1" x14ac:dyDescent="0.2">
      <c r="A1778" s="116">
        <v>33211</v>
      </c>
      <c r="B1778" s="90" t="s">
        <v>8750</v>
      </c>
      <c r="C1778" s="90" t="s">
        <v>1490</v>
      </c>
      <c r="D1778" s="90" t="s">
        <v>3844</v>
      </c>
      <c r="E1778" s="90" t="s">
        <v>3328</v>
      </c>
      <c r="F1778" s="90" t="s">
        <v>3845</v>
      </c>
      <c r="G1778" s="90" t="s">
        <v>14464</v>
      </c>
      <c r="H1778" s="90" t="s">
        <v>913</v>
      </c>
      <c r="I1778" s="90" t="s">
        <v>1126</v>
      </c>
      <c r="J1778" s="116">
        <v>128</v>
      </c>
      <c r="K1778" s="90" t="s">
        <v>1963</v>
      </c>
      <c r="L1778" s="90" t="s">
        <v>587</v>
      </c>
      <c r="M1778" s="94" t="str">
        <f t="shared" si="30"/>
        <v>GIBERT Roc</v>
      </c>
      <c r="N1778" s="94" t="str">
        <f>IFERROR(VLOOKUP(A1778,'[2]CLASES-TEMPORADA 2022_2023-2023'!$A:$M,12,0),"")</f>
        <v/>
      </c>
      <c r="O1778" s="90" t="str">
        <f>IFERROR(VLOOKUP(A1778,'[2]CLASES-TEMPORADA 2022_2023-2023'!$A:$M,13,0),"")</f>
        <v/>
      </c>
    </row>
    <row r="1779" spans="1:15" s="94" customFormat="1" x14ac:dyDescent="0.2">
      <c r="A1779" s="116">
        <v>33210</v>
      </c>
      <c r="B1779" s="90" t="s">
        <v>8750</v>
      </c>
      <c r="C1779" s="90" t="s">
        <v>1814</v>
      </c>
      <c r="D1779" s="90" t="s">
        <v>83</v>
      </c>
      <c r="E1779" s="90" t="s">
        <v>963</v>
      </c>
      <c r="F1779" s="90" t="s">
        <v>3846</v>
      </c>
      <c r="G1779" s="90" t="s">
        <v>14465</v>
      </c>
      <c r="H1779" s="90" t="s">
        <v>909</v>
      </c>
      <c r="I1779" s="90" t="s">
        <v>1164</v>
      </c>
      <c r="J1779" s="116">
        <v>643</v>
      </c>
      <c r="K1779" s="90" t="s">
        <v>1963</v>
      </c>
      <c r="L1779" s="90" t="s">
        <v>587</v>
      </c>
      <c r="M1779" s="94" t="str">
        <f t="shared" si="30"/>
        <v>MAMPEL Ramon</v>
      </c>
      <c r="N1779" s="94" t="str">
        <f>IFERROR(VLOOKUP(A1779,'[2]CLASES-TEMPORADA 2022_2023-2023'!$A:$M,12,0),"")</f>
        <v/>
      </c>
      <c r="O1779" s="90" t="str">
        <f>IFERROR(VLOOKUP(A1779,'[2]CLASES-TEMPORADA 2022_2023-2023'!$A:$M,13,0),"")</f>
        <v/>
      </c>
    </row>
    <row r="1780" spans="1:15" s="94" customFormat="1" x14ac:dyDescent="0.2">
      <c r="A1780" s="116">
        <v>33194</v>
      </c>
      <c r="B1780" s="90" t="s">
        <v>8750</v>
      </c>
      <c r="C1780" s="90" t="s">
        <v>3848</v>
      </c>
      <c r="D1780" s="90" t="s">
        <v>3849</v>
      </c>
      <c r="E1780" s="90" t="s">
        <v>1961</v>
      </c>
      <c r="F1780" s="90" t="s">
        <v>3240</v>
      </c>
      <c r="G1780" s="90" t="s">
        <v>14466</v>
      </c>
      <c r="H1780" s="90" t="s">
        <v>909</v>
      </c>
      <c r="I1780" s="90" t="s">
        <v>1201</v>
      </c>
      <c r="J1780" s="116">
        <v>10314</v>
      </c>
      <c r="K1780" s="90" t="s">
        <v>1963</v>
      </c>
      <c r="L1780" s="90" t="s">
        <v>587</v>
      </c>
      <c r="M1780" s="94" t="str">
        <f t="shared" si="30"/>
        <v>CASTELLÓ Marc</v>
      </c>
      <c r="N1780" s="94" t="str">
        <f>IFERROR(VLOOKUP(A1780,'[2]CLASES-TEMPORADA 2022_2023-2023'!$A:$M,12,0),"")</f>
        <v/>
      </c>
      <c r="O1780" s="90" t="str">
        <f>IFERROR(VLOOKUP(A1780,'[2]CLASES-TEMPORADA 2022_2023-2023'!$A:$M,13,0),"")</f>
        <v/>
      </c>
    </row>
    <row r="1781" spans="1:15" s="94" customFormat="1" x14ac:dyDescent="0.2">
      <c r="A1781" s="116">
        <v>33181</v>
      </c>
      <c r="B1781" s="90" t="s">
        <v>8750</v>
      </c>
      <c r="C1781" s="90" t="s">
        <v>1273</v>
      </c>
      <c r="D1781" s="90" t="s">
        <v>3850</v>
      </c>
      <c r="E1781" s="90" t="s">
        <v>2284</v>
      </c>
      <c r="F1781" s="90" t="s">
        <v>3851</v>
      </c>
      <c r="G1781" s="90" t="s">
        <v>14467</v>
      </c>
      <c r="H1781" s="90" t="s">
        <v>920</v>
      </c>
      <c r="I1781" s="90" t="s">
        <v>11163</v>
      </c>
      <c r="J1781" s="116">
        <v>10478</v>
      </c>
      <c r="K1781" s="90" t="s">
        <v>1963</v>
      </c>
      <c r="L1781" s="90" t="s">
        <v>587</v>
      </c>
      <c r="M1781" s="94" t="str">
        <f t="shared" si="30"/>
        <v>ROMO Pol</v>
      </c>
      <c r="N1781" s="94" t="str">
        <f>IFERROR(VLOOKUP(A1781,'[2]CLASES-TEMPORADA 2022_2023-2023'!$A:$M,12,0),"")</f>
        <v/>
      </c>
      <c r="O1781" s="90" t="str">
        <f>IFERROR(VLOOKUP(A1781,'[2]CLASES-TEMPORADA 2022_2023-2023'!$A:$M,13,0),"")</f>
        <v/>
      </c>
    </row>
    <row r="1782" spans="1:15" s="94" customFormat="1" x14ac:dyDescent="0.2">
      <c r="A1782" s="116">
        <v>33174</v>
      </c>
      <c r="B1782" s="90" t="s">
        <v>8750</v>
      </c>
      <c r="C1782" s="90" t="s">
        <v>14468</v>
      </c>
      <c r="D1782" s="90" t="s">
        <v>14469</v>
      </c>
      <c r="E1782" s="90" t="s">
        <v>931</v>
      </c>
      <c r="F1782" s="90" t="s">
        <v>14470</v>
      </c>
      <c r="G1782" s="90" t="s">
        <v>14471</v>
      </c>
      <c r="H1782" s="90" t="s">
        <v>909</v>
      </c>
      <c r="I1782" s="90" t="s">
        <v>10930</v>
      </c>
      <c r="J1782" s="116">
        <v>10146</v>
      </c>
      <c r="K1782" s="90" t="s">
        <v>1963</v>
      </c>
      <c r="L1782" s="90" t="s">
        <v>587</v>
      </c>
      <c r="M1782" s="94" t="str">
        <f t="shared" si="30"/>
        <v>LLASTANÓS Alex</v>
      </c>
      <c r="N1782" s="94" t="str">
        <f>IFERROR(VLOOKUP(A1782,'[2]CLASES-TEMPORADA 2022_2023-2023'!$A:$M,12,0),"")</f>
        <v/>
      </c>
      <c r="O1782" s="90" t="str">
        <f>IFERROR(VLOOKUP(A1782,'[2]CLASES-TEMPORADA 2022_2023-2023'!$A:$M,13,0),"")</f>
        <v/>
      </c>
    </row>
    <row r="1783" spans="1:15" s="94" customFormat="1" x14ac:dyDescent="0.2">
      <c r="A1783" s="116">
        <v>33111</v>
      </c>
      <c r="B1783" s="90" t="s">
        <v>8750</v>
      </c>
      <c r="C1783" s="90" t="s">
        <v>3853</v>
      </c>
      <c r="D1783" s="90" t="s">
        <v>1364</v>
      </c>
      <c r="E1783" s="90" t="s">
        <v>3854</v>
      </c>
      <c r="F1783" s="90" t="s">
        <v>2808</v>
      </c>
      <c r="G1783" s="90" t="s">
        <v>14472</v>
      </c>
      <c r="H1783" s="90" t="s">
        <v>909</v>
      </c>
      <c r="I1783" s="90" t="s">
        <v>1164</v>
      </c>
      <c r="J1783" s="116">
        <v>643</v>
      </c>
      <c r="K1783" s="90" t="s">
        <v>1963</v>
      </c>
      <c r="L1783" s="90" t="s">
        <v>587</v>
      </c>
      <c r="M1783" s="94" t="str">
        <f t="shared" si="30"/>
        <v>BOUCHERIE Enoc</v>
      </c>
      <c r="N1783" s="94" t="str">
        <f>IFERROR(VLOOKUP(A1783,'[2]CLASES-TEMPORADA 2022_2023-2023'!$A:$M,12,0),"")</f>
        <v/>
      </c>
      <c r="O1783" s="90" t="str">
        <f>IFERROR(VLOOKUP(A1783,'[2]CLASES-TEMPORADA 2022_2023-2023'!$A:$M,13,0),"")</f>
        <v/>
      </c>
    </row>
    <row r="1784" spans="1:15" s="94" customFormat="1" x14ac:dyDescent="0.2">
      <c r="A1784" s="116">
        <v>33080</v>
      </c>
      <c r="B1784" s="90" t="s">
        <v>8750</v>
      </c>
      <c r="C1784" s="90" t="s">
        <v>3855</v>
      </c>
      <c r="D1784" s="90" t="s">
        <v>3856</v>
      </c>
      <c r="E1784" s="90" t="s">
        <v>943</v>
      </c>
      <c r="F1784" s="90" t="s">
        <v>3857</v>
      </c>
      <c r="G1784" s="90" t="s">
        <v>14473</v>
      </c>
      <c r="H1784" s="90" t="s">
        <v>909</v>
      </c>
      <c r="I1784" s="90" t="s">
        <v>1126</v>
      </c>
      <c r="J1784" s="116">
        <v>128</v>
      </c>
      <c r="K1784" s="90" t="s">
        <v>1963</v>
      </c>
      <c r="L1784" s="90" t="s">
        <v>587</v>
      </c>
      <c r="M1784" s="94" t="str">
        <f t="shared" si="30"/>
        <v>ROMA Jordi</v>
      </c>
      <c r="N1784" s="94" t="str">
        <f>IFERROR(VLOOKUP(A1784,'[2]CLASES-TEMPORADA 2022_2023-2023'!$A:$M,12,0),"")</f>
        <v/>
      </c>
      <c r="O1784" s="90" t="str">
        <f>IFERROR(VLOOKUP(A1784,'[2]CLASES-TEMPORADA 2022_2023-2023'!$A:$M,13,0),"")</f>
        <v/>
      </c>
    </row>
    <row r="1785" spans="1:15" s="94" customFormat="1" x14ac:dyDescent="0.2">
      <c r="A1785" s="116">
        <v>33073</v>
      </c>
      <c r="B1785" s="90" t="s">
        <v>10851</v>
      </c>
      <c r="C1785" s="90" t="s">
        <v>3858</v>
      </c>
      <c r="D1785" s="90" t="s">
        <v>1383</v>
      </c>
      <c r="E1785" s="90" t="s">
        <v>3859</v>
      </c>
      <c r="F1785" s="90" t="s">
        <v>3860</v>
      </c>
      <c r="G1785" s="90" t="s">
        <v>14474</v>
      </c>
      <c r="H1785" s="90" t="s">
        <v>913</v>
      </c>
      <c r="I1785" s="90" t="s">
        <v>1164</v>
      </c>
      <c r="J1785" s="116">
        <v>643</v>
      </c>
      <c r="K1785" s="90" t="s">
        <v>1963</v>
      </c>
      <c r="L1785" s="90" t="s">
        <v>587</v>
      </c>
      <c r="M1785" s="94" t="str">
        <f t="shared" ref="M1785:M1848" si="31">CONCATENATE(C1785," ",PROPER(E1785))</f>
        <v>NAVACERRADA Estel</v>
      </c>
      <c r="N1785" s="94" t="str">
        <f>IFERROR(VLOOKUP(A1785,'[2]CLASES-TEMPORADA 2022_2023-2023'!$A:$M,12,0),"")</f>
        <v/>
      </c>
      <c r="O1785" s="90" t="str">
        <f>IFERROR(VLOOKUP(A1785,'[2]CLASES-TEMPORADA 2022_2023-2023'!$A:$M,13,0),"")</f>
        <v/>
      </c>
    </row>
    <row r="1786" spans="1:15" s="94" customFormat="1" x14ac:dyDescent="0.2">
      <c r="A1786" s="116">
        <v>33071</v>
      </c>
      <c r="B1786" s="90" t="s">
        <v>10851</v>
      </c>
      <c r="C1786" s="90" t="s">
        <v>1691</v>
      </c>
      <c r="D1786" s="90" t="s">
        <v>1692</v>
      </c>
      <c r="E1786" s="90" t="s">
        <v>3861</v>
      </c>
      <c r="F1786" s="90" t="s">
        <v>3862</v>
      </c>
      <c r="G1786" s="90" t="s">
        <v>14475</v>
      </c>
      <c r="H1786" s="90" t="s">
        <v>909</v>
      </c>
      <c r="I1786" s="90" t="s">
        <v>1038</v>
      </c>
      <c r="J1786" s="116">
        <v>10392</v>
      </c>
      <c r="K1786" s="90" t="s">
        <v>1963</v>
      </c>
      <c r="L1786" s="90" t="s">
        <v>587</v>
      </c>
      <c r="M1786" s="94" t="str">
        <f t="shared" si="31"/>
        <v>SANS Montse</v>
      </c>
      <c r="N1786" s="94" t="str">
        <f>IFERROR(VLOOKUP(A1786,'[2]CLASES-TEMPORADA 2022_2023-2023'!$A:$M,12,0),"")</f>
        <v/>
      </c>
      <c r="O1786" s="90" t="str">
        <f>IFERROR(VLOOKUP(A1786,'[2]CLASES-TEMPORADA 2022_2023-2023'!$A:$M,13,0),"")</f>
        <v/>
      </c>
    </row>
    <row r="1787" spans="1:15" s="94" customFormat="1" x14ac:dyDescent="0.2">
      <c r="A1787" s="116">
        <v>33065</v>
      </c>
      <c r="B1787" s="90" t="s">
        <v>10851</v>
      </c>
      <c r="C1787" s="90" t="s">
        <v>3863</v>
      </c>
      <c r="D1787" s="90" t="s">
        <v>998</v>
      </c>
      <c r="E1787" s="90" t="s">
        <v>2090</v>
      </c>
      <c r="F1787" s="90" t="s">
        <v>3483</v>
      </c>
      <c r="G1787" s="90" t="s">
        <v>14476</v>
      </c>
      <c r="H1787" s="90" t="s">
        <v>913</v>
      </c>
      <c r="I1787" s="90" t="s">
        <v>1164</v>
      </c>
      <c r="J1787" s="116">
        <v>643</v>
      </c>
      <c r="K1787" s="90" t="s">
        <v>1963</v>
      </c>
      <c r="L1787" s="90" t="s">
        <v>587</v>
      </c>
      <c r="M1787" s="94" t="str">
        <f t="shared" si="31"/>
        <v>PAGÈS Anna</v>
      </c>
      <c r="N1787" s="94" t="str">
        <f>IFERROR(VLOOKUP(A1787,'[2]CLASES-TEMPORADA 2022_2023-2023'!$A:$M,12,0),"")</f>
        <v/>
      </c>
      <c r="O1787" s="90" t="str">
        <f>IFERROR(VLOOKUP(A1787,'[2]CLASES-TEMPORADA 2022_2023-2023'!$A:$M,13,0),"")</f>
        <v/>
      </c>
    </row>
    <row r="1788" spans="1:15" s="94" customFormat="1" x14ac:dyDescent="0.2">
      <c r="A1788" s="116">
        <v>33061</v>
      </c>
      <c r="B1788" s="90" t="s">
        <v>10851</v>
      </c>
      <c r="C1788" s="90" t="s">
        <v>3855</v>
      </c>
      <c r="D1788" s="90" t="s">
        <v>1907</v>
      </c>
      <c r="E1788" s="90" t="s">
        <v>3864</v>
      </c>
      <c r="F1788" s="90" t="s">
        <v>3729</v>
      </c>
      <c r="G1788" s="90" t="s">
        <v>14477</v>
      </c>
      <c r="H1788" s="90" t="s">
        <v>913</v>
      </c>
      <c r="I1788" s="90" t="s">
        <v>1126</v>
      </c>
      <c r="J1788" s="116">
        <v>128</v>
      </c>
      <c r="K1788" s="90" t="s">
        <v>1963</v>
      </c>
      <c r="L1788" s="90" t="s">
        <v>587</v>
      </c>
      <c r="M1788" s="94" t="str">
        <f t="shared" si="31"/>
        <v>ROMA Xènia</v>
      </c>
      <c r="N1788" s="94" t="str">
        <f>IFERROR(VLOOKUP(A1788,'[2]CLASES-TEMPORADA 2022_2023-2023'!$A:$M,12,0),"")</f>
        <v/>
      </c>
      <c r="O1788" s="90" t="str">
        <f>IFERROR(VLOOKUP(A1788,'[2]CLASES-TEMPORADA 2022_2023-2023'!$A:$M,13,0),"")</f>
        <v/>
      </c>
    </row>
    <row r="1789" spans="1:15" s="94" customFormat="1" x14ac:dyDescent="0.2">
      <c r="A1789" s="116">
        <v>33060</v>
      </c>
      <c r="B1789" s="90" t="s">
        <v>10851</v>
      </c>
      <c r="C1789" s="90" t="s">
        <v>3855</v>
      </c>
      <c r="D1789" s="90" t="s">
        <v>1907</v>
      </c>
      <c r="E1789" s="90" t="s">
        <v>3865</v>
      </c>
      <c r="F1789" s="90" t="s">
        <v>3866</v>
      </c>
      <c r="G1789" s="90" t="s">
        <v>14478</v>
      </c>
      <c r="H1789" s="90" t="s">
        <v>913</v>
      </c>
      <c r="I1789" s="90" t="s">
        <v>1126</v>
      </c>
      <c r="J1789" s="116">
        <v>128</v>
      </c>
      <c r="K1789" s="90" t="s">
        <v>1963</v>
      </c>
      <c r="L1789" s="90" t="s">
        <v>587</v>
      </c>
      <c r="M1789" s="94" t="str">
        <f t="shared" si="31"/>
        <v>ROMA Neus</v>
      </c>
      <c r="N1789" s="94" t="str">
        <f>IFERROR(VLOOKUP(A1789,'[2]CLASES-TEMPORADA 2022_2023-2023'!$A:$M,12,0),"")</f>
        <v/>
      </c>
      <c r="O1789" s="90" t="str">
        <f>IFERROR(VLOOKUP(A1789,'[2]CLASES-TEMPORADA 2022_2023-2023'!$A:$M,13,0),"")</f>
        <v/>
      </c>
    </row>
    <row r="1790" spans="1:15" s="94" customFormat="1" x14ac:dyDescent="0.2">
      <c r="A1790" s="116">
        <v>33053</v>
      </c>
      <c r="B1790" s="90" t="s">
        <v>8750</v>
      </c>
      <c r="C1790" s="90" t="s">
        <v>14479</v>
      </c>
      <c r="D1790" s="90" t="s">
        <v>14480</v>
      </c>
      <c r="E1790" s="90" t="s">
        <v>2037</v>
      </c>
      <c r="F1790" s="90" t="s">
        <v>14481</v>
      </c>
      <c r="G1790" s="90" t="s">
        <v>14482</v>
      </c>
      <c r="H1790" s="90" t="s">
        <v>920</v>
      </c>
      <c r="I1790" s="90" t="s">
        <v>1213</v>
      </c>
      <c r="J1790" s="116">
        <v>10149</v>
      </c>
      <c r="K1790" s="90" t="s">
        <v>1963</v>
      </c>
      <c r="L1790" s="90" t="s">
        <v>587</v>
      </c>
      <c r="M1790" s="94" t="str">
        <f t="shared" si="31"/>
        <v>VENDRELL Pau</v>
      </c>
      <c r="N1790" s="94" t="str">
        <f>IFERROR(VLOOKUP(A1790,'[2]CLASES-TEMPORADA 2022_2023-2023'!$A:$M,12,0),"")</f>
        <v/>
      </c>
      <c r="O1790" s="90" t="str">
        <f>IFERROR(VLOOKUP(A1790,'[2]CLASES-TEMPORADA 2022_2023-2023'!$A:$M,13,0),"")</f>
        <v/>
      </c>
    </row>
    <row r="1791" spans="1:15" s="94" customFormat="1" x14ac:dyDescent="0.2">
      <c r="A1791" s="116">
        <v>33052</v>
      </c>
      <c r="B1791" s="90" t="s">
        <v>8750</v>
      </c>
      <c r="C1791" s="90" t="s">
        <v>3747</v>
      </c>
      <c r="D1791" s="90" t="s">
        <v>3867</v>
      </c>
      <c r="E1791" s="90" t="s">
        <v>41</v>
      </c>
      <c r="F1791" s="90" t="s">
        <v>3868</v>
      </c>
      <c r="G1791" s="90" t="s">
        <v>14483</v>
      </c>
      <c r="H1791" s="90" t="s">
        <v>920</v>
      </c>
      <c r="I1791" s="90" t="s">
        <v>941</v>
      </c>
      <c r="J1791" s="116">
        <v>262</v>
      </c>
      <c r="K1791" s="90" t="s">
        <v>1963</v>
      </c>
      <c r="L1791" s="90" t="s">
        <v>587</v>
      </c>
      <c r="M1791" s="94" t="str">
        <f t="shared" si="31"/>
        <v>SANMARTIN David</v>
      </c>
      <c r="N1791" s="94" t="str">
        <f>IFERROR(VLOOKUP(A1791,'[2]CLASES-TEMPORADA 2022_2023-2023'!$A:$M,12,0),"")</f>
        <v/>
      </c>
      <c r="O1791" s="90" t="str">
        <f>IFERROR(VLOOKUP(A1791,'[2]CLASES-TEMPORADA 2022_2023-2023'!$A:$M,13,0),"")</f>
        <v/>
      </c>
    </row>
    <row r="1792" spans="1:15" s="94" customFormat="1" x14ac:dyDescent="0.2">
      <c r="A1792" s="116">
        <v>33040</v>
      </c>
      <c r="B1792" s="90" t="s">
        <v>8750</v>
      </c>
      <c r="C1792" s="90" t="s">
        <v>1582</v>
      </c>
      <c r="D1792" s="90" t="s">
        <v>3869</v>
      </c>
      <c r="E1792" s="90" t="s">
        <v>3870</v>
      </c>
      <c r="F1792" s="90" t="s">
        <v>3871</v>
      </c>
      <c r="G1792" s="90" t="s">
        <v>14484</v>
      </c>
      <c r="H1792" s="90" t="s">
        <v>920</v>
      </c>
      <c r="I1792" s="90" t="s">
        <v>1158</v>
      </c>
      <c r="J1792" s="116">
        <v>556</v>
      </c>
      <c r="K1792" s="90" t="s">
        <v>1963</v>
      </c>
      <c r="L1792" s="90" t="s">
        <v>587</v>
      </c>
      <c r="M1792" s="94" t="str">
        <f t="shared" si="31"/>
        <v>MARTÍNEZ Eloi</v>
      </c>
      <c r="N1792" s="94" t="str">
        <f>IFERROR(VLOOKUP(A1792,'[2]CLASES-TEMPORADA 2022_2023-2023'!$A:$M,12,0),"")</f>
        <v/>
      </c>
      <c r="O1792" s="90" t="str">
        <f>IFERROR(VLOOKUP(A1792,'[2]CLASES-TEMPORADA 2022_2023-2023'!$A:$M,13,0),"")</f>
        <v/>
      </c>
    </row>
    <row r="1793" spans="1:15" s="94" customFormat="1" x14ac:dyDescent="0.2">
      <c r="A1793" s="116">
        <v>33022</v>
      </c>
      <c r="B1793" s="90" t="s">
        <v>8750</v>
      </c>
      <c r="C1793" s="90" t="s">
        <v>972</v>
      </c>
      <c r="D1793" s="90" t="s">
        <v>973</v>
      </c>
      <c r="E1793" s="90" t="s">
        <v>40</v>
      </c>
      <c r="F1793" s="90" t="s">
        <v>3872</v>
      </c>
      <c r="G1793" s="90" t="s">
        <v>14485</v>
      </c>
      <c r="H1793" s="90" t="s">
        <v>920</v>
      </c>
      <c r="I1793" s="90" t="s">
        <v>974</v>
      </c>
      <c r="J1793" s="116">
        <v>538</v>
      </c>
      <c r="K1793" s="90" t="s">
        <v>1963</v>
      </c>
      <c r="L1793" s="90" t="s">
        <v>587</v>
      </c>
      <c r="M1793" s="94" t="str">
        <f t="shared" si="31"/>
        <v>BUIXÓ Carles</v>
      </c>
      <c r="N1793" s="94">
        <f>IFERROR(VLOOKUP(A1793,'[2]CLASES-TEMPORADA 2022_2023-2023'!$A:$M,12,0),"")</f>
        <v>9</v>
      </c>
      <c r="O1793" s="90" t="str">
        <f>IFERROR(VLOOKUP(A1793,'[2]CLASES-TEMPORADA 2022_2023-2023'!$A:$M,13,0),"")</f>
        <v>REV</v>
      </c>
    </row>
    <row r="1794" spans="1:15" s="94" customFormat="1" x14ac:dyDescent="0.2">
      <c r="A1794" s="116">
        <v>33002</v>
      </c>
      <c r="B1794" s="90" t="s">
        <v>8750</v>
      </c>
      <c r="C1794" s="90" t="s">
        <v>3873</v>
      </c>
      <c r="D1794" s="90" t="s">
        <v>1582</v>
      </c>
      <c r="E1794" s="90" t="s">
        <v>3780</v>
      </c>
      <c r="F1794" s="90" t="s">
        <v>3874</v>
      </c>
      <c r="G1794" s="90" t="s">
        <v>14486</v>
      </c>
      <c r="H1794" s="90" t="s">
        <v>909</v>
      </c>
      <c r="I1794" s="90" t="s">
        <v>1160</v>
      </c>
      <c r="J1794" s="116">
        <v>278</v>
      </c>
      <c r="K1794" s="90" t="s">
        <v>1963</v>
      </c>
      <c r="L1794" s="90" t="s">
        <v>587</v>
      </c>
      <c r="M1794" s="94" t="str">
        <f t="shared" si="31"/>
        <v>MATARÓ Isaac</v>
      </c>
      <c r="N1794" s="94" t="str">
        <f>IFERROR(VLOOKUP(A1794,'[2]CLASES-TEMPORADA 2022_2023-2023'!$A:$M,12,0),"")</f>
        <v/>
      </c>
      <c r="O1794" s="90" t="str">
        <f>IFERROR(VLOOKUP(A1794,'[2]CLASES-TEMPORADA 2022_2023-2023'!$A:$M,13,0),"")</f>
        <v/>
      </c>
    </row>
    <row r="1795" spans="1:15" s="94" customFormat="1" x14ac:dyDescent="0.2">
      <c r="A1795" s="116">
        <v>32980</v>
      </c>
      <c r="B1795" s="90" t="s">
        <v>8750</v>
      </c>
      <c r="C1795" s="90" t="s">
        <v>8757</v>
      </c>
      <c r="D1795" s="90" t="s">
        <v>8758</v>
      </c>
      <c r="E1795" s="90" t="s">
        <v>3004</v>
      </c>
      <c r="F1795" s="90" t="s">
        <v>14487</v>
      </c>
      <c r="G1795" s="90" t="s">
        <v>14488</v>
      </c>
      <c r="H1795" s="90" t="s">
        <v>909</v>
      </c>
      <c r="I1795" s="90" t="s">
        <v>362</v>
      </c>
      <c r="J1795" s="116">
        <v>630</v>
      </c>
      <c r="K1795" s="90" t="s">
        <v>1963</v>
      </c>
      <c r="L1795" s="90" t="s">
        <v>587</v>
      </c>
      <c r="M1795" s="94" t="str">
        <f t="shared" si="31"/>
        <v>TUSET Josep</v>
      </c>
      <c r="N1795" s="94" t="str">
        <f>IFERROR(VLOOKUP(A1795,'[2]CLASES-TEMPORADA 2022_2023-2023'!$A:$M,12,0),"")</f>
        <v/>
      </c>
      <c r="O1795" s="90" t="str">
        <f>IFERROR(VLOOKUP(A1795,'[2]CLASES-TEMPORADA 2022_2023-2023'!$A:$M,13,0),"")</f>
        <v/>
      </c>
    </row>
    <row r="1796" spans="1:15" s="94" customFormat="1" x14ac:dyDescent="0.2">
      <c r="A1796" s="116">
        <v>32976</v>
      </c>
      <c r="B1796" s="90" t="s">
        <v>8750</v>
      </c>
      <c r="C1796" s="90" t="s">
        <v>21</v>
      </c>
      <c r="D1796" s="90" t="s">
        <v>938</v>
      </c>
      <c r="E1796" s="90" t="s">
        <v>107</v>
      </c>
      <c r="F1796" s="90" t="s">
        <v>3875</v>
      </c>
      <c r="G1796" s="90" t="s">
        <v>14489</v>
      </c>
      <c r="H1796" s="90" t="s">
        <v>909</v>
      </c>
      <c r="I1796" s="90" t="s">
        <v>1038</v>
      </c>
      <c r="J1796" s="116">
        <v>10392</v>
      </c>
      <c r="K1796" s="90" t="s">
        <v>1963</v>
      </c>
      <c r="L1796" s="90" t="s">
        <v>587</v>
      </c>
      <c r="M1796" s="94" t="str">
        <f t="shared" si="31"/>
        <v>GARCIA Ivan</v>
      </c>
      <c r="N1796" s="94">
        <f>IFERROR(VLOOKUP(A1796,'[2]CLASES-TEMPORADA 2022_2023-2023'!$A:$M,12,0),"")</f>
        <v>10</v>
      </c>
      <c r="O1796" s="90">
        <f>IFERROR(VLOOKUP(A1796,'[2]CLASES-TEMPORADA 2022_2023-2023'!$A:$M,13,0),"")</f>
        <v>0</v>
      </c>
    </row>
    <row r="1797" spans="1:15" s="94" customFormat="1" x14ac:dyDescent="0.2">
      <c r="A1797" s="116">
        <v>32974</v>
      </c>
      <c r="B1797" s="90" t="s">
        <v>8750</v>
      </c>
      <c r="C1797" s="90" t="s">
        <v>1696</v>
      </c>
      <c r="D1797" s="90" t="s">
        <v>3876</v>
      </c>
      <c r="E1797" s="90" t="s">
        <v>1530</v>
      </c>
      <c r="F1797" s="90" t="s">
        <v>3877</v>
      </c>
      <c r="G1797" s="90" t="s">
        <v>14490</v>
      </c>
      <c r="H1797" s="90" t="s">
        <v>913</v>
      </c>
      <c r="I1797" s="90" t="s">
        <v>1204</v>
      </c>
      <c r="J1797" s="116">
        <v>298</v>
      </c>
      <c r="K1797" s="90" t="s">
        <v>1963</v>
      </c>
      <c r="L1797" s="90" t="s">
        <v>587</v>
      </c>
      <c r="M1797" s="94" t="str">
        <f t="shared" si="31"/>
        <v>FERRER Jofre</v>
      </c>
      <c r="N1797" s="94" t="str">
        <f>IFERROR(VLOOKUP(A1797,'[2]CLASES-TEMPORADA 2022_2023-2023'!$A:$M,12,0),"")</f>
        <v/>
      </c>
      <c r="O1797" s="90" t="str">
        <f>IFERROR(VLOOKUP(A1797,'[2]CLASES-TEMPORADA 2022_2023-2023'!$A:$M,13,0),"")</f>
        <v/>
      </c>
    </row>
    <row r="1798" spans="1:15" s="94" customFormat="1" x14ac:dyDescent="0.2">
      <c r="A1798" s="116">
        <v>32971</v>
      </c>
      <c r="B1798" s="90" t="s">
        <v>8750</v>
      </c>
      <c r="C1798" s="90" t="s">
        <v>1035</v>
      </c>
      <c r="D1798" s="90" t="s">
        <v>1036</v>
      </c>
      <c r="E1798" s="90" t="s">
        <v>1037</v>
      </c>
      <c r="F1798" s="90" t="s">
        <v>3878</v>
      </c>
      <c r="G1798" s="90" t="s">
        <v>14491</v>
      </c>
      <c r="H1798" s="90" t="s">
        <v>909</v>
      </c>
      <c r="I1798" s="90" t="s">
        <v>1038</v>
      </c>
      <c r="J1798" s="116">
        <v>10392</v>
      </c>
      <c r="K1798" s="90" t="s">
        <v>1963</v>
      </c>
      <c r="L1798" s="90" t="s">
        <v>587</v>
      </c>
      <c r="M1798" s="94" t="str">
        <f t="shared" si="31"/>
        <v>ALERT Vladimir</v>
      </c>
      <c r="N1798" s="94">
        <f>IFERROR(VLOOKUP(A1798,'[2]CLASES-TEMPORADA 2022_2023-2023'!$A:$M,12,0),"")</f>
        <v>-1</v>
      </c>
      <c r="O1798" s="90">
        <f>IFERROR(VLOOKUP(A1798,'[2]CLASES-TEMPORADA 2022_2023-2023'!$A:$M,13,0),"")</f>
        <v>0</v>
      </c>
    </row>
    <row r="1799" spans="1:15" s="94" customFormat="1" x14ac:dyDescent="0.2">
      <c r="A1799" s="116">
        <v>32960</v>
      </c>
      <c r="B1799" s="90" t="s">
        <v>10851</v>
      </c>
      <c r="C1799" s="90" t="s">
        <v>3879</v>
      </c>
      <c r="D1799" s="90" t="s">
        <v>21</v>
      </c>
      <c r="E1799" s="90" t="s">
        <v>3880</v>
      </c>
      <c r="F1799" s="90" t="s">
        <v>3881</v>
      </c>
      <c r="G1799" s="90" t="s">
        <v>14492</v>
      </c>
      <c r="H1799" s="90" t="s">
        <v>909</v>
      </c>
      <c r="I1799" s="90" t="s">
        <v>938</v>
      </c>
      <c r="J1799" s="116">
        <v>130</v>
      </c>
      <c r="K1799" s="90" t="s">
        <v>1963</v>
      </c>
      <c r="L1799" s="90" t="s">
        <v>587</v>
      </c>
      <c r="M1799" s="94" t="str">
        <f t="shared" si="31"/>
        <v>ANAYA Giulia Dipollina</v>
      </c>
      <c r="N1799" s="94" t="str">
        <f>IFERROR(VLOOKUP(A1799,'[2]CLASES-TEMPORADA 2022_2023-2023'!$A:$M,12,0),"")</f>
        <v/>
      </c>
      <c r="O1799" s="90" t="str">
        <f>IFERROR(VLOOKUP(A1799,'[2]CLASES-TEMPORADA 2022_2023-2023'!$A:$M,13,0),"")</f>
        <v/>
      </c>
    </row>
    <row r="1800" spans="1:15" s="94" customFormat="1" x14ac:dyDescent="0.2">
      <c r="A1800" s="116">
        <v>32930</v>
      </c>
      <c r="B1800" s="90" t="s">
        <v>8750</v>
      </c>
      <c r="C1800" s="90" t="s">
        <v>14493</v>
      </c>
      <c r="D1800" s="90" t="s">
        <v>14493</v>
      </c>
      <c r="E1800" s="90" t="s">
        <v>12384</v>
      </c>
      <c r="F1800" s="90" t="s">
        <v>14005</v>
      </c>
      <c r="G1800" s="90" t="s">
        <v>14494</v>
      </c>
      <c r="H1800" s="90" t="s">
        <v>909</v>
      </c>
      <c r="I1800" s="90" t="s">
        <v>1137</v>
      </c>
      <c r="J1800" s="116">
        <v>299</v>
      </c>
      <c r="K1800" s="90" t="s">
        <v>2014</v>
      </c>
      <c r="L1800" s="90" t="s">
        <v>587</v>
      </c>
      <c r="M1800" s="94" t="str">
        <f t="shared" si="31"/>
        <v>BENHARI Mohamed</v>
      </c>
      <c r="N1800" s="94" t="str">
        <f>IFERROR(VLOOKUP(A1800,'[2]CLASES-TEMPORADA 2022_2023-2023'!$A:$M,12,0),"")</f>
        <v/>
      </c>
      <c r="O1800" s="90" t="str">
        <f>IFERROR(VLOOKUP(A1800,'[2]CLASES-TEMPORADA 2022_2023-2023'!$A:$M,13,0),"")</f>
        <v/>
      </c>
    </row>
    <row r="1801" spans="1:15" s="94" customFormat="1" x14ac:dyDescent="0.2">
      <c r="A1801" s="116">
        <v>32920</v>
      </c>
      <c r="B1801" s="90" t="s">
        <v>8750</v>
      </c>
      <c r="C1801" s="90" t="s">
        <v>3882</v>
      </c>
      <c r="D1801" s="90" t="s">
        <v>1473</v>
      </c>
      <c r="E1801" s="90" t="s">
        <v>1459</v>
      </c>
      <c r="F1801" s="90" t="s">
        <v>2347</v>
      </c>
      <c r="G1801" s="90" t="s">
        <v>14495</v>
      </c>
      <c r="H1801" s="90" t="s">
        <v>913</v>
      </c>
      <c r="I1801" s="90" t="s">
        <v>1160</v>
      </c>
      <c r="J1801" s="116">
        <v>278</v>
      </c>
      <c r="K1801" s="90" t="s">
        <v>1963</v>
      </c>
      <c r="L1801" s="90" t="s">
        <v>587</v>
      </c>
      <c r="M1801" s="94" t="str">
        <f t="shared" si="31"/>
        <v>PIJUAN Guillem</v>
      </c>
      <c r="N1801" s="94" t="str">
        <f>IFERROR(VLOOKUP(A1801,'[2]CLASES-TEMPORADA 2022_2023-2023'!$A:$M,12,0),"")</f>
        <v/>
      </c>
      <c r="O1801" s="90" t="str">
        <f>IFERROR(VLOOKUP(A1801,'[2]CLASES-TEMPORADA 2022_2023-2023'!$A:$M,13,0),"")</f>
        <v/>
      </c>
    </row>
    <row r="1802" spans="1:15" s="94" customFormat="1" x14ac:dyDescent="0.2">
      <c r="A1802" s="116">
        <v>32916</v>
      </c>
      <c r="B1802" s="90" t="s">
        <v>8750</v>
      </c>
      <c r="C1802" s="90" t="s">
        <v>25</v>
      </c>
      <c r="D1802" s="90" t="s">
        <v>91</v>
      </c>
      <c r="E1802" s="90" t="s">
        <v>943</v>
      </c>
      <c r="F1802" s="90" t="s">
        <v>3883</v>
      </c>
      <c r="G1802" s="90" t="s">
        <v>14496</v>
      </c>
      <c r="H1802" s="90" t="s">
        <v>909</v>
      </c>
      <c r="I1802" s="90" t="s">
        <v>825</v>
      </c>
      <c r="J1802" s="116">
        <v>10402</v>
      </c>
      <c r="K1802" s="90" t="s">
        <v>2014</v>
      </c>
      <c r="L1802" s="90" t="s">
        <v>587</v>
      </c>
      <c r="M1802" s="94" t="str">
        <f t="shared" si="31"/>
        <v>MARTINEZ Jordi</v>
      </c>
      <c r="N1802" s="94" t="str">
        <f>IFERROR(VLOOKUP(A1802,'[2]CLASES-TEMPORADA 2022_2023-2023'!$A:$M,12,0),"")</f>
        <v/>
      </c>
      <c r="O1802" s="90" t="str">
        <f>IFERROR(VLOOKUP(A1802,'[2]CLASES-TEMPORADA 2022_2023-2023'!$A:$M,13,0),"")</f>
        <v/>
      </c>
    </row>
    <row r="1803" spans="1:15" s="94" customFormat="1" x14ac:dyDescent="0.2">
      <c r="A1803" s="116">
        <v>32893</v>
      </c>
      <c r="B1803" s="90" t="s">
        <v>8750</v>
      </c>
      <c r="C1803" s="90" t="s">
        <v>14497</v>
      </c>
      <c r="D1803" s="90" t="s">
        <v>21</v>
      </c>
      <c r="E1803" s="90" t="s">
        <v>6800</v>
      </c>
      <c r="F1803" s="90" t="s">
        <v>14498</v>
      </c>
      <c r="G1803" s="90" t="s">
        <v>14499</v>
      </c>
      <c r="H1803" s="90" t="s">
        <v>920</v>
      </c>
      <c r="I1803" s="90" t="s">
        <v>14500</v>
      </c>
      <c r="J1803" s="116">
        <v>10302</v>
      </c>
      <c r="K1803" s="90" t="s">
        <v>1963</v>
      </c>
      <c r="L1803" s="90" t="s">
        <v>587</v>
      </c>
      <c r="M1803" s="94" t="str">
        <f t="shared" si="31"/>
        <v>GARRELL Amador</v>
      </c>
      <c r="N1803" s="94" t="str">
        <f>IFERROR(VLOOKUP(A1803,'[2]CLASES-TEMPORADA 2022_2023-2023'!$A:$M,12,0),"")</f>
        <v/>
      </c>
      <c r="O1803" s="90" t="str">
        <f>IFERROR(VLOOKUP(A1803,'[2]CLASES-TEMPORADA 2022_2023-2023'!$A:$M,13,0),"")</f>
        <v/>
      </c>
    </row>
    <row r="1804" spans="1:15" s="94" customFormat="1" x14ac:dyDescent="0.2">
      <c r="A1804" s="116">
        <v>32863</v>
      </c>
      <c r="B1804" s="90" t="s">
        <v>10851</v>
      </c>
      <c r="C1804" s="90" t="s">
        <v>29</v>
      </c>
      <c r="D1804" s="90" t="s">
        <v>3087</v>
      </c>
      <c r="E1804" s="90" t="s">
        <v>2205</v>
      </c>
      <c r="F1804" s="90" t="s">
        <v>3262</v>
      </c>
      <c r="G1804" s="90" t="s">
        <v>14501</v>
      </c>
      <c r="H1804" s="90" t="s">
        <v>909</v>
      </c>
      <c r="I1804" s="90" t="s">
        <v>1213</v>
      </c>
      <c r="J1804" s="116">
        <v>10149</v>
      </c>
      <c r="K1804" s="90" t="s">
        <v>1963</v>
      </c>
      <c r="L1804" s="90" t="s">
        <v>587</v>
      </c>
      <c r="M1804" s="94" t="str">
        <f t="shared" si="31"/>
        <v>SANCHEZ Ana</v>
      </c>
      <c r="N1804" s="94" t="str">
        <f>IFERROR(VLOOKUP(A1804,'[2]CLASES-TEMPORADA 2022_2023-2023'!$A:$M,12,0),"")</f>
        <v/>
      </c>
      <c r="O1804" s="90" t="str">
        <f>IFERROR(VLOOKUP(A1804,'[2]CLASES-TEMPORADA 2022_2023-2023'!$A:$M,13,0),"")</f>
        <v/>
      </c>
    </row>
    <row r="1805" spans="1:15" s="94" customFormat="1" x14ac:dyDescent="0.2">
      <c r="A1805" s="116">
        <v>32857</v>
      </c>
      <c r="B1805" s="90" t="s">
        <v>8750</v>
      </c>
      <c r="C1805" s="90" t="s">
        <v>3884</v>
      </c>
      <c r="D1805" s="90" t="s">
        <v>29</v>
      </c>
      <c r="E1805" s="90" t="s">
        <v>3885</v>
      </c>
      <c r="F1805" s="90" t="s">
        <v>3886</v>
      </c>
      <c r="G1805" s="90" t="s">
        <v>14502</v>
      </c>
      <c r="H1805" s="90" t="s">
        <v>909</v>
      </c>
      <c r="I1805" s="90" t="s">
        <v>1126</v>
      </c>
      <c r="J1805" s="116">
        <v>128</v>
      </c>
      <c r="K1805" s="90" t="s">
        <v>1963</v>
      </c>
      <c r="L1805" s="90" t="s">
        <v>587</v>
      </c>
      <c r="M1805" s="94" t="str">
        <f t="shared" si="31"/>
        <v>CERDAN Àlex</v>
      </c>
      <c r="N1805" s="94" t="str">
        <f>IFERROR(VLOOKUP(A1805,'[2]CLASES-TEMPORADA 2022_2023-2023'!$A:$M,12,0),"")</f>
        <v/>
      </c>
      <c r="O1805" s="90" t="str">
        <f>IFERROR(VLOOKUP(A1805,'[2]CLASES-TEMPORADA 2022_2023-2023'!$A:$M,13,0),"")</f>
        <v/>
      </c>
    </row>
    <row r="1806" spans="1:15" s="94" customFormat="1" x14ac:dyDescent="0.2">
      <c r="A1806" s="116">
        <v>32850</v>
      </c>
      <c r="B1806" s="90" t="s">
        <v>10851</v>
      </c>
      <c r="C1806" s="90" t="s">
        <v>3887</v>
      </c>
      <c r="D1806" s="90" t="s">
        <v>3888</v>
      </c>
      <c r="E1806" s="90" t="s">
        <v>1044</v>
      </c>
      <c r="F1806" s="90" t="s">
        <v>3889</v>
      </c>
      <c r="G1806" s="90" t="s">
        <v>14503</v>
      </c>
      <c r="H1806" s="90" t="s">
        <v>909</v>
      </c>
      <c r="I1806" s="90" t="s">
        <v>1170</v>
      </c>
      <c r="J1806" s="116">
        <v>406</v>
      </c>
      <c r="K1806" s="90" t="s">
        <v>1963</v>
      </c>
      <c r="L1806" s="90" t="s">
        <v>587</v>
      </c>
      <c r="M1806" s="94" t="str">
        <f t="shared" si="31"/>
        <v>ESTIVILL Cristina</v>
      </c>
      <c r="N1806" s="94" t="str">
        <f>IFERROR(VLOOKUP(A1806,'[2]CLASES-TEMPORADA 2022_2023-2023'!$A:$M,12,0),"")</f>
        <v/>
      </c>
      <c r="O1806" s="90" t="str">
        <f>IFERROR(VLOOKUP(A1806,'[2]CLASES-TEMPORADA 2022_2023-2023'!$A:$M,13,0),"")</f>
        <v/>
      </c>
    </row>
    <row r="1807" spans="1:15" s="94" customFormat="1" x14ac:dyDescent="0.2">
      <c r="A1807" s="116">
        <v>32848</v>
      </c>
      <c r="B1807" s="90" t="s">
        <v>10851</v>
      </c>
      <c r="C1807" s="90" t="s">
        <v>2204</v>
      </c>
      <c r="D1807" s="90" t="s">
        <v>3084</v>
      </c>
      <c r="E1807" s="90" t="s">
        <v>1073</v>
      </c>
      <c r="F1807" s="90" t="s">
        <v>3890</v>
      </c>
      <c r="G1807" s="90" t="s">
        <v>14504</v>
      </c>
      <c r="H1807" s="90" t="s">
        <v>909</v>
      </c>
      <c r="I1807" s="90" t="s">
        <v>1206</v>
      </c>
      <c r="J1807" s="116">
        <v>10173</v>
      </c>
      <c r="K1807" s="90" t="s">
        <v>1963</v>
      </c>
      <c r="L1807" s="90" t="s">
        <v>587</v>
      </c>
      <c r="M1807" s="94" t="str">
        <f t="shared" si="31"/>
        <v>CARRO Sofia</v>
      </c>
      <c r="N1807" s="94" t="str">
        <f>IFERROR(VLOOKUP(A1807,'[2]CLASES-TEMPORADA 2022_2023-2023'!$A:$M,12,0),"")</f>
        <v/>
      </c>
      <c r="O1807" s="90" t="str">
        <f>IFERROR(VLOOKUP(A1807,'[2]CLASES-TEMPORADA 2022_2023-2023'!$A:$M,13,0),"")</f>
        <v/>
      </c>
    </row>
    <row r="1808" spans="1:15" s="94" customFormat="1" x14ac:dyDescent="0.2">
      <c r="A1808" s="116">
        <v>32846</v>
      </c>
      <c r="B1808" s="90" t="s">
        <v>8750</v>
      </c>
      <c r="C1808" s="90" t="s">
        <v>14505</v>
      </c>
      <c r="D1808" s="90" t="s">
        <v>169</v>
      </c>
      <c r="E1808" s="90" t="s">
        <v>2034</v>
      </c>
      <c r="F1808" s="90" t="s">
        <v>14506</v>
      </c>
      <c r="G1808" s="90" t="s">
        <v>14507</v>
      </c>
      <c r="H1808" s="90" t="s">
        <v>909</v>
      </c>
      <c r="I1808" s="90" t="s">
        <v>940</v>
      </c>
      <c r="J1808" s="116">
        <v>261</v>
      </c>
      <c r="K1808" s="90" t="s">
        <v>1963</v>
      </c>
      <c r="L1808" s="90" t="s">
        <v>587</v>
      </c>
      <c r="M1808" s="94" t="str">
        <f t="shared" si="31"/>
        <v>MUNIESA Victor</v>
      </c>
      <c r="N1808" s="94" t="str">
        <f>IFERROR(VLOOKUP(A1808,'[2]CLASES-TEMPORADA 2022_2023-2023'!$A:$M,12,0),"")</f>
        <v/>
      </c>
      <c r="O1808" s="90" t="str">
        <f>IFERROR(VLOOKUP(A1808,'[2]CLASES-TEMPORADA 2022_2023-2023'!$A:$M,13,0),"")</f>
        <v/>
      </c>
    </row>
    <row r="1809" spans="1:15" s="94" customFormat="1" x14ac:dyDescent="0.2">
      <c r="A1809" s="116">
        <v>32839</v>
      </c>
      <c r="B1809" s="90" t="s">
        <v>8750</v>
      </c>
      <c r="C1809" s="90" t="s">
        <v>3891</v>
      </c>
      <c r="D1809" s="90" t="s">
        <v>3892</v>
      </c>
      <c r="E1809" s="90" t="s">
        <v>1961</v>
      </c>
      <c r="F1809" s="90" t="s">
        <v>3893</v>
      </c>
      <c r="G1809" s="90" t="s">
        <v>14508</v>
      </c>
      <c r="H1809" s="90" t="s">
        <v>909</v>
      </c>
      <c r="I1809" s="90" t="s">
        <v>940</v>
      </c>
      <c r="J1809" s="116">
        <v>261</v>
      </c>
      <c r="K1809" s="90" t="s">
        <v>1963</v>
      </c>
      <c r="L1809" s="90" t="s">
        <v>587</v>
      </c>
      <c r="M1809" s="94" t="str">
        <f t="shared" si="31"/>
        <v>SANCHÍS Marc</v>
      </c>
      <c r="N1809" s="94" t="str">
        <f>IFERROR(VLOOKUP(A1809,'[2]CLASES-TEMPORADA 2022_2023-2023'!$A:$M,12,0),"")</f>
        <v/>
      </c>
      <c r="O1809" s="90" t="str">
        <f>IFERROR(VLOOKUP(A1809,'[2]CLASES-TEMPORADA 2022_2023-2023'!$A:$M,13,0),"")</f>
        <v/>
      </c>
    </row>
    <row r="1810" spans="1:15" s="94" customFormat="1" x14ac:dyDescent="0.2">
      <c r="A1810" s="116">
        <v>32831</v>
      </c>
      <c r="B1810" s="90" t="s">
        <v>8750</v>
      </c>
      <c r="C1810" s="90" t="s">
        <v>1533</v>
      </c>
      <c r="D1810" s="90" t="s">
        <v>3895</v>
      </c>
      <c r="E1810" s="90" t="s">
        <v>2151</v>
      </c>
      <c r="F1810" s="90" t="s">
        <v>3334</v>
      </c>
      <c r="G1810" s="90" t="s">
        <v>14509</v>
      </c>
      <c r="H1810" s="90" t="s">
        <v>909</v>
      </c>
      <c r="I1810" s="90" t="s">
        <v>1229</v>
      </c>
      <c r="J1810" s="116">
        <v>404</v>
      </c>
      <c r="K1810" s="90" t="s">
        <v>1963</v>
      </c>
      <c r="L1810" s="90" t="s">
        <v>587</v>
      </c>
      <c r="M1810" s="94" t="str">
        <f t="shared" si="31"/>
        <v>MONTAGUT Joan</v>
      </c>
      <c r="N1810" s="94" t="str">
        <f>IFERROR(VLOOKUP(A1810,'[2]CLASES-TEMPORADA 2022_2023-2023'!$A:$M,12,0),"")</f>
        <v/>
      </c>
      <c r="O1810" s="90" t="str">
        <f>IFERROR(VLOOKUP(A1810,'[2]CLASES-TEMPORADA 2022_2023-2023'!$A:$M,13,0),"")</f>
        <v/>
      </c>
    </row>
    <row r="1811" spans="1:15" s="94" customFormat="1" x14ac:dyDescent="0.2">
      <c r="A1811" s="116">
        <v>32815</v>
      </c>
      <c r="B1811" s="90" t="s">
        <v>8750</v>
      </c>
      <c r="C1811" s="90" t="s">
        <v>1090</v>
      </c>
      <c r="D1811" s="90" t="s">
        <v>25</v>
      </c>
      <c r="E1811" s="90" t="s">
        <v>105</v>
      </c>
      <c r="F1811" s="90" t="s">
        <v>3896</v>
      </c>
      <c r="G1811" s="90" t="s">
        <v>14510</v>
      </c>
      <c r="H1811" s="90" t="s">
        <v>909</v>
      </c>
      <c r="I1811" s="90" t="s">
        <v>949</v>
      </c>
      <c r="J1811" s="116">
        <v>295</v>
      </c>
      <c r="K1811" s="90" t="s">
        <v>1963</v>
      </c>
      <c r="L1811" s="90" t="s">
        <v>587</v>
      </c>
      <c r="M1811" s="94" t="str">
        <f t="shared" si="31"/>
        <v>MONTES Francisco Javier</v>
      </c>
      <c r="N1811" s="94" t="str">
        <f>IFERROR(VLOOKUP(A1811,'[2]CLASES-TEMPORADA 2022_2023-2023'!$A:$M,12,0),"")</f>
        <v/>
      </c>
      <c r="O1811" s="90" t="str">
        <f>IFERROR(VLOOKUP(A1811,'[2]CLASES-TEMPORADA 2022_2023-2023'!$A:$M,13,0),"")</f>
        <v/>
      </c>
    </row>
    <row r="1812" spans="1:15" s="94" customFormat="1" x14ac:dyDescent="0.2">
      <c r="A1812" s="116">
        <v>32814</v>
      </c>
      <c r="B1812" s="90" t="s">
        <v>8750</v>
      </c>
      <c r="C1812" s="90" t="s">
        <v>1440</v>
      </c>
      <c r="D1812" s="90" t="s">
        <v>927</v>
      </c>
      <c r="E1812" s="90" t="s">
        <v>2531</v>
      </c>
      <c r="F1812" s="90" t="s">
        <v>3897</v>
      </c>
      <c r="G1812" s="90" t="s">
        <v>14511</v>
      </c>
      <c r="H1812" s="90" t="s">
        <v>909</v>
      </c>
      <c r="I1812" s="90" t="s">
        <v>949</v>
      </c>
      <c r="J1812" s="116">
        <v>295</v>
      </c>
      <c r="K1812" s="90" t="s">
        <v>1963</v>
      </c>
      <c r="L1812" s="90" t="s">
        <v>587</v>
      </c>
      <c r="M1812" s="94" t="str">
        <f t="shared" si="31"/>
        <v>BUENO Izan</v>
      </c>
      <c r="N1812" s="94" t="str">
        <f>IFERROR(VLOOKUP(A1812,'[2]CLASES-TEMPORADA 2022_2023-2023'!$A:$M,12,0),"")</f>
        <v/>
      </c>
      <c r="O1812" s="90" t="str">
        <f>IFERROR(VLOOKUP(A1812,'[2]CLASES-TEMPORADA 2022_2023-2023'!$A:$M,13,0),"")</f>
        <v/>
      </c>
    </row>
    <row r="1813" spans="1:15" s="94" customFormat="1" x14ac:dyDescent="0.2">
      <c r="A1813" s="116">
        <v>32809</v>
      </c>
      <c r="B1813" s="90" t="s">
        <v>8750</v>
      </c>
      <c r="C1813" s="90" t="s">
        <v>3084</v>
      </c>
      <c r="D1813" s="90" t="s">
        <v>14512</v>
      </c>
      <c r="E1813" s="90" t="s">
        <v>2151</v>
      </c>
      <c r="F1813" s="90" t="s">
        <v>14513</v>
      </c>
      <c r="G1813" s="90" t="s">
        <v>14514</v>
      </c>
      <c r="H1813" s="90" t="s">
        <v>909</v>
      </c>
      <c r="I1813" s="90" t="s">
        <v>14515</v>
      </c>
      <c r="J1813" s="116">
        <v>423</v>
      </c>
      <c r="K1813" s="90" t="s">
        <v>1963</v>
      </c>
      <c r="L1813" s="90" t="s">
        <v>587</v>
      </c>
      <c r="M1813" s="94" t="str">
        <f t="shared" si="31"/>
        <v>DOMINGO Joan</v>
      </c>
      <c r="N1813" s="94" t="str">
        <f>IFERROR(VLOOKUP(A1813,'[2]CLASES-TEMPORADA 2022_2023-2023'!$A:$M,12,0),"")</f>
        <v/>
      </c>
      <c r="O1813" s="90" t="str">
        <f>IFERROR(VLOOKUP(A1813,'[2]CLASES-TEMPORADA 2022_2023-2023'!$A:$M,13,0),"")</f>
        <v/>
      </c>
    </row>
    <row r="1814" spans="1:15" s="94" customFormat="1" x14ac:dyDescent="0.2">
      <c r="A1814" s="116">
        <v>32801</v>
      </c>
      <c r="B1814" s="90" t="s">
        <v>8750</v>
      </c>
      <c r="C1814" s="90" t="s">
        <v>3898</v>
      </c>
      <c r="D1814" s="90"/>
      <c r="E1814" s="90" t="s">
        <v>1103</v>
      </c>
      <c r="F1814" s="90" t="s">
        <v>3899</v>
      </c>
      <c r="G1814" s="90" t="s">
        <v>14516</v>
      </c>
      <c r="H1814" s="90" t="s">
        <v>920</v>
      </c>
      <c r="I1814" s="90" t="s">
        <v>1138</v>
      </c>
      <c r="J1814" s="116">
        <v>253</v>
      </c>
      <c r="K1814" s="90" t="s">
        <v>2014</v>
      </c>
      <c r="L1814" s="90" t="s">
        <v>587</v>
      </c>
      <c r="M1814" s="94" t="str">
        <f t="shared" si="31"/>
        <v>LUNAIS Bruno</v>
      </c>
      <c r="N1814" s="94" t="str">
        <f>IFERROR(VLOOKUP(A1814,'[2]CLASES-TEMPORADA 2022_2023-2023'!$A:$M,12,0),"")</f>
        <v/>
      </c>
      <c r="O1814" s="90" t="str">
        <f>IFERROR(VLOOKUP(A1814,'[2]CLASES-TEMPORADA 2022_2023-2023'!$A:$M,13,0),"")</f>
        <v/>
      </c>
    </row>
    <row r="1815" spans="1:15" s="94" customFormat="1" x14ac:dyDescent="0.2">
      <c r="A1815" s="116">
        <v>32787</v>
      </c>
      <c r="B1815" s="90" t="s">
        <v>10851</v>
      </c>
      <c r="C1815" s="90" t="s">
        <v>3900</v>
      </c>
      <c r="D1815" s="90"/>
      <c r="E1815" s="90" t="s">
        <v>2503</v>
      </c>
      <c r="F1815" s="90" t="s">
        <v>3901</v>
      </c>
      <c r="G1815" s="90" t="s">
        <v>14517</v>
      </c>
      <c r="H1815" s="90" t="s">
        <v>913</v>
      </c>
      <c r="I1815" s="90" t="s">
        <v>673</v>
      </c>
      <c r="J1815" s="116">
        <v>10202</v>
      </c>
      <c r="K1815" s="90" t="s">
        <v>2103</v>
      </c>
      <c r="L1815" s="90" t="s">
        <v>583</v>
      </c>
      <c r="M1815" s="94" t="str">
        <f t="shared" si="31"/>
        <v>SDOBNOVA Olga</v>
      </c>
      <c r="N1815" s="94" t="str">
        <f>IFERROR(VLOOKUP(A1815,'[2]CLASES-TEMPORADA 2022_2023-2023'!$A:$M,12,0),"")</f>
        <v/>
      </c>
      <c r="O1815" s="90" t="str">
        <f>IFERROR(VLOOKUP(A1815,'[2]CLASES-TEMPORADA 2022_2023-2023'!$A:$M,13,0),"")</f>
        <v/>
      </c>
    </row>
    <row r="1816" spans="1:15" s="94" customFormat="1" x14ac:dyDescent="0.2">
      <c r="A1816" s="116">
        <v>32785</v>
      </c>
      <c r="B1816" s="90" t="s">
        <v>8750</v>
      </c>
      <c r="C1816" s="90" t="s">
        <v>60</v>
      </c>
      <c r="D1816" s="90" t="s">
        <v>14518</v>
      </c>
      <c r="E1816" s="90" t="s">
        <v>58</v>
      </c>
      <c r="F1816" s="90" t="s">
        <v>3426</v>
      </c>
      <c r="G1816" s="90" t="s">
        <v>14519</v>
      </c>
      <c r="H1816" s="90" t="s">
        <v>920</v>
      </c>
      <c r="I1816" s="90" t="s">
        <v>11351</v>
      </c>
      <c r="J1816" s="116">
        <v>10411</v>
      </c>
      <c r="K1816" s="90" t="s">
        <v>1963</v>
      </c>
      <c r="L1816" s="90" t="s">
        <v>520</v>
      </c>
      <c r="M1816" s="94" t="str">
        <f t="shared" si="31"/>
        <v>DOMINGUEZ Angel</v>
      </c>
      <c r="N1816" s="94" t="str">
        <f>IFERROR(VLOOKUP(A1816,'[2]CLASES-TEMPORADA 2022_2023-2023'!$A:$M,12,0),"")</f>
        <v/>
      </c>
      <c r="O1816" s="90" t="str">
        <f>IFERROR(VLOOKUP(A1816,'[2]CLASES-TEMPORADA 2022_2023-2023'!$A:$M,13,0),"")</f>
        <v/>
      </c>
    </row>
    <row r="1817" spans="1:15" s="94" customFormat="1" x14ac:dyDescent="0.2">
      <c r="A1817" s="116">
        <v>32773</v>
      </c>
      <c r="B1817" s="90" t="s">
        <v>8750</v>
      </c>
      <c r="C1817" s="90" t="s">
        <v>1358</v>
      </c>
      <c r="D1817" s="90" t="s">
        <v>46</v>
      </c>
      <c r="E1817" s="90" t="s">
        <v>47</v>
      </c>
      <c r="F1817" s="90" t="s">
        <v>3902</v>
      </c>
      <c r="G1817" s="90" t="s">
        <v>14520</v>
      </c>
      <c r="H1817" s="90" t="s">
        <v>920</v>
      </c>
      <c r="I1817" s="90" t="s">
        <v>1124</v>
      </c>
      <c r="J1817" s="116">
        <v>175</v>
      </c>
      <c r="K1817" s="90" t="s">
        <v>1963</v>
      </c>
      <c r="L1817" s="90" t="s">
        <v>520</v>
      </c>
      <c r="M1817" s="94" t="str">
        <f t="shared" si="31"/>
        <v>LOIS Mateo</v>
      </c>
      <c r="N1817" s="94" t="str">
        <f>IFERROR(VLOOKUP(A1817,'[2]CLASES-TEMPORADA 2022_2023-2023'!$A:$M,12,0),"")</f>
        <v/>
      </c>
      <c r="O1817" s="90" t="str">
        <f>IFERROR(VLOOKUP(A1817,'[2]CLASES-TEMPORADA 2022_2023-2023'!$A:$M,13,0),"")</f>
        <v/>
      </c>
    </row>
    <row r="1818" spans="1:15" s="94" customFormat="1" x14ac:dyDescent="0.2">
      <c r="A1818" s="116">
        <v>32762</v>
      </c>
      <c r="B1818" s="90" t="s">
        <v>8750</v>
      </c>
      <c r="C1818" s="90" t="s">
        <v>14521</v>
      </c>
      <c r="D1818" s="90" t="s">
        <v>22</v>
      </c>
      <c r="E1818" s="90" t="s">
        <v>20</v>
      </c>
      <c r="F1818" s="90" t="s">
        <v>14522</v>
      </c>
      <c r="G1818" s="90" t="s">
        <v>14523</v>
      </c>
      <c r="H1818" s="90" t="s">
        <v>920</v>
      </c>
      <c r="I1818" s="90" t="s">
        <v>1194</v>
      </c>
      <c r="J1818" s="116">
        <v>10341</v>
      </c>
      <c r="K1818" s="90" t="s">
        <v>1963</v>
      </c>
      <c r="L1818" s="90" t="s">
        <v>520</v>
      </c>
      <c r="M1818" s="94" t="str">
        <f t="shared" si="31"/>
        <v>LEVOSO Adrian</v>
      </c>
      <c r="N1818" s="94" t="str">
        <f>IFERROR(VLOOKUP(A1818,'[2]CLASES-TEMPORADA 2022_2023-2023'!$A:$M,12,0),"")</f>
        <v/>
      </c>
      <c r="O1818" s="90" t="str">
        <f>IFERROR(VLOOKUP(A1818,'[2]CLASES-TEMPORADA 2022_2023-2023'!$A:$M,13,0),"")</f>
        <v/>
      </c>
    </row>
    <row r="1819" spans="1:15" s="94" customFormat="1" x14ac:dyDescent="0.2">
      <c r="A1819" s="116">
        <v>32723</v>
      </c>
      <c r="B1819" s="90" t="s">
        <v>8750</v>
      </c>
      <c r="C1819" s="90" t="s">
        <v>2577</v>
      </c>
      <c r="D1819" s="90" t="s">
        <v>86</v>
      </c>
      <c r="E1819" s="90" t="s">
        <v>14524</v>
      </c>
      <c r="F1819" s="90" t="s">
        <v>14525</v>
      </c>
      <c r="G1819" s="90" t="s">
        <v>14526</v>
      </c>
      <c r="H1819" s="90" t="s">
        <v>913</v>
      </c>
      <c r="I1819" s="90" t="s">
        <v>928</v>
      </c>
      <c r="J1819" s="116">
        <v>109</v>
      </c>
      <c r="K1819" s="90" t="s">
        <v>2071</v>
      </c>
      <c r="L1819" s="90" t="s">
        <v>585</v>
      </c>
      <c r="M1819" s="94" t="str">
        <f t="shared" si="31"/>
        <v>OLAVE Nicolas Alejandro</v>
      </c>
      <c r="N1819" s="94" t="str">
        <f>IFERROR(VLOOKUP(A1819,'[2]CLASES-TEMPORADA 2022_2023-2023'!$A:$M,12,0),"")</f>
        <v/>
      </c>
      <c r="O1819" s="90" t="str">
        <f>IFERROR(VLOOKUP(A1819,'[2]CLASES-TEMPORADA 2022_2023-2023'!$A:$M,13,0),"")</f>
        <v/>
      </c>
    </row>
    <row r="1820" spans="1:15" s="94" customFormat="1" x14ac:dyDescent="0.2">
      <c r="A1820" s="116">
        <v>32718</v>
      </c>
      <c r="B1820" s="90" t="s">
        <v>10851</v>
      </c>
      <c r="C1820" s="90" t="s">
        <v>3905</v>
      </c>
      <c r="D1820" s="90"/>
      <c r="E1820" s="90" t="s">
        <v>3906</v>
      </c>
      <c r="F1820" s="90" t="s">
        <v>3907</v>
      </c>
      <c r="G1820" s="90" t="s">
        <v>14527</v>
      </c>
      <c r="H1820" s="90" t="s">
        <v>913</v>
      </c>
      <c r="I1820" s="90" t="s">
        <v>327</v>
      </c>
      <c r="J1820" s="116">
        <v>504</v>
      </c>
      <c r="K1820" s="90" t="s">
        <v>2540</v>
      </c>
      <c r="L1820" s="90" t="s">
        <v>593</v>
      </c>
      <c r="M1820" s="94" t="str">
        <f t="shared" si="31"/>
        <v>ROSE Jessica Marie</v>
      </c>
      <c r="N1820" s="94" t="str">
        <f>IFERROR(VLOOKUP(A1820,'[2]CLASES-TEMPORADA 2022_2023-2023'!$A:$M,12,0),"")</f>
        <v/>
      </c>
      <c r="O1820" s="90" t="str">
        <f>IFERROR(VLOOKUP(A1820,'[2]CLASES-TEMPORADA 2022_2023-2023'!$A:$M,13,0),"")</f>
        <v/>
      </c>
    </row>
    <row r="1821" spans="1:15" s="94" customFormat="1" x14ac:dyDescent="0.2">
      <c r="A1821" s="116">
        <v>32717</v>
      </c>
      <c r="B1821" s="90" t="s">
        <v>8750</v>
      </c>
      <c r="C1821" s="90" t="s">
        <v>2063</v>
      </c>
      <c r="D1821" s="90" t="s">
        <v>21</v>
      </c>
      <c r="E1821" s="90" t="s">
        <v>3209</v>
      </c>
      <c r="F1821" s="90" t="s">
        <v>14528</v>
      </c>
      <c r="G1821" s="90" t="s">
        <v>14529</v>
      </c>
      <c r="H1821" s="90" t="s">
        <v>909</v>
      </c>
      <c r="I1821" s="90" t="s">
        <v>3208</v>
      </c>
      <c r="J1821" s="116">
        <v>10019</v>
      </c>
      <c r="K1821" s="90" t="s">
        <v>1963</v>
      </c>
      <c r="L1821" s="90" t="s">
        <v>602</v>
      </c>
      <c r="M1821" s="94" t="str">
        <f t="shared" si="31"/>
        <v>ORTIZ Jose Luis</v>
      </c>
      <c r="N1821" s="94" t="str">
        <f>IFERROR(VLOOKUP(A1821,'[2]CLASES-TEMPORADA 2022_2023-2023'!$A:$M,12,0),"")</f>
        <v/>
      </c>
      <c r="O1821" s="90" t="str">
        <f>IFERROR(VLOOKUP(A1821,'[2]CLASES-TEMPORADA 2022_2023-2023'!$A:$M,13,0),"")</f>
        <v/>
      </c>
    </row>
    <row r="1822" spans="1:15" s="94" customFormat="1" x14ac:dyDescent="0.2">
      <c r="A1822" s="116">
        <v>32716</v>
      </c>
      <c r="B1822" s="90" t="s">
        <v>8750</v>
      </c>
      <c r="C1822" s="90" t="s">
        <v>158</v>
      </c>
      <c r="D1822" s="90" t="s">
        <v>3908</v>
      </c>
      <c r="E1822" s="90" t="s">
        <v>3909</v>
      </c>
      <c r="F1822" s="90" t="s">
        <v>3910</v>
      </c>
      <c r="G1822" s="90" t="s">
        <v>14530</v>
      </c>
      <c r="H1822" s="90" t="s">
        <v>913</v>
      </c>
      <c r="I1822" s="90" t="s">
        <v>1140</v>
      </c>
      <c r="J1822" s="116">
        <v>10415</v>
      </c>
      <c r="K1822" s="90" t="s">
        <v>1963</v>
      </c>
      <c r="L1822" s="90" t="s">
        <v>520</v>
      </c>
      <c r="M1822" s="94" t="str">
        <f t="shared" si="31"/>
        <v>CHAVES Brais</v>
      </c>
      <c r="N1822" s="94" t="str">
        <f>IFERROR(VLOOKUP(A1822,'[2]CLASES-TEMPORADA 2022_2023-2023'!$A:$M,12,0),"")</f>
        <v/>
      </c>
      <c r="O1822" s="90" t="str">
        <f>IFERROR(VLOOKUP(A1822,'[2]CLASES-TEMPORADA 2022_2023-2023'!$A:$M,13,0),"")</f>
        <v/>
      </c>
    </row>
    <row r="1823" spans="1:15" s="94" customFormat="1" x14ac:dyDescent="0.2">
      <c r="A1823" s="116">
        <v>32709</v>
      </c>
      <c r="B1823" s="90" t="s">
        <v>8750</v>
      </c>
      <c r="C1823" s="90" t="s">
        <v>3912</v>
      </c>
      <c r="D1823" s="90" t="s">
        <v>22</v>
      </c>
      <c r="E1823" s="90" t="s">
        <v>3913</v>
      </c>
      <c r="F1823" s="90" t="s">
        <v>3914</v>
      </c>
      <c r="G1823" s="90" t="s">
        <v>14531</v>
      </c>
      <c r="H1823" s="90" t="s">
        <v>913</v>
      </c>
      <c r="I1823" s="90" t="s">
        <v>1119</v>
      </c>
      <c r="J1823" s="116">
        <v>534</v>
      </c>
      <c r="K1823" s="90" t="s">
        <v>1963</v>
      </c>
      <c r="L1823" s="90" t="s">
        <v>520</v>
      </c>
      <c r="M1823" s="94" t="str">
        <f t="shared" si="31"/>
        <v>BENTANCOR Martin Sebastian</v>
      </c>
      <c r="N1823" s="94" t="str">
        <f>IFERROR(VLOOKUP(A1823,'[2]CLASES-TEMPORADA 2022_2023-2023'!$A:$M,12,0),"")</f>
        <v/>
      </c>
      <c r="O1823" s="90" t="str">
        <f>IFERROR(VLOOKUP(A1823,'[2]CLASES-TEMPORADA 2022_2023-2023'!$A:$M,13,0),"")</f>
        <v/>
      </c>
    </row>
    <row r="1824" spans="1:15" s="94" customFormat="1" x14ac:dyDescent="0.2">
      <c r="A1824" s="116">
        <v>32703</v>
      </c>
      <c r="B1824" s="90" t="s">
        <v>8750</v>
      </c>
      <c r="C1824" s="90" t="s">
        <v>2363</v>
      </c>
      <c r="D1824" s="90" t="s">
        <v>60</v>
      </c>
      <c r="E1824" s="90" t="s">
        <v>2040</v>
      </c>
      <c r="F1824" s="90" t="s">
        <v>3917</v>
      </c>
      <c r="G1824" s="90" t="s">
        <v>14532</v>
      </c>
      <c r="H1824" s="90" t="s">
        <v>920</v>
      </c>
      <c r="I1824" s="90" t="s">
        <v>953</v>
      </c>
      <c r="J1824" s="116">
        <v>309</v>
      </c>
      <c r="K1824" s="90" t="s">
        <v>1963</v>
      </c>
      <c r="L1824" s="90" t="s">
        <v>583</v>
      </c>
      <c r="M1824" s="94" t="str">
        <f t="shared" si="31"/>
        <v>LUCAS Juan</v>
      </c>
      <c r="N1824" s="94" t="str">
        <f>IFERROR(VLOOKUP(A1824,'[2]CLASES-TEMPORADA 2022_2023-2023'!$A:$M,12,0),"")</f>
        <v/>
      </c>
      <c r="O1824" s="90" t="str">
        <f>IFERROR(VLOOKUP(A1824,'[2]CLASES-TEMPORADA 2022_2023-2023'!$A:$M,13,0),"")</f>
        <v/>
      </c>
    </row>
    <row r="1825" spans="1:15" s="94" customFormat="1" x14ac:dyDescent="0.2">
      <c r="A1825" s="116">
        <v>32700</v>
      </c>
      <c r="B1825" s="90" t="s">
        <v>8750</v>
      </c>
      <c r="C1825" s="90" t="s">
        <v>1734</v>
      </c>
      <c r="D1825" s="90" t="s">
        <v>53</v>
      </c>
      <c r="E1825" s="90" t="s">
        <v>108</v>
      </c>
      <c r="F1825" s="90" t="s">
        <v>3918</v>
      </c>
      <c r="G1825" s="90" t="s">
        <v>14533</v>
      </c>
      <c r="H1825" s="90" t="s">
        <v>920</v>
      </c>
      <c r="I1825" s="90" t="s">
        <v>1123</v>
      </c>
      <c r="J1825" s="116">
        <v>87</v>
      </c>
      <c r="K1825" s="90" t="s">
        <v>1963</v>
      </c>
      <c r="L1825" s="90" t="s">
        <v>627</v>
      </c>
      <c r="M1825" s="94" t="str">
        <f t="shared" si="31"/>
        <v>ECHEVERRIA Sergio</v>
      </c>
      <c r="N1825" s="94" t="str">
        <f>IFERROR(VLOOKUP(A1825,'[2]CLASES-TEMPORADA 2022_2023-2023'!$A:$M,12,0),"")</f>
        <v/>
      </c>
      <c r="O1825" s="90" t="str">
        <f>IFERROR(VLOOKUP(A1825,'[2]CLASES-TEMPORADA 2022_2023-2023'!$A:$M,13,0),"")</f>
        <v/>
      </c>
    </row>
    <row r="1826" spans="1:15" s="94" customFormat="1" x14ac:dyDescent="0.2">
      <c r="A1826" s="116">
        <v>32693</v>
      </c>
      <c r="B1826" s="90" t="s">
        <v>8750</v>
      </c>
      <c r="C1826" s="90" t="s">
        <v>21</v>
      </c>
      <c r="D1826" s="90" t="s">
        <v>3919</v>
      </c>
      <c r="E1826" s="90" t="s">
        <v>126</v>
      </c>
      <c r="F1826" s="90" t="s">
        <v>3920</v>
      </c>
      <c r="G1826" s="90" t="s">
        <v>14534</v>
      </c>
      <c r="H1826" s="90" t="s">
        <v>913</v>
      </c>
      <c r="I1826" s="90" t="s">
        <v>1151</v>
      </c>
      <c r="J1826" s="116">
        <v>104</v>
      </c>
      <c r="K1826" s="90" t="s">
        <v>1963</v>
      </c>
      <c r="L1826" s="90" t="s">
        <v>582</v>
      </c>
      <c r="M1826" s="94" t="str">
        <f t="shared" si="31"/>
        <v>GARCIA Pablo</v>
      </c>
      <c r="N1826" s="94" t="str">
        <f>IFERROR(VLOOKUP(A1826,'[2]CLASES-TEMPORADA 2022_2023-2023'!$A:$M,12,0),"")</f>
        <v/>
      </c>
      <c r="O1826" s="90" t="str">
        <f>IFERROR(VLOOKUP(A1826,'[2]CLASES-TEMPORADA 2022_2023-2023'!$A:$M,13,0),"")</f>
        <v/>
      </c>
    </row>
    <row r="1827" spans="1:15" s="94" customFormat="1" x14ac:dyDescent="0.2">
      <c r="A1827" s="116">
        <v>32676</v>
      </c>
      <c r="B1827" s="90" t="s">
        <v>8750</v>
      </c>
      <c r="C1827" s="90" t="s">
        <v>28</v>
      </c>
      <c r="D1827" s="90" t="s">
        <v>29</v>
      </c>
      <c r="E1827" s="90" t="s">
        <v>48</v>
      </c>
      <c r="F1827" s="90" t="s">
        <v>5891</v>
      </c>
      <c r="G1827" s="90" t="s">
        <v>14535</v>
      </c>
      <c r="H1827" s="90" t="s">
        <v>913</v>
      </c>
      <c r="I1827" s="90" t="s">
        <v>11471</v>
      </c>
      <c r="J1827" s="116">
        <v>173</v>
      </c>
      <c r="K1827" s="90" t="s">
        <v>1963</v>
      </c>
      <c r="L1827" s="90" t="s">
        <v>585</v>
      </c>
      <c r="M1827" s="94" t="str">
        <f t="shared" si="31"/>
        <v>JIMENEZ Javier</v>
      </c>
      <c r="N1827" s="94" t="str">
        <f>IFERROR(VLOOKUP(A1827,'[2]CLASES-TEMPORADA 2022_2023-2023'!$A:$M,12,0),"")</f>
        <v/>
      </c>
      <c r="O1827" s="90" t="str">
        <f>IFERROR(VLOOKUP(A1827,'[2]CLASES-TEMPORADA 2022_2023-2023'!$A:$M,13,0),"")</f>
        <v/>
      </c>
    </row>
    <row r="1828" spans="1:15" s="94" customFormat="1" x14ac:dyDescent="0.2">
      <c r="A1828" s="116">
        <v>32672</v>
      </c>
      <c r="B1828" s="90" t="s">
        <v>8750</v>
      </c>
      <c r="C1828" s="90" t="s">
        <v>14536</v>
      </c>
      <c r="D1828" s="90" t="s">
        <v>4815</v>
      </c>
      <c r="E1828" s="90" t="s">
        <v>14537</v>
      </c>
      <c r="F1828" s="90" t="s">
        <v>14538</v>
      </c>
      <c r="G1828" s="90" t="s">
        <v>14539</v>
      </c>
      <c r="H1828" s="90" t="s">
        <v>920</v>
      </c>
      <c r="I1828" s="90" t="s">
        <v>948</v>
      </c>
      <c r="J1828" s="116">
        <v>284</v>
      </c>
      <c r="K1828" s="90" t="s">
        <v>1963</v>
      </c>
      <c r="L1828" s="90" t="s">
        <v>588</v>
      </c>
      <c r="M1828" s="94" t="str">
        <f t="shared" si="31"/>
        <v>SABANDO Jorge Oliver</v>
      </c>
      <c r="N1828" s="94" t="str">
        <f>IFERROR(VLOOKUP(A1828,'[2]CLASES-TEMPORADA 2022_2023-2023'!$A:$M,12,0),"")</f>
        <v/>
      </c>
      <c r="O1828" s="90" t="str">
        <f>IFERROR(VLOOKUP(A1828,'[2]CLASES-TEMPORADA 2022_2023-2023'!$A:$M,13,0),"")</f>
        <v/>
      </c>
    </row>
    <row r="1829" spans="1:15" s="94" customFormat="1" x14ac:dyDescent="0.2">
      <c r="A1829" s="116">
        <v>32670</v>
      </c>
      <c r="B1829" s="90" t="s">
        <v>10851</v>
      </c>
      <c r="C1829" s="90" t="s">
        <v>2669</v>
      </c>
      <c r="D1829" s="90" t="s">
        <v>84</v>
      </c>
      <c r="E1829" s="90" t="s">
        <v>2335</v>
      </c>
      <c r="F1829" s="90" t="s">
        <v>3921</v>
      </c>
      <c r="G1829" s="90" t="s">
        <v>14540</v>
      </c>
      <c r="H1829" s="90" t="s">
        <v>909</v>
      </c>
      <c r="I1829" s="90" t="s">
        <v>990</v>
      </c>
      <c r="J1829" s="116">
        <v>736</v>
      </c>
      <c r="K1829" s="90" t="s">
        <v>1963</v>
      </c>
      <c r="L1829" s="90" t="s">
        <v>587</v>
      </c>
      <c r="M1829" s="94" t="str">
        <f t="shared" si="31"/>
        <v>AGUILERA Marta</v>
      </c>
      <c r="N1829" s="94" t="str">
        <f>IFERROR(VLOOKUP(A1829,'[2]CLASES-TEMPORADA 2022_2023-2023'!$A:$M,12,0),"")</f>
        <v/>
      </c>
      <c r="O1829" s="90" t="str">
        <f>IFERROR(VLOOKUP(A1829,'[2]CLASES-TEMPORADA 2022_2023-2023'!$A:$M,13,0),"")</f>
        <v/>
      </c>
    </row>
    <row r="1830" spans="1:15" s="94" customFormat="1" x14ac:dyDescent="0.2">
      <c r="A1830" s="116">
        <v>32643</v>
      </c>
      <c r="B1830" s="90" t="s">
        <v>8750</v>
      </c>
      <c r="C1830" s="90" t="s">
        <v>133</v>
      </c>
      <c r="D1830" s="90" t="s">
        <v>3922</v>
      </c>
      <c r="E1830" s="90" t="s">
        <v>2040</v>
      </c>
      <c r="F1830" s="90" t="s">
        <v>3176</v>
      </c>
      <c r="G1830" s="90" t="s">
        <v>14541</v>
      </c>
      <c r="H1830" s="90" t="s">
        <v>909</v>
      </c>
      <c r="I1830" s="90" t="s">
        <v>952</v>
      </c>
      <c r="J1830" s="116">
        <v>308</v>
      </c>
      <c r="K1830" s="90" t="s">
        <v>1963</v>
      </c>
      <c r="L1830" s="90" t="s">
        <v>591</v>
      </c>
      <c r="M1830" s="94" t="str">
        <f t="shared" si="31"/>
        <v>CARRASCO Juan</v>
      </c>
      <c r="N1830" s="94" t="str">
        <f>IFERROR(VLOOKUP(A1830,'[2]CLASES-TEMPORADA 2022_2023-2023'!$A:$M,12,0),"")</f>
        <v/>
      </c>
      <c r="O1830" s="90" t="str">
        <f>IFERROR(VLOOKUP(A1830,'[2]CLASES-TEMPORADA 2022_2023-2023'!$A:$M,13,0),"")</f>
        <v/>
      </c>
    </row>
    <row r="1831" spans="1:15" s="94" customFormat="1" x14ac:dyDescent="0.2">
      <c r="A1831" s="116">
        <v>32641</v>
      </c>
      <c r="B1831" s="90" t="s">
        <v>8750</v>
      </c>
      <c r="C1831" s="90" t="s">
        <v>26</v>
      </c>
      <c r="D1831" s="90" t="s">
        <v>29</v>
      </c>
      <c r="E1831" s="90" t="s">
        <v>54</v>
      </c>
      <c r="F1831" s="90" t="s">
        <v>3923</v>
      </c>
      <c r="G1831" s="90" t="s">
        <v>14542</v>
      </c>
      <c r="H1831" s="90" t="s">
        <v>909</v>
      </c>
      <c r="I1831" s="90" t="s">
        <v>952</v>
      </c>
      <c r="J1831" s="116">
        <v>308</v>
      </c>
      <c r="K1831" s="90" t="s">
        <v>1963</v>
      </c>
      <c r="L1831" s="90" t="s">
        <v>591</v>
      </c>
      <c r="M1831" s="94" t="str">
        <f t="shared" si="31"/>
        <v>GOMEZ Carlos</v>
      </c>
      <c r="N1831" s="94" t="str">
        <f>IFERROR(VLOOKUP(A1831,'[2]CLASES-TEMPORADA 2022_2023-2023'!$A:$M,12,0),"")</f>
        <v/>
      </c>
      <c r="O1831" s="90" t="str">
        <f>IFERROR(VLOOKUP(A1831,'[2]CLASES-TEMPORADA 2022_2023-2023'!$A:$M,13,0),"")</f>
        <v/>
      </c>
    </row>
    <row r="1832" spans="1:15" s="94" customFormat="1" x14ac:dyDescent="0.2">
      <c r="A1832" s="116">
        <v>32640</v>
      </c>
      <c r="B1832" s="90" t="s">
        <v>8750</v>
      </c>
      <c r="C1832" s="90" t="s">
        <v>914</v>
      </c>
      <c r="D1832" s="90" t="s">
        <v>3924</v>
      </c>
      <c r="E1832" s="90" t="s">
        <v>34</v>
      </c>
      <c r="F1832" s="90" t="s">
        <v>3925</v>
      </c>
      <c r="G1832" s="90" t="s">
        <v>14543</v>
      </c>
      <c r="H1832" s="90" t="s">
        <v>913</v>
      </c>
      <c r="I1832" s="90" t="s">
        <v>952</v>
      </c>
      <c r="J1832" s="116">
        <v>308</v>
      </c>
      <c r="K1832" s="90" t="s">
        <v>1963</v>
      </c>
      <c r="L1832" s="90" t="s">
        <v>591</v>
      </c>
      <c r="M1832" s="94" t="str">
        <f t="shared" si="31"/>
        <v>MOLINA Alejandro</v>
      </c>
      <c r="N1832" s="94" t="str">
        <f>IFERROR(VLOOKUP(A1832,'[2]CLASES-TEMPORADA 2022_2023-2023'!$A:$M,12,0),"")</f>
        <v/>
      </c>
      <c r="O1832" s="90" t="str">
        <f>IFERROR(VLOOKUP(A1832,'[2]CLASES-TEMPORADA 2022_2023-2023'!$A:$M,13,0),"")</f>
        <v/>
      </c>
    </row>
    <row r="1833" spans="1:15" s="94" customFormat="1" x14ac:dyDescent="0.2">
      <c r="A1833" s="116">
        <v>32631</v>
      </c>
      <c r="B1833" s="90" t="s">
        <v>10851</v>
      </c>
      <c r="C1833" s="90" t="s">
        <v>14544</v>
      </c>
      <c r="D1833" s="90" t="s">
        <v>1387</v>
      </c>
      <c r="E1833" s="90" t="s">
        <v>3226</v>
      </c>
      <c r="F1833" s="90" t="s">
        <v>11405</v>
      </c>
      <c r="G1833" s="90" t="s">
        <v>14545</v>
      </c>
      <c r="H1833" s="90" t="s">
        <v>909</v>
      </c>
      <c r="I1833" s="90" t="s">
        <v>979</v>
      </c>
      <c r="J1833" s="116">
        <v>634</v>
      </c>
      <c r="K1833" s="90" t="s">
        <v>1963</v>
      </c>
      <c r="L1833" s="90" t="s">
        <v>593</v>
      </c>
      <c r="M1833" s="94" t="str">
        <f t="shared" si="31"/>
        <v>GIGANTE Yamilet</v>
      </c>
      <c r="N1833" s="94" t="str">
        <f>IFERROR(VLOOKUP(A1833,'[2]CLASES-TEMPORADA 2022_2023-2023'!$A:$M,12,0),"")</f>
        <v/>
      </c>
      <c r="O1833" s="90" t="str">
        <f>IFERROR(VLOOKUP(A1833,'[2]CLASES-TEMPORADA 2022_2023-2023'!$A:$M,13,0),"")</f>
        <v/>
      </c>
    </row>
    <row r="1834" spans="1:15" s="94" customFormat="1" x14ac:dyDescent="0.2">
      <c r="A1834" s="116">
        <v>32610</v>
      </c>
      <c r="B1834" s="90" t="s">
        <v>10851</v>
      </c>
      <c r="C1834" s="90" t="s">
        <v>91</v>
      </c>
      <c r="D1834" s="90" t="s">
        <v>31</v>
      </c>
      <c r="E1834" s="90" t="s">
        <v>1073</v>
      </c>
      <c r="F1834" s="90" t="s">
        <v>3926</v>
      </c>
      <c r="G1834" s="90" t="s">
        <v>14546</v>
      </c>
      <c r="H1834" s="90" t="s">
        <v>909</v>
      </c>
      <c r="I1834" s="90" t="s">
        <v>756</v>
      </c>
      <c r="J1834" s="116">
        <v>10383</v>
      </c>
      <c r="K1834" s="90" t="s">
        <v>1963</v>
      </c>
      <c r="L1834" s="90" t="s">
        <v>591</v>
      </c>
      <c r="M1834" s="94" t="str">
        <f t="shared" si="31"/>
        <v>ALVAREZ Sofia</v>
      </c>
      <c r="N1834" s="94" t="str">
        <f>IFERROR(VLOOKUP(A1834,'[2]CLASES-TEMPORADA 2022_2023-2023'!$A:$M,12,0),"")</f>
        <v/>
      </c>
      <c r="O1834" s="90" t="str">
        <f>IFERROR(VLOOKUP(A1834,'[2]CLASES-TEMPORADA 2022_2023-2023'!$A:$M,13,0),"")</f>
        <v/>
      </c>
    </row>
    <row r="1835" spans="1:15" s="94" customFormat="1" x14ac:dyDescent="0.2">
      <c r="A1835" s="116">
        <v>32609</v>
      </c>
      <c r="B1835" s="90" t="s">
        <v>8750</v>
      </c>
      <c r="C1835" s="90" t="s">
        <v>29</v>
      </c>
      <c r="D1835" s="90" t="s">
        <v>2600</v>
      </c>
      <c r="E1835" s="90" t="s">
        <v>42</v>
      </c>
      <c r="F1835" s="90" t="s">
        <v>2365</v>
      </c>
      <c r="G1835" s="90" t="s">
        <v>14547</v>
      </c>
      <c r="H1835" s="90" t="s">
        <v>913</v>
      </c>
      <c r="I1835" s="90" t="s">
        <v>1135</v>
      </c>
      <c r="J1835" s="116">
        <v>2</v>
      </c>
      <c r="K1835" s="90" t="s">
        <v>1963</v>
      </c>
      <c r="L1835" s="90" t="s">
        <v>591</v>
      </c>
      <c r="M1835" s="94" t="str">
        <f t="shared" si="31"/>
        <v>SANCHEZ Aitor</v>
      </c>
      <c r="N1835" s="94" t="str">
        <f>IFERROR(VLOOKUP(A1835,'[2]CLASES-TEMPORADA 2022_2023-2023'!$A:$M,12,0),"")</f>
        <v/>
      </c>
      <c r="O1835" s="90" t="str">
        <f>IFERROR(VLOOKUP(A1835,'[2]CLASES-TEMPORADA 2022_2023-2023'!$A:$M,13,0),"")</f>
        <v/>
      </c>
    </row>
    <row r="1836" spans="1:15" s="94" customFormat="1" x14ac:dyDescent="0.2">
      <c r="A1836" s="116">
        <v>32605</v>
      </c>
      <c r="B1836" s="90" t="s">
        <v>8750</v>
      </c>
      <c r="C1836" s="90" t="s">
        <v>3927</v>
      </c>
      <c r="D1836" s="90" t="s">
        <v>3928</v>
      </c>
      <c r="E1836" s="90" t="s">
        <v>3929</v>
      </c>
      <c r="F1836" s="90" t="s">
        <v>3524</v>
      </c>
      <c r="G1836" s="90" t="s">
        <v>14548</v>
      </c>
      <c r="H1836" s="90" t="s">
        <v>920</v>
      </c>
      <c r="I1836" s="90" t="s">
        <v>1116</v>
      </c>
      <c r="J1836" s="116">
        <v>343</v>
      </c>
      <c r="K1836" s="90" t="s">
        <v>1963</v>
      </c>
      <c r="L1836" s="90" t="s">
        <v>604</v>
      </c>
      <c r="M1836" s="94" t="str">
        <f t="shared" si="31"/>
        <v>FUMERO Reinaldo Jose</v>
      </c>
      <c r="N1836" s="94" t="str">
        <f>IFERROR(VLOOKUP(A1836,'[2]CLASES-TEMPORADA 2022_2023-2023'!$A:$M,12,0),"")</f>
        <v/>
      </c>
      <c r="O1836" s="90" t="str">
        <f>IFERROR(VLOOKUP(A1836,'[2]CLASES-TEMPORADA 2022_2023-2023'!$A:$M,13,0),"")</f>
        <v/>
      </c>
    </row>
    <row r="1837" spans="1:15" s="94" customFormat="1" x14ac:dyDescent="0.2">
      <c r="A1837" s="116">
        <v>32597</v>
      </c>
      <c r="B1837" s="90" t="s">
        <v>8750</v>
      </c>
      <c r="C1837" s="90" t="s">
        <v>1139</v>
      </c>
      <c r="D1837" s="90" t="s">
        <v>46</v>
      </c>
      <c r="E1837" s="90" t="s">
        <v>107</v>
      </c>
      <c r="F1837" s="90" t="s">
        <v>3930</v>
      </c>
      <c r="G1837" s="90" t="s">
        <v>14549</v>
      </c>
      <c r="H1837" s="90" t="s">
        <v>913</v>
      </c>
      <c r="I1837" s="90" t="s">
        <v>1214</v>
      </c>
      <c r="J1837" s="116">
        <v>3</v>
      </c>
      <c r="K1837" s="90" t="s">
        <v>1963</v>
      </c>
      <c r="L1837" s="90" t="s">
        <v>591</v>
      </c>
      <c r="M1837" s="94" t="str">
        <f t="shared" si="31"/>
        <v>AVILES Ivan</v>
      </c>
      <c r="N1837" s="94" t="str">
        <f>IFERROR(VLOOKUP(A1837,'[2]CLASES-TEMPORADA 2022_2023-2023'!$A:$M,12,0),"")</f>
        <v/>
      </c>
      <c r="O1837" s="90" t="str">
        <f>IFERROR(VLOOKUP(A1837,'[2]CLASES-TEMPORADA 2022_2023-2023'!$A:$M,13,0),"")</f>
        <v/>
      </c>
    </row>
    <row r="1838" spans="1:15" s="94" customFormat="1" x14ac:dyDescent="0.2">
      <c r="A1838" s="116">
        <v>32596</v>
      </c>
      <c r="B1838" s="90" t="s">
        <v>8750</v>
      </c>
      <c r="C1838" s="90" t="s">
        <v>3931</v>
      </c>
      <c r="D1838" s="90" t="s">
        <v>3932</v>
      </c>
      <c r="E1838" s="90" t="s">
        <v>98</v>
      </c>
      <c r="F1838" s="90" t="s">
        <v>3933</v>
      </c>
      <c r="G1838" s="90" t="s">
        <v>14550</v>
      </c>
      <c r="H1838" s="90" t="s">
        <v>913</v>
      </c>
      <c r="I1838" s="90" t="s">
        <v>1214</v>
      </c>
      <c r="J1838" s="116">
        <v>3</v>
      </c>
      <c r="K1838" s="90" t="s">
        <v>1963</v>
      </c>
      <c r="L1838" s="90" t="s">
        <v>591</v>
      </c>
      <c r="M1838" s="94" t="str">
        <f t="shared" si="31"/>
        <v>MENGUAL Antonio Jose</v>
      </c>
      <c r="N1838" s="94" t="str">
        <f>IFERROR(VLOOKUP(A1838,'[2]CLASES-TEMPORADA 2022_2023-2023'!$A:$M,12,0),"")</f>
        <v/>
      </c>
      <c r="O1838" s="90" t="str">
        <f>IFERROR(VLOOKUP(A1838,'[2]CLASES-TEMPORADA 2022_2023-2023'!$A:$M,13,0),"")</f>
        <v/>
      </c>
    </row>
    <row r="1839" spans="1:15" s="94" customFormat="1" x14ac:dyDescent="0.2">
      <c r="A1839" s="116">
        <v>32589</v>
      </c>
      <c r="B1839" s="90" t="s">
        <v>8750</v>
      </c>
      <c r="C1839" s="90" t="s">
        <v>3934</v>
      </c>
      <c r="D1839" s="90" t="s">
        <v>1682</v>
      </c>
      <c r="E1839" s="90" t="s">
        <v>3935</v>
      </c>
      <c r="F1839" s="90" t="s">
        <v>3936</v>
      </c>
      <c r="G1839" s="90" t="s">
        <v>14551</v>
      </c>
      <c r="H1839" s="90" t="s">
        <v>913</v>
      </c>
      <c r="I1839" s="90" t="s">
        <v>1214</v>
      </c>
      <c r="J1839" s="116">
        <v>3</v>
      </c>
      <c r="K1839" s="90" t="s">
        <v>1963</v>
      </c>
      <c r="L1839" s="90" t="s">
        <v>591</v>
      </c>
      <c r="M1839" s="94" t="str">
        <f t="shared" si="31"/>
        <v>LORA Virgilio</v>
      </c>
      <c r="N1839" s="94" t="str">
        <f>IFERROR(VLOOKUP(A1839,'[2]CLASES-TEMPORADA 2022_2023-2023'!$A:$M,12,0),"")</f>
        <v/>
      </c>
      <c r="O1839" s="90" t="str">
        <f>IFERROR(VLOOKUP(A1839,'[2]CLASES-TEMPORADA 2022_2023-2023'!$A:$M,13,0),"")</f>
        <v/>
      </c>
    </row>
    <row r="1840" spans="1:15" s="94" customFormat="1" x14ac:dyDescent="0.2">
      <c r="A1840" s="116">
        <v>32571</v>
      </c>
      <c r="B1840" s="90" t="s">
        <v>10851</v>
      </c>
      <c r="C1840" s="90" t="s">
        <v>51</v>
      </c>
      <c r="D1840" s="90" t="s">
        <v>1726</v>
      </c>
      <c r="E1840" s="90" t="s">
        <v>3938</v>
      </c>
      <c r="F1840" s="90" t="s">
        <v>3939</v>
      </c>
      <c r="G1840" s="90" t="s">
        <v>14552</v>
      </c>
      <c r="H1840" s="90" t="s">
        <v>913</v>
      </c>
      <c r="I1840" s="90" t="s">
        <v>1214</v>
      </c>
      <c r="J1840" s="116">
        <v>3</v>
      </c>
      <c r="K1840" s="90" t="s">
        <v>1963</v>
      </c>
      <c r="L1840" s="90" t="s">
        <v>591</v>
      </c>
      <c r="M1840" s="94" t="str">
        <f t="shared" si="31"/>
        <v>DIAZ Sheila</v>
      </c>
      <c r="N1840" s="94" t="str">
        <f>IFERROR(VLOOKUP(A1840,'[2]CLASES-TEMPORADA 2022_2023-2023'!$A:$M,12,0),"")</f>
        <v/>
      </c>
      <c r="O1840" s="90" t="str">
        <f>IFERROR(VLOOKUP(A1840,'[2]CLASES-TEMPORADA 2022_2023-2023'!$A:$M,13,0),"")</f>
        <v/>
      </c>
    </row>
    <row r="1841" spans="1:15" s="94" customFormat="1" x14ac:dyDescent="0.2">
      <c r="A1841" s="116">
        <v>32570</v>
      </c>
      <c r="B1841" s="90" t="s">
        <v>10851</v>
      </c>
      <c r="C1841" s="90" t="s">
        <v>3940</v>
      </c>
      <c r="D1841" s="90" t="s">
        <v>3941</v>
      </c>
      <c r="E1841" s="90" t="s">
        <v>3942</v>
      </c>
      <c r="F1841" s="90" t="s">
        <v>3943</v>
      </c>
      <c r="G1841" s="90" t="s">
        <v>14553</v>
      </c>
      <c r="H1841" s="90" t="s">
        <v>913</v>
      </c>
      <c r="I1841" s="90" t="s">
        <v>1135</v>
      </c>
      <c r="J1841" s="116">
        <v>2</v>
      </c>
      <c r="K1841" s="90" t="s">
        <v>1963</v>
      </c>
      <c r="L1841" s="90" t="s">
        <v>591</v>
      </c>
      <c r="M1841" s="94" t="str">
        <f t="shared" si="31"/>
        <v>MURO Pilar Alyona</v>
      </c>
      <c r="N1841" s="94" t="str">
        <f>IFERROR(VLOOKUP(A1841,'[2]CLASES-TEMPORADA 2022_2023-2023'!$A:$M,12,0),"")</f>
        <v/>
      </c>
      <c r="O1841" s="90" t="str">
        <f>IFERROR(VLOOKUP(A1841,'[2]CLASES-TEMPORADA 2022_2023-2023'!$A:$M,13,0),"")</f>
        <v/>
      </c>
    </row>
    <row r="1842" spans="1:15" s="94" customFormat="1" x14ac:dyDescent="0.2">
      <c r="A1842" s="116">
        <v>32569</v>
      </c>
      <c r="B1842" s="90" t="s">
        <v>10851</v>
      </c>
      <c r="C1842" s="90" t="s">
        <v>51</v>
      </c>
      <c r="D1842" s="90" t="s">
        <v>1523</v>
      </c>
      <c r="E1842" s="90" t="s">
        <v>2133</v>
      </c>
      <c r="F1842" s="90" t="s">
        <v>3944</v>
      </c>
      <c r="G1842" s="90" t="s">
        <v>14554</v>
      </c>
      <c r="H1842" s="90" t="s">
        <v>913</v>
      </c>
      <c r="I1842" s="90" t="s">
        <v>1135</v>
      </c>
      <c r="J1842" s="116">
        <v>2</v>
      </c>
      <c r="K1842" s="90" t="s">
        <v>1963</v>
      </c>
      <c r="L1842" s="90" t="s">
        <v>591</v>
      </c>
      <c r="M1842" s="94" t="str">
        <f t="shared" si="31"/>
        <v>DIAZ Julia</v>
      </c>
      <c r="N1842" s="94" t="str">
        <f>IFERROR(VLOOKUP(A1842,'[2]CLASES-TEMPORADA 2022_2023-2023'!$A:$M,12,0),"")</f>
        <v/>
      </c>
      <c r="O1842" s="90" t="str">
        <f>IFERROR(VLOOKUP(A1842,'[2]CLASES-TEMPORADA 2022_2023-2023'!$A:$M,13,0),"")</f>
        <v/>
      </c>
    </row>
    <row r="1843" spans="1:15" s="94" customFormat="1" x14ac:dyDescent="0.2">
      <c r="A1843" s="116">
        <v>32568</v>
      </c>
      <c r="B1843" s="90" t="s">
        <v>10851</v>
      </c>
      <c r="C1843" s="90" t="s">
        <v>3945</v>
      </c>
      <c r="D1843" s="90" t="s">
        <v>1316</v>
      </c>
      <c r="E1843" s="90" t="s">
        <v>123</v>
      </c>
      <c r="F1843" s="90" t="s">
        <v>3946</v>
      </c>
      <c r="G1843" s="90" t="s">
        <v>14555</v>
      </c>
      <c r="H1843" s="90" t="s">
        <v>913</v>
      </c>
      <c r="I1843" s="90" t="s">
        <v>1135</v>
      </c>
      <c r="J1843" s="116">
        <v>2</v>
      </c>
      <c r="K1843" s="90" t="s">
        <v>1963</v>
      </c>
      <c r="L1843" s="90" t="s">
        <v>591</v>
      </c>
      <c r="M1843" s="94" t="str">
        <f t="shared" si="31"/>
        <v>MEZQUITA Reyes</v>
      </c>
      <c r="N1843" s="94" t="str">
        <f>IFERROR(VLOOKUP(A1843,'[2]CLASES-TEMPORADA 2022_2023-2023'!$A:$M,12,0),"")</f>
        <v/>
      </c>
      <c r="O1843" s="90" t="str">
        <f>IFERROR(VLOOKUP(A1843,'[2]CLASES-TEMPORADA 2022_2023-2023'!$A:$M,13,0),"")</f>
        <v/>
      </c>
    </row>
    <row r="1844" spans="1:15" s="94" customFormat="1" x14ac:dyDescent="0.2">
      <c r="A1844" s="116">
        <v>32562</v>
      </c>
      <c r="B1844" s="90" t="s">
        <v>10851</v>
      </c>
      <c r="C1844" s="90" t="s">
        <v>1827</v>
      </c>
      <c r="D1844" s="90" t="s">
        <v>2822</v>
      </c>
      <c r="E1844" s="90" t="s">
        <v>3033</v>
      </c>
      <c r="F1844" s="90" t="s">
        <v>2393</v>
      </c>
      <c r="G1844" s="90" t="s">
        <v>14556</v>
      </c>
      <c r="H1844" s="90" t="s">
        <v>913</v>
      </c>
      <c r="I1844" s="90" t="s">
        <v>892</v>
      </c>
      <c r="J1844" s="116">
        <v>10454</v>
      </c>
      <c r="K1844" s="90" t="s">
        <v>1963</v>
      </c>
      <c r="L1844" s="90" t="s">
        <v>591</v>
      </c>
      <c r="M1844" s="94" t="str">
        <f t="shared" si="31"/>
        <v>POSTIGO Paula</v>
      </c>
      <c r="N1844" s="94" t="str">
        <f>IFERROR(VLOOKUP(A1844,'[2]CLASES-TEMPORADA 2022_2023-2023'!$A:$M,12,0),"")</f>
        <v/>
      </c>
      <c r="O1844" s="90" t="str">
        <f>IFERROR(VLOOKUP(A1844,'[2]CLASES-TEMPORADA 2022_2023-2023'!$A:$M,13,0),"")</f>
        <v/>
      </c>
    </row>
    <row r="1845" spans="1:15" s="94" customFormat="1" x14ac:dyDescent="0.2">
      <c r="A1845" s="116">
        <v>32557</v>
      </c>
      <c r="B1845" s="90" t="s">
        <v>8750</v>
      </c>
      <c r="C1845" s="90" t="s">
        <v>1682</v>
      </c>
      <c r="D1845" s="90" t="s">
        <v>3949</v>
      </c>
      <c r="E1845" s="90" t="s">
        <v>64</v>
      </c>
      <c r="F1845" s="90" t="s">
        <v>3950</v>
      </c>
      <c r="G1845" s="90" t="s">
        <v>14557</v>
      </c>
      <c r="H1845" s="90" t="s">
        <v>920</v>
      </c>
      <c r="I1845" s="90" t="s">
        <v>3264</v>
      </c>
      <c r="J1845" s="116">
        <v>10400</v>
      </c>
      <c r="K1845" s="90" t="s">
        <v>1963</v>
      </c>
      <c r="L1845" s="90" t="s">
        <v>599</v>
      </c>
      <c r="M1845" s="94" t="str">
        <f t="shared" si="31"/>
        <v>ORTEGA Francisco</v>
      </c>
      <c r="N1845" s="94" t="str">
        <f>IFERROR(VLOOKUP(A1845,'[2]CLASES-TEMPORADA 2022_2023-2023'!$A:$M,12,0),"")</f>
        <v/>
      </c>
      <c r="O1845" s="90" t="str">
        <f>IFERROR(VLOOKUP(A1845,'[2]CLASES-TEMPORADA 2022_2023-2023'!$A:$M,13,0),"")</f>
        <v/>
      </c>
    </row>
    <row r="1846" spans="1:15" s="94" customFormat="1" x14ac:dyDescent="0.2">
      <c r="A1846" s="116">
        <v>32540</v>
      </c>
      <c r="B1846" s="90" t="s">
        <v>8750</v>
      </c>
      <c r="C1846" s="90" t="s">
        <v>1392</v>
      </c>
      <c r="D1846" s="90" t="s">
        <v>29</v>
      </c>
      <c r="E1846" s="90" t="s">
        <v>48</v>
      </c>
      <c r="F1846" s="90" t="s">
        <v>3952</v>
      </c>
      <c r="G1846" s="90" t="s">
        <v>14558</v>
      </c>
      <c r="H1846" s="90" t="s">
        <v>913</v>
      </c>
      <c r="I1846" s="90" t="s">
        <v>1167</v>
      </c>
      <c r="J1846" s="116">
        <v>682</v>
      </c>
      <c r="K1846" s="90" t="s">
        <v>1963</v>
      </c>
      <c r="L1846" s="90" t="s">
        <v>520</v>
      </c>
      <c r="M1846" s="94" t="str">
        <f t="shared" si="31"/>
        <v>GALAN Javier</v>
      </c>
      <c r="N1846" s="94" t="str">
        <f>IFERROR(VLOOKUP(A1846,'[2]CLASES-TEMPORADA 2022_2023-2023'!$A:$M,12,0),"")</f>
        <v/>
      </c>
      <c r="O1846" s="90" t="str">
        <f>IFERROR(VLOOKUP(A1846,'[2]CLASES-TEMPORADA 2022_2023-2023'!$A:$M,13,0),"")</f>
        <v/>
      </c>
    </row>
    <row r="1847" spans="1:15" s="94" customFormat="1" x14ac:dyDescent="0.2">
      <c r="A1847" s="116">
        <v>32538</v>
      </c>
      <c r="B1847" s="90" t="s">
        <v>8750</v>
      </c>
      <c r="C1847" s="90" t="s">
        <v>53</v>
      </c>
      <c r="D1847" s="90" t="s">
        <v>159</v>
      </c>
      <c r="E1847" s="90" t="s">
        <v>34</v>
      </c>
      <c r="F1847" s="90" t="s">
        <v>3372</v>
      </c>
      <c r="G1847" s="90" t="s">
        <v>14559</v>
      </c>
      <c r="H1847" s="90" t="s">
        <v>913</v>
      </c>
      <c r="I1847" s="90" t="s">
        <v>1135</v>
      </c>
      <c r="J1847" s="116">
        <v>2</v>
      </c>
      <c r="K1847" s="90" t="s">
        <v>1963</v>
      </c>
      <c r="L1847" s="90" t="s">
        <v>591</v>
      </c>
      <c r="M1847" s="94" t="str">
        <f t="shared" si="31"/>
        <v>GIL Alejandro</v>
      </c>
      <c r="N1847" s="94" t="str">
        <f>IFERROR(VLOOKUP(A1847,'[2]CLASES-TEMPORADA 2022_2023-2023'!$A:$M,12,0),"")</f>
        <v/>
      </c>
      <c r="O1847" s="90" t="str">
        <f>IFERROR(VLOOKUP(A1847,'[2]CLASES-TEMPORADA 2022_2023-2023'!$A:$M,13,0),"")</f>
        <v/>
      </c>
    </row>
    <row r="1848" spans="1:15" s="94" customFormat="1" x14ac:dyDescent="0.2">
      <c r="A1848" s="116">
        <v>32526</v>
      </c>
      <c r="B1848" s="90" t="s">
        <v>8750</v>
      </c>
      <c r="C1848" s="90" t="s">
        <v>3953</v>
      </c>
      <c r="D1848" s="90"/>
      <c r="E1848" s="90" t="s">
        <v>61</v>
      </c>
      <c r="F1848" s="90" t="s">
        <v>3954</v>
      </c>
      <c r="G1848" s="90" t="s">
        <v>14560</v>
      </c>
      <c r="H1848" s="90" t="s">
        <v>920</v>
      </c>
      <c r="I1848" s="90" t="s">
        <v>3451</v>
      </c>
      <c r="J1848" s="116">
        <v>715</v>
      </c>
      <c r="K1848" s="90" t="s">
        <v>2239</v>
      </c>
      <c r="L1848" s="90" t="s">
        <v>185</v>
      </c>
      <c r="M1848" s="94" t="str">
        <f t="shared" si="31"/>
        <v>URBONAVICIUS Tomas</v>
      </c>
      <c r="N1848" s="94" t="str">
        <f>IFERROR(VLOOKUP(A1848,'[2]CLASES-TEMPORADA 2022_2023-2023'!$A:$M,12,0),"")</f>
        <v/>
      </c>
      <c r="O1848" s="90" t="str">
        <f>IFERROR(VLOOKUP(A1848,'[2]CLASES-TEMPORADA 2022_2023-2023'!$A:$M,13,0),"")</f>
        <v/>
      </c>
    </row>
    <row r="1849" spans="1:15" s="94" customFormat="1" x14ac:dyDescent="0.2">
      <c r="A1849" s="116">
        <v>32507</v>
      </c>
      <c r="B1849" s="90" t="s">
        <v>8750</v>
      </c>
      <c r="C1849" s="90" t="s">
        <v>3956</v>
      </c>
      <c r="D1849" s="90" t="s">
        <v>102</v>
      </c>
      <c r="E1849" s="90" t="s">
        <v>43</v>
      </c>
      <c r="F1849" s="90" t="s">
        <v>3194</v>
      </c>
      <c r="G1849" s="90" t="s">
        <v>14561</v>
      </c>
      <c r="H1849" s="90" t="s">
        <v>909</v>
      </c>
      <c r="I1849" s="90" t="s">
        <v>1032</v>
      </c>
      <c r="J1849" s="116">
        <v>10224</v>
      </c>
      <c r="K1849" s="90" t="s">
        <v>1963</v>
      </c>
      <c r="L1849" s="90" t="s">
        <v>585</v>
      </c>
      <c r="M1849" s="94" t="str">
        <f t="shared" ref="M1849:M1912" si="32">CONCATENATE(C1849," ",PROPER(E1849))</f>
        <v>MIRA DE ORDUÑA Antonio</v>
      </c>
      <c r="N1849" s="94" t="str">
        <f>IFERROR(VLOOKUP(A1849,'[2]CLASES-TEMPORADA 2022_2023-2023'!$A:$M,12,0),"")</f>
        <v/>
      </c>
      <c r="O1849" s="90" t="str">
        <f>IFERROR(VLOOKUP(A1849,'[2]CLASES-TEMPORADA 2022_2023-2023'!$A:$M,13,0),"")</f>
        <v/>
      </c>
    </row>
    <row r="1850" spans="1:15" s="94" customFormat="1" x14ac:dyDescent="0.2">
      <c r="A1850" s="116">
        <v>32500</v>
      </c>
      <c r="B1850" s="90" t="s">
        <v>8750</v>
      </c>
      <c r="C1850" s="90" t="s">
        <v>22</v>
      </c>
      <c r="D1850" s="90" t="s">
        <v>21</v>
      </c>
      <c r="E1850" s="90" t="s">
        <v>3957</v>
      </c>
      <c r="F1850" s="90" t="s">
        <v>3958</v>
      </c>
      <c r="G1850" s="90" t="s">
        <v>14562</v>
      </c>
      <c r="H1850" s="90" t="s">
        <v>920</v>
      </c>
      <c r="I1850" s="90" t="s">
        <v>3959</v>
      </c>
      <c r="J1850" s="116">
        <v>518</v>
      </c>
      <c r="K1850" s="90" t="s">
        <v>1963</v>
      </c>
      <c r="L1850" s="90" t="s">
        <v>520</v>
      </c>
      <c r="M1850" s="94" t="str">
        <f t="shared" si="32"/>
        <v>FERNANDEZ Ramiro Guillermo</v>
      </c>
      <c r="N1850" s="94" t="str">
        <f>IFERROR(VLOOKUP(A1850,'[2]CLASES-TEMPORADA 2022_2023-2023'!$A:$M,12,0),"")</f>
        <v/>
      </c>
      <c r="O1850" s="90" t="str">
        <f>IFERROR(VLOOKUP(A1850,'[2]CLASES-TEMPORADA 2022_2023-2023'!$A:$M,13,0),"")</f>
        <v/>
      </c>
    </row>
    <row r="1851" spans="1:15" s="94" customFormat="1" x14ac:dyDescent="0.2">
      <c r="A1851" s="116">
        <v>32479</v>
      </c>
      <c r="B1851" s="90" t="s">
        <v>8750</v>
      </c>
      <c r="C1851" s="90" t="s">
        <v>3962</v>
      </c>
      <c r="D1851" s="90" t="s">
        <v>3963</v>
      </c>
      <c r="E1851" s="90" t="s">
        <v>3964</v>
      </c>
      <c r="F1851" s="90" t="s">
        <v>3965</v>
      </c>
      <c r="G1851" s="90" t="s">
        <v>14563</v>
      </c>
      <c r="H1851" s="90" t="s">
        <v>920</v>
      </c>
      <c r="I1851" s="90" t="s">
        <v>1064</v>
      </c>
      <c r="J1851" s="116">
        <v>10132</v>
      </c>
      <c r="K1851" s="90" t="s">
        <v>1963</v>
      </c>
      <c r="L1851" s="90" t="s">
        <v>184</v>
      </c>
      <c r="M1851" s="94" t="str">
        <f t="shared" si="32"/>
        <v>YOUNG Lluc</v>
      </c>
      <c r="N1851" s="94" t="str">
        <f>IFERROR(VLOOKUP(A1851,'[2]CLASES-TEMPORADA 2022_2023-2023'!$A:$M,12,0),"")</f>
        <v/>
      </c>
      <c r="O1851" s="90" t="str">
        <f>IFERROR(VLOOKUP(A1851,'[2]CLASES-TEMPORADA 2022_2023-2023'!$A:$M,13,0),"")</f>
        <v/>
      </c>
    </row>
    <row r="1852" spans="1:15" s="94" customFormat="1" x14ac:dyDescent="0.2">
      <c r="A1852" s="116">
        <v>32469</v>
      </c>
      <c r="B1852" s="90" t="s">
        <v>8750</v>
      </c>
      <c r="C1852" s="90" t="s">
        <v>3966</v>
      </c>
      <c r="D1852" s="90" t="s">
        <v>1763</v>
      </c>
      <c r="E1852" s="90" t="s">
        <v>32</v>
      </c>
      <c r="F1852" s="90" t="s">
        <v>3809</v>
      </c>
      <c r="G1852" s="90" t="s">
        <v>14564</v>
      </c>
      <c r="H1852" s="90" t="s">
        <v>913</v>
      </c>
      <c r="I1852" s="90" t="s">
        <v>958</v>
      </c>
      <c r="J1852" s="116">
        <v>355</v>
      </c>
      <c r="K1852" s="90" t="s">
        <v>1963</v>
      </c>
      <c r="L1852" s="90" t="s">
        <v>604</v>
      </c>
      <c r="M1852" s="94" t="str">
        <f t="shared" si="32"/>
        <v>BARREDA Santiago</v>
      </c>
      <c r="N1852" s="94" t="str">
        <f>IFERROR(VLOOKUP(A1852,'[2]CLASES-TEMPORADA 2022_2023-2023'!$A:$M,12,0),"")</f>
        <v/>
      </c>
      <c r="O1852" s="90" t="str">
        <f>IFERROR(VLOOKUP(A1852,'[2]CLASES-TEMPORADA 2022_2023-2023'!$A:$M,13,0),"")</f>
        <v/>
      </c>
    </row>
    <row r="1853" spans="1:15" s="94" customFormat="1" x14ac:dyDescent="0.2">
      <c r="A1853" s="116">
        <v>32468</v>
      </c>
      <c r="B1853" s="90" t="s">
        <v>10851</v>
      </c>
      <c r="C1853" s="90" t="s">
        <v>3966</v>
      </c>
      <c r="D1853" s="90" t="s">
        <v>1763</v>
      </c>
      <c r="E1853" s="90" t="s">
        <v>3967</v>
      </c>
      <c r="F1853" s="90" t="s">
        <v>3968</v>
      </c>
      <c r="G1853" s="90" t="s">
        <v>14565</v>
      </c>
      <c r="H1853" s="90" t="s">
        <v>913</v>
      </c>
      <c r="I1853" s="90" t="s">
        <v>958</v>
      </c>
      <c r="J1853" s="116">
        <v>355</v>
      </c>
      <c r="K1853" s="90" t="s">
        <v>1963</v>
      </c>
      <c r="L1853" s="90" t="s">
        <v>604</v>
      </c>
      <c r="M1853" s="94" t="str">
        <f t="shared" si="32"/>
        <v>BARREDA Eloisa</v>
      </c>
      <c r="N1853" s="94" t="str">
        <f>IFERROR(VLOOKUP(A1853,'[2]CLASES-TEMPORADA 2022_2023-2023'!$A:$M,12,0),"")</f>
        <v/>
      </c>
      <c r="O1853" s="90" t="str">
        <f>IFERROR(VLOOKUP(A1853,'[2]CLASES-TEMPORADA 2022_2023-2023'!$A:$M,13,0),"")</f>
        <v/>
      </c>
    </row>
    <row r="1854" spans="1:15" s="94" customFormat="1" x14ac:dyDescent="0.2">
      <c r="A1854" s="116">
        <v>32435</v>
      </c>
      <c r="B1854" s="90" t="s">
        <v>8750</v>
      </c>
      <c r="C1854" s="90" t="s">
        <v>1409</v>
      </c>
      <c r="D1854" s="90" t="s">
        <v>3969</v>
      </c>
      <c r="E1854" s="90" t="s">
        <v>23</v>
      </c>
      <c r="F1854" s="90" t="s">
        <v>3970</v>
      </c>
      <c r="G1854" s="90" t="s">
        <v>14566</v>
      </c>
      <c r="H1854" s="90" t="s">
        <v>913</v>
      </c>
      <c r="I1854" s="90" t="s">
        <v>935</v>
      </c>
      <c r="J1854" s="116">
        <v>233</v>
      </c>
      <c r="K1854" s="90" t="s">
        <v>1963</v>
      </c>
      <c r="L1854" s="90" t="s">
        <v>520</v>
      </c>
      <c r="M1854" s="94" t="str">
        <f t="shared" si="32"/>
        <v>MONTERO Manuel</v>
      </c>
      <c r="N1854" s="94" t="str">
        <f>IFERROR(VLOOKUP(A1854,'[2]CLASES-TEMPORADA 2022_2023-2023'!$A:$M,12,0),"")</f>
        <v/>
      </c>
      <c r="O1854" s="90" t="str">
        <f>IFERROR(VLOOKUP(A1854,'[2]CLASES-TEMPORADA 2022_2023-2023'!$A:$M,13,0),"")</f>
        <v/>
      </c>
    </row>
    <row r="1855" spans="1:15" s="94" customFormat="1" x14ac:dyDescent="0.2">
      <c r="A1855" s="116">
        <v>32422</v>
      </c>
      <c r="B1855" s="90" t="s">
        <v>8750</v>
      </c>
      <c r="C1855" s="90" t="s">
        <v>14567</v>
      </c>
      <c r="D1855" s="90"/>
      <c r="E1855" s="90" t="s">
        <v>2550</v>
      </c>
      <c r="F1855" s="90" t="s">
        <v>4513</v>
      </c>
      <c r="G1855" s="90" t="s">
        <v>14568</v>
      </c>
      <c r="H1855" s="90" t="s">
        <v>909</v>
      </c>
      <c r="I1855" s="90" t="s">
        <v>915</v>
      </c>
      <c r="J1855" s="116">
        <v>37</v>
      </c>
      <c r="K1855" s="90" t="s">
        <v>2160</v>
      </c>
      <c r="L1855" s="90" t="s">
        <v>185</v>
      </c>
      <c r="M1855" s="94" t="str">
        <f t="shared" si="32"/>
        <v>SEKOWSKI Gabriel</v>
      </c>
      <c r="N1855" s="94" t="str">
        <f>IFERROR(VLOOKUP(A1855,'[2]CLASES-TEMPORADA 2022_2023-2023'!$A:$M,12,0),"")</f>
        <v/>
      </c>
      <c r="O1855" s="90" t="str">
        <f>IFERROR(VLOOKUP(A1855,'[2]CLASES-TEMPORADA 2022_2023-2023'!$A:$M,13,0),"")</f>
        <v/>
      </c>
    </row>
    <row r="1856" spans="1:15" s="94" customFormat="1" x14ac:dyDescent="0.2">
      <c r="A1856" s="116">
        <v>32402</v>
      </c>
      <c r="B1856" s="90" t="s">
        <v>8750</v>
      </c>
      <c r="C1856" s="90" t="s">
        <v>3972</v>
      </c>
      <c r="D1856" s="90" t="s">
        <v>1050</v>
      </c>
      <c r="E1856" s="90" t="s">
        <v>124</v>
      </c>
      <c r="F1856" s="90" t="s">
        <v>3973</v>
      </c>
      <c r="G1856" s="90" t="s">
        <v>14569</v>
      </c>
      <c r="H1856" s="90" t="s">
        <v>920</v>
      </c>
      <c r="I1856" s="90" t="s">
        <v>959</v>
      </c>
      <c r="J1856" s="116">
        <v>375</v>
      </c>
      <c r="K1856" s="90" t="s">
        <v>1963</v>
      </c>
      <c r="L1856" s="90" t="s">
        <v>588</v>
      </c>
      <c r="M1856" s="94" t="str">
        <f t="shared" si="32"/>
        <v>ARETXAGA Iker</v>
      </c>
      <c r="N1856" s="94" t="str">
        <f>IFERROR(VLOOKUP(A1856,'[2]CLASES-TEMPORADA 2022_2023-2023'!$A:$M,12,0),"")</f>
        <v/>
      </c>
      <c r="O1856" s="90" t="str">
        <f>IFERROR(VLOOKUP(A1856,'[2]CLASES-TEMPORADA 2022_2023-2023'!$A:$M,13,0),"")</f>
        <v/>
      </c>
    </row>
    <row r="1857" spans="1:15" s="94" customFormat="1" x14ac:dyDescent="0.2">
      <c r="A1857" s="116">
        <v>32394</v>
      </c>
      <c r="B1857" s="90" t="s">
        <v>8750</v>
      </c>
      <c r="C1857" s="90" t="s">
        <v>1271</v>
      </c>
      <c r="D1857" s="90" t="s">
        <v>3974</v>
      </c>
      <c r="E1857" s="90" t="s">
        <v>3975</v>
      </c>
      <c r="F1857" s="90" t="s">
        <v>3976</v>
      </c>
      <c r="G1857" s="90" t="s">
        <v>14570</v>
      </c>
      <c r="H1857" s="90" t="s">
        <v>920</v>
      </c>
      <c r="I1857" s="90" t="s">
        <v>1223</v>
      </c>
      <c r="J1857" s="116">
        <v>141</v>
      </c>
      <c r="K1857" s="90" t="s">
        <v>1963</v>
      </c>
      <c r="L1857" s="90" t="s">
        <v>593</v>
      </c>
      <c r="M1857" s="94" t="str">
        <f t="shared" si="32"/>
        <v>LUIS Miguel Antonio</v>
      </c>
      <c r="N1857" s="94" t="str">
        <f>IFERROR(VLOOKUP(A1857,'[2]CLASES-TEMPORADA 2022_2023-2023'!$A:$M,12,0),"")</f>
        <v/>
      </c>
      <c r="O1857" s="90" t="str">
        <f>IFERROR(VLOOKUP(A1857,'[2]CLASES-TEMPORADA 2022_2023-2023'!$A:$M,13,0),"")</f>
        <v/>
      </c>
    </row>
    <row r="1858" spans="1:15" s="94" customFormat="1" x14ac:dyDescent="0.2">
      <c r="A1858" s="116">
        <v>32389</v>
      </c>
      <c r="B1858" s="90" t="s">
        <v>8750</v>
      </c>
      <c r="C1858" s="90" t="s">
        <v>14571</v>
      </c>
      <c r="D1858" s="90" t="s">
        <v>14572</v>
      </c>
      <c r="E1858" s="90" t="s">
        <v>14573</v>
      </c>
      <c r="F1858" s="90" t="s">
        <v>14574</v>
      </c>
      <c r="G1858" s="90" t="s">
        <v>14575</v>
      </c>
      <c r="H1858" s="90" t="s">
        <v>920</v>
      </c>
      <c r="I1858" s="90" t="s">
        <v>11351</v>
      </c>
      <c r="J1858" s="116">
        <v>10411</v>
      </c>
      <c r="K1858" s="90" t="s">
        <v>1963</v>
      </c>
      <c r="L1858" s="90" t="s">
        <v>520</v>
      </c>
      <c r="M1858" s="94" t="str">
        <f t="shared" si="32"/>
        <v>ZARIFIAN Kourosh</v>
      </c>
      <c r="N1858" s="94" t="str">
        <f>IFERROR(VLOOKUP(A1858,'[2]CLASES-TEMPORADA 2022_2023-2023'!$A:$M,12,0),"")</f>
        <v/>
      </c>
      <c r="O1858" s="90" t="str">
        <f>IFERROR(VLOOKUP(A1858,'[2]CLASES-TEMPORADA 2022_2023-2023'!$A:$M,13,0),"")</f>
        <v/>
      </c>
    </row>
    <row r="1859" spans="1:15" s="94" customFormat="1" x14ac:dyDescent="0.2">
      <c r="A1859" s="116">
        <v>32387</v>
      </c>
      <c r="B1859" s="90" t="s">
        <v>8750</v>
      </c>
      <c r="C1859" s="90" t="s">
        <v>26</v>
      </c>
      <c r="D1859" s="90" t="s">
        <v>21</v>
      </c>
      <c r="E1859" s="90" t="s">
        <v>2034</v>
      </c>
      <c r="F1859" s="90" t="s">
        <v>3791</v>
      </c>
      <c r="G1859" s="90" t="s">
        <v>14576</v>
      </c>
      <c r="H1859" s="90" t="s">
        <v>909</v>
      </c>
      <c r="I1859" s="90" t="s">
        <v>1000</v>
      </c>
      <c r="J1859" s="116">
        <v>10039</v>
      </c>
      <c r="K1859" s="90" t="s">
        <v>1963</v>
      </c>
      <c r="L1859" s="90" t="s">
        <v>583</v>
      </c>
      <c r="M1859" s="94" t="str">
        <f t="shared" si="32"/>
        <v>GOMEZ Victor</v>
      </c>
      <c r="N1859" s="94" t="str">
        <f>IFERROR(VLOOKUP(A1859,'[2]CLASES-TEMPORADA 2022_2023-2023'!$A:$M,12,0),"")</f>
        <v/>
      </c>
      <c r="O1859" s="90" t="str">
        <f>IFERROR(VLOOKUP(A1859,'[2]CLASES-TEMPORADA 2022_2023-2023'!$A:$M,13,0),"")</f>
        <v/>
      </c>
    </row>
    <row r="1860" spans="1:15" s="94" customFormat="1" x14ac:dyDescent="0.2">
      <c r="A1860" s="116">
        <v>32386</v>
      </c>
      <c r="B1860" s="90" t="s">
        <v>8750</v>
      </c>
      <c r="C1860" s="90" t="s">
        <v>25</v>
      </c>
      <c r="D1860" s="90" t="s">
        <v>1432</v>
      </c>
      <c r="E1860" s="90" t="s">
        <v>107</v>
      </c>
      <c r="F1860" s="90" t="s">
        <v>3977</v>
      </c>
      <c r="G1860" s="90" t="s">
        <v>14577</v>
      </c>
      <c r="H1860" s="90" t="s">
        <v>909</v>
      </c>
      <c r="I1860" s="90" t="s">
        <v>1000</v>
      </c>
      <c r="J1860" s="116">
        <v>10039</v>
      </c>
      <c r="K1860" s="90" t="s">
        <v>1963</v>
      </c>
      <c r="L1860" s="90" t="s">
        <v>583</v>
      </c>
      <c r="M1860" s="94" t="str">
        <f t="shared" si="32"/>
        <v>MARTINEZ Ivan</v>
      </c>
      <c r="N1860" s="94" t="str">
        <f>IFERROR(VLOOKUP(A1860,'[2]CLASES-TEMPORADA 2022_2023-2023'!$A:$M,12,0),"")</f>
        <v/>
      </c>
      <c r="O1860" s="90" t="str">
        <f>IFERROR(VLOOKUP(A1860,'[2]CLASES-TEMPORADA 2022_2023-2023'!$A:$M,13,0),"")</f>
        <v/>
      </c>
    </row>
    <row r="1861" spans="1:15" s="94" customFormat="1" x14ac:dyDescent="0.2">
      <c r="A1861" s="116">
        <v>32378</v>
      </c>
      <c r="B1861" s="90" t="s">
        <v>8750</v>
      </c>
      <c r="C1861" s="90" t="s">
        <v>3978</v>
      </c>
      <c r="D1861" s="90" t="s">
        <v>19</v>
      </c>
      <c r="E1861" s="90" t="s">
        <v>3979</v>
      </c>
      <c r="F1861" s="90" t="s">
        <v>3682</v>
      </c>
      <c r="G1861" s="90" t="s">
        <v>14578</v>
      </c>
      <c r="H1861" s="90" t="s">
        <v>909</v>
      </c>
      <c r="I1861" s="90" t="s">
        <v>272</v>
      </c>
      <c r="J1861" s="116">
        <v>290</v>
      </c>
      <c r="K1861" s="90" t="s">
        <v>1963</v>
      </c>
      <c r="L1861" s="90" t="s">
        <v>587</v>
      </c>
      <c r="M1861" s="94" t="str">
        <f t="shared" si="32"/>
        <v>ULLOA Ferran</v>
      </c>
      <c r="N1861" s="94" t="str">
        <f>IFERROR(VLOOKUP(A1861,'[2]CLASES-TEMPORADA 2022_2023-2023'!$A:$M,12,0),"")</f>
        <v/>
      </c>
      <c r="O1861" s="90" t="str">
        <f>IFERROR(VLOOKUP(A1861,'[2]CLASES-TEMPORADA 2022_2023-2023'!$A:$M,13,0),"")</f>
        <v/>
      </c>
    </row>
    <row r="1862" spans="1:15" s="94" customFormat="1" x14ac:dyDescent="0.2">
      <c r="A1862" s="116">
        <v>32360</v>
      </c>
      <c r="B1862" s="90" t="s">
        <v>10851</v>
      </c>
      <c r="C1862" s="90" t="s">
        <v>1690</v>
      </c>
      <c r="D1862" s="90" t="s">
        <v>3980</v>
      </c>
      <c r="E1862" s="90" t="s">
        <v>2026</v>
      </c>
      <c r="F1862" s="90" t="s">
        <v>3981</v>
      </c>
      <c r="G1862" s="90" t="s">
        <v>14579</v>
      </c>
      <c r="H1862" s="90" t="s">
        <v>909</v>
      </c>
      <c r="I1862" s="90" t="s">
        <v>1100</v>
      </c>
      <c r="J1862" s="116">
        <v>585</v>
      </c>
      <c r="K1862" s="90" t="s">
        <v>1963</v>
      </c>
      <c r="L1862" s="90" t="s">
        <v>587</v>
      </c>
      <c r="M1862" s="94" t="str">
        <f t="shared" si="32"/>
        <v>CASANOVAS Aina</v>
      </c>
      <c r="N1862" s="94" t="str">
        <f>IFERROR(VLOOKUP(A1862,'[2]CLASES-TEMPORADA 2022_2023-2023'!$A:$M,12,0),"")</f>
        <v/>
      </c>
      <c r="O1862" s="90" t="str">
        <f>IFERROR(VLOOKUP(A1862,'[2]CLASES-TEMPORADA 2022_2023-2023'!$A:$M,13,0),"")</f>
        <v/>
      </c>
    </row>
    <row r="1863" spans="1:15" s="94" customFormat="1" x14ac:dyDescent="0.2">
      <c r="A1863" s="116">
        <v>32306</v>
      </c>
      <c r="B1863" s="90" t="s">
        <v>8750</v>
      </c>
      <c r="C1863" s="90" t="s">
        <v>3984</v>
      </c>
      <c r="D1863" s="90" t="s">
        <v>38</v>
      </c>
      <c r="E1863" s="90" t="s">
        <v>94</v>
      </c>
      <c r="F1863" s="90" t="s">
        <v>3985</v>
      </c>
      <c r="G1863" s="90" t="s">
        <v>14580</v>
      </c>
      <c r="H1863" s="90" t="s">
        <v>909</v>
      </c>
      <c r="I1863" s="90" t="s">
        <v>1069</v>
      </c>
      <c r="J1863" s="116">
        <v>10440</v>
      </c>
      <c r="K1863" s="90" t="s">
        <v>1963</v>
      </c>
      <c r="L1863" s="90" t="s">
        <v>582</v>
      </c>
      <c r="M1863" s="94" t="str">
        <f t="shared" si="32"/>
        <v>PEQUERUL Eduardo</v>
      </c>
      <c r="N1863" s="94" t="str">
        <f>IFERROR(VLOOKUP(A1863,'[2]CLASES-TEMPORADA 2022_2023-2023'!$A:$M,12,0),"")</f>
        <v/>
      </c>
      <c r="O1863" s="90" t="str">
        <f>IFERROR(VLOOKUP(A1863,'[2]CLASES-TEMPORADA 2022_2023-2023'!$A:$M,13,0),"")</f>
        <v/>
      </c>
    </row>
    <row r="1864" spans="1:15" s="94" customFormat="1" x14ac:dyDescent="0.2">
      <c r="A1864" s="116">
        <v>32299</v>
      </c>
      <c r="B1864" s="90" t="s">
        <v>8750</v>
      </c>
      <c r="C1864" s="90" t="s">
        <v>3986</v>
      </c>
      <c r="D1864" s="90" t="s">
        <v>69</v>
      </c>
      <c r="E1864" s="90" t="s">
        <v>66</v>
      </c>
      <c r="F1864" s="90" t="s">
        <v>3987</v>
      </c>
      <c r="G1864" s="90" t="s">
        <v>14581</v>
      </c>
      <c r="H1864" s="90" t="s">
        <v>920</v>
      </c>
      <c r="I1864" s="90" t="s">
        <v>1250</v>
      </c>
      <c r="J1864" s="116">
        <v>367</v>
      </c>
      <c r="K1864" s="90" t="s">
        <v>1963</v>
      </c>
      <c r="L1864" s="90" t="s">
        <v>599</v>
      </c>
      <c r="M1864" s="94" t="str">
        <f t="shared" si="32"/>
        <v>MAGALLANES Martin</v>
      </c>
      <c r="N1864" s="94" t="str">
        <f>IFERROR(VLOOKUP(A1864,'[2]CLASES-TEMPORADA 2022_2023-2023'!$A:$M,12,0),"")</f>
        <v/>
      </c>
      <c r="O1864" s="90" t="str">
        <f>IFERROR(VLOOKUP(A1864,'[2]CLASES-TEMPORADA 2022_2023-2023'!$A:$M,13,0),"")</f>
        <v/>
      </c>
    </row>
    <row r="1865" spans="1:15" s="94" customFormat="1" x14ac:dyDescent="0.2">
      <c r="A1865" s="116">
        <v>32280</v>
      </c>
      <c r="B1865" s="90" t="s">
        <v>10851</v>
      </c>
      <c r="C1865" s="90" t="s">
        <v>102</v>
      </c>
      <c r="D1865" s="90" t="s">
        <v>84</v>
      </c>
      <c r="E1865" s="90" t="s">
        <v>14582</v>
      </c>
      <c r="F1865" s="90" t="s">
        <v>14583</v>
      </c>
      <c r="G1865" s="90" t="s">
        <v>14584</v>
      </c>
      <c r="H1865" s="90" t="s">
        <v>913</v>
      </c>
      <c r="I1865" s="90" t="s">
        <v>975</v>
      </c>
      <c r="J1865" s="116">
        <v>546</v>
      </c>
      <c r="K1865" s="90" t="s">
        <v>1963</v>
      </c>
      <c r="L1865" s="90" t="s">
        <v>593</v>
      </c>
      <c r="M1865" s="94" t="str">
        <f t="shared" si="32"/>
        <v>HERNANDEZ Yaiza</v>
      </c>
      <c r="N1865" s="94" t="str">
        <f>IFERROR(VLOOKUP(A1865,'[2]CLASES-TEMPORADA 2022_2023-2023'!$A:$M,12,0),"")</f>
        <v/>
      </c>
      <c r="O1865" s="90" t="str">
        <f>IFERROR(VLOOKUP(A1865,'[2]CLASES-TEMPORADA 2022_2023-2023'!$A:$M,13,0),"")</f>
        <v/>
      </c>
    </row>
    <row r="1866" spans="1:15" s="94" customFormat="1" x14ac:dyDescent="0.2">
      <c r="A1866" s="116">
        <v>32269</v>
      </c>
      <c r="B1866" s="90" t="s">
        <v>8750</v>
      </c>
      <c r="C1866" s="90" t="s">
        <v>3989</v>
      </c>
      <c r="D1866" s="90" t="s">
        <v>1298</v>
      </c>
      <c r="E1866" s="90" t="s">
        <v>3990</v>
      </c>
      <c r="F1866" s="90" t="s">
        <v>3815</v>
      </c>
      <c r="G1866" s="90" t="s">
        <v>14585</v>
      </c>
      <c r="H1866" s="90" t="s">
        <v>909</v>
      </c>
      <c r="I1866" s="90" t="s">
        <v>11163</v>
      </c>
      <c r="J1866" s="116">
        <v>10478</v>
      </c>
      <c r="K1866" s="90" t="s">
        <v>1963</v>
      </c>
      <c r="L1866" s="90" t="s">
        <v>587</v>
      </c>
      <c r="M1866" s="94" t="str">
        <f t="shared" si="32"/>
        <v>PRIEGO Hristo</v>
      </c>
      <c r="N1866" s="94" t="str">
        <f>IFERROR(VLOOKUP(A1866,'[2]CLASES-TEMPORADA 2022_2023-2023'!$A:$M,12,0),"")</f>
        <v/>
      </c>
      <c r="O1866" s="90" t="str">
        <f>IFERROR(VLOOKUP(A1866,'[2]CLASES-TEMPORADA 2022_2023-2023'!$A:$M,13,0),"")</f>
        <v/>
      </c>
    </row>
    <row r="1867" spans="1:15" s="94" customFormat="1" x14ac:dyDescent="0.2">
      <c r="A1867" s="116">
        <v>32264</v>
      </c>
      <c r="B1867" s="90" t="s">
        <v>8750</v>
      </c>
      <c r="C1867" s="90" t="s">
        <v>160</v>
      </c>
      <c r="D1867" s="90" t="s">
        <v>102</v>
      </c>
      <c r="E1867" s="90" t="s">
        <v>2312</v>
      </c>
      <c r="F1867" s="90" t="s">
        <v>14586</v>
      </c>
      <c r="G1867" s="90" t="s">
        <v>14587</v>
      </c>
      <c r="H1867" s="90" t="s">
        <v>909</v>
      </c>
      <c r="I1867" s="90" t="s">
        <v>921</v>
      </c>
      <c r="J1867" s="116">
        <v>78</v>
      </c>
      <c r="K1867" s="90" t="s">
        <v>1963</v>
      </c>
      <c r="L1867" s="90" t="s">
        <v>583</v>
      </c>
      <c r="M1867" s="94" t="str">
        <f t="shared" si="32"/>
        <v>NUÑEZ Felix</v>
      </c>
      <c r="N1867" s="94" t="str">
        <f>IFERROR(VLOOKUP(A1867,'[2]CLASES-TEMPORADA 2022_2023-2023'!$A:$M,12,0),"")</f>
        <v/>
      </c>
      <c r="O1867" s="90" t="str">
        <f>IFERROR(VLOOKUP(A1867,'[2]CLASES-TEMPORADA 2022_2023-2023'!$A:$M,13,0),"")</f>
        <v/>
      </c>
    </row>
    <row r="1868" spans="1:15" s="94" customFormat="1" x14ac:dyDescent="0.2">
      <c r="A1868" s="116">
        <v>32256</v>
      </c>
      <c r="B1868" s="90" t="s">
        <v>8750</v>
      </c>
      <c r="C1868" s="90" t="s">
        <v>22</v>
      </c>
      <c r="D1868" s="90" t="s">
        <v>1296</v>
      </c>
      <c r="E1868" s="90" t="s">
        <v>41</v>
      </c>
      <c r="F1868" s="90" t="s">
        <v>3991</v>
      </c>
      <c r="G1868" s="90" t="s">
        <v>14588</v>
      </c>
      <c r="H1868" s="90" t="s">
        <v>909</v>
      </c>
      <c r="I1868" s="90" t="s">
        <v>11163</v>
      </c>
      <c r="J1868" s="116">
        <v>10478</v>
      </c>
      <c r="K1868" s="90" t="s">
        <v>1963</v>
      </c>
      <c r="L1868" s="90" t="s">
        <v>587</v>
      </c>
      <c r="M1868" s="94" t="str">
        <f t="shared" si="32"/>
        <v>FERNANDEZ David</v>
      </c>
      <c r="N1868" s="94" t="str">
        <f>IFERROR(VLOOKUP(A1868,'[2]CLASES-TEMPORADA 2022_2023-2023'!$A:$M,12,0),"")</f>
        <v/>
      </c>
      <c r="O1868" s="90" t="str">
        <f>IFERROR(VLOOKUP(A1868,'[2]CLASES-TEMPORADA 2022_2023-2023'!$A:$M,13,0),"")</f>
        <v/>
      </c>
    </row>
    <row r="1869" spans="1:15" s="94" customFormat="1" x14ac:dyDescent="0.2">
      <c r="A1869" s="116">
        <v>32249</v>
      </c>
      <c r="B1869" s="90" t="s">
        <v>10851</v>
      </c>
      <c r="C1869" s="90" t="s">
        <v>3992</v>
      </c>
      <c r="D1869" s="90" t="s">
        <v>1635</v>
      </c>
      <c r="E1869" s="90" t="s">
        <v>3059</v>
      </c>
      <c r="F1869" s="90" t="s">
        <v>3993</v>
      </c>
      <c r="G1869" s="90" t="s">
        <v>14589</v>
      </c>
      <c r="H1869" s="90" t="s">
        <v>909</v>
      </c>
      <c r="I1869" s="90" t="s">
        <v>946</v>
      </c>
      <c r="J1869" s="116">
        <v>268</v>
      </c>
      <c r="K1869" s="90" t="s">
        <v>1963</v>
      </c>
      <c r="L1869" s="90" t="s">
        <v>587</v>
      </c>
      <c r="M1869" s="94" t="str">
        <f t="shared" si="32"/>
        <v>CUMPLIDO Guadalupe</v>
      </c>
      <c r="N1869" s="94" t="str">
        <f>IFERROR(VLOOKUP(A1869,'[2]CLASES-TEMPORADA 2022_2023-2023'!$A:$M,12,0),"")</f>
        <v/>
      </c>
      <c r="O1869" s="90" t="str">
        <f>IFERROR(VLOOKUP(A1869,'[2]CLASES-TEMPORADA 2022_2023-2023'!$A:$M,13,0),"")</f>
        <v/>
      </c>
    </row>
    <row r="1870" spans="1:15" s="94" customFormat="1" x14ac:dyDescent="0.2">
      <c r="A1870" s="116">
        <v>32248</v>
      </c>
      <c r="B1870" s="90" t="s">
        <v>8750</v>
      </c>
      <c r="C1870" s="90" t="s">
        <v>3994</v>
      </c>
      <c r="D1870" s="90" t="s">
        <v>3995</v>
      </c>
      <c r="E1870" s="90" t="s">
        <v>1961</v>
      </c>
      <c r="F1870" s="90" t="s">
        <v>3996</v>
      </c>
      <c r="G1870" s="90" t="s">
        <v>14590</v>
      </c>
      <c r="H1870" s="90" t="s">
        <v>909</v>
      </c>
      <c r="I1870" s="90" t="s">
        <v>946</v>
      </c>
      <c r="J1870" s="116">
        <v>268</v>
      </c>
      <c r="K1870" s="90" t="s">
        <v>1963</v>
      </c>
      <c r="L1870" s="90" t="s">
        <v>587</v>
      </c>
      <c r="M1870" s="94" t="str">
        <f t="shared" si="32"/>
        <v>NUÑEZ DE PRADO Marc</v>
      </c>
      <c r="N1870" s="94" t="str">
        <f>IFERROR(VLOOKUP(A1870,'[2]CLASES-TEMPORADA 2022_2023-2023'!$A:$M,12,0),"")</f>
        <v/>
      </c>
      <c r="O1870" s="90" t="str">
        <f>IFERROR(VLOOKUP(A1870,'[2]CLASES-TEMPORADA 2022_2023-2023'!$A:$M,13,0),"")</f>
        <v/>
      </c>
    </row>
    <row r="1871" spans="1:15" s="94" customFormat="1" x14ac:dyDescent="0.2">
      <c r="A1871" s="116">
        <v>32238</v>
      </c>
      <c r="B1871" s="90" t="s">
        <v>8750</v>
      </c>
      <c r="C1871" s="90" t="s">
        <v>2362</v>
      </c>
      <c r="D1871" s="90" t="s">
        <v>22</v>
      </c>
      <c r="E1871" s="90" t="s">
        <v>41</v>
      </c>
      <c r="F1871" s="90" t="s">
        <v>3997</v>
      </c>
      <c r="G1871" s="90" t="s">
        <v>14591</v>
      </c>
      <c r="H1871" s="90" t="s">
        <v>920</v>
      </c>
      <c r="I1871" s="90" t="s">
        <v>11163</v>
      </c>
      <c r="J1871" s="116">
        <v>10478</v>
      </c>
      <c r="K1871" s="90" t="s">
        <v>1963</v>
      </c>
      <c r="L1871" s="90" t="s">
        <v>587</v>
      </c>
      <c r="M1871" s="94" t="str">
        <f t="shared" si="32"/>
        <v>ESCOBAR David</v>
      </c>
      <c r="N1871" s="94" t="str">
        <f>IFERROR(VLOOKUP(A1871,'[2]CLASES-TEMPORADA 2022_2023-2023'!$A:$M,12,0),"")</f>
        <v/>
      </c>
      <c r="O1871" s="90" t="str">
        <f>IFERROR(VLOOKUP(A1871,'[2]CLASES-TEMPORADA 2022_2023-2023'!$A:$M,13,0),"")</f>
        <v/>
      </c>
    </row>
    <row r="1872" spans="1:15" s="94" customFormat="1" x14ac:dyDescent="0.2">
      <c r="A1872" s="116">
        <v>32221</v>
      </c>
      <c r="B1872" s="90" t="s">
        <v>8750</v>
      </c>
      <c r="C1872" s="90" t="s">
        <v>25</v>
      </c>
      <c r="D1872" s="90" t="s">
        <v>1098</v>
      </c>
      <c r="E1872" s="90" t="s">
        <v>48</v>
      </c>
      <c r="F1872" s="90" t="s">
        <v>3998</v>
      </c>
      <c r="G1872" s="90" t="s">
        <v>14592</v>
      </c>
      <c r="H1872" s="90" t="s">
        <v>909</v>
      </c>
      <c r="I1872" s="90" t="s">
        <v>1000</v>
      </c>
      <c r="J1872" s="116">
        <v>10039</v>
      </c>
      <c r="K1872" s="90" t="s">
        <v>1963</v>
      </c>
      <c r="L1872" s="90" t="s">
        <v>583</v>
      </c>
      <c r="M1872" s="94" t="str">
        <f t="shared" si="32"/>
        <v>MARTINEZ Javier</v>
      </c>
      <c r="N1872" s="94" t="str">
        <f>IFERROR(VLOOKUP(A1872,'[2]CLASES-TEMPORADA 2022_2023-2023'!$A:$M,12,0),"")</f>
        <v/>
      </c>
      <c r="O1872" s="90" t="str">
        <f>IFERROR(VLOOKUP(A1872,'[2]CLASES-TEMPORADA 2022_2023-2023'!$A:$M,13,0),"")</f>
        <v/>
      </c>
    </row>
    <row r="1873" spans="1:15" s="94" customFormat="1" x14ac:dyDescent="0.2">
      <c r="A1873" s="116">
        <v>32220</v>
      </c>
      <c r="B1873" s="90" t="s">
        <v>8750</v>
      </c>
      <c r="C1873" s="90" t="s">
        <v>65</v>
      </c>
      <c r="D1873" s="90" t="s">
        <v>3999</v>
      </c>
      <c r="E1873" s="90" t="s">
        <v>1052</v>
      </c>
      <c r="F1873" s="90" t="s">
        <v>4000</v>
      </c>
      <c r="G1873" s="90" t="s">
        <v>14593</v>
      </c>
      <c r="H1873" s="90" t="s">
        <v>909</v>
      </c>
      <c r="I1873" s="90" t="s">
        <v>550</v>
      </c>
      <c r="J1873" s="116">
        <v>10138</v>
      </c>
      <c r="K1873" s="90" t="s">
        <v>1963</v>
      </c>
      <c r="L1873" s="90" t="s">
        <v>627</v>
      </c>
      <c r="M1873" s="94" t="str">
        <f t="shared" si="32"/>
        <v>VAL Unai</v>
      </c>
      <c r="N1873" s="94" t="str">
        <f>IFERROR(VLOOKUP(A1873,'[2]CLASES-TEMPORADA 2022_2023-2023'!$A:$M,12,0),"")</f>
        <v/>
      </c>
      <c r="O1873" s="90" t="str">
        <f>IFERROR(VLOOKUP(A1873,'[2]CLASES-TEMPORADA 2022_2023-2023'!$A:$M,13,0),"")</f>
        <v/>
      </c>
    </row>
    <row r="1874" spans="1:15" s="94" customFormat="1" x14ac:dyDescent="0.2">
      <c r="A1874" s="116">
        <v>32208</v>
      </c>
      <c r="B1874" s="90" t="s">
        <v>10851</v>
      </c>
      <c r="C1874" s="90" t="s">
        <v>2391</v>
      </c>
      <c r="D1874" s="90" t="s">
        <v>4002</v>
      </c>
      <c r="E1874" s="90" t="s">
        <v>4003</v>
      </c>
      <c r="F1874" s="90" t="s">
        <v>4004</v>
      </c>
      <c r="G1874" s="90" t="s">
        <v>14594</v>
      </c>
      <c r="H1874" s="90" t="s">
        <v>909</v>
      </c>
      <c r="I1874" s="90" t="s">
        <v>1187</v>
      </c>
      <c r="J1874" s="116">
        <v>246</v>
      </c>
      <c r="K1874" s="90" t="s">
        <v>1963</v>
      </c>
      <c r="L1874" s="90" t="s">
        <v>587</v>
      </c>
      <c r="M1874" s="94" t="str">
        <f t="shared" si="32"/>
        <v>BENET Elsa</v>
      </c>
      <c r="N1874" s="94" t="str">
        <f>IFERROR(VLOOKUP(A1874,'[2]CLASES-TEMPORADA 2022_2023-2023'!$A:$M,12,0),"")</f>
        <v/>
      </c>
      <c r="O1874" s="90" t="str">
        <f>IFERROR(VLOOKUP(A1874,'[2]CLASES-TEMPORADA 2022_2023-2023'!$A:$M,13,0),"")</f>
        <v/>
      </c>
    </row>
    <row r="1875" spans="1:15" s="94" customFormat="1" x14ac:dyDescent="0.2">
      <c r="A1875" s="116">
        <v>32201</v>
      </c>
      <c r="B1875" s="90" t="s">
        <v>8750</v>
      </c>
      <c r="C1875" s="90" t="s">
        <v>1316</v>
      </c>
      <c r="D1875" s="90" t="s">
        <v>4005</v>
      </c>
      <c r="E1875" s="90" t="s">
        <v>43</v>
      </c>
      <c r="F1875" s="90" t="s">
        <v>4006</v>
      </c>
      <c r="G1875" s="90" t="s">
        <v>14595</v>
      </c>
      <c r="H1875" s="90" t="s">
        <v>920</v>
      </c>
      <c r="I1875" s="90" t="s">
        <v>1168</v>
      </c>
      <c r="J1875" s="116">
        <v>583</v>
      </c>
      <c r="K1875" s="90" t="s">
        <v>1963</v>
      </c>
      <c r="L1875" s="90" t="s">
        <v>587</v>
      </c>
      <c r="M1875" s="94" t="str">
        <f t="shared" si="32"/>
        <v>CRUZ Antonio</v>
      </c>
      <c r="N1875" s="94" t="str">
        <f>IFERROR(VLOOKUP(A1875,'[2]CLASES-TEMPORADA 2022_2023-2023'!$A:$M,12,0),"")</f>
        <v/>
      </c>
      <c r="O1875" s="90" t="str">
        <f>IFERROR(VLOOKUP(A1875,'[2]CLASES-TEMPORADA 2022_2023-2023'!$A:$M,13,0),"")</f>
        <v/>
      </c>
    </row>
    <row r="1876" spans="1:15" s="94" customFormat="1" x14ac:dyDescent="0.2">
      <c r="A1876" s="116">
        <v>32195</v>
      </c>
      <c r="B1876" s="90" t="s">
        <v>8750</v>
      </c>
      <c r="C1876" s="90" t="s">
        <v>4008</v>
      </c>
      <c r="D1876" s="90" t="s">
        <v>2795</v>
      </c>
      <c r="E1876" s="90" t="s">
        <v>32</v>
      </c>
      <c r="F1876" s="90" t="s">
        <v>4009</v>
      </c>
      <c r="G1876" s="90" t="s">
        <v>14596</v>
      </c>
      <c r="H1876" s="90" t="s">
        <v>909</v>
      </c>
      <c r="I1876" s="90" t="s">
        <v>1167</v>
      </c>
      <c r="J1876" s="116">
        <v>682</v>
      </c>
      <c r="K1876" s="90" t="s">
        <v>1963</v>
      </c>
      <c r="L1876" s="90" t="s">
        <v>520</v>
      </c>
      <c r="M1876" s="94" t="str">
        <f t="shared" si="32"/>
        <v>VIQUEIRA Santiago</v>
      </c>
      <c r="N1876" s="94" t="str">
        <f>IFERROR(VLOOKUP(A1876,'[2]CLASES-TEMPORADA 2022_2023-2023'!$A:$M,12,0),"")</f>
        <v/>
      </c>
      <c r="O1876" s="90" t="str">
        <f>IFERROR(VLOOKUP(A1876,'[2]CLASES-TEMPORADA 2022_2023-2023'!$A:$M,13,0),"")</f>
        <v/>
      </c>
    </row>
    <row r="1877" spans="1:15" s="94" customFormat="1" x14ac:dyDescent="0.2">
      <c r="A1877" s="116">
        <v>32187</v>
      </c>
      <c r="B1877" s="90" t="s">
        <v>8750</v>
      </c>
      <c r="C1877" s="90" t="s">
        <v>4010</v>
      </c>
      <c r="D1877" s="90" t="s">
        <v>4011</v>
      </c>
      <c r="E1877" s="90" t="s">
        <v>4012</v>
      </c>
      <c r="F1877" s="90" t="s">
        <v>4013</v>
      </c>
      <c r="G1877" s="90" t="s">
        <v>14597</v>
      </c>
      <c r="H1877" s="90" t="s">
        <v>909</v>
      </c>
      <c r="I1877" s="90" t="s">
        <v>1060</v>
      </c>
      <c r="J1877" s="116">
        <v>353</v>
      </c>
      <c r="K1877" s="90" t="s">
        <v>1963</v>
      </c>
      <c r="L1877" s="90" t="s">
        <v>583</v>
      </c>
      <c r="M1877" s="94" t="str">
        <f t="shared" si="32"/>
        <v>ENCINAS Ezequiel</v>
      </c>
      <c r="N1877" s="94" t="str">
        <f>IFERROR(VLOOKUP(A1877,'[2]CLASES-TEMPORADA 2022_2023-2023'!$A:$M,12,0),"")</f>
        <v/>
      </c>
      <c r="O1877" s="90" t="str">
        <f>IFERROR(VLOOKUP(A1877,'[2]CLASES-TEMPORADA 2022_2023-2023'!$A:$M,13,0),"")</f>
        <v/>
      </c>
    </row>
    <row r="1878" spans="1:15" s="94" customFormat="1" x14ac:dyDescent="0.2">
      <c r="A1878" s="116">
        <v>32179</v>
      </c>
      <c r="B1878" s="90" t="s">
        <v>8750</v>
      </c>
      <c r="C1878" s="90" t="s">
        <v>1083</v>
      </c>
      <c r="D1878" s="90" t="s">
        <v>25</v>
      </c>
      <c r="E1878" s="90" t="s">
        <v>3980</v>
      </c>
      <c r="F1878" s="90" t="s">
        <v>4014</v>
      </c>
      <c r="G1878" s="90" t="s">
        <v>14598</v>
      </c>
      <c r="H1878" s="90" t="s">
        <v>909</v>
      </c>
      <c r="I1878" s="90" t="s">
        <v>272</v>
      </c>
      <c r="J1878" s="116">
        <v>290</v>
      </c>
      <c r="K1878" s="90" t="s">
        <v>1963</v>
      </c>
      <c r="L1878" s="90" t="s">
        <v>587</v>
      </c>
      <c r="M1878" s="94" t="str">
        <f t="shared" si="32"/>
        <v>MARCO Oriol</v>
      </c>
      <c r="N1878" s="94" t="str">
        <f>IFERROR(VLOOKUP(A1878,'[2]CLASES-TEMPORADA 2022_2023-2023'!$A:$M,12,0),"")</f>
        <v/>
      </c>
      <c r="O1878" s="90" t="str">
        <f>IFERROR(VLOOKUP(A1878,'[2]CLASES-TEMPORADA 2022_2023-2023'!$A:$M,13,0),"")</f>
        <v/>
      </c>
    </row>
    <row r="1879" spans="1:15" s="94" customFormat="1" x14ac:dyDescent="0.2">
      <c r="A1879" s="116">
        <v>32176</v>
      </c>
      <c r="B1879" s="90" t="s">
        <v>10851</v>
      </c>
      <c r="C1879" s="90" t="s">
        <v>4015</v>
      </c>
      <c r="D1879" s="90" t="s">
        <v>31</v>
      </c>
      <c r="E1879" s="90" t="s">
        <v>4016</v>
      </c>
      <c r="F1879" s="90" t="s">
        <v>3406</v>
      </c>
      <c r="G1879" s="90" t="s">
        <v>14599</v>
      </c>
      <c r="H1879" s="90" t="s">
        <v>913</v>
      </c>
      <c r="I1879" s="90" t="s">
        <v>1229</v>
      </c>
      <c r="J1879" s="116">
        <v>404</v>
      </c>
      <c r="K1879" s="90" t="s">
        <v>1963</v>
      </c>
      <c r="L1879" s="90" t="s">
        <v>587</v>
      </c>
      <c r="M1879" s="94" t="str">
        <f t="shared" si="32"/>
        <v>ESCODA Abril</v>
      </c>
      <c r="N1879" s="94" t="str">
        <f>IFERROR(VLOOKUP(A1879,'[2]CLASES-TEMPORADA 2022_2023-2023'!$A:$M,12,0),"")</f>
        <v/>
      </c>
      <c r="O1879" s="90" t="str">
        <f>IFERROR(VLOOKUP(A1879,'[2]CLASES-TEMPORADA 2022_2023-2023'!$A:$M,13,0),"")</f>
        <v/>
      </c>
    </row>
    <row r="1880" spans="1:15" s="94" customFormat="1" x14ac:dyDescent="0.2">
      <c r="A1880" s="116">
        <v>32175</v>
      </c>
      <c r="B1880" s="90" t="s">
        <v>8750</v>
      </c>
      <c r="C1880" s="90" t="s">
        <v>100</v>
      </c>
      <c r="D1880" s="90" t="s">
        <v>66</v>
      </c>
      <c r="E1880" s="90" t="s">
        <v>4017</v>
      </c>
      <c r="F1880" s="90" t="s">
        <v>3263</v>
      </c>
      <c r="G1880" s="90" t="s">
        <v>14600</v>
      </c>
      <c r="H1880" s="90" t="s">
        <v>920</v>
      </c>
      <c r="I1880" s="90" t="s">
        <v>272</v>
      </c>
      <c r="J1880" s="116">
        <v>290</v>
      </c>
      <c r="K1880" s="90" t="s">
        <v>1963</v>
      </c>
      <c r="L1880" s="90" t="s">
        <v>587</v>
      </c>
      <c r="M1880" s="94" t="str">
        <f t="shared" si="32"/>
        <v>LOZANO Manel</v>
      </c>
      <c r="N1880" s="94" t="str">
        <f>IFERROR(VLOOKUP(A1880,'[2]CLASES-TEMPORADA 2022_2023-2023'!$A:$M,12,0),"")</f>
        <v/>
      </c>
      <c r="O1880" s="90" t="str">
        <f>IFERROR(VLOOKUP(A1880,'[2]CLASES-TEMPORADA 2022_2023-2023'!$A:$M,13,0),"")</f>
        <v/>
      </c>
    </row>
    <row r="1881" spans="1:15" s="94" customFormat="1" x14ac:dyDescent="0.2">
      <c r="A1881" s="116">
        <v>32174</v>
      </c>
      <c r="B1881" s="90" t="s">
        <v>8750</v>
      </c>
      <c r="C1881" s="90" t="s">
        <v>4018</v>
      </c>
      <c r="D1881" s="90" t="s">
        <v>4019</v>
      </c>
      <c r="E1881" s="90" t="s">
        <v>4020</v>
      </c>
      <c r="F1881" s="90" t="s">
        <v>4021</v>
      </c>
      <c r="G1881" s="90" t="s">
        <v>14601</v>
      </c>
      <c r="H1881" s="90" t="s">
        <v>909</v>
      </c>
      <c r="I1881" s="90" t="s">
        <v>272</v>
      </c>
      <c r="J1881" s="116">
        <v>290</v>
      </c>
      <c r="K1881" s="90" t="s">
        <v>1963</v>
      </c>
      <c r="L1881" s="90" t="s">
        <v>587</v>
      </c>
      <c r="M1881" s="94" t="str">
        <f t="shared" si="32"/>
        <v>ROMAGOSA Juli</v>
      </c>
      <c r="N1881" s="94" t="str">
        <f>IFERROR(VLOOKUP(A1881,'[2]CLASES-TEMPORADA 2022_2023-2023'!$A:$M,12,0),"")</f>
        <v/>
      </c>
      <c r="O1881" s="90" t="str">
        <f>IFERROR(VLOOKUP(A1881,'[2]CLASES-TEMPORADA 2022_2023-2023'!$A:$M,13,0),"")</f>
        <v/>
      </c>
    </row>
    <row r="1882" spans="1:15" s="94" customFormat="1" x14ac:dyDescent="0.2">
      <c r="A1882" s="116">
        <v>32173</v>
      </c>
      <c r="B1882" s="90" t="s">
        <v>8750</v>
      </c>
      <c r="C1882" s="90" t="s">
        <v>4022</v>
      </c>
      <c r="D1882" s="90" t="s">
        <v>4023</v>
      </c>
      <c r="E1882" s="90" t="s">
        <v>4024</v>
      </c>
      <c r="F1882" s="90" t="s">
        <v>4025</v>
      </c>
      <c r="G1882" s="90" t="s">
        <v>14602</v>
      </c>
      <c r="H1882" s="90" t="s">
        <v>909</v>
      </c>
      <c r="I1882" s="90" t="s">
        <v>272</v>
      </c>
      <c r="J1882" s="116">
        <v>290</v>
      </c>
      <c r="K1882" s="90" t="s">
        <v>1963</v>
      </c>
      <c r="L1882" s="90" t="s">
        <v>587</v>
      </c>
      <c r="M1882" s="94" t="str">
        <f t="shared" si="32"/>
        <v>SERENA Pere Gustav</v>
      </c>
      <c r="N1882" s="94" t="str">
        <f>IFERROR(VLOOKUP(A1882,'[2]CLASES-TEMPORADA 2022_2023-2023'!$A:$M,12,0),"")</f>
        <v/>
      </c>
      <c r="O1882" s="90" t="str">
        <f>IFERROR(VLOOKUP(A1882,'[2]CLASES-TEMPORADA 2022_2023-2023'!$A:$M,13,0),"")</f>
        <v/>
      </c>
    </row>
    <row r="1883" spans="1:15" s="94" customFormat="1" x14ac:dyDescent="0.2">
      <c r="A1883" s="116">
        <v>32169</v>
      </c>
      <c r="B1883" s="90" t="s">
        <v>8750</v>
      </c>
      <c r="C1883" s="90" t="s">
        <v>4027</v>
      </c>
      <c r="D1883" s="90" t="s">
        <v>46</v>
      </c>
      <c r="E1883" s="90" t="s">
        <v>4028</v>
      </c>
      <c r="F1883" s="90" t="s">
        <v>4029</v>
      </c>
      <c r="G1883" s="90" t="s">
        <v>14603</v>
      </c>
      <c r="H1883" s="90" t="s">
        <v>920</v>
      </c>
      <c r="I1883" s="90" t="s">
        <v>955</v>
      </c>
      <c r="J1883" s="116">
        <v>331</v>
      </c>
      <c r="K1883" s="90" t="s">
        <v>1963</v>
      </c>
      <c r="L1883" s="90" t="s">
        <v>588</v>
      </c>
      <c r="M1883" s="94" t="str">
        <f t="shared" si="32"/>
        <v>SAGARDIA Unax</v>
      </c>
      <c r="N1883" s="94" t="str">
        <f>IFERROR(VLOOKUP(A1883,'[2]CLASES-TEMPORADA 2022_2023-2023'!$A:$M,12,0),"")</f>
        <v/>
      </c>
      <c r="O1883" s="90" t="str">
        <f>IFERROR(VLOOKUP(A1883,'[2]CLASES-TEMPORADA 2022_2023-2023'!$A:$M,13,0),"")</f>
        <v/>
      </c>
    </row>
    <row r="1884" spans="1:15" s="94" customFormat="1" x14ac:dyDescent="0.2">
      <c r="A1884" s="116">
        <v>32168</v>
      </c>
      <c r="B1884" s="90" t="s">
        <v>8750</v>
      </c>
      <c r="C1884" s="90" t="s">
        <v>4030</v>
      </c>
      <c r="D1884" s="90" t="s">
        <v>4031</v>
      </c>
      <c r="E1884" s="90" t="s">
        <v>124</v>
      </c>
      <c r="F1884" s="90" t="s">
        <v>4032</v>
      </c>
      <c r="G1884" s="90" t="s">
        <v>14604</v>
      </c>
      <c r="H1884" s="90" t="s">
        <v>913</v>
      </c>
      <c r="I1884" s="90" t="s">
        <v>1152</v>
      </c>
      <c r="J1884" s="116">
        <v>62</v>
      </c>
      <c r="K1884" s="90" t="s">
        <v>1963</v>
      </c>
      <c r="L1884" s="90" t="s">
        <v>588</v>
      </c>
      <c r="M1884" s="94" t="str">
        <f t="shared" si="32"/>
        <v>PLAZA Iker</v>
      </c>
      <c r="N1884" s="94" t="str">
        <f>IFERROR(VLOOKUP(A1884,'[2]CLASES-TEMPORADA 2022_2023-2023'!$A:$M,12,0),"")</f>
        <v/>
      </c>
      <c r="O1884" s="90" t="str">
        <f>IFERROR(VLOOKUP(A1884,'[2]CLASES-TEMPORADA 2022_2023-2023'!$A:$M,13,0),"")</f>
        <v/>
      </c>
    </row>
    <row r="1885" spans="1:15" s="94" customFormat="1" x14ac:dyDescent="0.2">
      <c r="A1885" s="116">
        <v>32167</v>
      </c>
      <c r="B1885" s="90" t="s">
        <v>8750</v>
      </c>
      <c r="C1885" s="90" t="s">
        <v>2721</v>
      </c>
      <c r="D1885" s="90" t="s">
        <v>2722</v>
      </c>
      <c r="E1885" s="90" t="s">
        <v>3428</v>
      </c>
      <c r="F1885" s="90" t="s">
        <v>2094</v>
      </c>
      <c r="G1885" s="90" t="s">
        <v>14605</v>
      </c>
      <c r="H1885" s="90" t="s">
        <v>913</v>
      </c>
      <c r="I1885" s="90" t="s">
        <v>1152</v>
      </c>
      <c r="J1885" s="116">
        <v>62</v>
      </c>
      <c r="K1885" s="90" t="s">
        <v>1963</v>
      </c>
      <c r="L1885" s="90" t="s">
        <v>588</v>
      </c>
      <c r="M1885" s="94" t="str">
        <f t="shared" si="32"/>
        <v>TOQUERO Xabier</v>
      </c>
      <c r="N1885" s="94" t="str">
        <f>IFERROR(VLOOKUP(A1885,'[2]CLASES-TEMPORADA 2022_2023-2023'!$A:$M,12,0),"")</f>
        <v/>
      </c>
      <c r="O1885" s="90" t="str">
        <f>IFERROR(VLOOKUP(A1885,'[2]CLASES-TEMPORADA 2022_2023-2023'!$A:$M,13,0),"")</f>
        <v/>
      </c>
    </row>
    <row r="1886" spans="1:15" s="94" customFormat="1" x14ac:dyDescent="0.2">
      <c r="A1886" s="116">
        <v>32165</v>
      </c>
      <c r="B1886" s="90" t="s">
        <v>8750</v>
      </c>
      <c r="C1886" s="90" t="s">
        <v>5449</v>
      </c>
      <c r="D1886" s="90" t="s">
        <v>161</v>
      </c>
      <c r="E1886" s="90" t="s">
        <v>14606</v>
      </c>
      <c r="F1886" s="90" t="s">
        <v>2323</v>
      </c>
      <c r="G1886" s="90" t="s">
        <v>14607</v>
      </c>
      <c r="H1886" s="90" t="s">
        <v>909</v>
      </c>
      <c r="I1886" s="90" t="s">
        <v>1185</v>
      </c>
      <c r="J1886" s="116">
        <v>10058</v>
      </c>
      <c r="K1886" s="90" t="s">
        <v>1963</v>
      </c>
      <c r="L1886" s="90" t="s">
        <v>591</v>
      </c>
      <c r="M1886" s="94" t="str">
        <f t="shared" si="32"/>
        <v>JURADO Carlos Jairo</v>
      </c>
      <c r="N1886" s="94" t="str">
        <f>IFERROR(VLOOKUP(A1886,'[2]CLASES-TEMPORADA 2022_2023-2023'!$A:$M,12,0),"")</f>
        <v/>
      </c>
      <c r="O1886" s="90" t="str">
        <f>IFERROR(VLOOKUP(A1886,'[2]CLASES-TEMPORADA 2022_2023-2023'!$A:$M,13,0),"")</f>
        <v/>
      </c>
    </row>
    <row r="1887" spans="1:15" s="94" customFormat="1" x14ac:dyDescent="0.2">
      <c r="A1887" s="116">
        <v>32162</v>
      </c>
      <c r="B1887" s="90" t="s">
        <v>8750</v>
      </c>
      <c r="C1887" s="90" t="s">
        <v>1664</v>
      </c>
      <c r="D1887" s="90" t="s">
        <v>29</v>
      </c>
      <c r="E1887" s="90" t="s">
        <v>2278</v>
      </c>
      <c r="F1887" s="90" t="s">
        <v>4033</v>
      </c>
      <c r="G1887" s="90" t="s">
        <v>14608</v>
      </c>
      <c r="H1887" s="90" t="s">
        <v>913</v>
      </c>
      <c r="I1887" s="90" t="s">
        <v>915</v>
      </c>
      <c r="J1887" s="116">
        <v>37</v>
      </c>
      <c r="K1887" s="90" t="s">
        <v>1963</v>
      </c>
      <c r="L1887" s="90" t="s">
        <v>185</v>
      </c>
      <c r="M1887" s="94" t="str">
        <f t="shared" si="32"/>
        <v>MATAS Mario</v>
      </c>
      <c r="N1887" s="94" t="str">
        <f>IFERROR(VLOOKUP(A1887,'[2]CLASES-TEMPORADA 2022_2023-2023'!$A:$M,12,0),"")</f>
        <v/>
      </c>
      <c r="O1887" s="90" t="str">
        <f>IFERROR(VLOOKUP(A1887,'[2]CLASES-TEMPORADA 2022_2023-2023'!$A:$M,13,0),"")</f>
        <v/>
      </c>
    </row>
    <row r="1888" spans="1:15" s="94" customFormat="1" x14ac:dyDescent="0.2">
      <c r="A1888" s="116">
        <v>32161</v>
      </c>
      <c r="B1888" s="90" t="s">
        <v>8750</v>
      </c>
      <c r="C1888" s="90" t="s">
        <v>1085</v>
      </c>
      <c r="D1888" s="90" t="s">
        <v>71</v>
      </c>
      <c r="E1888" s="90" t="s">
        <v>1079</v>
      </c>
      <c r="F1888" s="90" t="s">
        <v>4034</v>
      </c>
      <c r="G1888" s="90" t="s">
        <v>14501</v>
      </c>
      <c r="H1888" s="90" t="s">
        <v>920</v>
      </c>
      <c r="I1888" s="90" t="s">
        <v>867</v>
      </c>
      <c r="J1888" s="116">
        <v>10460</v>
      </c>
      <c r="K1888" s="90" t="s">
        <v>1963</v>
      </c>
      <c r="L1888" s="90" t="s">
        <v>185</v>
      </c>
      <c r="M1888" s="94" t="str">
        <f t="shared" si="32"/>
        <v>SERRANO Hugo</v>
      </c>
      <c r="N1888" s="94" t="str">
        <f>IFERROR(VLOOKUP(A1888,'[2]CLASES-TEMPORADA 2022_2023-2023'!$A:$M,12,0),"")</f>
        <v/>
      </c>
      <c r="O1888" s="90" t="str">
        <f>IFERROR(VLOOKUP(A1888,'[2]CLASES-TEMPORADA 2022_2023-2023'!$A:$M,13,0),"")</f>
        <v/>
      </c>
    </row>
    <row r="1889" spans="1:15" s="94" customFormat="1" x14ac:dyDescent="0.2">
      <c r="A1889" s="116">
        <v>32158</v>
      </c>
      <c r="B1889" s="90" t="s">
        <v>8750</v>
      </c>
      <c r="C1889" s="90" t="s">
        <v>46</v>
      </c>
      <c r="D1889" s="90" t="s">
        <v>2716</v>
      </c>
      <c r="E1889" s="90" t="s">
        <v>2755</v>
      </c>
      <c r="F1889" s="90" t="s">
        <v>4035</v>
      </c>
      <c r="G1889" s="90" t="s">
        <v>14609</v>
      </c>
      <c r="H1889" s="90" t="s">
        <v>913</v>
      </c>
      <c r="I1889" s="90" t="s">
        <v>1152</v>
      </c>
      <c r="J1889" s="116">
        <v>62</v>
      </c>
      <c r="K1889" s="90" t="s">
        <v>1963</v>
      </c>
      <c r="L1889" s="90" t="s">
        <v>588</v>
      </c>
      <c r="M1889" s="94" t="str">
        <f t="shared" si="32"/>
        <v>RODRIGUEZ Eneko</v>
      </c>
      <c r="N1889" s="94" t="str">
        <f>IFERROR(VLOOKUP(A1889,'[2]CLASES-TEMPORADA 2022_2023-2023'!$A:$M,12,0),"")</f>
        <v/>
      </c>
      <c r="O1889" s="90" t="str">
        <f>IFERROR(VLOOKUP(A1889,'[2]CLASES-TEMPORADA 2022_2023-2023'!$A:$M,13,0),"")</f>
        <v/>
      </c>
    </row>
    <row r="1890" spans="1:15" s="94" customFormat="1" x14ac:dyDescent="0.2">
      <c r="A1890" s="116">
        <v>32151</v>
      </c>
      <c r="B1890" s="90" t="s">
        <v>8750</v>
      </c>
      <c r="C1890" s="90" t="s">
        <v>4036</v>
      </c>
      <c r="D1890" s="90" t="s">
        <v>4037</v>
      </c>
      <c r="E1890" s="90" t="s">
        <v>3964</v>
      </c>
      <c r="F1890" s="90" t="s">
        <v>4038</v>
      </c>
      <c r="G1890" s="90" t="s">
        <v>14610</v>
      </c>
      <c r="H1890" s="90" t="s">
        <v>909</v>
      </c>
      <c r="I1890" s="90" t="s">
        <v>1106</v>
      </c>
      <c r="J1890" s="116">
        <v>10412</v>
      </c>
      <c r="K1890" s="90" t="s">
        <v>1963</v>
      </c>
      <c r="L1890" s="90" t="s">
        <v>587</v>
      </c>
      <c r="M1890" s="94" t="str">
        <f t="shared" si="32"/>
        <v>MESTRE Lluc</v>
      </c>
      <c r="N1890" s="94" t="str">
        <f>IFERROR(VLOOKUP(A1890,'[2]CLASES-TEMPORADA 2022_2023-2023'!$A:$M,12,0),"")</f>
        <v/>
      </c>
      <c r="O1890" s="90" t="str">
        <f>IFERROR(VLOOKUP(A1890,'[2]CLASES-TEMPORADA 2022_2023-2023'!$A:$M,13,0),"")</f>
        <v/>
      </c>
    </row>
    <row r="1891" spans="1:15" s="94" customFormat="1" x14ac:dyDescent="0.2">
      <c r="A1891" s="116">
        <v>32148</v>
      </c>
      <c r="B1891" s="90" t="s">
        <v>10851</v>
      </c>
      <c r="C1891" s="90" t="s">
        <v>4039</v>
      </c>
      <c r="D1891" s="90"/>
      <c r="E1891" s="90" t="s">
        <v>4040</v>
      </c>
      <c r="F1891" s="90" t="s">
        <v>4041</v>
      </c>
      <c r="G1891" s="90" t="s">
        <v>14611</v>
      </c>
      <c r="H1891" s="90" t="s">
        <v>909</v>
      </c>
      <c r="I1891" s="90" t="s">
        <v>1106</v>
      </c>
      <c r="J1891" s="116">
        <v>10412</v>
      </c>
      <c r="K1891" s="90" t="s">
        <v>1963</v>
      </c>
      <c r="L1891" s="90" t="s">
        <v>587</v>
      </c>
      <c r="M1891" s="94" t="str">
        <f t="shared" si="32"/>
        <v>LIN CHEN Hong Hui</v>
      </c>
      <c r="N1891" s="94" t="str">
        <f>IFERROR(VLOOKUP(A1891,'[2]CLASES-TEMPORADA 2022_2023-2023'!$A:$M,12,0),"")</f>
        <v/>
      </c>
      <c r="O1891" s="90" t="str">
        <f>IFERROR(VLOOKUP(A1891,'[2]CLASES-TEMPORADA 2022_2023-2023'!$A:$M,13,0),"")</f>
        <v/>
      </c>
    </row>
    <row r="1892" spans="1:15" s="94" customFormat="1" x14ac:dyDescent="0.2">
      <c r="A1892" s="116">
        <v>32142</v>
      </c>
      <c r="B1892" s="90" t="s">
        <v>8750</v>
      </c>
      <c r="C1892" s="90" t="s">
        <v>4010</v>
      </c>
      <c r="D1892" s="90" t="s">
        <v>4011</v>
      </c>
      <c r="E1892" s="90" t="s">
        <v>4042</v>
      </c>
      <c r="F1892" s="90" t="s">
        <v>4043</v>
      </c>
      <c r="G1892" s="90" t="s">
        <v>14612</v>
      </c>
      <c r="H1892" s="90" t="s">
        <v>909</v>
      </c>
      <c r="I1892" s="90" t="s">
        <v>1060</v>
      </c>
      <c r="J1892" s="116">
        <v>353</v>
      </c>
      <c r="K1892" s="90" t="s">
        <v>1963</v>
      </c>
      <c r="L1892" s="90" t="s">
        <v>583</v>
      </c>
      <c r="M1892" s="94" t="str">
        <f t="shared" si="32"/>
        <v>ENCINAS Caleb</v>
      </c>
      <c r="N1892" s="94" t="str">
        <f>IFERROR(VLOOKUP(A1892,'[2]CLASES-TEMPORADA 2022_2023-2023'!$A:$M,12,0),"")</f>
        <v/>
      </c>
      <c r="O1892" s="90" t="str">
        <f>IFERROR(VLOOKUP(A1892,'[2]CLASES-TEMPORADA 2022_2023-2023'!$A:$M,13,0),"")</f>
        <v/>
      </c>
    </row>
    <row r="1893" spans="1:15" s="94" customFormat="1" x14ac:dyDescent="0.2">
      <c r="A1893" s="116">
        <v>32131</v>
      </c>
      <c r="B1893" s="90" t="s">
        <v>10851</v>
      </c>
      <c r="C1893" s="90" t="s">
        <v>69</v>
      </c>
      <c r="D1893" s="90" t="s">
        <v>4044</v>
      </c>
      <c r="E1893" s="90" t="s">
        <v>2690</v>
      </c>
      <c r="F1893" s="90" t="s">
        <v>2543</v>
      </c>
      <c r="G1893" s="90" t="s">
        <v>14613</v>
      </c>
      <c r="H1893" s="90" t="s">
        <v>913</v>
      </c>
      <c r="I1893" s="90" t="s">
        <v>1241</v>
      </c>
      <c r="J1893" s="116">
        <v>10116</v>
      </c>
      <c r="K1893" s="90" t="s">
        <v>1963</v>
      </c>
      <c r="L1893" s="90" t="s">
        <v>598</v>
      </c>
      <c r="M1893" s="94" t="str">
        <f t="shared" si="32"/>
        <v>PEREZ Claudia</v>
      </c>
      <c r="N1893" s="94" t="str">
        <f>IFERROR(VLOOKUP(A1893,'[2]CLASES-TEMPORADA 2022_2023-2023'!$A:$M,12,0),"")</f>
        <v/>
      </c>
      <c r="O1893" s="90" t="str">
        <f>IFERROR(VLOOKUP(A1893,'[2]CLASES-TEMPORADA 2022_2023-2023'!$A:$M,13,0),"")</f>
        <v/>
      </c>
    </row>
    <row r="1894" spans="1:15" s="94" customFormat="1" x14ac:dyDescent="0.2">
      <c r="A1894" s="116">
        <v>32129</v>
      </c>
      <c r="B1894" s="90" t="s">
        <v>8750</v>
      </c>
      <c r="C1894" s="90" t="s">
        <v>38</v>
      </c>
      <c r="D1894" s="90" t="s">
        <v>2970</v>
      </c>
      <c r="E1894" s="90" t="s">
        <v>2278</v>
      </c>
      <c r="F1894" s="90" t="s">
        <v>2231</v>
      </c>
      <c r="G1894" s="90" t="s">
        <v>14614</v>
      </c>
      <c r="H1894" s="90" t="s">
        <v>909</v>
      </c>
      <c r="I1894" s="90" t="s">
        <v>1139</v>
      </c>
      <c r="J1894" s="116">
        <v>52</v>
      </c>
      <c r="K1894" s="90" t="s">
        <v>1963</v>
      </c>
      <c r="L1894" s="90" t="s">
        <v>598</v>
      </c>
      <c r="M1894" s="94" t="str">
        <f t="shared" si="32"/>
        <v>ANDRES Mario</v>
      </c>
      <c r="N1894" s="94">
        <f>IFERROR(VLOOKUP(A1894,'[2]CLASES-TEMPORADA 2022_2023-2023'!$A:$M,12,0),"")</f>
        <v>-1</v>
      </c>
      <c r="O1894" s="90">
        <f>IFERROR(VLOOKUP(A1894,'[2]CLASES-TEMPORADA 2022_2023-2023'!$A:$M,13,0),"")</f>
        <v>0</v>
      </c>
    </row>
    <row r="1895" spans="1:15" s="94" customFormat="1" x14ac:dyDescent="0.2">
      <c r="A1895" s="116">
        <v>32116</v>
      </c>
      <c r="B1895" s="90" t="s">
        <v>8750</v>
      </c>
      <c r="C1895" s="90" t="s">
        <v>4045</v>
      </c>
      <c r="D1895" s="90" t="s">
        <v>4015</v>
      </c>
      <c r="E1895" s="90" t="s">
        <v>4046</v>
      </c>
      <c r="F1895" s="90" t="s">
        <v>2379</v>
      </c>
      <c r="G1895" s="90" t="s">
        <v>14615</v>
      </c>
      <c r="H1895" s="90" t="s">
        <v>920</v>
      </c>
      <c r="I1895" s="90" t="s">
        <v>1236</v>
      </c>
      <c r="J1895" s="116">
        <v>10176</v>
      </c>
      <c r="K1895" s="90" t="s">
        <v>1963</v>
      </c>
      <c r="L1895" s="90" t="s">
        <v>587</v>
      </c>
      <c r="M1895" s="94" t="str">
        <f t="shared" si="32"/>
        <v>SORNI Faust</v>
      </c>
      <c r="N1895" s="94" t="str">
        <f>IFERROR(VLOOKUP(A1895,'[2]CLASES-TEMPORADA 2022_2023-2023'!$A:$M,12,0),"")</f>
        <v/>
      </c>
      <c r="O1895" s="90" t="str">
        <f>IFERROR(VLOOKUP(A1895,'[2]CLASES-TEMPORADA 2022_2023-2023'!$A:$M,13,0),"")</f>
        <v/>
      </c>
    </row>
    <row r="1896" spans="1:15" s="94" customFormat="1" x14ac:dyDescent="0.2">
      <c r="A1896" s="116">
        <v>32115</v>
      </c>
      <c r="B1896" s="90" t="s">
        <v>8750</v>
      </c>
      <c r="C1896" s="90" t="s">
        <v>4045</v>
      </c>
      <c r="D1896" s="90" t="s">
        <v>4015</v>
      </c>
      <c r="E1896" s="90" t="s">
        <v>4047</v>
      </c>
      <c r="F1896" s="90" t="s">
        <v>4048</v>
      </c>
      <c r="G1896" s="90" t="s">
        <v>14616</v>
      </c>
      <c r="H1896" s="90" t="s">
        <v>920</v>
      </c>
      <c r="I1896" s="90" t="s">
        <v>1236</v>
      </c>
      <c r="J1896" s="116">
        <v>10176</v>
      </c>
      <c r="K1896" s="90" t="s">
        <v>1963</v>
      </c>
      <c r="L1896" s="90" t="s">
        <v>587</v>
      </c>
      <c r="M1896" s="94" t="str">
        <f t="shared" si="32"/>
        <v>SORNI Toni</v>
      </c>
      <c r="N1896" s="94" t="str">
        <f>IFERROR(VLOOKUP(A1896,'[2]CLASES-TEMPORADA 2022_2023-2023'!$A:$M,12,0),"")</f>
        <v/>
      </c>
      <c r="O1896" s="90" t="str">
        <f>IFERROR(VLOOKUP(A1896,'[2]CLASES-TEMPORADA 2022_2023-2023'!$A:$M,13,0),"")</f>
        <v/>
      </c>
    </row>
    <row r="1897" spans="1:15" s="94" customFormat="1" x14ac:dyDescent="0.2">
      <c r="A1897" s="116">
        <v>32112</v>
      </c>
      <c r="B1897" s="90" t="s">
        <v>10851</v>
      </c>
      <c r="C1897" s="90" t="s">
        <v>21</v>
      </c>
      <c r="D1897" s="90" t="s">
        <v>21</v>
      </c>
      <c r="E1897" s="90" t="s">
        <v>4049</v>
      </c>
      <c r="F1897" s="90" t="s">
        <v>4050</v>
      </c>
      <c r="G1897" s="90" t="s">
        <v>14617</v>
      </c>
      <c r="H1897" s="90" t="s">
        <v>913</v>
      </c>
      <c r="I1897" s="90" t="s">
        <v>1000</v>
      </c>
      <c r="J1897" s="116">
        <v>10039</v>
      </c>
      <c r="K1897" s="90" t="s">
        <v>1963</v>
      </c>
      <c r="L1897" s="90" t="s">
        <v>583</v>
      </c>
      <c r="M1897" s="94" t="str">
        <f t="shared" si="32"/>
        <v>GARCIA Maria Victoria</v>
      </c>
      <c r="N1897" s="94" t="str">
        <f>IFERROR(VLOOKUP(A1897,'[2]CLASES-TEMPORADA 2022_2023-2023'!$A:$M,12,0),"")</f>
        <v/>
      </c>
      <c r="O1897" s="90" t="str">
        <f>IFERROR(VLOOKUP(A1897,'[2]CLASES-TEMPORADA 2022_2023-2023'!$A:$M,13,0),"")</f>
        <v/>
      </c>
    </row>
    <row r="1898" spans="1:15" s="94" customFormat="1" x14ac:dyDescent="0.2">
      <c r="A1898" s="116">
        <v>32109</v>
      </c>
      <c r="B1898" s="90" t="s">
        <v>8750</v>
      </c>
      <c r="C1898" s="90" t="s">
        <v>1382</v>
      </c>
      <c r="D1898" s="90" t="s">
        <v>4051</v>
      </c>
      <c r="E1898" s="90" t="s">
        <v>943</v>
      </c>
      <c r="F1898" s="90" t="s">
        <v>4052</v>
      </c>
      <c r="G1898" s="90" t="s">
        <v>14618</v>
      </c>
      <c r="H1898" s="90" t="s">
        <v>920</v>
      </c>
      <c r="I1898" s="90" t="s">
        <v>1182</v>
      </c>
      <c r="J1898" s="116">
        <v>10143</v>
      </c>
      <c r="K1898" s="90" t="s">
        <v>1963</v>
      </c>
      <c r="L1898" s="90" t="s">
        <v>587</v>
      </c>
      <c r="M1898" s="94" t="str">
        <f t="shared" si="32"/>
        <v>PAGES Jordi</v>
      </c>
      <c r="N1898" s="94" t="str">
        <f>IFERROR(VLOOKUP(A1898,'[2]CLASES-TEMPORADA 2022_2023-2023'!$A:$M,12,0),"")</f>
        <v/>
      </c>
      <c r="O1898" s="90" t="str">
        <f>IFERROR(VLOOKUP(A1898,'[2]CLASES-TEMPORADA 2022_2023-2023'!$A:$M,13,0),"")</f>
        <v/>
      </c>
    </row>
    <row r="1899" spans="1:15" s="94" customFormat="1" x14ac:dyDescent="0.2">
      <c r="A1899" s="116">
        <v>32102</v>
      </c>
      <c r="B1899" s="90" t="s">
        <v>10851</v>
      </c>
      <c r="C1899" s="90" t="s">
        <v>2871</v>
      </c>
      <c r="D1899" s="90" t="s">
        <v>1998</v>
      </c>
      <c r="E1899" s="90" t="s">
        <v>4016</v>
      </c>
      <c r="F1899" s="90" t="s">
        <v>4053</v>
      </c>
      <c r="G1899" s="90" t="s">
        <v>14619</v>
      </c>
      <c r="H1899" s="90" t="s">
        <v>913</v>
      </c>
      <c r="I1899" s="90" t="s">
        <v>1182</v>
      </c>
      <c r="J1899" s="116">
        <v>10143</v>
      </c>
      <c r="K1899" s="90" t="s">
        <v>1963</v>
      </c>
      <c r="L1899" s="90" t="s">
        <v>587</v>
      </c>
      <c r="M1899" s="94" t="str">
        <f t="shared" si="32"/>
        <v>MASDEU Abril</v>
      </c>
      <c r="N1899" s="94" t="str">
        <f>IFERROR(VLOOKUP(A1899,'[2]CLASES-TEMPORADA 2022_2023-2023'!$A:$M,12,0),"")</f>
        <v/>
      </c>
      <c r="O1899" s="90" t="str">
        <f>IFERROR(VLOOKUP(A1899,'[2]CLASES-TEMPORADA 2022_2023-2023'!$A:$M,13,0),"")</f>
        <v/>
      </c>
    </row>
    <row r="1900" spans="1:15" s="94" customFormat="1" x14ac:dyDescent="0.2">
      <c r="A1900" s="116">
        <v>32099</v>
      </c>
      <c r="B1900" s="90" t="s">
        <v>10851</v>
      </c>
      <c r="C1900" s="90" t="s">
        <v>36</v>
      </c>
      <c r="D1900" s="90" t="s">
        <v>1268</v>
      </c>
      <c r="E1900" s="90" t="s">
        <v>4054</v>
      </c>
      <c r="F1900" s="90" t="s">
        <v>4055</v>
      </c>
      <c r="G1900" s="90" t="s">
        <v>14620</v>
      </c>
      <c r="H1900" s="90" t="s">
        <v>913</v>
      </c>
      <c r="I1900" s="90" t="s">
        <v>1182</v>
      </c>
      <c r="J1900" s="116">
        <v>10143</v>
      </c>
      <c r="K1900" s="90" t="s">
        <v>1963</v>
      </c>
      <c r="L1900" s="90" t="s">
        <v>587</v>
      </c>
      <c r="M1900" s="94" t="str">
        <f t="shared" si="32"/>
        <v>ROMERO Judit</v>
      </c>
      <c r="N1900" s="94" t="str">
        <f>IFERROR(VLOOKUP(A1900,'[2]CLASES-TEMPORADA 2022_2023-2023'!$A:$M,12,0),"")</f>
        <v/>
      </c>
      <c r="O1900" s="90" t="str">
        <f>IFERROR(VLOOKUP(A1900,'[2]CLASES-TEMPORADA 2022_2023-2023'!$A:$M,13,0),"")</f>
        <v/>
      </c>
    </row>
    <row r="1901" spans="1:15" s="94" customFormat="1" x14ac:dyDescent="0.2">
      <c r="A1901" s="116">
        <v>32082</v>
      </c>
      <c r="B1901" s="90" t="s">
        <v>10851</v>
      </c>
      <c r="C1901" s="90" t="s">
        <v>53</v>
      </c>
      <c r="D1901" s="90" t="s">
        <v>4056</v>
      </c>
      <c r="E1901" s="90" t="s">
        <v>2933</v>
      </c>
      <c r="F1901" s="90" t="s">
        <v>4057</v>
      </c>
      <c r="G1901" s="90" t="s">
        <v>14621</v>
      </c>
      <c r="H1901" s="90" t="s">
        <v>909</v>
      </c>
      <c r="I1901" s="90" t="s">
        <v>1087</v>
      </c>
      <c r="J1901" s="116">
        <v>712</v>
      </c>
      <c r="K1901" s="90" t="s">
        <v>1963</v>
      </c>
      <c r="L1901" s="90" t="s">
        <v>585</v>
      </c>
      <c r="M1901" s="94" t="str">
        <f t="shared" si="32"/>
        <v>GIL Andrea</v>
      </c>
      <c r="N1901" s="94" t="str">
        <f>IFERROR(VLOOKUP(A1901,'[2]CLASES-TEMPORADA 2022_2023-2023'!$A:$M,12,0),"")</f>
        <v/>
      </c>
      <c r="O1901" s="90" t="str">
        <f>IFERROR(VLOOKUP(A1901,'[2]CLASES-TEMPORADA 2022_2023-2023'!$A:$M,13,0),"")</f>
        <v/>
      </c>
    </row>
    <row r="1902" spans="1:15" s="94" customFormat="1" x14ac:dyDescent="0.2">
      <c r="A1902" s="116">
        <v>32081</v>
      </c>
      <c r="B1902" s="90" t="s">
        <v>8750</v>
      </c>
      <c r="C1902" s="90" t="s">
        <v>4058</v>
      </c>
      <c r="D1902" s="90" t="s">
        <v>31</v>
      </c>
      <c r="E1902" s="90" t="s">
        <v>2040</v>
      </c>
      <c r="F1902" s="90" t="s">
        <v>4059</v>
      </c>
      <c r="G1902" s="90" t="s">
        <v>14622</v>
      </c>
      <c r="H1902" s="90" t="s">
        <v>909</v>
      </c>
      <c r="I1902" s="90" t="s">
        <v>2049</v>
      </c>
      <c r="J1902" s="116">
        <v>103</v>
      </c>
      <c r="K1902" s="90" t="s">
        <v>1963</v>
      </c>
      <c r="L1902" s="90" t="s">
        <v>582</v>
      </c>
      <c r="M1902" s="94" t="str">
        <f t="shared" si="32"/>
        <v>GINES Juan</v>
      </c>
      <c r="N1902" s="94" t="str">
        <f>IFERROR(VLOOKUP(A1902,'[2]CLASES-TEMPORADA 2022_2023-2023'!$A:$M,12,0),"")</f>
        <v/>
      </c>
      <c r="O1902" s="90" t="str">
        <f>IFERROR(VLOOKUP(A1902,'[2]CLASES-TEMPORADA 2022_2023-2023'!$A:$M,13,0),"")</f>
        <v/>
      </c>
    </row>
    <row r="1903" spans="1:15" s="94" customFormat="1" x14ac:dyDescent="0.2">
      <c r="A1903" s="116">
        <v>32073</v>
      </c>
      <c r="B1903" s="90" t="s">
        <v>8750</v>
      </c>
      <c r="C1903" s="90" t="s">
        <v>1682</v>
      </c>
      <c r="D1903" s="90" t="s">
        <v>1592</v>
      </c>
      <c r="E1903" s="90" t="s">
        <v>107</v>
      </c>
      <c r="F1903" s="90" t="s">
        <v>4060</v>
      </c>
      <c r="G1903" s="90" t="s">
        <v>14623</v>
      </c>
      <c r="H1903" s="90" t="s">
        <v>920</v>
      </c>
      <c r="I1903" s="90" t="s">
        <v>1000</v>
      </c>
      <c r="J1903" s="116">
        <v>10039</v>
      </c>
      <c r="K1903" s="90" t="s">
        <v>1963</v>
      </c>
      <c r="L1903" s="90" t="s">
        <v>583</v>
      </c>
      <c r="M1903" s="94" t="str">
        <f t="shared" si="32"/>
        <v>ORTEGA Ivan</v>
      </c>
      <c r="N1903" s="94" t="str">
        <f>IFERROR(VLOOKUP(A1903,'[2]CLASES-TEMPORADA 2022_2023-2023'!$A:$M,12,0),"")</f>
        <v/>
      </c>
      <c r="O1903" s="90" t="str">
        <f>IFERROR(VLOOKUP(A1903,'[2]CLASES-TEMPORADA 2022_2023-2023'!$A:$M,13,0),"")</f>
        <v/>
      </c>
    </row>
    <row r="1904" spans="1:15" s="94" customFormat="1" x14ac:dyDescent="0.2">
      <c r="A1904" s="116">
        <v>32057</v>
      </c>
      <c r="B1904" s="90" t="s">
        <v>8750</v>
      </c>
      <c r="C1904" s="90" t="s">
        <v>1577</v>
      </c>
      <c r="D1904" s="90" t="s">
        <v>3338</v>
      </c>
      <c r="E1904" s="90" t="s">
        <v>1737</v>
      </c>
      <c r="F1904" s="90" t="s">
        <v>4061</v>
      </c>
      <c r="G1904" s="90" t="s">
        <v>14624</v>
      </c>
      <c r="H1904" s="90" t="s">
        <v>909</v>
      </c>
      <c r="I1904" s="90" t="s">
        <v>1181</v>
      </c>
      <c r="J1904" s="116">
        <v>293</v>
      </c>
      <c r="K1904" s="90" t="s">
        <v>1963</v>
      </c>
      <c r="L1904" s="90" t="s">
        <v>587</v>
      </c>
      <c r="M1904" s="94" t="str">
        <f t="shared" si="32"/>
        <v>NAVARRO Arnau</v>
      </c>
      <c r="N1904" s="94" t="str">
        <f>IFERROR(VLOOKUP(A1904,'[2]CLASES-TEMPORADA 2022_2023-2023'!$A:$M,12,0),"")</f>
        <v/>
      </c>
      <c r="O1904" s="90" t="str">
        <f>IFERROR(VLOOKUP(A1904,'[2]CLASES-TEMPORADA 2022_2023-2023'!$A:$M,13,0),"")</f>
        <v/>
      </c>
    </row>
    <row r="1905" spans="1:15" s="94" customFormat="1" x14ac:dyDescent="0.2">
      <c r="A1905" s="116">
        <v>32048</v>
      </c>
      <c r="B1905" s="90" t="s">
        <v>10851</v>
      </c>
      <c r="C1905" s="90" t="s">
        <v>29</v>
      </c>
      <c r="D1905" s="90" t="s">
        <v>4062</v>
      </c>
      <c r="E1905" s="90" t="s">
        <v>1366</v>
      </c>
      <c r="F1905" s="90" t="s">
        <v>4063</v>
      </c>
      <c r="G1905" s="90" t="s">
        <v>14625</v>
      </c>
      <c r="H1905" s="90" t="s">
        <v>913</v>
      </c>
      <c r="I1905" s="90" t="s">
        <v>954</v>
      </c>
      <c r="J1905" s="116">
        <v>321</v>
      </c>
      <c r="K1905" s="90" t="s">
        <v>1963</v>
      </c>
      <c r="L1905" s="90" t="s">
        <v>591</v>
      </c>
      <c r="M1905" s="94" t="str">
        <f t="shared" si="32"/>
        <v>SANCHEZ Alba</v>
      </c>
      <c r="N1905" s="94" t="str">
        <f>IFERROR(VLOOKUP(A1905,'[2]CLASES-TEMPORADA 2022_2023-2023'!$A:$M,12,0),"")</f>
        <v/>
      </c>
      <c r="O1905" s="90" t="str">
        <f>IFERROR(VLOOKUP(A1905,'[2]CLASES-TEMPORADA 2022_2023-2023'!$A:$M,13,0),"")</f>
        <v/>
      </c>
    </row>
    <row r="1906" spans="1:15" s="94" customFormat="1" x14ac:dyDescent="0.2">
      <c r="A1906" s="116">
        <v>32037</v>
      </c>
      <c r="B1906" s="90" t="s">
        <v>8750</v>
      </c>
      <c r="C1906" s="90" t="s">
        <v>4065</v>
      </c>
      <c r="D1906" s="90" t="s">
        <v>4066</v>
      </c>
      <c r="E1906" s="90" t="s">
        <v>3980</v>
      </c>
      <c r="F1906" s="90" t="s">
        <v>4067</v>
      </c>
      <c r="G1906" s="90" t="s">
        <v>14626</v>
      </c>
      <c r="H1906" s="90" t="s">
        <v>913</v>
      </c>
      <c r="I1906" s="90" t="s">
        <v>990</v>
      </c>
      <c r="J1906" s="116">
        <v>736</v>
      </c>
      <c r="K1906" s="90" t="s">
        <v>1963</v>
      </c>
      <c r="L1906" s="90" t="s">
        <v>587</v>
      </c>
      <c r="M1906" s="94" t="str">
        <f t="shared" si="32"/>
        <v>CLADELLAS Oriol</v>
      </c>
      <c r="N1906" s="94" t="str">
        <f>IFERROR(VLOOKUP(A1906,'[2]CLASES-TEMPORADA 2022_2023-2023'!$A:$M,12,0),"")</f>
        <v/>
      </c>
      <c r="O1906" s="90" t="str">
        <f>IFERROR(VLOOKUP(A1906,'[2]CLASES-TEMPORADA 2022_2023-2023'!$A:$M,13,0),"")</f>
        <v/>
      </c>
    </row>
    <row r="1907" spans="1:15" s="94" customFormat="1" x14ac:dyDescent="0.2">
      <c r="A1907" s="116">
        <v>32036</v>
      </c>
      <c r="B1907" s="90" t="s">
        <v>8750</v>
      </c>
      <c r="C1907" s="90" t="s">
        <v>4068</v>
      </c>
      <c r="D1907" s="90" t="s">
        <v>4069</v>
      </c>
      <c r="E1907" s="90" t="s">
        <v>2827</v>
      </c>
      <c r="F1907" s="90" t="s">
        <v>4070</v>
      </c>
      <c r="G1907" s="90" t="s">
        <v>14627</v>
      </c>
      <c r="H1907" s="90" t="s">
        <v>913</v>
      </c>
      <c r="I1907" s="90" t="s">
        <v>1216</v>
      </c>
      <c r="J1907" s="116">
        <v>10001</v>
      </c>
      <c r="K1907" s="90" t="s">
        <v>1963</v>
      </c>
      <c r="L1907" s="90" t="s">
        <v>591</v>
      </c>
      <c r="M1907" s="94" t="str">
        <f t="shared" si="32"/>
        <v>EGEA Victor Manuel</v>
      </c>
      <c r="N1907" s="94" t="str">
        <f>IFERROR(VLOOKUP(A1907,'[2]CLASES-TEMPORADA 2022_2023-2023'!$A:$M,12,0),"")</f>
        <v/>
      </c>
      <c r="O1907" s="90" t="str">
        <f>IFERROR(VLOOKUP(A1907,'[2]CLASES-TEMPORADA 2022_2023-2023'!$A:$M,13,0),"")</f>
        <v/>
      </c>
    </row>
    <row r="1908" spans="1:15" s="94" customFormat="1" x14ac:dyDescent="0.2">
      <c r="A1908" s="116">
        <v>32016</v>
      </c>
      <c r="B1908" s="90" t="s">
        <v>8750</v>
      </c>
      <c r="C1908" s="90" t="s">
        <v>1541</v>
      </c>
      <c r="D1908" s="90" t="s">
        <v>61</v>
      </c>
      <c r="E1908" s="90" t="s">
        <v>931</v>
      </c>
      <c r="F1908" s="90" t="s">
        <v>4071</v>
      </c>
      <c r="G1908" s="90" t="s">
        <v>14628</v>
      </c>
      <c r="H1908" s="90" t="s">
        <v>909</v>
      </c>
      <c r="I1908" s="90" t="s">
        <v>990</v>
      </c>
      <c r="J1908" s="116">
        <v>736</v>
      </c>
      <c r="K1908" s="90" t="s">
        <v>1963</v>
      </c>
      <c r="L1908" s="90" t="s">
        <v>587</v>
      </c>
      <c r="M1908" s="94" t="str">
        <f t="shared" si="32"/>
        <v>VEGA Alex</v>
      </c>
      <c r="N1908" s="94" t="str">
        <f>IFERROR(VLOOKUP(A1908,'[2]CLASES-TEMPORADA 2022_2023-2023'!$A:$M,12,0),"")</f>
        <v/>
      </c>
      <c r="O1908" s="90" t="str">
        <f>IFERROR(VLOOKUP(A1908,'[2]CLASES-TEMPORADA 2022_2023-2023'!$A:$M,13,0),"")</f>
        <v/>
      </c>
    </row>
    <row r="1909" spans="1:15" s="94" customFormat="1" x14ac:dyDescent="0.2">
      <c r="A1909" s="116">
        <v>31997</v>
      </c>
      <c r="B1909" s="90" t="s">
        <v>8750</v>
      </c>
      <c r="C1909" s="90" t="s">
        <v>21</v>
      </c>
      <c r="D1909" s="90" t="s">
        <v>952</v>
      </c>
      <c r="E1909" s="90" t="s">
        <v>931</v>
      </c>
      <c r="F1909" s="90" t="s">
        <v>4072</v>
      </c>
      <c r="G1909" s="90" t="s">
        <v>14629</v>
      </c>
      <c r="H1909" s="90" t="s">
        <v>909</v>
      </c>
      <c r="I1909" s="90" t="s">
        <v>1187</v>
      </c>
      <c r="J1909" s="116">
        <v>246</v>
      </c>
      <c r="K1909" s="90" t="s">
        <v>1963</v>
      </c>
      <c r="L1909" s="90" t="s">
        <v>587</v>
      </c>
      <c r="M1909" s="94" t="str">
        <f t="shared" si="32"/>
        <v>GARCIA Alex</v>
      </c>
      <c r="N1909" s="94" t="str">
        <f>IFERROR(VLOOKUP(A1909,'[2]CLASES-TEMPORADA 2022_2023-2023'!$A:$M,12,0),"")</f>
        <v/>
      </c>
      <c r="O1909" s="90" t="str">
        <f>IFERROR(VLOOKUP(A1909,'[2]CLASES-TEMPORADA 2022_2023-2023'!$A:$M,13,0),"")</f>
        <v/>
      </c>
    </row>
    <row r="1910" spans="1:15" s="94" customFormat="1" x14ac:dyDescent="0.2">
      <c r="A1910" s="116">
        <v>31995</v>
      </c>
      <c r="B1910" s="90" t="s">
        <v>8750</v>
      </c>
      <c r="C1910" s="90" t="s">
        <v>3452</v>
      </c>
      <c r="D1910" s="90" t="s">
        <v>69</v>
      </c>
      <c r="E1910" s="90" t="s">
        <v>2309</v>
      </c>
      <c r="F1910" s="90" t="s">
        <v>4073</v>
      </c>
      <c r="G1910" s="90" t="s">
        <v>14630</v>
      </c>
      <c r="H1910" s="90" t="s">
        <v>909</v>
      </c>
      <c r="I1910" s="90" t="s">
        <v>1187</v>
      </c>
      <c r="J1910" s="116">
        <v>246</v>
      </c>
      <c r="K1910" s="90" t="s">
        <v>1963</v>
      </c>
      <c r="L1910" s="90" t="s">
        <v>587</v>
      </c>
      <c r="M1910" s="94" t="str">
        <f t="shared" si="32"/>
        <v>CUTILLAS Octavi</v>
      </c>
      <c r="N1910" s="94" t="str">
        <f>IFERROR(VLOOKUP(A1910,'[2]CLASES-TEMPORADA 2022_2023-2023'!$A:$M,12,0),"")</f>
        <v/>
      </c>
      <c r="O1910" s="90" t="str">
        <f>IFERROR(VLOOKUP(A1910,'[2]CLASES-TEMPORADA 2022_2023-2023'!$A:$M,13,0),"")</f>
        <v/>
      </c>
    </row>
    <row r="1911" spans="1:15" s="94" customFormat="1" x14ac:dyDescent="0.2">
      <c r="A1911" s="116">
        <v>31972</v>
      </c>
      <c r="B1911" s="90" t="s">
        <v>8750</v>
      </c>
      <c r="C1911" s="90" t="s">
        <v>1059</v>
      </c>
      <c r="D1911" s="90" t="s">
        <v>4074</v>
      </c>
      <c r="E1911" s="90" t="s">
        <v>107</v>
      </c>
      <c r="F1911" s="90" t="s">
        <v>4075</v>
      </c>
      <c r="G1911" s="90" t="s">
        <v>14631</v>
      </c>
      <c r="H1911" s="90" t="s">
        <v>913</v>
      </c>
      <c r="I1911" s="90" t="s">
        <v>1144</v>
      </c>
      <c r="J1911" s="116">
        <v>51</v>
      </c>
      <c r="K1911" s="90" t="s">
        <v>1963</v>
      </c>
      <c r="L1911" s="90" t="s">
        <v>585</v>
      </c>
      <c r="M1911" s="94" t="str">
        <f t="shared" si="32"/>
        <v>GUTIERREZ Ivan</v>
      </c>
      <c r="N1911" s="94" t="str">
        <f>IFERROR(VLOOKUP(A1911,'[2]CLASES-TEMPORADA 2022_2023-2023'!$A:$M,12,0),"")</f>
        <v/>
      </c>
      <c r="O1911" s="90" t="str">
        <f>IFERROR(VLOOKUP(A1911,'[2]CLASES-TEMPORADA 2022_2023-2023'!$A:$M,13,0),"")</f>
        <v/>
      </c>
    </row>
    <row r="1912" spans="1:15" s="94" customFormat="1" x14ac:dyDescent="0.2">
      <c r="A1912" s="116">
        <v>31958</v>
      </c>
      <c r="B1912" s="90" t="s">
        <v>8750</v>
      </c>
      <c r="C1912" s="90" t="s">
        <v>4076</v>
      </c>
      <c r="D1912" s="90" t="s">
        <v>4077</v>
      </c>
      <c r="E1912" s="90" t="s">
        <v>4078</v>
      </c>
      <c r="F1912" s="90" t="s">
        <v>4079</v>
      </c>
      <c r="G1912" s="90" t="s">
        <v>14632</v>
      </c>
      <c r="H1912" s="90" t="s">
        <v>920</v>
      </c>
      <c r="I1912" s="90" t="s">
        <v>1168</v>
      </c>
      <c r="J1912" s="116">
        <v>583</v>
      </c>
      <c r="K1912" s="90" t="s">
        <v>2079</v>
      </c>
      <c r="L1912" s="90" t="s">
        <v>587</v>
      </c>
      <c r="M1912" s="94" t="str">
        <f t="shared" si="32"/>
        <v>HIDISAN Lucian</v>
      </c>
      <c r="N1912" s="94" t="str">
        <f>IFERROR(VLOOKUP(A1912,'[2]CLASES-TEMPORADA 2022_2023-2023'!$A:$M,12,0),"")</f>
        <v/>
      </c>
      <c r="O1912" s="90" t="str">
        <f>IFERROR(VLOOKUP(A1912,'[2]CLASES-TEMPORADA 2022_2023-2023'!$A:$M,13,0),"")</f>
        <v/>
      </c>
    </row>
    <row r="1913" spans="1:15" s="94" customFormat="1" x14ac:dyDescent="0.2">
      <c r="A1913" s="116">
        <v>31937</v>
      </c>
      <c r="B1913" s="90" t="s">
        <v>8750</v>
      </c>
      <c r="C1913" s="90" t="s">
        <v>22</v>
      </c>
      <c r="D1913" s="90" t="s">
        <v>984</v>
      </c>
      <c r="E1913" s="90" t="s">
        <v>48</v>
      </c>
      <c r="F1913" s="90" t="s">
        <v>4080</v>
      </c>
      <c r="G1913" s="90" t="s">
        <v>14633</v>
      </c>
      <c r="H1913" s="90" t="s">
        <v>909</v>
      </c>
      <c r="I1913" s="90" t="s">
        <v>985</v>
      </c>
      <c r="J1913" s="116">
        <v>673</v>
      </c>
      <c r="K1913" s="90" t="s">
        <v>1963</v>
      </c>
      <c r="L1913" s="90" t="s">
        <v>583</v>
      </c>
      <c r="M1913" s="94" t="str">
        <f t="shared" ref="M1913:M1976" si="33">CONCATENATE(C1913," ",PROPER(E1913))</f>
        <v>FERNANDEZ Javier</v>
      </c>
      <c r="N1913" s="94">
        <f>IFERROR(VLOOKUP(A1913,'[2]CLASES-TEMPORADA 2022_2023-2023'!$A:$M,12,0),"")</f>
        <v>-1</v>
      </c>
      <c r="O1913" s="90" t="str">
        <f>IFERROR(VLOOKUP(A1913,'[2]CLASES-TEMPORADA 2022_2023-2023'!$A:$M,13,0),"")</f>
        <v>NUE</v>
      </c>
    </row>
    <row r="1914" spans="1:15" s="94" customFormat="1" x14ac:dyDescent="0.2">
      <c r="A1914" s="116">
        <v>31922</v>
      </c>
      <c r="B1914" s="90" t="s">
        <v>8750</v>
      </c>
      <c r="C1914" s="90" t="s">
        <v>2448</v>
      </c>
      <c r="D1914" s="90" t="s">
        <v>3515</v>
      </c>
      <c r="E1914" s="90" t="s">
        <v>126</v>
      </c>
      <c r="F1914" s="90" t="s">
        <v>4081</v>
      </c>
      <c r="G1914" s="90" t="s">
        <v>14634</v>
      </c>
      <c r="H1914" s="90" t="s">
        <v>920</v>
      </c>
      <c r="I1914" s="90" t="s">
        <v>1119</v>
      </c>
      <c r="J1914" s="116">
        <v>534</v>
      </c>
      <c r="K1914" s="90" t="s">
        <v>1963</v>
      </c>
      <c r="L1914" s="90" t="s">
        <v>520</v>
      </c>
      <c r="M1914" s="94" t="str">
        <f t="shared" si="33"/>
        <v>BAENA Pablo</v>
      </c>
      <c r="N1914" s="94" t="str">
        <f>IFERROR(VLOOKUP(A1914,'[2]CLASES-TEMPORADA 2022_2023-2023'!$A:$M,12,0),"")</f>
        <v/>
      </c>
      <c r="O1914" s="90" t="str">
        <f>IFERROR(VLOOKUP(A1914,'[2]CLASES-TEMPORADA 2022_2023-2023'!$A:$M,13,0),"")</f>
        <v/>
      </c>
    </row>
    <row r="1915" spans="1:15" s="94" customFormat="1" x14ac:dyDescent="0.2">
      <c r="A1915" s="116">
        <v>31918</v>
      </c>
      <c r="B1915" s="90" t="s">
        <v>8750</v>
      </c>
      <c r="C1915" s="90" t="s">
        <v>2333</v>
      </c>
      <c r="D1915" s="90" t="s">
        <v>1059</v>
      </c>
      <c r="E1915" s="90" t="s">
        <v>970</v>
      </c>
      <c r="F1915" s="90" t="s">
        <v>14635</v>
      </c>
      <c r="G1915" s="90" t="s">
        <v>14636</v>
      </c>
      <c r="H1915" s="90" t="s">
        <v>909</v>
      </c>
      <c r="I1915" s="90" t="s">
        <v>1156</v>
      </c>
      <c r="J1915" s="116">
        <v>490</v>
      </c>
      <c r="K1915" s="90" t="s">
        <v>1963</v>
      </c>
      <c r="L1915" s="90" t="s">
        <v>604</v>
      </c>
      <c r="M1915" s="94" t="str">
        <f t="shared" si="33"/>
        <v>CRESPO Oscar</v>
      </c>
      <c r="N1915" s="94" t="str">
        <f>IFERROR(VLOOKUP(A1915,'[2]CLASES-TEMPORADA 2022_2023-2023'!$A:$M,12,0),"")</f>
        <v/>
      </c>
      <c r="O1915" s="90" t="str">
        <f>IFERROR(VLOOKUP(A1915,'[2]CLASES-TEMPORADA 2022_2023-2023'!$A:$M,13,0),"")</f>
        <v/>
      </c>
    </row>
    <row r="1916" spans="1:15" s="94" customFormat="1" x14ac:dyDescent="0.2">
      <c r="A1916" s="116">
        <v>31906</v>
      </c>
      <c r="B1916" s="90" t="s">
        <v>8750</v>
      </c>
      <c r="C1916" s="90" t="s">
        <v>2063</v>
      </c>
      <c r="D1916" s="90" t="s">
        <v>14637</v>
      </c>
      <c r="E1916" s="90" t="s">
        <v>2040</v>
      </c>
      <c r="F1916" s="90" t="s">
        <v>14638</v>
      </c>
      <c r="G1916" s="90" t="s">
        <v>14639</v>
      </c>
      <c r="H1916" s="90" t="s">
        <v>913</v>
      </c>
      <c r="I1916" s="90" t="s">
        <v>1165</v>
      </c>
      <c r="J1916" s="116">
        <v>10084</v>
      </c>
      <c r="K1916" s="90" t="s">
        <v>1963</v>
      </c>
      <c r="L1916" s="90" t="s">
        <v>585</v>
      </c>
      <c r="M1916" s="94" t="str">
        <f t="shared" si="33"/>
        <v>ORTIZ Juan</v>
      </c>
      <c r="N1916" s="94" t="str">
        <f>IFERROR(VLOOKUP(A1916,'[2]CLASES-TEMPORADA 2022_2023-2023'!$A:$M,12,0),"")</f>
        <v/>
      </c>
      <c r="O1916" s="90" t="str">
        <f>IFERROR(VLOOKUP(A1916,'[2]CLASES-TEMPORADA 2022_2023-2023'!$A:$M,13,0),"")</f>
        <v/>
      </c>
    </row>
    <row r="1917" spans="1:15" s="94" customFormat="1" x14ac:dyDescent="0.2">
      <c r="A1917" s="116">
        <v>31905</v>
      </c>
      <c r="B1917" s="90" t="s">
        <v>8750</v>
      </c>
      <c r="C1917" s="90" t="s">
        <v>1083</v>
      </c>
      <c r="D1917" s="90" t="s">
        <v>4084</v>
      </c>
      <c r="E1917" s="90" t="s">
        <v>970</v>
      </c>
      <c r="F1917" s="90" t="s">
        <v>3789</v>
      </c>
      <c r="G1917" s="90" t="s">
        <v>11713</v>
      </c>
      <c r="H1917" s="90" t="s">
        <v>920</v>
      </c>
      <c r="I1917" s="90" t="s">
        <v>1203</v>
      </c>
      <c r="J1917" s="116">
        <v>10055</v>
      </c>
      <c r="K1917" s="90" t="s">
        <v>1963</v>
      </c>
      <c r="L1917" s="90" t="s">
        <v>585</v>
      </c>
      <c r="M1917" s="94" t="str">
        <f t="shared" si="33"/>
        <v>MARCO Oscar</v>
      </c>
      <c r="N1917" s="94" t="str">
        <f>IFERROR(VLOOKUP(A1917,'[2]CLASES-TEMPORADA 2022_2023-2023'!$A:$M,12,0),"")</f>
        <v/>
      </c>
      <c r="O1917" s="90" t="str">
        <f>IFERROR(VLOOKUP(A1917,'[2]CLASES-TEMPORADA 2022_2023-2023'!$A:$M,13,0),"")</f>
        <v/>
      </c>
    </row>
    <row r="1918" spans="1:15" s="94" customFormat="1" x14ac:dyDescent="0.2">
      <c r="A1918" s="116">
        <v>31899</v>
      </c>
      <c r="B1918" s="90" t="s">
        <v>8750</v>
      </c>
      <c r="C1918" s="90" t="s">
        <v>1349</v>
      </c>
      <c r="D1918" s="90" t="s">
        <v>21</v>
      </c>
      <c r="E1918" s="90" t="s">
        <v>4085</v>
      </c>
      <c r="F1918" s="90" t="s">
        <v>4086</v>
      </c>
      <c r="G1918" s="90" t="s">
        <v>14640</v>
      </c>
      <c r="H1918" s="90" t="s">
        <v>909</v>
      </c>
      <c r="I1918" s="90" t="s">
        <v>1206</v>
      </c>
      <c r="J1918" s="116">
        <v>10173</v>
      </c>
      <c r="K1918" s="90" t="s">
        <v>1963</v>
      </c>
      <c r="L1918" s="90" t="s">
        <v>587</v>
      </c>
      <c r="M1918" s="94" t="str">
        <f t="shared" si="33"/>
        <v>SAMPEDRO Yerai</v>
      </c>
      <c r="N1918" s="94" t="str">
        <f>IFERROR(VLOOKUP(A1918,'[2]CLASES-TEMPORADA 2022_2023-2023'!$A:$M,12,0),"")</f>
        <v/>
      </c>
      <c r="O1918" s="90" t="str">
        <f>IFERROR(VLOOKUP(A1918,'[2]CLASES-TEMPORADA 2022_2023-2023'!$A:$M,13,0),"")</f>
        <v/>
      </c>
    </row>
    <row r="1919" spans="1:15" s="94" customFormat="1" x14ac:dyDescent="0.2">
      <c r="A1919" s="116">
        <v>31898</v>
      </c>
      <c r="B1919" s="90" t="s">
        <v>8750</v>
      </c>
      <c r="C1919" s="90" t="s">
        <v>161</v>
      </c>
      <c r="D1919" s="90" t="s">
        <v>28</v>
      </c>
      <c r="E1919" s="90" t="s">
        <v>52</v>
      </c>
      <c r="F1919" s="90" t="s">
        <v>4087</v>
      </c>
      <c r="G1919" s="90" t="s">
        <v>14641</v>
      </c>
      <c r="H1919" s="90" t="s">
        <v>913</v>
      </c>
      <c r="I1919" s="90" t="s">
        <v>2098</v>
      </c>
      <c r="J1919" s="116">
        <v>323</v>
      </c>
      <c r="K1919" s="90" t="s">
        <v>1963</v>
      </c>
      <c r="L1919" s="90" t="s">
        <v>591</v>
      </c>
      <c r="M1919" s="94" t="str">
        <f t="shared" si="33"/>
        <v>MUÑOZ Jose Antonio</v>
      </c>
      <c r="N1919" s="94" t="str">
        <f>IFERROR(VLOOKUP(A1919,'[2]CLASES-TEMPORADA 2022_2023-2023'!$A:$M,12,0),"")</f>
        <v/>
      </c>
      <c r="O1919" s="90" t="str">
        <f>IFERROR(VLOOKUP(A1919,'[2]CLASES-TEMPORADA 2022_2023-2023'!$A:$M,13,0),"")</f>
        <v/>
      </c>
    </row>
    <row r="1920" spans="1:15" s="94" customFormat="1" x14ac:dyDescent="0.2">
      <c r="A1920" s="116">
        <v>31892</v>
      </c>
      <c r="B1920" s="90" t="s">
        <v>8750</v>
      </c>
      <c r="C1920" s="90" t="s">
        <v>46</v>
      </c>
      <c r="D1920" s="90" t="s">
        <v>19</v>
      </c>
      <c r="E1920" s="90" t="s">
        <v>4258</v>
      </c>
      <c r="F1920" s="90" t="s">
        <v>14642</v>
      </c>
      <c r="G1920" s="90" t="s">
        <v>14643</v>
      </c>
      <c r="H1920" s="90" t="s">
        <v>909</v>
      </c>
      <c r="I1920" s="90" t="s">
        <v>2219</v>
      </c>
      <c r="J1920" s="116">
        <v>10475</v>
      </c>
      <c r="K1920" s="90" t="s">
        <v>1963</v>
      </c>
      <c r="L1920" s="90" t="s">
        <v>591</v>
      </c>
      <c r="M1920" s="94" t="str">
        <f t="shared" si="33"/>
        <v>RODRIGUEZ Miguel Angel</v>
      </c>
      <c r="N1920" s="94" t="str">
        <f>IFERROR(VLOOKUP(A1920,'[2]CLASES-TEMPORADA 2022_2023-2023'!$A:$M,12,0),"")</f>
        <v/>
      </c>
      <c r="O1920" s="90" t="str">
        <f>IFERROR(VLOOKUP(A1920,'[2]CLASES-TEMPORADA 2022_2023-2023'!$A:$M,13,0),"")</f>
        <v/>
      </c>
    </row>
    <row r="1921" spans="1:15" s="94" customFormat="1" x14ac:dyDescent="0.2">
      <c r="A1921" s="116">
        <v>31887</v>
      </c>
      <c r="B1921" s="90" t="s">
        <v>8750</v>
      </c>
      <c r="C1921" s="90" t="s">
        <v>3595</v>
      </c>
      <c r="D1921" s="90" t="s">
        <v>14644</v>
      </c>
      <c r="E1921" s="90" t="s">
        <v>1107</v>
      </c>
      <c r="F1921" s="90" t="s">
        <v>2005</v>
      </c>
      <c r="G1921" s="90" t="s">
        <v>14645</v>
      </c>
      <c r="H1921" s="90" t="s">
        <v>920</v>
      </c>
      <c r="I1921" s="90" t="s">
        <v>1183</v>
      </c>
      <c r="J1921" s="116">
        <v>600</v>
      </c>
      <c r="K1921" s="90" t="s">
        <v>1963</v>
      </c>
      <c r="L1921" s="90" t="s">
        <v>583</v>
      </c>
      <c r="M1921" s="94" t="str">
        <f t="shared" si="33"/>
        <v>DE GRACIA Hector</v>
      </c>
      <c r="N1921" s="94" t="str">
        <f>IFERROR(VLOOKUP(A1921,'[2]CLASES-TEMPORADA 2022_2023-2023'!$A:$M,12,0),"")</f>
        <v/>
      </c>
      <c r="O1921" s="90" t="str">
        <f>IFERROR(VLOOKUP(A1921,'[2]CLASES-TEMPORADA 2022_2023-2023'!$A:$M,13,0),"")</f>
        <v/>
      </c>
    </row>
    <row r="1922" spans="1:15" s="94" customFormat="1" x14ac:dyDescent="0.2">
      <c r="A1922" s="116">
        <v>31882</v>
      </c>
      <c r="B1922" s="90" t="s">
        <v>8750</v>
      </c>
      <c r="C1922" s="90" t="s">
        <v>133</v>
      </c>
      <c r="D1922" s="90" t="s">
        <v>19</v>
      </c>
      <c r="E1922" s="90" t="s">
        <v>41</v>
      </c>
      <c r="F1922" s="90" t="s">
        <v>4088</v>
      </c>
      <c r="G1922" s="90" t="s">
        <v>14646</v>
      </c>
      <c r="H1922" s="90" t="s">
        <v>909</v>
      </c>
      <c r="I1922" s="90" t="s">
        <v>1225</v>
      </c>
      <c r="J1922" s="116">
        <v>536</v>
      </c>
      <c r="K1922" s="90" t="s">
        <v>1963</v>
      </c>
      <c r="L1922" s="90" t="s">
        <v>185</v>
      </c>
      <c r="M1922" s="94" t="str">
        <f t="shared" si="33"/>
        <v>CARRASCO David</v>
      </c>
      <c r="N1922" s="94" t="str">
        <f>IFERROR(VLOOKUP(A1922,'[2]CLASES-TEMPORADA 2022_2023-2023'!$A:$M,12,0),"")</f>
        <v/>
      </c>
      <c r="O1922" s="90" t="str">
        <f>IFERROR(VLOOKUP(A1922,'[2]CLASES-TEMPORADA 2022_2023-2023'!$A:$M,13,0),"")</f>
        <v/>
      </c>
    </row>
    <row r="1923" spans="1:15" s="94" customFormat="1" x14ac:dyDescent="0.2">
      <c r="A1923" s="116">
        <v>31862</v>
      </c>
      <c r="B1923" s="90" t="s">
        <v>8750</v>
      </c>
      <c r="C1923" s="90" t="s">
        <v>1298</v>
      </c>
      <c r="D1923" s="90" t="s">
        <v>4091</v>
      </c>
      <c r="E1923" s="90" t="s">
        <v>57</v>
      </c>
      <c r="F1923" s="90" t="s">
        <v>4092</v>
      </c>
      <c r="G1923" s="90" t="s">
        <v>14647</v>
      </c>
      <c r="H1923" s="90" t="s">
        <v>920</v>
      </c>
      <c r="I1923" s="90" t="s">
        <v>968</v>
      </c>
      <c r="J1923" s="116">
        <v>115</v>
      </c>
      <c r="K1923" s="90" t="s">
        <v>1963</v>
      </c>
      <c r="L1923" s="90" t="s">
        <v>586</v>
      </c>
      <c r="M1923" s="94" t="str">
        <f t="shared" si="33"/>
        <v>GUERRERO Fernando</v>
      </c>
      <c r="N1923" s="94" t="str">
        <f>IFERROR(VLOOKUP(A1923,'[2]CLASES-TEMPORADA 2022_2023-2023'!$A:$M,12,0),"")</f>
        <v/>
      </c>
      <c r="O1923" s="90" t="str">
        <f>IFERROR(VLOOKUP(A1923,'[2]CLASES-TEMPORADA 2022_2023-2023'!$A:$M,13,0),"")</f>
        <v/>
      </c>
    </row>
    <row r="1924" spans="1:15" s="94" customFormat="1" x14ac:dyDescent="0.2">
      <c r="A1924" s="116">
        <v>31861</v>
      </c>
      <c r="B1924" s="90" t="s">
        <v>8750</v>
      </c>
      <c r="C1924" s="90" t="s">
        <v>66</v>
      </c>
      <c r="D1924" s="90" t="s">
        <v>4093</v>
      </c>
      <c r="E1924" s="90" t="s">
        <v>2755</v>
      </c>
      <c r="F1924" s="90" t="s">
        <v>4094</v>
      </c>
      <c r="G1924" s="90" t="s">
        <v>14648</v>
      </c>
      <c r="H1924" s="90" t="s">
        <v>920</v>
      </c>
      <c r="I1924" s="90" t="s">
        <v>947</v>
      </c>
      <c r="J1924" s="116">
        <v>274</v>
      </c>
      <c r="K1924" s="90" t="s">
        <v>1963</v>
      </c>
      <c r="L1924" s="90" t="s">
        <v>588</v>
      </c>
      <c r="M1924" s="94" t="str">
        <f t="shared" si="33"/>
        <v>MARTIN Eneko</v>
      </c>
      <c r="N1924" s="94" t="str">
        <f>IFERROR(VLOOKUP(A1924,'[2]CLASES-TEMPORADA 2022_2023-2023'!$A:$M,12,0),"")</f>
        <v/>
      </c>
      <c r="O1924" s="90" t="str">
        <f>IFERROR(VLOOKUP(A1924,'[2]CLASES-TEMPORADA 2022_2023-2023'!$A:$M,13,0),"")</f>
        <v/>
      </c>
    </row>
    <row r="1925" spans="1:15" s="94" customFormat="1" x14ac:dyDescent="0.2">
      <c r="A1925" s="116">
        <v>31859</v>
      </c>
      <c r="B1925" s="90" t="s">
        <v>8750</v>
      </c>
      <c r="C1925" s="90" t="s">
        <v>1376</v>
      </c>
      <c r="D1925" s="90" t="s">
        <v>957</v>
      </c>
      <c r="E1925" s="90" t="s">
        <v>2278</v>
      </c>
      <c r="F1925" s="90" t="s">
        <v>4095</v>
      </c>
      <c r="G1925" s="90" t="s">
        <v>14649</v>
      </c>
      <c r="H1925" s="90" t="s">
        <v>920</v>
      </c>
      <c r="I1925" s="90" t="s">
        <v>959</v>
      </c>
      <c r="J1925" s="116">
        <v>375</v>
      </c>
      <c r="K1925" s="90" t="s">
        <v>1963</v>
      </c>
      <c r="L1925" s="90" t="s">
        <v>588</v>
      </c>
      <c r="M1925" s="94" t="str">
        <f t="shared" si="33"/>
        <v>RAMOS Mario</v>
      </c>
      <c r="N1925" s="94" t="str">
        <f>IFERROR(VLOOKUP(A1925,'[2]CLASES-TEMPORADA 2022_2023-2023'!$A:$M,12,0),"")</f>
        <v/>
      </c>
      <c r="O1925" s="90" t="str">
        <f>IFERROR(VLOOKUP(A1925,'[2]CLASES-TEMPORADA 2022_2023-2023'!$A:$M,13,0),"")</f>
        <v/>
      </c>
    </row>
    <row r="1926" spans="1:15" s="94" customFormat="1" x14ac:dyDescent="0.2">
      <c r="A1926" s="116">
        <v>31853</v>
      </c>
      <c r="B1926" s="90" t="s">
        <v>8750</v>
      </c>
      <c r="C1926" s="90" t="s">
        <v>4096</v>
      </c>
      <c r="D1926" s="90" t="s">
        <v>1558</v>
      </c>
      <c r="E1926" s="90" t="s">
        <v>2139</v>
      </c>
      <c r="F1926" s="90" t="s">
        <v>4097</v>
      </c>
      <c r="G1926" s="90" t="s">
        <v>14650</v>
      </c>
      <c r="H1926" s="90" t="s">
        <v>913</v>
      </c>
      <c r="I1926" s="90" t="s">
        <v>968</v>
      </c>
      <c r="J1926" s="116">
        <v>115</v>
      </c>
      <c r="K1926" s="90" t="s">
        <v>1963</v>
      </c>
      <c r="L1926" s="90" t="s">
        <v>586</v>
      </c>
      <c r="M1926" s="94" t="str">
        <f t="shared" si="33"/>
        <v>VIÑUELA Dario</v>
      </c>
      <c r="N1926" s="94" t="str">
        <f>IFERROR(VLOOKUP(A1926,'[2]CLASES-TEMPORADA 2022_2023-2023'!$A:$M,12,0),"")</f>
        <v/>
      </c>
      <c r="O1926" s="90" t="str">
        <f>IFERROR(VLOOKUP(A1926,'[2]CLASES-TEMPORADA 2022_2023-2023'!$A:$M,13,0),"")</f>
        <v/>
      </c>
    </row>
    <row r="1927" spans="1:15" s="94" customFormat="1" x14ac:dyDescent="0.2">
      <c r="A1927" s="116">
        <v>31852</v>
      </c>
      <c r="B1927" s="90" t="s">
        <v>8750</v>
      </c>
      <c r="C1927" s="90" t="s">
        <v>2833</v>
      </c>
      <c r="D1927" s="90" t="s">
        <v>1724</v>
      </c>
      <c r="E1927" s="90" t="s">
        <v>79</v>
      </c>
      <c r="F1927" s="90" t="s">
        <v>4098</v>
      </c>
      <c r="G1927" s="90" t="s">
        <v>14651</v>
      </c>
      <c r="H1927" s="90" t="s">
        <v>920</v>
      </c>
      <c r="I1927" s="90" t="s">
        <v>968</v>
      </c>
      <c r="J1927" s="116">
        <v>115</v>
      </c>
      <c r="K1927" s="90" t="s">
        <v>1963</v>
      </c>
      <c r="L1927" s="90" t="s">
        <v>586</v>
      </c>
      <c r="M1927" s="94" t="str">
        <f t="shared" si="33"/>
        <v>BLANCA Miguel</v>
      </c>
      <c r="N1927" s="94" t="str">
        <f>IFERROR(VLOOKUP(A1927,'[2]CLASES-TEMPORADA 2022_2023-2023'!$A:$M,12,0),"")</f>
        <v/>
      </c>
      <c r="O1927" s="90" t="str">
        <f>IFERROR(VLOOKUP(A1927,'[2]CLASES-TEMPORADA 2022_2023-2023'!$A:$M,13,0),"")</f>
        <v/>
      </c>
    </row>
    <row r="1928" spans="1:15" s="94" customFormat="1" x14ac:dyDescent="0.2">
      <c r="A1928" s="116">
        <v>31851</v>
      </c>
      <c r="B1928" s="90" t="s">
        <v>8750</v>
      </c>
      <c r="C1928" s="90" t="s">
        <v>32</v>
      </c>
      <c r="D1928" s="90" t="s">
        <v>32</v>
      </c>
      <c r="E1928" s="90" t="s">
        <v>48</v>
      </c>
      <c r="F1928" s="90" t="s">
        <v>4099</v>
      </c>
      <c r="G1928" s="90" t="s">
        <v>14652</v>
      </c>
      <c r="H1928" s="90" t="s">
        <v>920</v>
      </c>
      <c r="I1928" s="90" t="s">
        <v>968</v>
      </c>
      <c r="J1928" s="116">
        <v>115</v>
      </c>
      <c r="K1928" s="90" t="s">
        <v>1963</v>
      </c>
      <c r="L1928" s="90" t="s">
        <v>586</v>
      </c>
      <c r="M1928" s="94" t="str">
        <f t="shared" si="33"/>
        <v>SANTIAGO Javier</v>
      </c>
      <c r="N1928" s="94" t="str">
        <f>IFERROR(VLOOKUP(A1928,'[2]CLASES-TEMPORADA 2022_2023-2023'!$A:$M,12,0),"")</f>
        <v/>
      </c>
      <c r="O1928" s="90" t="str">
        <f>IFERROR(VLOOKUP(A1928,'[2]CLASES-TEMPORADA 2022_2023-2023'!$A:$M,13,0),"")</f>
        <v/>
      </c>
    </row>
    <row r="1929" spans="1:15" s="94" customFormat="1" x14ac:dyDescent="0.2">
      <c r="A1929" s="116">
        <v>31850</v>
      </c>
      <c r="B1929" s="90" t="s">
        <v>10851</v>
      </c>
      <c r="C1929" s="90" t="s">
        <v>14653</v>
      </c>
      <c r="D1929" s="90" t="s">
        <v>14654</v>
      </c>
      <c r="E1929" s="90" t="s">
        <v>14655</v>
      </c>
      <c r="F1929" s="90" t="s">
        <v>14656</v>
      </c>
      <c r="G1929" s="90" t="s">
        <v>14657</v>
      </c>
      <c r="H1929" s="90" t="s">
        <v>909</v>
      </c>
      <c r="I1929" s="90" t="s">
        <v>752</v>
      </c>
      <c r="J1929" s="116">
        <v>10407</v>
      </c>
      <c r="K1929" s="90" t="s">
        <v>1963</v>
      </c>
      <c r="L1929" s="90" t="s">
        <v>604</v>
      </c>
      <c r="M1929" s="94" t="str">
        <f t="shared" si="33"/>
        <v>MARRACO Cinta</v>
      </c>
      <c r="N1929" s="94" t="str">
        <f>IFERROR(VLOOKUP(A1929,'[2]CLASES-TEMPORADA 2022_2023-2023'!$A:$M,12,0),"")</f>
        <v/>
      </c>
      <c r="O1929" s="90" t="str">
        <f>IFERROR(VLOOKUP(A1929,'[2]CLASES-TEMPORADA 2022_2023-2023'!$A:$M,13,0),"")</f>
        <v/>
      </c>
    </row>
    <row r="1930" spans="1:15" s="94" customFormat="1" x14ac:dyDescent="0.2">
      <c r="A1930" s="116">
        <v>31849</v>
      </c>
      <c r="B1930" s="90" t="s">
        <v>10851</v>
      </c>
      <c r="C1930" s="90" t="s">
        <v>1791</v>
      </c>
      <c r="D1930" s="90" t="s">
        <v>1792</v>
      </c>
      <c r="E1930" s="90" t="s">
        <v>4100</v>
      </c>
      <c r="F1930" s="90" t="s">
        <v>4101</v>
      </c>
      <c r="G1930" s="90" t="s">
        <v>14658</v>
      </c>
      <c r="H1930" s="90" t="s">
        <v>913</v>
      </c>
      <c r="I1930" s="90" t="s">
        <v>799</v>
      </c>
      <c r="J1930" s="116">
        <v>10414</v>
      </c>
      <c r="K1930" s="90" t="s">
        <v>1963</v>
      </c>
      <c r="L1930" s="90" t="s">
        <v>520</v>
      </c>
      <c r="M1930" s="94" t="str">
        <f t="shared" si="33"/>
        <v>BECERRA Artemisa</v>
      </c>
      <c r="N1930" s="94" t="str">
        <f>IFERROR(VLOOKUP(A1930,'[2]CLASES-TEMPORADA 2022_2023-2023'!$A:$M,12,0),"")</f>
        <v/>
      </c>
      <c r="O1930" s="90" t="str">
        <f>IFERROR(VLOOKUP(A1930,'[2]CLASES-TEMPORADA 2022_2023-2023'!$A:$M,13,0),"")</f>
        <v/>
      </c>
    </row>
    <row r="1931" spans="1:15" s="94" customFormat="1" x14ac:dyDescent="0.2">
      <c r="A1931" s="116">
        <v>31847</v>
      </c>
      <c r="B1931" s="90" t="s">
        <v>8750</v>
      </c>
      <c r="C1931" s="90" t="s">
        <v>84</v>
      </c>
      <c r="D1931" s="90" t="s">
        <v>29</v>
      </c>
      <c r="E1931" s="90" t="s">
        <v>20</v>
      </c>
      <c r="F1931" s="90" t="s">
        <v>4102</v>
      </c>
      <c r="G1931" s="90" t="s">
        <v>14659</v>
      </c>
      <c r="H1931" s="90" t="s">
        <v>920</v>
      </c>
      <c r="I1931" s="90" t="s">
        <v>968</v>
      </c>
      <c r="J1931" s="116">
        <v>115</v>
      </c>
      <c r="K1931" s="90" t="s">
        <v>1963</v>
      </c>
      <c r="L1931" s="90" t="s">
        <v>586</v>
      </c>
      <c r="M1931" s="94" t="str">
        <f t="shared" si="33"/>
        <v>GONZALEZ Adrian</v>
      </c>
      <c r="N1931" s="94" t="str">
        <f>IFERROR(VLOOKUP(A1931,'[2]CLASES-TEMPORADA 2022_2023-2023'!$A:$M,12,0),"")</f>
        <v/>
      </c>
      <c r="O1931" s="90" t="str">
        <f>IFERROR(VLOOKUP(A1931,'[2]CLASES-TEMPORADA 2022_2023-2023'!$A:$M,13,0),"")</f>
        <v/>
      </c>
    </row>
    <row r="1932" spans="1:15" s="94" customFormat="1" x14ac:dyDescent="0.2">
      <c r="A1932" s="116">
        <v>31838</v>
      </c>
      <c r="B1932" s="90" t="s">
        <v>8750</v>
      </c>
      <c r="C1932" s="90" t="s">
        <v>69</v>
      </c>
      <c r="D1932" s="90" t="s">
        <v>1682</v>
      </c>
      <c r="E1932" s="90" t="s">
        <v>75</v>
      </c>
      <c r="F1932" s="90" t="s">
        <v>14660</v>
      </c>
      <c r="G1932" s="90" t="s">
        <v>14661</v>
      </c>
      <c r="H1932" s="90" t="s">
        <v>909</v>
      </c>
      <c r="I1932" s="90" t="s">
        <v>752</v>
      </c>
      <c r="J1932" s="116">
        <v>10407</v>
      </c>
      <c r="K1932" s="90" t="s">
        <v>1963</v>
      </c>
      <c r="L1932" s="90" t="s">
        <v>604</v>
      </c>
      <c r="M1932" s="94" t="str">
        <f t="shared" si="33"/>
        <v>PEREZ Jorge</v>
      </c>
      <c r="N1932" s="94" t="str">
        <f>IFERROR(VLOOKUP(A1932,'[2]CLASES-TEMPORADA 2022_2023-2023'!$A:$M,12,0),"")</f>
        <v/>
      </c>
      <c r="O1932" s="90" t="str">
        <f>IFERROR(VLOOKUP(A1932,'[2]CLASES-TEMPORADA 2022_2023-2023'!$A:$M,13,0),"")</f>
        <v/>
      </c>
    </row>
    <row r="1933" spans="1:15" s="94" customFormat="1" x14ac:dyDescent="0.2">
      <c r="A1933" s="116">
        <v>31832</v>
      </c>
      <c r="B1933" s="90" t="s">
        <v>8750</v>
      </c>
      <c r="C1933" s="90" t="s">
        <v>25</v>
      </c>
      <c r="D1933" s="90" t="s">
        <v>26</v>
      </c>
      <c r="E1933" s="90" t="s">
        <v>3422</v>
      </c>
      <c r="F1933" s="90" t="s">
        <v>8511</v>
      </c>
      <c r="G1933" s="90" t="s">
        <v>14662</v>
      </c>
      <c r="H1933" s="90" t="s">
        <v>909</v>
      </c>
      <c r="I1933" s="90" t="s">
        <v>825</v>
      </c>
      <c r="J1933" s="116">
        <v>10402</v>
      </c>
      <c r="K1933" s="90" t="s">
        <v>1963</v>
      </c>
      <c r="L1933" s="90" t="s">
        <v>587</v>
      </c>
      <c r="M1933" s="94" t="str">
        <f t="shared" si="33"/>
        <v>MARTINEZ Antoni</v>
      </c>
      <c r="N1933" s="94" t="str">
        <f>IFERROR(VLOOKUP(A1933,'[2]CLASES-TEMPORADA 2022_2023-2023'!$A:$M,12,0),"")</f>
        <v/>
      </c>
      <c r="O1933" s="90" t="str">
        <f>IFERROR(VLOOKUP(A1933,'[2]CLASES-TEMPORADA 2022_2023-2023'!$A:$M,13,0),"")</f>
        <v/>
      </c>
    </row>
    <row r="1934" spans="1:15" s="94" customFormat="1" x14ac:dyDescent="0.2">
      <c r="A1934" s="116">
        <v>31831</v>
      </c>
      <c r="B1934" s="90" t="s">
        <v>8750</v>
      </c>
      <c r="C1934" s="90" t="s">
        <v>924</v>
      </c>
      <c r="D1934" s="90" t="s">
        <v>1361</v>
      </c>
      <c r="E1934" s="90" t="s">
        <v>4103</v>
      </c>
      <c r="F1934" s="90" t="s">
        <v>4104</v>
      </c>
      <c r="G1934" s="90" t="s">
        <v>14663</v>
      </c>
      <c r="H1934" s="90" t="s">
        <v>909</v>
      </c>
      <c r="I1934" s="90" t="s">
        <v>953</v>
      </c>
      <c r="J1934" s="116">
        <v>309</v>
      </c>
      <c r="K1934" s="90" t="s">
        <v>1963</v>
      </c>
      <c r="L1934" s="90" t="s">
        <v>583</v>
      </c>
      <c r="M1934" s="94" t="str">
        <f t="shared" si="33"/>
        <v>ALONSO Cesar</v>
      </c>
      <c r="N1934" s="94" t="str">
        <f>IFERROR(VLOOKUP(A1934,'[2]CLASES-TEMPORADA 2022_2023-2023'!$A:$M,12,0),"")</f>
        <v/>
      </c>
      <c r="O1934" s="90" t="str">
        <f>IFERROR(VLOOKUP(A1934,'[2]CLASES-TEMPORADA 2022_2023-2023'!$A:$M,13,0),"")</f>
        <v/>
      </c>
    </row>
    <row r="1935" spans="1:15" s="94" customFormat="1" x14ac:dyDescent="0.2">
      <c r="A1935" s="116">
        <v>31830</v>
      </c>
      <c r="B1935" s="90" t="s">
        <v>8750</v>
      </c>
      <c r="C1935" s="90" t="s">
        <v>14664</v>
      </c>
      <c r="D1935" s="90" t="s">
        <v>14665</v>
      </c>
      <c r="E1935" s="90" t="s">
        <v>14666</v>
      </c>
      <c r="F1935" s="90" t="s">
        <v>14667</v>
      </c>
      <c r="G1935" s="90" t="s">
        <v>14668</v>
      </c>
      <c r="H1935" s="90" t="s">
        <v>920</v>
      </c>
      <c r="I1935" s="90" t="s">
        <v>953</v>
      </c>
      <c r="J1935" s="116">
        <v>309</v>
      </c>
      <c r="K1935" s="90" t="s">
        <v>2071</v>
      </c>
      <c r="L1935" s="90" t="s">
        <v>583</v>
      </c>
      <c r="M1935" s="94" t="str">
        <f t="shared" si="33"/>
        <v>ROBINSON Maikell</v>
      </c>
      <c r="N1935" s="94" t="str">
        <f>IFERROR(VLOOKUP(A1935,'[2]CLASES-TEMPORADA 2022_2023-2023'!$A:$M,12,0),"")</f>
        <v/>
      </c>
      <c r="O1935" s="90" t="str">
        <f>IFERROR(VLOOKUP(A1935,'[2]CLASES-TEMPORADA 2022_2023-2023'!$A:$M,13,0),"")</f>
        <v/>
      </c>
    </row>
    <row r="1936" spans="1:15" s="94" customFormat="1" x14ac:dyDescent="0.2">
      <c r="A1936" s="116">
        <v>31829</v>
      </c>
      <c r="B1936" s="90" t="s">
        <v>10851</v>
      </c>
      <c r="C1936" s="90" t="s">
        <v>1737</v>
      </c>
      <c r="D1936" s="90" t="s">
        <v>1070</v>
      </c>
      <c r="E1936" s="90" t="s">
        <v>989</v>
      </c>
      <c r="F1936" s="90" t="s">
        <v>4105</v>
      </c>
      <c r="G1936" s="90" t="s">
        <v>14669</v>
      </c>
      <c r="H1936" s="90" t="s">
        <v>909</v>
      </c>
      <c r="I1936" s="90" t="s">
        <v>1187</v>
      </c>
      <c r="J1936" s="116">
        <v>246</v>
      </c>
      <c r="K1936" s="90" t="s">
        <v>1963</v>
      </c>
      <c r="L1936" s="90" t="s">
        <v>587</v>
      </c>
      <c r="M1936" s="94" t="str">
        <f t="shared" si="33"/>
        <v>ARNAU Ariadna</v>
      </c>
      <c r="N1936" s="94" t="str">
        <f>IFERROR(VLOOKUP(A1936,'[2]CLASES-TEMPORADA 2022_2023-2023'!$A:$M,12,0),"")</f>
        <v/>
      </c>
      <c r="O1936" s="90" t="str">
        <f>IFERROR(VLOOKUP(A1936,'[2]CLASES-TEMPORADA 2022_2023-2023'!$A:$M,13,0),"")</f>
        <v/>
      </c>
    </row>
    <row r="1937" spans="1:15" s="94" customFormat="1" x14ac:dyDescent="0.2">
      <c r="A1937" s="116">
        <v>31824</v>
      </c>
      <c r="B1937" s="90" t="s">
        <v>10851</v>
      </c>
      <c r="C1937" s="90" t="s">
        <v>4106</v>
      </c>
      <c r="D1937" s="90" t="s">
        <v>4107</v>
      </c>
      <c r="E1937" s="90" t="s">
        <v>3139</v>
      </c>
      <c r="F1937" s="90" t="s">
        <v>3839</v>
      </c>
      <c r="G1937" s="90" t="s">
        <v>14670</v>
      </c>
      <c r="H1937" s="90" t="s">
        <v>909</v>
      </c>
      <c r="I1937" s="90" t="s">
        <v>1170</v>
      </c>
      <c r="J1937" s="116">
        <v>406</v>
      </c>
      <c r="K1937" s="90" t="s">
        <v>1963</v>
      </c>
      <c r="L1937" s="90" t="s">
        <v>587</v>
      </c>
      <c r="M1937" s="94" t="str">
        <f t="shared" si="33"/>
        <v>AMAGO Carla</v>
      </c>
      <c r="N1937" s="94" t="str">
        <f>IFERROR(VLOOKUP(A1937,'[2]CLASES-TEMPORADA 2022_2023-2023'!$A:$M,12,0),"")</f>
        <v/>
      </c>
      <c r="O1937" s="90" t="str">
        <f>IFERROR(VLOOKUP(A1937,'[2]CLASES-TEMPORADA 2022_2023-2023'!$A:$M,13,0),"")</f>
        <v/>
      </c>
    </row>
    <row r="1938" spans="1:15" s="94" customFormat="1" x14ac:dyDescent="0.2">
      <c r="A1938" s="116">
        <v>31822</v>
      </c>
      <c r="B1938" s="90" t="s">
        <v>8750</v>
      </c>
      <c r="C1938" s="90" t="s">
        <v>1376</v>
      </c>
      <c r="D1938" s="90" t="s">
        <v>4108</v>
      </c>
      <c r="E1938" s="90" t="s">
        <v>4109</v>
      </c>
      <c r="F1938" s="90" t="s">
        <v>4110</v>
      </c>
      <c r="G1938" s="90" t="s">
        <v>14671</v>
      </c>
      <c r="H1938" s="90" t="s">
        <v>913</v>
      </c>
      <c r="I1938" s="90" t="s">
        <v>1214</v>
      </c>
      <c r="J1938" s="116">
        <v>3</v>
      </c>
      <c r="K1938" s="90" t="s">
        <v>2113</v>
      </c>
      <c r="L1938" s="90" t="s">
        <v>591</v>
      </c>
      <c r="M1938" s="94" t="str">
        <f t="shared" si="33"/>
        <v>RAMOS Pedro Aldo</v>
      </c>
      <c r="N1938" s="94" t="str">
        <f>IFERROR(VLOOKUP(A1938,'[2]CLASES-TEMPORADA 2022_2023-2023'!$A:$M,12,0),"")</f>
        <v/>
      </c>
      <c r="O1938" s="90" t="str">
        <f>IFERROR(VLOOKUP(A1938,'[2]CLASES-TEMPORADA 2022_2023-2023'!$A:$M,13,0),"")</f>
        <v/>
      </c>
    </row>
    <row r="1939" spans="1:15" s="94" customFormat="1" x14ac:dyDescent="0.2">
      <c r="A1939" s="116">
        <v>31816</v>
      </c>
      <c r="B1939" s="90" t="s">
        <v>8750</v>
      </c>
      <c r="C1939" s="90" t="s">
        <v>1104</v>
      </c>
      <c r="D1939" s="90" t="s">
        <v>14308</v>
      </c>
      <c r="E1939" s="90" t="s">
        <v>2030</v>
      </c>
      <c r="F1939" s="90" t="s">
        <v>6237</v>
      </c>
      <c r="G1939" s="90" t="s">
        <v>14672</v>
      </c>
      <c r="H1939" s="90" t="s">
        <v>920</v>
      </c>
      <c r="I1939" s="90" t="s">
        <v>14311</v>
      </c>
      <c r="J1939" s="116">
        <v>341</v>
      </c>
      <c r="K1939" s="90" t="s">
        <v>1963</v>
      </c>
      <c r="L1939" s="90" t="s">
        <v>520</v>
      </c>
      <c r="M1939" s="94" t="str">
        <f t="shared" si="33"/>
        <v>SAAVEDRA Pedro</v>
      </c>
      <c r="N1939" s="94" t="str">
        <f>IFERROR(VLOOKUP(A1939,'[2]CLASES-TEMPORADA 2022_2023-2023'!$A:$M,12,0),"")</f>
        <v/>
      </c>
      <c r="O1939" s="90" t="str">
        <f>IFERROR(VLOOKUP(A1939,'[2]CLASES-TEMPORADA 2022_2023-2023'!$A:$M,13,0),"")</f>
        <v/>
      </c>
    </row>
    <row r="1940" spans="1:15" s="94" customFormat="1" x14ac:dyDescent="0.2">
      <c r="A1940" s="116">
        <v>31804</v>
      </c>
      <c r="B1940" s="90" t="s">
        <v>8750</v>
      </c>
      <c r="C1940" s="90" t="s">
        <v>4112</v>
      </c>
      <c r="D1940" s="90"/>
      <c r="E1940" s="90" t="s">
        <v>4113</v>
      </c>
      <c r="F1940" s="90" t="s">
        <v>3950</v>
      </c>
      <c r="G1940" s="90" t="s">
        <v>14673</v>
      </c>
      <c r="H1940" s="90" t="s">
        <v>920</v>
      </c>
      <c r="I1940" s="90" t="s">
        <v>1140</v>
      </c>
      <c r="J1940" s="116">
        <v>10415</v>
      </c>
      <c r="K1940" s="90" t="s">
        <v>2131</v>
      </c>
      <c r="L1940" s="90" t="s">
        <v>520</v>
      </c>
      <c r="M1940" s="94" t="str">
        <f t="shared" si="33"/>
        <v>DUTEIL Laurent</v>
      </c>
      <c r="N1940" s="94" t="str">
        <f>IFERROR(VLOOKUP(A1940,'[2]CLASES-TEMPORADA 2022_2023-2023'!$A:$M,12,0),"")</f>
        <v/>
      </c>
      <c r="O1940" s="90" t="str">
        <f>IFERROR(VLOOKUP(A1940,'[2]CLASES-TEMPORADA 2022_2023-2023'!$A:$M,13,0),"")</f>
        <v/>
      </c>
    </row>
    <row r="1941" spans="1:15" s="94" customFormat="1" x14ac:dyDescent="0.2">
      <c r="A1941" s="116">
        <v>31803</v>
      </c>
      <c r="B1941" s="90" t="s">
        <v>8750</v>
      </c>
      <c r="C1941" s="90" t="s">
        <v>1283</v>
      </c>
      <c r="D1941" s="90" t="s">
        <v>4114</v>
      </c>
      <c r="E1941" s="90" t="s">
        <v>75</v>
      </c>
      <c r="F1941" s="90" t="s">
        <v>3851</v>
      </c>
      <c r="G1941" s="90" t="s">
        <v>14674</v>
      </c>
      <c r="H1941" s="90" t="s">
        <v>913</v>
      </c>
      <c r="I1941" s="90" t="s">
        <v>1140</v>
      </c>
      <c r="J1941" s="116">
        <v>10415</v>
      </c>
      <c r="K1941" s="90" t="s">
        <v>1963</v>
      </c>
      <c r="L1941" s="90" t="s">
        <v>520</v>
      </c>
      <c r="M1941" s="94" t="str">
        <f t="shared" si="33"/>
        <v>VAZQUEZ Jorge</v>
      </c>
      <c r="N1941" s="94" t="str">
        <f>IFERROR(VLOOKUP(A1941,'[2]CLASES-TEMPORADA 2022_2023-2023'!$A:$M,12,0),"")</f>
        <v/>
      </c>
      <c r="O1941" s="90" t="str">
        <f>IFERROR(VLOOKUP(A1941,'[2]CLASES-TEMPORADA 2022_2023-2023'!$A:$M,13,0),"")</f>
        <v/>
      </c>
    </row>
    <row r="1942" spans="1:15" s="94" customFormat="1" x14ac:dyDescent="0.2">
      <c r="A1942" s="116">
        <v>31802</v>
      </c>
      <c r="B1942" s="90" t="s">
        <v>8750</v>
      </c>
      <c r="C1942" s="90" t="s">
        <v>5082</v>
      </c>
      <c r="D1942" s="90" t="s">
        <v>22</v>
      </c>
      <c r="E1942" s="90" t="s">
        <v>77</v>
      </c>
      <c r="F1942" s="90" t="s">
        <v>14675</v>
      </c>
      <c r="G1942" s="90" t="s">
        <v>14676</v>
      </c>
      <c r="H1942" s="90" t="s">
        <v>909</v>
      </c>
      <c r="I1942" s="90" t="s">
        <v>5663</v>
      </c>
      <c r="J1942" s="116">
        <v>264</v>
      </c>
      <c r="K1942" s="90" t="s">
        <v>1963</v>
      </c>
      <c r="L1942" s="90" t="s">
        <v>602</v>
      </c>
      <c r="M1942" s="94" t="str">
        <f t="shared" si="33"/>
        <v>MEDRANO Alberto</v>
      </c>
      <c r="N1942" s="94" t="str">
        <f>IFERROR(VLOOKUP(A1942,'[2]CLASES-TEMPORADA 2022_2023-2023'!$A:$M,12,0),"")</f>
        <v/>
      </c>
      <c r="O1942" s="90" t="str">
        <f>IFERROR(VLOOKUP(A1942,'[2]CLASES-TEMPORADA 2022_2023-2023'!$A:$M,13,0),"")</f>
        <v/>
      </c>
    </row>
    <row r="1943" spans="1:15" s="94" customFormat="1" x14ac:dyDescent="0.2">
      <c r="A1943" s="116">
        <v>31790</v>
      </c>
      <c r="B1943" s="90" t="s">
        <v>8750</v>
      </c>
      <c r="C1943" s="90" t="s">
        <v>4116</v>
      </c>
      <c r="D1943" s="90" t="s">
        <v>33</v>
      </c>
      <c r="E1943" s="90" t="s">
        <v>3102</v>
      </c>
      <c r="F1943" s="90" t="s">
        <v>4117</v>
      </c>
      <c r="G1943" s="90" t="s">
        <v>14677</v>
      </c>
      <c r="H1943" s="90" t="s">
        <v>909</v>
      </c>
      <c r="I1943" s="90" t="s">
        <v>1237</v>
      </c>
      <c r="J1943" s="116">
        <v>195</v>
      </c>
      <c r="K1943" s="90" t="s">
        <v>1963</v>
      </c>
      <c r="L1943" s="90" t="s">
        <v>587</v>
      </c>
      <c r="M1943" s="94" t="str">
        <f t="shared" si="33"/>
        <v>BUISAN Marti</v>
      </c>
      <c r="N1943" s="94" t="str">
        <f>IFERROR(VLOOKUP(A1943,'[2]CLASES-TEMPORADA 2022_2023-2023'!$A:$M,12,0),"")</f>
        <v/>
      </c>
      <c r="O1943" s="90" t="str">
        <f>IFERROR(VLOOKUP(A1943,'[2]CLASES-TEMPORADA 2022_2023-2023'!$A:$M,13,0),"")</f>
        <v/>
      </c>
    </row>
    <row r="1944" spans="1:15" s="94" customFormat="1" x14ac:dyDescent="0.2">
      <c r="A1944" s="116">
        <v>31787</v>
      </c>
      <c r="B1944" s="90" t="s">
        <v>8750</v>
      </c>
      <c r="C1944" s="90" t="s">
        <v>1719</v>
      </c>
      <c r="D1944" s="90" t="s">
        <v>1186</v>
      </c>
      <c r="E1944" s="90" t="s">
        <v>1086</v>
      </c>
      <c r="F1944" s="90" t="s">
        <v>4118</v>
      </c>
      <c r="G1944" s="90" t="s">
        <v>14678</v>
      </c>
      <c r="H1944" s="90" t="s">
        <v>920</v>
      </c>
      <c r="I1944" s="90" t="s">
        <v>1117</v>
      </c>
      <c r="J1944" s="116">
        <v>243</v>
      </c>
      <c r="K1944" s="90" t="s">
        <v>1963</v>
      </c>
      <c r="L1944" s="90" t="s">
        <v>587</v>
      </c>
      <c r="M1944" s="94" t="str">
        <f t="shared" si="33"/>
        <v>MORAN Francisco Jose</v>
      </c>
      <c r="N1944" s="94" t="str">
        <f>IFERROR(VLOOKUP(A1944,'[2]CLASES-TEMPORADA 2022_2023-2023'!$A:$M,12,0),"")</f>
        <v/>
      </c>
      <c r="O1944" s="90" t="str">
        <f>IFERROR(VLOOKUP(A1944,'[2]CLASES-TEMPORADA 2022_2023-2023'!$A:$M,13,0),"")</f>
        <v/>
      </c>
    </row>
    <row r="1945" spans="1:15" s="94" customFormat="1" x14ac:dyDescent="0.2">
      <c r="A1945" s="116">
        <v>31779</v>
      </c>
      <c r="B1945" s="90" t="s">
        <v>8750</v>
      </c>
      <c r="C1945" s="90" t="s">
        <v>91</v>
      </c>
      <c r="D1945" s="90" t="s">
        <v>22</v>
      </c>
      <c r="E1945" s="90" t="s">
        <v>63</v>
      </c>
      <c r="F1945" s="90" t="s">
        <v>14679</v>
      </c>
      <c r="G1945" s="90" t="s">
        <v>14680</v>
      </c>
      <c r="H1945" s="90" t="s">
        <v>909</v>
      </c>
      <c r="I1945" s="90" t="s">
        <v>1105</v>
      </c>
      <c r="J1945" s="116">
        <v>10348</v>
      </c>
      <c r="K1945" s="90" t="s">
        <v>1963</v>
      </c>
      <c r="L1945" s="90" t="s">
        <v>520</v>
      </c>
      <c r="M1945" s="94" t="str">
        <f t="shared" si="33"/>
        <v>ALVAREZ Jesus</v>
      </c>
      <c r="N1945" s="94" t="str">
        <f>IFERROR(VLOOKUP(A1945,'[2]CLASES-TEMPORADA 2022_2023-2023'!$A:$M,12,0),"")</f>
        <v/>
      </c>
      <c r="O1945" s="90" t="str">
        <f>IFERROR(VLOOKUP(A1945,'[2]CLASES-TEMPORADA 2022_2023-2023'!$A:$M,13,0),"")</f>
        <v/>
      </c>
    </row>
    <row r="1946" spans="1:15" s="94" customFormat="1" x14ac:dyDescent="0.2">
      <c r="A1946" s="116">
        <v>31769</v>
      </c>
      <c r="B1946" s="90" t="s">
        <v>8750</v>
      </c>
      <c r="C1946" s="90" t="s">
        <v>1090</v>
      </c>
      <c r="D1946" s="90" t="s">
        <v>4119</v>
      </c>
      <c r="E1946" s="90" t="s">
        <v>24</v>
      </c>
      <c r="F1946" s="90" t="s">
        <v>4120</v>
      </c>
      <c r="G1946" s="90" t="s">
        <v>14681</v>
      </c>
      <c r="H1946" s="90" t="s">
        <v>920</v>
      </c>
      <c r="I1946" s="90" t="s">
        <v>1124</v>
      </c>
      <c r="J1946" s="116">
        <v>175</v>
      </c>
      <c r="K1946" s="90" t="s">
        <v>1963</v>
      </c>
      <c r="L1946" s="90" t="s">
        <v>520</v>
      </c>
      <c r="M1946" s="94" t="str">
        <f t="shared" si="33"/>
        <v>MONTES Daniel</v>
      </c>
      <c r="N1946" s="94" t="str">
        <f>IFERROR(VLOOKUP(A1946,'[2]CLASES-TEMPORADA 2022_2023-2023'!$A:$M,12,0),"")</f>
        <v/>
      </c>
      <c r="O1946" s="90" t="str">
        <f>IFERROR(VLOOKUP(A1946,'[2]CLASES-TEMPORADA 2022_2023-2023'!$A:$M,13,0),"")</f>
        <v/>
      </c>
    </row>
    <row r="1947" spans="1:15" s="94" customFormat="1" x14ac:dyDescent="0.2">
      <c r="A1947" s="116">
        <v>31768</v>
      </c>
      <c r="B1947" s="90" t="s">
        <v>8750</v>
      </c>
      <c r="C1947" s="90" t="s">
        <v>1027</v>
      </c>
      <c r="D1947" s="90" t="s">
        <v>1030</v>
      </c>
      <c r="E1947" s="90" t="s">
        <v>1031</v>
      </c>
      <c r="F1947" s="90" t="s">
        <v>4121</v>
      </c>
      <c r="G1947" s="90" t="s">
        <v>14682</v>
      </c>
      <c r="H1947" s="90" t="s">
        <v>909</v>
      </c>
      <c r="I1947" s="90" t="s">
        <v>2495</v>
      </c>
      <c r="J1947" s="116">
        <v>10193</v>
      </c>
      <c r="K1947" s="90" t="s">
        <v>1963</v>
      </c>
      <c r="L1947" s="90" t="s">
        <v>588</v>
      </c>
      <c r="M1947" s="94" t="str">
        <f t="shared" si="33"/>
        <v>FERNANDEZ DE ORTEGA Andoni</v>
      </c>
      <c r="N1947" s="94">
        <f>IFERROR(VLOOKUP(A1947,'[2]CLASES-TEMPORADA 2022_2023-2023'!$A:$M,12,0),"")</f>
        <v>7</v>
      </c>
      <c r="O1947" s="90" t="str">
        <f>IFERROR(VLOOKUP(A1947,'[2]CLASES-TEMPORADA 2022_2023-2023'!$A:$M,13,0),"")</f>
        <v>NAC</v>
      </c>
    </row>
    <row r="1948" spans="1:15" s="94" customFormat="1" x14ac:dyDescent="0.2">
      <c r="A1948" s="116">
        <v>31767</v>
      </c>
      <c r="B1948" s="90" t="s">
        <v>8750</v>
      </c>
      <c r="C1948" s="90" t="s">
        <v>1027</v>
      </c>
      <c r="D1948" s="90" t="s">
        <v>1028</v>
      </c>
      <c r="E1948" s="90" t="s">
        <v>1029</v>
      </c>
      <c r="F1948" s="90" t="s">
        <v>4122</v>
      </c>
      <c r="G1948" s="90" t="s">
        <v>14683</v>
      </c>
      <c r="H1948" s="90" t="s">
        <v>909</v>
      </c>
      <c r="I1948" s="90" t="s">
        <v>2495</v>
      </c>
      <c r="J1948" s="116">
        <v>10193</v>
      </c>
      <c r="K1948" s="90" t="s">
        <v>1963</v>
      </c>
      <c r="L1948" s="90" t="s">
        <v>588</v>
      </c>
      <c r="M1948" s="94" t="str">
        <f t="shared" si="33"/>
        <v>FERNANDEZ DE ORTEGA Juan Antonio</v>
      </c>
      <c r="N1948" s="94">
        <f>IFERROR(VLOOKUP(A1948,'[2]CLASES-TEMPORADA 2022_2023-2023'!$A:$M,12,0),"")</f>
        <v>6</v>
      </c>
      <c r="O1948" s="90" t="str">
        <f>IFERROR(VLOOKUP(A1948,'[2]CLASES-TEMPORADA 2022_2023-2023'!$A:$M,13,0),"")</f>
        <v>NAC</v>
      </c>
    </row>
    <row r="1949" spans="1:15" s="94" customFormat="1" x14ac:dyDescent="0.2">
      <c r="A1949" s="116">
        <v>31751</v>
      </c>
      <c r="B1949" s="90" t="s">
        <v>8750</v>
      </c>
      <c r="C1949" s="90" t="s">
        <v>14684</v>
      </c>
      <c r="D1949" s="90" t="s">
        <v>14685</v>
      </c>
      <c r="E1949" s="90" t="s">
        <v>2426</v>
      </c>
      <c r="F1949" s="90" t="s">
        <v>14686</v>
      </c>
      <c r="G1949" s="90" t="s">
        <v>14687</v>
      </c>
      <c r="H1949" s="90" t="s">
        <v>909</v>
      </c>
      <c r="I1949" s="90" t="s">
        <v>955</v>
      </c>
      <c r="J1949" s="116">
        <v>331</v>
      </c>
      <c r="K1949" s="90" t="s">
        <v>1963</v>
      </c>
      <c r="L1949" s="90" t="s">
        <v>588</v>
      </c>
      <c r="M1949" s="94" t="str">
        <f t="shared" si="33"/>
        <v>ZULAIKA Oier</v>
      </c>
      <c r="N1949" s="94" t="str">
        <f>IFERROR(VLOOKUP(A1949,'[2]CLASES-TEMPORADA 2022_2023-2023'!$A:$M,12,0),"")</f>
        <v/>
      </c>
      <c r="O1949" s="90" t="str">
        <f>IFERROR(VLOOKUP(A1949,'[2]CLASES-TEMPORADA 2022_2023-2023'!$A:$M,13,0),"")</f>
        <v/>
      </c>
    </row>
    <row r="1950" spans="1:15" s="94" customFormat="1" x14ac:dyDescent="0.2">
      <c r="A1950" s="116">
        <v>31749</v>
      </c>
      <c r="B1950" s="90" t="s">
        <v>8750</v>
      </c>
      <c r="C1950" s="90" t="s">
        <v>26</v>
      </c>
      <c r="D1950" s="90" t="s">
        <v>36</v>
      </c>
      <c r="E1950" s="90" t="s">
        <v>124</v>
      </c>
      <c r="F1950" s="90" t="s">
        <v>4123</v>
      </c>
      <c r="G1950" s="90" t="s">
        <v>14688</v>
      </c>
      <c r="H1950" s="90" t="s">
        <v>909</v>
      </c>
      <c r="I1950" s="90" t="s">
        <v>1220</v>
      </c>
      <c r="J1950" s="116">
        <v>10015</v>
      </c>
      <c r="K1950" s="90" t="s">
        <v>1963</v>
      </c>
      <c r="L1950" s="90" t="s">
        <v>588</v>
      </c>
      <c r="M1950" s="94" t="str">
        <f t="shared" si="33"/>
        <v>GOMEZ Iker</v>
      </c>
      <c r="N1950" s="94" t="str">
        <f>IFERROR(VLOOKUP(A1950,'[2]CLASES-TEMPORADA 2022_2023-2023'!$A:$M,12,0),"")</f>
        <v/>
      </c>
      <c r="O1950" s="90" t="str">
        <f>IFERROR(VLOOKUP(A1950,'[2]CLASES-TEMPORADA 2022_2023-2023'!$A:$M,13,0),"")</f>
        <v/>
      </c>
    </row>
    <row r="1951" spans="1:15" s="94" customFormat="1" x14ac:dyDescent="0.2">
      <c r="A1951" s="116">
        <v>31739</v>
      </c>
      <c r="B1951" s="90" t="s">
        <v>8750</v>
      </c>
      <c r="C1951" s="90" t="s">
        <v>964</v>
      </c>
      <c r="D1951" s="90" t="s">
        <v>29</v>
      </c>
      <c r="E1951" s="90" t="s">
        <v>54</v>
      </c>
      <c r="F1951" s="90" t="s">
        <v>4125</v>
      </c>
      <c r="G1951" s="90" t="s">
        <v>14689</v>
      </c>
      <c r="H1951" s="90" t="s">
        <v>920</v>
      </c>
      <c r="I1951" s="90" t="s">
        <v>4126</v>
      </c>
      <c r="J1951" s="116">
        <v>702</v>
      </c>
      <c r="K1951" s="90" t="s">
        <v>1963</v>
      </c>
      <c r="L1951" s="90" t="s">
        <v>520</v>
      </c>
      <c r="M1951" s="94" t="str">
        <f t="shared" si="33"/>
        <v>SEOANE Carlos</v>
      </c>
      <c r="N1951" s="94" t="str">
        <f>IFERROR(VLOOKUP(A1951,'[2]CLASES-TEMPORADA 2022_2023-2023'!$A:$M,12,0),"")</f>
        <v/>
      </c>
      <c r="O1951" s="90" t="str">
        <f>IFERROR(VLOOKUP(A1951,'[2]CLASES-TEMPORADA 2022_2023-2023'!$A:$M,13,0),"")</f>
        <v/>
      </c>
    </row>
    <row r="1952" spans="1:15" s="94" customFormat="1" x14ac:dyDescent="0.2">
      <c r="A1952" s="116">
        <v>31730</v>
      </c>
      <c r="B1952" s="90" t="s">
        <v>8750</v>
      </c>
      <c r="C1952" s="90" t="s">
        <v>4127</v>
      </c>
      <c r="D1952" s="90"/>
      <c r="E1952" s="90" t="s">
        <v>4128</v>
      </c>
      <c r="F1952" s="90" t="s">
        <v>4129</v>
      </c>
      <c r="G1952" s="90" t="s">
        <v>14690</v>
      </c>
      <c r="H1952" s="90" t="s">
        <v>920</v>
      </c>
      <c r="I1952" s="90" t="s">
        <v>1123</v>
      </c>
      <c r="J1952" s="116">
        <v>87</v>
      </c>
      <c r="K1952" s="90" t="s">
        <v>2994</v>
      </c>
      <c r="L1952" s="90" t="s">
        <v>627</v>
      </c>
      <c r="M1952" s="94" t="str">
        <f t="shared" si="33"/>
        <v>MIHOV Mihail  Yankov</v>
      </c>
      <c r="N1952" s="94" t="str">
        <f>IFERROR(VLOOKUP(A1952,'[2]CLASES-TEMPORADA 2022_2023-2023'!$A:$M,12,0),"")</f>
        <v/>
      </c>
      <c r="O1952" s="90" t="str">
        <f>IFERROR(VLOOKUP(A1952,'[2]CLASES-TEMPORADA 2022_2023-2023'!$A:$M,13,0),"")</f>
        <v/>
      </c>
    </row>
    <row r="1953" spans="1:15" s="94" customFormat="1" x14ac:dyDescent="0.2">
      <c r="A1953" s="116">
        <v>31714</v>
      </c>
      <c r="B1953" s="90" t="s">
        <v>8750</v>
      </c>
      <c r="C1953" s="90" t="s">
        <v>14248</v>
      </c>
      <c r="D1953" s="90" t="s">
        <v>1323</v>
      </c>
      <c r="E1953" s="90" t="s">
        <v>85</v>
      </c>
      <c r="F1953" s="90" t="s">
        <v>7416</v>
      </c>
      <c r="G1953" s="90" t="s">
        <v>14691</v>
      </c>
      <c r="H1953" s="90" t="s">
        <v>920</v>
      </c>
      <c r="I1953" s="90" t="s">
        <v>11351</v>
      </c>
      <c r="J1953" s="116">
        <v>10411</v>
      </c>
      <c r="K1953" s="90" t="s">
        <v>1963</v>
      </c>
      <c r="L1953" s="90" t="s">
        <v>520</v>
      </c>
      <c r="M1953" s="94" t="str">
        <f t="shared" si="33"/>
        <v>PORTO Diego</v>
      </c>
      <c r="N1953" s="94" t="str">
        <f>IFERROR(VLOOKUP(A1953,'[2]CLASES-TEMPORADA 2022_2023-2023'!$A:$M,12,0),"")</f>
        <v/>
      </c>
      <c r="O1953" s="90" t="str">
        <f>IFERROR(VLOOKUP(A1953,'[2]CLASES-TEMPORADA 2022_2023-2023'!$A:$M,13,0),"")</f>
        <v/>
      </c>
    </row>
    <row r="1954" spans="1:15" s="94" customFormat="1" x14ac:dyDescent="0.2">
      <c r="A1954" s="116">
        <v>31713</v>
      </c>
      <c r="B1954" s="90" t="s">
        <v>10851</v>
      </c>
      <c r="C1954" s="90" t="s">
        <v>4131</v>
      </c>
      <c r="D1954" s="90"/>
      <c r="E1954" s="90" t="s">
        <v>4132</v>
      </c>
      <c r="F1954" s="90" t="s">
        <v>4133</v>
      </c>
      <c r="G1954" s="90" t="s">
        <v>14692</v>
      </c>
      <c r="H1954" s="90" t="s">
        <v>913</v>
      </c>
      <c r="I1954" s="90" t="s">
        <v>952</v>
      </c>
      <c r="J1954" s="116">
        <v>308</v>
      </c>
      <c r="K1954" s="90" t="s">
        <v>2014</v>
      </c>
      <c r="L1954" s="90" t="s">
        <v>591</v>
      </c>
      <c r="M1954" s="94" t="str">
        <f t="shared" si="33"/>
        <v>PARANANG Orawan</v>
      </c>
      <c r="N1954" s="94" t="str">
        <f>IFERROR(VLOOKUP(A1954,'[2]CLASES-TEMPORADA 2022_2023-2023'!$A:$M,12,0),"")</f>
        <v/>
      </c>
      <c r="O1954" s="90" t="str">
        <f>IFERROR(VLOOKUP(A1954,'[2]CLASES-TEMPORADA 2022_2023-2023'!$A:$M,13,0),"")</f>
        <v/>
      </c>
    </row>
    <row r="1955" spans="1:15" s="94" customFormat="1" x14ac:dyDescent="0.2">
      <c r="A1955" s="116">
        <v>31710</v>
      </c>
      <c r="B1955" s="90" t="s">
        <v>8750</v>
      </c>
      <c r="C1955" s="90" t="s">
        <v>4134</v>
      </c>
      <c r="D1955" s="90" t="s">
        <v>1623</v>
      </c>
      <c r="E1955" s="90" t="s">
        <v>2464</v>
      </c>
      <c r="F1955" s="90" t="s">
        <v>4135</v>
      </c>
      <c r="G1955" s="90" t="s">
        <v>14693</v>
      </c>
      <c r="H1955" s="90" t="s">
        <v>909</v>
      </c>
      <c r="I1955" s="90" t="s">
        <v>934</v>
      </c>
      <c r="J1955" s="116">
        <v>193</v>
      </c>
      <c r="K1955" s="90" t="s">
        <v>1963</v>
      </c>
      <c r="L1955" s="90" t="s">
        <v>586</v>
      </c>
      <c r="M1955" s="94" t="str">
        <f t="shared" si="33"/>
        <v>BOYERO Jaime</v>
      </c>
      <c r="N1955" s="94" t="str">
        <f>IFERROR(VLOOKUP(A1955,'[2]CLASES-TEMPORADA 2022_2023-2023'!$A:$M,12,0),"")</f>
        <v/>
      </c>
      <c r="O1955" s="90" t="str">
        <f>IFERROR(VLOOKUP(A1955,'[2]CLASES-TEMPORADA 2022_2023-2023'!$A:$M,13,0),"")</f>
        <v/>
      </c>
    </row>
    <row r="1956" spans="1:15" s="94" customFormat="1" x14ac:dyDescent="0.2">
      <c r="A1956" s="116">
        <v>31704</v>
      </c>
      <c r="B1956" s="90" t="s">
        <v>8750</v>
      </c>
      <c r="C1956" s="90" t="s">
        <v>25</v>
      </c>
      <c r="D1956" s="90" t="s">
        <v>4136</v>
      </c>
      <c r="E1956" s="90" t="s">
        <v>4137</v>
      </c>
      <c r="F1956" s="90" t="s">
        <v>4138</v>
      </c>
      <c r="G1956" s="90" t="s">
        <v>14694</v>
      </c>
      <c r="H1956" s="90" t="s">
        <v>920</v>
      </c>
      <c r="I1956" s="90" t="s">
        <v>1093</v>
      </c>
      <c r="J1956" s="116">
        <v>519</v>
      </c>
      <c r="K1956" s="90" t="s">
        <v>2707</v>
      </c>
      <c r="L1956" s="90" t="s">
        <v>583</v>
      </c>
      <c r="M1956" s="94" t="str">
        <f t="shared" si="33"/>
        <v>MARTINEZ Carlos Ignacio</v>
      </c>
      <c r="N1956" s="94" t="str">
        <f>IFERROR(VLOOKUP(A1956,'[2]CLASES-TEMPORADA 2022_2023-2023'!$A:$M,12,0),"")</f>
        <v/>
      </c>
      <c r="O1956" s="90" t="str">
        <f>IFERROR(VLOOKUP(A1956,'[2]CLASES-TEMPORADA 2022_2023-2023'!$A:$M,13,0),"")</f>
        <v/>
      </c>
    </row>
    <row r="1957" spans="1:15" s="94" customFormat="1" x14ac:dyDescent="0.2">
      <c r="A1957" s="116">
        <v>31702</v>
      </c>
      <c r="B1957" s="90" t="s">
        <v>10851</v>
      </c>
      <c r="C1957" s="90" t="s">
        <v>4139</v>
      </c>
      <c r="D1957" s="90" t="s">
        <v>19</v>
      </c>
      <c r="E1957" s="90" t="s">
        <v>1084</v>
      </c>
      <c r="F1957" s="90" t="s">
        <v>4140</v>
      </c>
      <c r="G1957" s="90" t="s">
        <v>14695</v>
      </c>
      <c r="H1957" s="90" t="s">
        <v>909</v>
      </c>
      <c r="I1957" s="90" t="s">
        <v>1009</v>
      </c>
      <c r="J1957" s="116">
        <v>10098</v>
      </c>
      <c r="K1957" s="90" t="s">
        <v>1963</v>
      </c>
      <c r="L1957" s="90" t="s">
        <v>591</v>
      </c>
      <c r="M1957" s="94" t="str">
        <f t="shared" si="33"/>
        <v>GIMENEZ Maria</v>
      </c>
      <c r="N1957" s="94" t="str">
        <f>IFERROR(VLOOKUP(A1957,'[2]CLASES-TEMPORADA 2022_2023-2023'!$A:$M,12,0),"")</f>
        <v/>
      </c>
      <c r="O1957" s="90" t="str">
        <f>IFERROR(VLOOKUP(A1957,'[2]CLASES-TEMPORADA 2022_2023-2023'!$A:$M,13,0),"")</f>
        <v/>
      </c>
    </row>
    <row r="1958" spans="1:15" s="94" customFormat="1" x14ac:dyDescent="0.2">
      <c r="A1958" s="116">
        <v>31698</v>
      </c>
      <c r="B1958" s="90" t="s">
        <v>10851</v>
      </c>
      <c r="C1958" s="90" t="s">
        <v>4141</v>
      </c>
      <c r="D1958" s="90"/>
      <c r="E1958" s="90" t="s">
        <v>4142</v>
      </c>
      <c r="F1958" s="90" t="s">
        <v>4143</v>
      </c>
      <c r="G1958" s="90" t="s">
        <v>14696</v>
      </c>
      <c r="H1958" s="90" t="s">
        <v>913</v>
      </c>
      <c r="I1958" s="90" t="s">
        <v>951</v>
      </c>
      <c r="J1958" s="116">
        <v>305</v>
      </c>
      <c r="K1958" s="90" t="s">
        <v>2684</v>
      </c>
      <c r="L1958" s="90" t="s">
        <v>583</v>
      </c>
      <c r="M1958" s="94" t="str">
        <f t="shared" si="33"/>
        <v>OFFIONG Edem</v>
      </c>
      <c r="N1958" s="94" t="str">
        <f>IFERROR(VLOOKUP(A1958,'[2]CLASES-TEMPORADA 2022_2023-2023'!$A:$M,12,0),"")</f>
        <v/>
      </c>
      <c r="O1958" s="90" t="str">
        <f>IFERROR(VLOOKUP(A1958,'[2]CLASES-TEMPORADA 2022_2023-2023'!$A:$M,13,0),"")</f>
        <v/>
      </c>
    </row>
    <row r="1959" spans="1:15" s="94" customFormat="1" x14ac:dyDescent="0.2">
      <c r="A1959" s="116">
        <v>31697</v>
      </c>
      <c r="B1959" s="90" t="s">
        <v>10851</v>
      </c>
      <c r="C1959" s="90" t="s">
        <v>1395</v>
      </c>
      <c r="D1959" s="90" t="s">
        <v>1375</v>
      </c>
      <c r="E1959" s="90" t="s">
        <v>4144</v>
      </c>
      <c r="F1959" s="90" t="s">
        <v>4145</v>
      </c>
      <c r="G1959" s="90" t="s">
        <v>14697</v>
      </c>
      <c r="H1959" s="90" t="s">
        <v>913</v>
      </c>
      <c r="I1959" s="90" t="s">
        <v>1176</v>
      </c>
      <c r="J1959" s="116">
        <v>10133</v>
      </c>
      <c r="K1959" s="90" t="s">
        <v>2071</v>
      </c>
      <c r="L1959" s="90" t="s">
        <v>591</v>
      </c>
      <c r="M1959" s="94" t="str">
        <f t="shared" si="33"/>
        <v>MEDINA Paula Andrea</v>
      </c>
      <c r="N1959" s="94" t="str">
        <f>IFERROR(VLOOKUP(A1959,'[2]CLASES-TEMPORADA 2022_2023-2023'!$A:$M,12,0),"")</f>
        <v/>
      </c>
      <c r="O1959" s="90" t="str">
        <f>IFERROR(VLOOKUP(A1959,'[2]CLASES-TEMPORADA 2022_2023-2023'!$A:$M,13,0),"")</f>
        <v/>
      </c>
    </row>
    <row r="1960" spans="1:15" s="94" customFormat="1" x14ac:dyDescent="0.2">
      <c r="A1960" s="116">
        <v>31696</v>
      </c>
      <c r="B1960" s="90" t="s">
        <v>10851</v>
      </c>
      <c r="C1960" s="90" t="s">
        <v>4146</v>
      </c>
      <c r="D1960" s="90" t="s">
        <v>1081</v>
      </c>
      <c r="E1960" s="90" t="s">
        <v>4147</v>
      </c>
      <c r="F1960" s="90" t="s">
        <v>4148</v>
      </c>
      <c r="G1960" s="90" t="s">
        <v>14698</v>
      </c>
      <c r="H1960" s="90" t="s">
        <v>913</v>
      </c>
      <c r="I1960" s="90" t="s">
        <v>1020</v>
      </c>
      <c r="J1960" s="116">
        <v>10163</v>
      </c>
      <c r="K1960" s="90" t="s">
        <v>1963</v>
      </c>
      <c r="L1960" s="90" t="s">
        <v>599</v>
      </c>
      <c r="M1960" s="94" t="str">
        <f t="shared" si="33"/>
        <v>BERNARDO Isabel</v>
      </c>
      <c r="N1960" s="94" t="str">
        <f>IFERROR(VLOOKUP(A1960,'[2]CLASES-TEMPORADA 2022_2023-2023'!$A:$M,12,0),"")</f>
        <v/>
      </c>
      <c r="O1960" s="90" t="str">
        <f>IFERROR(VLOOKUP(A1960,'[2]CLASES-TEMPORADA 2022_2023-2023'!$A:$M,13,0),"")</f>
        <v/>
      </c>
    </row>
    <row r="1961" spans="1:15" s="94" customFormat="1" x14ac:dyDescent="0.2">
      <c r="A1961" s="116">
        <v>31693</v>
      </c>
      <c r="B1961" s="90" t="s">
        <v>10851</v>
      </c>
      <c r="C1961" s="90" t="s">
        <v>4146</v>
      </c>
      <c r="D1961" s="90" t="s">
        <v>1081</v>
      </c>
      <c r="E1961" s="90" t="s">
        <v>3481</v>
      </c>
      <c r="F1961" s="90" t="s">
        <v>4148</v>
      </c>
      <c r="G1961" s="90" t="s">
        <v>14699</v>
      </c>
      <c r="H1961" s="90" t="s">
        <v>913</v>
      </c>
      <c r="I1961" s="90" t="s">
        <v>1020</v>
      </c>
      <c r="J1961" s="116">
        <v>10163</v>
      </c>
      <c r="K1961" s="90" t="s">
        <v>1963</v>
      </c>
      <c r="L1961" s="90" t="s">
        <v>599</v>
      </c>
      <c r="M1961" s="94" t="str">
        <f t="shared" si="33"/>
        <v>BERNARDO Sara</v>
      </c>
      <c r="N1961" s="94" t="str">
        <f>IFERROR(VLOOKUP(A1961,'[2]CLASES-TEMPORADA 2022_2023-2023'!$A:$M,12,0),"")</f>
        <v/>
      </c>
      <c r="O1961" s="90" t="str">
        <f>IFERROR(VLOOKUP(A1961,'[2]CLASES-TEMPORADA 2022_2023-2023'!$A:$M,13,0),"")</f>
        <v/>
      </c>
    </row>
    <row r="1962" spans="1:15" s="94" customFormat="1" x14ac:dyDescent="0.2">
      <c r="A1962" s="116">
        <v>31691</v>
      </c>
      <c r="B1962" s="90" t="s">
        <v>8750</v>
      </c>
      <c r="C1962" s="90" t="s">
        <v>1641</v>
      </c>
      <c r="D1962" s="90" t="s">
        <v>22</v>
      </c>
      <c r="E1962" s="90" t="s">
        <v>52</v>
      </c>
      <c r="F1962" s="90" t="s">
        <v>14700</v>
      </c>
      <c r="G1962" s="90" t="s">
        <v>14701</v>
      </c>
      <c r="H1962" s="90" t="s">
        <v>920</v>
      </c>
      <c r="I1962" s="90" t="s">
        <v>912</v>
      </c>
      <c r="J1962" s="116">
        <v>33</v>
      </c>
      <c r="K1962" s="90" t="s">
        <v>1963</v>
      </c>
      <c r="L1962" s="90" t="s">
        <v>586</v>
      </c>
      <c r="M1962" s="94" t="str">
        <f t="shared" si="33"/>
        <v>PAREDES Jose Antonio</v>
      </c>
      <c r="N1962" s="94" t="str">
        <f>IFERROR(VLOOKUP(A1962,'[2]CLASES-TEMPORADA 2022_2023-2023'!$A:$M,12,0),"")</f>
        <v/>
      </c>
      <c r="O1962" s="90" t="str">
        <f>IFERROR(VLOOKUP(A1962,'[2]CLASES-TEMPORADA 2022_2023-2023'!$A:$M,13,0),"")</f>
        <v/>
      </c>
    </row>
    <row r="1963" spans="1:15" s="94" customFormat="1" x14ac:dyDescent="0.2">
      <c r="A1963" s="116">
        <v>31688</v>
      </c>
      <c r="B1963" s="90" t="s">
        <v>8750</v>
      </c>
      <c r="C1963" s="90" t="s">
        <v>4149</v>
      </c>
      <c r="D1963" s="90" t="s">
        <v>4150</v>
      </c>
      <c r="E1963" s="90" t="s">
        <v>2785</v>
      </c>
      <c r="F1963" s="90" t="s">
        <v>4151</v>
      </c>
      <c r="G1963" s="90" t="s">
        <v>14702</v>
      </c>
      <c r="H1963" s="90" t="s">
        <v>920</v>
      </c>
      <c r="I1963" s="90" t="s">
        <v>1135</v>
      </c>
      <c r="J1963" s="116">
        <v>2</v>
      </c>
      <c r="K1963" s="90" t="s">
        <v>1963</v>
      </c>
      <c r="L1963" s="90" t="s">
        <v>591</v>
      </c>
      <c r="M1963" s="94" t="str">
        <f t="shared" si="33"/>
        <v>RETAMERO Julio</v>
      </c>
      <c r="N1963" s="94" t="str">
        <f>IFERROR(VLOOKUP(A1963,'[2]CLASES-TEMPORADA 2022_2023-2023'!$A:$M,12,0),"")</f>
        <v/>
      </c>
      <c r="O1963" s="90" t="str">
        <f>IFERROR(VLOOKUP(A1963,'[2]CLASES-TEMPORADA 2022_2023-2023'!$A:$M,13,0),"")</f>
        <v/>
      </c>
    </row>
    <row r="1964" spans="1:15" s="94" customFormat="1" x14ac:dyDescent="0.2">
      <c r="A1964" s="116">
        <v>31685</v>
      </c>
      <c r="B1964" s="90" t="s">
        <v>8750</v>
      </c>
      <c r="C1964" s="90" t="s">
        <v>1059</v>
      </c>
      <c r="D1964" s="90" t="s">
        <v>91</v>
      </c>
      <c r="E1964" s="90" t="s">
        <v>4152</v>
      </c>
      <c r="F1964" s="90" t="s">
        <v>4153</v>
      </c>
      <c r="G1964" s="90" t="s">
        <v>14703</v>
      </c>
      <c r="H1964" s="90" t="s">
        <v>913</v>
      </c>
      <c r="I1964" s="90" t="s">
        <v>1135</v>
      </c>
      <c r="J1964" s="116">
        <v>2</v>
      </c>
      <c r="K1964" s="90" t="s">
        <v>2156</v>
      </c>
      <c r="L1964" s="90" t="s">
        <v>591</v>
      </c>
      <c r="M1964" s="94" t="str">
        <f t="shared" si="33"/>
        <v>GUTIERREZ Raul Ernesto</v>
      </c>
      <c r="N1964" s="94" t="str">
        <f>IFERROR(VLOOKUP(A1964,'[2]CLASES-TEMPORADA 2022_2023-2023'!$A:$M,12,0),"")</f>
        <v/>
      </c>
      <c r="O1964" s="90" t="str">
        <f>IFERROR(VLOOKUP(A1964,'[2]CLASES-TEMPORADA 2022_2023-2023'!$A:$M,13,0),"")</f>
        <v/>
      </c>
    </row>
    <row r="1965" spans="1:15" s="94" customFormat="1" x14ac:dyDescent="0.2">
      <c r="A1965" s="116">
        <v>31681</v>
      </c>
      <c r="B1965" s="90" t="s">
        <v>8750</v>
      </c>
      <c r="C1965" s="90" t="s">
        <v>4154</v>
      </c>
      <c r="D1965" s="90" t="s">
        <v>2362</v>
      </c>
      <c r="E1965" s="90" t="s">
        <v>53</v>
      </c>
      <c r="F1965" s="90" t="s">
        <v>2041</v>
      </c>
      <c r="G1965" s="90" t="s">
        <v>14704</v>
      </c>
      <c r="H1965" s="90" t="s">
        <v>909</v>
      </c>
      <c r="I1965" s="90" t="s">
        <v>1171</v>
      </c>
      <c r="J1965" s="116">
        <v>59</v>
      </c>
      <c r="K1965" s="90" t="s">
        <v>1963</v>
      </c>
      <c r="L1965" s="90" t="s">
        <v>587</v>
      </c>
      <c r="M1965" s="94" t="str">
        <f t="shared" si="33"/>
        <v>DACHS Gil</v>
      </c>
      <c r="N1965" s="94" t="str">
        <f>IFERROR(VLOOKUP(A1965,'[2]CLASES-TEMPORADA 2022_2023-2023'!$A:$M,12,0),"")</f>
        <v/>
      </c>
      <c r="O1965" s="90" t="str">
        <f>IFERROR(VLOOKUP(A1965,'[2]CLASES-TEMPORADA 2022_2023-2023'!$A:$M,13,0),"")</f>
        <v/>
      </c>
    </row>
    <row r="1966" spans="1:15" s="94" customFormat="1" x14ac:dyDescent="0.2">
      <c r="A1966" s="116">
        <v>31678</v>
      </c>
      <c r="B1966" s="90" t="s">
        <v>8750</v>
      </c>
      <c r="C1966" s="90" t="s">
        <v>46</v>
      </c>
      <c r="D1966" s="90" t="s">
        <v>31</v>
      </c>
      <c r="E1966" s="90" t="s">
        <v>2799</v>
      </c>
      <c r="F1966" s="90" t="s">
        <v>4155</v>
      </c>
      <c r="G1966" s="90" t="s">
        <v>14705</v>
      </c>
      <c r="H1966" s="90" t="s">
        <v>913</v>
      </c>
      <c r="I1966" s="90" t="s">
        <v>1171</v>
      </c>
      <c r="J1966" s="116">
        <v>59</v>
      </c>
      <c r="K1966" s="90" t="s">
        <v>1963</v>
      </c>
      <c r="L1966" s="90" t="s">
        <v>587</v>
      </c>
      <c r="M1966" s="94" t="str">
        <f t="shared" si="33"/>
        <v>RODRIGUEZ Biel</v>
      </c>
      <c r="N1966" s="94" t="str">
        <f>IFERROR(VLOOKUP(A1966,'[2]CLASES-TEMPORADA 2022_2023-2023'!$A:$M,12,0),"")</f>
        <v/>
      </c>
      <c r="O1966" s="90" t="str">
        <f>IFERROR(VLOOKUP(A1966,'[2]CLASES-TEMPORADA 2022_2023-2023'!$A:$M,13,0),"")</f>
        <v/>
      </c>
    </row>
    <row r="1967" spans="1:15" s="94" customFormat="1" x14ac:dyDescent="0.2">
      <c r="A1967" s="116">
        <v>31669</v>
      </c>
      <c r="B1967" s="90" t="s">
        <v>10851</v>
      </c>
      <c r="C1967" s="90" t="s">
        <v>4156</v>
      </c>
      <c r="D1967" s="90" t="s">
        <v>4157</v>
      </c>
      <c r="E1967" s="90" t="s">
        <v>4158</v>
      </c>
      <c r="F1967" s="90" t="s">
        <v>4159</v>
      </c>
      <c r="G1967" s="90" t="s">
        <v>14706</v>
      </c>
      <c r="H1967" s="90" t="s">
        <v>913</v>
      </c>
      <c r="I1967" s="90" t="s">
        <v>1173</v>
      </c>
      <c r="J1967" s="116">
        <v>10131</v>
      </c>
      <c r="K1967" s="90" t="s">
        <v>2200</v>
      </c>
      <c r="L1967" s="90" t="s">
        <v>185</v>
      </c>
      <c r="M1967" s="94" t="str">
        <f t="shared" si="33"/>
        <v>ASIS DE SOUZA Silvia</v>
      </c>
      <c r="N1967" s="94" t="str">
        <f>IFERROR(VLOOKUP(A1967,'[2]CLASES-TEMPORADA 2022_2023-2023'!$A:$M,12,0),"")</f>
        <v/>
      </c>
      <c r="O1967" s="90" t="str">
        <f>IFERROR(VLOOKUP(A1967,'[2]CLASES-TEMPORADA 2022_2023-2023'!$A:$M,13,0),"")</f>
        <v/>
      </c>
    </row>
    <row r="1968" spans="1:15" s="94" customFormat="1" x14ac:dyDescent="0.2">
      <c r="A1968" s="116">
        <v>31655</v>
      </c>
      <c r="B1968" s="90" t="s">
        <v>8750</v>
      </c>
      <c r="C1968" s="90" t="s">
        <v>4160</v>
      </c>
      <c r="D1968" s="90" t="s">
        <v>1085</v>
      </c>
      <c r="E1968" s="90" t="s">
        <v>41</v>
      </c>
      <c r="F1968" s="90" t="s">
        <v>4161</v>
      </c>
      <c r="G1968" s="90" t="s">
        <v>14707</v>
      </c>
      <c r="H1968" s="90" t="s">
        <v>913</v>
      </c>
      <c r="I1968" s="90" t="s">
        <v>1136</v>
      </c>
      <c r="J1968" s="116">
        <v>291</v>
      </c>
      <c r="K1968" s="90" t="s">
        <v>1963</v>
      </c>
      <c r="L1968" s="90" t="s">
        <v>587</v>
      </c>
      <c r="M1968" s="94" t="str">
        <f t="shared" si="33"/>
        <v>VIÑALS David</v>
      </c>
      <c r="N1968" s="94" t="str">
        <f>IFERROR(VLOOKUP(A1968,'[2]CLASES-TEMPORADA 2022_2023-2023'!$A:$M,12,0),"")</f>
        <v/>
      </c>
      <c r="O1968" s="90" t="str">
        <f>IFERROR(VLOOKUP(A1968,'[2]CLASES-TEMPORADA 2022_2023-2023'!$A:$M,13,0),"")</f>
        <v/>
      </c>
    </row>
    <row r="1969" spans="1:15" s="94" customFormat="1" x14ac:dyDescent="0.2">
      <c r="A1969" s="116">
        <v>31651</v>
      </c>
      <c r="B1969" s="90" t="s">
        <v>8750</v>
      </c>
      <c r="C1969" s="90" t="s">
        <v>1487</v>
      </c>
      <c r="D1969" s="90" t="s">
        <v>1342</v>
      </c>
      <c r="E1969" s="90" t="s">
        <v>63</v>
      </c>
      <c r="F1969" s="90" t="s">
        <v>4163</v>
      </c>
      <c r="G1969" s="90" t="s">
        <v>14708</v>
      </c>
      <c r="H1969" s="90" t="s">
        <v>920</v>
      </c>
      <c r="I1969" s="90" t="s">
        <v>1169</v>
      </c>
      <c r="J1969" s="116">
        <v>678</v>
      </c>
      <c r="K1969" s="90" t="s">
        <v>1963</v>
      </c>
      <c r="L1969" s="90" t="s">
        <v>586</v>
      </c>
      <c r="M1969" s="94" t="str">
        <f t="shared" si="33"/>
        <v>AGUADO Jesus</v>
      </c>
      <c r="N1969" s="94" t="str">
        <f>IFERROR(VLOOKUP(A1969,'[2]CLASES-TEMPORADA 2022_2023-2023'!$A:$M,12,0),"")</f>
        <v/>
      </c>
      <c r="O1969" s="90" t="str">
        <f>IFERROR(VLOOKUP(A1969,'[2]CLASES-TEMPORADA 2022_2023-2023'!$A:$M,13,0),"")</f>
        <v/>
      </c>
    </row>
    <row r="1970" spans="1:15" s="94" customFormat="1" x14ac:dyDescent="0.2">
      <c r="A1970" s="116">
        <v>31649</v>
      </c>
      <c r="B1970" s="90" t="s">
        <v>8750</v>
      </c>
      <c r="C1970" s="90" t="s">
        <v>4164</v>
      </c>
      <c r="D1970" s="90" t="s">
        <v>4165</v>
      </c>
      <c r="E1970" s="90" t="s">
        <v>3979</v>
      </c>
      <c r="F1970" s="90" t="s">
        <v>4166</v>
      </c>
      <c r="G1970" s="90" t="s">
        <v>14709</v>
      </c>
      <c r="H1970" s="90" t="s">
        <v>909</v>
      </c>
      <c r="I1970" s="90" t="s">
        <v>1188</v>
      </c>
      <c r="J1970" s="116">
        <v>251</v>
      </c>
      <c r="K1970" s="90" t="s">
        <v>1963</v>
      </c>
      <c r="L1970" s="90" t="s">
        <v>587</v>
      </c>
      <c r="M1970" s="94" t="str">
        <f t="shared" si="33"/>
        <v>ARBUSA Ferran</v>
      </c>
      <c r="N1970" s="94" t="str">
        <f>IFERROR(VLOOKUP(A1970,'[2]CLASES-TEMPORADA 2022_2023-2023'!$A:$M,12,0),"")</f>
        <v/>
      </c>
      <c r="O1970" s="90" t="str">
        <f>IFERROR(VLOOKUP(A1970,'[2]CLASES-TEMPORADA 2022_2023-2023'!$A:$M,13,0),"")</f>
        <v/>
      </c>
    </row>
    <row r="1971" spans="1:15" s="94" customFormat="1" x14ac:dyDescent="0.2">
      <c r="A1971" s="116">
        <v>31646</v>
      </c>
      <c r="B1971" s="90" t="s">
        <v>8750</v>
      </c>
      <c r="C1971" s="90" t="s">
        <v>1523</v>
      </c>
      <c r="D1971" s="90" t="s">
        <v>37</v>
      </c>
      <c r="E1971" s="90" t="s">
        <v>1107</v>
      </c>
      <c r="F1971" s="90" t="s">
        <v>4167</v>
      </c>
      <c r="G1971" s="90" t="s">
        <v>14710</v>
      </c>
      <c r="H1971" s="90" t="s">
        <v>920</v>
      </c>
      <c r="I1971" s="90" t="s">
        <v>934</v>
      </c>
      <c r="J1971" s="116">
        <v>193</v>
      </c>
      <c r="K1971" s="90" t="s">
        <v>1963</v>
      </c>
      <c r="L1971" s="90" t="s">
        <v>586</v>
      </c>
      <c r="M1971" s="94" t="str">
        <f t="shared" si="33"/>
        <v>EXPOSITO Hector</v>
      </c>
      <c r="N1971" s="94" t="str">
        <f>IFERROR(VLOOKUP(A1971,'[2]CLASES-TEMPORADA 2022_2023-2023'!$A:$M,12,0),"")</f>
        <v/>
      </c>
      <c r="O1971" s="90" t="str">
        <f>IFERROR(VLOOKUP(A1971,'[2]CLASES-TEMPORADA 2022_2023-2023'!$A:$M,13,0),"")</f>
        <v/>
      </c>
    </row>
    <row r="1972" spans="1:15" s="94" customFormat="1" x14ac:dyDescent="0.2">
      <c r="A1972" s="116">
        <v>31634</v>
      </c>
      <c r="B1972" s="90" t="s">
        <v>8750</v>
      </c>
      <c r="C1972" s="90" t="s">
        <v>46</v>
      </c>
      <c r="D1972" s="90" t="s">
        <v>115</v>
      </c>
      <c r="E1972" s="90" t="s">
        <v>2363</v>
      </c>
      <c r="F1972" s="90" t="s">
        <v>3315</v>
      </c>
      <c r="G1972" s="90" t="s">
        <v>14711</v>
      </c>
      <c r="H1972" s="90" t="s">
        <v>913</v>
      </c>
      <c r="I1972" s="90" t="s">
        <v>327</v>
      </c>
      <c r="J1972" s="116">
        <v>504</v>
      </c>
      <c r="K1972" s="90" t="s">
        <v>1963</v>
      </c>
      <c r="L1972" s="90" t="s">
        <v>593</v>
      </c>
      <c r="M1972" s="94" t="str">
        <f t="shared" si="33"/>
        <v>RODRIGUEZ Lucas</v>
      </c>
      <c r="N1972" s="94" t="str">
        <f>IFERROR(VLOOKUP(A1972,'[2]CLASES-TEMPORADA 2022_2023-2023'!$A:$M,12,0),"")</f>
        <v/>
      </c>
      <c r="O1972" s="90" t="str">
        <f>IFERROR(VLOOKUP(A1972,'[2]CLASES-TEMPORADA 2022_2023-2023'!$A:$M,13,0),"")</f>
        <v/>
      </c>
    </row>
    <row r="1973" spans="1:15" s="94" customFormat="1" x14ac:dyDescent="0.2">
      <c r="A1973" s="116">
        <v>31632</v>
      </c>
      <c r="B1973" s="90" t="s">
        <v>8750</v>
      </c>
      <c r="C1973" s="90" t="s">
        <v>2204</v>
      </c>
      <c r="D1973" s="90" t="s">
        <v>84</v>
      </c>
      <c r="E1973" s="90" t="s">
        <v>4168</v>
      </c>
      <c r="F1973" s="90" t="s">
        <v>4169</v>
      </c>
      <c r="G1973" s="90" t="s">
        <v>14712</v>
      </c>
      <c r="H1973" s="90" t="s">
        <v>920</v>
      </c>
      <c r="I1973" s="90" t="s">
        <v>1133</v>
      </c>
      <c r="J1973" s="116">
        <v>43</v>
      </c>
      <c r="K1973" s="90" t="s">
        <v>1963</v>
      </c>
      <c r="L1973" s="90" t="s">
        <v>520</v>
      </c>
      <c r="M1973" s="94" t="str">
        <f t="shared" si="33"/>
        <v>CARRO Cristian</v>
      </c>
      <c r="N1973" s="94" t="str">
        <f>IFERROR(VLOOKUP(A1973,'[2]CLASES-TEMPORADA 2022_2023-2023'!$A:$M,12,0),"")</f>
        <v/>
      </c>
      <c r="O1973" s="90" t="str">
        <f>IFERROR(VLOOKUP(A1973,'[2]CLASES-TEMPORADA 2022_2023-2023'!$A:$M,13,0),"")</f>
        <v/>
      </c>
    </row>
    <row r="1974" spans="1:15" s="94" customFormat="1" x14ac:dyDescent="0.2">
      <c r="A1974" s="116">
        <v>31631</v>
      </c>
      <c r="B1974" s="90" t="s">
        <v>10851</v>
      </c>
      <c r="C1974" s="90" t="s">
        <v>46</v>
      </c>
      <c r="D1974" s="90" t="s">
        <v>4170</v>
      </c>
      <c r="E1974" s="90" t="s">
        <v>4171</v>
      </c>
      <c r="F1974" s="90" t="s">
        <v>4172</v>
      </c>
      <c r="G1974" s="90" t="s">
        <v>14713</v>
      </c>
      <c r="H1974" s="90" t="s">
        <v>920</v>
      </c>
      <c r="I1974" s="90" t="s">
        <v>1133</v>
      </c>
      <c r="J1974" s="116">
        <v>43</v>
      </c>
      <c r="K1974" s="90" t="s">
        <v>1963</v>
      </c>
      <c r="L1974" s="90" t="s">
        <v>520</v>
      </c>
      <c r="M1974" s="94" t="str">
        <f t="shared" si="33"/>
        <v>RODRIGUEZ Dolores</v>
      </c>
      <c r="N1974" s="94" t="str">
        <f>IFERROR(VLOOKUP(A1974,'[2]CLASES-TEMPORADA 2022_2023-2023'!$A:$M,12,0),"")</f>
        <v/>
      </c>
      <c r="O1974" s="90" t="str">
        <f>IFERROR(VLOOKUP(A1974,'[2]CLASES-TEMPORADA 2022_2023-2023'!$A:$M,13,0),"")</f>
        <v/>
      </c>
    </row>
    <row r="1975" spans="1:15" s="94" customFormat="1" x14ac:dyDescent="0.2">
      <c r="A1975" s="116">
        <v>31630</v>
      </c>
      <c r="B1975" s="90" t="s">
        <v>8750</v>
      </c>
      <c r="C1975" s="90" t="s">
        <v>4173</v>
      </c>
      <c r="D1975" s="90"/>
      <c r="E1975" s="90" t="s">
        <v>4174</v>
      </c>
      <c r="F1975" s="90" t="s">
        <v>4175</v>
      </c>
      <c r="G1975" s="90" t="s">
        <v>14714</v>
      </c>
      <c r="H1975" s="90" t="s">
        <v>920</v>
      </c>
      <c r="I1975" s="90" t="s">
        <v>1133</v>
      </c>
      <c r="J1975" s="116">
        <v>43</v>
      </c>
      <c r="K1975" s="90" t="s">
        <v>2343</v>
      </c>
      <c r="L1975" s="90" t="s">
        <v>520</v>
      </c>
      <c r="M1975" s="94" t="str">
        <f t="shared" si="33"/>
        <v>SCHEUER Eugene</v>
      </c>
      <c r="N1975" s="94" t="str">
        <f>IFERROR(VLOOKUP(A1975,'[2]CLASES-TEMPORADA 2022_2023-2023'!$A:$M,12,0),"")</f>
        <v/>
      </c>
      <c r="O1975" s="90" t="str">
        <f>IFERROR(VLOOKUP(A1975,'[2]CLASES-TEMPORADA 2022_2023-2023'!$A:$M,13,0),"")</f>
        <v/>
      </c>
    </row>
    <row r="1976" spans="1:15" s="94" customFormat="1" x14ac:dyDescent="0.2">
      <c r="A1976" s="116">
        <v>31624</v>
      </c>
      <c r="B1976" s="90" t="s">
        <v>8750</v>
      </c>
      <c r="C1976" s="90" t="s">
        <v>3555</v>
      </c>
      <c r="D1976" s="90" t="s">
        <v>3556</v>
      </c>
      <c r="E1976" s="90" t="s">
        <v>3819</v>
      </c>
      <c r="F1976" s="90" t="s">
        <v>4176</v>
      </c>
      <c r="G1976" s="90" t="s">
        <v>14715</v>
      </c>
      <c r="H1976" s="90" t="s">
        <v>909</v>
      </c>
      <c r="I1976" s="90" t="s">
        <v>1221</v>
      </c>
      <c r="J1976" s="116">
        <v>10103</v>
      </c>
      <c r="K1976" s="90" t="s">
        <v>1963</v>
      </c>
      <c r="L1976" s="90" t="s">
        <v>602</v>
      </c>
      <c r="M1976" s="94" t="str">
        <f t="shared" si="33"/>
        <v>ALARCON German</v>
      </c>
      <c r="N1976" s="94" t="str">
        <f>IFERROR(VLOOKUP(A1976,'[2]CLASES-TEMPORADA 2022_2023-2023'!$A:$M,12,0),"")</f>
        <v/>
      </c>
      <c r="O1976" s="90" t="str">
        <f>IFERROR(VLOOKUP(A1976,'[2]CLASES-TEMPORADA 2022_2023-2023'!$A:$M,13,0),"")</f>
        <v/>
      </c>
    </row>
    <row r="1977" spans="1:15" s="94" customFormat="1" x14ac:dyDescent="0.2">
      <c r="A1977" s="116">
        <v>31618</v>
      </c>
      <c r="B1977" s="90" t="s">
        <v>8750</v>
      </c>
      <c r="C1977" s="90" t="s">
        <v>1417</v>
      </c>
      <c r="D1977" s="90" t="s">
        <v>3261</v>
      </c>
      <c r="E1977" s="90" t="s">
        <v>4177</v>
      </c>
      <c r="F1977" s="90" t="s">
        <v>3270</v>
      </c>
      <c r="G1977" s="90" t="s">
        <v>14716</v>
      </c>
      <c r="H1977" s="90" t="s">
        <v>920</v>
      </c>
      <c r="I1977" s="90" t="s">
        <v>979</v>
      </c>
      <c r="J1977" s="116">
        <v>634</v>
      </c>
      <c r="K1977" s="90" t="s">
        <v>1963</v>
      </c>
      <c r="L1977" s="90" t="s">
        <v>593</v>
      </c>
      <c r="M1977" s="94" t="str">
        <f t="shared" ref="M1977:M2040" si="34">CONCATENATE(C1977," ",PROPER(E1977))</f>
        <v>MARRERO Mauro</v>
      </c>
      <c r="N1977" s="94" t="str">
        <f>IFERROR(VLOOKUP(A1977,'[2]CLASES-TEMPORADA 2022_2023-2023'!$A:$M,12,0),"")</f>
        <v/>
      </c>
      <c r="O1977" s="90" t="str">
        <f>IFERROR(VLOOKUP(A1977,'[2]CLASES-TEMPORADA 2022_2023-2023'!$A:$M,13,0),"")</f>
        <v/>
      </c>
    </row>
    <row r="1978" spans="1:15" s="94" customFormat="1" x14ac:dyDescent="0.2">
      <c r="A1978" s="116">
        <v>31617</v>
      </c>
      <c r="B1978" s="90" t="s">
        <v>8750</v>
      </c>
      <c r="C1978" s="90" t="s">
        <v>1417</v>
      </c>
      <c r="D1978" s="90" t="s">
        <v>3261</v>
      </c>
      <c r="E1978" s="90" t="s">
        <v>20</v>
      </c>
      <c r="F1978" s="90" t="s">
        <v>4178</v>
      </c>
      <c r="G1978" s="90" t="s">
        <v>14717</v>
      </c>
      <c r="H1978" s="90" t="s">
        <v>920</v>
      </c>
      <c r="I1978" s="90" t="s">
        <v>979</v>
      </c>
      <c r="J1978" s="116">
        <v>634</v>
      </c>
      <c r="K1978" s="90" t="s">
        <v>1963</v>
      </c>
      <c r="L1978" s="90" t="s">
        <v>593</v>
      </c>
      <c r="M1978" s="94" t="str">
        <f t="shared" si="34"/>
        <v>MARRERO Adrian</v>
      </c>
      <c r="N1978" s="94" t="str">
        <f>IFERROR(VLOOKUP(A1978,'[2]CLASES-TEMPORADA 2022_2023-2023'!$A:$M,12,0),"")</f>
        <v/>
      </c>
      <c r="O1978" s="90" t="str">
        <f>IFERROR(VLOOKUP(A1978,'[2]CLASES-TEMPORADA 2022_2023-2023'!$A:$M,13,0),"")</f>
        <v/>
      </c>
    </row>
    <row r="1979" spans="1:15" s="94" customFormat="1" x14ac:dyDescent="0.2">
      <c r="A1979" s="116">
        <v>31610</v>
      </c>
      <c r="B1979" s="90" t="s">
        <v>8750</v>
      </c>
      <c r="C1979" s="90" t="s">
        <v>4179</v>
      </c>
      <c r="D1979" s="90" t="s">
        <v>4180</v>
      </c>
      <c r="E1979" s="90" t="s">
        <v>4181</v>
      </c>
      <c r="F1979" s="90" t="s">
        <v>4182</v>
      </c>
      <c r="G1979" s="90" t="s">
        <v>14718</v>
      </c>
      <c r="H1979" s="90" t="s">
        <v>913</v>
      </c>
      <c r="I1979" s="90" t="s">
        <v>1106</v>
      </c>
      <c r="J1979" s="116">
        <v>10412</v>
      </c>
      <c r="K1979" s="90" t="s">
        <v>1963</v>
      </c>
      <c r="L1979" s="90" t="s">
        <v>587</v>
      </c>
      <c r="M1979" s="94" t="str">
        <f t="shared" si="34"/>
        <v>VANACLOCHA Santi</v>
      </c>
      <c r="N1979" s="94" t="str">
        <f>IFERROR(VLOOKUP(A1979,'[2]CLASES-TEMPORADA 2022_2023-2023'!$A:$M,12,0),"")</f>
        <v/>
      </c>
      <c r="O1979" s="90" t="str">
        <f>IFERROR(VLOOKUP(A1979,'[2]CLASES-TEMPORADA 2022_2023-2023'!$A:$M,13,0),"")</f>
        <v/>
      </c>
    </row>
    <row r="1980" spans="1:15" s="94" customFormat="1" x14ac:dyDescent="0.2">
      <c r="A1980" s="116">
        <v>31606</v>
      </c>
      <c r="B1980" s="90" t="s">
        <v>8750</v>
      </c>
      <c r="C1980" s="90" t="s">
        <v>1059</v>
      </c>
      <c r="D1980" s="90" t="s">
        <v>2062</v>
      </c>
      <c r="E1980" s="90" t="s">
        <v>2001</v>
      </c>
      <c r="F1980" s="90" t="s">
        <v>2070</v>
      </c>
      <c r="G1980" s="90" t="s">
        <v>14719</v>
      </c>
      <c r="H1980" s="90" t="s">
        <v>913</v>
      </c>
      <c r="I1980" s="90" t="s">
        <v>1106</v>
      </c>
      <c r="J1980" s="116">
        <v>10412</v>
      </c>
      <c r="K1980" s="90" t="s">
        <v>1963</v>
      </c>
      <c r="L1980" s="90" t="s">
        <v>587</v>
      </c>
      <c r="M1980" s="94" t="str">
        <f t="shared" si="34"/>
        <v>GUTIERREZ Miquel</v>
      </c>
      <c r="N1980" s="94" t="str">
        <f>IFERROR(VLOOKUP(A1980,'[2]CLASES-TEMPORADA 2022_2023-2023'!$A:$M,12,0),"")</f>
        <v/>
      </c>
      <c r="O1980" s="90" t="str">
        <f>IFERROR(VLOOKUP(A1980,'[2]CLASES-TEMPORADA 2022_2023-2023'!$A:$M,13,0),"")</f>
        <v/>
      </c>
    </row>
    <row r="1981" spans="1:15" s="94" customFormat="1" x14ac:dyDescent="0.2">
      <c r="A1981" s="116">
        <v>31573</v>
      </c>
      <c r="B1981" s="90" t="s">
        <v>8750</v>
      </c>
      <c r="C1981" s="90" t="s">
        <v>21</v>
      </c>
      <c r="D1981" s="90" t="s">
        <v>4186</v>
      </c>
      <c r="E1981" s="90" t="s">
        <v>2184</v>
      </c>
      <c r="F1981" s="90" t="s">
        <v>4187</v>
      </c>
      <c r="G1981" s="90" t="s">
        <v>14720</v>
      </c>
      <c r="H1981" s="90" t="s">
        <v>920</v>
      </c>
      <c r="I1981" s="90" t="s">
        <v>1123</v>
      </c>
      <c r="J1981" s="116">
        <v>87</v>
      </c>
      <c r="K1981" s="90" t="s">
        <v>1963</v>
      </c>
      <c r="L1981" s="90" t="s">
        <v>627</v>
      </c>
      <c r="M1981" s="94" t="str">
        <f t="shared" si="34"/>
        <v>GARCIA Julian</v>
      </c>
      <c r="N1981" s="94" t="str">
        <f>IFERROR(VLOOKUP(A1981,'[2]CLASES-TEMPORADA 2022_2023-2023'!$A:$M,12,0),"")</f>
        <v/>
      </c>
      <c r="O1981" s="90" t="str">
        <f>IFERROR(VLOOKUP(A1981,'[2]CLASES-TEMPORADA 2022_2023-2023'!$A:$M,13,0),"")</f>
        <v/>
      </c>
    </row>
    <row r="1982" spans="1:15" s="94" customFormat="1" x14ac:dyDescent="0.2">
      <c r="A1982" s="116">
        <v>31569</v>
      </c>
      <c r="B1982" s="90" t="s">
        <v>8750</v>
      </c>
      <c r="C1982" s="90" t="s">
        <v>19</v>
      </c>
      <c r="D1982" s="90" t="s">
        <v>4188</v>
      </c>
      <c r="E1982" s="90" t="s">
        <v>110</v>
      </c>
      <c r="F1982" s="90" t="s">
        <v>4189</v>
      </c>
      <c r="G1982" s="90" t="s">
        <v>14721</v>
      </c>
      <c r="H1982" s="90" t="s">
        <v>920</v>
      </c>
      <c r="I1982" s="90" t="s">
        <v>3208</v>
      </c>
      <c r="J1982" s="116">
        <v>155</v>
      </c>
      <c r="K1982" s="90" t="s">
        <v>1963</v>
      </c>
      <c r="L1982" s="90" t="s">
        <v>602</v>
      </c>
      <c r="M1982" s="94" t="str">
        <f t="shared" si="34"/>
        <v>RUIZ Alvaro</v>
      </c>
      <c r="N1982" s="94" t="str">
        <f>IFERROR(VLOOKUP(A1982,'[2]CLASES-TEMPORADA 2022_2023-2023'!$A:$M,12,0),"")</f>
        <v/>
      </c>
      <c r="O1982" s="90" t="str">
        <f>IFERROR(VLOOKUP(A1982,'[2]CLASES-TEMPORADA 2022_2023-2023'!$A:$M,13,0),"")</f>
        <v/>
      </c>
    </row>
    <row r="1983" spans="1:15" s="94" customFormat="1" x14ac:dyDescent="0.2">
      <c r="A1983" s="116">
        <v>31567</v>
      </c>
      <c r="B1983" s="90" t="s">
        <v>8750</v>
      </c>
      <c r="C1983" s="90" t="s">
        <v>4190</v>
      </c>
      <c r="D1983" s="90" t="s">
        <v>1202</v>
      </c>
      <c r="E1983" s="90" t="s">
        <v>23</v>
      </c>
      <c r="F1983" s="90" t="s">
        <v>4191</v>
      </c>
      <c r="G1983" s="90" t="s">
        <v>14722</v>
      </c>
      <c r="H1983" s="90" t="s">
        <v>920</v>
      </c>
      <c r="I1983" s="90" t="s">
        <v>3208</v>
      </c>
      <c r="J1983" s="116">
        <v>10019</v>
      </c>
      <c r="K1983" s="90" t="s">
        <v>1963</v>
      </c>
      <c r="L1983" s="90" t="s">
        <v>602</v>
      </c>
      <c r="M1983" s="94" t="str">
        <f t="shared" si="34"/>
        <v>DEL CAMPO Manuel</v>
      </c>
      <c r="N1983" s="94" t="str">
        <f>IFERROR(VLOOKUP(A1983,'[2]CLASES-TEMPORADA 2022_2023-2023'!$A:$M,12,0),"")</f>
        <v/>
      </c>
      <c r="O1983" s="90" t="str">
        <f>IFERROR(VLOOKUP(A1983,'[2]CLASES-TEMPORADA 2022_2023-2023'!$A:$M,13,0),"")</f>
        <v/>
      </c>
    </row>
    <row r="1984" spans="1:15" s="94" customFormat="1" x14ac:dyDescent="0.2">
      <c r="A1984" s="116">
        <v>31556</v>
      </c>
      <c r="B1984" s="90" t="s">
        <v>8750</v>
      </c>
      <c r="C1984" s="90" t="s">
        <v>4192</v>
      </c>
      <c r="D1984" s="90" t="s">
        <v>100</v>
      </c>
      <c r="E1984" s="90" t="s">
        <v>4193</v>
      </c>
      <c r="F1984" s="90" t="s">
        <v>4194</v>
      </c>
      <c r="G1984" s="90" t="s">
        <v>14723</v>
      </c>
      <c r="H1984" s="90" t="s">
        <v>909</v>
      </c>
      <c r="I1984" s="90" t="s">
        <v>1249</v>
      </c>
      <c r="J1984" s="116">
        <v>10181</v>
      </c>
      <c r="K1984" s="90" t="s">
        <v>1963</v>
      </c>
      <c r="L1984" s="90" t="s">
        <v>583</v>
      </c>
      <c r="M1984" s="94" t="str">
        <f t="shared" si="34"/>
        <v>POLEY Izel</v>
      </c>
      <c r="N1984" s="94" t="str">
        <f>IFERROR(VLOOKUP(A1984,'[2]CLASES-TEMPORADA 2022_2023-2023'!$A:$M,12,0),"")</f>
        <v/>
      </c>
      <c r="O1984" s="90" t="str">
        <f>IFERROR(VLOOKUP(A1984,'[2]CLASES-TEMPORADA 2022_2023-2023'!$A:$M,13,0),"")</f>
        <v/>
      </c>
    </row>
    <row r="1985" spans="1:15" s="94" customFormat="1" x14ac:dyDescent="0.2">
      <c r="A1985" s="116">
        <v>31552</v>
      </c>
      <c r="B1985" s="90" t="s">
        <v>10851</v>
      </c>
      <c r="C1985" s="90" t="s">
        <v>21</v>
      </c>
      <c r="D1985" s="90" t="s">
        <v>1872</v>
      </c>
      <c r="E1985" s="90" t="s">
        <v>4195</v>
      </c>
      <c r="F1985" s="90" t="s">
        <v>4196</v>
      </c>
      <c r="G1985" s="90" t="s">
        <v>14724</v>
      </c>
      <c r="H1985" s="90" t="s">
        <v>913</v>
      </c>
      <c r="I1985" s="90" t="s">
        <v>799</v>
      </c>
      <c r="J1985" s="116">
        <v>10414</v>
      </c>
      <c r="K1985" s="90" t="s">
        <v>1963</v>
      </c>
      <c r="L1985" s="90" t="s">
        <v>520</v>
      </c>
      <c r="M1985" s="94" t="str">
        <f t="shared" si="34"/>
        <v>GARCIA Monica</v>
      </c>
      <c r="N1985" s="94" t="str">
        <f>IFERROR(VLOOKUP(A1985,'[2]CLASES-TEMPORADA 2022_2023-2023'!$A:$M,12,0),"")</f>
        <v/>
      </c>
      <c r="O1985" s="90" t="str">
        <f>IFERROR(VLOOKUP(A1985,'[2]CLASES-TEMPORADA 2022_2023-2023'!$A:$M,13,0),"")</f>
        <v/>
      </c>
    </row>
    <row r="1986" spans="1:15" s="94" customFormat="1" x14ac:dyDescent="0.2">
      <c r="A1986" s="116">
        <v>31551</v>
      </c>
      <c r="B1986" s="90" t="s">
        <v>10851</v>
      </c>
      <c r="C1986" s="90" t="s">
        <v>1284</v>
      </c>
      <c r="D1986" s="90" t="s">
        <v>4197</v>
      </c>
      <c r="E1986" s="90" t="s">
        <v>4198</v>
      </c>
      <c r="F1986" s="90" t="s">
        <v>4199</v>
      </c>
      <c r="G1986" s="90" t="s">
        <v>14725</v>
      </c>
      <c r="H1986" s="90" t="s">
        <v>913</v>
      </c>
      <c r="I1986" s="90" t="s">
        <v>799</v>
      </c>
      <c r="J1986" s="116">
        <v>10414</v>
      </c>
      <c r="K1986" s="90" t="s">
        <v>1963</v>
      </c>
      <c r="L1986" s="90" t="s">
        <v>520</v>
      </c>
      <c r="M1986" s="94" t="str">
        <f t="shared" si="34"/>
        <v>CONCEPCION Maria Sandra</v>
      </c>
      <c r="N1986" s="94" t="str">
        <f>IFERROR(VLOOKUP(A1986,'[2]CLASES-TEMPORADA 2022_2023-2023'!$A:$M,12,0),"")</f>
        <v/>
      </c>
      <c r="O1986" s="90" t="str">
        <f>IFERROR(VLOOKUP(A1986,'[2]CLASES-TEMPORADA 2022_2023-2023'!$A:$M,13,0),"")</f>
        <v/>
      </c>
    </row>
    <row r="1987" spans="1:15" s="94" customFormat="1" x14ac:dyDescent="0.2">
      <c r="A1987" s="116">
        <v>31538</v>
      </c>
      <c r="B1987" s="90" t="s">
        <v>8750</v>
      </c>
      <c r="C1987" s="90" t="s">
        <v>4200</v>
      </c>
      <c r="D1987" s="90" t="s">
        <v>1681</v>
      </c>
      <c r="E1987" s="90" t="s">
        <v>957</v>
      </c>
      <c r="F1987" s="90" t="s">
        <v>4201</v>
      </c>
      <c r="G1987" s="90" t="s">
        <v>14726</v>
      </c>
      <c r="H1987" s="90" t="s">
        <v>920</v>
      </c>
      <c r="I1987" s="90" t="s">
        <v>1130</v>
      </c>
      <c r="J1987" s="116">
        <v>58</v>
      </c>
      <c r="K1987" s="90" t="s">
        <v>1963</v>
      </c>
      <c r="L1987" s="90" t="s">
        <v>184</v>
      </c>
      <c r="M1987" s="94" t="str">
        <f t="shared" si="34"/>
        <v>MADUEÑO Marcos</v>
      </c>
      <c r="N1987" s="94" t="str">
        <f>IFERROR(VLOOKUP(A1987,'[2]CLASES-TEMPORADA 2022_2023-2023'!$A:$M,12,0),"")</f>
        <v/>
      </c>
      <c r="O1987" s="90" t="str">
        <f>IFERROR(VLOOKUP(A1987,'[2]CLASES-TEMPORADA 2022_2023-2023'!$A:$M,13,0),"")</f>
        <v/>
      </c>
    </row>
    <row r="1988" spans="1:15" s="94" customFormat="1" x14ac:dyDescent="0.2">
      <c r="A1988" s="116">
        <v>31535</v>
      </c>
      <c r="B1988" s="90" t="s">
        <v>8750</v>
      </c>
      <c r="C1988" s="90" t="s">
        <v>4202</v>
      </c>
      <c r="D1988" s="90" t="s">
        <v>1043</v>
      </c>
      <c r="E1988" s="90" t="s">
        <v>1079</v>
      </c>
      <c r="F1988" s="90" t="s">
        <v>4203</v>
      </c>
      <c r="G1988" s="90" t="s">
        <v>14727</v>
      </c>
      <c r="H1988" s="90" t="s">
        <v>920</v>
      </c>
      <c r="I1988" s="90" t="s">
        <v>377</v>
      </c>
      <c r="J1988" s="116">
        <v>674</v>
      </c>
      <c r="K1988" s="90" t="s">
        <v>1963</v>
      </c>
      <c r="L1988" s="90" t="s">
        <v>184</v>
      </c>
      <c r="M1988" s="94" t="str">
        <f t="shared" si="34"/>
        <v>MAYOL Hugo</v>
      </c>
      <c r="N1988" s="94" t="str">
        <f>IFERROR(VLOOKUP(A1988,'[2]CLASES-TEMPORADA 2022_2023-2023'!$A:$M,12,0),"")</f>
        <v/>
      </c>
      <c r="O1988" s="90" t="str">
        <f>IFERROR(VLOOKUP(A1988,'[2]CLASES-TEMPORADA 2022_2023-2023'!$A:$M,13,0),"")</f>
        <v/>
      </c>
    </row>
    <row r="1989" spans="1:15" s="94" customFormat="1" x14ac:dyDescent="0.2">
      <c r="A1989" s="116">
        <v>31522</v>
      </c>
      <c r="B1989" s="90" t="s">
        <v>8750</v>
      </c>
      <c r="C1989" s="90" t="s">
        <v>14728</v>
      </c>
      <c r="D1989" s="90" t="s">
        <v>3079</v>
      </c>
      <c r="E1989" s="90" t="s">
        <v>2387</v>
      </c>
      <c r="F1989" s="90" t="s">
        <v>3510</v>
      </c>
      <c r="G1989" s="90" t="s">
        <v>14729</v>
      </c>
      <c r="H1989" s="90" t="s">
        <v>920</v>
      </c>
      <c r="I1989" s="90" t="s">
        <v>11089</v>
      </c>
      <c r="J1989" s="116">
        <v>192</v>
      </c>
      <c r="K1989" s="90" t="s">
        <v>1963</v>
      </c>
      <c r="L1989" s="90" t="s">
        <v>184</v>
      </c>
      <c r="M1989" s="94" t="str">
        <f t="shared" si="34"/>
        <v>METIN Denis</v>
      </c>
      <c r="N1989" s="94" t="str">
        <f>IFERROR(VLOOKUP(A1989,'[2]CLASES-TEMPORADA 2022_2023-2023'!$A:$M,12,0),"")</f>
        <v/>
      </c>
      <c r="O1989" s="90" t="str">
        <f>IFERROR(VLOOKUP(A1989,'[2]CLASES-TEMPORADA 2022_2023-2023'!$A:$M,13,0),"")</f>
        <v/>
      </c>
    </row>
    <row r="1990" spans="1:15" s="94" customFormat="1" x14ac:dyDescent="0.2">
      <c r="A1990" s="116">
        <v>31519</v>
      </c>
      <c r="B1990" s="90" t="s">
        <v>8750</v>
      </c>
      <c r="C1990" s="90" t="s">
        <v>14730</v>
      </c>
      <c r="D1990" s="90" t="s">
        <v>14731</v>
      </c>
      <c r="E1990" s="90" t="s">
        <v>14732</v>
      </c>
      <c r="F1990" s="90" t="s">
        <v>14733</v>
      </c>
      <c r="G1990" s="90" t="s">
        <v>14734</v>
      </c>
      <c r="H1990" s="90" t="s">
        <v>920</v>
      </c>
      <c r="I1990" s="90" t="s">
        <v>1132</v>
      </c>
      <c r="J1990" s="116">
        <v>626</v>
      </c>
      <c r="K1990" s="90" t="s">
        <v>1963</v>
      </c>
      <c r="L1990" s="90" t="s">
        <v>591</v>
      </c>
      <c r="M1990" s="94" t="str">
        <f t="shared" si="34"/>
        <v>BIEDMA Antonio Sebastian</v>
      </c>
      <c r="N1990" s="94" t="str">
        <f>IFERROR(VLOOKUP(A1990,'[2]CLASES-TEMPORADA 2022_2023-2023'!$A:$M,12,0),"")</f>
        <v/>
      </c>
      <c r="O1990" s="90" t="str">
        <f>IFERROR(VLOOKUP(A1990,'[2]CLASES-TEMPORADA 2022_2023-2023'!$A:$M,13,0),"")</f>
        <v/>
      </c>
    </row>
    <row r="1991" spans="1:15" s="94" customFormat="1" x14ac:dyDescent="0.2">
      <c r="A1991" s="116">
        <v>31514</v>
      </c>
      <c r="B1991" s="90" t="s">
        <v>8750</v>
      </c>
      <c r="C1991" s="90" t="s">
        <v>4206</v>
      </c>
      <c r="D1991" s="90" t="s">
        <v>4207</v>
      </c>
      <c r="E1991" s="90" t="s">
        <v>3422</v>
      </c>
      <c r="F1991" s="90" t="s">
        <v>4208</v>
      </c>
      <c r="G1991" s="90" t="s">
        <v>14735</v>
      </c>
      <c r="H1991" s="90" t="s">
        <v>909</v>
      </c>
      <c r="I1991" s="90" t="s">
        <v>937</v>
      </c>
      <c r="J1991" s="116">
        <v>248</v>
      </c>
      <c r="K1991" s="90" t="s">
        <v>1963</v>
      </c>
      <c r="L1991" s="90" t="s">
        <v>587</v>
      </c>
      <c r="M1991" s="94" t="str">
        <f t="shared" si="34"/>
        <v>RUSCALLEDA Antoni</v>
      </c>
      <c r="N1991" s="94" t="str">
        <f>IFERROR(VLOOKUP(A1991,'[2]CLASES-TEMPORADA 2022_2023-2023'!$A:$M,12,0),"")</f>
        <v/>
      </c>
      <c r="O1991" s="90" t="str">
        <f>IFERROR(VLOOKUP(A1991,'[2]CLASES-TEMPORADA 2022_2023-2023'!$A:$M,13,0),"")</f>
        <v/>
      </c>
    </row>
    <row r="1992" spans="1:15" s="94" customFormat="1" x14ac:dyDescent="0.2">
      <c r="A1992" s="116">
        <v>31512</v>
      </c>
      <c r="B1992" s="90" t="s">
        <v>8750</v>
      </c>
      <c r="C1992" s="90" t="s">
        <v>25</v>
      </c>
      <c r="D1992" s="90" t="s">
        <v>1361</v>
      </c>
      <c r="E1992" s="90" t="s">
        <v>4209</v>
      </c>
      <c r="F1992" s="90" t="s">
        <v>4210</v>
      </c>
      <c r="G1992" s="90" t="s">
        <v>14736</v>
      </c>
      <c r="H1992" s="90" t="s">
        <v>913</v>
      </c>
      <c r="I1992" s="90" t="s">
        <v>1231</v>
      </c>
      <c r="J1992" s="116">
        <v>727</v>
      </c>
      <c r="K1992" s="90" t="s">
        <v>1963</v>
      </c>
      <c r="L1992" s="90" t="s">
        <v>588</v>
      </c>
      <c r="M1992" s="94" t="str">
        <f t="shared" si="34"/>
        <v>MARTINEZ Iñaki</v>
      </c>
      <c r="N1992" s="94" t="str">
        <f>IFERROR(VLOOKUP(A1992,'[2]CLASES-TEMPORADA 2022_2023-2023'!$A:$M,12,0),"")</f>
        <v/>
      </c>
      <c r="O1992" s="90" t="str">
        <f>IFERROR(VLOOKUP(A1992,'[2]CLASES-TEMPORADA 2022_2023-2023'!$A:$M,13,0),"")</f>
        <v/>
      </c>
    </row>
    <row r="1993" spans="1:15" s="94" customFormat="1" x14ac:dyDescent="0.2">
      <c r="A1993" s="116">
        <v>31510</v>
      </c>
      <c r="B1993" s="90" t="s">
        <v>8750</v>
      </c>
      <c r="C1993" s="90" t="s">
        <v>4212</v>
      </c>
      <c r="D1993" s="90" t="s">
        <v>4213</v>
      </c>
      <c r="E1993" s="90" t="s">
        <v>4214</v>
      </c>
      <c r="F1993" s="90" t="s">
        <v>4215</v>
      </c>
      <c r="G1993" s="90" t="s">
        <v>14737</v>
      </c>
      <c r="H1993" s="90" t="s">
        <v>920</v>
      </c>
      <c r="I1993" s="90" t="s">
        <v>948</v>
      </c>
      <c r="J1993" s="116">
        <v>284</v>
      </c>
      <c r="K1993" s="90" t="s">
        <v>1963</v>
      </c>
      <c r="L1993" s="90" t="s">
        <v>588</v>
      </c>
      <c r="M1993" s="94" t="str">
        <f t="shared" si="34"/>
        <v>ASURMENDI Oiñatz</v>
      </c>
      <c r="N1993" s="94" t="str">
        <f>IFERROR(VLOOKUP(A1993,'[2]CLASES-TEMPORADA 2022_2023-2023'!$A:$M,12,0),"")</f>
        <v/>
      </c>
      <c r="O1993" s="90" t="str">
        <f>IFERROR(VLOOKUP(A1993,'[2]CLASES-TEMPORADA 2022_2023-2023'!$A:$M,13,0),"")</f>
        <v/>
      </c>
    </row>
    <row r="1994" spans="1:15" s="94" customFormat="1" x14ac:dyDescent="0.2">
      <c r="A1994" s="116">
        <v>31509</v>
      </c>
      <c r="B1994" s="90" t="s">
        <v>8750</v>
      </c>
      <c r="C1994" s="90" t="s">
        <v>25</v>
      </c>
      <c r="D1994" s="90" t="s">
        <v>1589</v>
      </c>
      <c r="E1994" s="90" t="s">
        <v>4216</v>
      </c>
      <c r="F1994" s="90" t="s">
        <v>4217</v>
      </c>
      <c r="G1994" s="90" t="s">
        <v>14738</v>
      </c>
      <c r="H1994" s="90" t="s">
        <v>913</v>
      </c>
      <c r="I1994" s="90" t="s">
        <v>948</v>
      </c>
      <c r="J1994" s="116">
        <v>284</v>
      </c>
      <c r="K1994" s="90" t="s">
        <v>1963</v>
      </c>
      <c r="L1994" s="90" t="s">
        <v>588</v>
      </c>
      <c r="M1994" s="94" t="str">
        <f t="shared" si="34"/>
        <v>MARTINEZ Endika</v>
      </c>
      <c r="N1994" s="94" t="str">
        <f>IFERROR(VLOOKUP(A1994,'[2]CLASES-TEMPORADA 2022_2023-2023'!$A:$M,12,0),"")</f>
        <v/>
      </c>
      <c r="O1994" s="90" t="str">
        <f>IFERROR(VLOOKUP(A1994,'[2]CLASES-TEMPORADA 2022_2023-2023'!$A:$M,13,0),"")</f>
        <v/>
      </c>
    </row>
    <row r="1995" spans="1:15" s="94" customFormat="1" x14ac:dyDescent="0.2">
      <c r="A1995" s="116">
        <v>31507</v>
      </c>
      <c r="B1995" s="90" t="s">
        <v>8750</v>
      </c>
      <c r="C1995" s="90" t="s">
        <v>4218</v>
      </c>
      <c r="D1995" s="90" t="s">
        <v>4219</v>
      </c>
      <c r="E1995" s="90" t="s">
        <v>2426</v>
      </c>
      <c r="F1995" s="90" t="s">
        <v>4220</v>
      </c>
      <c r="G1995" s="90" t="s">
        <v>14739</v>
      </c>
      <c r="H1995" s="90" t="s">
        <v>913</v>
      </c>
      <c r="I1995" s="90" t="s">
        <v>948</v>
      </c>
      <c r="J1995" s="116">
        <v>284</v>
      </c>
      <c r="K1995" s="90" t="s">
        <v>1963</v>
      </c>
      <c r="L1995" s="90" t="s">
        <v>588</v>
      </c>
      <c r="M1995" s="94" t="str">
        <f t="shared" si="34"/>
        <v>ARIZTI Oier</v>
      </c>
      <c r="N1995" s="94" t="str">
        <f>IFERROR(VLOOKUP(A1995,'[2]CLASES-TEMPORADA 2022_2023-2023'!$A:$M,12,0),"")</f>
        <v/>
      </c>
      <c r="O1995" s="90" t="str">
        <f>IFERROR(VLOOKUP(A1995,'[2]CLASES-TEMPORADA 2022_2023-2023'!$A:$M,13,0),"")</f>
        <v/>
      </c>
    </row>
    <row r="1996" spans="1:15" s="94" customFormat="1" x14ac:dyDescent="0.2">
      <c r="A1996" s="116">
        <v>31496</v>
      </c>
      <c r="B1996" s="90" t="s">
        <v>8750</v>
      </c>
      <c r="C1996" s="90" t="s">
        <v>1712</v>
      </c>
      <c r="D1996" s="90" t="s">
        <v>4221</v>
      </c>
      <c r="E1996" s="90" t="s">
        <v>4222</v>
      </c>
      <c r="F1996" s="90" t="s">
        <v>4223</v>
      </c>
      <c r="G1996" s="90" t="s">
        <v>14740</v>
      </c>
      <c r="H1996" s="90" t="s">
        <v>913</v>
      </c>
      <c r="I1996" s="90" t="s">
        <v>941</v>
      </c>
      <c r="J1996" s="116">
        <v>262</v>
      </c>
      <c r="K1996" s="90" t="s">
        <v>2099</v>
      </c>
      <c r="L1996" s="90" t="s">
        <v>587</v>
      </c>
      <c r="M1996" s="94" t="str">
        <f t="shared" si="34"/>
        <v>ASENSIO Obed</v>
      </c>
      <c r="N1996" s="94" t="str">
        <f>IFERROR(VLOOKUP(A1996,'[2]CLASES-TEMPORADA 2022_2023-2023'!$A:$M,12,0),"")</f>
        <v/>
      </c>
      <c r="O1996" s="90" t="str">
        <f>IFERROR(VLOOKUP(A1996,'[2]CLASES-TEMPORADA 2022_2023-2023'!$A:$M,13,0),"")</f>
        <v/>
      </c>
    </row>
    <row r="1997" spans="1:15" s="94" customFormat="1" x14ac:dyDescent="0.2">
      <c r="A1997" s="116">
        <v>31480</v>
      </c>
      <c r="B1997" s="90" t="s">
        <v>10851</v>
      </c>
      <c r="C1997" s="90" t="s">
        <v>14741</v>
      </c>
      <c r="D1997" s="90" t="s">
        <v>66</v>
      </c>
      <c r="E1997" s="90" t="s">
        <v>4227</v>
      </c>
      <c r="F1997" s="90" t="s">
        <v>14742</v>
      </c>
      <c r="G1997" s="90" t="s">
        <v>14743</v>
      </c>
      <c r="H1997" s="90" t="s">
        <v>913</v>
      </c>
      <c r="I1997" s="90" t="s">
        <v>2197</v>
      </c>
      <c r="J1997" s="116">
        <v>10159</v>
      </c>
      <c r="K1997" s="90" t="s">
        <v>1963</v>
      </c>
      <c r="L1997" s="90" t="s">
        <v>583</v>
      </c>
      <c r="M1997" s="94" t="str">
        <f t="shared" si="34"/>
        <v>PEÑAS Nerea</v>
      </c>
      <c r="N1997" s="94" t="str">
        <f>IFERROR(VLOOKUP(A1997,'[2]CLASES-TEMPORADA 2022_2023-2023'!$A:$M,12,0),"")</f>
        <v/>
      </c>
      <c r="O1997" s="90" t="str">
        <f>IFERROR(VLOOKUP(A1997,'[2]CLASES-TEMPORADA 2022_2023-2023'!$A:$M,13,0),"")</f>
        <v/>
      </c>
    </row>
    <row r="1998" spans="1:15" s="94" customFormat="1" x14ac:dyDescent="0.2">
      <c r="A1998" s="116">
        <v>31476</v>
      </c>
      <c r="B1998" s="90" t="s">
        <v>10851</v>
      </c>
      <c r="C1998" s="90" t="s">
        <v>980</v>
      </c>
      <c r="D1998" s="90" t="s">
        <v>4224</v>
      </c>
      <c r="E1998" s="90" t="s">
        <v>4225</v>
      </c>
      <c r="F1998" s="90" t="s">
        <v>4226</v>
      </c>
      <c r="G1998" s="90" t="s">
        <v>14744</v>
      </c>
      <c r="H1998" s="90" t="s">
        <v>913</v>
      </c>
      <c r="I1998" s="90" t="s">
        <v>966</v>
      </c>
      <c r="J1998" s="116">
        <v>502</v>
      </c>
      <c r="K1998" s="90" t="s">
        <v>1963</v>
      </c>
      <c r="L1998" s="90" t="s">
        <v>520</v>
      </c>
      <c r="M1998" s="94" t="str">
        <f t="shared" si="34"/>
        <v>PIÑEIRO Carmen Maria</v>
      </c>
      <c r="N1998" s="94" t="str">
        <f>IFERROR(VLOOKUP(A1998,'[2]CLASES-TEMPORADA 2022_2023-2023'!$A:$M,12,0),"")</f>
        <v/>
      </c>
      <c r="O1998" s="90" t="str">
        <f>IFERROR(VLOOKUP(A1998,'[2]CLASES-TEMPORADA 2022_2023-2023'!$A:$M,13,0),"")</f>
        <v/>
      </c>
    </row>
    <row r="1999" spans="1:15" s="94" customFormat="1" x14ac:dyDescent="0.2">
      <c r="A1999" s="116">
        <v>31475</v>
      </c>
      <c r="B1999" s="90" t="s">
        <v>10851</v>
      </c>
      <c r="C1999" s="90" t="s">
        <v>84</v>
      </c>
      <c r="D1999" s="90" t="s">
        <v>31</v>
      </c>
      <c r="E1999" s="90" t="s">
        <v>4227</v>
      </c>
      <c r="F1999" s="90" t="s">
        <v>4228</v>
      </c>
      <c r="G1999" s="90" t="s">
        <v>14745</v>
      </c>
      <c r="H1999" s="90" t="s">
        <v>913</v>
      </c>
      <c r="I1999" s="90" t="s">
        <v>966</v>
      </c>
      <c r="J1999" s="116">
        <v>502</v>
      </c>
      <c r="K1999" s="90" t="s">
        <v>1963</v>
      </c>
      <c r="L1999" s="90" t="s">
        <v>520</v>
      </c>
      <c r="M1999" s="94" t="str">
        <f t="shared" si="34"/>
        <v>GONZALEZ Nerea</v>
      </c>
      <c r="N1999" s="94" t="str">
        <f>IFERROR(VLOOKUP(A1999,'[2]CLASES-TEMPORADA 2022_2023-2023'!$A:$M,12,0),"")</f>
        <v/>
      </c>
      <c r="O1999" s="90" t="str">
        <f>IFERROR(VLOOKUP(A1999,'[2]CLASES-TEMPORADA 2022_2023-2023'!$A:$M,13,0),"")</f>
        <v/>
      </c>
    </row>
    <row r="2000" spans="1:15" s="94" customFormat="1" x14ac:dyDescent="0.2">
      <c r="A2000" s="116">
        <v>31471</v>
      </c>
      <c r="B2000" s="90" t="s">
        <v>8750</v>
      </c>
      <c r="C2000" s="90" t="s">
        <v>1732</v>
      </c>
      <c r="D2000" s="90"/>
      <c r="E2000" s="90" t="s">
        <v>4229</v>
      </c>
      <c r="F2000" s="90" t="s">
        <v>4230</v>
      </c>
      <c r="G2000" s="90" t="s">
        <v>14746</v>
      </c>
      <c r="H2000" s="90" t="s">
        <v>913</v>
      </c>
      <c r="I2000" s="90" t="s">
        <v>966</v>
      </c>
      <c r="J2000" s="116">
        <v>502</v>
      </c>
      <c r="K2000" s="90" t="s">
        <v>1963</v>
      </c>
      <c r="L2000" s="90" t="s">
        <v>520</v>
      </c>
      <c r="M2000" s="94" t="str">
        <f t="shared" si="34"/>
        <v>CHEN Lei</v>
      </c>
      <c r="N2000" s="94" t="str">
        <f>IFERROR(VLOOKUP(A2000,'[2]CLASES-TEMPORADA 2022_2023-2023'!$A:$M,12,0),"")</f>
        <v/>
      </c>
      <c r="O2000" s="90" t="str">
        <f>IFERROR(VLOOKUP(A2000,'[2]CLASES-TEMPORADA 2022_2023-2023'!$A:$M,13,0),"")</f>
        <v/>
      </c>
    </row>
    <row r="2001" spans="1:15" s="94" customFormat="1" x14ac:dyDescent="0.2">
      <c r="A2001" s="116">
        <v>31460</v>
      </c>
      <c r="B2001" s="90" t="s">
        <v>8750</v>
      </c>
      <c r="C2001" s="90" t="s">
        <v>2272</v>
      </c>
      <c r="D2001" s="90" t="s">
        <v>7859</v>
      </c>
      <c r="E2001" s="90" t="s">
        <v>76</v>
      </c>
      <c r="F2001" s="90" t="s">
        <v>14747</v>
      </c>
      <c r="G2001" s="90" t="s">
        <v>14748</v>
      </c>
      <c r="H2001" s="90" t="s">
        <v>913</v>
      </c>
      <c r="I2001" s="90" t="s">
        <v>953</v>
      </c>
      <c r="J2001" s="116">
        <v>309</v>
      </c>
      <c r="K2001" s="90" t="s">
        <v>2071</v>
      </c>
      <c r="L2001" s="90" t="s">
        <v>583</v>
      </c>
      <c r="M2001" s="94" t="str">
        <f t="shared" si="34"/>
        <v>CUEVAS Jose Manuel</v>
      </c>
      <c r="N2001" s="94" t="str">
        <f>IFERROR(VLOOKUP(A2001,'[2]CLASES-TEMPORADA 2022_2023-2023'!$A:$M,12,0),"")</f>
        <v/>
      </c>
      <c r="O2001" s="90" t="str">
        <f>IFERROR(VLOOKUP(A2001,'[2]CLASES-TEMPORADA 2022_2023-2023'!$A:$M,13,0),"")</f>
        <v/>
      </c>
    </row>
    <row r="2002" spans="1:15" s="94" customFormat="1" x14ac:dyDescent="0.2">
      <c r="A2002" s="116">
        <v>31456</v>
      </c>
      <c r="B2002" s="90" t="s">
        <v>10851</v>
      </c>
      <c r="C2002" s="90" t="s">
        <v>1707</v>
      </c>
      <c r="D2002" s="90" t="s">
        <v>1386</v>
      </c>
      <c r="E2002" s="90" t="s">
        <v>1366</v>
      </c>
      <c r="F2002" s="90" t="s">
        <v>3001</v>
      </c>
      <c r="G2002" s="90" t="s">
        <v>14749</v>
      </c>
      <c r="H2002" s="90" t="s">
        <v>913</v>
      </c>
      <c r="I2002" s="90" t="s">
        <v>921</v>
      </c>
      <c r="J2002" s="116">
        <v>78</v>
      </c>
      <c r="K2002" s="90" t="s">
        <v>1963</v>
      </c>
      <c r="L2002" s="90" t="s">
        <v>583</v>
      </c>
      <c r="M2002" s="94" t="str">
        <f t="shared" si="34"/>
        <v>CANTARERO Alba</v>
      </c>
      <c r="N2002" s="94" t="str">
        <f>IFERROR(VLOOKUP(A2002,'[2]CLASES-TEMPORADA 2022_2023-2023'!$A:$M,12,0),"")</f>
        <v/>
      </c>
      <c r="O2002" s="90" t="str">
        <f>IFERROR(VLOOKUP(A2002,'[2]CLASES-TEMPORADA 2022_2023-2023'!$A:$M,13,0),"")</f>
        <v/>
      </c>
    </row>
    <row r="2003" spans="1:15" s="94" customFormat="1" x14ac:dyDescent="0.2">
      <c r="A2003" s="116">
        <v>31453</v>
      </c>
      <c r="B2003" s="90" t="s">
        <v>8750</v>
      </c>
      <c r="C2003" s="90" t="s">
        <v>116</v>
      </c>
      <c r="D2003" s="90" t="s">
        <v>69</v>
      </c>
      <c r="E2003" s="90" t="s">
        <v>57</v>
      </c>
      <c r="F2003" s="90" t="s">
        <v>4232</v>
      </c>
      <c r="G2003" s="90" t="s">
        <v>14750</v>
      </c>
      <c r="H2003" s="90" t="s">
        <v>913</v>
      </c>
      <c r="I2003" s="90" t="s">
        <v>954</v>
      </c>
      <c r="J2003" s="116">
        <v>321</v>
      </c>
      <c r="K2003" s="90" t="s">
        <v>1963</v>
      </c>
      <c r="L2003" s="90" t="s">
        <v>591</v>
      </c>
      <c r="M2003" s="94" t="str">
        <f t="shared" si="34"/>
        <v>IZQUIERDO Fernando</v>
      </c>
      <c r="N2003" s="94" t="str">
        <f>IFERROR(VLOOKUP(A2003,'[2]CLASES-TEMPORADA 2022_2023-2023'!$A:$M,12,0),"")</f>
        <v/>
      </c>
      <c r="O2003" s="90" t="str">
        <f>IFERROR(VLOOKUP(A2003,'[2]CLASES-TEMPORADA 2022_2023-2023'!$A:$M,13,0),"")</f>
        <v/>
      </c>
    </row>
    <row r="2004" spans="1:15" s="94" customFormat="1" x14ac:dyDescent="0.2">
      <c r="A2004" s="116">
        <v>31442</v>
      </c>
      <c r="B2004" s="90" t="s">
        <v>8750</v>
      </c>
      <c r="C2004" s="90" t="s">
        <v>4235</v>
      </c>
      <c r="D2004" s="90" t="s">
        <v>4236</v>
      </c>
      <c r="E2004" s="90" t="s">
        <v>4237</v>
      </c>
      <c r="F2004" s="90" t="s">
        <v>4238</v>
      </c>
      <c r="G2004" s="90" t="s">
        <v>14751</v>
      </c>
      <c r="H2004" s="90" t="s">
        <v>920</v>
      </c>
      <c r="I2004" s="90" t="s">
        <v>4239</v>
      </c>
      <c r="J2004" s="116">
        <v>10167</v>
      </c>
      <c r="K2004" s="90" t="s">
        <v>1963</v>
      </c>
      <c r="L2004" s="90" t="s">
        <v>599</v>
      </c>
      <c r="M2004" s="94" t="str">
        <f t="shared" si="34"/>
        <v>ZVEKIC Zeljko</v>
      </c>
      <c r="N2004" s="94" t="str">
        <f>IFERROR(VLOOKUP(A2004,'[2]CLASES-TEMPORADA 2022_2023-2023'!$A:$M,12,0),"")</f>
        <v/>
      </c>
      <c r="O2004" s="90" t="str">
        <f>IFERROR(VLOOKUP(A2004,'[2]CLASES-TEMPORADA 2022_2023-2023'!$A:$M,13,0),"")</f>
        <v/>
      </c>
    </row>
    <row r="2005" spans="1:15" s="94" customFormat="1" x14ac:dyDescent="0.2">
      <c r="A2005" s="116">
        <v>31424</v>
      </c>
      <c r="B2005" s="90" t="s">
        <v>8750</v>
      </c>
      <c r="C2005" s="90" t="s">
        <v>74</v>
      </c>
      <c r="D2005" s="90" t="s">
        <v>4241</v>
      </c>
      <c r="E2005" s="90" t="s">
        <v>2598</v>
      </c>
      <c r="F2005" s="90" t="s">
        <v>4242</v>
      </c>
      <c r="G2005" s="90" t="s">
        <v>14752</v>
      </c>
      <c r="H2005" s="90" t="s">
        <v>920</v>
      </c>
      <c r="I2005" s="90" t="s">
        <v>3264</v>
      </c>
      <c r="J2005" s="116">
        <v>10400</v>
      </c>
      <c r="K2005" s="90" t="s">
        <v>1963</v>
      </c>
      <c r="L2005" s="90" t="s">
        <v>599</v>
      </c>
      <c r="M2005" s="94" t="str">
        <f t="shared" si="34"/>
        <v>SANZ Ismael</v>
      </c>
      <c r="N2005" s="94" t="str">
        <f>IFERROR(VLOOKUP(A2005,'[2]CLASES-TEMPORADA 2022_2023-2023'!$A:$M,12,0),"")</f>
        <v/>
      </c>
      <c r="O2005" s="90" t="str">
        <f>IFERROR(VLOOKUP(A2005,'[2]CLASES-TEMPORADA 2022_2023-2023'!$A:$M,13,0),"")</f>
        <v/>
      </c>
    </row>
    <row r="2006" spans="1:15" s="94" customFormat="1" x14ac:dyDescent="0.2">
      <c r="A2006" s="116">
        <v>31423</v>
      </c>
      <c r="B2006" s="90" t="s">
        <v>8750</v>
      </c>
      <c r="C2006" s="90" t="s">
        <v>1660</v>
      </c>
      <c r="D2006" s="90" t="s">
        <v>5822</v>
      </c>
      <c r="E2006" s="90" t="s">
        <v>2034</v>
      </c>
      <c r="F2006" s="90" t="s">
        <v>14753</v>
      </c>
      <c r="G2006" s="90" t="s">
        <v>14754</v>
      </c>
      <c r="H2006" s="90" t="s">
        <v>920</v>
      </c>
      <c r="I2006" s="90" t="s">
        <v>3264</v>
      </c>
      <c r="J2006" s="116">
        <v>10400</v>
      </c>
      <c r="K2006" s="90" t="s">
        <v>1963</v>
      </c>
      <c r="L2006" s="90" t="s">
        <v>599</v>
      </c>
      <c r="M2006" s="94" t="str">
        <f t="shared" si="34"/>
        <v>CABALLERO Victor</v>
      </c>
      <c r="N2006" s="94" t="str">
        <f>IFERROR(VLOOKUP(A2006,'[2]CLASES-TEMPORADA 2022_2023-2023'!$A:$M,12,0),"")</f>
        <v/>
      </c>
      <c r="O2006" s="90" t="str">
        <f>IFERROR(VLOOKUP(A2006,'[2]CLASES-TEMPORADA 2022_2023-2023'!$A:$M,13,0),"")</f>
        <v/>
      </c>
    </row>
    <row r="2007" spans="1:15" s="94" customFormat="1" x14ac:dyDescent="0.2">
      <c r="A2007" s="116">
        <v>31420</v>
      </c>
      <c r="B2007" s="90" t="s">
        <v>10851</v>
      </c>
      <c r="C2007" s="90" t="s">
        <v>69</v>
      </c>
      <c r="D2007" s="90" t="s">
        <v>7165</v>
      </c>
      <c r="E2007" s="90" t="s">
        <v>2205</v>
      </c>
      <c r="F2007" s="90" t="s">
        <v>5004</v>
      </c>
      <c r="G2007" s="90" t="s">
        <v>14755</v>
      </c>
      <c r="H2007" s="90" t="s">
        <v>920</v>
      </c>
      <c r="I2007" s="90" t="s">
        <v>3264</v>
      </c>
      <c r="J2007" s="116">
        <v>10400</v>
      </c>
      <c r="K2007" s="90" t="s">
        <v>1963</v>
      </c>
      <c r="L2007" s="90" t="s">
        <v>599</v>
      </c>
      <c r="M2007" s="94" t="str">
        <f t="shared" si="34"/>
        <v>PEREZ Ana</v>
      </c>
      <c r="N2007" s="94" t="str">
        <f>IFERROR(VLOOKUP(A2007,'[2]CLASES-TEMPORADA 2022_2023-2023'!$A:$M,12,0),"")</f>
        <v/>
      </c>
      <c r="O2007" s="90" t="str">
        <f>IFERROR(VLOOKUP(A2007,'[2]CLASES-TEMPORADA 2022_2023-2023'!$A:$M,13,0),"")</f>
        <v/>
      </c>
    </row>
    <row r="2008" spans="1:15" s="94" customFormat="1" x14ac:dyDescent="0.2">
      <c r="A2008" s="116">
        <v>31409</v>
      </c>
      <c r="B2008" s="90" t="s">
        <v>8750</v>
      </c>
      <c r="C2008" s="90" t="s">
        <v>84</v>
      </c>
      <c r="D2008" s="90" t="s">
        <v>102</v>
      </c>
      <c r="E2008" s="90" t="s">
        <v>66</v>
      </c>
      <c r="F2008" s="90" t="s">
        <v>3263</v>
      </c>
      <c r="G2008" s="90" t="s">
        <v>14756</v>
      </c>
      <c r="H2008" s="90" t="s">
        <v>909</v>
      </c>
      <c r="I2008" s="90" t="s">
        <v>1141</v>
      </c>
      <c r="J2008" s="116">
        <v>652</v>
      </c>
      <c r="K2008" s="90" t="s">
        <v>1963</v>
      </c>
      <c r="L2008" s="90" t="s">
        <v>599</v>
      </c>
      <c r="M2008" s="94" t="str">
        <f t="shared" si="34"/>
        <v>GONZALEZ Martin</v>
      </c>
      <c r="N2008" s="94" t="str">
        <f>IFERROR(VLOOKUP(A2008,'[2]CLASES-TEMPORADA 2022_2023-2023'!$A:$M,12,0),"")</f>
        <v/>
      </c>
      <c r="O2008" s="90" t="str">
        <f>IFERROR(VLOOKUP(A2008,'[2]CLASES-TEMPORADA 2022_2023-2023'!$A:$M,13,0),"")</f>
        <v/>
      </c>
    </row>
    <row r="2009" spans="1:15" s="94" customFormat="1" x14ac:dyDescent="0.2">
      <c r="A2009" s="116">
        <v>31384</v>
      </c>
      <c r="B2009" s="90" t="s">
        <v>8750</v>
      </c>
      <c r="C2009" s="90" t="s">
        <v>37</v>
      </c>
      <c r="D2009" s="90" t="s">
        <v>4248</v>
      </c>
      <c r="E2009" s="90" t="s">
        <v>2743</v>
      </c>
      <c r="F2009" s="90" t="s">
        <v>4249</v>
      </c>
      <c r="G2009" s="90" t="s">
        <v>14757</v>
      </c>
      <c r="H2009" s="90" t="s">
        <v>909</v>
      </c>
      <c r="I2009" s="90" t="s">
        <v>1126</v>
      </c>
      <c r="J2009" s="116">
        <v>128</v>
      </c>
      <c r="K2009" s="90" t="s">
        <v>1963</v>
      </c>
      <c r="L2009" s="90" t="s">
        <v>587</v>
      </c>
      <c r="M2009" s="94" t="str">
        <f t="shared" si="34"/>
        <v>MORENO Gerard</v>
      </c>
      <c r="N2009" s="94" t="str">
        <f>IFERROR(VLOOKUP(A2009,'[2]CLASES-TEMPORADA 2022_2023-2023'!$A:$M,12,0),"")</f>
        <v/>
      </c>
      <c r="O2009" s="90" t="str">
        <f>IFERROR(VLOOKUP(A2009,'[2]CLASES-TEMPORADA 2022_2023-2023'!$A:$M,13,0),"")</f>
        <v/>
      </c>
    </row>
    <row r="2010" spans="1:15" s="94" customFormat="1" x14ac:dyDescent="0.2">
      <c r="A2010" s="116">
        <v>31383</v>
      </c>
      <c r="B2010" s="90" t="s">
        <v>8750</v>
      </c>
      <c r="C2010" s="90" t="s">
        <v>37</v>
      </c>
      <c r="D2010" s="90" t="s">
        <v>4248</v>
      </c>
      <c r="E2010" s="90" t="s">
        <v>4250</v>
      </c>
      <c r="F2010" s="90" t="s">
        <v>4251</v>
      </c>
      <c r="G2010" s="90" t="s">
        <v>14758</v>
      </c>
      <c r="H2010" s="90" t="s">
        <v>920</v>
      </c>
      <c r="I2010" s="90" t="s">
        <v>1126</v>
      </c>
      <c r="J2010" s="116">
        <v>128</v>
      </c>
      <c r="K2010" s="90" t="s">
        <v>1963</v>
      </c>
      <c r="L2010" s="90" t="s">
        <v>587</v>
      </c>
      <c r="M2010" s="94" t="str">
        <f t="shared" si="34"/>
        <v>MORENO Marcal</v>
      </c>
      <c r="N2010" s="94" t="str">
        <f>IFERROR(VLOOKUP(A2010,'[2]CLASES-TEMPORADA 2022_2023-2023'!$A:$M,12,0),"")</f>
        <v/>
      </c>
      <c r="O2010" s="90" t="str">
        <f>IFERROR(VLOOKUP(A2010,'[2]CLASES-TEMPORADA 2022_2023-2023'!$A:$M,13,0),"")</f>
        <v/>
      </c>
    </row>
    <row r="2011" spans="1:15" s="94" customFormat="1" x14ac:dyDescent="0.2">
      <c r="A2011" s="116">
        <v>31381</v>
      </c>
      <c r="B2011" s="90" t="s">
        <v>8750</v>
      </c>
      <c r="C2011" s="90" t="s">
        <v>4252</v>
      </c>
      <c r="D2011" s="90" t="s">
        <v>4253</v>
      </c>
      <c r="E2011" s="90" t="s">
        <v>4254</v>
      </c>
      <c r="F2011" s="90" t="s">
        <v>4255</v>
      </c>
      <c r="G2011" s="90" t="s">
        <v>14759</v>
      </c>
      <c r="H2011" s="90" t="s">
        <v>909</v>
      </c>
      <c r="I2011" s="90" t="s">
        <v>1126</v>
      </c>
      <c r="J2011" s="116">
        <v>128</v>
      </c>
      <c r="K2011" s="90" t="s">
        <v>1963</v>
      </c>
      <c r="L2011" s="90" t="s">
        <v>587</v>
      </c>
      <c r="M2011" s="94" t="str">
        <f t="shared" si="34"/>
        <v>MULLER Luca Pau</v>
      </c>
      <c r="N2011" s="94" t="str">
        <f>IFERROR(VLOOKUP(A2011,'[2]CLASES-TEMPORADA 2022_2023-2023'!$A:$M,12,0),"")</f>
        <v/>
      </c>
      <c r="O2011" s="90" t="str">
        <f>IFERROR(VLOOKUP(A2011,'[2]CLASES-TEMPORADA 2022_2023-2023'!$A:$M,13,0),"")</f>
        <v/>
      </c>
    </row>
    <row r="2012" spans="1:15" s="94" customFormat="1" x14ac:dyDescent="0.2">
      <c r="A2012" s="116">
        <v>31380</v>
      </c>
      <c r="B2012" s="90" t="s">
        <v>8750</v>
      </c>
      <c r="C2012" s="90" t="s">
        <v>22</v>
      </c>
      <c r="D2012" s="90" t="s">
        <v>25</v>
      </c>
      <c r="E2012" s="90" t="s">
        <v>4168</v>
      </c>
      <c r="F2012" s="90" t="s">
        <v>4256</v>
      </c>
      <c r="G2012" s="90" t="s">
        <v>14760</v>
      </c>
      <c r="H2012" s="90" t="s">
        <v>913</v>
      </c>
      <c r="I2012" s="90" t="s">
        <v>1201</v>
      </c>
      <c r="J2012" s="116">
        <v>10314</v>
      </c>
      <c r="K2012" s="90" t="s">
        <v>1963</v>
      </c>
      <c r="L2012" s="90" t="s">
        <v>587</v>
      </c>
      <c r="M2012" s="94" t="str">
        <f t="shared" si="34"/>
        <v>FERNANDEZ Cristian</v>
      </c>
      <c r="N2012" s="94" t="str">
        <f>IFERROR(VLOOKUP(A2012,'[2]CLASES-TEMPORADA 2022_2023-2023'!$A:$M,12,0),"")</f>
        <v/>
      </c>
      <c r="O2012" s="90" t="str">
        <f>IFERROR(VLOOKUP(A2012,'[2]CLASES-TEMPORADA 2022_2023-2023'!$A:$M,13,0),"")</f>
        <v/>
      </c>
    </row>
    <row r="2013" spans="1:15" s="94" customFormat="1" x14ac:dyDescent="0.2">
      <c r="A2013" s="116">
        <v>31377</v>
      </c>
      <c r="B2013" s="90" t="s">
        <v>8750</v>
      </c>
      <c r="C2013" s="90" t="s">
        <v>4257</v>
      </c>
      <c r="D2013" s="90" t="s">
        <v>21</v>
      </c>
      <c r="E2013" s="90" t="s">
        <v>4258</v>
      </c>
      <c r="F2013" s="90" t="s">
        <v>4259</v>
      </c>
      <c r="G2013" s="90" t="s">
        <v>14761</v>
      </c>
      <c r="H2013" s="90" t="s">
        <v>913</v>
      </c>
      <c r="I2013" s="90" t="s">
        <v>1150</v>
      </c>
      <c r="J2013" s="116">
        <v>439</v>
      </c>
      <c r="K2013" s="90" t="s">
        <v>1963</v>
      </c>
      <c r="L2013" s="90" t="s">
        <v>583</v>
      </c>
      <c r="M2013" s="94" t="str">
        <f t="shared" si="34"/>
        <v>ARCONES Miguel Angel</v>
      </c>
      <c r="N2013" s="94" t="str">
        <f>IFERROR(VLOOKUP(A2013,'[2]CLASES-TEMPORADA 2022_2023-2023'!$A:$M,12,0),"")</f>
        <v/>
      </c>
      <c r="O2013" s="90" t="str">
        <f>IFERROR(VLOOKUP(A2013,'[2]CLASES-TEMPORADA 2022_2023-2023'!$A:$M,13,0),"")</f>
        <v/>
      </c>
    </row>
    <row r="2014" spans="1:15" s="94" customFormat="1" x14ac:dyDescent="0.2">
      <c r="A2014" s="116">
        <v>31360</v>
      </c>
      <c r="B2014" s="90" t="s">
        <v>8750</v>
      </c>
      <c r="C2014" s="90" t="s">
        <v>14762</v>
      </c>
      <c r="D2014" s="90" t="s">
        <v>14763</v>
      </c>
      <c r="E2014" s="90" t="s">
        <v>4209</v>
      </c>
      <c r="F2014" s="90" t="s">
        <v>14764</v>
      </c>
      <c r="G2014" s="90" t="s">
        <v>14765</v>
      </c>
      <c r="H2014" s="90" t="s">
        <v>909</v>
      </c>
      <c r="I2014" s="90" t="s">
        <v>2222</v>
      </c>
      <c r="J2014" s="116">
        <v>10433</v>
      </c>
      <c r="K2014" s="90" t="s">
        <v>1963</v>
      </c>
      <c r="L2014" s="90" t="s">
        <v>776</v>
      </c>
      <c r="M2014" s="94" t="str">
        <f t="shared" si="34"/>
        <v>PAGOLA Iñaki</v>
      </c>
      <c r="N2014" s="94" t="str">
        <f>IFERROR(VLOOKUP(A2014,'[2]CLASES-TEMPORADA 2022_2023-2023'!$A:$M,12,0),"")</f>
        <v/>
      </c>
      <c r="O2014" s="90" t="str">
        <f>IFERROR(VLOOKUP(A2014,'[2]CLASES-TEMPORADA 2022_2023-2023'!$A:$M,13,0),"")</f>
        <v/>
      </c>
    </row>
    <row r="2015" spans="1:15" s="94" customFormat="1" x14ac:dyDescent="0.2">
      <c r="A2015" s="116">
        <v>31359</v>
      </c>
      <c r="B2015" s="90" t="s">
        <v>8750</v>
      </c>
      <c r="C2015" s="90" t="s">
        <v>69</v>
      </c>
      <c r="D2015" s="90" t="s">
        <v>1376</v>
      </c>
      <c r="E2015" s="90" t="s">
        <v>108</v>
      </c>
      <c r="F2015" s="90" t="s">
        <v>14766</v>
      </c>
      <c r="G2015" s="90" t="s">
        <v>14767</v>
      </c>
      <c r="H2015" s="90" t="s">
        <v>909</v>
      </c>
      <c r="I2015" s="90" t="s">
        <v>2222</v>
      </c>
      <c r="J2015" s="116">
        <v>10433</v>
      </c>
      <c r="K2015" s="90" t="s">
        <v>1963</v>
      </c>
      <c r="L2015" s="90" t="s">
        <v>776</v>
      </c>
      <c r="M2015" s="94" t="str">
        <f t="shared" si="34"/>
        <v>PEREZ Sergio</v>
      </c>
      <c r="N2015" s="94" t="str">
        <f>IFERROR(VLOOKUP(A2015,'[2]CLASES-TEMPORADA 2022_2023-2023'!$A:$M,12,0),"")</f>
        <v/>
      </c>
      <c r="O2015" s="90" t="str">
        <f>IFERROR(VLOOKUP(A2015,'[2]CLASES-TEMPORADA 2022_2023-2023'!$A:$M,13,0),"")</f>
        <v/>
      </c>
    </row>
    <row r="2016" spans="1:15" s="94" customFormat="1" x14ac:dyDescent="0.2">
      <c r="A2016" s="116">
        <v>31352</v>
      </c>
      <c r="B2016" s="90" t="s">
        <v>8750</v>
      </c>
      <c r="C2016" s="90" t="s">
        <v>3424</v>
      </c>
      <c r="D2016" s="90" t="s">
        <v>79</v>
      </c>
      <c r="E2016" s="90" t="s">
        <v>4869</v>
      </c>
      <c r="F2016" s="90" t="s">
        <v>11948</v>
      </c>
      <c r="G2016" s="90" t="s">
        <v>14768</v>
      </c>
      <c r="H2016" s="90" t="s">
        <v>909</v>
      </c>
      <c r="I2016" s="90" t="s">
        <v>1181</v>
      </c>
      <c r="J2016" s="116">
        <v>293</v>
      </c>
      <c r="K2016" s="90" t="s">
        <v>1963</v>
      </c>
      <c r="L2016" s="90" t="s">
        <v>587</v>
      </c>
      <c r="M2016" s="94" t="str">
        <f t="shared" si="34"/>
        <v>REQUENA Saul</v>
      </c>
      <c r="N2016" s="94" t="str">
        <f>IFERROR(VLOOKUP(A2016,'[2]CLASES-TEMPORADA 2022_2023-2023'!$A:$M,12,0),"")</f>
        <v/>
      </c>
      <c r="O2016" s="90" t="str">
        <f>IFERROR(VLOOKUP(A2016,'[2]CLASES-TEMPORADA 2022_2023-2023'!$A:$M,13,0),"")</f>
        <v/>
      </c>
    </row>
    <row r="2017" spans="1:15" s="94" customFormat="1" x14ac:dyDescent="0.2">
      <c r="A2017" s="116">
        <v>31333</v>
      </c>
      <c r="B2017" s="90" t="s">
        <v>10851</v>
      </c>
      <c r="C2017" s="90" t="s">
        <v>46</v>
      </c>
      <c r="D2017" s="90" t="s">
        <v>21</v>
      </c>
      <c r="E2017" s="90" t="s">
        <v>1088</v>
      </c>
      <c r="F2017" s="90" t="s">
        <v>4260</v>
      </c>
      <c r="G2017" s="90" t="s">
        <v>14769</v>
      </c>
      <c r="H2017" s="90" t="s">
        <v>913</v>
      </c>
      <c r="I2017" s="90" t="s">
        <v>979</v>
      </c>
      <c r="J2017" s="116">
        <v>634</v>
      </c>
      <c r="K2017" s="90" t="s">
        <v>1963</v>
      </c>
      <c r="L2017" s="90" t="s">
        <v>593</v>
      </c>
      <c r="M2017" s="94" t="str">
        <f t="shared" si="34"/>
        <v>RODRIGUEZ Laura</v>
      </c>
      <c r="N2017" s="94" t="str">
        <f>IFERROR(VLOOKUP(A2017,'[2]CLASES-TEMPORADA 2022_2023-2023'!$A:$M,12,0),"")</f>
        <v/>
      </c>
      <c r="O2017" s="90" t="str">
        <f>IFERROR(VLOOKUP(A2017,'[2]CLASES-TEMPORADA 2022_2023-2023'!$A:$M,13,0),"")</f>
        <v/>
      </c>
    </row>
    <row r="2018" spans="1:15" s="94" customFormat="1" x14ac:dyDescent="0.2">
      <c r="A2018" s="116">
        <v>31328</v>
      </c>
      <c r="B2018" s="90" t="s">
        <v>8750</v>
      </c>
      <c r="C2018" s="90" t="s">
        <v>4261</v>
      </c>
      <c r="D2018" s="90"/>
      <c r="E2018" s="90" t="s">
        <v>4262</v>
      </c>
      <c r="F2018" s="90" t="s">
        <v>4263</v>
      </c>
      <c r="G2018" s="90" t="s">
        <v>14770</v>
      </c>
      <c r="H2018" s="90" t="s">
        <v>913</v>
      </c>
      <c r="I2018" s="90" t="s">
        <v>1124</v>
      </c>
      <c r="J2018" s="116">
        <v>175</v>
      </c>
      <c r="K2018" s="90" t="s">
        <v>2707</v>
      </c>
      <c r="L2018" s="90" t="s">
        <v>520</v>
      </c>
      <c r="M2018" s="94" t="str">
        <f t="shared" si="34"/>
        <v>MANHANI JUNIOR Humberto</v>
      </c>
      <c r="N2018" s="94" t="str">
        <f>IFERROR(VLOOKUP(A2018,'[2]CLASES-TEMPORADA 2022_2023-2023'!$A:$M,12,0),"")</f>
        <v/>
      </c>
      <c r="O2018" s="90" t="str">
        <f>IFERROR(VLOOKUP(A2018,'[2]CLASES-TEMPORADA 2022_2023-2023'!$A:$M,13,0),"")</f>
        <v/>
      </c>
    </row>
    <row r="2019" spans="1:15" s="94" customFormat="1" x14ac:dyDescent="0.2">
      <c r="A2019" s="116">
        <v>31327</v>
      </c>
      <c r="B2019" s="90" t="s">
        <v>10851</v>
      </c>
      <c r="C2019" s="90" t="s">
        <v>4264</v>
      </c>
      <c r="D2019" s="90"/>
      <c r="E2019" s="90" t="s">
        <v>4265</v>
      </c>
      <c r="F2019" s="90" t="s">
        <v>4266</v>
      </c>
      <c r="G2019" s="90" t="s">
        <v>14771</v>
      </c>
      <c r="H2019" s="90" t="s">
        <v>913</v>
      </c>
      <c r="I2019" s="90" t="s">
        <v>1129</v>
      </c>
      <c r="J2019" s="116">
        <v>10432</v>
      </c>
      <c r="K2019" s="90" t="s">
        <v>2103</v>
      </c>
      <c r="L2019" s="90" t="s">
        <v>591</v>
      </c>
      <c r="M2019" s="94" t="str">
        <f t="shared" si="34"/>
        <v>GARNOVA Tatiana</v>
      </c>
      <c r="N2019" s="94" t="str">
        <f>IFERROR(VLOOKUP(A2019,'[2]CLASES-TEMPORADA 2022_2023-2023'!$A:$M,12,0),"")</f>
        <v/>
      </c>
      <c r="O2019" s="90" t="str">
        <f>IFERROR(VLOOKUP(A2019,'[2]CLASES-TEMPORADA 2022_2023-2023'!$A:$M,13,0),"")</f>
        <v/>
      </c>
    </row>
    <row r="2020" spans="1:15" s="94" customFormat="1" x14ac:dyDescent="0.2">
      <c r="A2020" s="116">
        <v>31319</v>
      </c>
      <c r="B2020" s="90" t="s">
        <v>8750</v>
      </c>
      <c r="C2020" s="90" t="s">
        <v>4267</v>
      </c>
      <c r="D2020" s="90"/>
      <c r="E2020" s="90" t="s">
        <v>4268</v>
      </c>
      <c r="F2020" s="90" t="s">
        <v>4269</v>
      </c>
      <c r="G2020" s="90" t="s">
        <v>14772</v>
      </c>
      <c r="H2020" s="90" t="s">
        <v>913</v>
      </c>
      <c r="I2020" s="90" t="s">
        <v>961</v>
      </c>
      <c r="J2020" s="116">
        <v>425</v>
      </c>
      <c r="K2020" s="90" t="s">
        <v>2131</v>
      </c>
      <c r="L2020" s="90" t="s">
        <v>587</v>
      </c>
      <c r="M2020" s="94" t="str">
        <f t="shared" si="34"/>
        <v>MASSARD Franck Jacques</v>
      </c>
      <c r="N2020" s="94" t="str">
        <f>IFERROR(VLOOKUP(A2020,'[2]CLASES-TEMPORADA 2022_2023-2023'!$A:$M,12,0),"")</f>
        <v/>
      </c>
      <c r="O2020" s="90" t="str">
        <f>IFERROR(VLOOKUP(A2020,'[2]CLASES-TEMPORADA 2022_2023-2023'!$A:$M,13,0),"")</f>
        <v/>
      </c>
    </row>
    <row r="2021" spans="1:15" s="94" customFormat="1" x14ac:dyDescent="0.2">
      <c r="A2021" s="116">
        <v>31318</v>
      </c>
      <c r="B2021" s="90" t="s">
        <v>8750</v>
      </c>
      <c r="C2021" s="90" t="s">
        <v>976</v>
      </c>
      <c r="D2021" s="90"/>
      <c r="E2021" s="90" t="s">
        <v>977</v>
      </c>
      <c r="F2021" s="90" t="s">
        <v>4270</v>
      </c>
      <c r="G2021" s="90" t="s">
        <v>14773</v>
      </c>
      <c r="H2021" s="90" t="s">
        <v>913</v>
      </c>
      <c r="I2021" s="90" t="s">
        <v>1931</v>
      </c>
      <c r="J2021" s="116">
        <v>10472</v>
      </c>
      <c r="K2021" s="90" t="s">
        <v>2707</v>
      </c>
      <c r="L2021" s="90" t="s">
        <v>593</v>
      </c>
      <c r="M2021" s="94" t="str">
        <f t="shared" si="34"/>
        <v>ORSOLON Alessandro</v>
      </c>
      <c r="N2021" s="94">
        <f>IFERROR(VLOOKUP(A2021,'[2]CLASES-TEMPORADA 2022_2023-2023'!$A:$M,12,0),"")</f>
        <v>10</v>
      </c>
      <c r="O2021" s="90" t="str">
        <f>IFERROR(VLOOKUP(A2021,'[2]CLASES-TEMPORADA 2022_2023-2023'!$A:$M,13,0),"")</f>
        <v>NUE</v>
      </c>
    </row>
    <row r="2022" spans="1:15" s="94" customFormat="1" x14ac:dyDescent="0.2">
      <c r="A2022" s="116">
        <v>31316</v>
      </c>
      <c r="B2022" s="90" t="s">
        <v>8750</v>
      </c>
      <c r="C2022" s="90" t="s">
        <v>4030</v>
      </c>
      <c r="D2022" s="90" t="s">
        <v>4271</v>
      </c>
      <c r="E2022" s="90" t="s">
        <v>2037</v>
      </c>
      <c r="F2022" s="90" t="s">
        <v>4272</v>
      </c>
      <c r="G2022" s="90" t="s">
        <v>14774</v>
      </c>
      <c r="H2022" s="90" t="s">
        <v>909</v>
      </c>
      <c r="I2022" s="90" t="s">
        <v>990</v>
      </c>
      <c r="J2022" s="116">
        <v>736</v>
      </c>
      <c r="K2022" s="90" t="s">
        <v>1963</v>
      </c>
      <c r="L2022" s="90" t="s">
        <v>587</v>
      </c>
      <c r="M2022" s="94" t="str">
        <f t="shared" si="34"/>
        <v>PLAZA Pau</v>
      </c>
      <c r="N2022" s="94" t="str">
        <f>IFERROR(VLOOKUP(A2022,'[2]CLASES-TEMPORADA 2022_2023-2023'!$A:$M,12,0),"")</f>
        <v/>
      </c>
      <c r="O2022" s="90" t="str">
        <f>IFERROR(VLOOKUP(A2022,'[2]CLASES-TEMPORADA 2022_2023-2023'!$A:$M,13,0),"")</f>
        <v/>
      </c>
    </row>
    <row r="2023" spans="1:15" s="94" customFormat="1" x14ac:dyDescent="0.2">
      <c r="A2023" s="116">
        <v>31294</v>
      </c>
      <c r="B2023" s="90" t="s">
        <v>8750</v>
      </c>
      <c r="C2023" s="90" t="s">
        <v>4274</v>
      </c>
      <c r="D2023" s="90" t="s">
        <v>4275</v>
      </c>
      <c r="E2023" s="90" t="s">
        <v>2796</v>
      </c>
      <c r="F2023" s="90" t="s">
        <v>4276</v>
      </c>
      <c r="G2023" s="90" t="s">
        <v>14775</v>
      </c>
      <c r="H2023" s="90" t="s">
        <v>920</v>
      </c>
      <c r="I2023" s="90" t="s">
        <v>1128</v>
      </c>
      <c r="J2023" s="116">
        <v>300</v>
      </c>
      <c r="K2023" s="90" t="s">
        <v>4277</v>
      </c>
      <c r="L2023" s="90" t="s">
        <v>587</v>
      </c>
      <c r="M2023" s="94" t="str">
        <f t="shared" si="34"/>
        <v>CARVALLO Ignacio</v>
      </c>
      <c r="N2023" s="94" t="str">
        <f>IFERROR(VLOOKUP(A2023,'[2]CLASES-TEMPORADA 2022_2023-2023'!$A:$M,12,0),"")</f>
        <v/>
      </c>
      <c r="O2023" s="90" t="str">
        <f>IFERROR(VLOOKUP(A2023,'[2]CLASES-TEMPORADA 2022_2023-2023'!$A:$M,13,0),"")</f>
        <v/>
      </c>
    </row>
    <row r="2024" spans="1:15" s="94" customFormat="1" x14ac:dyDescent="0.2">
      <c r="A2024" s="116">
        <v>31293</v>
      </c>
      <c r="B2024" s="90" t="s">
        <v>8750</v>
      </c>
      <c r="C2024" s="90" t="s">
        <v>2666</v>
      </c>
      <c r="D2024" s="90"/>
      <c r="E2024" s="90" t="s">
        <v>4278</v>
      </c>
      <c r="F2024" s="90" t="s">
        <v>3811</v>
      </c>
      <c r="G2024" s="90" t="s">
        <v>14776</v>
      </c>
      <c r="H2024" s="90" t="s">
        <v>909</v>
      </c>
      <c r="I2024" s="90" t="s">
        <v>990</v>
      </c>
      <c r="J2024" s="116">
        <v>736</v>
      </c>
      <c r="K2024" s="90" t="s">
        <v>1963</v>
      </c>
      <c r="L2024" s="90" t="s">
        <v>587</v>
      </c>
      <c r="M2024" s="94" t="str">
        <f t="shared" si="34"/>
        <v>YANG Owen</v>
      </c>
      <c r="N2024" s="94" t="str">
        <f>IFERROR(VLOOKUP(A2024,'[2]CLASES-TEMPORADA 2022_2023-2023'!$A:$M,12,0),"")</f>
        <v/>
      </c>
      <c r="O2024" s="90" t="str">
        <f>IFERROR(VLOOKUP(A2024,'[2]CLASES-TEMPORADA 2022_2023-2023'!$A:$M,13,0),"")</f>
        <v/>
      </c>
    </row>
    <row r="2025" spans="1:15" s="94" customFormat="1" x14ac:dyDescent="0.2">
      <c r="A2025" s="116">
        <v>31292</v>
      </c>
      <c r="B2025" s="90" t="s">
        <v>8750</v>
      </c>
      <c r="C2025" s="90" t="s">
        <v>19</v>
      </c>
      <c r="D2025" s="90" t="s">
        <v>4279</v>
      </c>
      <c r="E2025" s="90" t="s">
        <v>943</v>
      </c>
      <c r="F2025" s="90" t="s">
        <v>4280</v>
      </c>
      <c r="G2025" s="90" t="s">
        <v>14777</v>
      </c>
      <c r="H2025" s="90" t="s">
        <v>909</v>
      </c>
      <c r="I2025" s="90" t="s">
        <v>990</v>
      </c>
      <c r="J2025" s="116">
        <v>736</v>
      </c>
      <c r="K2025" s="90" t="s">
        <v>1963</v>
      </c>
      <c r="L2025" s="90" t="s">
        <v>587</v>
      </c>
      <c r="M2025" s="94" t="str">
        <f t="shared" si="34"/>
        <v>RUIZ Jordi</v>
      </c>
      <c r="N2025" s="94" t="str">
        <f>IFERROR(VLOOKUP(A2025,'[2]CLASES-TEMPORADA 2022_2023-2023'!$A:$M,12,0),"")</f>
        <v/>
      </c>
      <c r="O2025" s="90" t="str">
        <f>IFERROR(VLOOKUP(A2025,'[2]CLASES-TEMPORADA 2022_2023-2023'!$A:$M,13,0),"")</f>
        <v/>
      </c>
    </row>
    <row r="2026" spans="1:15" s="94" customFormat="1" x14ac:dyDescent="0.2">
      <c r="A2026" s="116">
        <v>31291</v>
      </c>
      <c r="B2026" s="90" t="s">
        <v>8750</v>
      </c>
      <c r="C2026" s="90" t="s">
        <v>1683</v>
      </c>
      <c r="D2026" s="90" t="s">
        <v>1474</v>
      </c>
      <c r="E2026" s="90" t="s">
        <v>4281</v>
      </c>
      <c r="F2026" s="90" t="s">
        <v>4282</v>
      </c>
      <c r="G2026" s="90" t="s">
        <v>14778</v>
      </c>
      <c r="H2026" s="90" t="s">
        <v>909</v>
      </c>
      <c r="I2026" s="90" t="s">
        <v>990</v>
      </c>
      <c r="J2026" s="116">
        <v>736</v>
      </c>
      <c r="K2026" s="90" t="s">
        <v>1963</v>
      </c>
      <c r="L2026" s="90" t="s">
        <v>587</v>
      </c>
      <c r="M2026" s="94" t="str">
        <f t="shared" si="34"/>
        <v>BARBERA Quim</v>
      </c>
      <c r="N2026" s="94" t="str">
        <f>IFERROR(VLOOKUP(A2026,'[2]CLASES-TEMPORADA 2022_2023-2023'!$A:$M,12,0),"")</f>
        <v/>
      </c>
      <c r="O2026" s="90" t="str">
        <f>IFERROR(VLOOKUP(A2026,'[2]CLASES-TEMPORADA 2022_2023-2023'!$A:$M,13,0),"")</f>
        <v/>
      </c>
    </row>
    <row r="2027" spans="1:15" s="94" customFormat="1" x14ac:dyDescent="0.2">
      <c r="A2027" s="116">
        <v>31290</v>
      </c>
      <c r="B2027" s="90" t="s">
        <v>8750</v>
      </c>
      <c r="C2027" s="90" t="s">
        <v>1683</v>
      </c>
      <c r="D2027" s="90" t="s">
        <v>1474</v>
      </c>
      <c r="E2027" s="90" t="s">
        <v>2151</v>
      </c>
      <c r="F2027" s="90" t="s">
        <v>4283</v>
      </c>
      <c r="G2027" s="90" t="s">
        <v>14779</v>
      </c>
      <c r="H2027" s="90" t="s">
        <v>913</v>
      </c>
      <c r="I2027" s="90" t="s">
        <v>990</v>
      </c>
      <c r="J2027" s="116">
        <v>736</v>
      </c>
      <c r="K2027" s="90" t="s">
        <v>1963</v>
      </c>
      <c r="L2027" s="90" t="s">
        <v>587</v>
      </c>
      <c r="M2027" s="94" t="str">
        <f t="shared" si="34"/>
        <v>BARBERA Joan</v>
      </c>
      <c r="N2027" s="94" t="str">
        <f>IFERROR(VLOOKUP(A2027,'[2]CLASES-TEMPORADA 2022_2023-2023'!$A:$M,12,0),"")</f>
        <v/>
      </c>
      <c r="O2027" s="90" t="str">
        <f>IFERROR(VLOOKUP(A2027,'[2]CLASES-TEMPORADA 2022_2023-2023'!$A:$M,13,0),"")</f>
        <v/>
      </c>
    </row>
    <row r="2028" spans="1:15" s="94" customFormat="1" x14ac:dyDescent="0.2">
      <c r="A2028" s="116">
        <v>31289</v>
      </c>
      <c r="B2028" s="90" t="s">
        <v>8750</v>
      </c>
      <c r="C2028" s="90" t="s">
        <v>991</v>
      </c>
      <c r="D2028" s="90" t="s">
        <v>992</v>
      </c>
      <c r="E2028" s="90" t="s">
        <v>943</v>
      </c>
      <c r="F2028" s="90" t="s">
        <v>4284</v>
      </c>
      <c r="G2028" s="90" t="s">
        <v>14780</v>
      </c>
      <c r="H2028" s="90" t="s">
        <v>913</v>
      </c>
      <c r="I2028" s="90" t="s">
        <v>990</v>
      </c>
      <c r="J2028" s="116">
        <v>736</v>
      </c>
      <c r="K2028" s="90" t="s">
        <v>1963</v>
      </c>
      <c r="L2028" s="90" t="s">
        <v>587</v>
      </c>
      <c r="M2028" s="94" t="str">
        <f t="shared" si="34"/>
        <v>DINARES Jordi</v>
      </c>
      <c r="N2028" s="94">
        <f>IFERROR(VLOOKUP(A2028,'[2]CLASES-TEMPORADA 2022_2023-2023'!$A:$M,12,0),"")</f>
        <v>11</v>
      </c>
      <c r="O2028" s="90" t="str">
        <f>IFERROR(VLOOKUP(A2028,'[2]CLASES-TEMPORADA 2022_2023-2023'!$A:$M,13,0),"")</f>
        <v>NUE</v>
      </c>
    </row>
    <row r="2029" spans="1:15" s="94" customFormat="1" x14ac:dyDescent="0.2">
      <c r="A2029" s="116">
        <v>31279</v>
      </c>
      <c r="B2029" s="90" t="s">
        <v>10851</v>
      </c>
      <c r="C2029" s="90" t="s">
        <v>1873</v>
      </c>
      <c r="D2029" s="90" t="s">
        <v>14781</v>
      </c>
      <c r="E2029" s="90" t="s">
        <v>14782</v>
      </c>
      <c r="F2029" s="90" t="s">
        <v>14783</v>
      </c>
      <c r="G2029" s="90" t="s">
        <v>14784</v>
      </c>
      <c r="H2029" s="90" t="s">
        <v>920</v>
      </c>
      <c r="I2029" s="90" t="s">
        <v>1150</v>
      </c>
      <c r="J2029" s="116">
        <v>439</v>
      </c>
      <c r="K2029" s="90" t="s">
        <v>1963</v>
      </c>
      <c r="L2029" s="90" t="s">
        <v>583</v>
      </c>
      <c r="M2029" s="94" t="str">
        <f t="shared" si="34"/>
        <v>CELIS Sonia Patricia</v>
      </c>
      <c r="N2029" s="94" t="str">
        <f>IFERROR(VLOOKUP(A2029,'[2]CLASES-TEMPORADA 2022_2023-2023'!$A:$M,12,0),"")</f>
        <v/>
      </c>
      <c r="O2029" s="90" t="str">
        <f>IFERROR(VLOOKUP(A2029,'[2]CLASES-TEMPORADA 2022_2023-2023'!$A:$M,13,0),"")</f>
        <v/>
      </c>
    </row>
    <row r="2030" spans="1:15" s="94" customFormat="1" x14ac:dyDescent="0.2">
      <c r="A2030" s="116">
        <v>31270</v>
      </c>
      <c r="B2030" s="90" t="s">
        <v>8750</v>
      </c>
      <c r="C2030" s="90" t="s">
        <v>22</v>
      </c>
      <c r="D2030" s="90" t="s">
        <v>4775</v>
      </c>
      <c r="E2030" s="90" t="s">
        <v>2464</v>
      </c>
      <c r="F2030" s="90" t="s">
        <v>14785</v>
      </c>
      <c r="G2030" s="90" t="s">
        <v>14786</v>
      </c>
      <c r="H2030" s="90" t="s">
        <v>920</v>
      </c>
      <c r="I2030" s="90" t="s">
        <v>1060</v>
      </c>
      <c r="J2030" s="116">
        <v>353</v>
      </c>
      <c r="K2030" s="90" t="s">
        <v>1963</v>
      </c>
      <c r="L2030" s="90" t="s">
        <v>583</v>
      </c>
      <c r="M2030" s="94" t="str">
        <f t="shared" si="34"/>
        <v>FERNANDEZ Jaime</v>
      </c>
      <c r="N2030" s="94" t="str">
        <f>IFERROR(VLOOKUP(A2030,'[2]CLASES-TEMPORADA 2022_2023-2023'!$A:$M,12,0),"")</f>
        <v/>
      </c>
      <c r="O2030" s="90" t="str">
        <f>IFERROR(VLOOKUP(A2030,'[2]CLASES-TEMPORADA 2022_2023-2023'!$A:$M,13,0),"")</f>
        <v/>
      </c>
    </row>
    <row r="2031" spans="1:15" s="94" customFormat="1" x14ac:dyDescent="0.2">
      <c r="A2031" s="116">
        <v>31269</v>
      </c>
      <c r="B2031" s="90" t="s">
        <v>8750</v>
      </c>
      <c r="C2031" s="90" t="s">
        <v>14787</v>
      </c>
      <c r="D2031" s="90" t="s">
        <v>28</v>
      </c>
      <c r="E2031" s="90" t="s">
        <v>126</v>
      </c>
      <c r="F2031" s="90" t="s">
        <v>14788</v>
      </c>
      <c r="G2031" s="90" t="s">
        <v>14789</v>
      </c>
      <c r="H2031" s="90" t="s">
        <v>909</v>
      </c>
      <c r="I2031" s="90" t="s">
        <v>1249</v>
      </c>
      <c r="J2031" s="116">
        <v>10181</v>
      </c>
      <c r="K2031" s="90" t="s">
        <v>1963</v>
      </c>
      <c r="L2031" s="90" t="s">
        <v>583</v>
      </c>
      <c r="M2031" s="94" t="str">
        <f t="shared" si="34"/>
        <v>MONLEON Pablo</v>
      </c>
      <c r="N2031" s="94" t="str">
        <f>IFERROR(VLOOKUP(A2031,'[2]CLASES-TEMPORADA 2022_2023-2023'!$A:$M,12,0),"")</f>
        <v/>
      </c>
      <c r="O2031" s="90" t="str">
        <f>IFERROR(VLOOKUP(A2031,'[2]CLASES-TEMPORADA 2022_2023-2023'!$A:$M,13,0),"")</f>
        <v/>
      </c>
    </row>
    <row r="2032" spans="1:15" s="94" customFormat="1" x14ac:dyDescent="0.2">
      <c r="A2032" s="116">
        <v>31267</v>
      </c>
      <c r="B2032" s="90" t="s">
        <v>8750</v>
      </c>
      <c r="C2032" s="90" t="s">
        <v>22</v>
      </c>
      <c r="D2032" s="90" t="s">
        <v>84</v>
      </c>
      <c r="E2032" s="90" t="s">
        <v>2349</v>
      </c>
      <c r="F2032" s="90" t="s">
        <v>14790</v>
      </c>
      <c r="G2032" s="90" t="s">
        <v>14791</v>
      </c>
      <c r="H2032" s="90" t="s">
        <v>909</v>
      </c>
      <c r="I2032" s="90" t="s">
        <v>4602</v>
      </c>
      <c r="J2032" s="116">
        <v>10384</v>
      </c>
      <c r="K2032" s="90" t="s">
        <v>1963</v>
      </c>
      <c r="L2032" s="90" t="s">
        <v>583</v>
      </c>
      <c r="M2032" s="94" t="str">
        <f t="shared" si="34"/>
        <v>FERNANDEZ Eloy</v>
      </c>
      <c r="N2032" s="94" t="str">
        <f>IFERROR(VLOOKUP(A2032,'[2]CLASES-TEMPORADA 2022_2023-2023'!$A:$M,12,0),"")</f>
        <v/>
      </c>
      <c r="O2032" s="90" t="str">
        <f>IFERROR(VLOOKUP(A2032,'[2]CLASES-TEMPORADA 2022_2023-2023'!$A:$M,13,0),"")</f>
        <v/>
      </c>
    </row>
    <row r="2033" spans="1:15" s="94" customFormat="1" x14ac:dyDescent="0.2">
      <c r="A2033" s="116">
        <v>31266</v>
      </c>
      <c r="B2033" s="90" t="s">
        <v>8750</v>
      </c>
      <c r="C2033" s="90" t="s">
        <v>14792</v>
      </c>
      <c r="D2033" s="90" t="s">
        <v>69</v>
      </c>
      <c r="E2033" s="90" t="s">
        <v>8731</v>
      </c>
      <c r="F2033" s="90" t="s">
        <v>14793</v>
      </c>
      <c r="G2033" s="90" t="s">
        <v>14794</v>
      </c>
      <c r="H2033" s="90" t="s">
        <v>909</v>
      </c>
      <c r="I2033" s="90" t="s">
        <v>1143</v>
      </c>
      <c r="J2033" s="116">
        <v>76</v>
      </c>
      <c r="K2033" s="90" t="s">
        <v>1963</v>
      </c>
      <c r="L2033" s="90" t="s">
        <v>583</v>
      </c>
      <c r="M2033" s="94" t="str">
        <f t="shared" si="34"/>
        <v>VACAS Gustavo</v>
      </c>
      <c r="N2033" s="94" t="str">
        <f>IFERROR(VLOOKUP(A2033,'[2]CLASES-TEMPORADA 2022_2023-2023'!$A:$M,12,0),"")</f>
        <v/>
      </c>
      <c r="O2033" s="90" t="str">
        <f>IFERROR(VLOOKUP(A2033,'[2]CLASES-TEMPORADA 2022_2023-2023'!$A:$M,13,0),"")</f>
        <v/>
      </c>
    </row>
    <row r="2034" spans="1:15" s="94" customFormat="1" x14ac:dyDescent="0.2">
      <c r="A2034" s="116">
        <v>31259</v>
      </c>
      <c r="B2034" s="90" t="s">
        <v>8750</v>
      </c>
      <c r="C2034" s="90" t="s">
        <v>4285</v>
      </c>
      <c r="D2034" s="90" t="s">
        <v>4286</v>
      </c>
      <c r="E2034" s="90" t="s">
        <v>119</v>
      </c>
      <c r="F2034" s="90" t="s">
        <v>4287</v>
      </c>
      <c r="G2034" s="90" t="s">
        <v>14795</v>
      </c>
      <c r="H2034" s="90" t="s">
        <v>909</v>
      </c>
      <c r="I2034" s="90" t="s">
        <v>1150</v>
      </c>
      <c r="J2034" s="116">
        <v>439</v>
      </c>
      <c r="K2034" s="90" t="s">
        <v>1963</v>
      </c>
      <c r="L2034" s="90" t="s">
        <v>583</v>
      </c>
      <c r="M2034" s="94" t="str">
        <f t="shared" si="34"/>
        <v>RODRIGUEZ DE ARCE Ruben</v>
      </c>
      <c r="N2034" s="94" t="str">
        <f>IFERROR(VLOOKUP(A2034,'[2]CLASES-TEMPORADA 2022_2023-2023'!$A:$M,12,0),"")</f>
        <v/>
      </c>
      <c r="O2034" s="90" t="str">
        <f>IFERROR(VLOOKUP(A2034,'[2]CLASES-TEMPORADA 2022_2023-2023'!$A:$M,13,0),"")</f>
        <v/>
      </c>
    </row>
    <row r="2035" spans="1:15" s="94" customFormat="1" x14ac:dyDescent="0.2">
      <c r="A2035" s="116">
        <v>31258</v>
      </c>
      <c r="B2035" s="90" t="s">
        <v>10851</v>
      </c>
      <c r="C2035" s="90" t="s">
        <v>4285</v>
      </c>
      <c r="D2035" s="90" t="s">
        <v>4286</v>
      </c>
      <c r="E2035" s="90" t="s">
        <v>4288</v>
      </c>
      <c r="F2035" s="90" t="s">
        <v>4287</v>
      </c>
      <c r="G2035" s="90" t="s">
        <v>14796</v>
      </c>
      <c r="H2035" s="90" t="s">
        <v>913</v>
      </c>
      <c r="I2035" s="90" t="s">
        <v>1150</v>
      </c>
      <c r="J2035" s="116">
        <v>439</v>
      </c>
      <c r="K2035" s="90" t="s">
        <v>1963</v>
      </c>
      <c r="L2035" s="90" t="s">
        <v>583</v>
      </c>
      <c r="M2035" s="94" t="str">
        <f t="shared" si="34"/>
        <v>RODRIGUEZ DE ARCE Rocio</v>
      </c>
      <c r="N2035" s="94" t="str">
        <f>IFERROR(VLOOKUP(A2035,'[2]CLASES-TEMPORADA 2022_2023-2023'!$A:$M,12,0),"")</f>
        <v/>
      </c>
      <c r="O2035" s="90" t="str">
        <f>IFERROR(VLOOKUP(A2035,'[2]CLASES-TEMPORADA 2022_2023-2023'!$A:$M,13,0),"")</f>
        <v/>
      </c>
    </row>
    <row r="2036" spans="1:15" s="94" customFormat="1" x14ac:dyDescent="0.2">
      <c r="A2036" s="116">
        <v>31250</v>
      </c>
      <c r="B2036" s="90" t="s">
        <v>8750</v>
      </c>
      <c r="C2036" s="90" t="s">
        <v>4289</v>
      </c>
      <c r="D2036" s="90"/>
      <c r="E2036" s="90" t="s">
        <v>4290</v>
      </c>
      <c r="F2036" s="90" t="s">
        <v>4291</v>
      </c>
      <c r="G2036" s="90" t="s">
        <v>14797</v>
      </c>
      <c r="H2036" s="90" t="s">
        <v>913</v>
      </c>
      <c r="I2036" s="90" t="s">
        <v>1153</v>
      </c>
      <c r="J2036" s="116">
        <v>444</v>
      </c>
      <c r="K2036" s="90" t="s">
        <v>2122</v>
      </c>
      <c r="L2036" s="90" t="s">
        <v>520</v>
      </c>
      <c r="M2036" s="94" t="str">
        <f t="shared" si="34"/>
        <v>XU Ru Zhan</v>
      </c>
      <c r="N2036" s="94" t="str">
        <f>IFERROR(VLOOKUP(A2036,'[2]CLASES-TEMPORADA 2022_2023-2023'!$A:$M,12,0),"")</f>
        <v/>
      </c>
      <c r="O2036" s="90" t="str">
        <f>IFERROR(VLOOKUP(A2036,'[2]CLASES-TEMPORADA 2022_2023-2023'!$A:$M,13,0),"")</f>
        <v/>
      </c>
    </row>
    <row r="2037" spans="1:15" s="94" customFormat="1" x14ac:dyDescent="0.2">
      <c r="A2037" s="116">
        <v>31223</v>
      </c>
      <c r="B2037" s="90" t="s">
        <v>8750</v>
      </c>
      <c r="C2037" s="90" t="s">
        <v>4292</v>
      </c>
      <c r="D2037" s="90" t="s">
        <v>4293</v>
      </c>
      <c r="E2037" s="90" t="s">
        <v>23</v>
      </c>
      <c r="F2037" s="90" t="s">
        <v>4294</v>
      </c>
      <c r="G2037" s="90" t="s">
        <v>14798</v>
      </c>
      <c r="H2037" s="90" t="s">
        <v>909</v>
      </c>
      <c r="I2037" s="90" t="s">
        <v>841</v>
      </c>
      <c r="J2037" s="116">
        <v>10403</v>
      </c>
      <c r="K2037" s="90" t="s">
        <v>1963</v>
      </c>
      <c r="L2037" s="90" t="s">
        <v>520</v>
      </c>
      <c r="M2037" s="94" t="str">
        <f t="shared" si="34"/>
        <v>UGARTE Manuel</v>
      </c>
      <c r="N2037" s="94" t="str">
        <f>IFERROR(VLOOKUP(A2037,'[2]CLASES-TEMPORADA 2022_2023-2023'!$A:$M,12,0),"")</f>
        <v/>
      </c>
      <c r="O2037" s="90" t="str">
        <f>IFERROR(VLOOKUP(A2037,'[2]CLASES-TEMPORADA 2022_2023-2023'!$A:$M,13,0),"")</f>
        <v/>
      </c>
    </row>
    <row r="2038" spans="1:15" s="94" customFormat="1" x14ac:dyDescent="0.2">
      <c r="A2038" s="116">
        <v>31220</v>
      </c>
      <c r="B2038" s="90" t="s">
        <v>8750</v>
      </c>
      <c r="C2038" s="90" t="s">
        <v>69</v>
      </c>
      <c r="D2038" s="90" t="s">
        <v>1282</v>
      </c>
      <c r="E2038" s="90" t="s">
        <v>2869</v>
      </c>
      <c r="F2038" s="90" t="s">
        <v>4295</v>
      </c>
      <c r="G2038" s="90" t="s">
        <v>14799</v>
      </c>
      <c r="H2038" s="90" t="s">
        <v>909</v>
      </c>
      <c r="I2038" s="90" t="s">
        <v>1260</v>
      </c>
      <c r="J2038" s="116">
        <v>10183</v>
      </c>
      <c r="K2038" s="90" t="s">
        <v>1963</v>
      </c>
      <c r="L2038" s="90" t="s">
        <v>582</v>
      </c>
      <c r="M2038" s="94" t="str">
        <f t="shared" si="34"/>
        <v>PEREZ Nicolas</v>
      </c>
      <c r="N2038" s="94" t="str">
        <f>IFERROR(VLOOKUP(A2038,'[2]CLASES-TEMPORADA 2022_2023-2023'!$A:$M,12,0),"")</f>
        <v/>
      </c>
      <c r="O2038" s="90" t="str">
        <f>IFERROR(VLOOKUP(A2038,'[2]CLASES-TEMPORADA 2022_2023-2023'!$A:$M,13,0),"")</f>
        <v/>
      </c>
    </row>
    <row r="2039" spans="1:15" s="94" customFormat="1" x14ac:dyDescent="0.2">
      <c r="A2039" s="116">
        <v>31219</v>
      </c>
      <c r="B2039" s="90" t="s">
        <v>8750</v>
      </c>
      <c r="C2039" s="90" t="s">
        <v>1050</v>
      </c>
      <c r="D2039" s="90" t="s">
        <v>1051</v>
      </c>
      <c r="E2039" s="90" t="s">
        <v>1052</v>
      </c>
      <c r="F2039" s="90" t="s">
        <v>4296</v>
      </c>
      <c r="G2039" s="90" t="s">
        <v>14800</v>
      </c>
      <c r="H2039" s="90" t="s">
        <v>909</v>
      </c>
      <c r="I2039" s="90" t="s">
        <v>1053</v>
      </c>
      <c r="J2039" s="116">
        <v>10085</v>
      </c>
      <c r="K2039" s="90" t="s">
        <v>1963</v>
      </c>
      <c r="L2039" s="90" t="s">
        <v>588</v>
      </c>
      <c r="M2039" s="94" t="str">
        <f t="shared" si="34"/>
        <v>AURREKOETXEA Unai</v>
      </c>
      <c r="N2039" s="94">
        <f>IFERROR(VLOOKUP(A2039,'[2]CLASES-TEMPORADA 2022_2023-2023'!$A:$M,12,0),"")</f>
        <v>2</v>
      </c>
      <c r="O2039" s="90" t="str">
        <f>IFERROR(VLOOKUP(A2039,'[2]CLASES-TEMPORADA 2022_2023-2023'!$A:$M,13,0),"")</f>
        <v>NUE</v>
      </c>
    </row>
    <row r="2040" spans="1:15" s="94" customFormat="1" x14ac:dyDescent="0.2">
      <c r="A2040" s="116">
        <v>31215</v>
      </c>
      <c r="B2040" s="90" t="s">
        <v>8750</v>
      </c>
      <c r="C2040" s="90" t="s">
        <v>4297</v>
      </c>
      <c r="D2040" s="90" t="s">
        <v>4298</v>
      </c>
      <c r="E2040" s="90" t="s">
        <v>2278</v>
      </c>
      <c r="F2040" s="90" t="s">
        <v>4299</v>
      </c>
      <c r="G2040" s="90" t="s">
        <v>14801</v>
      </c>
      <c r="H2040" s="90" t="s">
        <v>909</v>
      </c>
      <c r="I2040" s="90" t="s">
        <v>1260</v>
      </c>
      <c r="J2040" s="116">
        <v>10183</v>
      </c>
      <c r="K2040" s="90" t="s">
        <v>1963</v>
      </c>
      <c r="L2040" s="90" t="s">
        <v>582</v>
      </c>
      <c r="M2040" s="94" t="str">
        <f t="shared" si="34"/>
        <v>BLASCO Mario</v>
      </c>
      <c r="N2040" s="94" t="str">
        <f>IFERROR(VLOOKUP(A2040,'[2]CLASES-TEMPORADA 2022_2023-2023'!$A:$M,12,0),"")</f>
        <v/>
      </c>
      <c r="O2040" s="90" t="str">
        <f>IFERROR(VLOOKUP(A2040,'[2]CLASES-TEMPORADA 2022_2023-2023'!$A:$M,13,0),"")</f>
        <v/>
      </c>
    </row>
    <row r="2041" spans="1:15" s="94" customFormat="1" x14ac:dyDescent="0.2">
      <c r="A2041" s="116">
        <v>31214</v>
      </c>
      <c r="B2041" s="90" t="s">
        <v>8750</v>
      </c>
      <c r="C2041" s="90" t="s">
        <v>69</v>
      </c>
      <c r="D2041" s="90" t="s">
        <v>1282</v>
      </c>
      <c r="E2041" s="90" t="s">
        <v>2139</v>
      </c>
      <c r="F2041" s="90" t="s">
        <v>4300</v>
      </c>
      <c r="G2041" s="90" t="s">
        <v>14802</v>
      </c>
      <c r="H2041" s="90" t="s">
        <v>909</v>
      </c>
      <c r="I2041" s="90" t="s">
        <v>1260</v>
      </c>
      <c r="J2041" s="116">
        <v>10183</v>
      </c>
      <c r="K2041" s="90" t="s">
        <v>1963</v>
      </c>
      <c r="L2041" s="90" t="s">
        <v>582</v>
      </c>
      <c r="M2041" s="94" t="str">
        <f t="shared" ref="M2041:M2104" si="35">CONCATENATE(C2041," ",PROPER(E2041))</f>
        <v>PEREZ Dario</v>
      </c>
      <c r="N2041" s="94" t="str">
        <f>IFERROR(VLOOKUP(A2041,'[2]CLASES-TEMPORADA 2022_2023-2023'!$A:$M,12,0),"")</f>
        <v/>
      </c>
      <c r="O2041" s="90" t="str">
        <f>IFERROR(VLOOKUP(A2041,'[2]CLASES-TEMPORADA 2022_2023-2023'!$A:$M,13,0),"")</f>
        <v/>
      </c>
    </row>
    <row r="2042" spans="1:15" s="94" customFormat="1" x14ac:dyDescent="0.2">
      <c r="A2042" s="116">
        <v>31208</v>
      </c>
      <c r="B2042" s="90" t="s">
        <v>8750</v>
      </c>
      <c r="C2042" s="90" t="s">
        <v>952</v>
      </c>
      <c r="D2042" s="90" t="s">
        <v>4301</v>
      </c>
      <c r="E2042" s="90" t="s">
        <v>72</v>
      </c>
      <c r="F2042" s="90" t="s">
        <v>14803</v>
      </c>
      <c r="G2042" s="90" t="s">
        <v>14804</v>
      </c>
      <c r="H2042" s="90" t="s">
        <v>909</v>
      </c>
      <c r="I2042" s="90" t="s">
        <v>2681</v>
      </c>
      <c r="J2042" s="116">
        <v>180</v>
      </c>
      <c r="K2042" s="90" t="s">
        <v>1963</v>
      </c>
      <c r="L2042" s="90" t="s">
        <v>591</v>
      </c>
      <c r="M2042" s="94" t="str">
        <f t="shared" si="35"/>
        <v>LINARES Rafael</v>
      </c>
      <c r="N2042" s="94" t="str">
        <f>IFERROR(VLOOKUP(A2042,'[2]CLASES-TEMPORADA 2022_2023-2023'!$A:$M,12,0),"")</f>
        <v/>
      </c>
      <c r="O2042" s="90" t="str">
        <f>IFERROR(VLOOKUP(A2042,'[2]CLASES-TEMPORADA 2022_2023-2023'!$A:$M,13,0),"")</f>
        <v/>
      </c>
    </row>
    <row r="2043" spans="1:15" s="94" customFormat="1" x14ac:dyDescent="0.2">
      <c r="A2043" s="116">
        <v>31207</v>
      </c>
      <c r="B2043" s="90" t="s">
        <v>8750</v>
      </c>
      <c r="C2043" s="90" t="s">
        <v>952</v>
      </c>
      <c r="D2043" s="90" t="s">
        <v>4301</v>
      </c>
      <c r="E2043" s="90" t="s">
        <v>105</v>
      </c>
      <c r="F2043" s="90" t="s">
        <v>4302</v>
      </c>
      <c r="G2043" s="90" t="s">
        <v>14805</v>
      </c>
      <c r="H2043" s="90" t="s">
        <v>909</v>
      </c>
      <c r="I2043" s="90" t="s">
        <v>2681</v>
      </c>
      <c r="J2043" s="116">
        <v>180</v>
      </c>
      <c r="K2043" s="90" t="s">
        <v>1963</v>
      </c>
      <c r="L2043" s="90" t="s">
        <v>591</v>
      </c>
      <c r="M2043" s="94" t="str">
        <f t="shared" si="35"/>
        <v>LINARES Francisco Javier</v>
      </c>
      <c r="N2043" s="94" t="str">
        <f>IFERROR(VLOOKUP(A2043,'[2]CLASES-TEMPORADA 2022_2023-2023'!$A:$M,12,0),"")</f>
        <v/>
      </c>
      <c r="O2043" s="90" t="str">
        <f>IFERROR(VLOOKUP(A2043,'[2]CLASES-TEMPORADA 2022_2023-2023'!$A:$M,13,0),"")</f>
        <v/>
      </c>
    </row>
    <row r="2044" spans="1:15" s="94" customFormat="1" x14ac:dyDescent="0.2">
      <c r="A2044" s="116">
        <v>31206</v>
      </c>
      <c r="B2044" s="90" t="s">
        <v>8750</v>
      </c>
      <c r="C2044" s="90" t="s">
        <v>118</v>
      </c>
      <c r="D2044" s="90" t="s">
        <v>2517</v>
      </c>
      <c r="E2044" s="90" t="s">
        <v>4303</v>
      </c>
      <c r="F2044" s="90" t="s">
        <v>4304</v>
      </c>
      <c r="G2044" s="90" t="s">
        <v>14806</v>
      </c>
      <c r="H2044" s="90" t="s">
        <v>909</v>
      </c>
      <c r="I2044" s="90" t="s">
        <v>2681</v>
      </c>
      <c r="J2044" s="116">
        <v>180</v>
      </c>
      <c r="K2044" s="90" t="s">
        <v>1963</v>
      </c>
      <c r="L2044" s="90" t="s">
        <v>591</v>
      </c>
      <c r="M2044" s="94" t="str">
        <f t="shared" si="35"/>
        <v>REDONDO Alberto Jose</v>
      </c>
      <c r="N2044" s="94" t="str">
        <f>IFERROR(VLOOKUP(A2044,'[2]CLASES-TEMPORADA 2022_2023-2023'!$A:$M,12,0),"")</f>
        <v/>
      </c>
      <c r="O2044" s="90" t="str">
        <f>IFERROR(VLOOKUP(A2044,'[2]CLASES-TEMPORADA 2022_2023-2023'!$A:$M,13,0),"")</f>
        <v/>
      </c>
    </row>
    <row r="2045" spans="1:15" s="94" customFormat="1" x14ac:dyDescent="0.2">
      <c r="A2045" s="116">
        <v>31204</v>
      </c>
      <c r="B2045" s="90" t="s">
        <v>8750</v>
      </c>
      <c r="C2045" s="90" t="s">
        <v>1641</v>
      </c>
      <c r="D2045" s="90" t="s">
        <v>2361</v>
      </c>
      <c r="E2045" s="90" t="s">
        <v>3979</v>
      </c>
      <c r="F2045" s="90" t="s">
        <v>4305</v>
      </c>
      <c r="G2045" s="90" t="s">
        <v>14807</v>
      </c>
      <c r="H2045" s="90" t="s">
        <v>913</v>
      </c>
      <c r="I2045" s="90" t="s">
        <v>1188</v>
      </c>
      <c r="J2045" s="116">
        <v>251</v>
      </c>
      <c r="K2045" s="90" t="s">
        <v>1963</v>
      </c>
      <c r="L2045" s="90" t="s">
        <v>587</v>
      </c>
      <c r="M2045" s="94" t="str">
        <f t="shared" si="35"/>
        <v>PAREDES Ferran</v>
      </c>
      <c r="N2045" s="94">
        <f>IFERROR(VLOOKUP(A2045,'[2]CLASES-TEMPORADA 2022_2023-2023'!$A:$M,12,0),"")</f>
        <v>-1</v>
      </c>
      <c r="O2045" s="90" t="str">
        <f>IFERROR(VLOOKUP(A2045,'[2]CLASES-TEMPORADA 2022_2023-2023'!$A:$M,13,0),"")</f>
        <v>NUE</v>
      </c>
    </row>
    <row r="2046" spans="1:15" s="94" customFormat="1" x14ac:dyDescent="0.2">
      <c r="A2046" s="116">
        <v>31202</v>
      </c>
      <c r="B2046" s="90" t="s">
        <v>8750</v>
      </c>
      <c r="C2046" s="90" t="s">
        <v>4306</v>
      </c>
      <c r="D2046" s="90" t="s">
        <v>22</v>
      </c>
      <c r="E2046" s="90" t="s">
        <v>931</v>
      </c>
      <c r="F2046" s="90" t="s">
        <v>4307</v>
      </c>
      <c r="G2046" s="90" t="s">
        <v>14808</v>
      </c>
      <c r="H2046" s="90" t="s">
        <v>913</v>
      </c>
      <c r="I2046" s="90" t="s">
        <v>3208</v>
      </c>
      <c r="J2046" s="116">
        <v>155</v>
      </c>
      <c r="K2046" s="90" t="s">
        <v>1963</v>
      </c>
      <c r="L2046" s="90" t="s">
        <v>602</v>
      </c>
      <c r="M2046" s="94" t="str">
        <f t="shared" si="35"/>
        <v>TORRICO Alex</v>
      </c>
      <c r="N2046" s="94" t="str">
        <f>IFERROR(VLOOKUP(A2046,'[2]CLASES-TEMPORADA 2022_2023-2023'!$A:$M,12,0),"")</f>
        <v/>
      </c>
      <c r="O2046" s="90" t="str">
        <f>IFERROR(VLOOKUP(A2046,'[2]CLASES-TEMPORADA 2022_2023-2023'!$A:$M,13,0),"")</f>
        <v/>
      </c>
    </row>
    <row r="2047" spans="1:15" s="94" customFormat="1" x14ac:dyDescent="0.2">
      <c r="A2047" s="116">
        <v>31201</v>
      </c>
      <c r="B2047" s="90" t="s">
        <v>8750</v>
      </c>
      <c r="C2047" s="90" t="s">
        <v>1085</v>
      </c>
      <c r="D2047" s="90" t="s">
        <v>70</v>
      </c>
      <c r="E2047" s="90" t="s">
        <v>110</v>
      </c>
      <c r="F2047" s="90" t="s">
        <v>4308</v>
      </c>
      <c r="G2047" s="90" t="s">
        <v>14809</v>
      </c>
      <c r="H2047" s="90" t="s">
        <v>913</v>
      </c>
      <c r="I2047" s="90" t="s">
        <v>3208</v>
      </c>
      <c r="J2047" s="116">
        <v>155</v>
      </c>
      <c r="K2047" s="90" t="s">
        <v>1963</v>
      </c>
      <c r="L2047" s="90" t="s">
        <v>602</v>
      </c>
      <c r="M2047" s="94" t="str">
        <f t="shared" si="35"/>
        <v>SERRANO Alvaro</v>
      </c>
      <c r="N2047" s="94" t="str">
        <f>IFERROR(VLOOKUP(A2047,'[2]CLASES-TEMPORADA 2022_2023-2023'!$A:$M,12,0),"")</f>
        <v/>
      </c>
      <c r="O2047" s="90" t="str">
        <f>IFERROR(VLOOKUP(A2047,'[2]CLASES-TEMPORADA 2022_2023-2023'!$A:$M,13,0),"")</f>
        <v/>
      </c>
    </row>
    <row r="2048" spans="1:15" s="94" customFormat="1" x14ac:dyDescent="0.2">
      <c r="A2048" s="116">
        <v>31189</v>
      </c>
      <c r="B2048" s="90" t="s">
        <v>8750</v>
      </c>
      <c r="C2048" s="90" t="s">
        <v>53</v>
      </c>
      <c r="D2048" s="90" t="s">
        <v>21</v>
      </c>
      <c r="E2048" s="90" t="s">
        <v>4310</v>
      </c>
      <c r="F2048" s="90" t="s">
        <v>4311</v>
      </c>
      <c r="G2048" s="90" t="s">
        <v>14810</v>
      </c>
      <c r="H2048" s="90" t="s">
        <v>920</v>
      </c>
      <c r="I2048" s="90" t="s">
        <v>3264</v>
      </c>
      <c r="J2048" s="116">
        <v>10400</v>
      </c>
      <c r="K2048" s="90" t="s">
        <v>1963</v>
      </c>
      <c r="L2048" s="90" t="s">
        <v>599</v>
      </c>
      <c r="M2048" s="94" t="str">
        <f t="shared" si="35"/>
        <v>GIL Pedro Antonio</v>
      </c>
      <c r="N2048" s="94" t="str">
        <f>IFERROR(VLOOKUP(A2048,'[2]CLASES-TEMPORADA 2022_2023-2023'!$A:$M,12,0),"")</f>
        <v/>
      </c>
      <c r="O2048" s="90" t="str">
        <f>IFERROR(VLOOKUP(A2048,'[2]CLASES-TEMPORADA 2022_2023-2023'!$A:$M,13,0),"")</f>
        <v/>
      </c>
    </row>
    <row r="2049" spans="1:15" s="94" customFormat="1" x14ac:dyDescent="0.2">
      <c r="A2049" s="116">
        <v>31178</v>
      </c>
      <c r="B2049" s="90" t="s">
        <v>8750</v>
      </c>
      <c r="C2049" s="90" t="s">
        <v>2448</v>
      </c>
      <c r="D2049" s="90" t="s">
        <v>84</v>
      </c>
      <c r="E2049" s="90" t="s">
        <v>24</v>
      </c>
      <c r="F2049" s="90" t="s">
        <v>4312</v>
      </c>
      <c r="G2049" s="90" t="s">
        <v>14811</v>
      </c>
      <c r="H2049" s="90" t="s">
        <v>920</v>
      </c>
      <c r="I2049" s="90" t="s">
        <v>1119</v>
      </c>
      <c r="J2049" s="116">
        <v>534</v>
      </c>
      <c r="K2049" s="90" t="s">
        <v>1963</v>
      </c>
      <c r="L2049" s="90" t="s">
        <v>520</v>
      </c>
      <c r="M2049" s="94" t="str">
        <f t="shared" si="35"/>
        <v>BAENA Daniel</v>
      </c>
      <c r="N2049" s="94" t="str">
        <f>IFERROR(VLOOKUP(A2049,'[2]CLASES-TEMPORADA 2022_2023-2023'!$A:$M,12,0),"")</f>
        <v/>
      </c>
      <c r="O2049" s="90" t="str">
        <f>IFERROR(VLOOKUP(A2049,'[2]CLASES-TEMPORADA 2022_2023-2023'!$A:$M,13,0),"")</f>
        <v/>
      </c>
    </row>
    <row r="2050" spans="1:15" s="94" customFormat="1" x14ac:dyDescent="0.2">
      <c r="A2050" s="116">
        <v>31176</v>
      </c>
      <c r="B2050" s="90" t="s">
        <v>8750</v>
      </c>
      <c r="C2050" s="90" t="s">
        <v>46</v>
      </c>
      <c r="D2050" s="90" t="s">
        <v>4313</v>
      </c>
      <c r="E2050" s="90" t="s">
        <v>24</v>
      </c>
      <c r="F2050" s="90" t="s">
        <v>4013</v>
      </c>
      <c r="G2050" s="90" t="s">
        <v>14812</v>
      </c>
      <c r="H2050" s="90" t="s">
        <v>920</v>
      </c>
      <c r="I2050" s="90" t="s">
        <v>1248</v>
      </c>
      <c r="J2050" s="116">
        <v>349</v>
      </c>
      <c r="K2050" s="90" t="s">
        <v>1963</v>
      </c>
      <c r="L2050" s="90" t="s">
        <v>593</v>
      </c>
      <c r="M2050" s="94" t="str">
        <f t="shared" si="35"/>
        <v>RODRIGUEZ Daniel</v>
      </c>
      <c r="N2050" s="94" t="str">
        <f>IFERROR(VLOOKUP(A2050,'[2]CLASES-TEMPORADA 2022_2023-2023'!$A:$M,12,0),"")</f>
        <v/>
      </c>
      <c r="O2050" s="90" t="str">
        <f>IFERROR(VLOOKUP(A2050,'[2]CLASES-TEMPORADA 2022_2023-2023'!$A:$M,13,0),"")</f>
        <v/>
      </c>
    </row>
    <row r="2051" spans="1:15" s="94" customFormat="1" x14ac:dyDescent="0.2">
      <c r="A2051" s="116">
        <v>31175</v>
      </c>
      <c r="B2051" s="90" t="s">
        <v>8750</v>
      </c>
      <c r="C2051" s="90" t="s">
        <v>1316</v>
      </c>
      <c r="D2051" s="90" t="s">
        <v>46</v>
      </c>
      <c r="E2051" s="90" t="s">
        <v>2069</v>
      </c>
      <c r="F2051" s="90" t="s">
        <v>4314</v>
      </c>
      <c r="G2051" s="90" t="s">
        <v>14813</v>
      </c>
      <c r="H2051" s="90" t="s">
        <v>909</v>
      </c>
      <c r="I2051" s="90" t="s">
        <v>550</v>
      </c>
      <c r="J2051" s="116">
        <v>10138</v>
      </c>
      <c r="K2051" s="90" t="s">
        <v>1963</v>
      </c>
      <c r="L2051" s="90" t="s">
        <v>627</v>
      </c>
      <c r="M2051" s="94" t="str">
        <f t="shared" si="35"/>
        <v>CRUZ Sebastian</v>
      </c>
      <c r="N2051" s="94" t="str">
        <f>IFERROR(VLOOKUP(A2051,'[2]CLASES-TEMPORADA 2022_2023-2023'!$A:$M,12,0),"")</f>
        <v/>
      </c>
      <c r="O2051" s="90" t="str">
        <f>IFERROR(VLOOKUP(A2051,'[2]CLASES-TEMPORADA 2022_2023-2023'!$A:$M,13,0),"")</f>
        <v/>
      </c>
    </row>
    <row r="2052" spans="1:15" s="94" customFormat="1" x14ac:dyDescent="0.2">
      <c r="A2052" s="116">
        <v>31173</v>
      </c>
      <c r="B2052" s="90" t="s">
        <v>8750</v>
      </c>
      <c r="C2052" s="90" t="s">
        <v>142</v>
      </c>
      <c r="D2052" s="90" t="s">
        <v>1577</v>
      </c>
      <c r="E2052" s="90" t="s">
        <v>4258</v>
      </c>
      <c r="F2052" s="90" t="s">
        <v>4315</v>
      </c>
      <c r="G2052" s="90" t="s">
        <v>14814</v>
      </c>
      <c r="H2052" s="90" t="s">
        <v>909</v>
      </c>
      <c r="I2052" s="90" t="s">
        <v>550</v>
      </c>
      <c r="J2052" s="116">
        <v>10138</v>
      </c>
      <c r="K2052" s="90" t="s">
        <v>1963</v>
      </c>
      <c r="L2052" s="90" t="s">
        <v>627</v>
      </c>
      <c r="M2052" s="94" t="str">
        <f t="shared" si="35"/>
        <v>ADAN Miguel Angel</v>
      </c>
      <c r="N2052" s="94" t="str">
        <f>IFERROR(VLOOKUP(A2052,'[2]CLASES-TEMPORADA 2022_2023-2023'!$A:$M,12,0),"")</f>
        <v/>
      </c>
      <c r="O2052" s="90" t="str">
        <f>IFERROR(VLOOKUP(A2052,'[2]CLASES-TEMPORADA 2022_2023-2023'!$A:$M,13,0),"")</f>
        <v/>
      </c>
    </row>
    <row r="2053" spans="1:15" s="94" customFormat="1" x14ac:dyDescent="0.2">
      <c r="A2053" s="116">
        <v>31165</v>
      </c>
      <c r="B2053" s="90" t="s">
        <v>8750</v>
      </c>
      <c r="C2053" s="90" t="s">
        <v>1682</v>
      </c>
      <c r="D2053" s="90" t="s">
        <v>53</v>
      </c>
      <c r="E2053" s="90" t="s">
        <v>2278</v>
      </c>
      <c r="F2053" s="90" t="s">
        <v>4316</v>
      </c>
      <c r="G2053" s="90" t="s">
        <v>14815</v>
      </c>
      <c r="H2053" s="90" t="s">
        <v>920</v>
      </c>
      <c r="I2053" s="90" t="s">
        <v>3264</v>
      </c>
      <c r="J2053" s="116">
        <v>10400</v>
      </c>
      <c r="K2053" s="90" t="s">
        <v>1963</v>
      </c>
      <c r="L2053" s="90" t="s">
        <v>599</v>
      </c>
      <c r="M2053" s="94" t="str">
        <f t="shared" si="35"/>
        <v>ORTEGA Mario</v>
      </c>
      <c r="N2053" s="94" t="str">
        <f>IFERROR(VLOOKUP(A2053,'[2]CLASES-TEMPORADA 2022_2023-2023'!$A:$M,12,0),"")</f>
        <v/>
      </c>
      <c r="O2053" s="90" t="str">
        <f>IFERROR(VLOOKUP(A2053,'[2]CLASES-TEMPORADA 2022_2023-2023'!$A:$M,13,0),"")</f>
        <v/>
      </c>
    </row>
    <row r="2054" spans="1:15" s="94" customFormat="1" x14ac:dyDescent="0.2">
      <c r="A2054" s="116">
        <v>31161</v>
      </c>
      <c r="B2054" s="90" t="s">
        <v>8750</v>
      </c>
      <c r="C2054" s="90" t="s">
        <v>14816</v>
      </c>
      <c r="D2054" s="90" t="s">
        <v>4010</v>
      </c>
      <c r="E2054" s="90" t="s">
        <v>110</v>
      </c>
      <c r="F2054" s="90" t="s">
        <v>3458</v>
      </c>
      <c r="G2054" s="90" t="s">
        <v>14817</v>
      </c>
      <c r="H2054" s="90" t="s">
        <v>920</v>
      </c>
      <c r="I2054" s="90" t="s">
        <v>1183</v>
      </c>
      <c r="J2054" s="116">
        <v>600</v>
      </c>
      <c r="K2054" s="90" t="s">
        <v>1963</v>
      </c>
      <c r="L2054" s="90" t="s">
        <v>583</v>
      </c>
      <c r="M2054" s="94" t="str">
        <f t="shared" si="35"/>
        <v>BOTELLO Alvaro</v>
      </c>
      <c r="N2054" s="94" t="str">
        <f>IFERROR(VLOOKUP(A2054,'[2]CLASES-TEMPORADA 2022_2023-2023'!$A:$M,12,0),"")</f>
        <v/>
      </c>
      <c r="O2054" s="90" t="str">
        <f>IFERROR(VLOOKUP(A2054,'[2]CLASES-TEMPORADA 2022_2023-2023'!$A:$M,13,0),"")</f>
        <v/>
      </c>
    </row>
    <row r="2055" spans="1:15" s="94" customFormat="1" x14ac:dyDescent="0.2">
      <c r="A2055" s="116">
        <v>31154</v>
      </c>
      <c r="B2055" s="90" t="s">
        <v>10851</v>
      </c>
      <c r="C2055" s="90" t="s">
        <v>46</v>
      </c>
      <c r="D2055" s="90" t="s">
        <v>1003</v>
      </c>
      <c r="E2055" s="90" t="s">
        <v>1004</v>
      </c>
      <c r="F2055" s="90" t="s">
        <v>2404</v>
      </c>
      <c r="G2055" s="90" t="s">
        <v>14818</v>
      </c>
      <c r="H2055" s="90" t="s">
        <v>909</v>
      </c>
      <c r="I2055" s="90" t="s">
        <v>1002</v>
      </c>
      <c r="J2055" s="116">
        <v>10061</v>
      </c>
      <c r="K2055" s="90" t="s">
        <v>1963</v>
      </c>
      <c r="L2055" s="90" t="s">
        <v>583</v>
      </c>
      <c r="M2055" s="94" t="str">
        <f t="shared" si="35"/>
        <v>RODRIGUEZ Lydia</v>
      </c>
      <c r="N2055" s="94">
        <f>IFERROR(VLOOKUP(A2055,'[2]CLASES-TEMPORADA 2022_2023-2023'!$A:$M,12,0),"")</f>
        <v>-1</v>
      </c>
      <c r="O2055" s="90" t="str">
        <f>IFERROR(VLOOKUP(A2055,'[2]CLASES-TEMPORADA 2022_2023-2023'!$A:$M,13,0),"")</f>
        <v>NUE</v>
      </c>
    </row>
    <row r="2056" spans="1:15" s="94" customFormat="1" x14ac:dyDescent="0.2">
      <c r="A2056" s="116">
        <v>31150</v>
      </c>
      <c r="B2056" s="90" t="s">
        <v>8750</v>
      </c>
      <c r="C2056" s="90" t="s">
        <v>917</v>
      </c>
      <c r="D2056" s="90" t="s">
        <v>1040</v>
      </c>
      <c r="E2056" s="90" t="s">
        <v>2139</v>
      </c>
      <c r="F2056" s="90" t="s">
        <v>4317</v>
      </c>
      <c r="G2056" s="90" t="s">
        <v>14819</v>
      </c>
      <c r="H2056" s="90" t="s">
        <v>913</v>
      </c>
      <c r="I2056" s="90" t="s">
        <v>1214</v>
      </c>
      <c r="J2056" s="116">
        <v>3</v>
      </c>
      <c r="K2056" s="90" t="s">
        <v>1963</v>
      </c>
      <c r="L2056" s="90" t="s">
        <v>591</v>
      </c>
      <c r="M2056" s="94" t="str">
        <f t="shared" si="35"/>
        <v>PASTOR Dario</v>
      </c>
      <c r="N2056" s="94" t="str">
        <f>IFERROR(VLOOKUP(A2056,'[2]CLASES-TEMPORADA 2022_2023-2023'!$A:$M,12,0),"")</f>
        <v/>
      </c>
      <c r="O2056" s="90" t="str">
        <f>IFERROR(VLOOKUP(A2056,'[2]CLASES-TEMPORADA 2022_2023-2023'!$A:$M,13,0),"")</f>
        <v/>
      </c>
    </row>
    <row r="2057" spans="1:15" s="94" customFormat="1" x14ac:dyDescent="0.2">
      <c r="A2057" s="116">
        <v>31147</v>
      </c>
      <c r="B2057" s="90" t="s">
        <v>8750</v>
      </c>
      <c r="C2057" s="90" t="s">
        <v>29</v>
      </c>
      <c r="D2057" s="90" t="s">
        <v>4318</v>
      </c>
      <c r="E2057" s="90" t="s">
        <v>41</v>
      </c>
      <c r="F2057" s="90" t="s">
        <v>4319</v>
      </c>
      <c r="G2057" s="90" t="s">
        <v>14820</v>
      </c>
      <c r="H2057" s="90" t="s">
        <v>913</v>
      </c>
      <c r="I2057" s="90" t="s">
        <v>1032</v>
      </c>
      <c r="J2057" s="116">
        <v>10224</v>
      </c>
      <c r="K2057" s="90" t="s">
        <v>1963</v>
      </c>
      <c r="L2057" s="90" t="s">
        <v>585</v>
      </c>
      <c r="M2057" s="94" t="str">
        <f t="shared" si="35"/>
        <v>SANCHEZ David</v>
      </c>
      <c r="N2057" s="94" t="str">
        <f>IFERROR(VLOOKUP(A2057,'[2]CLASES-TEMPORADA 2022_2023-2023'!$A:$M,12,0),"")</f>
        <v/>
      </c>
      <c r="O2057" s="90" t="str">
        <f>IFERROR(VLOOKUP(A2057,'[2]CLASES-TEMPORADA 2022_2023-2023'!$A:$M,13,0),"")</f>
        <v/>
      </c>
    </row>
    <row r="2058" spans="1:15" s="94" customFormat="1" x14ac:dyDescent="0.2">
      <c r="A2058" s="116">
        <v>31145</v>
      </c>
      <c r="B2058" s="90" t="s">
        <v>8750</v>
      </c>
      <c r="C2058" s="90" t="s">
        <v>4320</v>
      </c>
      <c r="D2058" s="90" t="s">
        <v>1420</v>
      </c>
      <c r="E2058" s="90" t="s">
        <v>54</v>
      </c>
      <c r="F2058" s="90" t="s">
        <v>4321</v>
      </c>
      <c r="G2058" s="90" t="s">
        <v>14821</v>
      </c>
      <c r="H2058" s="90" t="s">
        <v>909</v>
      </c>
      <c r="I2058" s="90" t="s">
        <v>1032</v>
      </c>
      <c r="J2058" s="116">
        <v>10224</v>
      </c>
      <c r="K2058" s="90" t="s">
        <v>1963</v>
      </c>
      <c r="L2058" s="90" t="s">
        <v>585</v>
      </c>
      <c r="M2058" s="94" t="str">
        <f t="shared" si="35"/>
        <v>MONFORT Carlos</v>
      </c>
      <c r="N2058" s="94" t="str">
        <f>IFERROR(VLOOKUP(A2058,'[2]CLASES-TEMPORADA 2022_2023-2023'!$A:$M,12,0),"")</f>
        <v/>
      </c>
      <c r="O2058" s="90" t="str">
        <f>IFERROR(VLOOKUP(A2058,'[2]CLASES-TEMPORADA 2022_2023-2023'!$A:$M,13,0),"")</f>
        <v/>
      </c>
    </row>
    <row r="2059" spans="1:15" s="94" customFormat="1" x14ac:dyDescent="0.2">
      <c r="A2059" s="116">
        <v>31138</v>
      </c>
      <c r="B2059" s="90" t="s">
        <v>8750</v>
      </c>
      <c r="C2059" s="90" t="s">
        <v>19</v>
      </c>
      <c r="D2059" s="90" t="s">
        <v>49</v>
      </c>
      <c r="E2059" s="90" t="s">
        <v>3102</v>
      </c>
      <c r="F2059" s="90" t="s">
        <v>4323</v>
      </c>
      <c r="G2059" s="90" t="s">
        <v>14822</v>
      </c>
      <c r="H2059" s="90" t="s">
        <v>920</v>
      </c>
      <c r="I2059" s="90" t="s">
        <v>272</v>
      </c>
      <c r="J2059" s="116">
        <v>290</v>
      </c>
      <c r="K2059" s="90" t="s">
        <v>1963</v>
      </c>
      <c r="L2059" s="90" t="s">
        <v>587</v>
      </c>
      <c r="M2059" s="94" t="str">
        <f t="shared" si="35"/>
        <v>RUIZ Marti</v>
      </c>
      <c r="N2059" s="94" t="str">
        <f>IFERROR(VLOOKUP(A2059,'[2]CLASES-TEMPORADA 2022_2023-2023'!$A:$M,12,0),"")</f>
        <v/>
      </c>
      <c r="O2059" s="90" t="str">
        <f>IFERROR(VLOOKUP(A2059,'[2]CLASES-TEMPORADA 2022_2023-2023'!$A:$M,13,0),"")</f>
        <v/>
      </c>
    </row>
    <row r="2060" spans="1:15" s="94" customFormat="1" x14ac:dyDescent="0.2">
      <c r="A2060" s="116">
        <v>31137</v>
      </c>
      <c r="B2060" s="90" t="s">
        <v>8750</v>
      </c>
      <c r="C2060" s="90" t="s">
        <v>4015</v>
      </c>
      <c r="D2060" s="90" t="s">
        <v>31</v>
      </c>
      <c r="E2060" s="90" t="s">
        <v>1530</v>
      </c>
      <c r="F2060" s="90" t="s">
        <v>4324</v>
      </c>
      <c r="G2060" s="90" t="s">
        <v>14823</v>
      </c>
      <c r="H2060" s="90" t="s">
        <v>913</v>
      </c>
      <c r="I2060" s="90" t="s">
        <v>1170</v>
      </c>
      <c r="J2060" s="116">
        <v>406</v>
      </c>
      <c r="K2060" s="90" t="s">
        <v>1963</v>
      </c>
      <c r="L2060" s="90" t="s">
        <v>587</v>
      </c>
      <c r="M2060" s="94" t="str">
        <f t="shared" si="35"/>
        <v>ESCODA Jofre</v>
      </c>
      <c r="N2060" s="94" t="str">
        <f>IFERROR(VLOOKUP(A2060,'[2]CLASES-TEMPORADA 2022_2023-2023'!$A:$M,12,0),"")</f>
        <v/>
      </c>
      <c r="O2060" s="90" t="str">
        <f>IFERROR(VLOOKUP(A2060,'[2]CLASES-TEMPORADA 2022_2023-2023'!$A:$M,13,0),"")</f>
        <v/>
      </c>
    </row>
    <row r="2061" spans="1:15" s="94" customFormat="1" x14ac:dyDescent="0.2">
      <c r="A2061" s="116">
        <v>31132</v>
      </c>
      <c r="B2061" s="90" t="s">
        <v>8750</v>
      </c>
      <c r="C2061" s="90" t="s">
        <v>21</v>
      </c>
      <c r="D2061" s="90" t="s">
        <v>1316</v>
      </c>
      <c r="E2061" s="90" t="s">
        <v>108</v>
      </c>
      <c r="F2061" s="90" t="s">
        <v>3713</v>
      </c>
      <c r="G2061" s="90" t="s">
        <v>14824</v>
      </c>
      <c r="H2061" s="90" t="s">
        <v>909</v>
      </c>
      <c r="I2061" s="90" t="s">
        <v>915</v>
      </c>
      <c r="J2061" s="116">
        <v>37</v>
      </c>
      <c r="K2061" s="90" t="s">
        <v>1963</v>
      </c>
      <c r="L2061" s="90" t="s">
        <v>185</v>
      </c>
      <c r="M2061" s="94" t="str">
        <f t="shared" si="35"/>
        <v>GARCIA Sergio</v>
      </c>
      <c r="N2061" s="94" t="str">
        <f>IFERROR(VLOOKUP(A2061,'[2]CLASES-TEMPORADA 2022_2023-2023'!$A:$M,12,0),"")</f>
        <v/>
      </c>
      <c r="O2061" s="90" t="str">
        <f>IFERROR(VLOOKUP(A2061,'[2]CLASES-TEMPORADA 2022_2023-2023'!$A:$M,13,0),"")</f>
        <v/>
      </c>
    </row>
    <row r="2062" spans="1:15" s="94" customFormat="1" x14ac:dyDescent="0.2">
      <c r="A2062" s="116">
        <v>31131</v>
      </c>
      <c r="B2062" s="90" t="s">
        <v>8750</v>
      </c>
      <c r="C2062" s="90" t="s">
        <v>21</v>
      </c>
      <c r="D2062" s="90" t="s">
        <v>1316</v>
      </c>
      <c r="E2062" s="90" t="s">
        <v>126</v>
      </c>
      <c r="F2062" s="90" t="s">
        <v>3713</v>
      </c>
      <c r="G2062" s="90" t="s">
        <v>14825</v>
      </c>
      <c r="H2062" s="90" t="s">
        <v>909</v>
      </c>
      <c r="I2062" s="90" t="s">
        <v>915</v>
      </c>
      <c r="J2062" s="116">
        <v>37</v>
      </c>
      <c r="K2062" s="90" t="s">
        <v>1963</v>
      </c>
      <c r="L2062" s="90" t="s">
        <v>185</v>
      </c>
      <c r="M2062" s="94" t="str">
        <f t="shared" si="35"/>
        <v>GARCIA Pablo</v>
      </c>
      <c r="N2062" s="94" t="str">
        <f>IFERROR(VLOOKUP(A2062,'[2]CLASES-TEMPORADA 2022_2023-2023'!$A:$M,12,0),"")</f>
        <v/>
      </c>
      <c r="O2062" s="90" t="str">
        <f>IFERROR(VLOOKUP(A2062,'[2]CLASES-TEMPORADA 2022_2023-2023'!$A:$M,13,0),"")</f>
        <v/>
      </c>
    </row>
    <row r="2063" spans="1:15" s="94" customFormat="1" x14ac:dyDescent="0.2">
      <c r="A2063" s="116">
        <v>31130</v>
      </c>
      <c r="B2063" s="90" t="s">
        <v>8750</v>
      </c>
      <c r="C2063" s="90" t="s">
        <v>4325</v>
      </c>
      <c r="D2063" s="90" t="s">
        <v>1790</v>
      </c>
      <c r="E2063" s="90" t="s">
        <v>943</v>
      </c>
      <c r="F2063" s="90" t="s">
        <v>4326</v>
      </c>
      <c r="G2063" s="90" t="s">
        <v>14826</v>
      </c>
      <c r="H2063" s="90" t="s">
        <v>913</v>
      </c>
      <c r="I2063" s="90" t="s">
        <v>1206</v>
      </c>
      <c r="J2063" s="116">
        <v>10173</v>
      </c>
      <c r="K2063" s="90" t="s">
        <v>1963</v>
      </c>
      <c r="L2063" s="90" t="s">
        <v>587</v>
      </c>
      <c r="M2063" s="94" t="str">
        <f t="shared" si="35"/>
        <v>FERRATE Jordi</v>
      </c>
      <c r="N2063" s="94" t="str">
        <f>IFERROR(VLOOKUP(A2063,'[2]CLASES-TEMPORADA 2022_2023-2023'!$A:$M,12,0),"")</f>
        <v/>
      </c>
      <c r="O2063" s="90" t="str">
        <f>IFERROR(VLOOKUP(A2063,'[2]CLASES-TEMPORADA 2022_2023-2023'!$A:$M,13,0),"")</f>
        <v/>
      </c>
    </row>
    <row r="2064" spans="1:15" s="94" customFormat="1" x14ac:dyDescent="0.2">
      <c r="A2064" s="116">
        <v>31124</v>
      </c>
      <c r="B2064" s="90" t="s">
        <v>8750</v>
      </c>
      <c r="C2064" s="90" t="s">
        <v>36</v>
      </c>
      <c r="D2064" s="90" t="s">
        <v>35</v>
      </c>
      <c r="E2064" s="90" t="s">
        <v>4327</v>
      </c>
      <c r="F2064" s="90" t="s">
        <v>4328</v>
      </c>
      <c r="G2064" s="90" t="s">
        <v>14827</v>
      </c>
      <c r="H2064" s="90" t="s">
        <v>913</v>
      </c>
      <c r="I2064" s="90" t="s">
        <v>1135</v>
      </c>
      <c r="J2064" s="116">
        <v>2</v>
      </c>
      <c r="K2064" s="90" t="s">
        <v>1963</v>
      </c>
      <c r="L2064" s="90" t="s">
        <v>591</v>
      </c>
      <c r="M2064" s="94" t="str">
        <f t="shared" si="35"/>
        <v>ROMERO Venancio</v>
      </c>
      <c r="N2064" s="94" t="str">
        <f>IFERROR(VLOOKUP(A2064,'[2]CLASES-TEMPORADA 2022_2023-2023'!$A:$M,12,0),"")</f>
        <v/>
      </c>
      <c r="O2064" s="90" t="str">
        <f>IFERROR(VLOOKUP(A2064,'[2]CLASES-TEMPORADA 2022_2023-2023'!$A:$M,13,0),"")</f>
        <v/>
      </c>
    </row>
    <row r="2065" spans="1:15" s="94" customFormat="1" x14ac:dyDescent="0.2">
      <c r="A2065" s="116">
        <v>31115</v>
      </c>
      <c r="B2065" s="90" t="s">
        <v>8750</v>
      </c>
      <c r="C2065" s="90" t="s">
        <v>4330</v>
      </c>
      <c r="D2065" s="90" t="s">
        <v>1455</v>
      </c>
      <c r="E2065" s="90" t="s">
        <v>20</v>
      </c>
      <c r="F2065" s="90" t="s">
        <v>4331</v>
      </c>
      <c r="G2065" s="90" t="s">
        <v>14828</v>
      </c>
      <c r="H2065" s="90" t="s">
        <v>909</v>
      </c>
      <c r="I2065" s="90" t="s">
        <v>892</v>
      </c>
      <c r="J2065" s="116">
        <v>10454</v>
      </c>
      <c r="K2065" s="90" t="s">
        <v>1963</v>
      </c>
      <c r="L2065" s="90" t="s">
        <v>591</v>
      </c>
      <c r="M2065" s="94" t="str">
        <f t="shared" si="35"/>
        <v>LERMA Adrian</v>
      </c>
      <c r="N2065" s="94" t="str">
        <f>IFERROR(VLOOKUP(A2065,'[2]CLASES-TEMPORADA 2022_2023-2023'!$A:$M,12,0),"")</f>
        <v/>
      </c>
      <c r="O2065" s="90" t="str">
        <f>IFERROR(VLOOKUP(A2065,'[2]CLASES-TEMPORADA 2022_2023-2023'!$A:$M,13,0),"")</f>
        <v/>
      </c>
    </row>
    <row r="2066" spans="1:15" s="94" customFormat="1" x14ac:dyDescent="0.2">
      <c r="A2066" s="116">
        <v>31097</v>
      </c>
      <c r="B2066" s="90" t="s">
        <v>8750</v>
      </c>
      <c r="C2066" s="90" t="s">
        <v>1881</v>
      </c>
      <c r="D2066" s="90" t="s">
        <v>21</v>
      </c>
      <c r="E2066" s="90" t="s">
        <v>63</v>
      </c>
      <c r="F2066" s="90" t="s">
        <v>14829</v>
      </c>
      <c r="G2066" s="90" t="s">
        <v>14830</v>
      </c>
      <c r="H2066" s="90" t="s">
        <v>909</v>
      </c>
      <c r="I2066" s="90" t="s">
        <v>10899</v>
      </c>
      <c r="J2066" s="116">
        <v>10094</v>
      </c>
      <c r="K2066" s="90" t="s">
        <v>1963</v>
      </c>
      <c r="L2066" s="90" t="s">
        <v>583</v>
      </c>
      <c r="M2066" s="94" t="str">
        <f t="shared" si="35"/>
        <v>GALVAN Jesus</v>
      </c>
      <c r="N2066" s="94">
        <f>IFERROR(VLOOKUP(A2066,'[2]CLASES-TEMPORADA 2022_2023-2023'!$A:$M,12,0),"")</f>
        <v>1</v>
      </c>
      <c r="O2066" s="90" t="str">
        <f>IFERROR(VLOOKUP(A2066,'[2]CLASES-TEMPORADA 2022_2023-2023'!$A:$M,13,0),"")</f>
        <v>NUE</v>
      </c>
    </row>
    <row r="2067" spans="1:15" s="94" customFormat="1" x14ac:dyDescent="0.2">
      <c r="A2067" s="116">
        <v>31088</v>
      </c>
      <c r="B2067" s="90" t="s">
        <v>8750</v>
      </c>
      <c r="C2067" s="90" t="s">
        <v>26</v>
      </c>
      <c r="D2067" s="90" t="s">
        <v>2703</v>
      </c>
      <c r="E2067" s="90" t="s">
        <v>4332</v>
      </c>
      <c r="F2067" s="90" t="s">
        <v>4333</v>
      </c>
      <c r="G2067" s="90" t="s">
        <v>14831</v>
      </c>
      <c r="H2067" s="90" t="s">
        <v>909</v>
      </c>
      <c r="I2067" s="90" t="s">
        <v>1167</v>
      </c>
      <c r="J2067" s="116">
        <v>682</v>
      </c>
      <c r="K2067" s="90" t="s">
        <v>1963</v>
      </c>
      <c r="L2067" s="90" t="s">
        <v>520</v>
      </c>
      <c r="M2067" s="94" t="str">
        <f t="shared" si="35"/>
        <v>GOMEZ Ekain</v>
      </c>
      <c r="N2067" s="94" t="str">
        <f>IFERROR(VLOOKUP(A2067,'[2]CLASES-TEMPORADA 2022_2023-2023'!$A:$M,12,0),"")</f>
        <v/>
      </c>
      <c r="O2067" s="90" t="str">
        <f>IFERROR(VLOOKUP(A2067,'[2]CLASES-TEMPORADA 2022_2023-2023'!$A:$M,13,0),"")</f>
        <v/>
      </c>
    </row>
    <row r="2068" spans="1:15" s="94" customFormat="1" x14ac:dyDescent="0.2">
      <c r="A2068" s="116">
        <v>31087</v>
      </c>
      <c r="B2068" s="90" t="s">
        <v>8750</v>
      </c>
      <c r="C2068" s="90" t="s">
        <v>26</v>
      </c>
      <c r="D2068" s="90" t="s">
        <v>2703</v>
      </c>
      <c r="E2068" s="90" t="s">
        <v>4334</v>
      </c>
      <c r="F2068" s="90" t="s">
        <v>4335</v>
      </c>
      <c r="G2068" s="90" t="s">
        <v>14832</v>
      </c>
      <c r="H2068" s="90" t="s">
        <v>909</v>
      </c>
      <c r="I2068" s="90" t="s">
        <v>1167</v>
      </c>
      <c r="J2068" s="116">
        <v>682</v>
      </c>
      <c r="K2068" s="90" t="s">
        <v>1963</v>
      </c>
      <c r="L2068" s="90" t="s">
        <v>520</v>
      </c>
      <c r="M2068" s="94" t="str">
        <f t="shared" si="35"/>
        <v>GOMEZ Irei</v>
      </c>
      <c r="N2068" s="94" t="str">
        <f>IFERROR(VLOOKUP(A2068,'[2]CLASES-TEMPORADA 2022_2023-2023'!$A:$M,12,0),"")</f>
        <v/>
      </c>
      <c r="O2068" s="90" t="str">
        <f>IFERROR(VLOOKUP(A2068,'[2]CLASES-TEMPORADA 2022_2023-2023'!$A:$M,13,0),"")</f>
        <v/>
      </c>
    </row>
    <row r="2069" spans="1:15" s="94" customFormat="1" x14ac:dyDescent="0.2">
      <c r="A2069" s="116">
        <v>31076</v>
      </c>
      <c r="B2069" s="90" t="s">
        <v>8750</v>
      </c>
      <c r="C2069" s="90" t="s">
        <v>14833</v>
      </c>
      <c r="D2069" s="90" t="s">
        <v>25</v>
      </c>
      <c r="E2069" s="90" t="s">
        <v>41</v>
      </c>
      <c r="F2069" s="90" t="s">
        <v>5065</v>
      </c>
      <c r="G2069" s="90" t="s">
        <v>14834</v>
      </c>
      <c r="H2069" s="90" t="s">
        <v>909</v>
      </c>
      <c r="I2069" s="90" t="s">
        <v>1226</v>
      </c>
      <c r="J2069" s="116">
        <v>10151</v>
      </c>
      <c r="K2069" s="90" t="s">
        <v>1963</v>
      </c>
      <c r="L2069" s="90" t="s">
        <v>602</v>
      </c>
      <c r="M2069" s="94" t="str">
        <f t="shared" si="35"/>
        <v>MARTIN-FONTECHA David</v>
      </c>
      <c r="N2069" s="94" t="str">
        <f>IFERROR(VLOOKUP(A2069,'[2]CLASES-TEMPORADA 2022_2023-2023'!$A:$M,12,0),"")</f>
        <v/>
      </c>
      <c r="O2069" s="90" t="str">
        <f>IFERROR(VLOOKUP(A2069,'[2]CLASES-TEMPORADA 2022_2023-2023'!$A:$M,13,0),"")</f>
        <v/>
      </c>
    </row>
    <row r="2070" spans="1:15" s="94" customFormat="1" x14ac:dyDescent="0.2">
      <c r="A2070" s="116">
        <v>31075</v>
      </c>
      <c r="B2070" s="90" t="s">
        <v>10851</v>
      </c>
      <c r="C2070" s="90" t="s">
        <v>102</v>
      </c>
      <c r="D2070" s="90" t="s">
        <v>4336</v>
      </c>
      <c r="E2070" s="90" t="s">
        <v>3139</v>
      </c>
      <c r="F2070" s="90" t="s">
        <v>3205</v>
      </c>
      <c r="G2070" s="90" t="s">
        <v>14835</v>
      </c>
      <c r="H2070" s="90" t="s">
        <v>913</v>
      </c>
      <c r="I2070" s="90" t="s">
        <v>1226</v>
      </c>
      <c r="J2070" s="116">
        <v>10151</v>
      </c>
      <c r="K2070" s="90" t="s">
        <v>1963</v>
      </c>
      <c r="L2070" s="90" t="s">
        <v>602</v>
      </c>
      <c r="M2070" s="94" t="str">
        <f t="shared" si="35"/>
        <v>HERNANDEZ Carla</v>
      </c>
      <c r="N2070" s="94" t="str">
        <f>IFERROR(VLOOKUP(A2070,'[2]CLASES-TEMPORADA 2022_2023-2023'!$A:$M,12,0),"")</f>
        <v/>
      </c>
      <c r="O2070" s="90" t="str">
        <f>IFERROR(VLOOKUP(A2070,'[2]CLASES-TEMPORADA 2022_2023-2023'!$A:$M,13,0),"")</f>
        <v/>
      </c>
    </row>
    <row r="2071" spans="1:15" s="94" customFormat="1" x14ac:dyDescent="0.2">
      <c r="A2071" s="116">
        <v>31059</v>
      </c>
      <c r="B2071" s="90" t="s">
        <v>8750</v>
      </c>
      <c r="C2071" s="90" t="s">
        <v>31</v>
      </c>
      <c r="D2071" s="90" t="s">
        <v>14836</v>
      </c>
      <c r="E2071" s="90" t="s">
        <v>148</v>
      </c>
      <c r="F2071" s="90" t="s">
        <v>11751</v>
      </c>
      <c r="G2071" s="90" t="s">
        <v>14837</v>
      </c>
      <c r="H2071" s="90" t="s">
        <v>920</v>
      </c>
      <c r="I2071" s="90" t="s">
        <v>921</v>
      </c>
      <c r="J2071" s="116">
        <v>78</v>
      </c>
      <c r="K2071" s="90" t="s">
        <v>1963</v>
      </c>
      <c r="L2071" s="90" t="s">
        <v>583</v>
      </c>
      <c r="M2071" s="94" t="str">
        <f t="shared" si="35"/>
        <v>LOPEZ Jesus Maria</v>
      </c>
      <c r="N2071" s="94" t="str">
        <f>IFERROR(VLOOKUP(A2071,'[2]CLASES-TEMPORADA 2022_2023-2023'!$A:$M,12,0),"")</f>
        <v/>
      </c>
      <c r="O2071" s="90" t="str">
        <f>IFERROR(VLOOKUP(A2071,'[2]CLASES-TEMPORADA 2022_2023-2023'!$A:$M,13,0),"")</f>
        <v/>
      </c>
    </row>
    <row r="2072" spans="1:15" s="94" customFormat="1" x14ac:dyDescent="0.2">
      <c r="A2072" s="116">
        <v>31036</v>
      </c>
      <c r="B2072" s="90" t="s">
        <v>10851</v>
      </c>
      <c r="C2072" s="90" t="s">
        <v>994</v>
      </c>
      <c r="D2072" s="90" t="s">
        <v>102</v>
      </c>
      <c r="E2072" s="90" t="s">
        <v>989</v>
      </c>
      <c r="F2072" s="90" t="s">
        <v>4337</v>
      </c>
      <c r="G2072" s="90" t="s">
        <v>14838</v>
      </c>
      <c r="H2072" s="90" t="s">
        <v>913</v>
      </c>
      <c r="I2072" s="90" t="s">
        <v>1242</v>
      </c>
      <c r="J2072" s="116">
        <v>10152</v>
      </c>
      <c r="K2072" s="90" t="s">
        <v>1963</v>
      </c>
      <c r="L2072" s="90" t="s">
        <v>593</v>
      </c>
      <c r="M2072" s="94" t="str">
        <f t="shared" si="35"/>
        <v>ARROCHA Ariadna</v>
      </c>
      <c r="N2072" s="94" t="str">
        <f>IFERROR(VLOOKUP(A2072,'[2]CLASES-TEMPORADA 2022_2023-2023'!$A:$M,12,0),"")</f>
        <v/>
      </c>
      <c r="O2072" s="90" t="str">
        <f>IFERROR(VLOOKUP(A2072,'[2]CLASES-TEMPORADA 2022_2023-2023'!$A:$M,13,0),"")</f>
        <v/>
      </c>
    </row>
    <row r="2073" spans="1:15" s="94" customFormat="1" x14ac:dyDescent="0.2">
      <c r="A2073" s="116">
        <v>31025</v>
      </c>
      <c r="B2073" s="90" t="s">
        <v>8750</v>
      </c>
      <c r="C2073" s="90" t="s">
        <v>14839</v>
      </c>
      <c r="D2073" s="90" t="s">
        <v>26</v>
      </c>
      <c r="E2073" s="90" t="s">
        <v>1296</v>
      </c>
      <c r="F2073" s="90" t="s">
        <v>6314</v>
      </c>
      <c r="G2073" s="90" t="s">
        <v>14840</v>
      </c>
      <c r="H2073" s="90" t="s">
        <v>909</v>
      </c>
      <c r="I2073" s="90" t="s">
        <v>11828</v>
      </c>
      <c r="J2073" s="116">
        <v>10485</v>
      </c>
      <c r="K2073" s="90" t="s">
        <v>1963</v>
      </c>
      <c r="L2073" s="90" t="s">
        <v>585</v>
      </c>
      <c r="M2073" s="94" t="str">
        <f t="shared" si="35"/>
        <v>ARGILES Vicente</v>
      </c>
      <c r="N2073" s="94" t="str">
        <f>IFERROR(VLOOKUP(A2073,'[2]CLASES-TEMPORADA 2022_2023-2023'!$A:$M,12,0),"")</f>
        <v/>
      </c>
      <c r="O2073" s="90" t="str">
        <f>IFERROR(VLOOKUP(A2073,'[2]CLASES-TEMPORADA 2022_2023-2023'!$A:$M,13,0),"")</f>
        <v/>
      </c>
    </row>
    <row r="2074" spans="1:15" s="94" customFormat="1" x14ac:dyDescent="0.2">
      <c r="A2074" s="116">
        <v>31019</v>
      </c>
      <c r="B2074" s="90" t="s">
        <v>10851</v>
      </c>
      <c r="C2074" s="90" t="s">
        <v>25</v>
      </c>
      <c r="D2074" s="90" t="s">
        <v>4338</v>
      </c>
      <c r="E2074" s="90" t="s">
        <v>1088</v>
      </c>
      <c r="F2074" s="90" t="s">
        <v>4339</v>
      </c>
      <c r="G2074" s="90" t="s">
        <v>14841</v>
      </c>
      <c r="H2074" s="90" t="s">
        <v>913</v>
      </c>
      <c r="I2074" s="90" t="s">
        <v>918</v>
      </c>
      <c r="J2074" s="116">
        <v>41</v>
      </c>
      <c r="K2074" s="90" t="s">
        <v>1963</v>
      </c>
      <c r="L2074" s="90" t="s">
        <v>585</v>
      </c>
      <c r="M2074" s="94" t="str">
        <f t="shared" si="35"/>
        <v>MARTINEZ Laura</v>
      </c>
      <c r="N2074" s="94" t="str">
        <f>IFERROR(VLOOKUP(A2074,'[2]CLASES-TEMPORADA 2022_2023-2023'!$A:$M,12,0),"")</f>
        <v/>
      </c>
      <c r="O2074" s="90" t="str">
        <f>IFERROR(VLOOKUP(A2074,'[2]CLASES-TEMPORADA 2022_2023-2023'!$A:$M,13,0),"")</f>
        <v/>
      </c>
    </row>
    <row r="2075" spans="1:15" s="94" customFormat="1" x14ac:dyDescent="0.2">
      <c r="A2075" s="116">
        <v>31018</v>
      </c>
      <c r="B2075" s="90" t="s">
        <v>8750</v>
      </c>
      <c r="C2075" s="90" t="s">
        <v>26</v>
      </c>
      <c r="D2075" s="90" t="s">
        <v>26</v>
      </c>
      <c r="E2075" s="90" t="s">
        <v>4340</v>
      </c>
      <c r="F2075" s="90" t="s">
        <v>4341</v>
      </c>
      <c r="G2075" s="90" t="s">
        <v>14842</v>
      </c>
      <c r="H2075" s="90" t="s">
        <v>913</v>
      </c>
      <c r="I2075" s="90" t="s">
        <v>1089</v>
      </c>
      <c r="J2075" s="116">
        <v>10053</v>
      </c>
      <c r="K2075" s="90" t="s">
        <v>1963</v>
      </c>
      <c r="L2075" s="90" t="s">
        <v>585</v>
      </c>
      <c r="M2075" s="94" t="str">
        <f t="shared" si="35"/>
        <v>GOMEZ Augusto</v>
      </c>
      <c r="N2075" s="94" t="str">
        <f>IFERROR(VLOOKUP(A2075,'[2]CLASES-TEMPORADA 2022_2023-2023'!$A:$M,12,0),"")</f>
        <v/>
      </c>
      <c r="O2075" s="90" t="str">
        <f>IFERROR(VLOOKUP(A2075,'[2]CLASES-TEMPORADA 2022_2023-2023'!$A:$M,13,0),"")</f>
        <v/>
      </c>
    </row>
    <row r="2076" spans="1:15" s="94" customFormat="1" x14ac:dyDescent="0.2">
      <c r="A2076" s="116">
        <v>31015</v>
      </c>
      <c r="B2076" s="90" t="s">
        <v>8750</v>
      </c>
      <c r="C2076" s="90" t="s">
        <v>1059</v>
      </c>
      <c r="D2076" s="90" t="s">
        <v>14843</v>
      </c>
      <c r="E2076" s="90" t="s">
        <v>2869</v>
      </c>
      <c r="F2076" s="90" t="s">
        <v>14844</v>
      </c>
      <c r="G2076" s="90" t="s">
        <v>14845</v>
      </c>
      <c r="H2076" s="90" t="s">
        <v>920</v>
      </c>
      <c r="I2076" s="90" t="s">
        <v>1109</v>
      </c>
      <c r="J2076" s="116">
        <v>572</v>
      </c>
      <c r="K2076" s="90" t="s">
        <v>1963</v>
      </c>
      <c r="L2076" s="90" t="s">
        <v>593</v>
      </c>
      <c r="M2076" s="94" t="str">
        <f t="shared" si="35"/>
        <v>GUTIERREZ Nicolas</v>
      </c>
      <c r="N2076" s="94" t="str">
        <f>IFERROR(VLOOKUP(A2076,'[2]CLASES-TEMPORADA 2022_2023-2023'!$A:$M,12,0),"")</f>
        <v/>
      </c>
      <c r="O2076" s="90" t="str">
        <f>IFERROR(VLOOKUP(A2076,'[2]CLASES-TEMPORADA 2022_2023-2023'!$A:$M,13,0),"")</f>
        <v/>
      </c>
    </row>
    <row r="2077" spans="1:15" s="94" customFormat="1" x14ac:dyDescent="0.2">
      <c r="A2077" s="116">
        <v>31006</v>
      </c>
      <c r="B2077" s="90" t="s">
        <v>8750</v>
      </c>
      <c r="C2077" s="90" t="s">
        <v>51</v>
      </c>
      <c r="D2077" s="90" t="s">
        <v>113</v>
      </c>
      <c r="E2077" s="90" t="s">
        <v>23</v>
      </c>
      <c r="F2077" s="90" t="s">
        <v>4342</v>
      </c>
      <c r="G2077" s="90" t="s">
        <v>14846</v>
      </c>
      <c r="H2077" s="90" t="s">
        <v>913</v>
      </c>
      <c r="I2077" s="90" t="s">
        <v>1135</v>
      </c>
      <c r="J2077" s="116">
        <v>2</v>
      </c>
      <c r="K2077" s="90" t="s">
        <v>1963</v>
      </c>
      <c r="L2077" s="90" t="s">
        <v>591</v>
      </c>
      <c r="M2077" s="94" t="str">
        <f t="shared" si="35"/>
        <v>DIAZ Manuel</v>
      </c>
      <c r="N2077" s="94" t="str">
        <f>IFERROR(VLOOKUP(A2077,'[2]CLASES-TEMPORADA 2022_2023-2023'!$A:$M,12,0),"")</f>
        <v/>
      </c>
      <c r="O2077" s="90" t="str">
        <f>IFERROR(VLOOKUP(A2077,'[2]CLASES-TEMPORADA 2022_2023-2023'!$A:$M,13,0),"")</f>
        <v/>
      </c>
    </row>
    <row r="2078" spans="1:15" s="94" customFormat="1" x14ac:dyDescent="0.2">
      <c r="A2078" s="116">
        <v>30986</v>
      </c>
      <c r="B2078" s="90" t="s">
        <v>8750</v>
      </c>
      <c r="C2078" s="90" t="s">
        <v>951</v>
      </c>
      <c r="D2078" s="90" t="s">
        <v>14763</v>
      </c>
      <c r="E2078" s="90" t="s">
        <v>72</v>
      </c>
      <c r="F2078" s="90" t="s">
        <v>14847</v>
      </c>
      <c r="G2078" s="90" t="s">
        <v>14848</v>
      </c>
      <c r="H2078" s="90" t="s">
        <v>909</v>
      </c>
      <c r="I2078" s="90" t="s">
        <v>2222</v>
      </c>
      <c r="J2078" s="116">
        <v>10433</v>
      </c>
      <c r="K2078" s="90" t="s">
        <v>1963</v>
      </c>
      <c r="L2078" s="90" t="s">
        <v>776</v>
      </c>
      <c r="M2078" s="94" t="str">
        <f t="shared" si="35"/>
        <v>RIVAS Rafael</v>
      </c>
      <c r="N2078" s="94" t="str">
        <f>IFERROR(VLOOKUP(A2078,'[2]CLASES-TEMPORADA 2022_2023-2023'!$A:$M,12,0),"")</f>
        <v/>
      </c>
      <c r="O2078" s="90" t="str">
        <f>IFERROR(VLOOKUP(A2078,'[2]CLASES-TEMPORADA 2022_2023-2023'!$A:$M,13,0),"")</f>
        <v/>
      </c>
    </row>
    <row r="2079" spans="1:15" s="94" customFormat="1" x14ac:dyDescent="0.2">
      <c r="A2079" s="116">
        <v>30934</v>
      </c>
      <c r="B2079" s="90" t="s">
        <v>8750</v>
      </c>
      <c r="C2079" s="90" t="s">
        <v>6530</v>
      </c>
      <c r="D2079" s="90" t="s">
        <v>31</v>
      </c>
      <c r="E2079" s="90" t="s">
        <v>124</v>
      </c>
      <c r="F2079" s="90" t="s">
        <v>4437</v>
      </c>
      <c r="G2079" s="90" t="s">
        <v>14849</v>
      </c>
      <c r="H2079" s="90" t="s">
        <v>920</v>
      </c>
      <c r="I2079" s="90" t="s">
        <v>1105</v>
      </c>
      <c r="J2079" s="116">
        <v>10348</v>
      </c>
      <c r="K2079" s="90" t="s">
        <v>1963</v>
      </c>
      <c r="L2079" s="90" t="s">
        <v>520</v>
      </c>
      <c r="M2079" s="94" t="str">
        <f t="shared" si="35"/>
        <v>DIZ Iker</v>
      </c>
      <c r="N2079" s="94" t="str">
        <f>IFERROR(VLOOKUP(A2079,'[2]CLASES-TEMPORADA 2022_2023-2023'!$A:$M,12,0),"")</f>
        <v/>
      </c>
      <c r="O2079" s="90" t="str">
        <f>IFERROR(VLOOKUP(A2079,'[2]CLASES-TEMPORADA 2022_2023-2023'!$A:$M,13,0),"")</f>
        <v/>
      </c>
    </row>
    <row r="2080" spans="1:15" s="94" customFormat="1" x14ac:dyDescent="0.2">
      <c r="A2080" s="116">
        <v>30931</v>
      </c>
      <c r="B2080" s="90" t="s">
        <v>8750</v>
      </c>
      <c r="C2080" s="90" t="s">
        <v>4343</v>
      </c>
      <c r="D2080" s="90" t="s">
        <v>1387</v>
      </c>
      <c r="E2080" s="90" t="s">
        <v>4344</v>
      </c>
      <c r="F2080" s="90" t="s">
        <v>4345</v>
      </c>
      <c r="G2080" s="90" t="s">
        <v>14850</v>
      </c>
      <c r="H2080" s="90" t="s">
        <v>920</v>
      </c>
      <c r="I2080" s="90" t="s">
        <v>1248</v>
      </c>
      <c r="J2080" s="116">
        <v>349</v>
      </c>
      <c r="K2080" s="90" t="s">
        <v>1963</v>
      </c>
      <c r="L2080" s="90" t="s">
        <v>593</v>
      </c>
      <c r="M2080" s="94" t="str">
        <f t="shared" si="35"/>
        <v>FLEITAS Airam</v>
      </c>
      <c r="N2080" s="94" t="str">
        <f>IFERROR(VLOOKUP(A2080,'[2]CLASES-TEMPORADA 2022_2023-2023'!$A:$M,12,0),"")</f>
        <v/>
      </c>
      <c r="O2080" s="90" t="str">
        <f>IFERROR(VLOOKUP(A2080,'[2]CLASES-TEMPORADA 2022_2023-2023'!$A:$M,13,0),"")</f>
        <v/>
      </c>
    </row>
    <row r="2081" spans="1:15" s="94" customFormat="1" x14ac:dyDescent="0.2">
      <c r="A2081" s="116">
        <v>30918</v>
      </c>
      <c r="B2081" s="90" t="s">
        <v>8750</v>
      </c>
      <c r="C2081" s="90" t="s">
        <v>4346</v>
      </c>
      <c r="D2081" s="90" t="s">
        <v>4347</v>
      </c>
      <c r="E2081" s="90" t="s">
        <v>4348</v>
      </c>
      <c r="F2081" s="90" t="s">
        <v>4349</v>
      </c>
      <c r="G2081" s="90" t="s">
        <v>14851</v>
      </c>
      <c r="H2081" s="90" t="s">
        <v>920</v>
      </c>
      <c r="I2081" s="90" t="s">
        <v>1055</v>
      </c>
      <c r="J2081" s="116">
        <v>359</v>
      </c>
      <c r="K2081" s="90" t="s">
        <v>1963</v>
      </c>
      <c r="L2081" s="90" t="s">
        <v>599</v>
      </c>
      <c r="M2081" s="94" t="str">
        <f t="shared" si="35"/>
        <v>URBANEJA Hipolito</v>
      </c>
      <c r="N2081" s="94" t="str">
        <f>IFERROR(VLOOKUP(A2081,'[2]CLASES-TEMPORADA 2022_2023-2023'!$A:$M,12,0),"")</f>
        <v/>
      </c>
      <c r="O2081" s="90" t="str">
        <f>IFERROR(VLOOKUP(A2081,'[2]CLASES-TEMPORADA 2022_2023-2023'!$A:$M,13,0),"")</f>
        <v/>
      </c>
    </row>
    <row r="2082" spans="1:15" s="94" customFormat="1" x14ac:dyDescent="0.2">
      <c r="A2082" s="116">
        <v>30917</v>
      </c>
      <c r="B2082" s="90" t="s">
        <v>8750</v>
      </c>
      <c r="C2082" s="90" t="s">
        <v>4350</v>
      </c>
      <c r="D2082" s="90" t="s">
        <v>1438</v>
      </c>
      <c r="E2082" s="90" t="s">
        <v>41</v>
      </c>
      <c r="F2082" s="90" t="s">
        <v>4351</v>
      </c>
      <c r="G2082" s="90" t="s">
        <v>14852</v>
      </c>
      <c r="H2082" s="90" t="s">
        <v>920</v>
      </c>
      <c r="I2082" s="90" t="s">
        <v>1055</v>
      </c>
      <c r="J2082" s="116">
        <v>359</v>
      </c>
      <c r="K2082" s="90" t="s">
        <v>1963</v>
      </c>
      <c r="L2082" s="90" t="s">
        <v>599</v>
      </c>
      <c r="M2082" s="94" t="str">
        <f t="shared" si="35"/>
        <v>MELGOSA David</v>
      </c>
      <c r="N2082" s="94" t="str">
        <f>IFERROR(VLOOKUP(A2082,'[2]CLASES-TEMPORADA 2022_2023-2023'!$A:$M,12,0),"")</f>
        <v/>
      </c>
      <c r="O2082" s="90" t="str">
        <f>IFERROR(VLOOKUP(A2082,'[2]CLASES-TEMPORADA 2022_2023-2023'!$A:$M,13,0),"")</f>
        <v/>
      </c>
    </row>
    <row r="2083" spans="1:15" s="94" customFormat="1" x14ac:dyDescent="0.2">
      <c r="A2083" s="116">
        <v>30916</v>
      </c>
      <c r="B2083" s="90" t="s">
        <v>8750</v>
      </c>
      <c r="C2083" s="90" t="s">
        <v>4352</v>
      </c>
      <c r="D2083" s="90" t="s">
        <v>4353</v>
      </c>
      <c r="E2083" s="90" t="s">
        <v>94</v>
      </c>
      <c r="F2083" s="90" t="s">
        <v>4354</v>
      </c>
      <c r="G2083" s="90" t="s">
        <v>14853</v>
      </c>
      <c r="H2083" s="90" t="s">
        <v>920</v>
      </c>
      <c r="I2083" s="90" t="s">
        <v>932</v>
      </c>
      <c r="J2083" s="116">
        <v>165</v>
      </c>
      <c r="K2083" s="90" t="s">
        <v>1963</v>
      </c>
      <c r="L2083" s="90" t="s">
        <v>599</v>
      </c>
      <c r="M2083" s="94" t="str">
        <f t="shared" si="35"/>
        <v>YARTU Eduardo</v>
      </c>
      <c r="N2083" s="94" t="str">
        <f>IFERROR(VLOOKUP(A2083,'[2]CLASES-TEMPORADA 2022_2023-2023'!$A:$M,12,0),"")</f>
        <v/>
      </c>
      <c r="O2083" s="90" t="str">
        <f>IFERROR(VLOOKUP(A2083,'[2]CLASES-TEMPORADA 2022_2023-2023'!$A:$M,13,0),"")</f>
        <v/>
      </c>
    </row>
    <row r="2084" spans="1:15" s="94" customFormat="1" x14ac:dyDescent="0.2">
      <c r="A2084" s="116">
        <v>30904</v>
      </c>
      <c r="B2084" s="90" t="s">
        <v>10851</v>
      </c>
      <c r="C2084" s="90" t="s">
        <v>3702</v>
      </c>
      <c r="D2084" s="90"/>
      <c r="E2084" s="90" t="s">
        <v>4355</v>
      </c>
      <c r="F2084" s="90" t="s">
        <v>4356</v>
      </c>
      <c r="G2084" s="90" t="s">
        <v>14854</v>
      </c>
      <c r="H2084" s="90" t="s">
        <v>913</v>
      </c>
      <c r="I2084" s="90" t="s">
        <v>1152</v>
      </c>
      <c r="J2084" s="116">
        <v>62</v>
      </c>
      <c r="K2084" s="90" t="s">
        <v>2014</v>
      </c>
      <c r="L2084" s="90" t="s">
        <v>588</v>
      </c>
      <c r="M2084" s="94" t="str">
        <f t="shared" si="35"/>
        <v>LIN Chia-Chih</v>
      </c>
      <c r="N2084" s="94" t="str">
        <f>IFERROR(VLOOKUP(A2084,'[2]CLASES-TEMPORADA 2022_2023-2023'!$A:$M,12,0),"")</f>
        <v/>
      </c>
      <c r="O2084" s="90" t="str">
        <f>IFERROR(VLOOKUP(A2084,'[2]CLASES-TEMPORADA 2022_2023-2023'!$A:$M,13,0),"")</f>
        <v/>
      </c>
    </row>
    <row r="2085" spans="1:15" s="94" customFormat="1" x14ac:dyDescent="0.2">
      <c r="A2085" s="116">
        <v>30901</v>
      </c>
      <c r="B2085" s="90" t="s">
        <v>8750</v>
      </c>
      <c r="C2085" s="90" t="s">
        <v>92</v>
      </c>
      <c r="D2085" s="90" t="s">
        <v>924</v>
      </c>
      <c r="E2085" s="90" t="s">
        <v>108</v>
      </c>
      <c r="F2085" s="90" t="s">
        <v>4357</v>
      </c>
      <c r="G2085" s="90" t="s">
        <v>14855</v>
      </c>
      <c r="H2085" s="90" t="s">
        <v>913</v>
      </c>
      <c r="I2085" s="90" t="s">
        <v>932</v>
      </c>
      <c r="J2085" s="116">
        <v>165</v>
      </c>
      <c r="K2085" s="90" t="s">
        <v>1963</v>
      </c>
      <c r="L2085" s="90" t="s">
        <v>599</v>
      </c>
      <c r="M2085" s="94" t="str">
        <f t="shared" si="35"/>
        <v>MENDEZ Sergio</v>
      </c>
      <c r="N2085" s="94" t="str">
        <f>IFERROR(VLOOKUP(A2085,'[2]CLASES-TEMPORADA 2022_2023-2023'!$A:$M,12,0),"")</f>
        <v/>
      </c>
      <c r="O2085" s="90" t="str">
        <f>IFERROR(VLOOKUP(A2085,'[2]CLASES-TEMPORADA 2022_2023-2023'!$A:$M,13,0),"")</f>
        <v/>
      </c>
    </row>
    <row r="2086" spans="1:15" s="94" customFormat="1" x14ac:dyDescent="0.2">
      <c r="A2086" s="116">
        <v>30900</v>
      </c>
      <c r="B2086" s="90" t="s">
        <v>10851</v>
      </c>
      <c r="C2086" s="90" t="s">
        <v>92</v>
      </c>
      <c r="D2086" s="90" t="s">
        <v>924</v>
      </c>
      <c r="E2086" s="90" t="s">
        <v>1084</v>
      </c>
      <c r="F2086" s="90" t="s">
        <v>3621</v>
      </c>
      <c r="G2086" s="90" t="s">
        <v>14856</v>
      </c>
      <c r="H2086" s="90" t="s">
        <v>913</v>
      </c>
      <c r="I2086" s="90" t="s">
        <v>2078</v>
      </c>
      <c r="J2086" s="116">
        <v>10467</v>
      </c>
      <c r="K2086" s="90" t="s">
        <v>1963</v>
      </c>
      <c r="L2086" s="90" t="s">
        <v>599</v>
      </c>
      <c r="M2086" s="94" t="str">
        <f t="shared" si="35"/>
        <v>MENDEZ Maria</v>
      </c>
      <c r="N2086" s="94" t="str">
        <f>IFERROR(VLOOKUP(A2086,'[2]CLASES-TEMPORADA 2022_2023-2023'!$A:$M,12,0),"")</f>
        <v/>
      </c>
      <c r="O2086" s="90" t="str">
        <f>IFERROR(VLOOKUP(A2086,'[2]CLASES-TEMPORADA 2022_2023-2023'!$A:$M,13,0),"")</f>
        <v/>
      </c>
    </row>
    <row r="2087" spans="1:15" s="94" customFormat="1" x14ac:dyDescent="0.2">
      <c r="A2087" s="116">
        <v>30873</v>
      </c>
      <c r="B2087" s="90" t="s">
        <v>8750</v>
      </c>
      <c r="C2087" s="90" t="s">
        <v>1337</v>
      </c>
      <c r="D2087" s="90" t="s">
        <v>3201</v>
      </c>
      <c r="E2087" s="90" t="s">
        <v>2869</v>
      </c>
      <c r="F2087" s="90" t="s">
        <v>4358</v>
      </c>
      <c r="G2087" s="90" t="s">
        <v>14857</v>
      </c>
      <c r="H2087" s="90" t="s">
        <v>913</v>
      </c>
      <c r="I2087" s="90" t="s">
        <v>1167</v>
      </c>
      <c r="J2087" s="116">
        <v>682</v>
      </c>
      <c r="K2087" s="90" t="s">
        <v>1963</v>
      </c>
      <c r="L2087" s="90" t="s">
        <v>520</v>
      </c>
      <c r="M2087" s="94" t="str">
        <f t="shared" si="35"/>
        <v>OTERO Nicolas</v>
      </c>
      <c r="N2087" s="94" t="str">
        <f>IFERROR(VLOOKUP(A2087,'[2]CLASES-TEMPORADA 2022_2023-2023'!$A:$M,12,0),"")</f>
        <v/>
      </c>
      <c r="O2087" s="90" t="str">
        <f>IFERROR(VLOOKUP(A2087,'[2]CLASES-TEMPORADA 2022_2023-2023'!$A:$M,13,0),"")</f>
        <v/>
      </c>
    </row>
    <row r="2088" spans="1:15" s="94" customFormat="1" x14ac:dyDescent="0.2">
      <c r="A2088" s="116">
        <v>30871</v>
      </c>
      <c r="B2088" s="90" t="s">
        <v>8750</v>
      </c>
      <c r="C2088" s="90" t="s">
        <v>1283</v>
      </c>
      <c r="D2088" s="90" t="s">
        <v>4359</v>
      </c>
      <c r="E2088" s="90" t="s">
        <v>75</v>
      </c>
      <c r="F2088" s="90" t="s">
        <v>4360</v>
      </c>
      <c r="G2088" s="90" t="s">
        <v>14858</v>
      </c>
      <c r="H2088" s="90" t="s">
        <v>920</v>
      </c>
      <c r="I2088" s="90" t="s">
        <v>1124</v>
      </c>
      <c r="J2088" s="116">
        <v>175</v>
      </c>
      <c r="K2088" s="90" t="s">
        <v>1963</v>
      </c>
      <c r="L2088" s="90" t="s">
        <v>520</v>
      </c>
      <c r="M2088" s="94" t="str">
        <f t="shared" si="35"/>
        <v>VAZQUEZ Jorge</v>
      </c>
      <c r="N2088" s="94" t="str">
        <f>IFERROR(VLOOKUP(A2088,'[2]CLASES-TEMPORADA 2022_2023-2023'!$A:$M,12,0),"")</f>
        <v/>
      </c>
      <c r="O2088" s="90" t="str">
        <f>IFERROR(VLOOKUP(A2088,'[2]CLASES-TEMPORADA 2022_2023-2023'!$A:$M,13,0),"")</f>
        <v/>
      </c>
    </row>
    <row r="2089" spans="1:15" s="94" customFormat="1" x14ac:dyDescent="0.2">
      <c r="A2089" s="116">
        <v>30866</v>
      </c>
      <c r="B2089" s="90" t="s">
        <v>8750</v>
      </c>
      <c r="C2089" s="90" t="s">
        <v>14859</v>
      </c>
      <c r="D2089" s="90" t="s">
        <v>4634</v>
      </c>
      <c r="E2089" s="90" t="s">
        <v>4177</v>
      </c>
      <c r="F2089" s="90" t="s">
        <v>5244</v>
      </c>
      <c r="G2089" s="90" t="s">
        <v>14860</v>
      </c>
      <c r="H2089" s="90" t="s">
        <v>909</v>
      </c>
      <c r="I2089" s="90" t="s">
        <v>1133</v>
      </c>
      <c r="J2089" s="116">
        <v>43</v>
      </c>
      <c r="K2089" s="90" t="s">
        <v>1963</v>
      </c>
      <c r="L2089" s="90" t="s">
        <v>520</v>
      </c>
      <c r="M2089" s="94" t="str">
        <f t="shared" si="35"/>
        <v>BOVEDA Mauro</v>
      </c>
      <c r="N2089" s="94" t="str">
        <f>IFERROR(VLOOKUP(A2089,'[2]CLASES-TEMPORADA 2022_2023-2023'!$A:$M,12,0),"")</f>
        <v/>
      </c>
      <c r="O2089" s="90" t="str">
        <f>IFERROR(VLOOKUP(A2089,'[2]CLASES-TEMPORADA 2022_2023-2023'!$A:$M,13,0),"")</f>
        <v/>
      </c>
    </row>
    <row r="2090" spans="1:15" s="94" customFormat="1" x14ac:dyDescent="0.2">
      <c r="A2090" s="116">
        <v>30860</v>
      </c>
      <c r="B2090" s="90" t="s">
        <v>8750</v>
      </c>
      <c r="C2090" s="90" t="s">
        <v>4361</v>
      </c>
      <c r="D2090" s="90" t="s">
        <v>4362</v>
      </c>
      <c r="E2090" s="90" t="s">
        <v>2320</v>
      </c>
      <c r="F2090" s="90" t="s">
        <v>4363</v>
      </c>
      <c r="G2090" s="90" t="s">
        <v>14861</v>
      </c>
      <c r="H2090" s="90" t="s">
        <v>913</v>
      </c>
      <c r="I2090" s="90" t="s">
        <v>1203</v>
      </c>
      <c r="J2090" s="116">
        <v>10055</v>
      </c>
      <c r="K2090" s="90" t="s">
        <v>1963</v>
      </c>
      <c r="L2090" s="90" t="s">
        <v>585</v>
      </c>
      <c r="M2090" s="94" t="str">
        <f t="shared" si="35"/>
        <v>BORDALLO Juan Manuel</v>
      </c>
      <c r="N2090" s="94" t="str">
        <f>IFERROR(VLOOKUP(A2090,'[2]CLASES-TEMPORADA 2022_2023-2023'!$A:$M,12,0),"")</f>
        <v/>
      </c>
      <c r="O2090" s="90" t="str">
        <f>IFERROR(VLOOKUP(A2090,'[2]CLASES-TEMPORADA 2022_2023-2023'!$A:$M,13,0),"")</f>
        <v/>
      </c>
    </row>
    <row r="2091" spans="1:15" s="94" customFormat="1" x14ac:dyDescent="0.2">
      <c r="A2091" s="116">
        <v>30852</v>
      </c>
      <c r="B2091" s="90" t="s">
        <v>8750</v>
      </c>
      <c r="C2091" s="90" t="s">
        <v>115</v>
      </c>
      <c r="D2091" s="90" t="s">
        <v>31</v>
      </c>
      <c r="E2091" s="90" t="s">
        <v>4364</v>
      </c>
      <c r="F2091" s="90" t="s">
        <v>4365</v>
      </c>
      <c r="G2091" s="90" t="s">
        <v>14862</v>
      </c>
      <c r="H2091" s="90" t="s">
        <v>909</v>
      </c>
      <c r="I2091" s="90" t="s">
        <v>1241</v>
      </c>
      <c r="J2091" s="116">
        <v>10116</v>
      </c>
      <c r="K2091" s="90" t="s">
        <v>1963</v>
      </c>
      <c r="L2091" s="90" t="s">
        <v>598</v>
      </c>
      <c r="M2091" s="94" t="str">
        <f t="shared" si="35"/>
        <v>CASTRO Juan Arturo</v>
      </c>
      <c r="N2091" s="94" t="str">
        <f>IFERROR(VLOOKUP(A2091,'[2]CLASES-TEMPORADA 2022_2023-2023'!$A:$M,12,0),"")</f>
        <v/>
      </c>
      <c r="O2091" s="90" t="str">
        <f>IFERROR(VLOOKUP(A2091,'[2]CLASES-TEMPORADA 2022_2023-2023'!$A:$M,13,0),"")</f>
        <v/>
      </c>
    </row>
    <row r="2092" spans="1:15" s="94" customFormat="1" x14ac:dyDescent="0.2">
      <c r="A2092" s="116">
        <v>30841</v>
      </c>
      <c r="B2092" s="90" t="s">
        <v>8750</v>
      </c>
      <c r="C2092" s="90" t="s">
        <v>4366</v>
      </c>
      <c r="D2092" s="90" t="s">
        <v>4367</v>
      </c>
      <c r="E2092" s="90" t="s">
        <v>75</v>
      </c>
      <c r="F2092" s="90" t="s">
        <v>4368</v>
      </c>
      <c r="G2092" s="90" t="s">
        <v>14863</v>
      </c>
      <c r="H2092" s="90" t="s">
        <v>920</v>
      </c>
      <c r="I2092" s="90" t="s">
        <v>3264</v>
      </c>
      <c r="J2092" s="116">
        <v>10400</v>
      </c>
      <c r="K2092" s="90" t="s">
        <v>1963</v>
      </c>
      <c r="L2092" s="90" t="s">
        <v>599</v>
      </c>
      <c r="M2092" s="94" t="str">
        <f t="shared" si="35"/>
        <v>LAORDEN Jorge</v>
      </c>
      <c r="N2092" s="94" t="str">
        <f>IFERROR(VLOOKUP(A2092,'[2]CLASES-TEMPORADA 2022_2023-2023'!$A:$M,12,0),"")</f>
        <v/>
      </c>
      <c r="O2092" s="90" t="str">
        <f>IFERROR(VLOOKUP(A2092,'[2]CLASES-TEMPORADA 2022_2023-2023'!$A:$M,13,0),"")</f>
        <v/>
      </c>
    </row>
    <row r="2093" spans="1:15" s="94" customFormat="1" x14ac:dyDescent="0.2">
      <c r="A2093" s="116">
        <v>30839</v>
      </c>
      <c r="B2093" s="90" t="s">
        <v>10851</v>
      </c>
      <c r="C2093" s="90" t="s">
        <v>14864</v>
      </c>
      <c r="D2093" s="90" t="s">
        <v>10931</v>
      </c>
      <c r="E2093" s="90" t="s">
        <v>5713</v>
      </c>
      <c r="F2093" s="90" t="s">
        <v>2424</v>
      </c>
      <c r="G2093" s="90" t="s">
        <v>14865</v>
      </c>
      <c r="H2093" s="90" t="s">
        <v>909</v>
      </c>
      <c r="I2093" s="90" t="s">
        <v>13242</v>
      </c>
      <c r="J2093" s="116">
        <v>488</v>
      </c>
      <c r="K2093" s="90" t="s">
        <v>1963</v>
      </c>
      <c r="L2093" s="90" t="s">
        <v>602</v>
      </c>
      <c r="M2093" s="94" t="str">
        <f t="shared" si="35"/>
        <v>ORBIS Jimena</v>
      </c>
      <c r="N2093" s="94" t="str">
        <f>IFERROR(VLOOKUP(A2093,'[2]CLASES-TEMPORADA 2022_2023-2023'!$A:$M,12,0),"")</f>
        <v/>
      </c>
      <c r="O2093" s="90" t="str">
        <f>IFERROR(VLOOKUP(A2093,'[2]CLASES-TEMPORADA 2022_2023-2023'!$A:$M,13,0),"")</f>
        <v/>
      </c>
    </row>
    <row r="2094" spans="1:15" s="94" customFormat="1" x14ac:dyDescent="0.2">
      <c r="A2094" s="116">
        <v>30836</v>
      </c>
      <c r="B2094" s="90" t="s">
        <v>8750</v>
      </c>
      <c r="C2094" s="90" t="s">
        <v>1681</v>
      </c>
      <c r="D2094" s="90" t="s">
        <v>26</v>
      </c>
      <c r="E2094" s="90" t="s">
        <v>63</v>
      </c>
      <c r="F2094" s="90" t="s">
        <v>4369</v>
      </c>
      <c r="G2094" s="90" t="s">
        <v>14866</v>
      </c>
      <c r="H2094" s="90" t="s">
        <v>920</v>
      </c>
      <c r="I2094" s="90" t="s">
        <v>1226</v>
      </c>
      <c r="J2094" s="116">
        <v>10151</v>
      </c>
      <c r="K2094" s="90" t="s">
        <v>1963</v>
      </c>
      <c r="L2094" s="90" t="s">
        <v>602</v>
      </c>
      <c r="M2094" s="94" t="str">
        <f t="shared" si="35"/>
        <v>BLAZQUEZ Jesus</v>
      </c>
      <c r="N2094" s="94" t="str">
        <f>IFERROR(VLOOKUP(A2094,'[2]CLASES-TEMPORADA 2022_2023-2023'!$A:$M,12,0),"")</f>
        <v/>
      </c>
      <c r="O2094" s="90" t="str">
        <f>IFERROR(VLOOKUP(A2094,'[2]CLASES-TEMPORADA 2022_2023-2023'!$A:$M,13,0),"")</f>
        <v/>
      </c>
    </row>
    <row r="2095" spans="1:15" s="94" customFormat="1" x14ac:dyDescent="0.2">
      <c r="A2095" s="116">
        <v>30825</v>
      </c>
      <c r="B2095" s="90" t="s">
        <v>8750</v>
      </c>
      <c r="C2095" s="90" t="s">
        <v>2622</v>
      </c>
      <c r="D2095" s="90" t="s">
        <v>4370</v>
      </c>
      <c r="E2095" s="90" t="s">
        <v>75</v>
      </c>
      <c r="F2095" s="90" t="s">
        <v>4371</v>
      </c>
      <c r="G2095" s="90" t="s">
        <v>14867</v>
      </c>
      <c r="H2095" s="90" t="s">
        <v>920</v>
      </c>
      <c r="I2095" s="90" t="s">
        <v>2116</v>
      </c>
      <c r="J2095" s="116">
        <v>10463</v>
      </c>
      <c r="K2095" s="90" t="s">
        <v>1963</v>
      </c>
      <c r="L2095" s="90" t="s">
        <v>583</v>
      </c>
      <c r="M2095" s="94" t="str">
        <f t="shared" si="35"/>
        <v>CASTELLANO Jorge</v>
      </c>
      <c r="N2095" s="94" t="str">
        <f>IFERROR(VLOOKUP(A2095,'[2]CLASES-TEMPORADA 2022_2023-2023'!$A:$M,12,0),"")</f>
        <v/>
      </c>
      <c r="O2095" s="90" t="str">
        <f>IFERROR(VLOOKUP(A2095,'[2]CLASES-TEMPORADA 2022_2023-2023'!$A:$M,13,0),"")</f>
        <v/>
      </c>
    </row>
    <row r="2096" spans="1:15" s="94" customFormat="1" x14ac:dyDescent="0.2">
      <c r="A2096" s="116">
        <v>30817</v>
      </c>
      <c r="B2096" s="90" t="s">
        <v>8750</v>
      </c>
      <c r="C2096" s="90" t="s">
        <v>4202</v>
      </c>
      <c r="D2096" s="90" t="s">
        <v>1043</v>
      </c>
      <c r="E2096" s="90" t="s">
        <v>1107</v>
      </c>
      <c r="F2096" s="90" t="s">
        <v>3808</v>
      </c>
      <c r="G2096" s="90" t="s">
        <v>14868</v>
      </c>
      <c r="H2096" s="90" t="s">
        <v>920</v>
      </c>
      <c r="I2096" s="90" t="s">
        <v>377</v>
      </c>
      <c r="J2096" s="116">
        <v>674</v>
      </c>
      <c r="K2096" s="90" t="s">
        <v>1963</v>
      </c>
      <c r="L2096" s="90" t="s">
        <v>184</v>
      </c>
      <c r="M2096" s="94" t="str">
        <f t="shared" si="35"/>
        <v>MAYOL Hector</v>
      </c>
      <c r="N2096" s="94" t="str">
        <f>IFERROR(VLOOKUP(A2096,'[2]CLASES-TEMPORADA 2022_2023-2023'!$A:$M,12,0),"")</f>
        <v/>
      </c>
      <c r="O2096" s="90" t="str">
        <f>IFERROR(VLOOKUP(A2096,'[2]CLASES-TEMPORADA 2022_2023-2023'!$A:$M,13,0),"")</f>
        <v/>
      </c>
    </row>
    <row r="2097" spans="1:15" s="94" customFormat="1" x14ac:dyDescent="0.2">
      <c r="A2097" s="116">
        <v>30804</v>
      </c>
      <c r="B2097" s="90" t="s">
        <v>8750</v>
      </c>
      <c r="C2097" s="90" t="s">
        <v>1680</v>
      </c>
      <c r="D2097" s="90" t="s">
        <v>102</v>
      </c>
      <c r="E2097" s="90" t="s">
        <v>4372</v>
      </c>
      <c r="F2097" s="90" t="s">
        <v>4373</v>
      </c>
      <c r="G2097" s="90" t="s">
        <v>14869</v>
      </c>
      <c r="H2097" s="90" t="s">
        <v>913</v>
      </c>
      <c r="I2097" s="90" t="s">
        <v>873</v>
      </c>
      <c r="J2097" s="116">
        <v>10427</v>
      </c>
      <c r="K2097" s="90" t="s">
        <v>2011</v>
      </c>
      <c r="L2097" s="90" t="s">
        <v>583</v>
      </c>
      <c r="M2097" s="94" t="str">
        <f t="shared" si="35"/>
        <v>VALENZUELA David Jerman</v>
      </c>
      <c r="N2097" s="94" t="str">
        <f>IFERROR(VLOOKUP(A2097,'[2]CLASES-TEMPORADA 2022_2023-2023'!$A:$M,12,0),"")</f>
        <v/>
      </c>
      <c r="O2097" s="90" t="str">
        <f>IFERROR(VLOOKUP(A2097,'[2]CLASES-TEMPORADA 2022_2023-2023'!$A:$M,13,0),"")</f>
        <v/>
      </c>
    </row>
    <row r="2098" spans="1:15" s="94" customFormat="1" x14ac:dyDescent="0.2">
      <c r="A2098" s="116">
        <v>30783</v>
      </c>
      <c r="B2098" s="90" t="s">
        <v>8750</v>
      </c>
      <c r="C2098" s="90" t="s">
        <v>4375</v>
      </c>
      <c r="D2098" s="90" t="s">
        <v>2669</v>
      </c>
      <c r="E2098" s="90" t="s">
        <v>105</v>
      </c>
      <c r="F2098" s="90" t="s">
        <v>4376</v>
      </c>
      <c r="G2098" s="90" t="s">
        <v>14870</v>
      </c>
      <c r="H2098" s="90" t="s">
        <v>909</v>
      </c>
      <c r="I2098" s="90" t="s">
        <v>550</v>
      </c>
      <c r="J2098" s="116">
        <v>10138</v>
      </c>
      <c r="K2098" s="90" t="s">
        <v>1963</v>
      </c>
      <c r="L2098" s="90" t="s">
        <v>627</v>
      </c>
      <c r="M2098" s="94" t="str">
        <f t="shared" si="35"/>
        <v>CASADO Francisco Javier</v>
      </c>
      <c r="N2098" s="94" t="str">
        <f>IFERROR(VLOOKUP(A2098,'[2]CLASES-TEMPORADA 2022_2023-2023'!$A:$M,12,0),"")</f>
        <v/>
      </c>
      <c r="O2098" s="90" t="str">
        <f>IFERROR(VLOOKUP(A2098,'[2]CLASES-TEMPORADA 2022_2023-2023'!$A:$M,13,0),"")</f>
        <v/>
      </c>
    </row>
    <row r="2099" spans="1:15" s="94" customFormat="1" x14ac:dyDescent="0.2">
      <c r="A2099" s="116">
        <v>30736</v>
      </c>
      <c r="B2099" s="90" t="s">
        <v>8750</v>
      </c>
      <c r="C2099" s="90" t="s">
        <v>51</v>
      </c>
      <c r="D2099" s="90" t="s">
        <v>1316</v>
      </c>
      <c r="E2099" s="90" t="s">
        <v>109</v>
      </c>
      <c r="F2099" s="90" t="s">
        <v>14871</v>
      </c>
      <c r="G2099" s="90" t="s">
        <v>14872</v>
      </c>
      <c r="H2099" s="90" t="s">
        <v>909</v>
      </c>
      <c r="I2099" s="90" t="s">
        <v>2219</v>
      </c>
      <c r="J2099" s="116">
        <v>10475</v>
      </c>
      <c r="K2099" s="90" t="s">
        <v>1963</v>
      </c>
      <c r="L2099" s="90" t="s">
        <v>591</v>
      </c>
      <c r="M2099" s="94" t="str">
        <f t="shared" si="35"/>
        <v>DIAZ Juan Carlos</v>
      </c>
      <c r="N2099" s="94" t="str">
        <f>IFERROR(VLOOKUP(A2099,'[2]CLASES-TEMPORADA 2022_2023-2023'!$A:$M,12,0),"")</f>
        <v/>
      </c>
      <c r="O2099" s="90" t="str">
        <f>IFERROR(VLOOKUP(A2099,'[2]CLASES-TEMPORADA 2022_2023-2023'!$A:$M,13,0),"")</f>
        <v/>
      </c>
    </row>
    <row r="2100" spans="1:15" s="94" customFormat="1" x14ac:dyDescent="0.2">
      <c r="A2100" s="116">
        <v>30734</v>
      </c>
      <c r="B2100" s="90" t="s">
        <v>8750</v>
      </c>
      <c r="C2100" s="90" t="s">
        <v>3437</v>
      </c>
      <c r="D2100" s="90" t="s">
        <v>3215</v>
      </c>
      <c r="E2100" s="90" t="s">
        <v>34</v>
      </c>
      <c r="F2100" s="90" t="s">
        <v>4377</v>
      </c>
      <c r="G2100" s="90" t="s">
        <v>14873</v>
      </c>
      <c r="H2100" s="90" t="s">
        <v>913</v>
      </c>
      <c r="I2100" s="90" t="s">
        <v>958</v>
      </c>
      <c r="J2100" s="116">
        <v>355</v>
      </c>
      <c r="K2100" s="90" t="s">
        <v>1963</v>
      </c>
      <c r="L2100" s="90" t="s">
        <v>604</v>
      </c>
      <c r="M2100" s="94" t="str">
        <f t="shared" si="35"/>
        <v>REBOLLEDO Alejandro</v>
      </c>
      <c r="N2100" s="94" t="str">
        <f>IFERROR(VLOOKUP(A2100,'[2]CLASES-TEMPORADA 2022_2023-2023'!$A:$M,12,0),"")</f>
        <v/>
      </c>
      <c r="O2100" s="90" t="str">
        <f>IFERROR(VLOOKUP(A2100,'[2]CLASES-TEMPORADA 2022_2023-2023'!$A:$M,13,0),"")</f>
        <v/>
      </c>
    </row>
    <row r="2101" spans="1:15" s="94" customFormat="1" x14ac:dyDescent="0.2">
      <c r="A2101" s="116">
        <v>30677</v>
      </c>
      <c r="B2101" s="90" t="s">
        <v>8750</v>
      </c>
      <c r="C2101" s="90" t="s">
        <v>96</v>
      </c>
      <c r="D2101" s="90" t="s">
        <v>4378</v>
      </c>
      <c r="E2101" s="90" t="s">
        <v>41</v>
      </c>
      <c r="F2101" s="90" t="s">
        <v>4379</v>
      </c>
      <c r="G2101" s="90" t="s">
        <v>14874</v>
      </c>
      <c r="H2101" s="90" t="s">
        <v>913</v>
      </c>
      <c r="I2101" s="90" t="s">
        <v>1135</v>
      </c>
      <c r="J2101" s="116">
        <v>2</v>
      </c>
      <c r="K2101" s="90" t="s">
        <v>1963</v>
      </c>
      <c r="L2101" s="90" t="s">
        <v>591</v>
      </c>
      <c r="M2101" s="94" t="str">
        <f t="shared" si="35"/>
        <v>DURAN David</v>
      </c>
      <c r="N2101" s="94" t="str">
        <f>IFERROR(VLOOKUP(A2101,'[2]CLASES-TEMPORADA 2022_2023-2023'!$A:$M,12,0),"")</f>
        <v/>
      </c>
      <c r="O2101" s="90" t="str">
        <f>IFERROR(VLOOKUP(A2101,'[2]CLASES-TEMPORADA 2022_2023-2023'!$A:$M,13,0),"")</f>
        <v/>
      </c>
    </row>
    <row r="2102" spans="1:15" s="94" customFormat="1" x14ac:dyDescent="0.2">
      <c r="A2102" s="116">
        <v>30641</v>
      </c>
      <c r="B2102" s="90" t="s">
        <v>8750</v>
      </c>
      <c r="C2102" s="90" t="s">
        <v>4380</v>
      </c>
      <c r="D2102" s="90" t="s">
        <v>46</v>
      </c>
      <c r="E2102" s="90" t="s">
        <v>1052</v>
      </c>
      <c r="F2102" s="90" t="s">
        <v>4381</v>
      </c>
      <c r="G2102" s="90" t="s">
        <v>14875</v>
      </c>
      <c r="H2102" s="90" t="s">
        <v>920</v>
      </c>
      <c r="I2102" s="90" t="s">
        <v>4322</v>
      </c>
      <c r="J2102" s="116">
        <v>46</v>
      </c>
      <c r="K2102" s="90" t="s">
        <v>1963</v>
      </c>
      <c r="L2102" s="90" t="s">
        <v>583</v>
      </c>
      <c r="M2102" s="94" t="str">
        <f t="shared" si="35"/>
        <v>ORTIZ DE ZARATE Unai</v>
      </c>
      <c r="N2102" s="94" t="str">
        <f>IFERROR(VLOOKUP(A2102,'[2]CLASES-TEMPORADA 2022_2023-2023'!$A:$M,12,0),"")</f>
        <v/>
      </c>
      <c r="O2102" s="90" t="str">
        <f>IFERROR(VLOOKUP(A2102,'[2]CLASES-TEMPORADA 2022_2023-2023'!$A:$M,13,0),"")</f>
        <v/>
      </c>
    </row>
    <row r="2103" spans="1:15" s="94" customFormat="1" x14ac:dyDescent="0.2">
      <c r="A2103" s="116">
        <v>30614</v>
      </c>
      <c r="B2103" s="90" t="s">
        <v>8750</v>
      </c>
      <c r="C2103" s="90" t="s">
        <v>1725</v>
      </c>
      <c r="D2103" s="90" t="s">
        <v>4382</v>
      </c>
      <c r="E2103" s="90" t="s">
        <v>43</v>
      </c>
      <c r="F2103" s="90" t="s">
        <v>4383</v>
      </c>
      <c r="G2103" s="90" t="s">
        <v>14876</v>
      </c>
      <c r="H2103" s="90" t="s">
        <v>909</v>
      </c>
      <c r="I2103" s="90" t="s">
        <v>666</v>
      </c>
      <c r="J2103" s="116">
        <v>10219</v>
      </c>
      <c r="K2103" s="90" t="s">
        <v>1963</v>
      </c>
      <c r="L2103" s="90" t="s">
        <v>591</v>
      </c>
      <c r="M2103" s="94" t="str">
        <f t="shared" si="35"/>
        <v>ESPINOSA Antonio</v>
      </c>
      <c r="N2103" s="94" t="str">
        <f>IFERROR(VLOOKUP(A2103,'[2]CLASES-TEMPORADA 2022_2023-2023'!$A:$M,12,0),"")</f>
        <v/>
      </c>
      <c r="O2103" s="90" t="str">
        <f>IFERROR(VLOOKUP(A2103,'[2]CLASES-TEMPORADA 2022_2023-2023'!$A:$M,13,0),"")</f>
        <v/>
      </c>
    </row>
    <row r="2104" spans="1:15" s="94" customFormat="1" x14ac:dyDescent="0.2">
      <c r="A2104" s="116">
        <v>30601</v>
      </c>
      <c r="B2104" s="90" t="s">
        <v>8750</v>
      </c>
      <c r="C2104" s="90" t="s">
        <v>22</v>
      </c>
      <c r="D2104" s="90" t="s">
        <v>1090</v>
      </c>
      <c r="E2104" s="90" t="s">
        <v>41</v>
      </c>
      <c r="F2104" s="90" t="s">
        <v>4384</v>
      </c>
      <c r="G2104" s="90" t="s">
        <v>14877</v>
      </c>
      <c r="H2104" s="90" t="s">
        <v>920</v>
      </c>
      <c r="I2104" s="90" t="s">
        <v>1256</v>
      </c>
      <c r="J2104" s="116">
        <v>10164</v>
      </c>
      <c r="K2104" s="90" t="s">
        <v>1963</v>
      </c>
      <c r="L2104" s="90" t="s">
        <v>604</v>
      </c>
      <c r="M2104" s="94" t="str">
        <f t="shared" si="35"/>
        <v>FERNANDEZ David</v>
      </c>
      <c r="N2104" s="94" t="str">
        <f>IFERROR(VLOOKUP(A2104,'[2]CLASES-TEMPORADA 2022_2023-2023'!$A:$M,12,0),"")</f>
        <v/>
      </c>
      <c r="O2104" s="90" t="str">
        <f>IFERROR(VLOOKUP(A2104,'[2]CLASES-TEMPORADA 2022_2023-2023'!$A:$M,13,0),"")</f>
        <v/>
      </c>
    </row>
    <row r="2105" spans="1:15" s="94" customFormat="1" x14ac:dyDescent="0.2">
      <c r="A2105" s="116">
        <v>30596</v>
      </c>
      <c r="B2105" s="90" t="s">
        <v>8750</v>
      </c>
      <c r="C2105" s="90" t="s">
        <v>4385</v>
      </c>
      <c r="D2105" s="90" t="s">
        <v>1602</v>
      </c>
      <c r="E2105" s="90" t="s">
        <v>4103</v>
      </c>
      <c r="F2105" s="90" t="s">
        <v>4386</v>
      </c>
      <c r="G2105" s="90" t="s">
        <v>14878</v>
      </c>
      <c r="H2105" s="90" t="s">
        <v>909</v>
      </c>
      <c r="I2105" s="90" t="s">
        <v>1189</v>
      </c>
      <c r="J2105" s="116">
        <v>10014</v>
      </c>
      <c r="K2105" s="90" t="s">
        <v>1963</v>
      </c>
      <c r="L2105" s="90" t="s">
        <v>185</v>
      </c>
      <c r="M2105" s="94" t="str">
        <f t="shared" ref="M2105:M2168" si="36">CONCATENATE(C2105," ",PROPER(E2105))</f>
        <v>TEJEDOR Cesar</v>
      </c>
      <c r="N2105" s="94" t="str">
        <f>IFERROR(VLOOKUP(A2105,'[2]CLASES-TEMPORADA 2022_2023-2023'!$A:$M,12,0),"")</f>
        <v/>
      </c>
      <c r="O2105" s="90" t="str">
        <f>IFERROR(VLOOKUP(A2105,'[2]CLASES-TEMPORADA 2022_2023-2023'!$A:$M,13,0),"")</f>
        <v/>
      </c>
    </row>
    <row r="2106" spans="1:15" s="94" customFormat="1" x14ac:dyDescent="0.2">
      <c r="A2106" s="116">
        <v>30591</v>
      </c>
      <c r="B2106" s="90" t="s">
        <v>8750</v>
      </c>
      <c r="C2106" s="90" t="s">
        <v>2658</v>
      </c>
      <c r="D2106" s="90"/>
      <c r="E2106" s="90" t="s">
        <v>4387</v>
      </c>
      <c r="F2106" s="90" t="s">
        <v>4388</v>
      </c>
      <c r="G2106" s="90" t="s">
        <v>14879</v>
      </c>
      <c r="H2106" s="90" t="s">
        <v>920</v>
      </c>
      <c r="I2106" s="90" t="s">
        <v>13474</v>
      </c>
      <c r="J2106" s="116">
        <v>10471</v>
      </c>
      <c r="K2106" s="90" t="s">
        <v>1982</v>
      </c>
      <c r="L2106" s="90" t="s">
        <v>583</v>
      </c>
      <c r="M2106" s="94" t="str">
        <f t="shared" si="36"/>
        <v>LIU Cong</v>
      </c>
      <c r="N2106" s="94" t="str">
        <f>IFERROR(VLOOKUP(A2106,'[2]CLASES-TEMPORADA 2022_2023-2023'!$A:$M,12,0),"")</f>
        <v/>
      </c>
      <c r="O2106" s="90" t="str">
        <f>IFERROR(VLOOKUP(A2106,'[2]CLASES-TEMPORADA 2022_2023-2023'!$A:$M,13,0),"")</f>
        <v/>
      </c>
    </row>
    <row r="2107" spans="1:15" s="94" customFormat="1" x14ac:dyDescent="0.2">
      <c r="A2107" s="116">
        <v>30590</v>
      </c>
      <c r="B2107" s="90" t="s">
        <v>8750</v>
      </c>
      <c r="C2107" s="90" t="s">
        <v>21</v>
      </c>
      <c r="D2107" s="90" t="s">
        <v>22</v>
      </c>
      <c r="E2107" s="90" t="s">
        <v>24</v>
      </c>
      <c r="F2107" s="90" t="s">
        <v>14880</v>
      </c>
      <c r="G2107" s="90" t="s">
        <v>14881</v>
      </c>
      <c r="H2107" s="90" t="s">
        <v>913</v>
      </c>
      <c r="I2107" s="90" t="s">
        <v>954</v>
      </c>
      <c r="J2107" s="116">
        <v>321</v>
      </c>
      <c r="K2107" s="90" t="s">
        <v>1963</v>
      </c>
      <c r="L2107" s="90" t="s">
        <v>591</v>
      </c>
      <c r="M2107" s="94" t="str">
        <f t="shared" si="36"/>
        <v>GARCIA Daniel</v>
      </c>
      <c r="N2107" s="94" t="str">
        <f>IFERROR(VLOOKUP(A2107,'[2]CLASES-TEMPORADA 2022_2023-2023'!$A:$M,12,0),"")</f>
        <v/>
      </c>
      <c r="O2107" s="90" t="str">
        <f>IFERROR(VLOOKUP(A2107,'[2]CLASES-TEMPORADA 2022_2023-2023'!$A:$M,13,0),"")</f>
        <v/>
      </c>
    </row>
    <row r="2108" spans="1:15" s="94" customFormat="1" x14ac:dyDescent="0.2">
      <c r="A2108" s="116">
        <v>30540</v>
      </c>
      <c r="B2108" s="90" t="s">
        <v>8750</v>
      </c>
      <c r="C2108" s="90" t="s">
        <v>2758</v>
      </c>
      <c r="D2108" s="90" t="s">
        <v>4389</v>
      </c>
      <c r="E2108" s="90" t="s">
        <v>110</v>
      </c>
      <c r="F2108" s="90" t="s">
        <v>4390</v>
      </c>
      <c r="G2108" s="90" t="s">
        <v>14882</v>
      </c>
      <c r="H2108" s="90" t="s">
        <v>913</v>
      </c>
      <c r="I2108" s="90" t="s">
        <v>1149</v>
      </c>
      <c r="J2108" s="116">
        <v>102</v>
      </c>
      <c r="K2108" s="90" t="s">
        <v>1963</v>
      </c>
      <c r="L2108" s="90" t="s">
        <v>582</v>
      </c>
      <c r="M2108" s="94" t="str">
        <f t="shared" si="36"/>
        <v>GIMENO Alvaro</v>
      </c>
      <c r="N2108" s="94" t="str">
        <f>IFERROR(VLOOKUP(A2108,'[2]CLASES-TEMPORADA 2022_2023-2023'!$A:$M,12,0),"")</f>
        <v/>
      </c>
      <c r="O2108" s="90" t="str">
        <f>IFERROR(VLOOKUP(A2108,'[2]CLASES-TEMPORADA 2022_2023-2023'!$A:$M,13,0),"")</f>
        <v/>
      </c>
    </row>
    <row r="2109" spans="1:15" s="94" customFormat="1" x14ac:dyDescent="0.2">
      <c r="A2109" s="116">
        <v>30539</v>
      </c>
      <c r="B2109" s="90" t="s">
        <v>8750</v>
      </c>
      <c r="C2109" s="90" t="s">
        <v>21</v>
      </c>
      <c r="D2109" s="90" t="s">
        <v>1660</v>
      </c>
      <c r="E2109" s="90" t="s">
        <v>2363</v>
      </c>
      <c r="F2109" s="90" t="s">
        <v>2791</v>
      </c>
      <c r="G2109" s="90" t="s">
        <v>14883</v>
      </c>
      <c r="H2109" s="90" t="s">
        <v>909</v>
      </c>
      <c r="I2109" s="90" t="s">
        <v>1149</v>
      </c>
      <c r="J2109" s="116">
        <v>102</v>
      </c>
      <c r="K2109" s="90" t="s">
        <v>1963</v>
      </c>
      <c r="L2109" s="90" t="s">
        <v>582</v>
      </c>
      <c r="M2109" s="94" t="str">
        <f t="shared" si="36"/>
        <v>GARCIA Lucas</v>
      </c>
      <c r="N2109" s="94" t="str">
        <f>IFERROR(VLOOKUP(A2109,'[2]CLASES-TEMPORADA 2022_2023-2023'!$A:$M,12,0),"")</f>
        <v/>
      </c>
      <c r="O2109" s="90" t="str">
        <f>IFERROR(VLOOKUP(A2109,'[2]CLASES-TEMPORADA 2022_2023-2023'!$A:$M,13,0),"")</f>
        <v/>
      </c>
    </row>
    <row r="2110" spans="1:15" s="94" customFormat="1" x14ac:dyDescent="0.2">
      <c r="A2110" s="116">
        <v>30532</v>
      </c>
      <c r="B2110" s="90" t="s">
        <v>8750</v>
      </c>
      <c r="C2110" s="90" t="s">
        <v>4391</v>
      </c>
      <c r="D2110" s="90" t="s">
        <v>74</v>
      </c>
      <c r="E2110" s="90" t="s">
        <v>43</v>
      </c>
      <c r="F2110" s="90" t="s">
        <v>4392</v>
      </c>
      <c r="G2110" s="90" t="s">
        <v>14884</v>
      </c>
      <c r="H2110" s="90" t="s">
        <v>913</v>
      </c>
      <c r="I2110" s="90" t="s">
        <v>952</v>
      </c>
      <c r="J2110" s="116">
        <v>308</v>
      </c>
      <c r="K2110" s="90" t="s">
        <v>1963</v>
      </c>
      <c r="L2110" s="90" t="s">
        <v>591</v>
      </c>
      <c r="M2110" s="94" t="str">
        <f t="shared" si="36"/>
        <v>CURIEL Antonio</v>
      </c>
      <c r="N2110" s="94" t="str">
        <f>IFERROR(VLOOKUP(A2110,'[2]CLASES-TEMPORADA 2022_2023-2023'!$A:$M,12,0),"")</f>
        <v/>
      </c>
      <c r="O2110" s="90" t="str">
        <f>IFERROR(VLOOKUP(A2110,'[2]CLASES-TEMPORADA 2022_2023-2023'!$A:$M,13,0),"")</f>
        <v/>
      </c>
    </row>
    <row r="2111" spans="1:15" s="94" customFormat="1" x14ac:dyDescent="0.2">
      <c r="A2111" s="116">
        <v>30527</v>
      </c>
      <c r="B2111" s="90" t="s">
        <v>8750</v>
      </c>
      <c r="C2111" s="90" t="s">
        <v>2517</v>
      </c>
      <c r="D2111" s="90" t="s">
        <v>4393</v>
      </c>
      <c r="E2111" s="90" t="s">
        <v>126</v>
      </c>
      <c r="F2111" s="90" t="s">
        <v>4394</v>
      </c>
      <c r="G2111" s="90" t="s">
        <v>14885</v>
      </c>
      <c r="H2111" s="90" t="s">
        <v>909</v>
      </c>
      <c r="I2111" s="90" t="s">
        <v>1151</v>
      </c>
      <c r="J2111" s="116">
        <v>104</v>
      </c>
      <c r="K2111" s="90" t="s">
        <v>1963</v>
      </c>
      <c r="L2111" s="90" t="s">
        <v>582</v>
      </c>
      <c r="M2111" s="94" t="str">
        <f t="shared" si="36"/>
        <v>VILLA Pablo</v>
      </c>
      <c r="N2111" s="94" t="str">
        <f>IFERROR(VLOOKUP(A2111,'[2]CLASES-TEMPORADA 2022_2023-2023'!$A:$M,12,0),"")</f>
        <v/>
      </c>
      <c r="O2111" s="90" t="str">
        <f>IFERROR(VLOOKUP(A2111,'[2]CLASES-TEMPORADA 2022_2023-2023'!$A:$M,13,0),"")</f>
        <v/>
      </c>
    </row>
    <row r="2112" spans="1:15" s="94" customFormat="1" x14ac:dyDescent="0.2">
      <c r="A2112" s="116">
        <v>30514</v>
      </c>
      <c r="B2112" s="90" t="s">
        <v>8750</v>
      </c>
      <c r="C2112" s="90" t="s">
        <v>103</v>
      </c>
      <c r="D2112" s="90" t="s">
        <v>4395</v>
      </c>
      <c r="E2112" s="90" t="s">
        <v>2150</v>
      </c>
      <c r="F2112" s="90" t="s">
        <v>4396</v>
      </c>
      <c r="G2112" s="90" t="s">
        <v>14886</v>
      </c>
      <c r="H2112" s="90" t="s">
        <v>909</v>
      </c>
      <c r="I2112" s="90" t="s">
        <v>4673</v>
      </c>
      <c r="J2112" s="116">
        <v>10234</v>
      </c>
      <c r="K2112" s="90" t="s">
        <v>2113</v>
      </c>
      <c r="L2112" s="90" t="s">
        <v>582</v>
      </c>
      <c r="M2112" s="94" t="str">
        <f t="shared" si="36"/>
        <v>PEREIRA Eric</v>
      </c>
      <c r="N2112" s="94" t="str">
        <f>IFERROR(VLOOKUP(A2112,'[2]CLASES-TEMPORADA 2022_2023-2023'!$A:$M,12,0),"")</f>
        <v/>
      </c>
      <c r="O2112" s="90" t="str">
        <f>IFERROR(VLOOKUP(A2112,'[2]CLASES-TEMPORADA 2022_2023-2023'!$A:$M,13,0),"")</f>
        <v/>
      </c>
    </row>
    <row r="2113" spans="1:15" s="94" customFormat="1" x14ac:dyDescent="0.2">
      <c r="A2113" s="116">
        <v>30511</v>
      </c>
      <c r="B2113" s="90" t="s">
        <v>8750</v>
      </c>
      <c r="C2113" s="90" t="s">
        <v>21</v>
      </c>
      <c r="D2113" s="90" t="s">
        <v>957</v>
      </c>
      <c r="E2113" s="90" t="s">
        <v>24</v>
      </c>
      <c r="F2113" s="90" t="s">
        <v>2570</v>
      </c>
      <c r="G2113" s="90" t="s">
        <v>14887</v>
      </c>
      <c r="H2113" s="90" t="s">
        <v>920</v>
      </c>
      <c r="I2113" s="90" t="s">
        <v>1256</v>
      </c>
      <c r="J2113" s="116">
        <v>10164</v>
      </c>
      <c r="K2113" s="90" t="s">
        <v>1963</v>
      </c>
      <c r="L2113" s="90" t="s">
        <v>604</v>
      </c>
      <c r="M2113" s="94" t="str">
        <f t="shared" si="36"/>
        <v>GARCIA Daniel</v>
      </c>
      <c r="N2113" s="94">
        <f>IFERROR(VLOOKUP(A2113,'[2]CLASES-TEMPORADA 2022_2023-2023'!$A:$M,12,0),"")</f>
        <v>-1</v>
      </c>
      <c r="O2113" s="90" t="str">
        <f>IFERROR(VLOOKUP(A2113,'[2]CLASES-TEMPORADA 2022_2023-2023'!$A:$M,13,0),"")</f>
        <v>NUE</v>
      </c>
    </row>
    <row r="2114" spans="1:15" s="94" customFormat="1" x14ac:dyDescent="0.2">
      <c r="A2114" s="116">
        <v>30510</v>
      </c>
      <c r="B2114" s="90" t="s">
        <v>8750</v>
      </c>
      <c r="C2114" s="90" t="s">
        <v>924</v>
      </c>
      <c r="D2114" s="90" t="s">
        <v>4397</v>
      </c>
      <c r="E2114" s="90" t="s">
        <v>66</v>
      </c>
      <c r="F2114" s="90" t="s">
        <v>4398</v>
      </c>
      <c r="G2114" s="90" t="s">
        <v>14888</v>
      </c>
      <c r="H2114" s="90" t="s">
        <v>913</v>
      </c>
      <c r="I2114" s="90" t="s">
        <v>2197</v>
      </c>
      <c r="J2114" s="116">
        <v>10159</v>
      </c>
      <c r="K2114" s="90" t="s">
        <v>1963</v>
      </c>
      <c r="L2114" s="90" t="s">
        <v>583</v>
      </c>
      <c r="M2114" s="94" t="str">
        <f t="shared" si="36"/>
        <v>ALONSO Martin</v>
      </c>
      <c r="N2114" s="94" t="str">
        <f>IFERROR(VLOOKUP(A2114,'[2]CLASES-TEMPORADA 2022_2023-2023'!$A:$M,12,0),"")</f>
        <v/>
      </c>
      <c r="O2114" s="90" t="str">
        <f>IFERROR(VLOOKUP(A2114,'[2]CLASES-TEMPORADA 2022_2023-2023'!$A:$M,13,0),"")</f>
        <v/>
      </c>
    </row>
    <row r="2115" spans="1:15" s="94" customFormat="1" x14ac:dyDescent="0.2">
      <c r="A2115" s="116">
        <v>30507</v>
      </c>
      <c r="B2115" s="90" t="s">
        <v>8750</v>
      </c>
      <c r="C2115" s="90" t="s">
        <v>4399</v>
      </c>
      <c r="D2115" s="90" t="s">
        <v>66</v>
      </c>
      <c r="E2115" s="90" t="s">
        <v>4400</v>
      </c>
      <c r="F2115" s="90" t="s">
        <v>4401</v>
      </c>
      <c r="G2115" s="90" t="s">
        <v>14889</v>
      </c>
      <c r="H2115" s="90" t="s">
        <v>913</v>
      </c>
      <c r="I2115" s="90" t="s">
        <v>1482</v>
      </c>
      <c r="J2115" s="116">
        <v>577</v>
      </c>
      <c r="K2115" s="90" t="s">
        <v>1963</v>
      </c>
      <c r="L2115" s="90" t="s">
        <v>602</v>
      </c>
      <c r="M2115" s="94" t="str">
        <f t="shared" si="36"/>
        <v>ARRISCADO Guzman</v>
      </c>
      <c r="N2115" s="94" t="str">
        <f>IFERROR(VLOOKUP(A2115,'[2]CLASES-TEMPORADA 2022_2023-2023'!$A:$M,12,0),"")</f>
        <v/>
      </c>
      <c r="O2115" s="90" t="str">
        <f>IFERROR(VLOOKUP(A2115,'[2]CLASES-TEMPORADA 2022_2023-2023'!$A:$M,13,0),"")</f>
        <v/>
      </c>
    </row>
    <row r="2116" spans="1:15" s="94" customFormat="1" x14ac:dyDescent="0.2">
      <c r="A2116" s="116">
        <v>30501</v>
      </c>
      <c r="B2116" s="90" t="s">
        <v>8750</v>
      </c>
      <c r="C2116" s="90" t="s">
        <v>53</v>
      </c>
      <c r="D2116" s="90" t="s">
        <v>4056</v>
      </c>
      <c r="E2116" s="90" t="s">
        <v>2040</v>
      </c>
      <c r="F2116" s="90" t="s">
        <v>4402</v>
      </c>
      <c r="G2116" s="90" t="s">
        <v>14890</v>
      </c>
      <c r="H2116" s="90" t="s">
        <v>920</v>
      </c>
      <c r="I2116" s="90" t="s">
        <v>1087</v>
      </c>
      <c r="J2116" s="116">
        <v>712</v>
      </c>
      <c r="K2116" s="90" t="s">
        <v>1963</v>
      </c>
      <c r="L2116" s="90" t="s">
        <v>585</v>
      </c>
      <c r="M2116" s="94" t="str">
        <f t="shared" si="36"/>
        <v>GIL Juan</v>
      </c>
      <c r="N2116" s="94" t="str">
        <f>IFERROR(VLOOKUP(A2116,'[2]CLASES-TEMPORADA 2022_2023-2023'!$A:$M,12,0),"")</f>
        <v/>
      </c>
      <c r="O2116" s="90" t="str">
        <f>IFERROR(VLOOKUP(A2116,'[2]CLASES-TEMPORADA 2022_2023-2023'!$A:$M,13,0),"")</f>
        <v/>
      </c>
    </row>
    <row r="2117" spans="1:15" s="94" customFormat="1" x14ac:dyDescent="0.2">
      <c r="A2117" s="116">
        <v>30494</v>
      </c>
      <c r="B2117" s="90" t="s">
        <v>8750</v>
      </c>
      <c r="C2117" s="90" t="s">
        <v>3982</v>
      </c>
      <c r="D2117" s="90" t="s">
        <v>21</v>
      </c>
      <c r="E2117" s="90" t="s">
        <v>4403</v>
      </c>
      <c r="F2117" s="90" t="s">
        <v>3660</v>
      </c>
      <c r="G2117" s="90" t="s">
        <v>14891</v>
      </c>
      <c r="H2117" s="90" t="s">
        <v>913</v>
      </c>
      <c r="I2117" s="90" t="s">
        <v>953</v>
      </c>
      <c r="J2117" s="116">
        <v>309</v>
      </c>
      <c r="K2117" s="90" t="s">
        <v>1963</v>
      </c>
      <c r="L2117" s="90" t="s">
        <v>583</v>
      </c>
      <c r="M2117" s="94" t="str">
        <f t="shared" si="36"/>
        <v>MEANA Ramiro</v>
      </c>
      <c r="N2117" s="94" t="str">
        <f>IFERROR(VLOOKUP(A2117,'[2]CLASES-TEMPORADA 2022_2023-2023'!$A:$M,12,0),"")</f>
        <v/>
      </c>
      <c r="O2117" s="90" t="str">
        <f>IFERROR(VLOOKUP(A2117,'[2]CLASES-TEMPORADA 2022_2023-2023'!$A:$M,13,0),"")</f>
        <v/>
      </c>
    </row>
    <row r="2118" spans="1:15" s="94" customFormat="1" x14ac:dyDescent="0.2">
      <c r="A2118" s="116">
        <v>30493</v>
      </c>
      <c r="B2118" s="90" t="s">
        <v>8750</v>
      </c>
      <c r="C2118" s="90" t="s">
        <v>14892</v>
      </c>
      <c r="D2118" s="90"/>
      <c r="E2118" s="90" t="s">
        <v>14893</v>
      </c>
      <c r="F2118" s="90" t="s">
        <v>14894</v>
      </c>
      <c r="G2118" s="90" t="s">
        <v>14895</v>
      </c>
      <c r="H2118" s="90" t="s">
        <v>920</v>
      </c>
      <c r="I2118" s="90" t="s">
        <v>953</v>
      </c>
      <c r="J2118" s="116">
        <v>309</v>
      </c>
      <c r="K2118" s="90" t="s">
        <v>2160</v>
      </c>
      <c r="L2118" s="90" t="s">
        <v>583</v>
      </c>
      <c r="M2118" s="94" t="str">
        <f t="shared" si="36"/>
        <v>RADZIKOWSKI Dariusz</v>
      </c>
      <c r="N2118" s="94" t="str">
        <f>IFERROR(VLOOKUP(A2118,'[2]CLASES-TEMPORADA 2022_2023-2023'!$A:$M,12,0),"")</f>
        <v/>
      </c>
      <c r="O2118" s="90" t="str">
        <f>IFERROR(VLOOKUP(A2118,'[2]CLASES-TEMPORADA 2022_2023-2023'!$A:$M,13,0),"")</f>
        <v/>
      </c>
    </row>
    <row r="2119" spans="1:15" s="94" customFormat="1" x14ac:dyDescent="0.2">
      <c r="A2119" s="116">
        <v>30490</v>
      </c>
      <c r="B2119" s="90" t="s">
        <v>8750</v>
      </c>
      <c r="C2119" s="90" t="s">
        <v>4257</v>
      </c>
      <c r="D2119" s="90" t="s">
        <v>4404</v>
      </c>
      <c r="E2119" s="90" t="s">
        <v>110</v>
      </c>
      <c r="F2119" s="90" t="s">
        <v>4405</v>
      </c>
      <c r="G2119" s="90" t="s">
        <v>14896</v>
      </c>
      <c r="H2119" s="90" t="s">
        <v>909</v>
      </c>
      <c r="I2119" s="90" t="s">
        <v>1249</v>
      </c>
      <c r="J2119" s="116">
        <v>10181</v>
      </c>
      <c r="K2119" s="90" t="s">
        <v>1963</v>
      </c>
      <c r="L2119" s="90" t="s">
        <v>583</v>
      </c>
      <c r="M2119" s="94" t="str">
        <f t="shared" si="36"/>
        <v>ARCONES Alvaro</v>
      </c>
      <c r="N2119" s="94" t="str">
        <f>IFERROR(VLOOKUP(A2119,'[2]CLASES-TEMPORADA 2022_2023-2023'!$A:$M,12,0),"")</f>
        <v/>
      </c>
      <c r="O2119" s="90" t="str">
        <f>IFERROR(VLOOKUP(A2119,'[2]CLASES-TEMPORADA 2022_2023-2023'!$A:$M,13,0),"")</f>
        <v/>
      </c>
    </row>
    <row r="2120" spans="1:15" s="94" customFormat="1" x14ac:dyDescent="0.2">
      <c r="A2120" s="116">
        <v>30466</v>
      </c>
      <c r="B2120" s="90" t="s">
        <v>8750</v>
      </c>
      <c r="C2120" s="90" t="s">
        <v>4408</v>
      </c>
      <c r="D2120" s="90" t="s">
        <v>84</v>
      </c>
      <c r="E2120" s="90" t="s">
        <v>2698</v>
      </c>
      <c r="F2120" s="90" t="s">
        <v>3649</v>
      </c>
      <c r="G2120" s="90" t="s">
        <v>14897</v>
      </c>
      <c r="H2120" s="90" t="s">
        <v>920</v>
      </c>
      <c r="I2120" s="90" t="s">
        <v>979</v>
      </c>
      <c r="J2120" s="116">
        <v>634</v>
      </c>
      <c r="K2120" s="90" t="s">
        <v>1963</v>
      </c>
      <c r="L2120" s="90" t="s">
        <v>593</v>
      </c>
      <c r="M2120" s="94" t="str">
        <f t="shared" si="36"/>
        <v>PESQUEIRA Ricardo</v>
      </c>
      <c r="N2120" s="94" t="str">
        <f>IFERROR(VLOOKUP(A2120,'[2]CLASES-TEMPORADA 2022_2023-2023'!$A:$M,12,0),"")</f>
        <v/>
      </c>
      <c r="O2120" s="90" t="str">
        <f>IFERROR(VLOOKUP(A2120,'[2]CLASES-TEMPORADA 2022_2023-2023'!$A:$M,13,0),"")</f>
        <v/>
      </c>
    </row>
    <row r="2121" spans="1:15" s="94" customFormat="1" x14ac:dyDescent="0.2">
      <c r="A2121" s="116">
        <v>30449</v>
      </c>
      <c r="B2121" s="90" t="s">
        <v>10851</v>
      </c>
      <c r="C2121" s="90" t="s">
        <v>8087</v>
      </c>
      <c r="D2121" s="90" t="s">
        <v>25</v>
      </c>
      <c r="E2121" s="90" t="s">
        <v>11211</v>
      </c>
      <c r="F2121" s="90" t="s">
        <v>2022</v>
      </c>
      <c r="G2121" s="90" t="s">
        <v>14898</v>
      </c>
      <c r="H2121" s="90" t="s">
        <v>909</v>
      </c>
      <c r="I2121" s="90" t="s">
        <v>1048</v>
      </c>
      <c r="J2121" s="116">
        <v>10456</v>
      </c>
      <c r="K2121" s="90" t="s">
        <v>1963</v>
      </c>
      <c r="L2121" s="90" t="s">
        <v>604</v>
      </c>
      <c r="M2121" s="94" t="str">
        <f t="shared" si="36"/>
        <v>ESCANDON Luna</v>
      </c>
      <c r="N2121" s="94" t="str">
        <f>IFERROR(VLOOKUP(A2121,'[2]CLASES-TEMPORADA 2022_2023-2023'!$A:$M,12,0),"")</f>
        <v/>
      </c>
      <c r="O2121" s="90" t="str">
        <f>IFERROR(VLOOKUP(A2121,'[2]CLASES-TEMPORADA 2022_2023-2023'!$A:$M,13,0),"")</f>
        <v/>
      </c>
    </row>
    <row r="2122" spans="1:15" s="94" customFormat="1" x14ac:dyDescent="0.2">
      <c r="A2122" s="116">
        <v>30448</v>
      </c>
      <c r="B2122" s="90" t="s">
        <v>10851</v>
      </c>
      <c r="C2122" s="90" t="s">
        <v>8087</v>
      </c>
      <c r="D2122" s="90" t="s">
        <v>25</v>
      </c>
      <c r="E2122" s="90" t="s">
        <v>11889</v>
      </c>
      <c r="F2122" s="90" t="s">
        <v>14899</v>
      </c>
      <c r="G2122" s="90" t="s">
        <v>14900</v>
      </c>
      <c r="H2122" s="90" t="s">
        <v>909</v>
      </c>
      <c r="I2122" s="90" t="s">
        <v>1048</v>
      </c>
      <c r="J2122" s="116">
        <v>10456</v>
      </c>
      <c r="K2122" s="90" t="s">
        <v>1963</v>
      </c>
      <c r="L2122" s="90" t="s">
        <v>604</v>
      </c>
      <c r="M2122" s="94" t="str">
        <f t="shared" si="36"/>
        <v>ESCANDON Goya</v>
      </c>
      <c r="N2122" s="94" t="str">
        <f>IFERROR(VLOOKUP(A2122,'[2]CLASES-TEMPORADA 2022_2023-2023'!$A:$M,12,0),"")</f>
        <v/>
      </c>
      <c r="O2122" s="90" t="str">
        <f>IFERROR(VLOOKUP(A2122,'[2]CLASES-TEMPORADA 2022_2023-2023'!$A:$M,13,0),"")</f>
        <v/>
      </c>
    </row>
    <row r="2123" spans="1:15" s="94" customFormat="1" x14ac:dyDescent="0.2">
      <c r="A2123" s="116">
        <v>30446</v>
      </c>
      <c r="B2123" s="90" t="s">
        <v>8750</v>
      </c>
      <c r="C2123" s="90" t="s">
        <v>1508</v>
      </c>
      <c r="D2123" s="90" t="s">
        <v>4409</v>
      </c>
      <c r="E2123" s="90" t="s">
        <v>2869</v>
      </c>
      <c r="F2123" s="90" t="s">
        <v>4410</v>
      </c>
      <c r="G2123" s="90" t="s">
        <v>14901</v>
      </c>
      <c r="H2123" s="90" t="s">
        <v>920</v>
      </c>
      <c r="I2123" s="90" t="s">
        <v>1109</v>
      </c>
      <c r="J2123" s="116">
        <v>572</v>
      </c>
      <c r="K2123" s="90" t="s">
        <v>1963</v>
      </c>
      <c r="L2123" s="90" t="s">
        <v>593</v>
      </c>
      <c r="M2123" s="94" t="str">
        <f t="shared" si="36"/>
        <v>DARMANIN Nicolas</v>
      </c>
      <c r="N2123" s="94" t="str">
        <f>IFERROR(VLOOKUP(A2123,'[2]CLASES-TEMPORADA 2022_2023-2023'!$A:$M,12,0),"")</f>
        <v/>
      </c>
      <c r="O2123" s="90" t="str">
        <f>IFERROR(VLOOKUP(A2123,'[2]CLASES-TEMPORADA 2022_2023-2023'!$A:$M,13,0),"")</f>
        <v/>
      </c>
    </row>
    <row r="2124" spans="1:15" s="94" customFormat="1" x14ac:dyDescent="0.2">
      <c r="A2124" s="116">
        <v>30403</v>
      </c>
      <c r="B2124" s="90" t="s">
        <v>8750</v>
      </c>
      <c r="C2124" s="90" t="s">
        <v>25</v>
      </c>
      <c r="D2124" s="90" t="s">
        <v>927</v>
      </c>
      <c r="E2124" s="90" t="s">
        <v>32</v>
      </c>
      <c r="F2124" s="90" t="s">
        <v>4411</v>
      </c>
      <c r="G2124" s="90" t="s">
        <v>14902</v>
      </c>
      <c r="H2124" s="90" t="s">
        <v>909</v>
      </c>
      <c r="I2124" s="90" t="s">
        <v>2049</v>
      </c>
      <c r="J2124" s="116">
        <v>103</v>
      </c>
      <c r="K2124" s="90" t="s">
        <v>1963</v>
      </c>
      <c r="L2124" s="90" t="s">
        <v>582</v>
      </c>
      <c r="M2124" s="94" t="str">
        <f t="shared" si="36"/>
        <v>MARTINEZ Santiago</v>
      </c>
      <c r="N2124" s="94">
        <f>IFERROR(VLOOKUP(A2124,'[2]CLASES-TEMPORADA 2022_2023-2023'!$A:$M,12,0),"")</f>
        <v>8</v>
      </c>
      <c r="O2124" s="90" t="str">
        <f>IFERROR(VLOOKUP(A2124,'[2]CLASES-TEMPORADA 2022_2023-2023'!$A:$M,13,0),"")</f>
        <v>NAC</v>
      </c>
    </row>
    <row r="2125" spans="1:15" s="94" customFormat="1" x14ac:dyDescent="0.2">
      <c r="A2125" s="116">
        <v>30401</v>
      </c>
      <c r="B2125" s="90" t="s">
        <v>10851</v>
      </c>
      <c r="C2125" s="90" t="s">
        <v>21</v>
      </c>
      <c r="D2125" s="90" t="s">
        <v>69</v>
      </c>
      <c r="E2125" s="90" t="s">
        <v>3033</v>
      </c>
      <c r="F2125" s="90" t="s">
        <v>4412</v>
      </c>
      <c r="G2125" s="90" t="s">
        <v>14903</v>
      </c>
      <c r="H2125" s="90" t="s">
        <v>913</v>
      </c>
      <c r="I2125" s="90" t="s">
        <v>935</v>
      </c>
      <c r="J2125" s="116">
        <v>233</v>
      </c>
      <c r="K2125" s="90" t="s">
        <v>1963</v>
      </c>
      <c r="L2125" s="90" t="s">
        <v>520</v>
      </c>
      <c r="M2125" s="94" t="str">
        <f t="shared" si="36"/>
        <v>GARCIA Paula</v>
      </c>
      <c r="N2125" s="94" t="str">
        <f>IFERROR(VLOOKUP(A2125,'[2]CLASES-TEMPORADA 2022_2023-2023'!$A:$M,12,0),"")</f>
        <v/>
      </c>
      <c r="O2125" s="90" t="str">
        <f>IFERROR(VLOOKUP(A2125,'[2]CLASES-TEMPORADA 2022_2023-2023'!$A:$M,13,0),"")</f>
        <v/>
      </c>
    </row>
    <row r="2126" spans="1:15" s="94" customFormat="1" x14ac:dyDescent="0.2">
      <c r="A2126" s="116">
        <v>30378</v>
      </c>
      <c r="B2126" s="90" t="s">
        <v>10851</v>
      </c>
      <c r="C2126" s="90" t="s">
        <v>4413</v>
      </c>
      <c r="D2126" s="90" t="s">
        <v>28</v>
      </c>
      <c r="E2126" s="90" t="s">
        <v>4231</v>
      </c>
      <c r="F2126" s="90" t="s">
        <v>2556</v>
      </c>
      <c r="G2126" s="90" t="s">
        <v>14904</v>
      </c>
      <c r="H2126" s="90" t="s">
        <v>913</v>
      </c>
      <c r="I2126" s="90" t="s">
        <v>929</v>
      </c>
      <c r="J2126" s="116">
        <v>111</v>
      </c>
      <c r="K2126" s="90" t="s">
        <v>1963</v>
      </c>
      <c r="L2126" s="90" t="s">
        <v>598</v>
      </c>
      <c r="M2126" s="94" t="str">
        <f t="shared" si="36"/>
        <v>CIMADEVILLA Ines</v>
      </c>
      <c r="N2126" s="94" t="str">
        <f>IFERROR(VLOOKUP(A2126,'[2]CLASES-TEMPORADA 2022_2023-2023'!$A:$M,12,0),"")</f>
        <v/>
      </c>
      <c r="O2126" s="90" t="str">
        <f>IFERROR(VLOOKUP(A2126,'[2]CLASES-TEMPORADA 2022_2023-2023'!$A:$M,13,0),"")</f>
        <v/>
      </c>
    </row>
    <row r="2127" spans="1:15" s="94" customFormat="1" x14ac:dyDescent="0.2">
      <c r="A2127" s="116">
        <v>30374</v>
      </c>
      <c r="B2127" s="90" t="s">
        <v>10851</v>
      </c>
      <c r="C2127" s="90" t="s">
        <v>2333</v>
      </c>
      <c r="D2127" s="90" t="s">
        <v>4414</v>
      </c>
      <c r="E2127" s="90" t="s">
        <v>4288</v>
      </c>
      <c r="F2127" s="90" t="s">
        <v>3599</v>
      </c>
      <c r="G2127" s="90" t="s">
        <v>14905</v>
      </c>
      <c r="H2127" s="90" t="s">
        <v>909</v>
      </c>
      <c r="I2127" s="90" t="s">
        <v>1156</v>
      </c>
      <c r="J2127" s="116">
        <v>490</v>
      </c>
      <c r="K2127" s="90" t="s">
        <v>1963</v>
      </c>
      <c r="L2127" s="90" t="s">
        <v>604</v>
      </c>
      <c r="M2127" s="94" t="str">
        <f t="shared" si="36"/>
        <v>CRESPO Rocio</v>
      </c>
      <c r="N2127" s="94" t="str">
        <f>IFERROR(VLOOKUP(A2127,'[2]CLASES-TEMPORADA 2022_2023-2023'!$A:$M,12,0),"")</f>
        <v/>
      </c>
      <c r="O2127" s="90" t="str">
        <f>IFERROR(VLOOKUP(A2127,'[2]CLASES-TEMPORADA 2022_2023-2023'!$A:$M,13,0),"")</f>
        <v/>
      </c>
    </row>
    <row r="2128" spans="1:15" s="94" customFormat="1" x14ac:dyDescent="0.2">
      <c r="A2128" s="116">
        <v>30373</v>
      </c>
      <c r="B2128" s="90" t="s">
        <v>8750</v>
      </c>
      <c r="C2128" s="90" t="s">
        <v>6185</v>
      </c>
      <c r="D2128" s="90" t="s">
        <v>14906</v>
      </c>
      <c r="E2128" s="90" t="s">
        <v>3099</v>
      </c>
      <c r="F2128" s="90" t="s">
        <v>14907</v>
      </c>
      <c r="G2128" s="90" t="s">
        <v>14908</v>
      </c>
      <c r="H2128" s="90" t="s">
        <v>920</v>
      </c>
      <c r="I2128" s="90" t="s">
        <v>8802</v>
      </c>
      <c r="J2128" s="116">
        <v>10214</v>
      </c>
      <c r="K2128" s="90" t="s">
        <v>1963</v>
      </c>
      <c r="L2128" s="90" t="s">
        <v>591</v>
      </c>
      <c r="M2128" s="94" t="str">
        <f t="shared" si="36"/>
        <v>PALLARES Agustin</v>
      </c>
      <c r="N2128" s="94" t="str">
        <f>IFERROR(VLOOKUP(A2128,'[2]CLASES-TEMPORADA 2022_2023-2023'!$A:$M,12,0),"")</f>
        <v/>
      </c>
      <c r="O2128" s="90" t="str">
        <f>IFERROR(VLOOKUP(A2128,'[2]CLASES-TEMPORADA 2022_2023-2023'!$A:$M,13,0),"")</f>
        <v/>
      </c>
    </row>
    <row r="2129" spans="1:15" s="94" customFormat="1" x14ac:dyDescent="0.2">
      <c r="A2129" s="116">
        <v>30372</v>
      </c>
      <c r="B2129" s="90" t="s">
        <v>8750</v>
      </c>
      <c r="C2129" s="90" t="s">
        <v>69</v>
      </c>
      <c r="D2129" s="90" t="s">
        <v>14906</v>
      </c>
      <c r="E2129" s="90" t="s">
        <v>64</v>
      </c>
      <c r="F2129" s="90" t="s">
        <v>14909</v>
      </c>
      <c r="G2129" s="90" t="s">
        <v>14910</v>
      </c>
      <c r="H2129" s="90" t="s">
        <v>913</v>
      </c>
      <c r="I2129" s="90" t="s">
        <v>8802</v>
      </c>
      <c r="J2129" s="116">
        <v>10214</v>
      </c>
      <c r="K2129" s="90" t="s">
        <v>1963</v>
      </c>
      <c r="L2129" s="90" t="s">
        <v>591</v>
      </c>
      <c r="M2129" s="94" t="str">
        <f t="shared" si="36"/>
        <v>PEREZ Francisco</v>
      </c>
      <c r="N2129" s="94" t="str">
        <f>IFERROR(VLOOKUP(A2129,'[2]CLASES-TEMPORADA 2022_2023-2023'!$A:$M,12,0),"")</f>
        <v/>
      </c>
      <c r="O2129" s="90" t="str">
        <f>IFERROR(VLOOKUP(A2129,'[2]CLASES-TEMPORADA 2022_2023-2023'!$A:$M,13,0),"")</f>
        <v/>
      </c>
    </row>
    <row r="2130" spans="1:15" s="94" customFormat="1" x14ac:dyDescent="0.2">
      <c r="A2130" s="116">
        <v>30330</v>
      </c>
      <c r="B2130" s="90" t="s">
        <v>10851</v>
      </c>
      <c r="C2130" s="90" t="s">
        <v>4517</v>
      </c>
      <c r="D2130" s="90" t="s">
        <v>25</v>
      </c>
      <c r="E2130" s="90" t="s">
        <v>2268</v>
      </c>
      <c r="F2130" s="90" t="s">
        <v>2509</v>
      </c>
      <c r="G2130" s="90" t="s">
        <v>14911</v>
      </c>
      <c r="H2130" s="90" t="s">
        <v>913</v>
      </c>
      <c r="I2130" s="90" t="s">
        <v>958</v>
      </c>
      <c r="J2130" s="116">
        <v>355</v>
      </c>
      <c r="K2130" s="90" t="s">
        <v>1963</v>
      </c>
      <c r="L2130" s="90" t="s">
        <v>604</v>
      </c>
      <c r="M2130" s="94" t="str">
        <f t="shared" si="36"/>
        <v>TORRE Carmen</v>
      </c>
      <c r="N2130" s="94" t="str">
        <f>IFERROR(VLOOKUP(A2130,'[2]CLASES-TEMPORADA 2022_2023-2023'!$A:$M,12,0),"")</f>
        <v/>
      </c>
      <c r="O2130" s="90" t="str">
        <f>IFERROR(VLOOKUP(A2130,'[2]CLASES-TEMPORADA 2022_2023-2023'!$A:$M,13,0),"")</f>
        <v/>
      </c>
    </row>
    <row r="2131" spans="1:15" s="94" customFormat="1" x14ac:dyDescent="0.2">
      <c r="A2131" s="116">
        <v>30317</v>
      </c>
      <c r="B2131" s="90" t="s">
        <v>8750</v>
      </c>
      <c r="C2131" s="90" t="s">
        <v>28</v>
      </c>
      <c r="D2131" s="90" t="s">
        <v>37</v>
      </c>
      <c r="E2131" s="90" t="s">
        <v>23</v>
      </c>
      <c r="F2131" s="90" t="s">
        <v>14912</v>
      </c>
      <c r="G2131" s="90" t="s">
        <v>14913</v>
      </c>
      <c r="H2131" s="90" t="s">
        <v>909</v>
      </c>
      <c r="I2131" s="90" t="s">
        <v>1143</v>
      </c>
      <c r="J2131" s="116">
        <v>76</v>
      </c>
      <c r="K2131" s="90" t="s">
        <v>1963</v>
      </c>
      <c r="L2131" s="90" t="s">
        <v>583</v>
      </c>
      <c r="M2131" s="94" t="str">
        <f t="shared" si="36"/>
        <v>JIMENEZ Manuel</v>
      </c>
      <c r="N2131" s="94" t="str">
        <f>IFERROR(VLOOKUP(A2131,'[2]CLASES-TEMPORADA 2022_2023-2023'!$A:$M,12,0),"")</f>
        <v/>
      </c>
      <c r="O2131" s="90" t="str">
        <f>IFERROR(VLOOKUP(A2131,'[2]CLASES-TEMPORADA 2022_2023-2023'!$A:$M,13,0),"")</f>
        <v/>
      </c>
    </row>
    <row r="2132" spans="1:15" s="94" customFormat="1" x14ac:dyDescent="0.2">
      <c r="A2132" s="116">
        <v>30310</v>
      </c>
      <c r="B2132" s="90" t="s">
        <v>10851</v>
      </c>
      <c r="C2132" s="90" t="s">
        <v>161</v>
      </c>
      <c r="D2132" s="90" t="s">
        <v>113</v>
      </c>
      <c r="E2132" s="90" t="s">
        <v>1044</v>
      </c>
      <c r="F2132" s="90" t="s">
        <v>14914</v>
      </c>
      <c r="G2132" s="90" t="s">
        <v>14915</v>
      </c>
      <c r="H2132" s="90" t="s">
        <v>913</v>
      </c>
      <c r="I2132" s="90" t="s">
        <v>944</v>
      </c>
      <c r="J2132" s="116">
        <v>266</v>
      </c>
      <c r="K2132" s="90" t="s">
        <v>1963</v>
      </c>
      <c r="L2132" s="90" t="s">
        <v>583</v>
      </c>
      <c r="M2132" s="94" t="str">
        <f t="shared" si="36"/>
        <v>MUÑOZ Cristina</v>
      </c>
      <c r="N2132" s="94" t="str">
        <f>IFERROR(VLOOKUP(A2132,'[2]CLASES-TEMPORADA 2022_2023-2023'!$A:$M,12,0),"")</f>
        <v/>
      </c>
      <c r="O2132" s="90" t="str">
        <f>IFERROR(VLOOKUP(A2132,'[2]CLASES-TEMPORADA 2022_2023-2023'!$A:$M,13,0),"")</f>
        <v/>
      </c>
    </row>
    <row r="2133" spans="1:15" s="94" customFormat="1" x14ac:dyDescent="0.2">
      <c r="A2133" s="116">
        <v>30279</v>
      </c>
      <c r="B2133" s="90" t="s">
        <v>8750</v>
      </c>
      <c r="C2133" s="90" t="s">
        <v>4415</v>
      </c>
      <c r="D2133" s="90" t="s">
        <v>4416</v>
      </c>
      <c r="E2133" s="90" t="s">
        <v>2150</v>
      </c>
      <c r="F2133" s="90" t="s">
        <v>3438</v>
      </c>
      <c r="G2133" s="90" t="s">
        <v>14916</v>
      </c>
      <c r="H2133" s="90" t="s">
        <v>909</v>
      </c>
      <c r="I2133" s="90" t="s">
        <v>1149</v>
      </c>
      <c r="J2133" s="116">
        <v>102</v>
      </c>
      <c r="K2133" s="90" t="s">
        <v>1963</v>
      </c>
      <c r="L2133" s="90" t="s">
        <v>582</v>
      </c>
      <c r="M2133" s="94" t="str">
        <f t="shared" si="36"/>
        <v>NEGREDO Eric</v>
      </c>
      <c r="N2133" s="94" t="str">
        <f>IFERROR(VLOOKUP(A2133,'[2]CLASES-TEMPORADA 2022_2023-2023'!$A:$M,12,0),"")</f>
        <v/>
      </c>
      <c r="O2133" s="90" t="str">
        <f>IFERROR(VLOOKUP(A2133,'[2]CLASES-TEMPORADA 2022_2023-2023'!$A:$M,13,0),"")</f>
        <v/>
      </c>
    </row>
    <row r="2134" spans="1:15" s="94" customFormat="1" x14ac:dyDescent="0.2">
      <c r="A2134" s="116">
        <v>30275</v>
      </c>
      <c r="B2134" s="90" t="s">
        <v>8750</v>
      </c>
      <c r="C2134" s="90" t="s">
        <v>14917</v>
      </c>
      <c r="D2134" s="90" t="s">
        <v>25</v>
      </c>
      <c r="E2134" s="90" t="s">
        <v>2278</v>
      </c>
      <c r="F2134" s="90" t="s">
        <v>14918</v>
      </c>
      <c r="G2134" s="90" t="s">
        <v>14919</v>
      </c>
      <c r="H2134" s="90" t="s">
        <v>920</v>
      </c>
      <c r="I2134" s="90" t="s">
        <v>14389</v>
      </c>
      <c r="J2134" s="116">
        <v>424</v>
      </c>
      <c r="K2134" s="90" t="s">
        <v>1963</v>
      </c>
      <c r="L2134" s="90" t="s">
        <v>585</v>
      </c>
      <c r="M2134" s="94" t="str">
        <f t="shared" si="36"/>
        <v>CANTO Mario</v>
      </c>
      <c r="N2134" s="94" t="str">
        <f>IFERROR(VLOOKUP(A2134,'[2]CLASES-TEMPORADA 2022_2023-2023'!$A:$M,12,0),"")</f>
        <v/>
      </c>
      <c r="O2134" s="90" t="str">
        <f>IFERROR(VLOOKUP(A2134,'[2]CLASES-TEMPORADA 2022_2023-2023'!$A:$M,13,0),"")</f>
        <v/>
      </c>
    </row>
    <row r="2135" spans="1:15" s="94" customFormat="1" x14ac:dyDescent="0.2">
      <c r="A2135" s="116">
        <v>30271</v>
      </c>
      <c r="B2135" s="90" t="s">
        <v>8750</v>
      </c>
      <c r="C2135" s="90" t="s">
        <v>1577</v>
      </c>
      <c r="D2135" s="90" t="s">
        <v>29</v>
      </c>
      <c r="E2135" s="90" t="s">
        <v>14920</v>
      </c>
      <c r="F2135" s="90" t="s">
        <v>13568</v>
      </c>
      <c r="G2135" s="90" t="s">
        <v>14921</v>
      </c>
      <c r="H2135" s="90" t="s">
        <v>920</v>
      </c>
      <c r="I2135" s="90" t="s">
        <v>14389</v>
      </c>
      <c r="J2135" s="116">
        <v>424</v>
      </c>
      <c r="K2135" s="90" t="s">
        <v>1963</v>
      </c>
      <c r="L2135" s="90" t="s">
        <v>585</v>
      </c>
      <c r="M2135" s="94" t="str">
        <f t="shared" si="36"/>
        <v>NAVARRO Diocleciano</v>
      </c>
      <c r="N2135" s="94" t="str">
        <f>IFERROR(VLOOKUP(A2135,'[2]CLASES-TEMPORADA 2022_2023-2023'!$A:$M,12,0),"")</f>
        <v/>
      </c>
      <c r="O2135" s="90" t="str">
        <f>IFERROR(VLOOKUP(A2135,'[2]CLASES-TEMPORADA 2022_2023-2023'!$A:$M,13,0),"")</f>
        <v/>
      </c>
    </row>
    <row r="2136" spans="1:15" s="94" customFormat="1" x14ac:dyDescent="0.2">
      <c r="A2136" s="116">
        <v>30265</v>
      </c>
      <c r="B2136" s="90" t="s">
        <v>8750</v>
      </c>
      <c r="C2136" s="90" t="s">
        <v>4417</v>
      </c>
      <c r="D2136" s="90" t="s">
        <v>35</v>
      </c>
      <c r="E2136" s="90" t="s">
        <v>43</v>
      </c>
      <c r="F2136" s="90" t="s">
        <v>4418</v>
      </c>
      <c r="G2136" s="90" t="s">
        <v>14922</v>
      </c>
      <c r="H2136" s="90" t="s">
        <v>909</v>
      </c>
      <c r="I2136" s="90" t="s">
        <v>1245</v>
      </c>
      <c r="J2136" s="116">
        <v>10101</v>
      </c>
      <c r="K2136" s="90" t="s">
        <v>1963</v>
      </c>
      <c r="L2136" s="90" t="s">
        <v>591</v>
      </c>
      <c r="M2136" s="94" t="str">
        <f t="shared" si="36"/>
        <v>CAMENFORTE Antonio</v>
      </c>
      <c r="N2136" s="94">
        <f>IFERROR(VLOOKUP(A2136,'[2]CLASES-TEMPORADA 2022_2023-2023'!$A:$M,12,0),"")</f>
        <v>6</v>
      </c>
      <c r="O2136" s="90" t="str">
        <f>IFERROR(VLOOKUP(A2136,'[2]CLASES-TEMPORADA 2022_2023-2023'!$A:$M,13,0),"")</f>
        <v>NUE</v>
      </c>
    </row>
    <row r="2137" spans="1:15" s="94" customFormat="1" x14ac:dyDescent="0.2">
      <c r="A2137" s="116">
        <v>30261</v>
      </c>
      <c r="B2137" s="90" t="s">
        <v>8750</v>
      </c>
      <c r="C2137" s="90" t="s">
        <v>1524</v>
      </c>
      <c r="D2137" s="90" t="s">
        <v>1421</v>
      </c>
      <c r="E2137" s="90" t="s">
        <v>1086</v>
      </c>
      <c r="F2137" s="90" t="s">
        <v>4419</v>
      </c>
      <c r="G2137" s="90" t="s">
        <v>14923</v>
      </c>
      <c r="H2137" s="90" t="s">
        <v>913</v>
      </c>
      <c r="I2137" s="90" t="s">
        <v>1075</v>
      </c>
      <c r="J2137" s="116">
        <v>17</v>
      </c>
      <c r="K2137" s="90" t="s">
        <v>1963</v>
      </c>
      <c r="L2137" s="90" t="s">
        <v>591</v>
      </c>
      <c r="M2137" s="94" t="str">
        <f t="shared" si="36"/>
        <v>CASTILLO Francisco Jose</v>
      </c>
      <c r="N2137" s="94" t="str">
        <f>IFERROR(VLOOKUP(A2137,'[2]CLASES-TEMPORADA 2022_2023-2023'!$A:$M,12,0),"")</f>
        <v/>
      </c>
      <c r="O2137" s="90" t="str">
        <f>IFERROR(VLOOKUP(A2137,'[2]CLASES-TEMPORADA 2022_2023-2023'!$A:$M,13,0),"")</f>
        <v/>
      </c>
    </row>
    <row r="2138" spans="1:15" s="94" customFormat="1" x14ac:dyDescent="0.2">
      <c r="A2138" s="116">
        <v>30256</v>
      </c>
      <c r="B2138" s="90" t="s">
        <v>10851</v>
      </c>
      <c r="C2138" s="90" t="s">
        <v>3087</v>
      </c>
      <c r="D2138" s="90" t="s">
        <v>4420</v>
      </c>
      <c r="E2138" s="90" t="s">
        <v>4227</v>
      </c>
      <c r="F2138" s="90" t="s">
        <v>2864</v>
      </c>
      <c r="G2138" s="90" t="s">
        <v>14924</v>
      </c>
      <c r="H2138" s="90" t="s">
        <v>913</v>
      </c>
      <c r="I2138" s="90" t="s">
        <v>954</v>
      </c>
      <c r="J2138" s="116">
        <v>321</v>
      </c>
      <c r="K2138" s="90" t="s">
        <v>1963</v>
      </c>
      <c r="L2138" s="90" t="s">
        <v>591</v>
      </c>
      <c r="M2138" s="94" t="str">
        <f t="shared" si="36"/>
        <v>CARMONA Nerea</v>
      </c>
      <c r="N2138" s="94" t="str">
        <f>IFERROR(VLOOKUP(A2138,'[2]CLASES-TEMPORADA 2022_2023-2023'!$A:$M,12,0),"")</f>
        <v/>
      </c>
      <c r="O2138" s="90" t="str">
        <f>IFERROR(VLOOKUP(A2138,'[2]CLASES-TEMPORADA 2022_2023-2023'!$A:$M,13,0),"")</f>
        <v/>
      </c>
    </row>
    <row r="2139" spans="1:15" s="94" customFormat="1" x14ac:dyDescent="0.2">
      <c r="A2139" s="116">
        <v>30254</v>
      </c>
      <c r="B2139" s="90" t="s">
        <v>8750</v>
      </c>
      <c r="C2139" s="90" t="s">
        <v>1524</v>
      </c>
      <c r="D2139" s="90" t="s">
        <v>1421</v>
      </c>
      <c r="E2139" s="90" t="s">
        <v>126</v>
      </c>
      <c r="F2139" s="90" t="s">
        <v>2298</v>
      </c>
      <c r="G2139" s="90" t="s">
        <v>14925</v>
      </c>
      <c r="H2139" s="90" t="s">
        <v>913</v>
      </c>
      <c r="I2139" s="90" t="s">
        <v>1075</v>
      </c>
      <c r="J2139" s="116">
        <v>17</v>
      </c>
      <c r="K2139" s="90" t="s">
        <v>1963</v>
      </c>
      <c r="L2139" s="90" t="s">
        <v>591</v>
      </c>
      <c r="M2139" s="94" t="str">
        <f t="shared" si="36"/>
        <v>CASTILLO Pablo</v>
      </c>
      <c r="N2139" s="94" t="str">
        <f>IFERROR(VLOOKUP(A2139,'[2]CLASES-TEMPORADA 2022_2023-2023'!$A:$M,12,0),"")</f>
        <v/>
      </c>
      <c r="O2139" s="90" t="str">
        <f>IFERROR(VLOOKUP(A2139,'[2]CLASES-TEMPORADA 2022_2023-2023'!$A:$M,13,0),"")</f>
        <v/>
      </c>
    </row>
    <row r="2140" spans="1:15" s="94" customFormat="1" x14ac:dyDescent="0.2">
      <c r="A2140" s="116">
        <v>30248</v>
      </c>
      <c r="B2140" s="90" t="s">
        <v>10851</v>
      </c>
      <c r="C2140" s="90" t="s">
        <v>1393</v>
      </c>
      <c r="D2140" s="90" t="s">
        <v>3554</v>
      </c>
      <c r="E2140" s="90" t="s">
        <v>3806</v>
      </c>
      <c r="F2140" s="90" t="s">
        <v>4421</v>
      </c>
      <c r="G2140" s="90" t="s">
        <v>14926</v>
      </c>
      <c r="H2140" s="90" t="s">
        <v>913</v>
      </c>
      <c r="I2140" s="90" t="s">
        <v>934</v>
      </c>
      <c r="J2140" s="116">
        <v>193</v>
      </c>
      <c r="K2140" s="90" t="s">
        <v>1963</v>
      </c>
      <c r="L2140" s="90" t="s">
        <v>586</v>
      </c>
      <c r="M2140" s="94" t="str">
        <f t="shared" si="36"/>
        <v>GALLEGO Candela</v>
      </c>
      <c r="N2140" s="94" t="str">
        <f>IFERROR(VLOOKUP(A2140,'[2]CLASES-TEMPORADA 2022_2023-2023'!$A:$M,12,0),"")</f>
        <v/>
      </c>
      <c r="O2140" s="90" t="str">
        <f>IFERROR(VLOOKUP(A2140,'[2]CLASES-TEMPORADA 2022_2023-2023'!$A:$M,13,0),"")</f>
        <v/>
      </c>
    </row>
    <row r="2141" spans="1:15" s="94" customFormat="1" x14ac:dyDescent="0.2">
      <c r="A2141" s="116">
        <v>30247</v>
      </c>
      <c r="B2141" s="90" t="s">
        <v>10851</v>
      </c>
      <c r="C2141" s="90" t="s">
        <v>1608</v>
      </c>
      <c r="D2141" s="90" t="s">
        <v>4422</v>
      </c>
      <c r="E2141" s="90" t="s">
        <v>3033</v>
      </c>
      <c r="F2141" s="90" t="s">
        <v>4280</v>
      </c>
      <c r="G2141" s="90" t="s">
        <v>14927</v>
      </c>
      <c r="H2141" s="90" t="s">
        <v>913</v>
      </c>
      <c r="I2141" s="90" t="s">
        <v>934</v>
      </c>
      <c r="J2141" s="116">
        <v>193</v>
      </c>
      <c r="K2141" s="90" t="s">
        <v>1963</v>
      </c>
      <c r="L2141" s="90" t="s">
        <v>586</v>
      </c>
      <c r="M2141" s="94" t="str">
        <f t="shared" si="36"/>
        <v>ROSA Paula</v>
      </c>
      <c r="N2141" s="94" t="str">
        <f>IFERROR(VLOOKUP(A2141,'[2]CLASES-TEMPORADA 2022_2023-2023'!$A:$M,12,0),"")</f>
        <v/>
      </c>
      <c r="O2141" s="90" t="str">
        <f>IFERROR(VLOOKUP(A2141,'[2]CLASES-TEMPORADA 2022_2023-2023'!$A:$M,13,0),"")</f>
        <v/>
      </c>
    </row>
    <row r="2142" spans="1:15" s="94" customFormat="1" x14ac:dyDescent="0.2">
      <c r="A2142" s="116">
        <v>30242</v>
      </c>
      <c r="B2142" s="90" t="s">
        <v>10851</v>
      </c>
      <c r="C2142" s="90" t="s">
        <v>1386</v>
      </c>
      <c r="D2142" s="90" t="s">
        <v>1309</v>
      </c>
      <c r="E2142" s="90" t="s">
        <v>3127</v>
      </c>
      <c r="F2142" s="90" t="s">
        <v>2679</v>
      </c>
      <c r="G2142" s="90" t="s">
        <v>14928</v>
      </c>
      <c r="H2142" s="90" t="s">
        <v>913</v>
      </c>
      <c r="I2142" s="90" t="s">
        <v>934</v>
      </c>
      <c r="J2142" s="116">
        <v>193</v>
      </c>
      <c r="K2142" s="90" t="s">
        <v>1963</v>
      </c>
      <c r="L2142" s="90" t="s">
        <v>586</v>
      </c>
      <c r="M2142" s="94" t="str">
        <f t="shared" si="36"/>
        <v>IGLESIAS Gabriela</v>
      </c>
      <c r="N2142" s="94" t="str">
        <f>IFERROR(VLOOKUP(A2142,'[2]CLASES-TEMPORADA 2022_2023-2023'!$A:$M,12,0),"")</f>
        <v/>
      </c>
      <c r="O2142" s="90" t="str">
        <f>IFERROR(VLOOKUP(A2142,'[2]CLASES-TEMPORADA 2022_2023-2023'!$A:$M,13,0),"")</f>
        <v/>
      </c>
    </row>
    <row r="2143" spans="1:15" s="94" customFormat="1" x14ac:dyDescent="0.2">
      <c r="A2143" s="116">
        <v>30241</v>
      </c>
      <c r="B2143" s="90" t="s">
        <v>8750</v>
      </c>
      <c r="C2143" s="90" t="s">
        <v>69</v>
      </c>
      <c r="D2143" s="90" t="s">
        <v>3554</v>
      </c>
      <c r="E2143" s="90" t="s">
        <v>2034</v>
      </c>
      <c r="F2143" s="90" t="s">
        <v>3466</v>
      </c>
      <c r="G2143" s="90" t="s">
        <v>14929</v>
      </c>
      <c r="H2143" s="90" t="s">
        <v>920</v>
      </c>
      <c r="I2143" s="90" t="s">
        <v>934</v>
      </c>
      <c r="J2143" s="116">
        <v>193</v>
      </c>
      <c r="K2143" s="90" t="s">
        <v>1963</v>
      </c>
      <c r="L2143" s="90" t="s">
        <v>586</v>
      </c>
      <c r="M2143" s="94" t="str">
        <f t="shared" si="36"/>
        <v>PEREZ Victor</v>
      </c>
      <c r="N2143" s="94" t="str">
        <f>IFERROR(VLOOKUP(A2143,'[2]CLASES-TEMPORADA 2022_2023-2023'!$A:$M,12,0),"")</f>
        <v/>
      </c>
      <c r="O2143" s="90" t="str">
        <f>IFERROR(VLOOKUP(A2143,'[2]CLASES-TEMPORADA 2022_2023-2023'!$A:$M,13,0),"")</f>
        <v/>
      </c>
    </row>
    <row r="2144" spans="1:15" s="94" customFormat="1" x14ac:dyDescent="0.2">
      <c r="A2144" s="116">
        <v>30233</v>
      </c>
      <c r="B2144" s="90" t="s">
        <v>10851</v>
      </c>
      <c r="C2144" s="90" t="s">
        <v>4423</v>
      </c>
      <c r="D2144" s="90" t="s">
        <v>1352</v>
      </c>
      <c r="E2144" s="90" t="s">
        <v>2382</v>
      </c>
      <c r="F2144" s="90" t="s">
        <v>4424</v>
      </c>
      <c r="G2144" s="90" t="s">
        <v>14930</v>
      </c>
      <c r="H2144" s="90" t="s">
        <v>913</v>
      </c>
      <c r="I2144" s="90" t="s">
        <v>934</v>
      </c>
      <c r="J2144" s="116">
        <v>193</v>
      </c>
      <c r="K2144" s="90" t="s">
        <v>1963</v>
      </c>
      <c r="L2144" s="90" t="s">
        <v>586</v>
      </c>
      <c r="M2144" s="94" t="str">
        <f t="shared" si="36"/>
        <v>MERIDEÑO Emma</v>
      </c>
      <c r="N2144" s="94" t="str">
        <f>IFERROR(VLOOKUP(A2144,'[2]CLASES-TEMPORADA 2022_2023-2023'!$A:$M,12,0),"")</f>
        <v/>
      </c>
      <c r="O2144" s="90" t="str">
        <f>IFERROR(VLOOKUP(A2144,'[2]CLASES-TEMPORADA 2022_2023-2023'!$A:$M,13,0),"")</f>
        <v/>
      </c>
    </row>
    <row r="2145" spans="1:15" s="94" customFormat="1" x14ac:dyDescent="0.2">
      <c r="A2145" s="116">
        <v>30192</v>
      </c>
      <c r="B2145" s="90" t="s">
        <v>8750</v>
      </c>
      <c r="C2145" s="90" t="s">
        <v>6405</v>
      </c>
      <c r="D2145" s="90" t="s">
        <v>106</v>
      </c>
      <c r="E2145" s="90" t="s">
        <v>76</v>
      </c>
      <c r="F2145" s="90" t="s">
        <v>14931</v>
      </c>
      <c r="G2145" s="90" t="s">
        <v>14932</v>
      </c>
      <c r="H2145" s="90" t="s">
        <v>909</v>
      </c>
      <c r="I2145" s="90" t="s">
        <v>1143</v>
      </c>
      <c r="J2145" s="116">
        <v>76</v>
      </c>
      <c r="K2145" s="90" t="s">
        <v>1963</v>
      </c>
      <c r="L2145" s="90" t="s">
        <v>583</v>
      </c>
      <c r="M2145" s="94" t="str">
        <f t="shared" si="36"/>
        <v>HARO Jose Manuel</v>
      </c>
      <c r="N2145" s="94" t="str">
        <f>IFERROR(VLOOKUP(A2145,'[2]CLASES-TEMPORADA 2022_2023-2023'!$A:$M,12,0),"")</f>
        <v/>
      </c>
      <c r="O2145" s="90" t="str">
        <f>IFERROR(VLOOKUP(A2145,'[2]CLASES-TEMPORADA 2022_2023-2023'!$A:$M,13,0),"")</f>
        <v/>
      </c>
    </row>
    <row r="2146" spans="1:15" s="94" customFormat="1" x14ac:dyDescent="0.2">
      <c r="A2146" s="116">
        <v>30189</v>
      </c>
      <c r="B2146" s="90" t="s">
        <v>10851</v>
      </c>
      <c r="C2146" s="90" t="s">
        <v>1741</v>
      </c>
      <c r="D2146" s="90" t="s">
        <v>4430</v>
      </c>
      <c r="E2146" s="90" t="s">
        <v>4431</v>
      </c>
      <c r="F2146" s="90" t="s">
        <v>4432</v>
      </c>
      <c r="G2146" s="90" t="s">
        <v>14933</v>
      </c>
      <c r="H2146" s="90" t="s">
        <v>913</v>
      </c>
      <c r="I2146" s="90" t="s">
        <v>1229</v>
      </c>
      <c r="J2146" s="116">
        <v>404</v>
      </c>
      <c r="K2146" s="90" t="s">
        <v>1963</v>
      </c>
      <c r="L2146" s="90" t="s">
        <v>587</v>
      </c>
      <c r="M2146" s="94" t="str">
        <f t="shared" si="36"/>
        <v>CASTELLS Iris</v>
      </c>
      <c r="N2146" s="94" t="str">
        <f>IFERROR(VLOOKUP(A2146,'[2]CLASES-TEMPORADA 2022_2023-2023'!$A:$M,12,0),"")</f>
        <v/>
      </c>
      <c r="O2146" s="90" t="str">
        <f>IFERROR(VLOOKUP(A2146,'[2]CLASES-TEMPORADA 2022_2023-2023'!$A:$M,13,0),"")</f>
        <v/>
      </c>
    </row>
    <row r="2147" spans="1:15" s="94" customFormat="1" x14ac:dyDescent="0.2">
      <c r="A2147" s="116">
        <v>30180</v>
      </c>
      <c r="B2147" s="90" t="s">
        <v>8750</v>
      </c>
      <c r="C2147" s="90" t="s">
        <v>4433</v>
      </c>
      <c r="D2147" s="90" t="s">
        <v>4434</v>
      </c>
      <c r="E2147" s="90" t="s">
        <v>4111</v>
      </c>
      <c r="F2147" s="90" t="s">
        <v>4435</v>
      </c>
      <c r="G2147" s="90" t="s">
        <v>14934</v>
      </c>
      <c r="H2147" s="90" t="s">
        <v>920</v>
      </c>
      <c r="I2147" s="90" t="s">
        <v>1177</v>
      </c>
      <c r="J2147" s="116">
        <v>80</v>
      </c>
      <c r="K2147" s="90" t="s">
        <v>1963</v>
      </c>
      <c r="L2147" s="90" t="s">
        <v>185</v>
      </c>
      <c r="M2147" s="94" t="str">
        <f t="shared" si="36"/>
        <v>FULLEA Esteban</v>
      </c>
      <c r="N2147" s="94" t="str">
        <f>IFERROR(VLOOKUP(A2147,'[2]CLASES-TEMPORADA 2022_2023-2023'!$A:$M,12,0),"")</f>
        <v/>
      </c>
      <c r="O2147" s="90" t="str">
        <f>IFERROR(VLOOKUP(A2147,'[2]CLASES-TEMPORADA 2022_2023-2023'!$A:$M,13,0),"")</f>
        <v/>
      </c>
    </row>
    <row r="2148" spans="1:15" s="94" customFormat="1" x14ac:dyDescent="0.2">
      <c r="A2148" s="116">
        <v>30176</v>
      </c>
      <c r="B2148" s="90" t="s">
        <v>8750</v>
      </c>
      <c r="C2148" s="90" t="s">
        <v>924</v>
      </c>
      <c r="D2148" s="90" t="s">
        <v>4436</v>
      </c>
      <c r="E2148" s="90" t="s">
        <v>34</v>
      </c>
      <c r="F2148" s="90" t="s">
        <v>4437</v>
      </c>
      <c r="G2148" s="90" t="s">
        <v>14935</v>
      </c>
      <c r="H2148" s="90" t="s">
        <v>913</v>
      </c>
      <c r="I2148" s="90" t="s">
        <v>1149</v>
      </c>
      <c r="J2148" s="116">
        <v>102</v>
      </c>
      <c r="K2148" s="90" t="s">
        <v>1963</v>
      </c>
      <c r="L2148" s="90" t="s">
        <v>582</v>
      </c>
      <c r="M2148" s="94" t="str">
        <f t="shared" si="36"/>
        <v>ALONSO Alejandro</v>
      </c>
      <c r="N2148" s="94" t="str">
        <f>IFERROR(VLOOKUP(A2148,'[2]CLASES-TEMPORADA 2022_2023-2023'!$A:$M,12,0),"")</f>
        <v/>
      </c>
      <c r="O2148" s="90" t="str">
        <f>IFERROR(VLOOKUP(A2148,'[2]CLASES-TEMPORADA 2022_2023-2023'!$A:$M,13,0),"")</f>
        <v/>
      </c>
    </row>
    <row r="2149" spans="1:15" s="94" customFormat="1" x14ac:dyDescent="0.2">
      <c r="A2149" s="116">
        <v>30174</v>
      </c>
      <c r="B2149" s="90" t="s">
        <v>10851</v>
      </c>
      <c r="C2149" s="90" t="s">
        <v>4438</v>
      </c>
      <c r="D2149" s="90" t="s">
        <v>4439</v>
      </c>
      <c r="E2149" s="90" t="s">
        <v>4440</v>
      </c>
      <c r="F2149" s="90" t="s">
        <v>3722</v>
      </c>
      <c r="G2149" s="90" t="s">
        <v>14936</v>
      </c>
      <c r="H2149" s="90" t="s">
        <v>913</v>
      </c>
      <c r="I2149" s="90" t="s">
        <v>1238</v>
      </c>
      <c r="J2149" s="116">
        <v>10428</v>
      </c>
      <c r="K2149" s="90" t="s">
        <v>1963</v>
      </c>
      <c r="L2149" s="90" t="s">
        <v>185</v>
      </c>
      <c r="M2149" s="94" t="str">
        <f t="shared" si="36"/>
        <v>FELIU Elisa</v>
      </c>
      <c r="N2149" s="94" t="str">
        <f>IFERROR(VLOOKUP(A2149,'[2]CLASES-TEMPORADA 2022_2023-2023'!$A:$M,12,0),"")</f>
        <v/>
      </c>
      <c r="O2149" s="90" t="str">
        <f>IFERROR(VLOOKUP(A2149,'[2]CLASES-TEMPORADA 2022_2023-2023'!$A:$M,13,0),"")</f>
        <v/>
      </c>
    </row>
    <row r="2150" spans="1:15" s="94" customFormat="1" x14ac:dyDescent="0.2">
      <c r="A2150" s="116">
        <v>30166</v>
      </c>
      <c r="B2150" s="90" t="s">
        <v>8750</v>
      </c>
      <c r="C2150" s="90" t="s">
        <v>46</v>
      </c>
      <c r="D2150" s="90" t="s">
        <v>32</v>
      </c>
      <c r="E2150" s="90" t="s">
        <v>2885</v>
      </c>
      <c r="F2150" s="90" t="s">
        <v>4441</v>
      </c>
      <c r="G2150" s="90" t="s">
        <v>14937</v>
      </c>
      <c r="H2150" s="90" t="s">
        <v>920</v>
      </c>
      <c r="I2150" s="90" t="s">
        <v>1189</v>
      </c>
      <c r="J2150" s="116">
        <v>10014</v>
      </c>
      <c r="K2150" s="90" t="s">
        <v>1963</v>
      </c>
      <c r="L2150" s="90" t="s">
        <v>185</v>
      </c>
      <c r="M2150" s="94" t="str">
        <f t="shared" si="36"/>
        <v>RODRIGUEZ Cayetano</v>
      </c>
      <c r="N2150" s="94" t="str">
        <f>IFERROR(VLOOKUP(A2150,'[2]CLASES-TEMPORADA 2022_2023-2023'!$A:$M,12,0),"")</f>
        <v/>
      </c>
      <c r="O2150" s="90" t="str">
        <f>IFERROR(VLOOKUP(A2150,'[2]CLASES-TEMPORADA 2022_2023-2023'!$A:$M,13,0),"")</f>
        <v/>
      </c>
    </row>
    <row r="2151" spans="1:15" s="94" customFormat="1" x14ac:dyDescent="0.2">
      <c r="A2151" s="116">
        <v>30165</v>
      </c>
      <c r="B2151" s="90" t="s">
        <v>10851</v>
      </c>
      <c r="C2151" s="90" t="s">
        <v>1340</v>
      </c>
      <c r="D2151" s="90" t="s">
        <v>4442</v>
      </c>
      <c r="E2151" s="90" t="s">
        <v>4443</v>
      </c>
      <c r="F2151" s="90" t="s">
        <v>4444</v>
      </c>
      <c r="G2151" s="90" t="s">
        <v>14938</v>
      </c>
      <c r="H2151" s="90" t="s">
        <v>913</v>
      </c>
      <c r="I2151" s="90" t="s">
        <v>1152</v>
      </c>
      <c r="J2151" s="116">
        <v>62</v>
      </c>
      <c r="K2151" s="90" t="s">
        <v>1963</v>
      </c>
      <c r="L2151" s="90" t="s">
        <v>588</v>
      </c>
      <c r="M2151" s="94" t="str">
        <f t="shared" si="36"/>
        <v>ZUAZUA Maitane</v>
      </c>
      <c r="N2151" s="94" t="str">
        <f>IFERROR(VLOOKUP(A2151,'[2]CLASES-TEMPORADA 2022_2023-2023'!$A:$M,12,0),"")</f>
        <v/>
      </c>
      <c r="O2151" s="90" t="str">
        <f>IFERROR(VLOOKUP(A2151,'[2]CLASES-TEMPORADA 2022_2023-2023'!$A:$M,13,0),"")</f>
        <v/>
      </c>
    </row>
    <row r="2152" spans="1:15" s="94" customFormat="1" x14ac:dyDescent="0.2">
      <c r="A2152" s="116">
        <v>30164</v>
      </c>
      <c r="B2152" s="90" t="s">
        <v>8750</v>
      </c>
      <c r="C2152" s="90" t="s">
        <v>1717</v>
      </c>
      <c r="D2152" s="90" t="s">
        <v>22</v>
      </c>
      <c r="E2152" s="90" t="s">
        <v>2030</v>
      </c>
      <c r="F2152" s="90" t="s">
        <v>3965</v>
      </c>
      <c r="G2152" s="90" t="s">
        <v>14939</v>
      </c>
      <c r="H2152" s="90" t="s">
        <v>920</v>
      </c>
      <c r="I2152" s="90" t="s">
        <v>12786</v>
      </c>
      <c r="J2152" s="116">
        <v>334</v>
      </c>
      <c r="K2152" s="90" t="s">
        <v>1963</v>
      </c>
      <c r="L2152" s="90" t="s">
        <v>585</v>
      </c>
      <c r="M2152" s="94" t="str">
        <f t="shared" si="36"/>
        <v>ROCA Pedro</v>
      </c>
      <c r="N2152" s="94" t="str">
        <f>IFERROR(VLOOKUP(A2152,'[2]CLASES-TEMPORADA 2022_2023-2023'!$A:$M,12,0),"")</f>
        <v/>
      </c>
      <c r="O2152" s="90" t="str">
        <f>IFERROR(VLOOKUP(A2152,'[2]CLASES-TEMPORADA 2022_2023-2023'!$A:$M,13,0),"")</f>
        <v/>
      </c>
    </row>
    <row r="2153" spans="1:15" s="94" customFormat="1" x14ac:dyDescent="0.2">
      <c r="A2153" s="116">
        <v>30163</v>
      </c>
      <c r="B2153" s="90" t="s">
        <v>8750</v>
      </c>
      <c r="C2153" s="90" t="s">
        <v>14940</v>
      </c>
      <c r="D2153" s="90" t="s">
        <v>14941</v>
      </c>
      <c r="E2153" s="90" t="s">
        <v>14942</v>
      </c>
      <c r="F2153" s="90" t="s">
        <v>4635</v>
      </c>
      <c r="G2153" s="90" t="s">
        <v>14943</v>
      </c>
      <c r="H2153" s="90" t="s">
        <v>920</v>
      </c>
      <c r="I2153" s="90" t="s">
        <v>12786</v>
      </c>
      <c r="J2153" s="116">
        <v>334</v>
      </c>
      <c r="K2153" s="90" t="s">
        <v>1963</v>
      </c>
      <c r="L2153" s="90" t="s">
        <v>585</v>
      </c>
      <c r="M2153" s="94" t="str">
        <f t="shared" si="36"/>
        <v>KHACHATRYAN Yuri Alexandro</v>
      </c>
      <c r="N2153" s="94" t="str">
        <f>IFERROR(VLOOKUP(A2153,'[2]CLASES-TEMPORADA 2022_2023-2023'!$A:$M,12,0),"")</f>
        <v/>
      </c>
      <c r="O2153" s="90" t="str">
        <f>IFERROR(VLOOKUP(A2153,'[2]CLASES-TEMPORADA 2022_2023-2023'!$A:$M,13,0),"")</f>
        <v/>
      </c>
    </row>
    <row r="2154" spans="1:15" s="94" customFormat="1" x14ac:dyDescent="0.2">
      <c r="A2154" s="116">
        <v>30162</v>
      </c>
      <c r="B2154" s="90" t="s">
        <v>8750</v>
      </c>
      <c r="C2154" s="90" t="s">
        <v>14944</v>
      </c>
      <c r="D2154" s="90"/>
      <c r="E2154" s="90" t="s">
        <v>14945</v>
      </c>
      <c r="F2154" s="90" t="s">
        <v>14946</v>
      </c>
      <c r="G2154" s="90" t="s">
        <v>14947</v>
      </c>
      <c r="H2154" s="90" t="s">
        <v>920</v>
      </c>
      <c r="I2154" s="90" t="s">
        <v>12786</v>
      </c>
      <c r="J2154" s="116">
        <v>334</v>
      </c>
      <c r="K2154" s="90" t="s">
        <v>2994</v>
      </c>
      <c r="L2154" s="90" t="s">
        <v>585</v>
      </c>
      <c r="M2154" s="94" t="str">
        <f t="shared" si="36"/>
        <v>KOPAROV Valeri Ivanov</v>
      </c>
      <c r="N2154" s="94" t="str">
        <f>IFERROR(VLOOKUP(A2154,'[2]CLASES-TEMPORADA 2022_2023-2023'!$A:$M,12,0),"")</f>
        <v/>
      </c>
      <c r="O2154" s="90" t="str">
        <f>IFERROR(VLOOKUP(A2154,'[2]CLASES-TEMPORADA 2022_2023-2023'!$A:$M,13,0),"")</f>
        <v/>
      </c>
    </row>
    <row r="2155" spans="1:15" s="94" customFormat="1" x14ac:dyDescent="0.2">
      <c r="A2155" s="116">
        <v>30140</v>
      </c>
      <c r="B2155" s="90" t="s">
        <v>10851</v>
      </c>
      <c r="C2155" s="90" t="s">
        <v>4445</v>
      </c>
      <c r="D2155" s="90" t="s">
        <v>60</v>
      </c>
      <c r="E2155" s="90" t="s">
        <v>4158</v>
      </c>
      <c r="F2155" s="90" t="s">
        <v>4446</v>
      </c>
      <c r="G2155" s="90" t="s">
        <v>14948</v>
      </c>
      <c r="H2155" s="90" t="s">
        <v>913</v>
      </c>
      <c r="I2155" s="90" t="s">
        <v>1151</v>
      </c>
      <c r="J2155" s="116">
        <v>104</v>
      </c>
      <c r="K2155" s="90" t="s">
        <v>1963</v>
      </c>
      <c r="L2155" s="90" t="s">
        <v>582</v>
      </c>
      <c r="M2155" s="94" t="str">
        <f t="shared" si="36"/>
        <v>PARIS Silvia</v>
      </c>
      <c r="N2155" s="94" t="str">
        <f>IFERROR(VLOOKUP(A2155,'[2]CLASES-TEMPORADA 2022_2023-2023'!$A:$M,12,0),"")</f>
        <v/>
      </c>
      <c r="O2155" s="90" t="str">
        <f>IFERROR(VLOOKUP(A2155,'[2]CLASES-TEMPORADA 2022_2023-2023'!$A:$M,13,0),"")</f>
        <v/>
      </c>
    </row>
    <row r="2156" spans="1:15" s="94" customFormat="1" x14ac:dyDescent="0.2">
      <c r="A2156" s="116">
        <v>30119</v>
      </c>
      <c r="B2156" s="90" t="s">
        <v>8750</v>
      </c>
      <c r="C2156" s="90" t="s">
        <v>14949</v>
      </c>
      <c r="D2156" s="90" t="s">
        <v>29</v>
      </c>
      <c r="E2156" s="90" t="s">
        <v>75</v>
      </c>
      <c r="F2156" s="90" t="s">
        <v>5067</v>
      </c>
      <c r="G2156" s="90" t="s">
        <v>14950</v>
      </c>
      <c r="H2156" s="90" t="s">
        <v>909</v>
      </c>
      <c r="I2156" s="90" t="s">
        <v>1249</v>
      </c>
      <c r="J2156" s="116">
        <v>10181</v>
      </c>
      <c r="K2156" s="90" t="s">
        <v>1963</v>
      </c>
      <c r="L2156" s="90" t="s">
        <v>583</v>
      </c>
      <c r="M2156" s="94" t="str">
        <f t="shared" si="36"/>
        <v>MONAGO Jorge</v>
      </c>
      <c r="N2156" s="94" t="str">
        <f>IFERROR(VLOOKUP(A2156,'[2]CLASES-TEMPORADA 2022_2023-2023'!$A:$M,12,0),"")</f>
        <v/>
      </c>
      <c r="O2156" s="90" t="str">
        <f>IFERROR(VLOOKUP(A2156,'[2]CLASES-TEMPORADA 2022_2023-2023'!$A:$M,13,0),"")</f>
        <v/>
      </c>
    </row>
    <row r="2157" spans="1:15" s="94" customFormat="1" x14ac:dyDescent="0.2">
      <c r="A2157" s="116">
        <v>30118</v>
      </c>
      <c r="B2157" s="90" t="s">
        <v>8750</v>
      </c>
      <c r="C2157" s="90" t="s">
        <v>161</v>
      </c>
      <c r="D2157" s="90" t="s">
        <v>4447</v>
      </c>
      <c r="E2157" s="90" t="s">
        <v>126</v>
      </c>
      <c r="F2157" s="90" t="s">
        <v>4448</v>
      </c>
      <c r="G2157" s="90" t="s">
        <v>14951</v>
      </c>
      <c r="H2157" s="90" t="s">
        <v>909</v>
      </c>
      <c r="I2157" s="90" t="s">
        <v>915</v>
      </c>
      <c r="J2157" s="116">
        <v>37</v>
      </c>
      <c r="K2157" s="90" t="s">
        <v>1963</v>
      </c>
      <c r="L2157" s="90" t="s">
        <v>185</v>
      </c>
      <c r="M2157" s="94" t="str">
        <f t="shared" si="36"/>
        <v>MUÑOZ Pablo</v>
      </c>
      <c r="N2157" s="94" t="str">
        <f>IFERROR(VLOOKUP(A2157,'[2]CLASES-TEMPORADA 2022_2023-2023'!$A:$M,12,0),"")</f>
        <v/>
      </c>
      <c r="O2157" s="90" t="str">
        <f>IFERROR(VLOOKUP(A2157,'[2]CLASES-TEMPORADA 2022_2023-2023'!$A:$M,13,0),"")</f>
        <v/>
      </c>
    </row>
    <row r="2158" spans="1:15" s="94" customFormat="1" x14ac:dyDescent="0.2">
      <c r="A2158" s="116">
        <v>30088</v>
      </c>
      <c r="B2158" s="90" t="s">
        <v>8750</v>
      </c>
      <c r="C2158" s="90" t="s">
        <v>22</v>
      </c>
      <c r="D2158" s="90" t="s">
        <v>1090</v>
      </c>
      <c r="E2158" s="90" t="s">
        <v>2531</v>
      </c>
      <c r="F2158" s="90" t="s">
        <v>4450</v>
      </c>
      <c r="G2158" s="90" t="s">
        <v>14952</v>
      </c>
      <c r="H2158" s="90" t="s">
        <v>920</v>
      </c>
      <c r="I2158" s="90" t="s">
        <v>1256</v>
      </c>
      <c r="J2158" s="116">
        <v>10164</v>
      </c>
      <c r="K2158" s="90" t="s">
        <v>1963</v>
      </c>
      <c r="L2158" s="90" t="s">
        <v>604</v>
      </c>
      <c r="M2158" s="94" t="str">
        <f t="shared" si="36"/>
        <v>FERNANDEZ Izan</v>
      </c>
      <c r="N2158" s="94" t="str">
        <f>IFERROR(VLOOKUP(A2158,'[2]CLASES-TEMPORADA 2022_2023-2023'!$A:$M,12,0),"")</f>
        <v/>
      </c>
      <c r="O2158" s="90" t="str">
        <f>IFERROR(VLOOKUP(A2158,'[2]CLASES-TEMPORADA 2022_2023-2023'!$A:$M,13,0),"")</f>
        <v/>
      </c>
    </row>
    <row r="2159" spans="1:15" s="94" customFormat="1" x14ac:dyDescent="0.2">
      <c r="A2159" s="116">
        <v>30084</v>
      </c>
      <c r="B2159" s="90" t="s">
        <v>8750</v>
      </c>
      <c r="C2159" s="90" t="s">
        <v>4451</v>
      </c>
      <c r="D2159" s="90" t="s">
        <v>927</v>
      </c>
      <c r="E2159" s="90" t="s">
        <v>2385</v>
      </c>
      <c r="F2159" s="90" t="s">
        <v>4452</v>
      </c>
      <c r="G2159" s="90" t="s">
        <v>14953</v>
      </c>
      <c r="H2159" s="90" t="s">
        <v>913</v>
      </c>
      <c r="I2159" s="90" t="s">
        <v>928</v>
      </c>
      <c r="J2159" s="116">
        <v>109</v>
      </c>
      <c r="K2159" s="90" t="s">
        <v>1963</v>
      </c>
      <c r="L2159" s="90" t="s">
        <v>585</v>
      </c>
      <c r="M2159" s="94" t="str">
        <f t="shared" si="36"/>
        <v>TITOS Roberto</v>
      </c>
      <c r="N2159" s="94" t="str">
        <f>IFERROR(VLOOKUP(A2159,'[2]CLASES-TEMPORADA 2022_2023-2023'!$A:$M,12,0),"")</f>
        <v/>
      </c>
      <c r="O2159" s="90" t="str">
        <f>IFERROR(VLOOKUP(A2159,'[2]CLASES-TEMPORADA 2022_2023-2023'!$A:$M,13,0),"")</f>
        <v/>
      </c>
    </row>
    <row r="2160" spans="1:15" s="94" customFormat="1" x14ac:dyDescent="0.2">
      <c r="A2160" s="116">
        <v>30070</v>
      </c>
      <c r="B2160" s="90" t="s">
        <v>8750</v>
      </c>
      <c r="C2160" s="90" t="s">
        <v>3986</v>
      </c>
      <c r="D2160" s="90" t="s">
        <v>69</v>
      </c>
      <c r="E2160" s="90" t="s">
        <v>131</v>
      </c>
      <c r="F2160" s="90" t="s">
        <v>4453</v>
      </c>
      <c r="G2160" s="90" t="s">
        <v>14954</v>
      </c>
      <c r="H2160" s="90" t="s">
        <v>920</v>
      </c>
      <c r="I2160" s="90" t="s">
        <v>1250</v>
      </c>
      <c r="J2160" s="116">
        <v>367</v>
      </c>
      <c r="K2160" s="90" t="s">
        <v>1963</v>
      </c>
      <c r="L2160" s="90" t="s">
        <v>599</v>
      </c>
      <c r="M2160" s="94" t="str">
        <f t="shared" si="36"/>
        <v>MAGALLANES Rodrigo</v>
      </c>
      <c r="N2160" s="94" t="str">
        <f>IFERROR(VLOOKUP(A2160,'[2]CLASES-TEMPORADA 2022_2023-2023'!$A:$M,12,0),"")</f>
        <v/>
      </c>
      <c r="O2160" s="90" t="str">
        <f>IFERROR(VLOOKUP(A2160,'[2]CLASES-TEMPORADA 2022_2023-2023'!$A:$M,13,0),"")</f>
        <v/>
      </c>
    </row>
    <row r="2161" spans="1:15" s="94" customFormat="1" x14ac:dyDescent="0.2">
      <c r="A2161" s="116">
        <v>30029</v>
      </c>
      <c r="B2161" s="90" t="s">
        <v>10851</v>
      </c>
      <c r="C2161" s="90" t="s">
        <v>4456</v>
      </c>
      <c r="D2161" s="90" t="s">
        <v>4457</v>
      </c>
      <c r="E2161" s="90" t="s">
        <v>3587</v>
      </c>
      <c r="F2161" s="90" t="s">
        <v>4458</v>
      </c>
      <c r="G2161" s="90" t="s">
        <v>14955</v>
      </c>
      <c r="H2161" s="90" t="s">
        <v>913</v>
      </c>
      <c r="I2161" s="90" t="s">
        <v>1152</v>
      </c>
      <c r="J2161" s="116">
        <v>62</v>
      </c>
      <c r="K2161" s="90" t="s">
        <v>1963</v>
      </c>
      <c r="L2161" s="90" t="s">
        <v>588</v>
      </c>
      <c r="M2161" s="94" t="str">
        <f t="shared" si="36"/>
        <v>OTAMENDI Irati</v>
      </c>
      <c r="N2161" s="94" t="str">
        <f>IFERROR(VLOOKUP(A2161,'[2]CLASES-TEMPORADA 2022_2023-2023'!$A:$M,12,0),"")</f>
        <v/>
      </c>
      <c r="O2161" s="90" t="str">
        <f>IFERROR(VLOOKUP(A2161,'[2]CLASES-TEMPORADA 2022_2023-2023'!$A:$M,13,0),"")</f>
        <v/>
      </c>
    </row>
    <row r="2162" spans="1:15" s="94" customFormat="1" x14ac:dyDescent="0.2">
      <c r="A2162" s="116">
        <v>30027</v>
      </c>
      <c r="B2162" s="90" t="s">
        <v>8750</v>
      </c>
      <c r="C2162" s="90" t="s">
        <v>93</v>
      </c>
      <c r="D2162" s="90" t="s">
        <v>21</v>
      </c>
      <c r="E2162" s="90" t="s">
        <v>108</v>
      </c>
      <c r="F2162" s="90" t="s">
        <v>4459</v>
      </c>
      <c r="G2162" s="90" t="s">
        <v>14956</v>
      </c>
      <c r="H2162" s="90" t="s">
        <v>920</v>
      </c>
      <c r="I2162" s="90" t="s">
        <v>959</v>
      </c>
      <c r="J2162" s="116">
        <v>375</v>
      </c>
      <c r="K2162" s="90" t="s">
        <v>1963</v>
      </c>
      <c r="L2162" s="90" t="s">
        <v>588</v>
      </c>
      <c r="M2162" s="94" t="str">
        <f t="shared" si="36"/>
        <v>CORTES Sergio</v>
      </c>
      <c r="N2162" s="94" t="str">
        <f>IFERROR(VLOOKUP(A2162,'[2]CLASES-TEMPORADA 2022_2023-2023'!$A:$M,12,0),"")</f>
        <v/>
      </c>
      <c r="O2162" s="90" t="str">
        <f>IFERROR(VLOOKUP(A2162,'[2]CLASES-TEMPORADA 2022_2023-2023'!$A:$M,13,0),"")</f>
        <v/>
      </c>
    </row>
    <row r="2163" spans="1:15" s="94" customFormat="1" x14ac:dyDescent="0.2">
      <c r="A2163" s="116">
        <v>30025</v>
      </c>
      <c r="B2163" s="90" t="s">
        <v>8750</v>
      </c>
      <c r="C2163" s="90" t="s">
        <v>4460</v>
      </c>
      <c r="D2163" s="90" t="s">
        <v>4461</v>
      </c>
      <c r="E2163" s="90" t="s">
        <v>57</v>
      </c>
      <c r="F2163" s="90" t="s">
        <v>4462</v>
      </c>
      <c r="G2163" s="90" t="s">
        <v>14957</v>
      </c>
      <c r="H2163" s="90" t="s">
        <v>909</v>
      </c>
      <c r="I2163" s="90" t="s">
        <v>835</v>
      </c>
      <c r="J2163" s="116">
        <v>10434</v>
      </c>
      <c r="K2163" s="90" t="s">
        <v>1963</v>
      </c>
      <c r="L2163" s="90" t="s">
        <v>588</v>
      </c>
      <c r="M2163" s="94" t="str">
        <f t="shared" si="36"/>
        <v>MAESO Fernando</v>
      </c>
      <c r="N2163" s="94" t="str">
        <f>IFERROR(VLOOKUP(A2163,'[2]CLASES-TEMPORADA 2022_2023-2023'!$A:$M,12,0),"")</f>
        <v/>
      </c>
      <c r="O2163" s="90" t="str">
        <f>IFERROR(VLOOKUP(A2163,'[2]CLASES-TEMPORADA 2022_2023-2023'!$A:$M,13,0),"")</f>
        <v/>
      </c>
    </row>
    <row r="2164" spans="1:15" s="94" customFormat="1" x14ac:dyDescent="0.2">
      <c r="A2164" s="116">
        <v>30023</v>
      </c>
      <c r="B2164" s="90" t="s">
        <v>8750</v>
      </c>
      <c r="C2164" s="90" t="s">
        <v>2363</v>
      </c>
      <c r="D2164" s="90" t="s">
        <v>4463</v>
      </c>
      <c r="E2164" s="90" t="s">
        <v>2418</v>
      </c>
      <c r="F2164" s="90" t="s">
        <v>4464</v>
      </c>
      <c r="G2164" s="90" t="s">
        <v>14958</v>
      </c>
      <c r="H2164" s="90" t="s">
        <v>913</v>
      </c>
      <c r="I2164" s="90" t="s">
        <v>959</v>
      </c>
      <c r="J2164" s="116">
        <v>375</v>
      </c>
      <c r="K2164" s="90" t="s">
        <v>1963</v>
      </c>
      <c r="L2164" s="90" t="s">
        <v>588</v>
      </c>
      <c r="M2164" s="94" t="str">
        <f t="shared" si="36"/>
        <v>LUCAS Jon</v>
      </c>
      <c r="N2164" s="94" t="str">
        <f>IFERROR(VLOOKUP(A2164,'[2]CLASES-TEMPORADA 2022_2023-2023'!$A:$M,12,0),"")</f>
        <v/>
      </c>
      <c r="O2164" s="90" t="str">
        <f>IFERROR(VLOOKUP(A2164,'[2]CLASES-TEMPORADA 2022_2023-2023'!$A:$M,13,0),"")</f>
        <v/>
      </c>
    </row>
    <row r="2165" spans="1:15" s="94" customFormat="1" x14ac:dyDescent="0.2">
      <c r="A2165" s="116">
        <v>30014</v>
      </c>
      <c r="B2165" s="90" t="s">
        <v>10851</v>
      </c>
      <c r="C2165" s="90" t="s">
        <v>14959</v>
      </c>
      <c r="D2165" s="90"/>
      <c r="E2165" s="90" t="s">
        <v>14960</v>
      </c>
      <c r="F2165" s="90" t="s">
        <v>14961</v>
      </c>
      <c r="G2165" s="90" t="s">
        <v>14962</v>
      </c>
      <c r="H2165" s="90" t="s">
        <v>913</v>
      </c>
      <c r="I2165" s="90" t="s">
        <v>1166</v>
      </c>
      <c r="J2165" s="116">
        <v>202</v>
      </c>
      <c r="K2165" s="90" t="s">
        <v>2343</v>
      </c>
      <c r="L2165" s="90" t="s">
        <v>520</v>
      </c>
      <c r="M2165" s="94" t="str">
        <f t="shared" si="36"/>
        <v>CUTAJAR Anthea</v>
      </c>
      <c r="N2165" s="94" t="str">
        <f>IFERROR(VLOOKUP(A2165,'[2]CLASES-TEMPORADA 2022_2023-2023'!$A:$M,12,0),"")</f>
        <v/>
      </c>
      <c r="O2165" s="90" t="str">
        <f>IFERROR(VLOOKUP(A2165,'[2]CLASES-TEMPORADA 2022_2023-2023'!$A:$M,13,0),"")</f>
        <v/>
      </c>
    </row>
    <row r="2166" spans="1:15" s="94" customFormat="1" x14ac:dyDescent="0.2">
      <c r="A2166" s="116">
        <v>30009</v>
      </c>
      <c r="B2166" s="90" t="s">
        <v>8750</v>
      </c>
      <c r="C2166" s="90" t="s">
        <v>14963</v>
      </c>
      <c r="D2166" s="90" t="s">
        <v>14964</v>
      </c>
      <c r="E2166" s="90" t="s">
        <v>57</v>
      </c>
      <c r="F2166" s="90" t="s">
        <v>14965</v>
      </c>
      <c r="G2166" s="90" t="s">
        <v>14966</v>
      </c>
      <c r="H2166" s="90" t="s">
        <v>909</v>
      </c>
      <c r="I2166" s="90" t="s">
        <v>919</v>
      </c>
      <c r="J2166" s="116">
        <v>47</v>
      </c>
      <c r="K2166" s="90" t="s">
        <v>1963</v>
      </c>
      <c r="L2166" s="90" t="s">
        <v>585</v>
      </c>
      <c r="M2166" s="94" t="str">
        <f t="shared" si="36"/>
        <v>GARCIA CASTRILLON Fernando</v>
      </c>
      <c r="N2166" s="94">
        <f>IFERROR(VLOOKUP(A2166,'[2]CLASES-TEMPORADA 2022_2023-2023'!$A:$M,12,0),"")</f>
        <v>-1</v>
      </c>
      <c r="O2166" s="90">
        <f>IFERROR(VLOOKUP(A2166,'[2]CLASES-TEMPORADA 2022_2023-2023'!$A:$M,13,0),"")</f>
        <v>0</v>
      </c>
    </row>
    <row r="2167" spans="1:15" s="94" customFormat="1" x14ac:dyDescent="0.2">
      <c r="A2167" s="116">
        <v>30005</v>
      </c>
      <c r="B2167" s="90" t="s">
        <v>8750</v>
      </c>
      <c r="C2167" s="90" t="s">
        <v>1675</v>
      </c>
      <c r="D2167" s="90" t="s">
        <v>21</v>
      </c>
      <c r="E2167" s="90" t="s">
        <v>2040</v>
      </c>
      <c r="F2167" s="90" t="s">
        <v>4125</v>
      </c>
      <c r="G2167" s="90" t="s">
        <v>14967</v>
      </c>
      <c r="H2167" s="90" t="s">
        <v>920</v>
      </c>
      <c r="I2167" s="90" t="s">
        <v>919</v>
      </c>
      <c r="J2167" s="116">
        <v>47</v>
      </c>
      <c r="K2167" s="90" t="s">
        <v>1963</v>
      </c>
      <c r="L2167" s="90" t="s">
        <v>585</v>
      </c>
      <c r="M2167" s="94" t="str">
        <f t="shared" si="36"/>
        <v>TOLOSA Juan</v>
      </c>
      <c r="N2167" s="94" t="str">
        <f>IFERROR(VLOOKUP(A2167,'[2]CLASES-TEMPORADA 2022_2023-2023'!$A:$M,12,0),"")</f>
        <v/>
      </c>
      <c r="O2167" s="90" t="str">
        <f>IFERROR(VLOOKUP(A2167,'[2]CLASES-TEMPORADA 2022_2023-2023'!$A:$M,13,0),"")</f>
        <v/>
      </c>
    </row>
    <row r="2168" spans="1:15" s="94" customFormat="1" x14ac:dyDescent="0.2">
      <c r="A2168" s="116">
        <v>29993</v>
      </c>
      <c r="B2168" s="90" t="s">
        <v>8750</v>
      </c>
      <c r="C2168" s="90" t="s">
        <v>3760</v>
      </c>
      <c r="D2168" s="90" t="s">
        <v>55</v>
      </c>
      <c r="E2168" s="90" t="s">
        <v>2034</v>
      </c>
      <c r="F2168" s="90" t="s">
        <v>4465</v>
      </c>
      <c r="G2168" s="90" t="s">
        <v>14968</v>
      </c>
      <c r="H2168" s="90" t="s">
        <v>909</v>
      </c>
      <c r="I2168" s="90" t="s">
        <v>919</v>
      </c>
      <c r="J2168" s="116">
        <v>47</v>
      </c>
      <c r="K2168" s="90" t="s">
        <v>1963</v>
      </c>
      <c r="L2168" s="90" t="s">
        <v>585</v>
      </c>
      <c r="M2168" s="94" t="str">
        <f t="shared" si="36"/>
        <v>GUILLEN Victor</v>
      </c>
      <c r="N2168" s="94" t="str">
        <f>IFERROR(VLOOKUP(A2168,'[2]CLASES-TEMPORADA 2022_2023-2023'!$A:$M,12,0),"")</f>
        <v/>
      </c>
      <c r="O2168" s="90" t="str">
        <f>IFERROR(VLOOKUP(A2168,'[2]CLASES-TEMPORADA 2022_2023-2023'!$A:$M,13,0),"")</f>
        <v/>
      </c>
    </row>
    <row r="2169" spans="1:15" s="94" customFormat="1" x14ac:dyDescent="0.2">
      <c r="A2169" s="116">
        <v>29992</v>
      </c>
      <c r="B2169" s="90" t="s">
        <v>8750</v>
      </c>
      <c r="C2169" s="90" t="s">
        <v>1589</v>
      </c>
      <c r="D2169" s="90" t="s">
        <v>2003</v>
      </c>
      <c r="E2169" s="90" t="s">
        <v>85</v>
      </c>
      <c r="F2169" s="90" t="s">
        <v>4466</v>
      </c>
      <c r="G2169" s="90" t="s">
        <v>11713</v>
      </c>
      <c r="H2169" s="90" t="s">
        <v>909</v>
      </c>
      <c r="I2169" s="90" t="s">
        <v>1203</v>
      </c>
      <c r="J2169" s="116">
        <v>10055</v>
      </c>
      <c r="K2169" s="90" t="s">
        <v>1963</v>
      </c>
      <c r="L2169" s="90" t="s">
        <v>585</v>
      </c>
      <c r="M2169" s="94" t="str">
        <f t="shared" ref="M2169:M2232" si="37">CONCATENATE(C2169," ",PROPER(E2169))</f>
        <v>CARRILLO Diego</v>
      </c>
      <c r="N2169" s="94" t="str">
        <f>IFERROR(VLOOKUP(A2169,'[2]CLASES-TEMPORADA 2022_2023-2023'!$A:$M,12,0),"")</f>
        <v/>
      </c>
      <c r="O2169" s="90" t="str">
        <f>IFERROR(VLOOKUP(A2169,'[2]CLASES-TEMPORADA 2022_2023-2023'!$A:$M,13,0),"")</f>
        <v/>
      </c>
    </row>
    <row r="2170" spans="1:15" s="94" customFormat="1" x14ac:dyDescent="0.2">
      <c r="A2170" s="116">
        <v>29982</v>
      </c>
      <c r="B2170" s="90" t="s">
        <v>8750</v>
      </c>
      <c r="C2170" s="90" t="s">
        <v>1011</v>
      </c>
      <c r="D2170" s="90" t="s">
        <v>4467</v>
      </c>
      <c r="E2170" s="90" t="s">
        <v>2825</v>
      </c>
      <c r="F2170" s="90" t="s">
        <v>4468</v>
      </c>
      <c r="G2170" s="90" t="s">
        <v>14969</v>
      </c>
      <c r="H2170" s="90" t="s">
        <v>913</v>
      </c>
      <c r="I2170" s="90" t="s">
        <v>673</v>
      </c>
      <c r="J2170" s="116">
        <v>10202</v>
      </c>
      <c r="K2170" s="90" t="s">
        <v>1963</v>
      </c>
      <c r="L2170" s="90" t="s">
        <v>583</v>
      </c>
      <c r="M2170" s="94" t="str">
        <f t="shared" si="37"/>
        <v>BENITEZ Samuel</v>
      </c>
      <c r="N2170" s="94" t="str">
        <f>IFERROR(VLOOKUP(A2170,'[2]CLASES-TEMPORADA 2022_2023-2023'!$A:$M,12,0),"")</f>
        <v/>
      </c>
      <c r="O2170" s="90" t="str">
        <f>IFERROR(VLOOKUP(A2170,'[2]CLASES-TEMPORADA 2022_2023-2023'!$A:$M,13,0),"")</f>
        <v/>
      </c>
    </row>
    <row r="2171" spans="1:15" s="94" customFormat="1" x14ac:dyDescent="0.2">
      <c r="A2171" s="116">
        <v>29981</v>
      </c>
      <c r="B2171" s="90" t="s">
        <v>8750</v>
      </c>
      <c r="C2171" s="90" t="s">
        <v>1011</v>
      </c>
      <c r="D2171" s="90" t="s">
        <v>4139</v>
      </c>
      <c r="E2171" s="90" t="s">
        <v>2796</v>
      </c>
      <c r="F2171" s="90" t="s">
        <v>4469</v>
      </c>
      <c r="G2171" s="90" t="s">
        <v>14970</v>
      </c>
      <c r="H2171" s="90" t="s">
        <v>920</v>
      </c>
      <c r="I2171" s="90" t="s">
        <v>673</v>
      </c>
      <c r="J2171" s="116">
        <v>10202</v>
      </c>
      <c r="K2171" s="90" t="s">
        <v>1963</v>
      </c>
      <c r="L2171" s="90" t="s">
        <v>583</v>
      </c>
      <c r="M2171" s="94" t="str">
        <f t="shared" si="37"/>
        <v>BENITEZ Ignacio</v>
      </c>
      <c r="N2171" s="94" t="str">
        <f>IFERROR(VLOOKUP(A2171,'[2]CLASES-TEMPORADA 2022_2023-2023'!$A:$M,12,0),"")</f>
        <v/>
      </c>
      <c r="O2171" s="90" t="str">
        <f>IFERROR(VLOOKUP(A2171,'[2]CLASES-TEMPORADA 2022_2023-2023'!$A:$M,13,0),"")</f>
        <v/>
      </c>
    </row>
    <row r="2172" spans="1:15" s="94" customFormat="1" x14ac:dyDescent="0.2">
      <c r="A2172" s="116">
        <v>29977</v>
      </c>
      <c r="B2172" s="90" t="s">
        <v>8750</v>
      </c>
      <c r="C2172" s="90" t="s">
        <v>56</v>
      </c>
      <c r="D2172" s="90" t="s">
        <v>4470</v>
      </c>
      <c r="E2172" s="90" t="s">
        <v>45</v>
      </c>
      <c r="F2172" s="90" t="s">
        <v>4471</v>
      </c>
      <c r="G2172" s="90" t="s">
        <v>14971</v>
      </c>
      <c r="H2172" s="90" t="s">
        <v>909</v>
      </c>
      <c r="I2172" s="90" t="s">
        <v>2098</v>
      </c>
      <c r="J2172" s="116">
        <v>323</v>
      </c>
      <c r="K2172" s="90" t="s">
        <v>1963</v>
      </c>
      <c r="L2172" s="90" t="s">
        <v>591</v>
      </c>
      <c r="M2172" s="94" t="str">
        <f t="shared" si="37"/>
        <v>TORRES Jose</v>
      </c>
      <c r="N2172" s="94" t="str">
        <f>IFERROR(VLOOKUP(A2172,'[2]CLASES-TEMPORADA 2022_2023-2023'!$A:$M,12,0),"")</f>
        <v/>
      </c>
      <c r="O2172" s="90" t="str">
        <f>IFERROR(VLOOKUP(A2172,'[2]CLASES-TEMPORADA 2022_2023-2023'!$A:$M,13,0),"")</f>
        <v/>
      </c>
    </row>
    <row r="2173" spans="1:15" s="94" customFormat="1" x14ac:dyDescent="0.2">
      <c r="A2173" s="116">
        <v>29973</v>
      </c>
      <c r="B2173" s="90" t="s">
        <v>8750</v>
      </c>
      <c r="C2173" s="90" t="s">
        <v>84</v>
      </c>
      <c r="D2173" s="90" t="s">
        <v>1577</v>
      </c>
      <c r="E2173" s="90" t="s">
        <v>63</v>
      </c>
      <c r="F2173" s="90" t="s">
        <v>4472</v>
      </c>
      <c r="G2173" s="90" t="s">
        <v>14972</v>
      </c>
      <c r="H2173" s="90" t="s">
        <v>920</v>
      </c>
      <c r="I2173" s="90" t="s">
        <v>14973</v>
      </c>
      <c r="J2173" s="116">
        <v>317</v>
      </c>
      <c r="K2173" s="90" t="s">
        <v>1963</v>
      </c>
      <c r="L2173" s="90" t="s">
        <v>185</v>
      </c>
      <c r="M2173" s="94" t="str">
        <f t="shared" si="37"/>
        <v>GONZALEZ Jesus</v>
      </c>
      <c r="N2173" s="94" t="str">
        <f>IFERROR(VLOOKUP(A2173,'[2]CLASES-TEMPORADA 2022_2023-2023'!$A:$M,12,0),"")</f>
        <v/>
      </c>
      <c r="O2173" s="90" t="str">
        <f>IFERROR(VLOOKUP(A2173,'[2]CLASES-TEMPORADA 2022_2023-2023'!$A:$M,13,0),"")</f>
        <v/>
      </c>
    </row>
    <row r="2174" spans="1:15" s="94" customFormat="1" x14ac:dyDescent="0.2">
      <c r="A2174" s="116">
        <v>29972</v>
      </c>
      <c r="B2174" s="90" t="s">
        <v>8750</v>
      </c>
      <c r="C2174" s="90" t="s">
        <v>1609</v>
      </c>
      <c r="D2174" s="90" t="s">
        <v>917</v>
      </c>
      <c r="E2174" s="90" t="s">
        <v>114</v>
      </c>
      <c r="F2174" s="90" t="s">
        <v>4473</v>
      </c>
      <c r="G2174" s="90" t="s">
        <v>14974</v>
      </c>
      <c r="H2174" s="90" t="s">
        <v>920</v>
      </c>
      <c r="I2174" s="90" t="s">
        <v>915</v>
      </c>
      <c r="J2174" s="116">
        <v>37</v>
      </c>
      <c r="K2174" s="90" t="s">
        <v>1963</v>
      </c>
      <c r="L2174" s="90" t="s">
        <v>185</v>
      </c>
      <c r="M2174" s="94" t="str">
        <f t="shared" si="37"/>
        <v>ALMAGRO Alfonso</v>
      </c>
      <c r="N2174" s="94" t="str">
        <f>IFERROR(VLOOKUP(A2174,'[2]CLASES-TEMPORADA 2022_2023-2023'!$A:$M,12,0),"")</f>
        <v/>
      </c>
      <c r="O2174" s="90" t="str">
        <f>IFERROR(VLOOKUP(A2174,'[2]CLASES-TEMPORADA 2022_2023-2023'!$A:$M,13,0),"")</f>
        <v/>
      </c>
    </row>
    <row r="2175" spans="1:15" s="94" customFormat="1" x14ac:dyDescent="0.2">
      <c r="A2175" s="116">
        <v>29950</v>
      </c>
      <c r="B2175" s="90" t="s">
        <v>8750</v>
      </c>
      <c r="C2175" s="90" t="s">
        <v>4474</v>
      </c>
      <c r="D2175" s="90" t="s">
        <v>4475</v>
      </c>
      <c r="E2175" s="90" t="s">
        <v>1107</v>
      </c>
      <c r="F2175" s="90" t="s">
        <v>4476</v>
      </c>
      <c r="G2175" s="90" t="s">
        <v>14975</v>
      </c>
      <c r="H2175" s="90" t="s">
        <v>913</v>
      </c>
      <c r="I2175" s="90" t="s">
        <v>11471</v>
      </c>
      <c r="J2175" s="116">
        <v>173</v>
      </c>
      <c r="K2175" s="90" t="s">
        <v>1963</v>
      </c>
      <c r="L2175" s="90" t="s">
        <v>585</v>
      </c>
      <c r="M2175" s="94" t="str">
        <f t="shared" si="37"/>
        <v>ROSICH Hector</v>
      </c>
      <c r="N2175" s="94" t="str">
        <f>IFERROR(VLOOKUP(A2175,'[2]CLASES-TEMPORADA 2022_2023-2023'!$A:$M,12,0),"")</f>
        <v/>
      </c>
      <c r="O2175" s="90" t="str">
        <f>IFERROR(VLOOKUP(A2175,'[2]CLASES-TEMPORADA 2022_2023-2023'!$A:$M,13,0),"")</f>
        <v/>
      </c>
    </row>
    <row r="2176" spans="1:15" s="94" customFormat="1" x14ac:dyDescent="0.2">
      <c r="A2176" s="116">
        <v>29925</v>
      </c>
      <c r="B2176" s="90" t="s">
        <v>8750</v>
      </c>
      <c r="C2176" s="90" t="s">
        <v>2823</v>
      </c>
      <c r="D2176" s="90" t="s">
        <v>4477</v>
      </c>
      <c r="E2176" s="90" t="s">
        <v>4478</v>
      </c>
      <c r="F2176" s="90" t="s">
        <v>4479</v>
      </c>
      <c r="G2176" s="90" t="s">
        <v>14976</v>
      </c>
      <c r="H2176" s="90" t="s">
        <v>909</v>
      </c>
      <c r="I2176" s="90" t="s">
        <v>1162</v>
      </c>
      <c r="J2176" s="116">
        <v>326</v>
      </c>
      <c r="K2176" s="90" t="s">
        <v>2707</v>
      </c>
      <c r="L2176" s="90" t="s">
        <v>591</v>
      </c>
      <c r="M2176" s="94" t="str">
        <f t="shared" si="37"/>
        <v>ORELOGIO Javier Ignacio</v>
      </c>
      <c r="N2176" s="94" t="str">
        <f>IFERROR(VLOOKUP(A2176,'[2]CLASES-TEMPORADA 2022_2023-2023'!$A:$M,12,0),"")</f>
        <v/>
      </c>
      <c r="O2176" s="90" t="str">
        <f>IFERROR(VLOOKUP(A2176,'[2]CLASES-TEMPORADA 2022_2023-2023'!$A:$M,13,0),"")</f>
        <v/>
      </c>
    </row>
    <row r="2177" spans="1:15" s="94" customFormat="1" x14ac:dyDescent="0.2">
      <c r="A2177" s="116">
        <v>29918</v>
      </c>
      <c r="B2177" s="90" t="s">
        <v>8750</v>
      </c>
      <c r="C2177" s="90" t="s">
        <v>1717</v>
      </c>
      <c r="D2177" s="90" t="s">
        <v>962</v>
      </c>
      <c r="E2177" s="90" t="s">
        <v>2032</v>
      </c>
      <c r="F2177" s="90" t="s">
        <v>4480</v>
      </c>
      <c r="G2177" s="90" t="s">
        <v>14977</v>
      </c>
      <c r="H2177" s="90" t="s">
        <v>909</v>
      </c>
      <c r="I2177" s="90" t="s">
        <v>937</v>
      </c>
      <c r="J2177" s="116">
        <v>248</v>
      </c>
      <c r="K2177" s="90" t="s">
        <v>1963</v>
      </c>
      <c r="L2177" s="90" t="s">
        <v>587</v>
      </c>
      <c r="M2177" s="94" t="str">
        <f t="shared" si="37"/>
        <v>ROCA Aniol</v>
      </c>
      <c r="N2177" s="94" t="str">
        <f>IFERROR(VLOOKUP(A2177,'[2]CLASES-TEMPORADA 2022_2023-2023'!$A:$M,12,0),"")</f>
        <v/>
      </c>
      <c r="O2177" s="90" t="str">
        <f>IFERROR(VLOOKUP(A2177,'[2]CLASES-TEMPORADA 2022_2023-2023'!$A:$M,13,0),"")</f>
        <v/>
      </c>
    </row>
    <row r="2178" spans="1:15" s="94" customFormat="1" x14ac:dyDescent="0.2">
      <c r="A2178" s="116">
        <v>29912</v>
      </c>
      <c r="B2178" s="90" t="s">
        <v>8750</v>
      </c>
      <c r="C2178" s="90" t="s">
        <v>14978</v>
      </c>
      <c r="D2178" s="90" t="s">
        <v>1578</v>
      </c>
      <c r="E2178" s="90" t="s">
        <v>3022</v>
      </c>
      <c r="F2178" s="90" t="s">
        <v>14979</v>
      </c>
      <c r="G2178" s="90" t="s">
        <v>14980</v>
      </c>
      <c r="H2178" s="90" t="s">
        <v>909</v>
      </c>
      <c r="I2178" s="90" t="s">
        <v>1118</v>
      </c>
      <c r="J2178" s="116">
        <v>169</v>
      </c>
      <c r="K2178" s="90" t="s">
        <v>1963</v>
      </c>
      <c r="L2178" s="90" t="s">
        <v>591</v>
      </c>
      <c r="M2178" s="94" t="str">
        <f t="shared" si="37"/>
        <v>CUMBRERAS Raul</v>
      </c>
      <c r="N2178" s="94" t="str">
        <f>IFERROR(VLOOKUP(A2178,'[2]CLASES-TEMPORADA 2022_2023-2023'!$A:$M,12,0),"")</f>
        <v/>
      </c>
      <c r="O2178" s="90" t="str">
        <f>IFERROR(VLOOKUP(A2178,'[2]CLASES-TEMPORADA 2022_2023-2023'!$A:$M,13,0),"")</f>
        <v/>
      </c>
    </row>
    <row r="2179" spans="1:15" s="94" customFormat="1" x14ac:dyDescent="0.2">
      <c r="A2179" s="116">
        <v>29908</v>
      </c>
      <c r="B2179" s="90" t="s">
        <v>8750</v>
      </c>
      <c r="C2179" s="90" t="s">
        <v>4482</v>
      </c>
      <c r="D2179" s="90" t="s">
        <v>4483</v>
      </c>
      <c r="E2179" s="90" t="s">
        <v>1357</v>
      </c>
      <c r="F2179" s="90" t="s">
        <v>4484</v>
      </c>
      <c r="G2179" s="90" t="s">
        <v>14981</v>
      </c>
      <c r="H2179" s="90" t="s">
        <v>920</v>
      </c>
      <c r="I2179" s="90" t="s">
        <v>872</v>
      </c>
      <c r="J2179" s="116">
        <v>10453</v>
      </c>
      <c r="K2179" s="90" t="s">
        <v>1963</v>
      </c>
      <c r="L2179" s="90" t="s">
        <v>520</v>
      </c>
      <c r="M2179" s="94" t="str">
        <f t="shared" si="37"/>
        <v>MALVAR Benito</v>
      </c>
      <c r="N2179" s="94" t="str">
        <f>IFERROR(VLOOKUP(A2179,'[2]CLASES-TEMPORADA 2022_2023-2023'!$A:$M,12,0),"")</f>
        <v/>
      </c>
      <c r="O2179" s="90" t="str">
        <f>IFERROR(VLOOKUP(A2179,'[2]CLASES-TEMPORADA 2022_2023-2023'!$A:$M,13,0),"")</f>
        <v/>
      </c>
    </row>
    <row r="2180" spans="1:15" s="94" customFormat="1" x14ac:dyDescent="0.2">
      <c r="A2180" s="116">
        <v>29901</v>
      </c>
      <c r="B2180" s="90" t="s">
        <v>8750</v>
      </c>
      <c r="C2180" s="90" t="s">
        <v>22</v>
      </c>
      <c r="D2180" s="90" t="s">
        <v>25</v>
      </c>
      <c r="E2180" s="90" t="s">
        <v>77</v>
      </c>
      <c r="F2180" s="90" t="s">
        <v>4485</v>
      </c>
      <c r="G2180" s="90" t="s">
        <v>14982</v>
      </c>
      <c r="H2180" s="90" t="s">
        <v>920</v>
      </c>
      <c r="I2180" s="90" t="s">
        <v>1020</v>
      </c>
      <c r="J2180" s="116">
        <v>10163</v>
      </c>
      <c r="K2180" s="90" t="s">
        <v>1963</v>
      </c>
      <c r="L2180" s="90" t="s">
        <v>599</v>
      </c>
      <c r="M2180" s="94" t="str">
        <f t="shared" si="37"/>
        <v>FERNANDEZ Alberto</v>
      </c>
      <c r="N2180" s="94" t="str">
        <f>IFERROR(VLOOKUP(A2180,'[2]CLASES-TEMPORADA 2022_2023-2023'!$A:$M,12,0),"")</f>
        <v/>
      </c>
      <c r="O2180" s="90" t="str">
        <f>IFERROR(VLOOKUP(A2180,'[2]CLASES-TEMPORADA 2022_2023-2023'!$A:$M,13,0),"")</f>
        <v/>
      </c>
    </row>
    <row r="2181" spans="1:15" s="94" customFormat="1" x14ac:dyDescent="0.2">
      <c r="A2181" s="116">
        <v>29895</v>
      </c>
      <c r="B2181" s="90" t="s">
        <v>8750</v>
      </c>
      <c r="C2181" s="90" t="s">
        <v>4486</v>
      </c>
      <c r="D2181" s="90" t="s">
        <v>4487</v>
      </c>
      <c r="E2181" s="90" t="s">
        <v>4488</v>
      </c>
      <c r="F2181" s="90" t="s">
        <v>4489</v>
      </c>
      <c r="G2181" s="90" t="s">
        <v>14983</v>
      </c>
      <c r="H2181" s="90" t="s">
        <v>913</v>
      </c>
      <c r="I2181" s="90" t="s">
        <v>1210</v>
      </c>
      <c r="J2181" s="116">
        <v>668</v>
      </c>
      <c r="K2181" s="90" t="s">
        <v>2079</v>
      </c>
      <c r="L2181" s="90" t="s">
        <v>585</v>
      </c>
      <c r="M2181" s="94" t="str">
        <f t="shared" si="37"/>
        <v>YANCOV Mincho</v>
      </c>
      <c r="N2181" s="94" t="str">
        <f>IFERROR(VLOOKUP(A2181,'[2]CLASES-TEMPORADA 2022_2023-2023'!$A:$M,12,0),"")</f>
        <v/>
      </c>
      <c r="O2181" s="90" t="str">
        <f>IFERROR(VLOOKUP(A2181,'[2]CLASES-TEMPORADA 2022_2023-2023'!$A:$M,13,0),"")</f>
        <v/>
      </c>
    </row>
    <row r="2182" spans="1:15" s="94" customFormat="1" x14ac:dyDescent="0.2">
      <c r="A2182" s="116">
        <v>29888</v>
      </c>
      <c r="B2182" s="90" t="s">
        <v>8750</v>
      </c>
      <c r="C2182" s="90" t="s">
        <v>3776</v>
      </c>
      <c r="D2182" s="90" t="s">
        <v>4490</v>
      </c>
      <c r="E2182" s="90" t="s">
        <v>4491</v>
      </c>
      <c r="F2182" s="90" t="s">
        <v>4492</v>
      </c>
      <c r="G2182" s="90" t="s">
        <v>14984</v>
      </c>
      <c r="H2182" s="90" t="s">
        <v>913</v>
      </c>
      <c r="I2182" s="90" t="s">
        <v>1214</v>
      </c>
      <c r="J2182" s="116">
        <v>3</v>
      </c>
      <c r="K2182" s="90" t="s">
        <v>1963</v>
      </c>
      <c r="L2182" s="90" t="s">
        <v>591</v>
      </c>
      <c r="M2182" s="94" t="str">
        <f t="shared" si="37"/>
        <v>DA SILVA Renan</v>
      </c>
      <c r="N2182" s="94" t="str">
        <f>IFERROR(VLOOKUP(A2182,'[2]CLASES-TEMPORADA 2022_2023-2023'!$A:$M,12,0),"")</f>
        <v/>
      </c>
      <c r="O2182" s="90" t="str">
        <f>IFERROR(VLOOKUP(A2182,'[2]CLASES-TEMPORADA 2022_2023-2023'!$A:$M,13,0),"")</f>
        <v/>
      </c>
    </row>
    <row r="2183" spans="1:15" s="94" customFormat="1" x14ac:dyDescent="0.2">
      <c r="A2183" s="116">
        <v>29869</v>
      </c>
      <c r="B2183" s="90" t="s">
        <v>10851</v>
      </c>
      <c r="C2183" s="90" t="s">
        <v>1672</v>
      </c>
      <c r="D2183" s="90"/>
      <c r="E2183" s="90" t="s">
        <v>2545</v>
      </c>
      <c r="F2183" s="90" t="s">
        <v>4495</v>
      </c>
      <c r="G2183" s="90" t="s">
        <v>14985</v>
      </c>
      <c r="H2183" s="90" t="s">
        <v>913</v>
      </c>
      <c r="I2183" s="90" t="s">
        <v>919</v>
      </c>
      <c r="J2183" s="116">
        <v>47</v>
      </c>
      <c r="K2183" s="90" t="s">
        <v>2103</v>
      </c>
      <c r="L2183" s="90" t="s">
        <v>585</v>
      </c>
      <c r="M2183" s="94" t="str">
        <f t="shared" si="37"/>
        <v>ERMAKOVA Irina</v>
      </c>
      <c r="N2183" s="94" t="str">
        <f>IFERROR(VLOOKUP(A2183,'[2]CLASES-TEMPORADA 2022_2023-2023'!$A:$M,12,0),"")</f>
        <v/>
      </c>
      <c r="O2183" s="90" t="str">
        <f>IFERROR(VLOOKUP(A2183,'[2]CLASES-TEMPORADA 2022_2023-2023'!$A:$M,13,0),"")</f>
        <v/>
      </c>
    </row>
    <row r="2184" spans="1:15" s="94" customFormat="1" x14ac:dyDescent="0.2">
      <c r="A2184" s="116">
        <v>29868</v>
      </c>
      <c r="B2184" s="90" t="s">
        <v>8750</v>
      </c>
      <c r="C2184" s="90" t="s">
        <v>4496</v>
      </c>
      <c r="D2184" s="90"/>
      <c r="E2184" s="90" t="s">
        <v>4497</v>
      </c>
      <c r="F2184" s="90" t="s">
        <v>4498</v>
      </c>
      <c r="G2184" s="90" t="s">
        <v>14986</v>
      </c>
      <c r="H2184" s="90" t="s">
        <v>913</v>
      </c>
      <c r="I2184" s="90" t="s">
        <v>919</v>
      </c>
      <c r="J2184" s="116">
        <v>47</v>
      </c>
      <c r="K2184" s="90" t="s">
        <v>2103</v>
      </c>
      <c r="L2184" s="90" t="s">
        <v>585</v>
      </c>
      <c r="M2184" s="94" t="str">
        <f t="shared" si="37"/>
        <v>ZIMARIN Artem</v>
      </c>
      <c r="N2184" s="94" t="str">
        <f>IFERROR(VLOOKUP(A2184,'[2]CLASES-TEMPORADA 2022_2023-2023'!$A:$M,12,0),"")</f>
        <v/>
      </c>
      <c r="O2184" s="90" t="str">
        <f>IFERROR(VLOOKUP(A2184,'[2]CLASES-TEMPORADA 2022_2023-2023'!$A:$M,13,0),"")</f>
        <v/>
      </c>
    </row>
    <row r="2185" spans="1:15" s="94" customFormat="1" x14ac:dyDescent="0.2">
      <c r="A2185" s="116">
        <v>29863</v>
      </c>
      <c r="B2185" s="90" t="s">
        <v>8750</v>
      </c>
      <c r="C2185" s="90" t="s">
        <v>4499</v>
      </c>
      <c r="D2185" s="90" t="s">
        <v>102</v>
      </c>
      <c r="E2185" s="90" t="s">
        <v>126</v>
      </c>
      <c r="F2185" s="90" t="s">
        <v>4500</v>
      </c>
      <c r="G2185" s="90" t="s">
        <v>14987</v>
      </c>
      <c r="H2185" s="90" t="s">
        <v>920</v>
      </c>
      <c r="I2185" s="90" t="s">
        <v>1020</v>
      </c>
      <c r="J2185" s="116">
        <v>10163</v>
      </c>
      <c r="K2185" s="90" t="s">
        <v>1963</v>
      </c>
      <c r="L2185" s="90" t="s">
        <v>599</v>
      </c>
      <c r="M2185" s="94" t="str">
        <f t="shared" si="37"/>
        <v>BARRIENTOS Pablo</v>
      </c>
      <c r="N2185" s="94" t="str">
        <f>IFERROR(VLOOKUP(A2185,'[2]CLASES-TEMPORADA 2022_2023-2023'!$A:$M,12,0),"")</f>
        <v/>
      </c>
      <c r="O2185" s="90" t="str">
        <f>IFERROR(VLOOKUP(A2185,'[2]CLASES-TEMPORADA 2022_2023-2023'!$A:$M,13,0),"")</f>
        <v/>
      </c>
    </row>
    <row r="2186" spans="1:15" s="94" customFormat="1" x14ac:dyDescent="0.2">
      <c r="A2186" s="116">
        <v>29858</v>
      </c>
      <c r="B2186" s="90" t="s">
        <v>8750</v>
      </c>
      <c r="C2186" s="90" t="s">
        <v>140</v>
      </c>
      <c r="D2186" s="90" t="s">
        <v>14988</v>
      </c>
      <c r="E2186" s="90" t="s">
        <v>3209</v>
      </c>
      <c r="F2186" s="90" t="s">
        <v>7599</v>
      </c>
      <c r="G2186" s="90" t="s">
        <v>14989</v>
      </c>
      <c r="H2186" s="90" t="s">
        <v>909</v>
      </c>
      <c r="I2186" s="90" t="s">
        <v>5663</v>
      </c>
      <c r="J2186" s="116">
        <v>264</v>
      </c>
      <c r="K2186" s="90" t="s">
        <v>1963</v>
      </c>
      <c r="L2186" s="90" t="s">
        <v>602</v>
      </c>
      <c r="M2186" s="94" t="str">
        <f t="shared" si="37"/>
        <v>VALERO Jose Luis</v>
      </c>
      <c r="N2186" s="94" t="str">
        <f>IFERROR(VLOOKUP(A2186,'[2]CLASES-TEMPORADA 2022_2023-2023'!$A:$M,12,0),"")</f>
        <v/>
      </c>
      <c r="O2186" s="90" t="str">
        <f>IFERROR(VLOOKUP(A2186,'[2]CLASES-TEMPORADA 2022_2023-2023'!$A:$M,13,0),"")</f>
        <v/>
      </c>
    </row>
    <row r="2187" spans="1:15" s="94" customFormat="1" x14ac:dyDescent="0.2">
      <c r="A2187" s="116">
        <v>29847</v>
      </c>
      <c r="B2187" s="90" t="s">
        <v>10851</v>
      </c>
      <c r="C2187" s="90" t="s">
        <v>1790</v>
      </c>
      <c r="D2187" s="90" t="s">
        <v>4501</v>
      </c>
      <c r="E2187" s="90" t="s">
        <v>4502</v>
      </c>
      <c r="F2187" s="90" t="s">
        <v>3801</v>
      </c>
      <c r="G2187" s="90" t="s">
        <v>14990</v>
      </c>
      <c r="H2187" s="90" t="s">
        <v>913</v>
      </c>
      <c r="I2187" s="90" t="s">
        <v>921</v>
      </c>
      <c r="J2187" s="116">
        <v>78</v>
      </c>
      <c r="K2187" s="90" t="s">
        <v>1963</v>
      </c>
      <c r="L2187" s="90" t="s">
        <v>583</v>
      </c>
      <c r="M2187" s="94" t="str">
        <f t="shared" si="37"/>
        <v>AGUILAR Denisse Mary</v>
      </c>
      <c r="N2187" s="94" t="str">
        <f>IFERROR(VLOOKUP(A2187,'[2]CLASES-TEMPORADA 2022_2023-2023'!$A:$M,12,0),"")</f>
        <v/>
      </c>
      <c r="O2187" s="90" t="str">
        <f>IFERROR(VLOOKUP(A2187,'[2]CLASES-TEMPORADA 2022_2023-2023'!$A:$M,13,0),"")</f>
        <v/>
      </c>
    </row>
    <row r="2188" spans="1:15" s="94" customFormat="1" x14ac:dyDescent="0.2">
      <c r="A2188" s="116">
        <v>29845</v>
      </c>
      <c r="B2188" s="90" t="s">
        <v>8750</v>
      </c>
      <c r="C2188" s="90" t="s">
        <v>140</v>
      </c>
      <c r="D2188" s="90" t="s">
        <v>725</v>
      </c>
      <c r="E2188" s="90" t="s">
        <v>66</v>
      </c>
      <c r="F2188" s="90" t="s">
        <v>4503</v>
      </c>
      <c r="G2188" s="90" t="s">
        <v>14991</v>
      </c>
      <c r="H2188" s="90" t="s">
        <v>920</v>
      </c>
      <c r="I2188" s="90" t="s">
        <v>13474</v>
      </c>
      <c r="J2188" s="116">
        <v>10471</v>
      </c>
      <c r="K2188" s="90" t="s">
        <v>1963</v>
      </c>
      <c r="L2188" s="90" t="s">
        <v>583</v>
      </c>
      <c r="M2188" s="94" t="str">
        <f t="shared" si="37"/>
        <v>VALERO Martin</v>
      </c>
      <c r="N2188" s="94">
        <f>IFERROR(VLOOKUP(A2188,'[2]CLASES-TEMPORADA 2022_2023-2023'!$A:$M,12,0),"")</f>
        <v>10</v>
      </c>
      <c r="O2188" s="90" t="str">
        <f>IFERROR(VLOOKUP(A2188,'[2]CLASES-TEMPORADA 2022_2023-2023'!$A:$M,13,0),"")</f>
        <v>NAC</v>
      </c>
    </row>
    <row r="2189" spans="1:15" s="94" customFormat="1" x14ac:dyDescent="0.2">
      <c r="A2189" s="116">
        <v>29839</v>
      </c>
      <c r="B2189" s="90" t="s">
        <v>8750</v>
      </c>
      <c r="C2189" s="90" t="s">
        <v>4504</v>
      </c>
      <c r="D2189" s="90" t="s">
        <v>1452</v>
      </c>
      <c r="E2189" s="90" t="s">
        <v>1961</v>
      </c>
      <c r="F2189" s="90" t="s">
        <v>4505</v>
      </c>
      <c r="G2189" s="90" t="s">
        <v>14992</v>
      </c>
      <c r="H2189" s="90" t="s">
        <v>913</v>
      </c>
      <c r="I2189" s="90" t="s">
        <v>1126</v>
      </c>
      <c r="J2189" s="116">
        <v>128</v>
      </c>
      <c r="K2189" s="90" t="s">
        <v>1963</v>
      </c>
      <c r="L2189" s="90" t="s">
        <v>587</v>
      </c>
      <c r="M2189" s="94" t="str">
        <f t="shared" si="37"/>
        <v>AMILL Marc</v>
      </c>
      <c r="N2189" s="94" t="str">
        <f>IFERROR(VLOOKUP(A2189,'[2]CLASES-TEMPORADA 2022_2023-2023'!$A:$M,12,0),"")</f>
        <v/>
      </c>
      <c r="O2189" s="90" t="str">
        <f>IFERROR(VLOOKUP(A2189,'[2]CLASES-TEMPORADA 2022_2023-2023'!$A:$M,13,0),"")</f>
        <v/>
      </c>
    </row>
    <row r="2190" spans="1:15" s="94" customFormat="1" x14ac:dyDescent="0.2">
      <c r="A2190" s="116">
        <v>29828</v>
      </c>
      <c r="B2190" s="90" t="s">
        <v>8750</v>
      </c>
      <c r="C2190" s="90" t="s">
        <v>51</v>
      </c>
      <c r="D2190" s="90" t="s">
        <v>84</v>
      </c>
      <c r="E2190" s="90" t="s">
        <v>3909</v>
      </c>
      <c r="F2190" s="90" t="s">
        <v>2390</v>
      </c>
      <c r="G2190" s="90" t="s">
        <v>14993</v>
      </c>
      <c r="H2190" s="90" t="s">
        <v>913</v>
      </c>
      <c r="I2190" s="90" t="s">
        <v>1119</v>
      </c>
      <c r="J2190" s="116">
        <v>534</v>
      </c>
      <c r="K2190" s="90" t="s">
        <v>1963</v>
      </c>
      <c r="L2190" s="90" t="s">
        <v>520</v>
      </c>
      <c r="M2190" s="94" t="str">
        <f t="shared" si="37"/>
        <v>DIAZ Brais</v>
      </c>
      <c r="N2190" s="94" t="str">
        <f>IFERROR(VLOOKUP(A2190,'[2]CLASES-TEMPORADA 2022_2023-2023'!$A:$M,12,0),"")</f>
        <v/>
      </c>
      <c r="O2190" s="90" t="str">
        <f>IFERROR(VLOOKUP(A2190,'[2]CLASES-TEMPORADA 2022_2023-2023'!$A:$M,13,0),"")</f>
        <v/>
      </c>
    </row>
    <row r="2191" spans="1:15" s="94" customFormat="1" x14ac:dyDescent="0.2">
      <c r="A2191" s="116">
        <v>29816</v>
      </c>
      <c r="B2191" s="90" t="s">
        <v>8750</v>
      </c>
      <c r="C2191" s="90" t="s">
        <v>102</v>
      </c>
      <c r="D2191" s="90" t="s">
        <v>3810</v>
      </c>
      <c r="E2191" s="90" t="s">
        <v>1961</v>
      </c>
      <c r="F2191" s="90" t="s">
        <v>4067</v>
      </c>
      <c r="G2191" s="90" t="s">
        <v>14994</v>
      </c>
      <c r="H2191" s="90" t="s">
        <v>920</v>
      </c>
      <c r="I2191" s="90" t="s">
        <v>941</v>
      </c>
      <c r="J2191" s="116">
        <v>262</v>
      </c>
      <c r="K2191" s="90" t="s">
        <v>1963</v>
      </c>
      <c r="L2191" s="90" t="s">
        <v>587</v>
      </c>
      <c r="M2191" s="94" t="str">
        <f t="shared" si="37"/>
        <v>HERNANDEZ Marc</v>
      </c>
      <c r="N2191" s="94" t="str">
        <f>IFERROR(VLOOKUP(A2191,'[2]CLASES-TEMPORADA 2022_2023-2023'!$A:$M,12,0),"")</f>
        <v/>
      </c>
      <c r="O2191" s="90" t="str">
        <f>IFERROR(VLOOKUP(A2191,'[2]CLASES-TEMPORADA 2022_2023-2023'!$A:$M,13,0),"")</f>
        <v/>
      </c>
    </row>
    <row r="2192" spans="1:15" s="94" customFormat="1" x14ac:dyDescent="0.2">
      <c r="A2192" s="116">
        <v>29810</v>
      </c>
      <c r="B2192" s="90" t="s">
        <v>8750</v>
      </c>
      <c r="C2192" s="90" t="s">
        <v>1501</v>
      </c>
      <c r="D2192" s="90" t="s">
        <v>101</v>
      </c>
      <c r="E2192" s="90" t="s">
        <v>30</v>
      </c>
      <c r="F2192" s="90" t="s">
        <v>14995</v>
      </c>
      <c r="G2192" s="90" t="s">
        <v>14996</v>
      </c>
      <c r="H2192" s="90" t="s">
        <v>920</v>
      </c>
      <c r="I2192" s="90" t="s">
        <v>1080</v>
      </c>
      <c r="J2192" s="116">
        <v>302</v>
      </c>
      <c r="K2192" s="90" t="s">
        <v>1963</v>
      </c>
      <c r="L2192" s="90" t="s">
        <v>585</v>
      </c>
      <c r="M2192" s="94" t="str">
        <f t="shared" si="37"/>
        <v>SORIANO Ricard</v>
      </c>
      <c r="N2192" s="94" t="str">
        <f>IFERROR(VLOOKUP(A2192,'[2]CLASES-TEMPORADA 2022_2023-2023'!$A:$M,12,0),"")</f>
        <v/>
      </c>
      <c r="O2192" s="90" t="str">
        <f>IFERROR(VLOOKUP(A2192,'[2]CLASES-TEMPORADA 2022_2023-2023'!$A:$M,13,0),"")</f>
        <v/>
      </c>
    </row>
    <row r="2193" spans="1:15" s="94" customFormat="1" x14ac:dyDescent="0.2">
      <c r="A2193" s="116">
        <v>29805</v>
      </c>
      <c r="B2193" s="90" t="s">
        <v>8750</v>
      </c>
      <c r="C2193" s="90" t="s">
        <v>69</v>
      </c>
      <c r="D2193" s="90" t="s">
        <v>2003</v>
      </c>
      <c r="E2193" s="90" t="s">
        <v>4506</v>
      </c>
      <c r="F2193" s="90" t="s">
        <v>4507</v>
      </c>
      <c r="G2193" s="90" t="s">
        <v>14997</v>
      </c>
      <c r="H2193" s="90" t="s">
        <v>913</v>
      </c>
      <c r="I2193" s="90" t="s">
        <v>947</v>
      </c>
      <c r="J2193" s="116">
        <v>274</v>
      </c>
      <c r="K2193" s="90" t="s">
        <v>1963</v>
      </c>
      <c r="L2193" s="90" t="s">
        <v>588</v>
      </c>
      <c r="M2193" s="94" t="str">
        <f t="shared" si="37"/>
        <v>PEREZ Ibai</v>
      </c>
      <c r="N2193" s="94" t="str">
        <f>IFERROR(VLOOKUP(A2193,'[2]CLASES-TEMPORADA 2022_2023-2023'!$A:$M,12,0),"")</f>
        <v/>
      </c>
      <c r="O2193" s="90" t="str">
        <f>IFERROR(VLOOKUP(A2193,'[2]CLASES-TEMPORADA 2022_2023-2023'!$A:$M,13,0),"")</f>
        <v/>
      </c>
    </row>
    <row r="2194" spans="1:15" s="94" customFormat="1" x14ac:dyDescent="0.2">
      <c r="A2194" s="116">
        <v>29803</v>
      </c>
      <c r="B2194" s="90" t="s">
        <v>8750</v>
      </c>
      <c r="C2194" s="90" t="s">
        <v>2003</v>
      </c>
      <c r="D2194" s="90" t="s">
        <v>138</v>
      </c>
      <c r="E2194" s="90" t="s">
        <v>3417</v>
      </c>
      <c r="F2194" s="90" t="s">
        <v>14998</v>
      </c>
      <c r="G2194" s="90" t="s">
        <v>14999</v>
      </c>
      <c r="H2194" s="90" t="s">
        <v>909</v>
      </c>
      <c r="I2194" s="90" t="s">
        <v>947</v>
      </c>
      <c r="J2194" s="116">
        <v>274</v>
      </c>
      <c r="K2194" s="90" t="s">
        <v>1963</v>
      </c>
      <c r="L2194" s="90" t="s">
        <v>588</v>
      </c>
      <c r="M2194" s="94" t="str">
        <f t="shared" si="37"/>
        <v>PASCUAL Mikel</v>
      </c>
      <c r="N2194" s="94" t="str">
        <f>IFERROR(VLOOKUP(A2194,'[2]CLASES-TEMPORADA 2022_2023-2023'!$A:$M,12,0),"")</f>
        <v/>
      </c>
      <c r="O2194" s="90" t="str">
        <f>IFERROR(VLOOKUP(A2194,'[2]CLASES-TEMPORADA 2022_2023-2023'!$A:$M,13,0),"")</f>
        <v/>
      </c>
    </row>
    <row r="2195" spans="1:15" s="94" customFormat="1" x14ac:dyDescent="0.2">
      <c r="A2195" s="116">
        <v>29797</v>
      </c>
      <c r="B2195" s="90" t="s">
        <v>10851</v>
      </c>
      <c r="C2195" s="90" t="s">
        <v>1387</v>
      </c>
      <c r="D2195" s="90" t="s">
        <v>21</v>
      </c>
      <c r="E2195" s="90" t="s">
        <v>4510</v>
      </c>
      <c r="F2195" s="90" t="s">
        <v>4511</v>
      </c>
      <c r="G2195" s="90" t="s">
        <v>15000</v>
      </c>
      <c r="H2195" s="90" t="s">
        <v>909</v>
      </c>
      <c r="I2195" s="90" t="s">
        <v>1014</v>
      </c>
      <c r="J2195" s="116">
        <v>10141</v>
      </c>
      <c r="K2195" s="90" t="s">
        <v>1963</v>
      </c>
      <c r="L2195" s="90" t="s">
        <v>585</v>
      </c>
      <c r="M2195" s="94" t="str">
        <f t="shared" si="37"/>
        <v>CABRERA Maria Dolores</v>
      </c>
      <c r="N2195" s="94" t="str">
        <f>IFERROR(VLOOKUP(A2195,'[2]CLASES-TEMPORADA 2022_2023-2023'!$A:$M,12,0),"")</f>
        <v/>
      </c>
      <c r="O2195" s="90" t="str">
        <f>IFERROR(VLOOKUP(A2195,'[2]CLASES-TEMPORADA 2022_2023-2023'!$A:$M,13,0),"")</f>
        <v/>
      </c>
    </row>
    <row r="2196" spans="1:15" s="94" customFormat="1" x14ac:dyDescent="0.2">
      <c r="A2196" s="116">
        <v>29792</v>
      </c>
      <c r="B2196" s="90" t="s">
        <v>8750</v>
      </c>
      <c r="C2196" s="90" t="s">
        <v>53</v>
      </c>
      <c r="D2196" s="90" t="s">
        <v>4512</v>
      </c>
      <c r="E2196" s="90" t="s">
        <v>1013</v>
      </c>
      <c r="F2196" s="90" t="s">
        <v>4513</v>
      </c>
      <c r="G2196" s="90" t="s">
        <v>15001</v>
      </c>
      <c r="H2196" s="90" t="s">
        <v>913</v>
      </c>
      <c r="I2196" s="90" t="s">
        <v>1014</v>
      </c>
      <c r="J2196" s="116">
        <v>10141</v>
      </c>
      <c r="K2196" s="90" t="s">
        <v>1963</v>
      </c>
      <c r="L2196" s="90" t="s">
        <v>585</v>
      </c>
      <c r="M2196" s="94" t="str">
        <f t="shared" si="37"/>
        <v>GIL Adria</v>
      </c>
      <c r="N2196" s="94" t="str">
        <f>IFERROR(VLOOKUP(A2196,'[2]CLASES-TEMPORADA 2022_2023-2023'!$A:$M,12,0),"")</f>
        <v/>
      </c>
      <c r="O2196" s="90" t="str">
        <f>IFERROR(VLOOKUP(A2196,'[2]CLASES-TEMPORADA 2022_2023-2023'!$A:$M,13,0),"")</f>
        <v/>
      </c>
    </row>
    <row r="2197" spans="1:15" s="94" customFormat="1" x14ac:dyDescent="0.2">
      <c r="A2197" s="116">
        <v>29789</v>
      </c>
      <c r="B2197" s="90" t="s">
        <v>8750</v>
      </c>
      <c r="C2197" s="90" t="s">
        <v>4514</v>
      </c>
      <c r="D2197" s="90" t="s">
        <v>4515</v>
      </c>
      <c r="E2197" s="90" t="s">
        <v>94</v>
      </c>
      <c r="F2197" s="90" t="s">
        <v>4516</v>
      </c>
      <c r="G2197" s="90" t="s">
        <v>15002</v>
      </c>
      <c r="H2197" s="90" t="s">
        <v>920</v>
      </c>
      <c r="I2197" s="90" t="s">
        <v>673</v>
      </c>
      <c r="J2197" s="116">
        <v>10202</v>
      </c>
      <c r="K2197" s="90" t="s">
        <v>1963</v>
      </c>
      <c r="L2197" s="90" t="s">
        <v>583</v>
      </c>
      <c r="M2197" s="94" t="str">
        <f t="shared" si="37"/>
        <v>MONTEJANO Eduardo</v>
      </c>
      <c r="N2197" s="94" t="str">
        <f>IFERROR(VLOOKUP(A2197,'[2]CLASES-TEMPORADA 2022_2023-2023'!$A:$M,12,0),"")</f>
        <v/>
      </c>
      <c r="O2197" s="90" t="str">
        <f>IFERROR(VLOOKUP(A2197,'[2]CLASES-TEMPORADA 2022_2023-2023'!$A:$M,13,0),"")</f>
        <v/>
      </c>
    </row>
    <row r="2198" spans="1:15" s="94" customFormat="1" x14ac:dyDescent="0.2">
      <c r="A2198" s="116">
        <v>29787</v>
      </c>
      <c r="B2198" s="90" t="s">
        <v>8750</v>
      </c>
      <c r="C2198" s="90" t="s">
        <v>4517</v>
      </c>
      <c r="D2198" s="90" t="s">
        <v>28</v>
      </c>
      <c r="E2198" s="90" t="s">
        <v>1107</v>
      </c>
      <c r="F2198" s="90" t="s">
        <v>4518</v>
      </c>
      <c r="G2198" s="90" t="s">
        <v>15003</v>
      </c>
      <c r="H2198" s="90" t="s">
        <v>913</v>
      </c>
      <c r="I2198" s="90" t="s">
        <v>550</v>
      </c>
      <c r="J2198" s="116">
        <v>10138</v>
      </c>
      <c r="K2198" s="90" t="s">
        <v>1963</v>
      </c>
      <c r="L2198" s="90" t="s">
        <v>627</v>
      </c>
      <c r="M2198" s="94" t="str">
        <f t="shared" si="37"/>
        <v>TORRE Hector</v>
      </c>
      <c r="N2198" s="94" t="str">
        <f>IFERROR(VLOOKUP(A2198,'[2]CLASES-TEMPORADA 2022_2023-2023'!$A:$M,12,0),"")</f>
        <v/>
      </c>
      <c r="O2198" s="90" t="str">
        <f>IFERROR(VLOOKUP(A2198,'[2]CLASES-TEMPORADA 2022_2023-2023'!$A:$M,13,0),"")</f>
        <v/>
      </c>
    </row>
    <row r="2199" spans="1:15" s="94" customFormat="1" x14ac:dyDescent="0.2">
      <c r="A2199" s="116">
        <v>29772</v>
      </c>
      <c r="B2199" s="90" t="s">
        <v>8750</v>
      </c>
      <c r="C2199" s="90" t="s">
        <v>4508</v>
      </c>
      <c r="D2199" s="90" t="s">
        <v>4519</v>
      </c>
      <c r="E2199" s="90" t="s">
        <v>1271</v>
      </c>
      <c r="F2199" s="90" t="s">
        <v>4520</v>
      </c>
      <c r="G2199" s="90" t="s">
        <v>15004</v>
      </c>
      <c r="H2199" s="90" t="s">
        <v>920</v>
      </c>
      <c r="I2199" s="90" t="s">
        <v>1014</v>
      </c>
      <c r="J2199" s="116">
        <v>10141</v>
      </c>
      <c r="K2199" s="90" t="s">
        <v>1963</v>
      </c>
      <c r="L2199" s="90" t="s">
        <v>585</v>
      </c>
      <c r="M2199" s="94" t="str">
        <f t="shared" si="37"/>
        <v>GUILLAMON Luis</v>
      </c>
      <c r="N2199" s="94" t="str">
        <f>IFERROR(VLOOKUP(A2199,'[2]CLASES-TEMPORADA 2022_2023-2023'!$A:$M,12,0),"")</f>
        <v/>
      </c>
      <c r="O2199" s="90" t="str">
        <f>IFERROR(VLOOKUP(A2199,'[2]CLASES-TEMPORADA 2022_2023-2023'!$A:$M,13,0),"")</f>
        <v/>
      </c>
    </row>
    <row r="2200" spans="1:15" s="94" customFormat="1" x14ac:dyDescent="0.2">
      <c r="A2200" s="116">
        <v>29768</v>
      </c>
      <c r="B2200" s="90" t="s">
        <v>8750</v>
      </c>
      <c r="C2200" s="90" t="s">
        <v>4521</v>
      </c>
      <c r="D2200" s="90" t="s">
        <v>3072</v>
      </c>
      <c r="E2200" s="90" t="s">
        <v>4522</v>
      </c>
      <c r="F2200" s="90" t="s">
        <v>4523</v>
      </c>
      <c r="G2200" s="90" t="s">
        <v>15005</v>
      </c>
      <c r="H2200" s="90" t="s">
        <v>920</v>
      </c>
      <c r="I2200" s="90" t="s">
        <v>1014</v>
      </c>
      <c r="J2200" s="116">
        <v>10141</v>
      </c>
      <c r="K2200" s="90" t="s">
        <v>1963</v>
      </c>
      <c r="L2200" s="90" t="s">
        <v>585</v>
      </c>
      <c r="M2200" s="94" t="str">
        <f t="shared" si="37"/>
        <v>VIVES Vicente Juan</v>
      </c>
      <c r="N2200" s="94" t="str">
        <f>IFERROR(VLOOKUP(A2200,'[2]CLASES-TEMPORADA 2022_2023-2023'!$A:$M,12,0),"")</f>
        <v/>
      </c>
      <c r="O2200" s="90" t="str">
        <f>IFERROR(VLOOKUP(A2200,'[2]CLASES-TEMPORADA 2022_2023-2023'!$A:$M,13,0),"")</f>
        <v/>
      </c>
    </row>
    <row r="2201" spans="1:15" s="94" customFormat="1" x14ac:dyDescent="0.2">
      <c r="A2201" s="116">
        <v>29761</v>
      </c>
      <c r="B2201" s="90" t="s">
        <v>10851</v>
      </c>
      <c r="C2201" s="90" t="s">
        <v>4524</v>
      </c>
      <c r="D2201" s="90" t="s">
        <v>23</v>
      </c>
      <c r="E2201" s="90" t="s">
        <v>4525</v>
      </c>
      <c r="F2201" s="90" t="s">
        <v>4526</v>
      </c>
      <c r="G2201" s="90" t="s">
        <v>15006</v>
      </c>
      <c r="H2201" s="90" t="s">
        <v>909</v>
      </c>
      <c r="I2201" s="90" t="s">
        <v>1014</v>
      </c>
      <c r="J2201" s="116">
        <v>10141</v>
      </c>
      <c r="K2201" s="90" t="s">
        <v>1963</v>
      </c>
      <c r="L2201" s="90" t="s">
        <v>585</v>
      </c>
      <c r="M2201" s="94" t="str">
        <f t="shared" si="37"/>
        <v>POLES Yolanda</v>
      </c>
      <c r="N2201" s="94" t="str">
        <f>IFERROR(VLOOKUP(A2201,'[2]CLASES-TEMPORADA 2022_2023-2023'!$A:$M,12,0),"")</f>
        <v/>
      </c>
      <c r="O2201" s="90" t="str">
        <f>IFERROR(VLOOKUP(A2201,'[2]CLASES-TEMPORADA 2022_2023-2023'!$A:$M,13,0),"")</f>
        <v/>
      </c>
    </row>
    <row r="2202" spans="1:15" s="94" customFormat="1" x14ac:dyDescent="0.2">
      <c r="A2202" s="116">
        <v>29756</v>
      </c>
      <c r="B2202" s="90" t="s">
        <v>10851</v>
      </c>
      <c r="C2202" s="90" t="s">
        <v>4527</v>
      </c>
      <c r="D2202" s="90" t="s">
        <v>66</v>
      </c>
      <c r="E2202" s="90" t="s">
        <v>2067</v>
      </c>
      <c r="F2202" s="90" t="s">
        <v>4528</v>
      </c>
      <c r="G2202" s="90" t="s">
        <v>15007</v>
      </c>
      <c r="H2202" s="90" t="s">
        <v>913</v>
      </c>
      <c r="I2202" s="90" t="s">
        <v>1249</v>
      </c>
      <c r="J2202" s="116">
        <v>10181</v>
      </c>
      <c r="K2202" s="90" t="s">
        <v>1963</v>
      </c>
      <c r="L2202" s="90" t="s">
        <v>583</v>
      </c>
      <c r="M2202" s="94" t="str">
        <f t="shared" si="37"/>
        <v>PERDICES Lucia</v>
      </c>
      <c r="N2202" s="94" t="str">
        <f>IFERROR(VLOOKUP(A2202,'[2]CLASES-TEMPORADA 2022_2023-2023'!$A:$M,12,0),"")</f>
        <v/>
      </c>
      <c r="O2202" s="90" t="str">
        <f>IFERROR(VLOOKUP(A2202,'[2]CLASES-TEMPORADA 2022_2023-2023'!$A:$M,13,0),"")</f>
        <v/>
      </c>
    </row>
    <row r="2203" spans="1:15" s="94" customFormat="1" x14ac:dyDescent="0.2">
      <c r="A2203" s="116">
        <v>29750</v>
      </c>
      <c r="B2203" s="90" t="s">
        <v>8750</v>
      </c>
      <c r="C2203" s="90" t="s">
        <v>4529</v>
      </c>
      <c r="D2203" s="90" t="s">
        <v>2892</v>
      </c>
      <c r="E2203" s="90" t="s">
        <v>4530</v>
      </c>
      <c r="F2203" s="90" t="s">
        <v>4531</v>
      </c>
      <c r="G2203" s="90" t="s">
        <v>15008</v>
      </c>
      <c r="H2203" s="90" t="s">
        <v>909</v>
      </c>
      <c r="I2203" s="90" t="s">
        <v>1126</v>
      </c>
      <c r="J2203" s="116">
        <v>128</v>
      </c>
      <c r="K2203" s="90" t="s">
        <v>1963</v>
      </c>
      <c r="L2203" s="90" t="s">
        <v>587</v>
      </c>
      <c r="M2203" s="94" t="str">
        <f t="shared" si="37"/>
        <v>BOUZA Aran</v>
      </c>
      <c r="N2203" s="94" t="str">
        <f>IFERROR(VLOOKUP(A2203,'[2]CLASES-TEMPORADA 2022_2023-2023'!$A:$M,12,0),"")</f>
        <v/>
      </c>
      <c r="O2203" s="90" t="str">
        <f>IFERROR(VLOOKUP(A2203,'[2]CLASES-TEMPORADA 2022_2023-2023'!$A:$M,13,0),"")</f>
        <v/>
      </c>
    </row>
    <row r="2204" spans="1:15" s="94" customFormat="1" x14ac:dyDescent="0.2">
      <c r="A2204" s="116">
        <v>29730</v>
      </c>
      <c r="B2204" s="90" t="s">
        <v>8750</v>
      </c>
      <c r="C2204" s="90" t="s">
        <v>4532</v>
      </c>
      <c r="D2204" s="90" t="s">
        <v>4533</v>
      </c>
      <c r="E2204" s="90" t="s">
        <v>2550</v>
      </c>
      <c r="F2204" s="90" t="s">
        <v>4534</v>
      </c>
      <c r="G2204" s="90" t="s">
        <v>15009</v>
      </c>
      <c r="H2204" s="90" t="s">
        <v>913</v>
      </c>
      <c r="I2204" s="90" t="s">
        <v>947</v>
      </c>
      <c r="J2204" s="116">
        <v>274</v>
      </c>
      <c r="K2204" s="90" t="s">
        <v>1963</v>
      </c>
      <c r="L2204" s="90" t="s">
        <v>588</v>
      </c>
      <c r="M2204" s="94" t="str">
        <f t="shared" si="37"/>
        <v>TEMPRANO Gabriel</v>
      </c>
      <c r="N2204" s="94" t="str">
        <f>IFERROR(VLOOKUP(A2204,'[2]CLASES-TEMPORADA 2022_2023-2023'!$A:$M,12,0),"")</f>
        <v/>
      </c>
      <c r="O2204" s="90" t="str">
        <f>IFERROR(VLOOKUP(A2204,'[2]CLASES-TEMPORADA 2022_2023-2023'!$A:$M,13,0),"")</f>
        <v/>
      </c>
    </row>
    <row r="2205" spans="1:15" s="94" customFormat="1" x14ac:dyDescent="0.2">
      <c r="A2205" s="116">
        <v>29720</v>
      </c>
      <c r="B2205" s="90" t="s">
        <v>8750</v>
      </c>
      <c r="C2205" s="90" t="s">
        <v>1870</v>
      </c>
      <c r="D2205" s="90" t="s">
        <v>8518</v>
      </c>
      <c r="E2205" s="90" t="s">
        <v>8519</v>
      </c>
      <c r="F2205" s="90" t="s">
        <v>8520</v>
      </c>
      <c r="G2205" s="90" t="s">
        <v>15010</v>
      </c>
      <c r="H2205" s="90" t="s">
        <v>920</v>
      </c>
      <c r="I2205" s="90" t="s">
        <v>1080</v>
      </c>
      <c r="J2205" s="116">
        <v>302</v>
      </c>
      <c r="K2205" s="90" t="s">
        <v>1963</v>
      </c>
      <c r="L2205" s="90" t="s">
        <v>585</v>
      </c>
      <c r="M2205" s="94" t="str">
        <f t="shared" si="37"/>
        <v>BALLESTER Jose Rafael</v>
      </c>
      <c r="N2205" s="94" t="str">
        <f>IFERROR(VLOOKUP(A2205,'[2]CLASES-TEMPORADA 2022_2023-2023'!$A:$M,12,0),"")</f>
        <v/>
      </c>
      <c r="O2205" s="90" t="str">
        <f>IFERROR(VLOOKUP(A2205,'[2]CLASES-TEMPORADA 2022_2023-2023'!$A:$M,13,0),"")</f>
        <v/>
      </c>
    </row>
    <row r="2206" spans="1:15" s="94" customFormat="1" x14ac:dyDescent="0.2">
      <c r="A2206" s="116">
        <v>29719</v>
      </c>
      <c r="B2206" s="90" t="s">
        <v>8750</v>
      </c>
      <c r="C2206" s="90" t="s">
        <v>1323</v>
      </c>
      <c r="D2206" s="90" t="s">
        <v>4535</v>
      </c>
      <c r="E2206" s="90" t="s">
        <v>109</v>
      </c>
      <c r="F2206" s="90" t="s">
        <v>4536</v>
      </c>
      <c r="G2206" s="90" t="s">
        <v>15011</v>
      </c>
      <c r="H2206" s="90" t="s">
        <v>909</v>
      </c>
      <c r="I2206" s="90" t="s">
        <v>1177</v>
      </c>
      <c r="J2206" s="116">
        <v>80</v>
      </c>
      <c r="K2206" s="90" t="s">
        <v>1963</v>
      </c>
      <c r="L2206" s="90" t="s">
        <v>185</v>
      </c>
      <c r="M2206" s="94" t="str">
        <f t="shared" si="37"/>
        <v>CASTAÑO Juan Carlos</v>
      </c>
      <c r="N2206" s="94" t="str">
        <f>IFERROR(VLOOKUP(A2206,'[2]CLASES-TEMPORADA 2022_2023-2023'!$A:$M,12,0),"")</f>
        <v/>
      </c>
      <c r="O2206" s="90" t="str">
        <f>IFERROR(VLOOKUP(A2206,'[2]CLASES-TEMPORADA 2022_2023-2023'!$A:$M,13,0),"")</f>
        <v/>
      </c>
    </row>
    <row r="2207" spans="1:15" s="94" customFormat="1" x14ac:dyDescent="0.2">
      <c r="A2207" s="116">
        <v>29708</v>
      </c>
      <c r="B2207" s="90" t="s">
        <v>8750</v>
      </c>
      <c r="C2207" s="90" t="s">
        <v>133</v>
      </c>
      <c r="D2207" s="90" t="s">
        <v>3533</v>
      </c>
      <c r="E2207" s="90" t="s">
        <v>23</v>
      </c>
      <c r="F2207" s="90" t="s">
        <v>4538</v>
      </c>
      <c r="G2207" s="90" t="s">
        <v>15012</v>
      </c>
      <c r="H2207" s="90" t="s">
        <v>920</v>
      </c>
      <c r="I2207" s="90" t="s">
        <v>966</v>
      </c>
      <c r="J2207" s="116">
        <v>502</v>
      </c>
      <c r="K2207" s="90" t="s">
        <v>1963</v>
      </c>
      <c r="L2207" s="90" t="s">
        <v>520</v>
      </c>
      <c r="M2207" s="94" t="str">
        <f t="shared" si="37"/>
        <v>CARRASCO Manuel</v>
      </c>
      <c r="N2207" s="94" t="str">
        <f>IFERROR(VLOOKUP(A2207,'[2]CLASES-TEMPORADA 2022_2023-2023'!$A:$M,12,0),"")</f>
        <v/>
      </c>
      <c r="O2207" s="90" t="str">
        <f>IFERROR(VLOOKUP(A2207,'[2]CLASES-TEMPORADA 2022_2023-2023'!$A:$M,13,0),"")</f>
        <v/>
      </c>
    </row>
    <row r="2208" spans="1:15" s="94" customFormat="1" x14ac:dyDescent="0.2">
      <c r="A2208" s="116">
        <v>29707</v>
      </c>
      <c r="B2208" s="90" t="s">
        <v>8750</v>
      </c>
      <c r="C2208" s="90" t="s">
        <v>133</v>
      </c>
      <c r="D2208" s="90" t="s">
        <v>31</v>
      </c>
      <c r="E2208" s="90" t="s">
        <v>23</v>
      </c>
      <c r="F2208" s="90" t="s">
        <v>4539</v>
      </c>
      <c r="G2208" s="90" t="s">
        <v>15013</v>
      </c>
      <c r="H2208" s="90" t="s">
        <v>920</v>
      </c>
      <c r="I2208" s="90" t="s">
        <v>966</v>
      </c>
      <c r="J2208" s="116">
        <v>502</v>
      </c>
      <c r="K2208" s="90" t="s">
        <v>1963</v>
      </c>
      <c r="L2208" s="90" t="s">
        <v>520</v>
      </c>
      <c r="M2208" s="94" t="str">
        <f t="shared" si="37"/>
        <v>CARRASCO Manuel</v>
      </c>
      <c r="N2208" s="94" t="str">
        <f>IFERROR(VLOOKUP(A2208,'[2]CLASES-TEMPORADA 2022_2023-2023'!$A:$M,12,0),"")</f>
        <v/>
      </c>
      <c r="O2208" s="90" t="str">
        <f>IFERROR(VLOOKUP(A2208,'[2]CLASES-TEMPORADA 2022_2023-2023'!$A:$M,13,0),"")</f>
        <v/>
      </c>
    </row>
    <row r="2209" spans="1:15" s="94" customFormat="1" x14ac:dyDescent="0.2">
      <c r="A2209" s="116">
        <v>29699</v>
      </c>
      <c r="B2209" s="90" t="s">
        <v>8750</v>
      </c>
      <c r="C2209" s="90" t="s">
        <v>1532</v>
      </c>
      <c r="D2209" s="90" t="s">
        <v>29</v>
      </c>
      <c r="E2209" s="90" t="s">
        <v>41</v>
      </c>
      <c r="F2209" s="90" t="s">
        <v>4541</v>
      </c>
      <c r="G2209" s="90" t="s">
        <v>15014</v>
      </c>
      <c r="H2209" s="90" t="s">
        <v>920</v>
      </c>
      <c r="I2209" s="90" t="s">
        <v>912</v>
      </c>
      <c r="J2209" s="116">
        <v>33</v>
      </c>
      <c r="K2209" s="90" t="s">
        <v>1963</v>
      </c>
      <c r="L2209" s="90" t="s">
        <v>586</v>
      </c>
      <c r="M2209" s="94" t="str">
        <f t="shared" si="37"/>
        <v>CONDE David</v>
      </c>
      <c r="N2209" s="94" t="str">
        <f>IFERROR(VLOOKUP(A2209,'[2]CLASES-TEMPORADA 2022_2023-2023'!$A:$M,12,0),"")</f>
        <v/>
      </c>
      <c r="O2209" s="90" t="str">
        <f>IFERROR(VLOOKUP(A2209,'[2]CLASES-TEMPORADA 2022_2023-2023'!$A:$M,13,0),"")</f>
        <v/>
      </c>
    </row>
    <row r="2210" spans="1:15" s="94" customFormat="1" x14ac:dyDescent="0.2">
      <c r="A2210" s="116">
        <v>29694</v>
      </c>
      <c r="B2210" s="90" t="s">
        <v>8750</v>
      </c>
      <c r="C2210" s="90" t="s">
        <v>2510</v>
      </c>
      <c r="D2210" s="90"/>
      <c r="E2210" s="90" t="s">
        <v>4542</v>
      </c>
      <c r="F2210" s="90" t="s">
        <v>4543</v>
      </c>
      <c r="G2210" s="90" t="s">
        <v>15015</v>
      </c>
      <c r="H2210" s="90" t="s">
        <v>920</v>
      </c>
      <c r="I2210" s="90" t="s">
        <v>1226</v>
      </c>
      <c r="J2210" s="116">
        <v>10151</v>
      </c>
      <c r="K2210" s="90" t="s">
        <v>1982</v>
      </c>
      <c r="L2210" s="90" t="s">
        <v>602</v>
      </c>
      <c r="M2210" s="94" t="str">
        <f t="shared" si="37"/>
        <v>ZHOU Weijun</v>
      </c>
      <c r="N2210" s="94" t="str">
        <f>IFERROR(VLOOKUP(A2210,'[2]CLASES-TEMPORADA 2022_2023-2023'!$A:$M,12,0),"")</f>
        <v/>
      </c>
      <c r="O2210" s="90" t="str">
        <f>IFERROR(VLOOKUP(A2210,'[2]CLASES-TEMPORADA 2022_2023-2023'!$A:$M,13,0),"")</f>
        <v/>
      </c>
    </row>
    <row r="2211" spans="1:15" s="94" customFormat="1" x14ac:dyDescent="0.2">
      <c r="A2211" s="116">
        <v>29693</v>
      </c>
      <c r="B2211" s="90" t="s">
        <v>8750</v>
      </c>
      <c r="C2211" s="90" t="s">
        <v>4544</v>
      </c>
      <c r="D2211" s="90" t="s">
        <v>3924</v>
      </c>
      <c r="E2211" s="90" t="s">
        <v>34</v>
      </c>
      <c r="F2211" s="90" t="s">
        <v>4545</v>
      </c>
      <c r="G2211" s="90" t="s">
        <v>15016</v>
      </c>
      <c r="H2211" s="90" t="s">
        <v>920</v>
      </c>
      <c r="I2211" s="90" t="s">
        <v>1226</v>
      </c>
      <c r="J2211" s="116">
        <v>10151</v>
      </c>
      <c r="K2211" s="90" t="s">
        <v>1963</v>
      </c>
      <c r="L2211" s="90" t="s">
        <v>602</v>
      </c>
      <c r="M2211" s="94" t="str">
        <f t="shared" si="37"/>
        <v>CARNERO Alejandro</v>
      </c>
      <c r="N2211" s="94" t="str">
        <f>IFERROR(VLOOKUP(A2211,'[2]CLASES-TEMPORADA 2022_2023-2023'!$A:$M,12,0),"")</f>
        <v/>
      </c>
      <c r="O2211" s="90" t="str">
        <f>IFERROR(VLOOKUP(A2211,'[2]CLASES-TEMPORADA 2022_2023-2023'!$A:$M,13,0),"")</f>
        <v/>
      </c>
    </row>
    <row r="2212" spans="1:15" s="94" customFormat="1" x14ac:dyDescent="0.2">
      <c r="A2212" s="116">
        <v>29687</v>
      </c>
      <c r="B2212" s="90" t="s">
        <v>8750</v>
      </c>
      <c r="C2212" s="90" t="s">
        <v>3117</v>
      </c>
      <c r="D2212" s="90" t="s">
        <v>161</v>
      </c>
      <c r="E2212" s="90" t="s">
        <v>34</v>
      </c>
      <c r="F2212" s="90" t="s">
        <v>4546</v>
      </c>
      <c r="G2212" s="90" t="s">
        <v>15017</v>
      </c>
      <c r="H2212" s="90" t="s">
        <v>913</v>
      </c>
      <c r="I2212" s="90" t="s">
        <v>3119</v>
      </c>
      <c r="J2212" s="116">
        <v>733</v>
      </c>
      <c r="K2212" s="90" t="s">
        <v>1963</v>
      </c>
      <c r="L2212" s="90" t="s">
        <v>602</v>
      </c>
      <c r="M2212" s="94" t="str">
        <f t="shared" si="37"/>
        <v>COGOLLO Alejandro</v>
      </c>
      <c r="N2212" s="94" t="str">
        <f>IFERROR(VLOOKUP(A2212,'[2]CLASES-TEMPORADA 2022_2023-2023'!$A:$M,12,0),"")</f>
        <v/>
      </c>
      <c r="O2212" s="90" t="str">
        <f>IFERROR(VLOOKUP(A2212,'[2]CLASES-TEMPORADA 2022_2023-2023'!$A:$M,13,0),"")</f>
        <v/>
      </c>
    </row>
    <row r="2213" spans="1:15" s="94" customFormat="1" x14ac:dyDescent="0.2">
      <c r="A2213" s="116">
        <v>29686</v>
      </c>
      <c r="B2213" s="90" t="s">
        <v>8750</v>
      </c>
      <c r="C2213" s="90" t="s">
        <v>724</v>
      </c>
      <c r="D2213" s="90" t="s">
        <v>62</v>
      </c>
      <c r="E2213" s="90" t="s">
        <v>44</v>
      </c>
      <c r="F2213" s="90" t="s">
        <v>4547</v>
      </c>
      <c r="G2213" s="90" t="s">
        <v>15018</v>
      </c>
      <c r="H2213" s="90" t="s">
        <v>909</v>
      </c>
      <c r="I2213" s="90" t="s">
        <v>1005</v>
      </c>
      <c r="J2213" s="116">
        <v>10064</v>
      </c>
      <c r="K2213" s="90" t="s">
        <v>1963</v>
      </c>
      <c r="L2213" s="90" t="s">
        <v>587</v>
      </c>
      <c r="M2213" s="94" t="str">
        <f t="shared" si="37"/>
        <v>MONSALVE Francesc</v>
      </c>
      <c r="N2213" s="94">
        <f>IFERROR(VLOOKUP(A2213,'[2]CLASES-TEMPORADA 2022_2023-2023'!$A:$M,12,0),"")</f>
        <v>7</v>
      </c>
      <c r="O2213" s="90" t="str">
        <f>IFERROR(VLOOKUP(A2213,'[2]CLASES-TEMPORADA 2022_2023-2023'!$A:$M,13,0),"")</f>
        <v>NUE</v>
      </c>
    </row>
    <row r="2214" spans="1:15" s="94" customFormat="1" x14ac:dyDescent="0.2">
      <c r="A2214" s="116">
        <v>29678</v>
      </c>
      <c r="B2214" s="90" t="s">
        <v>8750</v>
      </c>
      <c r="C2214" s="90" t="s">
        <v>4548</v>
      </c>
      <c r="D2214" s="90" t="s">
        <v>31</v>
      </c>
      <c r="E2214" s="90" t="s">
        <v>61</v>
      </c>
      <c r="F2214" s="90" t="s">
        <v>4549</v>
      </c>
      <c r="G2214" s="90" t="s">
        <v>15019</v>
      </c>
      <c r="H2214" s="90" t="s">
        <v>920</v>
      </c>
      <c r="I2214" s="90" t="s">
        <v>1124</v>
      </c>
      <c r="J2214" s="116">
        <v>175</v>
      </c>
      <c r="K2214" s="90" t="s">
        <v>1963</v>
      </c>
      <c r="L2214" s="90" t="s">
        <v>520</v>
      </c>
      <c r="M2214" s="94" t="str">
        <f t="shared" si="37"/>
        <v>VALIN Tomas</v>
      </c>
      <c r="N2214" s="94" t="str">
        <f>IFERROR(VLOOKUP(A2214,'[2]CLASES-TEMPORADA 2022_2023-2023'!$A:$M,12,0),"")</f>
        <v/>
      </c>
      <c r="O2214" s="90" t="str">
        <f>IFERROR(VLOOKUP(A2214,'[2]CLASES-TEMPORADA 2022_2023-2023'!$A:$M,13,0),"")</f>
        <v/>
      </c>
    </row>
    <row r="2215" spans="1:15" s="94" customFormat="1" x14ac:dyDescent="0.2">
      <c r="A2215" s="116">
        <v>29666</v>
      </c>
      <c r="B2215" s="90" t="s">
        <v>8750</v>
      </c>
      <c r="C2215" s="90" t="s">
        <v>4551</v>
      </c>
      <c r="D2215" s="90" t="s">
        <v>4552</v>
      </c>
      <c r="E2215" s="90" t="s">
        <v>2785</v>
      </c>
      <c r="F2215" s="90" t="s">
        <v>4553</v>
      </c>
      <c r="G2215" s="90" t="s">
        <v>15020</v>
      </c>
      <c r="H2215" s="90" t="s">
        <v>920</v>
      </c>
      <c r="I2215" s="90" t="s">
        <v>2031</v>
      </c>
      <c r="J2215" s="116">
        <v>10355</v>
      </c>
      <c r="K2215" s="90" t="s">
        <v>1963</v>
      </c>
      <c r="L2215" s="90" t="s">
        <v>520</v>
      </c>
      <c r="M2215" s="94" t="str">
        <f t="shared" si="37"/>
        <v>FIGUEIRAS Julio</v>
      </c>
      <c r="N2215" s="94" t="str">
        <f>IFERROR(VLOOKUP(A2215,'[2]CLASES-TEMPORADA 2022_2023-2023'!$A:$M,12,0),"")</f>
        <v/>
      </c>
      <c r="O2215" s="90" t="str">
        <f>IFERROR(VLOOKUP(A2215,'[2]CLASES-TEMPORADA 2022_2023-2023'!$A:$M,13,0),"")</f>
        <v/>
      </c>
    </row>
    <row r="2216" spans="1:15" s="94" customFormat="1" x14ac:dyDescent="0.2">
      <c r="A2216" s="116">
        <v>29663</v>
      </c>
      <c r="B2216" s="90" t="s">
        <v>8750</v>
      </c>
      <c r="C2216" s="90" t="s">
        <v>4149</v>
      </c>
      <c r="D2216" s="90" t="s">
        <v>1625</v>
      </c>
      <c r="E2216" s="90" t="s">
        <v>4554</v>
      </c>
      <c r="F2216" s="90" t="s">
        <v>4555</v>
      </c>
      <c r="G2216" s="90" t="s">
        <v>15021</v>
      </c>
      <c r="H2216" s="90" t="s">
        <v>920</v>
      </c>
      <c r="I2216" s="90" t="s">
        <v>1135</v>
      </c>
      <c r="J2216" s="116">
        <v>2</v>
      </c>
      <c r="K2216" s="90" t="s">
        <v>1963</v>
      </c>
      <c r="L2216" s="90" t="s">
        <v>591</v>
      </c>
      <c r="M2216" s="94" t="str">
        <f t="shared" si="37"/>
        <v>RETAMERO Jose Julio</v>
      </c>
      <c r="N2216" s="94" t="str">
        <f>IFERROR(VLOOKUP(A2216,'[2]CLASES-TEMPORADA 2022_2023-2023'!$A:$M,12,0),"")</f>
        <v/>
      </c>
      <c r="O2216" s="90" t="str">
        <f>IFERROR(VLOOKUP(A2216,'[2]CLASES-TEMPORADA 2022_2023-2023'!$A:$M,13,0),"")</f>
        <v/>
      </c>
    </row>
    <row r="2217" spans="1:15" s="94" customFormat="1" x14ac:dyDescent="0.2">
      <c r="A2217" s="116">
        <v>29645</v>
      </c>
      <c r="B2217" s="90" t="s">
        <v>8750</v>
      </c>
      <c r="C2217" s="90" t="s">
        <v>4556</v>
      </c>
      <c r="D2217" s="90"/>
      <c r="E2217" s="90" t="s">
        <v>4557</v>
      </c>
      <c r="F2217" s="90" t="s">
        <v>4558</v>
      </c>
      <c r="G2217" s="90" t="s">
        <v>15022</v>
      </c>
      <c r="H2217" s="90" t="s">
        <v>913</v>
      </c>
      <c r="I2217" s="90" t="s">
        <v>985</v>
      </c>
      <c r="J2217" s="116">
        <v>673</v>
      </c>
      <c r="K2217" s="90" t="s">
        <v>2079</v>
      </c>
      <c r="L2217" s="90" t="s">
        <v>583</v>
      </c>
      <c r="M2217" s="94" t="str">
        <f t="shared" si="37"/>
        <v>CAZACU Alexandru Cristian</v>
      </c>
      <c r="N2217" s="94" t="str">
        <f>IFERROR(VLOOKUP(A2217,'[2]CLASES-TEMPORADA 2022_2023-2023'!$A:$M,12,0),"")</f>
        <v/>
      </c>
      <c r="O2217" s="90" t="str">
        <f>IFERROR(VLOOKUP(A2217,'[2]CLASES-TEMPORADA 2022_2023-2023'!$A:$M,13,0),"")</f>
        <v/>
      </c>
    </row>
    <row r="2218" spans="1:15" s="94" customFormat="1" x14ac:dyDescent="0.2">
      <c r="A2218" s="116">
        <v>29639</v>
      </c>
      <c r="B2218" s="90" t="s">
        <v>8750</v>
      </c>
      <c r="C2218" s="90" t="s">
        <v>4559</v>
      </c>
      <c r="D2218" s="90" t="s">
        <v>1365</v>
      </c>
      <c r="E2218" s="90" t="s">
        <v>4168</v>
      </c>
      <c r="F2218" s="90" t="s">
        <v>4560</v>
      </c>
      <c r="G2218" s="90" t="s">
        <v>15023</v>
      </c>
      <c r="H2218" s="90" t="s">
        <v>920</v>
      </c>
      <c r="I2218" s="90" t="s">
        <v>835</v>
      </c>
      <c r="J2218" s="116">
        <v>10434</v>
      </c>
      <c r="K2218" s="90" t="s">
        <v>1963</v>
      </c>
      <c r="L2218" s="90" t="s">
        <v>588</v>
      </c>
      <c r="M2218" s="94" t="str">
        <f t="shared" si="37"/>
        <v>MACARIO Cristian</v>
      </c>
      <c r="N2218" s="94" t="str">
        <f>IFERROR(VLOOKUP(A2218,'[2]CLASES-TEMPORADA 2022_2023-2023'!$A:$M,12,0),"")</f>
        <v/>
      </c>
      <c r="O2218" s="90" t="str">
        <f>IFERROR(VLOOKUP(A2218,'[2]CLASES-TEMPORADA 2022_2023-2023'!$A:$M,13,0),"")</f>
        <v/>
      </c>
    </row>
    <row r="2219" spans="1:15" s="94" customFormat="1" x14ac:dyDescent="0.2">
      <c r="A2219" s="116">
        <v>29620</v>
      </c>
      <c r="B2219" s="90" t="s">
        <v>8750</v>
      </c>
      <c r="C2219" s="90" t="s">
        <v>4563</v>
      </c>
      <c r="D2219" s="90" t="s">
        <v>4564</v>
      </c>
      <c r="E2219" s="90" t="s">
        <v>1271</v>
      </c>
      <c r="F2219" s="90" t="s">
        <v>4565</v>
      </c>
      <c r="G2219" s="90" t="s">
        <v>15024</v>
      </c>
      <c r="H2219" s="90" t="s">
        <v>909</v>
      </c>
      <c r="I2219" s="90" t="s">
        <v>1008</v>
      </c>
      <c r="J2219" s="116">
        <v>10086</v>
      </c>
      <c r="K2219" s="90" t="s">
        <v>1963</v>
      </c>
      <c r="L2219" s="90" t="s">
        <v>588</v>
      </c>
      <c r="M2219" s="94" t="str">
        <f t="shared" si="37"/>
        <v>VIADAS Luis</v>
      </c>
      <c r="N2219" s="94" t="str">
        <f>IFERROR(VLOOKUP(A2219,'[2]CLASES-TEMPORADA 2022_2023-2023'!$A:$M,12,0),"")</f>
        <v/>
      </c>
      <c r="O2219" s="90" t="str">
        <f>IFERROR(VLOOKUP(A2219,'[2]CLASES-TEMPORADA 2022_2023-2023'!$A:$M,13,0),"")</f>
        <v/>
      </c>
    </row>
    <row r="2220" spans="1:15" s="94" customFormat="1" x14ac:dyDescent="0.2">
      <c r="A2220" s="116">
        <v>29576</v>
      </c>
      <c r="B2220" s="90" t="s">
        <v>8750</v>
      </c>
      <c r="C2220" s="90" t="s">
        <v>4566</v>
      </c>
      <c r="D2220" s="90" t="s">
        <v>22</v>
      </c>
      <c r="E2220" s="90" t="s">
        <v>110</v>
      </c>
      <c r="F2220" s="90" t="s">
        <v>4567</v>
      </c>
      <c r="G2220" s="90" t="s">
        <v>15025</v>
      </c>
      <c r="H2220" s="90" t="s">
        <v>920</v>
      </c>
      <c r="I2220" s="90" t="s">
        <v>3208</v>
      </c>
      <c r="J2220" s="116">
        <v>155</v>
      </c>
      <c r="K2220" s="90" t="s">
        <v>1963</v>
      </c>
      <c r="L2220" s="90" t="s">
        <v>602</v>
      </c>
      <c r="M2220" s="94" t="str">
        <f t="shared" si="37"/>
        <v>TAMUREJO Alvaro</v>
      </c>
      <c r="N2220" s="94" t="str">
        <f>IFERROR(VLOOKUP(A2220,'[2]CLASES-TEMPORADA 2022_2023-2023'!$A:$M,12,0),"")</f>
        <v/>
      </c>
      <c r="O2220" s="90" t="str">
        <f>IFERROR(VLOOKUP(A2220,'[2]CLASES-TEMPORADA 2022_2023-2023'!$A:$M,13,0),"")</f>
        <v/>
      </c>
    </row>
    <row r="2221" spans="1:15" s="94" customFormat="1" x14ac:dyDescent="0.2">
      <c r="A2221" s="116">
        <v>29563</v>
      </c>
      <c r="B2221" s="90" t="s">
        <v>10851</v>
      </c>
      <c r="C2221" s="90" t="s">
        <v>4568</v>
      </c>
      <c r="D2221" s="90" t="s">
        <v>4569</v>
      </c>
      <c r="E2221" s="90" t="s">
        <v>2208</v>
      </c>
      <c r="F2221" s="90" t="s">
        <v>4570</v>
      </c>
      <c r="G2221" s="90" t="s">
        <v>15026</v>
      </c>
      <c r="H2221" s="90" t="s">
        <v>913</v>
      </c>
      <c r="I2221" s="90" t="s">
        <v>374</v>
      </c>
      <c r="J2221" s="116">
        <v>655</v>
      </c>
      <c r="K2221" s="90" t="s">
        <v>1963</v>
      </c>
      <c r="L2221" s="90" t="s">
        <v>587</v>
      </c>
      <c r="M2221" s="94" t="str">
        <f t="shared" si="37"/>
        <v>MELERO Gemma</v>
      </c>
      <c r="N2221" s="94" t="str">
        <f>IFERROR(VLOOKUP(A2221,'[2]CLASES-TEMPORADA 2022_2023-2023'!$A:$M,12,0),"")</f>
        <v/>
      </c>
      <c r="O2221" s="90" t="str">
        <f>IFERROR(VLOOKUP(A2221,'[2]CLASES-TEMPORADA 2022_2023-2023'!$A:$M,13,0),"")</f>
        <v/>
      </c>
    </row>
    <row r="2222" spans="1:15" s="94" customFormat="1" x14ac:dyDescent="0.2">
      <c r="A2222" s="116">
        <v>29560</v>
      </c>
      <c r="B2222" s="90" t="s">
        <v>8750</v>
      </c>
      <c r="C2222" s="90" t="s">
        <v>1717</v>
      </c>
      <c r="D2222" s="90" t="s">
        <v>4571</v>
      </c>
      <c r="E2222" s="90" t="s">
        <v>2150</v>
      </c>
      <c r="F2222" s="90" t="s">
        <v>4572</v>
      </c>
      <c r="G2222" s="90" t="s">
        <v>15027</v>
      </c>
      <c r="H2222" s="90" t="s">
        <v>909</v>
      </c>
      <c r="I2222" s="90" t="s">
        <v>1236</v>
      </c>
      <c r="J2222" s="116">
        <v>10176</v>
      </c>
      <c r="K2222" s="90" t="s">
        <v>1963</v>
      </c>
      <c r="L2222" s="90" t="s">
        <v>587</v>
      </c>
      <c r="M2222" s="94" t="str">
        <f t="shared" si="37"/>
        <v>ROCA Eric</v>
      </c>
      <c r="N2222" s="94" t="str">
        <f>IFERROR(VLOOKUP(A2222,'[2]CLASES-TEMPORADA 2022_2023-2023'!$A:$M,12,0),"")</f>
        <v/>
      </c>
      <c r="O2222" s="90" t="str">
        <f>IFERROR(VLOOKUP(A2222,'[2]CLASES-TEMPORADA 2022_2023-2023'!$A:$M,13,0),"")</f>
        <v/>
      </c>
    </row>
    <row r="2223" spans="1:15" s="94" customFormat="1" x14ac:dyDescent="0.2">
      <c r="A2223" s="116">
        <v>29556</v>
      </c>
      <c r="B2223" s="90" t="s">
        <v>8750</v>
      </c>
      <c r="C2223" s="90" t="s">
        <v>4573</v>
      </c>
      <c r="D2223" s="90" t="s">
        <v>101</v>
      </c>
      <c r="E2223" s="90" t="s">
        <v>3107</v>
      </c>
      <c r="F2223" s="90" t="s">
        <v>4574</v>
      </c>
      <c r="G2223" s="90" t="s">
        <v>15028</v>
      </c>
      <c r="H2223" s="90" t="s">
        <v>920</v>
      </c>
      <c r="I2223" s="90" t="s">
        <v>2046</v>
      </c>
      <c r="J2223" s="116">
        <v>671</v>
      </c>
      <c r="K2223" s="90" t="s">
        <v>1963</v>
      </c>
      <c r="L2223" s="90" t="s">
        <v>184</v>
      </c>
      <c r="M2223" s="94" t="str">
        <f t="shared" si="37"/>
        <v>GINTO Xavier</v>
      </c>
      <c r="N2223" s="94" t="str">
        <f>IFERROR(VLOOKUP(A2223,'[2]CLASES-TEMPORADA 2022_2023-2023'!$A:$M,12,0),"")</f>
        <v/>
      </c>
      <c r="O2223" s="90" t="str">
        <f>IFERROR(VLOOKUP(A2223,'[2]CLASES-TEMPORADA 2022_2023-2023'!$A:$M,13,0),"")</f>
        <v/>
      </c>
    </row>
    <row r="2224" spans="1:15" s="94" customFormat="1" x14ac:dyDescent="0.2">
      <c r="A2224" s="116">
        <v>29547</v>
      </c>
      <c r="B2224" s="90" t="s">
        <v>10851</v>
      </c>
      <c r="C2224" s="90" t="s">
        <v>942</v>
      </c>
      <c r="D2224" s="90" t="s">
        <v>2362</v>
      </c>
      <c r="E2224" s="90" t="s">
        <v>15029</v>
      </c>
      <c r="F2224" s="90" t="s">
        <v>15030</v>
      </c>
      <c r="G2224" s="90" t="s">
        <v>15031</v>
      </c>
      <c r="H2224" s="90" t="s">
        <v>913</v>
      </c>
      <c r="I2224" s="90" t="s">
        <v>1175</v>
      </c>
      <c r="J2224" s="116">
        <v>561</v>
      </c>
      <c r="K2224" s="90" t="s">
        <v>2011</v>
      </c>
      <c r="L2224" s="90" t="s">
        <v>184</v>
      </c>
      <c r="M2224" s="94" t="str">
        <f t="shared" si="37"/>
        <v>MORALES Judith Varimia</v>
      </c>
      <c r="N2224" s="94" t="str">
        <f>IFERROR(VLOOKUP(A2224,'[2]CLASES-TEMPORADA 2022_2023-2023'!$A:$M,12,0),"")</f>
        <v/>
      </c>
      <c r="O2224" s="90" t="str">
        <f>IFERROR(VLOOKUP(A2224,'[2]CLASES-TEMPORADA 2022_2023-2023'!$A:$M,13,0),"")</f>
        <v/>
      </c>
    </row>
    <row r="2225" spans="1:15" s="94" customFormat="1" x14ac:dyDescent="0.2">
      <c r="A2225" s="116">
        <v>29543</v>
      </c>
      <c r="B2225" s="90" t="s">
        <v>8750</v>
      </c>
      <c r="C2225" s="90" t="s">
        <v>4575</v>
      </c>
      <c r="D2225" s="90" t="s">
        <v>1659</v>
      </c>
      <c r="E2225" s="90" t="s">
        <v>1737</v>
      </c>
      <c r="F2225" s="90" t="s">
        <v>4576</v>
      </c>
      <c r="G2225" s="90" t="s">
        <v>15032</v>
      </c>
      <c r="H2225" s="90" t="s">
        <v>913</v>
      </c>
      <c r="I2225" s="90" t="s">
        <v>1181</v>
      </c>
      <c r="J2225" s="116">
        <v>293</v>
      </c>
      <c r="K2225" s="90" t="s">
        <v>1963</v>
      </c>
      <c r="L2225" s="90" t="s">
        <v>587</v>
      </c>
      <c r="M2225" s="94" t="str">
        <f t="shared" si="37"/>
        <v>RAVENTOS Arnau</v>
      </c>
      <c r="N2225" s="94" t="str">
        <f>IFERROR(VLOOKUP(A2225,'[2]CLASES-TEMPORADA 2022_2023-2023'!$A:$M,12,0),"")</f>
        <v/>
      </c>
      <c r="O2225" s="90" t="str">
        <f>IFERROR(VLOOKUP(A2225,'[2]CLASES-TEMPORADA 2022_2023-2023'!$A:$M,13,0),"")</f>
        <v/>
      </c>
    </row>
    <row r="2226" spans="1:15" s="94" customFormat="1" x14ac:dyDescent="0.2">
      <c r="A2226" s="116">
        <v>29537</v>
      </c>
      <c r="B2226" s="90" t="s">
        <v>8750</v>
      </c>
      <c r="C2226" s="90" t="s">
        <v>4577</v>
      </c>
      <c r="D2226" s="90"/>
      <c r="E2226" s="90" t="s">
        <v>4578</v>
      </c>
      <c r="F2226" s="90" t="s">
        <v>4579</v>
      </c>
      <c r="G2226" s="90" t="s">
        <v>15033</v>
      </c>
      <c r="H2226" s="90" t="s">
        <v>909</v>
      </c>
      <c r="I2226" s="90" t="s">
        <v>1236</v>
      </c>
      <c r="J2226" s="116">
        <v>10176</v>
      </c>
      <c r="K2226" s="90" t="s">
        <v>2103</v>
      </c>
      <c r="L2226" s="90" t="s">
        <v>587</v>
      </c>
      <c r="M2226" s="94" t="str">
        <f t="shared" si="37"/>
        <v>DRYAEV Tengiz</v>
      </c>
      <c r="N2226" s="94" t="str">
        <f>IFERROR(VLOOKUP(A2226,'[2]CLASES-TEMPORADA 2022_2023-2023'!$A:$M,12,0),"")</f>
        <v/>
      </c>
      <c r="O2226" s="90" t="str">
        <f>IFERROR(VLOOKUP(A2226,'[2]CLASES-TEMPORADA 2022_2023-2023'!$A:$M,13,0),"")</f>
        <v/>
      </c>
    </row>
    <row r="2227" spans="1:15" s="94" customFormat="1" x14ac:dyDescent="0.2">
      <c r="A2227" s="116">
        <v>29534</v>
      </c>
      <c r="B2227" s="90" t="s">
        <v>8750</v>
      </c>
      <c r="C2227" s="90" t="s">
        <v>3084</v>
      </c>
      <c r="D2227" s="90" t="s">
        <v>4580</v>
      </c>
      <c r="E2227" s="90" t="s">
        <v>41</v>
      </c>
      <c r="F2227" s="90" t="s">
        <v>4581</v>
      </c>
      <c r="G2227" s="90" t="s">
        <v>15034</v>
      </c>
      <c r="H2227" s="90" t="s">
        <v>909</v>
      </c>
      <c r="I2227" s="90" t="s">
        <v>1236</v>
      </c>
      <c r="J2227" s="116">
        <v>10176</v>
      </c>
      <c r="K2227" s="90" t="s">
        <v>1963</v>
      </c>
      <c r="L2227" s="90" t="s">
        <v>587</v>
      </c>
      <c r="M2227" s="94" t="str">
        <f t="shared" si="37"/>
        <v>DOMINGO David</v>
      </c>
      <c r="N2227" s="94" t="str">
        <f>IFERROR(VLOOKUP(A2227,'[2]CLASES-TEMPORADA 2022_2023-2023'!$A:$M,12,0),"")</f>
        <v/>
      </c>
      <c r="O2227" s="90" t="str">
        <f>IFERROR(VLOOKUP(A2227,'[2]CLASES-TEMPORADA 2022_2023-2023'!$A:$M,13,0),"")</f>
        <v/>
      </c>
    </row>
    <row r="2228" spans="1:15" s="94" customFormat="1" x14ac:dyDescent="0.2">
      <c r="A2228" s="116">
        <v>29522</v>
      </c>
      <c r="B2228" s="90" t="s">
        <v>10851</v>
      </c>
      <c r="C2228" s="90" t="s">
        <v>4582</v>
      </c>
      <c r="D2228" s="90" t="s">
        <v>4583</v>
      </c>
      <c r="E2228" s="90" t="s">
        <v>3481</v>
      </c>
      <c r="F2228" s="90" t="s">
        <v>4584</v>
      </c>
      <c r="G2228" s="90" t="s">
        <v>15035</v>
      </c>
      <c r="H2228" s="90" t="s">
        <v>913</v>
      </c>
      <c r="I2228" s="90" t="s">
        <v>1047</v>
      </c>
      <c r="J2228" s="116">
        <v>10438</v>
      </c>
      <c r="K2228" s="90" t="s">
        <v>1963</v>
      </c>
      <c r="L2228" s="90" t="s">
        <v>520</v>
      </c>
      <c r="M2228" s="94" t="str">
        <f t="shared" si="37"/>
        <v>ALFARO Sara</v>
      </c>
      <c r="N2228" s="94" t="str">
        <f>IFERROR(VLOOKUP(A2228,'[2]CLASES-TEMPORADA 2022_2023-2023'!$A:$M,12,0),"")</f>
        <v/>
      </c>
      <c r="O2228" s="90" t="str">
        <f>IFERROR(VLOOKUP(A2228,'[2]CLASES-TEMPORADA 2022_2023-2023'!$A:$M,13,0),"")</f>
        <v/>
      </c>
    </row>
    <row r="2229" spans="1:15" s="94" customFormat="1" x14ac:dyDescent="0.2">
      <c r="A2229" s="116">
        <v>29520</v>
      </c>
      <c r="B2229" s="90" t="s">
        <v>8750</v>
      </c>
      <c r="C2229" s="90" t="s">
        <v>3104</v>
      </c>
      <c r="D2229" s="90" t="s">
        <v>980</v>
      </c>
      <c r="E2229" s="90" t="s">
        <v>126</v>
      </c>
      <c r="F2229" s="90" t="s">
        <v>4585</v>
      </c>
      <c r="G2229" s="90" t="s">
        <v>15036</v>
      </c>
      <c r="H2229" s="90" t="s">
        <v>909</v>
      </c>
      <c r="I2229" s="90" t="s">
        <v>981</v>
      </c>
      <c r="J2229" s="116">
        <v>641</v>
      </c>
      <c r="K2229" s="90" t="s">
        <v>1963</v>
      </c>
      <c r="L2229" s="90" t="s">
        <v>520</v>
      </c>
      <c r="M2229" s="94" t="str">
        <f t="shared" si="37"/>
        <v>CORDEIRO Pablo</v>
      </c>
      <c r="N2229" s="94" t="str">
        <f>IFERROR(VLOOKUP(A2229,'[2]CLASES-TEMPORADA 2022_2023-2023'!$A:$M,12,0),"")</f>
        <v/>
      </c>
      <c r="O2229" s="90" t="str">
        <f>IFERROR(VLOOKUP(A2229,'[2]CLASES-TEMPORADA 2022_2023-2023'!$A:$M,13,0),"")</f>
        <v/>
      </c>
    </row>
    <row r="2230" spans="1:15" s="94" customFormat="1" x14ac:dyDescent="0.2">
      <c r="A2230" s="116">
        <v>29519</v>
      </c>
      <c r="B2230" s="90" t="s">
        <v>8750</v>
      </c>
      <c r="C2230" s="90" t="s">
        <v>22</v>
      </c>
      <c r="D2230" s="90" t="s">
        <v>28</v>
      </c>
      <c r="E2230" s="90" t="s">
        <v>20</v>
      </c>
      <c r="F2230" s="90" t="s">
        <v>4586</v>
      </c>
      <c r="G2230" s="90" t="s">
        <v>15037</v>
      </c>
      <c r="H2230" s="90" t="s">
        <v>920</v>
      </c>
      <c r="I2230" s="90" t="s">
        <v>934</v>
      </c>
      <c r="J2230" s="116">
        <v>193</v>
      </c>
      <c r="K2230" s="90" t="s">
        <v>1963</v>
      </c>
      <c r="L2230" s="90" t="s">
        <v>586</v>
      </c>
      <c r="M2230" s="94" t="str">
        <f t="shared" si="37"/>
        <v>FERNANDEZ Adrian</v>
      </c>
      <c r="N2230" s="94" t="str">
        <f>IFERROR(VLOOKUP(A2230,'[2]CLASES-TEMPORADA 2022_2023-2023'!$A:$M,12,0),"")</f>
        <v/>
      </c>
      <c r="O2230" s="90" t="str">
        <f>IFERROR(VLOOKUP(A2230,'[2]CLASES-TEMPORADA 2022_2023-2023'!$A:$M,13,0),"")</f>
        <v/>
      </c>
    </row>
    <row r="2231" spans="1:15" s="94" customFormat="1" x14ac:dyDescent="0.2">
      <c r="A2231" s="116">
        <v>29518</v>
      </c>
      <c r="B2231" s="90" t="s">
        <v>10851</v>
      </c>
      <c r="C2231" s="90" t="s">
        <v>46</v>
      </c>
      <c r="D2231" s="90" t="s">
        <v>1412</v>
      </c>
      <c r="E2231" s="90" t="s">
        <v>2142</v>
      </c>
      <c r="F2231" s="90" t="s">
        <v>4587</v>
      </c>
      <c r="G2231" s="90" t="s">
        <v>15038</v>
      </c>
      <c r="H2231" s="90" t="s">
        <v>913</v>
      </c>
      <c r="I2231" s="90" t="s">
        <v>1161</v>
      </c>
      <c r="J2231" s="116">
        <v>10129</v>
      </c>
      <c r="K2231" s="90" t="s">
        <v>1963</v>
      </c>
      <c r="L2231" s="90" t="s">
        <v>598</v>
      </c>
      <c r="M2231" s="94" t="str">
        <f t="shared" si="37"/>
        <v>RODRIGUEZ Daniela</v>
      </c>
      <c r="N2231" s="94" t="str">
        <f>IFERROR(VLOOKUP(A2231,'[2]CLASES-TEMPORADA 2022_2023-2023'!$A:$M,12,0),"")</f>
        <v/>
      </c>
      <c r="O2231" s="90" t="str">
        <f>IFERROR(VLOOKUP(A2231,'[2]CLASES-TEMPORADA 2022_2023-2023'!$A:$M,13,0),"")</f>
        <v/>
      </c>
    </row>
    <row r="2232" spans="1:15" s="94" customFormat="1" x14ac:dyDescent="0.2">
      <c r="A2232" s="116">
        <v>29515</v>
      </c>
      <c r="B2232" s="90" t="s">
        <v>8750</v>
      </c>
      <c r="C2232" s="90" t="s">
        <v>25</v>
      </c>
      <c r="D2232" s="90" t="s">
        <v>84</v>
      </c>
      <c r="E2232" s="90" t="s">
        <v>54</v>
      </c>
      <c r="F2232" s="90" t="s">
        <v>4589</v>
      </c>
      <c r="G2232" s="90" t="s">
        <v>15039</v>
      </c>
      <c r="H2232" s="90" t="s">
        <v>909</v>
      </c>
      <c r="I2232" s="90" t="s">
        <v>1181</v>
      </c>
      <c r="J2232" s="116">
        <v>293</v>
      </c>
      <c r="K2232" s="90" t="s">
        <v>1963</v>
      </c>
      <c r="L2232" s="90" t="s">
        <v>587</v>
      </c>
      <c r="M2232" s="94" t="str">
        <f t="shared" si="37"/>
        <v>MARTINEZ Carlos</v>
      </c>
      <c r="N2232" s="94" t="str">
        <f>IFERROR(VLOOKUP(A2232,'[2]CLASES-TEMPORADA 2022_2023-2023'!$A:$M,12,0),"")</f>
        <v/>
      </c>
      <c r="O2232" s="90" t="str">
        <f>IFERROR(VLOOKUP(A2232,'[2]CLASES-TEMPORADA 2022_2023-2023'!$A:$M,13,0),"")</f>
        <v/>
      </c>
    </row>
    <row r="2233" spans="1:15" s="94" customFormat="1" x14ac:dyDescent="0.2">
      <c r="A2233" s="116">
        <v>29508</v>
      </c>
      <c r="B2233" s="90" t="s">
        <v>10851</v>
      </c>
      <c r="C2233" s="90" t="s">
        <v>3338</v>
      </c>
      <c r="D2233" s="90" t="s">
        <v>31</v>
      </c>
      <c r="E2233" s="90" t="s">
        <v>4590</v>
      </c>
      <c r="F2233" s="90" t="s">
        <v>4591</v>
      </c>
      <c r="G2233" s="90" t="s">
        <v>15040</v>
      </c>
      <c r="H2233" s="90" t="s">
        <v>913</v>
      </c>
      <c r="I2233" s="90" t="s">
        <v>1152</v>
      </c>
      <c r="J2233" s="116">
        <v>62</v>
      </c>
      <c r="K2233" s="90" t="s">
        <v>1963</v>
      </c>
      <c r="L2233" s="90" t="s">
        <v>588</v>
      </c>
      <c r="M2233" s="94" t="str">
        <f t="shared" ref="M2233:M2296" si="38">CONCATENATE(C2233," ",PROPER(E2233))</f>
        <v>LATORRE Nagore</v>
      </c>
      <c r="N2233" s="94" t="str">
        <f>IFERROR(VLOOKUP(A2233,'[2]CLASES-TEMPORADA 2022_2023-2023'!$A:$M,12,0),"")</f>
        <v/>
      </c>
      <c r="O2233" s="90" t="str">
        <f>IFERROR(VLOOKUP(A2233,'[2]CLASES-TEMPORADA 2022_2023-2023'!$A:$M,13,0),"")</f>
        <v/>
      </c>
    </row>
    <row r="2234" spans="1:15" s="94" customFormat="1" x14ac:dyDescent="0.2">
      <c r="A2234" s="116">
        <v>29489</v>
      </c>
      <c r="B2234" s="90" t="s">
        <v>8750</v>
      </c>
      <c r="C2234" s="90" t="s">
        <v>4593</v>
      </c>
      <c r="D2234" s="90" t="s">
        <v>4594</v>
      </c>
      <c r="E2234" s="90" t="s">
        <v>79</v>
      </c>
      <c r="F2234" s="90" t="s">
        <v>2404</v>
      </c>
      <c r="G2234" s="90" t="s">
        <v>15041</v>
      </c>
      <c r="H2234" s="90" t="s">
        <v>913</v>
      </c>
      <c r="I2234" s="90" t="s">
        <v>981</v>
      </c>
      <c r="J2234" s="116">
        <v>641</v>
      </c>
      <c r="K2234" s="90" t="s">
        <v>1963</v>
      </c>
      <c r="L2234" s="90" t="s">
        <v>520</v>
      </c>
      <c r="M2234" s="94" t="str">
        <f t="shared" si="38"/>
        <v>PIEDRAS Miguel</v>
      </c>
      <c r="N2234" s="94" t="str">
        <f>IFERROR(VLOOKUP(A2234,'[2]CLASES-TEMPORADA 2022_2023-2023'!$A:$M,12,0),"")</f>
        <v/>
      </c>
      <c r="O2234" s="90" t="str">
        <f>IFERROR(VLOOKUP(A2234,'[2]CLASES-TEMPORADA 2022_2023-2023'!$A:$M,13,0),"")</f>
        <v/>
      </c>
    </row>
    <row r="2235" spans="1:15" s="94" customFormat="1" x14ac:dyDescent="0.2">
      <c r="A2235" s="116">
        <v>29480</v>
      </c>
      <c r="B2235" s="90" t="s">
        <v>8750</v>
      </c>
      <c r="C2235" s="90" t="s">
        <v>1270</v>
      </c>
      <c r="D2235" s="90" t="s">
        <v>3776</v>
      </c>
      <c r="E2235" s="90" t="s">
        <v>41</v>
      </c>
      <c r="F2235" s="90" t="s">
        <v>15042</v>
      </c>
      <c r="G2235" s="90" t="s">
        <v>15043</v>
      </c>
      <c r="H2235" s="90" t="s">
        <v>909</v>
      </c>
      <c r="I2235" s="90" t="s">
        <v>1124</v>
      </c>
      <c r="J2235" s="116">
        <v>175</v>
      </c>
      <c r="K2235" s="90" t="s">
        <v>1963</v>
      </c>
      <c r="L2235" s="90" t="s">
        <v>520</v>
      </c>
      <c r="M2235" s="94" t="str">
        <f t="shared" si="38"/>
        <v>VILARIÑO David</v>
      </c>
      <c r="N2235" s="94" t="str">
        <f>IFERROR(VLOOKUP(A2235,'[2]CLASES-TEMPORADA 2022_2023-2023'!$A:$M,12,0),"")</f>
        <v/>
      </c>
      <c r="O2235" s="90" t="str">
        <f>IFERROR(VLOOKUP(A2235,'[2]CLASES-TEMPORADA 2022_2023-2023'!$A:$M,13,0),"")</f>
        <v/>
      </c>
    </row>
    <row r="2236" spans="1:15" s="94" customFormat="1" x14ac:dyDescent="0.2">
      <c r="A2236" s="116">
        <v>29475</v>
      </c>
      <c r="B2236" s="90" t="s">
        <v>8750</v>
      </c>
      <c r="C2236" s="90" t="s">
        <v>4596</v>
      </c>
      <c r="D2236" s="90"/>
      <c r="E2236" s="90" t="s">
        <v>4597</v>
      </c>
      <c r="F2236" s="90" t="s">
        <v>4598</v>
      </c>
      <c r="G2236" s="90" t="s">
        <v>15044</v>
      </c>
      <c r="H2236" s="90" t="s">
        <v>913</v>
      </c>
      <c r="I2236" s="90" t="s">
        <v>1091</v>
      </c>
      <c r="J2236" s="116">
        <v>10148</v>
      </c>
      <c r="K2236" s="90" t="s">
        <v>2707</v>
      </c>
      <c r="L2236" s="90" t="s">
        <v>583</v>
      </c>
      <c r="M2236" s="94" t="str">
        <f t="shared" si="38"/>
        <v>SCARAVAGGI Matteo</v>
      </c>
      <c r="N2236" s="94" t="str">
        <f>IFERROR(VLOOKUP(A2236,'[2]CLASES-TEMPORADA 2022_2023-2023'!$A:$M,12,0),"")</f>
        <v/>
      </c>
      <c r="O2236" s="90" t="str">
        <f>IFERROR(VLOOKUP(A2236,'[2]CLASES-TEMPORADA 2022_2023-2023'!$A:$M,13,0),"")</f>
        <v/>
      </c>
    </row>
    <row r="2237" spans="1:15" s="94" customFormat="1" x14ac:dyDescent="0.2">
      <c r="A2237" s="116">
        <v>29467</v>
      </c>
      <c r="B2237" s="90" t="s">
        <v>8750</v>
      </c>
      <c r="C2237" s="90" t="s">
        <v>4599</v>
      </c>
      <c r="D2237" s="90" t="s">
        <v>60</v>
      </c>
      <c r="E2237" s="90" t="s">
        <v>4600</v>
      </c>
      <c r="F2237" s="90" t="s">
        <v>4601</v>
      </c>
      <c r="G2237" s="90" t="s">
        <v>15045</v>
      </c>
      <c r="H2237" s="90" t="s">
        <v>909</v>
      </c>
      <c r="I2237" s="90" t="s">
        <v>5078</v>
      </c>
      <c r="J2237" s="116">
        <v>10401</v>
      </c>
      <c r="K2237" s="90" t="s">
        <v>1963</v>
      </c>
      <c r="L2237" s="90" t="s">
        <v>583</v>
      </c>
      <c r="M2237" s="94" t="str">
        <f t="shared" si="38"/>
        <v>DEL POZO Carlos Alfonso</v>
      </c>
      <c r="N2237" s="94" t="str">
        <f>IFERROR(VLOOKUP(A2237,'[2]CLASES-TEMPORADA 2022_2023-2023'!$A:$M,12,0),"")</f>
        <v/>
      </c>
      <c r="O2237" s="90" t="str">
        <f>IFERROR(VLOOKUP(A2237,'[2]CLASES-TEMPORADA 2022_2023-2023'!$A:$M,13,0),"")</f>
        <v/>
      </c>
    </row>
    <row r="2238" spans="1:15" s="94" customFormat="1" x14ac:dyDescent="0.2">
      <c r="A2238" s="116">
        <v>29464</v>
      </c>
      <c r="B2238" s="90" t="s">
        <v>8750</v>
      </c>
      <c r="C2238" s="90" t="s">
        <v>4603</v>
      </c>
      <c r="D2238" s="90" t="s">
        <v>4604</v>
      </c>
      <c r="E2238" s="90" t="s">
        <v>4605</v>
      </c>
      <c r="F2238" s="90" t="s">
        <v>4606</v>
      </c>
      <c r="G2238" s="90" t="s">
        <v>15046</v>
      </c>
      <c r="H2238" s="90" t="s">
        <v>909</v>
      </c>
      <c r="I2238" s="90" t="s">
        <v>4602</v>
      </c>
      <c r="J2238" s="116">
        <v>10384</v>
      </c>
      <c r="K2238" s="90" t="s">
        <v>1963</v>
      </c>
      <c r="L2238" s="90" t="s">
        <v>583</v>
      </c>
      <c r="M2238" s="94" t="str">
        <f t="shared" si="38"/>
        <v>RAYES Munir</v>
      </c>
      <c r="N2238" s="94" t="str">
        <f>IFERROR(VLOOKUP(A2238,'[2]CLASES-TEMPORADA 2022_2023-2023'!$A:$M,12,0),"")</f>
        <v/>
      </c>
      <c r="O2238" s="90" t="str">
        <f>IFERROR(VLOOKUP(A2238,'[2]CLASES-TEMPORADA 2022_2023-2023'!$A:$M,13,0),"")</f>
        <v/>
      </c>
    </row>
    <row r="2239" spans="1:15" s="94" customFormat="1" x14ac:dyDescent="0.2">
      <c r="A2239" s="116">
        <v>29452</v>
      </c>
      <c r="B2239" s="90" t="s">
        <v>10851</v>
      </c>
      <c r="C2239" s="90" t="s">
        <v>4608</v>
      </c>
      <c r="D2239" s="90"/>
      <c r="E2239" s="90" t="s">
        <v>3911</v>
      </c>
      <c r="F2239" s="90" t="s">
        <v>4609</v>
      </c>
      <c r="G2239" s="90" t="s">
        <v>15047</v>
      </c>
      <c r="H2239" s="90" t="s">
        <v>913</v>
      </c>
      <c r="I2239" s="90" t="s">
        <v>1139</v>
      </c>
      <c r="J2239" s="116">
        <v>52</v>
      </c>
      <c r="K2239" s="90" t="s">
        <v>2103</v>
      </c>
      <c r="L2239" s="90" t="s">
        <v>598</v>
      </c>
      <c r="M2239" s="94" t="str">
        <f t="shared" si="38"/>
        <v>KLIMCHENKO Viktoriia</v>
      </c>
      <c r="N2239" s="94" t="str">
        <f>IFERROR(VLOOKUP(A2239,'[2]CLASES-TEMPORADA 2022_2023-2023'!$A:$M,12,0),"")</f>
        <v/>
      </c>
      <c r="O2239" s="90" t="str">
        <f>IFERROR(VLOOKUP(A2239,'[2]CLASES-TEMPORADA 2022_2023-2023'!$A:$M,13,0),"")</f>
        <v/>
      </c>
    </row>
    <row r="2240" spans="1:15" s="94" customFormat="1" x14ac:dyDescent="0.2">
      <c r="A2240" s="116">
        <v>29448</v>
      </c>
      <c r="B2240" s="90" t="s">
        <v>8750</v>
      </c>
      <c r="C2240" s="90" t="s">
        <v>1668</v>
      </c>
      <c r="D2240" s="90" t="s">
        <v>29</v>
      </c>
      <c r="E2240" s="90" t="s">
        <v>4610</v>
      </c>
      <c r="F2240" s="90" t="s">
        <v>4611</v>
      </c>
      <c r="G2240" s="90" t="s">
        <v>15048</v>
      </c>
      <c r="H2240" s="90" t="s">
        <v>913</v>
      </c>
      <c r="I2240" s="90" t="s">
        <v>921</v>
      </c>
      <c r="J2240" s="116">
        <v>78</v>
      </c>
      <c r="K2240" s="90" t="s">
        <v>2618</v>
      </c>
      <c r="L2240" s="90" t="s">
        <v>583</v>
      </c>
      <c r="M2240" s="94" t="str">
        <f t="shared" si="38"/>
        <v>MORA Yohan Rinol</v>
      </c>
      <c r="N2240" s="94" t="str">
        <f>IFERROR(VLOOKUP(A2240,'[2]CLASES-TEMPORADA 2022_2023-2023'!$A:$M,12,0),"")</f>
        <v/>
      </c>
      <c r="O2240" s="90" t="str">
        <f>IFERROR(VLOOKUP(A2240,'[2]CLASES-TEMPORADA 2022_2023-2023'!$A:$M,13,0),"")</f>
        <v/>
      </c>
    </row>
    <row r="2241" spans="1:15" s="94" customFormat="1" x14ac:dyDescent="0.2">
      <c r="A2241" s="116">
        <v>29446</v>
      </c>
      <c r="B2241" s="90" t="s">
        <v>10851</v>
      </c>
      <c r="C2241" s="90" t="s">
        <v>4612</v>
      </c>
      <c r="D2241" s="90" t="s">
        <v>4400</v>
      </c>
      <c r="E2241" s="90" t="s">
        <v>2024</v>
      </c>
      <c r="F2241" s="90" t="s">
        <v>4613</v>
      </c>
      <c r="G2241" s="90" t="s">
        <v>15049</v>
      </c>
      <c r="H2241" s="90" t="s">
        <v>913</v>
      </c>
      <c r="I2241" s="90" t="s">
        <v>951</v>
      </c>
      <c r="J2241" s="116">
        <v>305</v>
      </c>
      <c r="K2241" s="90" t="s">
        <v>1963</v>
      </c>
      <c r="L2241" s="90" t="s">
        <v>583</v>
      </c>
      <c r="M2241" s="94" t="str">
        <f t="shared" si="38"/>
        <v>CERVANTES Alejandra</v>
      </c>
      <c r="N2241" s="94" t="str">
        <f>IFERROR(VLOOKUP(A2241,'[2]CLASES-TEMPORADA 2022_2023-2023'!$A:$M,12,0),"")</f>
        <v/>
      </c>
      <c r="O2241" s="90" t="str">
        <f>IFERROR(VLOOKUP(A2241,'[2]CLASES-TEMPORADA 2022_2023-2023'!$A:$M,13,0),"")</f>
        <v/>
      </c>
    </row>
    <row r="2242" spans="1:15" s="94" customFormat="1" x14ac:dyDescent="0.2">
      <c r="A2242" s="116">
        <v>29432</v>
      </c>
      <c r="B2242" s="90" t="s">
        <v>8750</v>
      </c>
      <c r="C2242" s="90" t="s">
        <v>92</v>
      </c>
      <c r="D2242" s="90" t="s">
        <v>71</v>
      </c>
      <c r="E2242" s="90" t="s">
        <v>50</v>
      </c>
      <c r="F2242" s="90" t="s">
        <v>4614</v>
      </c>
      <c r="G2242" s="90" t="s">
        <v>15050</v>
      </c>
      <c r="H2242" s="90" t="s">
        <v>920</v>
      </c>
      <c r="I2242" s="90" t="s">
        <v>932</v>
      </c>
      <c r="J2242" s="116">
        <v>165</v>
      </c>
      <c r="K2242" s="90" t="s">
        <v>1963</v>
      </c>
      <c r="L2242" s="90" t="s">
        <v>599</v>
      </c>
      <c r="M2242" s="94" t="str">
        <f t="shared" si="38"/>
        <v>MENDEZ Joaquin</v>
      </c>
      <c r="N2242" s="94" t="str">
        <f>IFERROR(VLOOKUP(A2242,'[2]CLASES-TEMPORADA 2022_2023-2023'!$A:$M,12,0),"")</f>
        <v/>
      </c>
      <c r="O2242" s="90" t="str">
        <f>IFERROR(VLOOKUP(A2242,'[2]CLASES-TEMPORADA 2022_2023-2023'!$A:$M,13,0),"")</f>
        <v/>
      </c>
    </row>
    <row r="2243" spans="1:15" s="94" customFormat="1" x14ac:dyDescent="0.2">
      <c r="A2243" s="116">
        <v>29419</v>
      </c>
      <c r="B2243" s="90" t="s">
        <v>8750</v>
      </c>
      <c r="C2243" s="90" t="s">
        <v>4615</v>
      </c>
      <c r="D2243" s="90" t="s">
        <v>22</v>
      </c>
      <c r="E2243" s="90" t="s">
        <v>4209</v>
      </c>
      <c r="F2243" s="90" t="s">
        <v>4616</v>
      </c>
      <c r="G2243" s="90" t="s">
        <v>15051</v>
      </c>
      <c r="H2243" s="90" t="s">
        <v>909</v>
      </c>
      <c r="I2243" s="90" t="s">
        <v>550</v>
      </c>
      <c r="J2243" s="116">
        <v>10138</v>
      </c>
      <c r="K2243" s="90" t="s">
        <v>1963</v>
      </c>
      <c r="L2243" s="90" t="s">
        <v>627</v>
      </c>
      <c r="M2243" s="94" t="str">
        <f t="shared" si="38"/>
        <v>MUTILVA Iñaki</v>
      </c>
      <c r="N2243" s="94" t="str">
        <f>IFERROR(VLOOKUP(A2243,'[2]CLASES-TEMPORADA 2022_2023-2023'!$A:$M,12,0),"")</f>
        <v/>
      </c>
      <c r="O2243" s="90" t="str">
        <f>IFERROR(VLOOKUP(A2243,'[2]CLASES-TEMPORADA 2022_2023-2023'!$A:$M,13,0),"")</f>
        <v/>
      </c>
    </row>
    <row r="2244" spans="1:15" s="94" customFormat="1" x14ac:dyDescent="0.2">
      <c r="A2244" s="116">
        <v>29417</v>
      </c>
      <c r="B2244" s="90" t="s">
        <v>8750</v>
      </c>
      <c r="C2244" s="90" t="s">
        <v>26</v>
      </c>
      <c r="D2244" s="90" t="s">
        <v>113</v>
      </c>
      <c r="E2244" s="90" t="s">
        <v>64</v>
      </c>
      <c r="F2244" s="90" t="s">
        <v>4617</v>
      </c>
      <c r="G2244" s="90" t="s">
        <v>15052</v>
      </c>
      <c r="H2244" s="90" t="s">
        <v>909</v>
      </c>
      <c r="I2244" s="90" t="s">
        <v>1000</v>
      </c>
      <c r="J2244" s="116">
        <v>10039</v>
      </c>
      <c r="K2244" s="90" t="s">
        <v>1963</v>
      </c>
      <c r="L2244" s="90" t="s">
        <v>583</v>
      </c>
      <c r="M2244" s="94" t="str">
        <f t="shared" si="38"/>
        <v>GOMEZ Francisco</v>
      </c>
      <c r="N2244" s="94" t="str">
        <f>IFERROR(VLOOKUP(A2244,'[2]CLASES-TEMPORADA 2022_2023-2023'!$A:$M,12,0),"")</f>
        <v/>
      </c>
      <c r="O2244" s="90" t="str">
        <f>IFERROR(VLOOKUP(A2244,'[2]CLASES-TEMPORADA 2022_2023-2023'!$A:$M,13,0),"")</f>
        <v/>
      </c>
    </row>
    <row r="2245" spans="1:15" s="94" customFormat="1" x14ac:dyDescent="0.2">
      <c r="A2245" s="116">
        <v>29404</v>
      </c>
      <c r="B2245" s="90" t="s">
        <v>8750</v>
      </c>
      <c r="C2245" s="90" t="s">
        <v>15053</v>
      </c>
      <c r="D2245" s="90"/>
      <c r="E2245" s="90" t="s">
        <v>15054</v>
      </c>
      <c r="F2245" s="90" t="s">
        <v>7254</v>
      </c>
      <c r="G2245" s="90" t="s">
        <v>15055</v>
      </c>
      <c r="H2245" s="90" t="s">
        <v>913</v>
      </c>
      <c r="I2245" s="90" t="s">
        <v>915</v>
      </c>
      <c r="J2245" s="116">
        <v>37</v>
      </c>
      <c r="K2245" s="90" t="s">
        <v>2014</v>
      </c>
      <c r="L2245" s="90" t="s">
        <v>185</v>
      </c>
      <c r="M2245" s="94" t="str">
        <f t="shared" si="38"/>
        <v>TANVIRIYAVECHAKUL Padasak</v>
      </c>
      <c r="N2245" s="94" t="str">
        <f>IFERROR(VLOOKUP(A2245,'[2]CLASES-TEMPORADA 2022_2023-2023'!$A:$M,12,0),"")</f>
        <v/>
      </c>
      <c r="O2245" s="90" t="str">
        <f>IFERROR(VLOOKUP(A2245,'[2]CLASES-TEMPORADA 2022_2023-2023'!$A:$M,13,0),"")</f>
        <v/>
      </c>
    </row>
    <row r="2246" spans="1:15" s="94" customFormat="1" x14ac:dyDescent="0.2">
      <c r="A2246" s="116">
        <v>29397</v>
      </c>
      <c r="B2246" s="90" t="s">
        <v>8750</v>
      </c>
      <c r="C2246" s="90" t="s">
        <v>15056</v>
      </c>
      <c r="D2246" s="90" t="s">
        <v>104</v>
      </c>
      <c r="E2246" s="90" t="s">
        <v>20</v>
      </c>
      <c r="F2246" s="90" t="s">
        <v>15057</v>
      </c>
      <c r="G2246" s="90" t="s">
        <v>15058</v>
      </c>
      <c r="H2246" s="90" t="s">
        <v>909</v>
      </c>
      <c r="I2246" s="90" t="s">
        <v>873</v>
      </c>
      <c r="J2246" s="116">
        <v>10427</v>
      </c>
      <c r="K2246" s="90" t="s">
        <v>1963</v>
      </c>
      <c r="L2246" s="90" t="s">
        <v>583</v>
      </c>
      <c r="M2246" s="94" t="str">
        <f t="shared" si="38"/>
        <v>BARNEDO Adrian</v>
      </c>
      <c r="N2246" s="94" t="str">
        <f>IFERROR(VLOOKUP(A2246,'[2]CLASES-TEMPORADA 2022_2023-2023'!$A:$M,12,0),"")</f>
        <v/>
      </c>
      <c r="O2246" s="90" t="str">
        <f>IFERROR(VLOOKUP(A2246,'[2]CLASES-TEMPORADA 2022_2023-2023'!$A:$M,13,0),"")</f>
        <v/>
      </c>
    </row>
    <row r="2247" spans="1:15" s="94" customFormat="1" x14ac:dyDescent="0.2">
      <c r="A2247" s="116">
        <v>29385</v>
      </c>
      <c r="B2247" s="90" t="s">
        <v>10851</v>
      </c>
      <c r="C2247" s="90" t="s">
        <v>3833</v>
      </c>
      <c r="D2247" s="90" t="s">
        <v>1495</v>
      </c>
      <c r="E2247" s="90" t="s">
        <v>2090</v>
      </c>
      <c r="F2247" s="90" t="s">
        <v>4618</v>
      </c>
      <c r="G2247" s="90" t="s">
        <v>15059</v>
      </c>
      <c r="H2247" s="90" t="s">
        <v>913</v>
      </c>
      <c r="I2247" s="90" t="s">
        <v>1164</v>
      </c>
      <c r="J2247" s="116">
        <v>643</v>
      </c>
      <c r="K2247" s="90" t="s">
        <v>1963</v>
      </c>
      <c r="L2247" s="90" t="s">
        <v>587</v>
      </c>
      <c r="M2247" s="94" t="str">
        <f t="shared" si="38"/>
        <v>BARRAU Anna</v>
      </c>
      <c r="N2247" s="94" t="str">
        <f>IFERROR(VLOOKUP(A2247,'[2]CLASES-TEMPORADA 2022_2023-2023'!$A:$M,12,0),"")</f>
        <v/>
      </c>
      <c r="O2247" s="90" t="str">
        <f>IFERROR(VLOOKUP(A2247,'[2]CLASES-TEMPORADA 2022_2023-2023'!$A:$M,13,0),"")</f>
        <v/>
      </c>
    </row>
    <row r="2248" spans="1:15" s="94" customFormat="1" x14ac:dyDescent="0.2">
      <c r="A2248" s="116">
        <v>29379</v>
      </c>
      <c r="B2248" s="90" t="s">
        <v>8750</v>
      </c>
      <c r="C2248" s="90" t="s">
        <v>19</v>
      </c>
      <c r="D2248" s="90" t="s">
        <v>3309</v>
      </c>
      <c r="E2248" s="90" t="s">
        <v>943</v>
      </c>
      <c r="F2248" s="90" t="s">
        <v>4619</v>
      </c>
      <c r="G2248" s="90" t="s">
        <v>15060</v>
      </c>
      <c r="H2248" s="90" t="s">
        <v>909</v>
      </c>
      <c r="I2248" s="90" t="s">
        <v>1005</v>
      </c>
      <c r="J2248" s="116">
        <v>10064</v>
      </c>
      <c r="K2248" s="90" t="s">
        <v>1963</v>
      </c>
      <c r="L2248" s="90" t="s">
        <v>587</v>
      </c>
      <c r="M2248" s="94" t="str">
        <f t="shared" si="38"/>
        <v>RUIZ Jordi</v>
      </c>
      <c r="N2248" s="94" t="str">
        <f>IFERROR(VLOOKUP(A2248,'[2]CLASES-TEMPORADA 2022_2023-2023'!$A:$M,12,0),"")</f>
        <v/>
      </c>
      <c r="O2248" s="90" t="str">
        <f>IFERROR(VLOOKUP(A2248,'[2]CLASES-TEMPORADA 2022_2023-2023'!$A:$M,13,0),"")</f>
        <v/>
      </c>
    </row>
    <row r="2249" spans="1:15" s="94" customFormat="1" x14ac:dyDescent="0.2">
      <c r="A2249" s="116">
        <v>29363</v>
      </c>
      <c r="B2249" s="90" t="s">
        <v>8750</v>
      </c>
      <c r="C2249" s="90" t="s">
        <v>155</v>
      </c>
      <c r="D2249" s="90" t="s">
        <v>84</v>
      </c>
      <c r="E2249" s="90" t="s">
        <v>2242</v>
      </c>
      <c r="F2249" s="90" t="s">
        <v>4620</v>
      </c>
      <c r="G2249" s="90" t="s">
        <v>15061</v>
      </c>
      <c r="H2249" s="90" t="s">
        <v>920</v>
      </c>
      <c r="I2249" s="90" t="s">
        <v>1124</v>
      </c>
      <c r="J2249" s="116">
        <v>175</v>
      </c>
      <c r="K2249" s="90" t="s">
        <v>1963</v>
      </c>
      <c r="L2249" s="90" t="s">
        <v>520</v>
      </c>
      <c r="M2249" s="94" t="str">
        <f t="shared" si="38"/>
        <v>VARELA Alfredo</v>
      </c>
      <c r="N2249" s="94" t="str">
        <f>IFERROR(VLOOKUP(A2249,'[2]CLASES-TEMPORADA 2022_2023-2023'!$A:$M,12,0),"")</f>
        <v/>
      </c>
      <c r="O2249" s="90" t="str">
        <f>IFERROR(VLOOKUP(A2249,'[2]CLASES-TEMPORADA 2022_2023-2023'!$A:$M,13,0),"")</f>
        <v/>
      </c>
    </row>
    <row r="2250" spans="1:15" s="94" customFormat="1" x14ac:dyDescent="0.2">
      <c r="A2250" s="116">
        <v>29362</v>
      </c>
      <c r="B2250" s="90" t="s">
        <v>8750</v>
      </c>
      <c r="C2250" s="90" t="s">
        <v>4621</v>
      </c>
      <c r="D2250" s="90" t="s">
        <v>1524</v>
      </c>
      <c r="E2250" s="90" t="s">
        <v>4622</v>
      </c>
      <c r="F2250" s="90" t="s">
        <v>4623</v>
      </c>
      <c r="G2250" s="90" t="s">
        <v>15062</v>
      </c>
      <c r="H2250" s="90" t="s">
        <v>920</v>
      </c>
      <c r="I2250" s="90" t="s">
        <v>1123</v>
      </c>
      <c r="J2250" s="116">
        <v>87</v>
      </c>
      <c r="K2250" s="90" t="s">
        <v>1963</v>
      </c>
      <c r="L2250" s="90" t="s">
        <v>627</v>
      </c>
      <c r="M2250" s="94" t="str">
        <f t="shared" si="38"/>
        <v>MORAGA Rene</v>
      </c>
      <c r="N2250" s="94" t="str">
        <f>IFERROR(VLOOKUP(A2250,'[2]CLASES-TEMPORADA 2022_2023-2023'!$A:$M,12,0),"")</f>
        <v/>
      </c>
      <c r="O2250" s="90" t="str">
        <f>IFERROR(VLOOKUP(A2250,'[2]CLASES-TEMPORADA 2022_2023-2023'!$A:$M,13,0),"")</f>
        <v/>
      </c>
    </row>
    <row r="2251" spans="1:15" s="94" customFormat="1" x14ac:dyDescent="0.2">
      <c r="A2251" s="116">
        <v>29357</v>
      </c>
      <c r="B2251" s="90" t="s">
        <v>8750</v>
      </c>
      <c r="C2251" s="90" t="s">
        <v>2003</v>
      </c>
      <c r="D2251" s="90" t="s">
        <v>4624</v>
      </c>
      <c r="E2251" s="90" t="s">
        <v>521</v>
      </c>
      <c r="F2251" s="90" t="s">
        <v>4625</v>
      </c>
      <c r="G2251" s="90" t="s">
        <v>15063</v>
      </c>
      <c r="H2251" s="90" t="s">
        <v>920</v>
      </c>
      <c r="I2251" s="90" t="s">
        <v>1123</v>
      </c>
      <c r="J2251" s="116">
        <v>87</v>
      </c>
      <c r="K2251" s="90" t="s">
        <v>1963</v>
      </c>
      <c r="L2251" s="90" t="s">
        <v>627</v>
      </c>
      <c r="M2251" s="94" t="str">
        <f t="shared" si="38"/>
        <v>PASCUAL Gaizka</v>
      </c>
      <c r="N2251" s="94" t="str">
        <f>IFERROR(VLOOKUP(A2251,'[2]CLASES-TEMPORADA 2022_2023-2023'!$A:$M,12,0),"")</f>
        <v/>
      </c>
      <c r="O2251" s="90" t="str">
        <f>IFERROR(VLOOKUP(A2251,'[2]CLASES-TEMPORADA 2022_2023-2023'!$A:$M,13,0),"")</f>
        <v/>
      </c>
    </row>
    <row r="2252" spans="1:15" s="94" customFormat="1" x14ac:dyDescent="0.2">
      <c r="A2252" s="116">
        <v>29356</v>
      </c>
      <c r="B2252" s="90" t="s">
        <v>8750</v>
      </c>
      <c r="C2252" s="90" t="s">
        <v>69</v>
      </c>
      <c r="D2252" s="90" t="s">
        <v>26</v>
      </c>
      <c r="E2252" s="90" t="s">
        <v>107</v>
      </c>
      <c r="F2252" s="90" t="s">
        <v>15064</v>
      </c>
      <c r="G2252" s="90" t="s">
        <v>15065</v>
      </c>
      <c r="H2252" s="90" t="s">
        <v>920</v>
      </c>
      <c r="I2252" s="90" t="s">
        <v>550</v>
      </c>
      <c r="J2252" s="116">
        <v>10138</v>
      </c>
      <c r="K2252" s="90" t="s">
        <v>1963</v>
      </c>
      <c r="L2252" s="90" t="s">
        <v>627</v>
      </c>
      <c r="M2252" s="94" t="str">
        <f t="shared" si="38"/>
        <v>PEREZ Ivan</v>
      </c>
      <c r="N2252" s="94" t="str">
        <f>IFERROR(VLOOKUP(A2252,'[2]CLASES-TEMPORADA 2022_2023-2023'!$A:$M,12,0),"")</f>
        <v/>
      </c>
      <c r="O2252" s="90" t="str">
        <f>IFERROR(VLOOKUP(A2252,'[2]CLASES-TEMPORADA 2022_2023-2023'!$A:$M,13,0),"")</f>
        <v/>
      </c>
    </row>
    <row r="2253" spans="1:15" s="94" customFormat="1" x14ac:dyDescent="0.2">
      <c r="A2253" s="116">
        <v>29353</v>
      </c>
      <c r="B2253" s="90" t="s">
        <v>8750</v>
      </c>
      <c r="C2253" s="90" t="s">
        <v>4626</v>
      </c>
      <c r="D2253" s="90" t="s">
        <v>113</v>
      </c>
      <c r="E2253" s="90" t="s">
        <v>4627</v>
      </c>
      <c r="F2253" s="90" t="s">
        <v>4628</v>
      </c>
      <c r="G2253" s="90" t="s">
        <v>15066</v>
      </c>
      <c r="H2253" s="90" t="s">
        <v>913</v>
      </c>
      <c r="I2253" s="90" t="s">
        <v>1259</v>
      </c>
      <c r="J2253" s="116">
        <v>10225</v>
      </c>
      <c r="K2253" s="90" t="s">
        <v>1963</v>
      </c>
      <c r="L2253" s="90" t="s">
        <v>599</v>
      </c>
      <c r="M2253" s="94" t="str">
        <f t="shared" si="38"/>
        <v>GRAMCKO Pedro David</v>
      </c>
      <c r="N2253" s="94" t="str">
        <f>IFERROR(VLOOKUP(A2253,'[2]CLASES-TEMPORADA 2022_2023-2023'!$A:$M,12,0),"")</f>
        <v/>
      </c>
      <c r="O2253" s="90" t="str">
        <f>IFERROR(VLOOKUP(A2253,'[2]CLASES-TEMPORADA 2022_2023-2023'!$A:$M,13,0),"")</f>
        <v/>
      </c>
    </row>
    <row r="2254" spans="1:15" s="94" customFormat="1" x14ac:dyDescent="0.2">
      <c r="A2254" s="116">
        <v>29347</v>
      </c>
      <c r="B2254" s="90" t="s">
        <v>10851</v>
      </c>
      <c r="C2254" s="90" t="s">
        <v>1724</v>
      </c>
      <c r="D2254" s="90" t="s">
        <v>31</v>
      </c>
      <c r="E2254" s="90" t="s">
        <v>3481</v>
      </c>
      <c r="F2254" s="90" t="s">
        <v>2523</v>
      </c>
      <c r="G2254" s="90" t="s">
        <v>15067</v>
      </c>
      <c r="H2254" s="90" t="s">
        <v>913</v>
      </c>
      <c r="I2254" s="90" t="s">
        <v>1249</v>
      </c>
      <c r="J2254" s="116">
        <v>10181</v>
      </c>
      <c r="K2254" s="90" t="s">
        <v>1963</v>
      </c>
      <c r="L2254" s="90" t="s">
        <v>583</v>
      </c>
      <c r="M2254" s="94" t="str">
        <f t="shared" si="38"/>
        <v>SUAREZ Sara</v>
      </c>
      <c r="N2254" s="94" t="str">
        <f>IFERROR(VLOOKUP(A2254,'[2]CLASES-TEMPORADA 2022_2023-2023'!$A:$M,12,0),"")</f>
        <v/>
      </c>
      <c r="O2254" s="90" t="str">
        <f>IFERROR(VLOOKUP(A2254,'[2]CLASES-TEMPORADA 2022_2023-2023'!$A:$M,13,0),"")</f>
        <v/>
      </c>
    </row>
    <row r="2255" spans="1:15" s="94" customFormat="1" x14ac:dyDescent="0.2">
      <c r="A2255" s="116">
        <v>29345</v>
      </c>
      <c r="B2255" s="90" t="s">
        <v>8750</v>
      </c>
      <c r="C2255" s="90" t="s">
        <v>1283</v>
      </c>
      <c r="D2255" s="90" t="s">
        <v>4629</v>
      </c>
      <c r="E2255" s="90" t="s">
        <v>2363</v>
      </c>
      <c r="F2255" s="90" t="s">
        <v>4630</v>
      </c>
      <c r="G2255" s="90" t="s">
        <v>15068</v>
      </c>
      <c r="H2255" s="90" t="s">
        <v>920</v>
      </c>
      <c r="I2255" s="90" t="s">
        <v>1119</v>
      </c>
      <c r="J2255" s="116">
        <v>534</v>
      </c>
      <c r="K2255" s="90" t="s">
        <v>1963</v>
      </c>
      <c r="L2255" s="90" t="s">
        <v>520</v>
      </c>
      <c r="M2255" s="94" t="str">
        <f t="shared" si="38"/>
        <v>VAZQUEZ Lucas</v>
      </c>
      <c r="N2255" s="94" t="str">
        <f>IFERROR(VLOOKUP(A2255,'[2]CLASES-TEMPORADA 2022_2023-2023'!$A:$M,12,0),"")</f>
        <v/>
      </c>
      <c r="O2255" s="90" t="str">
        <f>IFERROR(VLOOKUP(A2255,'[2]CLASES-TEMPORADA 2022_2023-2023'!$A:$M,13,0),"")</f>
        <v/>
      </c>
    </row>
    <row r="2256" spans="1:15" s="94" customFormat="1" x14ac:dyDescent="0.2">
      <c r="A2256" s="116">
        <v>29344</v>
      </c>
      <c r="B2256" s="90" t="s">
        <v>8750</v>
      </c>
      <c r="C2256" s="90" t="s">
        <v>4631</v>
      </c>
      <c r="D2256" s="90" t="s">
        <v>1283</v>
      </c>
      <c r="E2256" s="90" t="s">
        <v>107</v>
      </c>
      <c r="F2256" s="90" t="s">
        <v>4632</v>
      </c>
      <c r="G2256" s="90" t="s">
        <v>15069</v>
      </c>
      <c r="H2256" s="90" t="s">
        <v>920</v>
      </c>
      <c r="I2256" s="90" t="s">
        <v>1119</v>
      </c>
      <c r="J2256" s="116">
        <v>534</v>
      </c>
      <c r="K2256" s="90" t="s">
        <v>1963</v>
      </c>
      <c r="L2256" s="90" t="s">
        <v>520</v>
      </c>
      <c r="M2256" s="94" t="str">
        <f t="shared" si="38"/>
        <v>ACUÑA Ivan</v>
      </c>
      <c r="N2256" s="94" t="str">
        <f>IFERROR(VLOOKUP(A2256,'[2]CLASES-TEMPORADA 2022_2023-2023'!$A:$M,12,0),"")</f>
        <v/>
      </c>
      <c r="O2256" s="90" t="str">
        <f>IFERROR(VLOOKUP(A2256,'[2]CLASES-TEMPORADA 2022_2023-2023'!$A:$M,13,0),"")</f>
        <v/>
      </c>
    </row>
    <row r="2257" spans="1:15" s="94" customFormat="1" x14ac:dyDescent="0.2">
      <c r="A2257" s="116">
        <v>29343</v>
      </c>
      <c r="B2257" s="90" t="s">
        <v>10851</v>
      </c>
      <c r="C2257" s="90" t="s">
        <v>101</v>
      </c>
      <c r="D2257" s="90" t="s">
        <v>1074</v>
      </c>
      <c r="E2257" s="90" t="s">
        <v>2067</v>
      </c>
      <c r="F2257" s="90" t="s">
        <v>4633</v>
      </c>
      <c r="G2257" s="90" t="s">
        <v>15070</v>
      </c>
      <c r="H2257" s="90" t="s">
        <v>913</v>
      </c>
      <c r="I2257" s="90" t="s">
        <v>1119</v>
      </c>
      <c r="J2257" s="116">
        <v>534</v>
      </c>
      <c r="K2257" s="90" t="s">
        <v>1963</v>
      </c>
      <c r="L2257" s="90" t="s">
        <v>520</v>
      </c>
      <c r="M2257" s="94" t="str">
        <f t="shared" si="38"/>
        <v>VIDAL Lucia</v>
      </c>
      <c r="N2257" s="94" t="str">
        <f>IFERROR(VLOOKUP(A2257,'[2]CLASES-TEMPORADA 2022_2023-2023'!$A:$M,12,0),"")</f>
        <v/>
      </c>
      <c r="O2257" s="90" t="str">
        <f>IFERROR(VLOOKUP(A2257,'[2]CLASES-TEMPORADA 2022_2023-2023'!$A:$M,13,0),"")</f>
        <v/>
      </c>
    </row>
    <row r="2258" spans="1:15" s="94" customFormat="1" x14ac:dyDescent="0.2">
      <c r="A2258" s="116">
        <v>29342</v>
      </c>
      <c r="B2258" s="90" t="s">
        <v>10851</v>
      </c>
      <c r="C2258" s="90" t="s">
        <v>4634</v>
      </c>
      <c r="D2258" s="90" t="s">
        <v>55</v>
      </c>
      <c r="E2258" s="90" t="s">
        <v>1033</v>
      </c>
      <c r="F2258" s="90" t="s">
        <v>4635</v>
      </c>
      <c r="G2258" s="90" t="s">
        <v>15071</v>
      </c>
      <c r="H2258" s="90" t="s">
        <v>913</v>
      </c>
      <c r="I2258" s="90" t="s">
        <v>1119</v>
      </c>
      <c r="J2258" s="116">
        <v>534</v>
      </c>
      <c r="K2258" s="90" t="s">
        <v>1963</v>
      </c>
      <c r="L2258" s="90" t="s">
        <v>520</v>
      </c>
      <c r="M2258" s="94" t="str">
        <f t="shared" si="38"/>
        <v>OUBIÑA Natalia</v>
      </c>
      <c r="N2258" s="94" t="str">
        <f>IFERROR(VLOOKUP(A2258,'[2]CLASES-TEMPORADA 2022_2023-2023'!$A:$M,12,0),"")</f>
        <v/>
      </c>
      <c r="O2258" s="90" t="str">
        <f>IFERROR(VLOOKUP(A2258,'[2]CLASES-TEMPORADA 2022_2023-2023'!$A:$M,13,0),"")</f>
        <v/>
      </c>
    </row>
    <row r="2259" spans="1:15" s="94" customFormat="1" x14ac:dyDescent="0.2">
      <c r="A2259" s="116">
        <v>29341</v>
      </c>
      <c r="B2259" s="90" t="s">
        <v>10851</v>
      </c>
      <c r="C2259" s="90" t="s">
        <v>4634</v>
      </c>
      <c r="D2259" s="90" t="s">
        <v>55</v>
      </c>
      <c r="E2259" s="90" t="s">
        <v>3806</v>
      </c>
      <c r="F2259" s="90" t="s">
        <v>3783</v>
      </c>
      <c r="G2259" s="90" t="s">
        <v>15072</v>
      </c>
      <c r="H2259" s="90" t="s">
        <v>913</v>
      </c>
      <c r="I2259" s="90" t="s">
        <v>1119</v>
      </c>
      <c r="J2259" s="116">
        <v>534</v>
      </c>
      <c r="K2259" s="90" t="s">
        <v>1963</v>
      </c>
      <c r="L2259" s="90" t="s">
        <v>520</v>
      </c>
      <c r="M2259" s="94" t="str">
        <f t="shared" si="38"/>
        <v>OUBIÑA Candela</v>
      </c>
      <c r="N2259" s="94" t="str">
        <f>IFERROR(VLOOKUP(A2259,'[2]CLASES-TEMPORADA 2022_2023-2023'!$A:$M,12,0),"")</f>
        <v/>
      </c>
      <c r="O2259" s="90" t="str">
        <f>IFERROR(VLOOKUP(A2259,'[2]CLASES-TEMPORADA 2022_2023-2023'!$A:$M,13,0),"")</f>
        <v/>
      </c>
    </row>
    <row r="2260" spans="1:15" s="94" customFormat="1" x14ac:dyDescent="0.2">
      <c r="A2260" s="116">
        <v>29292</v>
      </c>
      <c r="B2260" s="90" t="s">
        <v>8750</v>
      </c>
      <c r="C2260" s="90" t="s">
        <v>1085</v>
      </c>
      <c r="D2260" s="90" t="s">
        <v>1336</v>
      </c>
      <c r="E2260" s="90" t="s">
        <v>64</v>
      </c>
      <c r="F2260" s="90" t="s">
        <v>4636</v>
      </c>
      <c r="G2260" s="90" t="s">
        <v>15073</v>
      </c>
      <c r="H2260" s="90" t="s">
        <v>913</v>
      </c>
      <c r="I2260" s="90" t="s">
        <v>990</v>
      </c>
      <c r="J2260" s="116">
        <v>736</v>
      </c>
      <c r="K2260" s="90" t="s">
        <v>1963</v>
      </c>
      <c r="L2260" s="90" t="s">
        <v>587</v>
      </c>
      <c r="M2260" s="94" t="str">
        <f t="shared" si="38"/>
        <v>SERRANO Francisco</v>
      </c>
      <c r="N2260" s="94" t="str">
        <f>IFERROR(VLOOKUP(A2260,'[2]CLASES-TEMPORADA 2022_2023-2023'!$A:$M,12,0),"")</f>
        <v/>
      </c>
      <c r="O2260" s="90" t="str">
        <f>IFERROR(VLOOKUP(A2260,'[2]CLASES-TEMPORADA 2022_2023-2023'!$A:$M,13,0),"")</f>
        <v/>
      </c>
    </row>
    <row r="2261" spans="1:15" s="94" customFormat="1" x14ac:dyDescent="0.2">
      <c r="A2261" s="116">
        <v>29284</v>
      </c>
      <c r="B2261" s="90" t="s">
        <v>8750</v>
      </c>
      <c r="C2261" s="90" t="s">
        <v>3074</v>
      </c>
      <c r="D2261" s="90" t="s">
        <v>4637</v>
      </c>
      <c r="E2261" s="90" t="s">
        <v>4638</v>
      </c>
      <c r="F2261" s="90" t="s">
        <v>4639</v>
      </c>
      <c r="G2261" s="90" t="s">
        <v>15074</v>
      </c>
      <c r="H2261" s="90" t="s">
        <v>913</v>
      </c>
      <c r="I2261" s="90" t="s">
        <v>1198</v>
      </c>
      <c r="J2261" s="116">
        <v>567</v>
      </c>
      <c r="K2261" s="90" t="s">
        <v>2113</v>
      </c>
      <c r="L2261" s="90" t="s">
        <v>520</v>
      </c>
      <c r="M2261" s="94" t="str">
        <f t="shared" si="38"/>
        <v>FERREIRA Luis Carlos</v>
      </c>
      <c r="N2261" s="94" t="str">
        <f>IFERROR(VLOOKUP(A2261,'[2]CLASES-TEMPORADA 2022_2023-2023'!$A:$M,12,0),"")</f>
        <v/>
      </c>
      <c r="O2261" s="90" t="str">
        <f>IFERROR(VLOOKUP(A2261,'[2]CLASES-TEMPORADA 2022_2023-2023'!$A:$M,13,0),"")</f>
        <v/>
      </c>
    </row>
    <row r="2262" spans="1:15" s="94" customFormat="1" x14ac:dyDescent="0.2">
      <c r="A2262" s="116">
        <v>29280</v>
      </c>
      <c r="B2262" s="90" t="s">
        <v>8750</v>
      </c>
      <c r="C2262" s="90" t="s">
        <v>74</v>
      </c>
      <c r="D2262" s="90" t="s">
        <v>111</v>
      </c>
      <c r="E2262" s="90" t="s">
        <v>4506</v>
      </c>
      <c r="F2262" s="90" t="s">
        <v>4640</v>
      </c>
      <c r="G2262" s="90" t="s">
        <v>15075</v>
      </c>
      <c r="H2262" s="90" t="s">
        <v>920</v>
      </c>
      <c r="I2262" s="90" t="s">
        <v>932</v>
      </c>
      <c r="J2262" s="116">
        <v>165</v>
      </c>
      <c r="K2262" s="90" t="s">
        <v>1963</v>
      </c>
      <c r="L2262" s="90" t="s">
        <v>599</v>
      </c>
      <c r="M2262" s="94" t="str">
        <f t="shared" si="38"/>
        <v>SANZ Ibai</v>
      </c>
      <c r="N2262" s="94" t="str">
        <f>IFERROR(VLOOKUP(A2262,'[2]CLASES-TEMPORADA 2022_2023-2023'!$A:$M,12,0),"")</f>
        <v/>
      </c>
      <c r="O2262" s="90" t="str">
        <f>IFERROR(VLOOKUP(A2262,'[2]CLASES-TEMPORADA 2022_2023-2023'!$A:$M,13,0),"")</f>
        <v/>
      </c>
    </row>
    <row r="2263" spans="1:15" s="94" customFormat="1" x14ac:dyDescent="0.2">
      <c r="A2263" s="116">
        <v>29279</v>
      </c>
      <c r="B2263" s="90" t="s">
        <v>8750</v>
      </c>
      <c r="C2263" s="90" t="s">
        <v>74</v>
      </c>
      <c r="D2263" s="90" t="s">
        <v>111</v>
      </c>
      <c r="E2263" s="90" t="s">
        <v>2423</v>
      </c>
      <c r="F2263" s="90" t="s">
        <v>4641</v>
      </c>
      <c r="G2263" s="90" t="s">
        <v>15076</v>
      </c>
      <c r="H2263" s="90" t="s">
        <v>913</v>
      </c>
      <c r="I2263" s="90" t="s">
        <v>932</v>
      </c>
      <c r="J2263" s="116">
        <v>165</v>
      </c>
      <c r="K2263" s="90" t="s">
        <v>1963</v>
      </c>
      <c r="L2263" s="90" t="s">
        <v>599</v>
      </c>
      <c r="M2263" s="94" t="str">
        <f t="shared" si="38"/>
        <v>SANZ Aritz</v>
      </c>
      <c r="N2263" s="94" t="str">
        <f>IFERROR(VLOOKUP(A2263,'[2]CLASES-TEMPORADA 2022_2023-2023'!$A:$M,12,0),"")</f>
        <v/>
      </c>
      <c r="O2263" s="90" t="str">
        <f>IFERROR(VLOOKUP(A2263,'[2]CLASES-TEMPORADA 2022_2023-2023'!$A:$M,13,0),"")</f>
        <v/>
      </c>
    </row>
    <row r="2264" spans="1:15" s="94" customFormat="1" x14ac:dyDescent="0.2">
      <c r="A2264" s="116">
        <v>29258</v>
      </c>
      <c r="B2264" s="90" t="s">
        <v>10851</v>
      </c>
      <c r="C2264" s="90" t="s">
        <v>3794</v>
      </c>
      <c r="D2264" s="90" t="s">
        <v>29</v>
      </c>
      <c r="E2264" s="90" t="s">
        <v>4642</v>
      </c>
      <c r="F2264" s="90" t="s">
        <v>3086</v>
      </c>
      <c r="G2264" s="90" t="s">
        <v>15077</v>
      </c>
      <c r="H2264" s="90" t="s">
        <v>913</v>
      </c>
      <c r="I2264" s="90" t="s">
        <v>930</v>
      </c>
      <c r="J2264" s="116">
        <v>138</v>
      </c>
      <c r="K2264" s="90" t="s">
        <v>1963</v>
      </c>
      <c r="L2264" s="90" t="s">
        <v>593</v>
      </c>
      <c r="M2264" s="94" t="str">
        <f t="shared" si="38"/>
        <v>TRIANA Amalia</v>
      </c>
      <c r="N2264" s="94" t="str">
        <f>IFERROR(VLOOKUP(A2264,'[2]CLASES-TEMPORADA 2022_2023-2023'!$A:$M,12,0),"")</f>
        <v/>
      </c>
      <c r="O2264" s="90" t="str">
        <f>IFERROR(VLOOKUP(A2264,'[2]CLASES-TEMPORADA 2022_2023-2023'!$A:$M,13,0),"")</f>
        <v/>
      </c>
    </row>
    <row r="2265" spans="1:15" s="94" customFormat="1" x14ac:dyDescent="0.2">
      <c r="A2265" s="116">
        <v>29257</v>
      </c>
      <c r="B2265" s="90" t="s">
        <v>10851</v>
      </c>
      <c r="C2265" s="90" t="s">
        <v>1376</v>
      </c>
      <c r="D2265" s="90" t="s">
        <v>66</v>
      </c>
      <c r="E2265" s="90" t="s">
        <v>3481</v>
      </c>
      <c r="F2265" s="90" t="s">
        <v>4643</v>
      </c>
      <c r="G2265" s="90" t="s">
        <v>15078</v>
      </c>
      <c r="H2265" s="90" t="s">
        <v>913</v>
      </c>
      <c r="I2265" s="90" t="s">
        <v>930</v>
      </c>
      <c r="J2265" s="116">
        <v>138</v>
      </c>
      <c r="K2265" s="90" t="s">
        <v>1963</v>
      </c>
      <c r="L2265" s="90" t="s">
        <v>593</v>
      </c>
      <c r="M2265" s="94" t="str">
        <f t="shared" si="38"/>
        <v>RAMOS Sara</v>
      </c>
      <c r="N2265" s="94" t="str">
        <f>IFERROR(VLOOKUP(A2265,'[2]CLASES-TEMPORADA 2022_2023-2023'!$A:$M,12,0),"")</f>
        <v/>
      </c>
      <c r="O2265" s="90" t="str">
        <f>IFERROR(VLOOKUP(A2265,'[2]CLASES-TEMPORADA 2022_2023-2023'!$A:$M,13,0),"")</f>
        <v/>
      </c>
    </row>
    <row r="2266" spans="1:15" s="94" customFormat="1" x14ac:dyDescent="0.2">
      <c r="A2266" s="116">
        <v>29256</v>
      </c>
      <c r="B2266" s="90" t="s">
        <v>8750</v>
      </c>
      <c r="C2266" s="90" t="s">
        <v>82</v>
      </c>
      <c r="D2266" s="90" t="s">
        <v>4644</v>
      </c>
      <c r="E2266" s="90" t="s">
        <v>1083</v>
      </c>
      <c r="F2266" s="90" t="s">
        <v>4645</v>
      </c>
      <c r="G2266" s="90" t="s">
        <v>15079</v>
      </c>
      <c r="H2266" s="90" t="s">
        <v>909</v>
      </c>
      <c r="I2266" s="90" t="s">
        <v>930</v>
      </c>
      <c r="J2266" s="116">
        <v>138</v>
      </c>
      <c r="K2266" s="90" t="s">
        <v>1963</v>
      </c>
      <c r="L2266" s="90" t="s">
        <v>593</v>
      </c>
      <c r="M2266" s="94" t="str">
        <f t="shared" si="38"/>
        <v>VARGAS Marco</v>
      </c>
      <c r="N2266" s="94" t="str">
        <f>IFERROR(VLOOKUP(A2266,'[2]CLASES-TEMPORADA 2022_2023-2023'!$A:$M,12,0),"")</f>
        <v/>
      </c>
      <c r="O2266" s="90" t="str">
        <f>IFERROR(VLOOKUP(A2266,'[2]CLASES-TEMPORADA 2022_2023-2023'!$A:$M,13,0),"")</f>
        <v/>
      </c>
    </row>
    <row r="2267" spans="1:15" s="94" customFormat="1" x14ac:dyDescent="0.2">
      <c r="A2267" s="116">
        <v>29198</v>
      </c>
      <c r="B2267" s="90" t="s">
        <v>8750</v>
      </c>
      <c r="C2267" s="90" t="s">
        <v>4595</v>
      </c>
      <c r="D2267" s="90" t="s">
        <v>4649</v>
      </c>
      <c r="E2267" s="90" t="s">
        <v>75</v>
      </c>
      <c r="F2267" s="90" t="s">
        <v>3260</v>
      </c>
      <c r="G2267" s="90" t="s">
        <v>15080</v>
      </c>
      <c r="H2267" s="90" t="s">
        <v>913</v>
      </c>
      <c r="I2267" s="90" t="s">
        <v>971</v>
      </c>
      <c r="J2267" s="116">
        <v>10124</v>
      </c>
      <c r="K2267" s="90" t="s">
        <v>1963</v>
      </c>
      <c r="L2267" s="90" t="s">
        <v>583</v>
      </c>
      <c r="M2267" s="94" t="str">
        <f t="shared" si="38"/>
        <v>UTRILLA Jorge</v>
      </c>
      <c r="N2267" s="94" t="str">
        <f>IFERROR(VLOOKUP(A2267,'[2]CLASES-TEMPORADA 2022_2023-2023'!$A:$M,12,0),"")</f>
        <v/>
      </c>
      <c r="O2267" s="90" t="str">
        <f>IFERROR(VLOOKUP(A2267,'[2]CLASES-TEMPORADA 2022_2023-2023'!$A:$M,13,0),"")</f>
        <v/>
      </c>
    </row>
    <row r="2268" spans="1:15" s="94" customFormat="1" x14ac:dyDescent="0.2">
      <c r="A2268" s="116">
        <v>29197</v>
      </c>
      <c r="B2268" s="90" t="s">
        <v>8750</v>
      </c>
      <c r="C2268" s="90" t="s">
        <v>4595</v>
      </c>
      <c r="D2268" s="90" t="s">
        <v>4649</v>
      </c>
      <c r="E2268" s="90" t="s">
        <v>4650</v>
      </c>
      <c r="F2268" s="90" t="s">
        <v>4651</v>
      </c>
      <c r="G2268" s="90" t="s">
        <v>15081</v>
      </c>
      <c r="H2268" s="90" t="s">
        <v>913</v>
      </c>
      <c r="I2268" s="90" t="s">
        <v>971</v>
      </c>
      <c r="J2268" s="116">
        <v>10124</v>
      </c>
      <c r="K2268" s="90" t="s">
        <v>1963</v>
      </c>
      <c r="L2268" s="90" t="s">
        <v>583</v>
      </c>
      <c r="M2268" s="94" t="str">
        <f t="shared" si="38"/>
        <v>UTRILLA Reinaldo</v>
      </c>
      <c r="N2268" s="94" t="str">
        <f>IFERROR(VLOOKUP(A2268,'[2]CLASES-TEMPORADA 2022_2023-2023'!$A:$M,12,0),"")</f>
        <v/>
      </c>
      <c r="O2268" s="90" t="str">
        <f>IFERROR(VLOOKUP(A2268,'[2]CLASES-TEMPORADA 2022_2023-2023'!$A:$M,13,0),"")</f>
        <v/>
      </c>
    </row>
    <row r="2269" spans="1:15" s="94" customFormat="1" x14ac:dyDescent="0.2">
      <c r="A2269" s="116">
        <v>29194</v>
      </c>
      <c r="B2269" s="90" t="s">
        <v>8750</v>
      </c>
      <c r="C2269" s="90" t="s">
        <v>22</v>
      </c>
      <c r="D2269" s="90" t="s">
        <v>2361</v>
      </c>
      <c r="E2269" s="90" t="s">
        <v>4652</v>
      </c>
      <c r="F2269" s="90" t="s">
        <v>4653</v>
      </c>
      <c r="G2269" s="90" t="s">
        <v>15082</v>
      </c>
      <c r="H2269" s="90" t="s">
        <v>913</v>
      </c>
      <c r="I2269" s="90" t="s">
        <v>1124</v>
      </c>
      <c r="J2269" s="116">
        <v>175</v>
      </c>
      <c r="K2269" s="90" t="s">
        <v>1963</v>
      </c>
      <c r="L2269" s="90" t="s">
        <v>520</v>
      </c>
      <c r="M2269" s="94" t="str">
        <f t="shared" si="38"/>
        <v>FERNANDEZ Carlos Alonso</v>
      </c>
      <c r="N2269" s="94" t="str">
        <f>IFERROR(VLOOKUP(A2269,'[2]CLASES-TEMPORADA 2022_2023-2023'!$A:$M,12,0),"")</f>
        <v/>
      </c>
      <c r="O2269" s="90" t="str">
        <f>IFERROR(VLOOKUP(A2269,'[2]CLASES-TEMPORADA 2022_2023-2023'!$A:$M,13,0),"")</f>
        <v/>
      </c>
    </row>
    <row r="2270" spans="1:15" s="94" customFormat="1" x14ac:dyDescent="0.2">
      <c r="A2270" s="116">
        <v>29181</v>
      </c>
      <c r="B2270" s="90" t="s">
        <v>8750</v>
      </c>
      <c r="C2270" s="90" t="s">
        <v>27</v>
      </c>
      <c r="D2270" s="90" t="s">
        <v>15083</v>
      </c>
      <c r="E2270" s="90" t="s">
        <v>85</v>
      </c>
      <c r="F2270" s="90" t="s">
        <v>15084</v>
      </c>
      <c r="G2270" s="90" t="s">
        <v>15085</v>
      </c>
      <c r="H2270" s="90" t="s">
        <v>920</v>
      </c>
      <c r="I2270" s="90" t="s">
        <v>937</v>
      </c>
      <c r="J2270" s="116">
        <v>248</v>
      </c>
      <c r="K2270" s="90" t="s">
        <v>1963</v>
      </c>
      <c r="L2270" s="90" t="s">
        <v>587</v>
      </c>
      <c r="M2270" s="94" t="str">
        <f t="shared" si="38"/>
        <v>SERRA Diego</v>
      </c>
      <c r="N2270" s="94" t="str">
        <f>IFERROR(VLOOKUP(A2270,'[2]CLASES-TEMPORADA 2022_2023-2023'!$A:$M,12,0),"")</f>
        <v/>
      </c>
      <c r="O2270" s="90" t="str">
        <f>IFERROR(VLOOKUP(A2270,'[2]CLASES-TEMPORADA 2022_2023-2023'!$A:$M,13,0),"")</f>
        <v/>
      </c>
    </row>
    <row r="2271" spans="1:15" s="94" customFormat="1" x14ac:dyDescent="0.2">
      <c r="A2271" s="116">
        <v>29178</v>
      </c>
      <c r="B2271" s="90" t="s">
        <v>8750</v>
      </c>
      <c r="C2271" s="90" t="s">
        <v>1671</v>
      </c>
      <c r="D2271" s="90" t="s">
        <v>3068</v>
      </c>
      <c r="E2271" s="90" t="s">
        <v>20</v>
      </c>
      <c r="F2271" s="90" t="s">
        <v>4654</v>
      </c>
      <c r="G2271" s="90" t="s">
        <v>15086</v>
      </c>
      <c r="H2271" s="90" t="s">
        <v>909</v>
      </c>
      <c r="I2271" s="90" t="s">
        <v>1176</v>
      </c>
      <c r="J2271" s="116">
        <v>10133</v>
      </c>
      <c r="K2271" s="90" t="s">
        <v>1963</v>
      </c>
      <c r="L2271" s="90" t="s">
        <v>591</v>
      </c>
      <c r="M2271" s="94" t="str">
        <f t="shared" si="38"/>
        <v>ARROYO Adrian</v>
      </c>
      <c r="N2271" s="94" t="str">
        <f>IFERROR(VLOOKUP(A2271,'[2]CLASES-TEMPORADA 2022_2023-2023'!$A:$M,12,0),"")</f>
        <v/>
      </c>
      <c r="O2271" s="90" t="str">
        <f>IFERROR(VLOOKUP(A2271,'[2]CLASES-TEMPORADA 2022_2023-2023'!$A:$M,13,0),"")</f>
        <v/>
      </c>
    </row>
    <row r="2272" spans="1:15" s="94" customFormat="1" x14ac:dyDescent="0.2">
      <c r="A2272" s="116">
        <v>29174</v>
      </c>
      <c r="B2272" s="90" t="s">
        <v>8750</v>
      </c>
      <c r="C2272" s="90" t="s">
        <v>4655</v>
      </c>
      <c r="D2272" s="90" t="s">
        <v>1511</v>
      </c>
      <c r="E2272" s="90" t="s">
        <v>4656</v>
      </c>
      <c r="F2272" s="90" t="s">
        <v>4657</v>
      </c>
      <c r="G2272" s="90" t="s">
        <v>15087</v>
      </c>
      <c r="H2272" s="90" t="s">
        <v>909</v>
      </c>
      <c r="I2272" s="90" t="s">
        <v>1170</v>
      </c>
      <c r="J2272" s="116">
        <v>406</v>
      </c>
      <c r="K2272" s="90" t="s">
        <v>1963</v>
      </c>
      <c r="L2272" s="90" t="s">
        <v>587</v>
      </c>
      <c r="M2272" s="94" t="str">
        <f t="shared" si="38"/>
        <v>FIGOLS Enric</v>
      </c>
      <c r="N2272" s="94" t="str">
        <f>IFERROR(VLOOKUP(A2272,'[2]CLASES-TEMPORADA 2022_2023-2023'!$A:$M,12,0),"")</f>
        <v/>
      </c>
      <c r="O2272" s="90" t="str">
        <f>IFERROR(VLOOKUP(A2272,'[2]CLASES-TEMPORADA 2022_2023-2023'!$A:$M,13,0),"")</f>
        <v/>
      </c>
    </row>
    <row r="2273" spans="1:15" s="94" customFormat="1" x14ac:dyDescent="0.2">
      <c r="A2273" s="116">
        <v>29173</v>
      </c>
      <c r="B2273" s="90" t="s">
        <v>8750</v>
      </c>
      <c r="C2273" s="90" t="s">
        <v>4658</v>
      </c>
      <c r="D2273" s="90" t="s">
        <v>128</v>
      </c>
      <c r="E2273" s="90" t="s">
        <v>72</v>
      </c>
      <c r="F2273" s="90" t="s">
        <v>4659</v>
      </c>
      <c r="G2273" s="90" t="s">
        <v>12069</v>
      </c>
      <c r="H2273" s="90" t="s">
        <v>913</v>
      </c>
      <c r="I2273" s="90" t="s">
        <v>919</v>
      </c>
      <c r="J2273" s="116">
        <v>47</v>
      </c>
      <c r="K2273" s="90" t="s">
        <v>1963</v>
      </c>
      <c r="L2273" s="90" t="s">
        <v>585</v>
      </c>
      <c r="M2273" s="94" t="str">
        <f t="shared" si="38"/>
        <v>REUS Rafael</v>
      </c>
      <c r="N2273" s="94" t="str">
        <f>IFERROR(VLOOKUP(A2273,'[2]CLASES-TEMPORADA 2022_2023-2023'!$A:$M,12,0),"")</f>
        <v/>
      </c>
      <c r="O2273" s="90" t="str">
        <f>IFERROR(VLOOKUP(A2273,'[2]CLASES-TEMPORADA 2022_2023-2023'!$A:$M,13,0),"")</f>
        <v/>
      </c>
    </row>
    <row r="2274" spans="1:15" s="94" customFormat="1" x14ac:dyDescent="0.2">
      <c r="A2274" s="116">
        <v>29172</v>
      </c>
      <c r="B2274" s="90" t="s">
        <v>8750</v>
      </c>
      <c r="C2274" s="90" t="s">
        <v>15088</v>
      </c>
      <c r="D2274" s="90" t="s">
        <v>2042</v>
      </c>
      <c r="E2274" s="90" t="s">
        <v>4730</v>
      </c>
      <c r="F2274" s="90" t="s">
        <v>15089</v>
      </c>
      <c r="G2274" s="90" t="s">
        <v>15090</v>
      </c>
      <c r="H2274" s="90" t="s">
        <v>920</v>
      </c>
      <c r="I2274" s="90" t="s">
        <v>1245</v>
      </c>
      <c r="J2274" s="116">
        <v>10101</v>
      </c>
      <c r="K2274" s="90" t="s">
        <v>1963</v>
      </c>
      <c r="L2274" s="90" t="s">
        <v>591</v>
      </c>
      <c r="M2274" s="94" t="str">
        <f t="shared" si="38"/>
        <v>TAGLIAMONTE Silverio</v>
      </c>
      <c r="N2274" s="94" t="str">
        <f>IFERROR(VLOOKUP(A2274,'[2]CLASES-TEMPORADA 2022_2023-2023'!$A:$M,12,0),"")</f>
        <v/>
      </c>
      <c r="O2274" s="90" t="str">
        <f>IFERROR(VLOOKUP(A2274,'[2]CLASES-TEMPORADA 2022_2023-2023'!$A:$M,13,0),"")</f>
        <v/>
      </c>
    </row>
    <row r="2275" spans="1:15" s="94" customFormat="1" x14ac:dyDescent="0.2">
      <c r="A2275" s="116">
        <v>29161</v>
      </c>
      <c r="B2275" s="90" t="s">
        <v>10851</v>
      </c>
      <c r="C2275" s="90" t="s">
        <v>1819</v>
      </c>
      <c r="D2275" s="90" t="s">
        <v>22</v>
      </c>
      <c r="E2275" s="90" t="s">
        <v>4661</v>
      </c>
      <c r="F2275" s="90" t="s">
        <v>3759</v>
      </c>
      <c r="G2275" s="90" t="s">
        <v>15091</v>
      </c>
      <c r="H2275" s="90" t="s">
        <v>909</v>
      </c>
      <c r="I2275" s="90" t="s">
        <v>1173</v>
      </c>
      <c r="J2275" s="116">
        <v>10131</v>
      </c>
      <c r="K2275" s="90" t="s">
        <v>1963</v>
      </c>
      <c r="L2275" s="90" t="s">
        <v>185</v>
      </c>
      <c r="M2275" s="94" t="str">
        <f t="shared" si="38"/>
        <v>SEGURA Mirian</v>
      </c>
      <c r="N2275" s="94" t="str">
        <f>IFERROR(VLOOKUP(A2275,'[2]CLASES-TEMPORADA 2022_2023-2023'!$A:$M,12,0),"")</f>
        <v/>
      </c>
      <c r="O2275" s="90" t="str">
        <f>IFERROR(VLOOKUP(A2275,'[2]CLASES-TEMPORADA 2022_2023-2023'!$A:$M,13,0),"")</f>
        <v/>
      </c>
    </row>
    <row r="2276" spans="1:15" s="94" customFormat="1" x14ac:dyDescent="0.2">
      <c r="A2276" s="116">
        <v>29156</v>
      </c>
      <c r="B2276" s="90" t="s">
        <v>8750</v>
      </c>
      <c r="C2276" s="90" t="s">
        <v>69</v>
      </c>
      <c r="D2276" s="90" t="s">
        <v>69</v>
      </c>
      <c r="E2276" s="90" t="s">
        <v>2464</v>
      </c>
      <c r="F2276" s="90" t="s">
        <v>4662</v>
      </c>
      <c r="G2276" s="90" t="s">
        <v>15092</v>
      </c>
      <c r="H2276" s="90" t="s">
        <v>913</v>
      </c>
      <c r="I2276" s="90" t="s">
        <v>912</v>
      </c>
      <c r="J2276" s="116">
        <v>33</v>
      </c>
      <c r="K2276" s="90" t="s">
        <v>1963</v>
      </c>
      <c r="L2276" s="90" t="s">
        <v>586</v>
      </c>
      <c r="M2276" s="94" t="str">
        <f t="shared" si="38"/>
        <v>PEREZ Jaime</v>
      </c>
      <c r="N2276" s="94" t="str">
        <f>IFERROR(VLOOKUP(A2276,'[2]CLASES-TEMPORADA 2022_2023-2023'!$A:$M,12,0),"")</f>
        <v/>
      </c>
      <c r="O2276" s="90" t="str">
        <f>IFERROR(VLOOKUP(A2276,'[2]CLASES-TEMPORADA 2022_2023-2023'!$A:$M,13,0),"")</f>
        <v/>
      </c>
    </row>
    <row r="2277" spans="1:15" s="94" customFormat="1" x14ac:dyDescent="0.2">
      <c r="A2277" s="116">
        <v>29151</v>
      </c>
      <c r="B2277" s="90" t="s">
        <v>8750</v>
      </c>
      <c r="C2277" s="90" t="s">
        <v>1438</v>
      </c>
      <c r="D2277" s="90" t="s">
        <v>21</v>
      </c>
      <c r="E2277" s="90" t="s">
        <v>2869</v>
      </c>
      <c r="F2277" s="90" t="s">
        <v>4576</v>
      </c>
      <c r="G2277" s="90" t="s">
        <v>15093</v>
      </c>
      <c r="H2277" s="90" t="s">
        <v>913</v>
      </c>
      <c r="I2277" s="90" t="s">
        <v>1250</v>
      </c>
      <c r="J2277" s="116">
        <v>367</v>
      </c>
      <c r="K2277" s="90" t="s">
        <v>1963</v>
      </c>
      <c r="L2277" s="90" t="s">
        <v>599</v>
      </c>
      <c r="M2277" s="94" t="str">
        <f t="shared" si="38"/>
        <v>DIEZ Nicolas</v>
      </c>
      <c r="N2277" s="94" t="str">
        <f>IFERROR(VLOOKUP(A2277,'[2]CLASES-TEMPORADA 2022_2023-2023'!$A:$M,12,0),"")</f>
        <v/>
      </c>
      <c r="O2277" s="90" t="str">
        <f>IFERROR(VLOOKUP(A2277,'[2]CLASES-TEMPORADA 2022_2023-2023'!$A:$M,13,0),"")</f>
        <v/>
      </c>
    </row>
    <row r="2278" spans="1:15" s="94" customFormat="1" x14ac:dyDescent="0.2">
      <c r="A2278" s="116">
        <v>29136</v>
      </c>
      <c r="B2278" s="90" t="s">
        <v>8750</v>
      </c>
      <c r="C2278" s="90" t="s">
        <v>15088</v>
      </c>
      <c r="D2278" s="90" t="s">
        <v>2042</v>
      </c>
      <c r="E2278" s="90" t="s">
        <v>2385</v>
      </c>
      <c r="F2278" s="90" t="s">
        <v>15094</v>
      </c>
      <c r="G2278" s="90" t="s">
        <v>15095</v>
      </c>
      <c r="H2278" s="90" t="s">
        <v>920</v>
      </c>
      <c r="I2278" s="90" t="s">
        <v>1245</v>
      </c>
      <c r="J2278" s="116">
        <v>10101</v>
      </c>
      <c r="K2278" s="90" t="s">
        <v>1963</v>
      </c>
      <c r="L2278" s="90" t="s">
        <v>591</v>
      </c>
      <c r="M2278" s="94" t="str">
        <f t="shared" si="38"/>
        <v>TAGLIAMONTE Roberto</v>
      </c>
      <c r="N2278" s="94" t="str">
        <f>IFERROR(VLOOKUP(A2278,'[2]CLASES-TEMPORADA 2022_2023-2023'!$A:$M,12,0),"")</f>
        <v/>
      </c>
      <c r="O2278" s="90" t="str">
        <f>IFERROR(VLOOKUP(A2278,'[2]CLASES-TEMPORADA 2022_2023-2023'!$A:$M,13,0),"")</f>
        <v/>
      </c>
    </row>
    <row r="2279" spans="1:15" s="94" customFormat="1" x14ac:dyDescent="0.2">
      <c r="A2279" s="116">
        <v>29134</v>
      </c>
      <c r="B2279" s="90" t="s">
        <v>10851</v>
      </c>
      <c r="C2279" s="90" t="s">
        <v>1703</v>
      </c>
      <c r="D2279" s="90" t="s">
        <v>3073</v>
      </c>
      <c r="E2279" s="90" t="s">
        <v>4663</v>
      </c>
      <c r="F2279" s="90" t="s">
        <v>2446</v>
      </c>
      <c r="G2279" s="90" t="s">
        <v>15096</v>
      </c>
      <c r="H2279" s="90" t="s">
        <v>913</v>
      </c>
      <c r="I2279" s="90" t="s">
        <v>952</v>
      </c>
      <c r="J2279" s="116">
        <v>308</v>
      </c>
      <c r="K2279" s="90" t="s">
        <v>1963</v>
      </c>
      <c r="L2279" s="90" t="s">
        <v>591</v>
      </c>
      <c r="M2279" s="94" t="str">
        <f t="shared" si="38"/>
        <v>CAYUELA Mercedes</v>
      </c>
      <c r="N2279" s="94" t="str">
        <f>IFERROR(VLOOKUP(A2279,'[2]CLASES-TEMPORADA 2022_2023-2023'!$A:$M,12,0),"")</f>
        <v/>
      </c>
      <c r="O2279" s="90" t="str">
        <f>IFERROR(VLOOKUP(A2279,'[2]CLASES-TEMPORADA 2022_2023-2023'!$A:$M,13,0),"")</f>
        <v/>
      </c>
    </row>
    <row r="2280" spans="1:15" s="94" customFormat="1" x14ac:dyDescent="0.2">
      <c r="A2280" s="116">
        <v>29133</v>
      </c>
      <c r="B2280" s="90" t="s">
        <v>10851</v>
      </c>
      <c r="C2280" s="90" t="s">
        <v>101</v>
      </c>
      <c r="D2280" s="90" t="s">
        <v>51</v>
      </c>
      <c r="E2280" s="90" t="s">
        <v>2133</v>
      </c>
      <c r="F2280" s="90" t="s">
        <v>4664</v>
      </c>
      <c r="G2280" s="90" t="s">
        <v>15097</v>
      </c>
      <c r="H2280" s="90" t="s">
        <v>913</v>
      </c>
      <c r="I2280" s="90" t="s">
        <v>1245</v>
      </c>
      <c r="J2280" s="116">
        <v>10101</v>
      </c>
      <c r="K2280" s="90" t="s">
        <v>1963</v>
      </c>
      <c r="L2280" s="90" t="s">
        <v>591</v>
      </c>
      <c r="M2280" s="94" t="str">
        <f t="shared" si="38"/>
        <v>VIDAL Julia</v>
      </c>
      <c r="N2280" s="94" t="str">
        <f>IFERROR(VLOOKUP(A2280,'[2]CLASES-TEMPORADA 2022_2023-2023'!$A:$M,12,0),"")</f>
        <v/>
      </c>
      <c r="O2280" s="90" t="str">
        <f>IFERROR(VLOOKUP(A2280,'[2]CLASES-TEMPORADA 2022_2023-2023'!$A:$M,13,0),"")</f>
        <v/>
      </c>
    </row>
    <row r="2281" spans="1:15" s="94" customFormat="1" x14ac:dyDescent="0.2">
      <c r="A2281" s="116">
        <v>29130</v>
      </c>
      <c r="B2281" s="90" t="s">
        <v>8750</v>
      </c>
      <c r="C2281" s="90" t="s">
        <v>4667</v>
      </c>
      <c r="D2281" s="90" t="s">
        <v>1717</v>
      </c>
      <c r="E2281" s="90" t="s">
        <v>1404</v>
      </c>
      <c r="F2281" s="90" t="s">
        <v>4668</v>
      </c>
      <c r="G2281" s="90" t="s">
        <v>15098</v>
      </c>
      <c r="H2281" s="90" t="s">
        <v>909</v>
      </c>
      <c r="I2281" s="90" t="s">
        <v>935</v>
      </c>
      <c r="J2281" s="116">
        <v>233</v>
      </c>
      <c r="K2281" s="90" t="s">
        <v>1963</v>
      </c>
      <c r="L2281" s="90" t="s">
        <v>520</v>
      </c>
      <c r="M2281" s="94" t="str">
        <f t="shared" si="38"/>
        <v>NOVO Anton</v>
      </c>
      <c r="N2281" s="94" t="str">
        <f>IFERROR(VLOOKUP(A2281,'[2]CLASES-TEMPORADA 2022_2023-2023'!$A:$M,12,0),"")</f>
        <v/>
      </c>
      <c r="O2281" s="90" t="str">
        <f>IFERROR(VLOOKUP(A2281,'[2]CLASES-TEMPORADA 2022_2023-2023'!$A:$M,13,0),"")</f>
        <v/>
      </c>
    </row>
    <row r="2282" spans="1:15" s="94" customFormat="1" x14ac:dyDescent="0.2">
      <c r="A2282" s="116">
        <v>29126</v>
      </c>
      <c r="B2282" s="90" t="s">
        <v>8750</v>
      </c>
      <c r="C2282" s="90" t="s">
        <v>31</v>
      </c>
      <c r="D2282" s="90" t="s">
        <v>4669</v>
      </c>
      <c r="E2282" s="90" t="s">
        <v>4670</v>
      </c>
      <c r="F2282" s="90" t="s">
        <v>4671</v>
      </c>
      <c r="G2282" s="90" t="s">
        <v>15099</v>
      </c>
      <c r="H2282" s="90" t="s">
        <v>909</v>
      </c>
      <c r="I2282" s="90" t="s">
        <v>935</v>
      </c>
      <c r="J2282" s="116">
        <v>233</v>
      </c>
      <c r="K2282" s="90" t="s">
        <v>1963</v>
      </c>
      <c r="L2282" s="90" t="s">
        <v>520</v>
      </c>
      <c r="M2282" s="94" t="str">
        <f t="shared" si="38"/>
        <v>LOPEZ Roi</v>
      </c>
      <c r="N2282" s="94" t="str">
        <f>IFERROR(VLOOKUP(A2282,'[2]CLASES-TEMPORADA 2022_2023-2023'!$A:$M,12,0),"")</f>
        <v/>
      </c>
      <c r="O2282" s="90" t="str">
        <f>IFERROR(VLOOKUP(A2282,'[2]CLASES-TEMPORADA 2022_2023-2023'!$A:$M,13,0),"")</f>
        <v/>
      </c>
    </row>
    <row r="2283" spans="1:15" s="94" customFormat="1" x14ac:dyDescent="0.2">
      <c r="A2283" s="116">
        <v>29122</v>
      </c>
      <c r="B2283" s="90" t="s">
        <v>8750</v>
      </c>
      <c r="C2283" s="90" t="s">
        <v>60</v>
      </c>
      <c r="D2283" s="90" t="s">
        <v>1487</v>
      </c>
      <c r="E2283" s="90" t="s">
        <v>41</v>
      </c>
      <c r="F2283" s="90" t="s">
        <v>4672</v>
      </c>
      <c r="G2283" s="90" t="s">
        <v>15100</v>
      </c>
      <c r="H2283" s="90" t="s">
        <v>909</v>
      </c>
      <c r="I2283" s="90" t="s">
        <v>4673</v>
      </c>
      <c r="J2283" s="116">
        <v>10234</v>
      </c>
      <c r="K2283" s="90" t="s">
        <v>1963</v>
      </c>
      <c r="L2283" s="90" t="s">
        <v>582</v>
      </c>
      <c r="M2283" s="94" t="str">
        <f t="shared" si="38"/>
        <v>DOMINGUEZ David</v>
      </c>
      <c r="N2283" s="94" t="str">
        <f>IFERROR(VLOOKUP(A2283,'[2]CLASES-TEMPORADA 2022_2023-2023'!$A:$M,12,0),"")</f>
        <v/>
      </c>
      <c r="O2283" s="90" t="str">
        <f>IFERROR(VLOOKUP(A2283,'[2]CLASES-TEMPORADA 2022_2023-2023'!$A:$M,13,0),"")</f>
        <v/>
      </c>
    </row>
    <row r="2284" spans="1:15" s="94" customFormat="1" x14ac:dyDescent="0.2">
      <c r="A2284" s="116">
        <v>29118</v>
      </c>
      <c r="B2284" s="90" t="s">
        <v>8750</v>
      </c>
      <c r="C2284" s="90" t="s">
        <v>25</v>
      </c>
      <c r="D2284" s="90" t="s">
        <v>49</v>
      </c>
      <c r="E2284" s="90" t="s">
        <v>3980</v>
      </c>
      <c r="F2284" s="90" t="s">
        <v>4674</v>
      </c>
      <c r="G2284" s="90" t="s">
        <v>15101</v>
      </c>
      <c r="H2284" s="90" t="s">
        <v>920</v>
      </c>
      <c r="I2284" s="90" t="s">
        <v>825</v>
      </c>
      <c r="J2284" s="116">
        <v>10402</v>
      </c>
      <c r="K2284" s="90" t="s">
        <v>1963</v>
      </c>
      <c r="L2284" s="90" t="s">
        <v>587</v>
      </c>
      <c r="M2284" s="94" t="str">
        <f t="shared" si="38"/>
        <v>MARTINEZ Oriol</v>
      </c>
      <c r="N2284" s="94" t="str">
        <f>IFERROR(VLOOKUP(A2284,'[2]CLASES-TEMPORADA 2022_2023-2023'!$A:$M,12,0),"")</f>
        <v/>
      </c>
      <c r="O2284" s="90" t="str">
        <f>IFERROR(VLOOKUP(A2284,'[2]CLASES-TEMPORADA 2022_2023-2023'!$A:$M,13,0),"")</f>
        <v/>
      </c>
    </row>
    <row r="2285" spans="1:15" s="94" customFormat="1" x14ac:dyDescent="0.2">
      <c r="A2285" s="116">
        <v>29108</v>
      </c>
      <c r="B2285" s="90" t="s">
        <v>8750</v>
      </c>
      <c r="C2285" s="90" t="s">
        <v>4676</v>
      </c>
      <c r="D2285" s="90" t="s">
        <v>2227</v>
      </c>
      <c r="E2285" s="90" t="s">
        <v>3243</v>
      </c>
      <c r="F2285" s="90" t="s">
        <v>4677</v>
      </c>
      <c r="G2285" s="90" t="s">
        <v>15102</v>
      </c>
      <c r="H2285" s="90" t="s">
        <v>913</v>
      </c>
      <c r="I2285" s="90" t="s">
        <v>1080</v>
      </c>
      <c r="J2285" s="116">
        <v>302</v>
      </c>
      <c r="K2285" s="90" t="s">
        <v>1963</v>
      </c>
      <c r="L2285" s="90" t="s">
        <v>585</v>
      </c>
      <c r="M2285" s="94" t="str">
        <f t="shared" si="38"/>
        <v>SISTERNES Jose Javier</v>
      </c>
      <c r="N2285" s="94" t="str">
        <f>IFERROR(VLOOKUP(A2285,'[2]CLASES-TEMPORADA 2022_2023-2023'!$A:$M,12,0),"")</f>
        <v/>
      </c>
      <c r="O2285" s="90" t="str">
        <f>IFERROR(VLOOKUP(A2285,'[2]CLASES-TEMPORADA 2022_2023-2023'!$A:$M,13,0),"")</f>
        <v/>
      </c>
    </row>
    <row r="2286" spans="1:15" s="94" customFormat="1" x14ac:dyDescent="0.2">
      <c r="A2286" s="116">
        <v>29106</v>
      </c>
      <c r="B2286" s="90" t="s">
        <v>8750</v>
      </c>
      <c r="C2286" s="90" t="s">
        <v>4678</v>
      </c>
      <c r="D2286" s="90" t="s">
        <v>4679</v>
      </c>
      <c r="E2286" s="90" t="s">
        <v>2003</v>
      </c>
      <c r="F2286" s="90" t="s">
        <v>4680</v>
      </c>
      <c r="G2286" s="90" t="s">
        <v>15103</v>
      </c>
      <c r="H2286" s="90" t="s">
        <v>909</v>
      </c>
      <c r="I2286" s="90" t="s">
        <v>1080</v>
      </c>
      <c r="J2286" s="116">
        <v>302</v>
      </c>
      <c r="K2286" s="90" t="s">
        <v>1963</v>
      </c>
      <c r="L2286" s="90" t="s">
        <v>585</v>
      </c>
      <c r="M2286" s="94" t="str">
        <f t="shared" si="38"/>
        <v>CHAFER Pascual</v>
      </c>
      <c r="N2286" s="94" t="str">
        <f>IFERROR(VLOOKUP(A2286,'[2]CLASES-TEMPORADA 2022_2023-2023'!$A:$M,12,0),"")</f>
        <v/>
      </c>
      <c r="O2286" s="90" t="str">
        <f>IFERROR(VLOOKUP(A2286,'[2]CLASES-TEMPORADA 2022_2023-2023'!$A:$M,13,0),"")</f>
        <v/>
      </c>
    </row>
    <row r="2287" spans="1:15" s="94" customFormat="1" x14ac:dyDescent="0.2">
      <c r="A2287" s="116">
        <v>29101</v>
      </c>
      <c r="B2287" s="90" t="s">
        <v>8750</v>
      </c>
      <c r="C2287" s="90" t="s">
        <v>1076</v>
      </c>
      <c r="D2287" s="90" t="s">
        <v>1742</v>
      </c>
      <c r="E2287" s="90" t="s">
        <v>3870</v>
      </c>
      <c r="F2287" s="90" t="s">
        <v>4681</v>
      </c>
      <c r="G2287" s="90" t="s">
        <v>15104</v>
      </c>
      <c r="H2287" s="90" t="s">
        <v>909</v>
      </c>
      <c r="I2287" s="90" t="s">
        <v>949</v>
      </c>
      <c r="J2287" s="116">
        <v>295</v>
      </c>
      <c r="K2287" s="90" t="s">
        <v>1963</v>
      </c>
      <c r="L2287" s="90" t="s">
        <v>587</v>
      </c>
      <c r="M2287" s="94" t="str">
        <f t="shared" si="38"/>
        <v>GONZALVO Eloi</v>
      </c>
      <c r="N2287" s="94" t="str">
        <f>IFERROR(VLOOKUP(A2287,'[2]CLASES-TEMPORADA 2022_2023-2023'!$A:$M,12,0),"")</f>
        <v/>
      </c>
      <c r="O2287" s="90" t="str">
        <f>IFERROR(VLOOKUP(A2287,'[2]CLASES-TEMPORADA 2022_2023-2023'!$A:$M,13,0),"")</f>
        <v/>
      </c>
    </row>
    <row r="2288" spans="1:15" s="94" customFormat="1" x14ac:dyDescent="0.2">
      <c r="A2288" s="116">
        <v>29088</v>
      </c>
      <c r="B2288" s="90" t="s">
        <v>10851</v>
      </c>
      <c r="C2288" s="90" t="s">
        <v>31</v>
      </c>
      <c r="D2288" s="90" t="s">
        <v>4682</v>
      </c>
      <c r="E2288" s="90" t="s">
        <v>4288</v>
      </c>
      <c r="F2288" s="90" t="s">
        <v>4683</v>
      </c>
      <c r="G2288" s="90" t="s">
        <v>15105</v>
      </c>
      <c r="H2288" s="90" t="s">
        <v>913</v>
      </c>
      <c r="I2288" s="90" t="s">
        <v>1135</v>
      </c>
      <c r="J2288" s="116">
        <v>2</v>
      </c>
      <c r="K2288" s="90" t="s">
        <v>1963</v>
      </c>
      <c r="L2288" s="90" t="s">
        <v>591</v>
      </c>
      <c r="M2288" s="94" t="str">
        <f t="shared" si="38"/>
        <v>LOPEZ Rocio</v>
      </c>
      <c r="N2288" s="94" t="str">
        <f>IFERROR(VLOOKUP(A2288,'[2]CLASES-TEMPORADA 2022_2023-2023'!$A:$M,12,0),"")</f>
        <v/>
      </c>
      <c r="O2288" s="90" t="str">
        <f>IFERROR(VLOOKUP(A2288,'[2]CLASES-TEMPORADA 2022_2023-2023'!$A:$M,13,0),"")</f>
        <v/>
      </c>
    </row>
    <row r="2289" spans="1:15" s="94" customFormat="1" x14ac:dyDescent="0.2">
      <c r="A2289" s="116">
        <v>29083</v>
      </c>
      <c r="B2289" s="90" t="s">
        <v>8750</v>
      </c>
      <c r="C2289" s="90" t="s">
        <v>1287</v>
      </c>
      <c r="D2289" s="90" t="s">
        <v>1007</v>
      </c>
      <c r="E2289" s="90" t="s">
        <v>41</v>
      </c>
      <c r="F2289" s="90" t="s">
        <v>4684</v>
      </c>
      <c r="G2289" s="90" t="s">
        <v>15106</v>
      </c>
      <c r="H2289" s="90" t="s">
        <v>913</v>
      </c>
      <c r="I2289" s="90" t="s">
        <v>1181</v>
      </c>
      <c r="J2289" s="116">
        <v>293</v>
      </c>
      <c r="K2289" s="90" t="s">
        <v>1963</v>
      </c>
      <c r="L2289" s="90" t="s">
        <v>587</v>
      </c>
      <c r="M2289" s="94" t="str">
        <f t="shared" si="38"/>
        <v>RUESCAS David</v>
      </c>
      <c r="N2289" s="94" t="str">
        <f>IFERROR(VLOOKUP(A2289,'[2]CLASES-TEMPORADA 2022_2023-2023'!$A:$M,12,0),"")</f>
        <v/>
      </c>
      <c r="O2289" s="90" t="str">
        <f>IFERROR(VLOOKUP(A2289,'[2]CLASES-TEMPORADA 2022_2023-2023'!$A:$M,13,0),"")</f>
        <v/>
      </c>
    </row>
    <row r="2290" spans="1:15" s="94" customFormat="1" x14ac:dyDescent="0.2">
      <c r="A2290" s="116">
        <v>29073</v>
      </c>
      <c r="B2290" s="90" t="s">
        <v>8750</v>
      </c>
      <c r="C2290" s="90" t="s">
        <v>46</v>
      </c>
      <c r="D2290" s="90"/>
      <c r="E2290" s="90" t="s">
        <v>4685</v>
      </c>
      <c r="F2290" s="90" t="s">
        <v>4686</v>
      </c>
      <c r="G2290" s="90" t="s">
        <v>15107</v>
      </c>
      <c r="H2290" s="90" t="s">
        <v>913</v>
      </c>
      <c r="I2290" s="90" t="s">
        <v>1132</v>
      </c>
      <c r="J2290" s="116">
        <v>626</v>
      </c>
      <c r="K2290" s="90" t="s">
        <v>1963</v>
      </c>
      <c r="L2290" s="90" t="s">
        <v>591</v>
      </c>
      <c r="M2290" s="94" t="str">
        <f t="shared" si="38"/>
        <v>RODRIGUEZ Marco Francisco</v>
      </c>
      <c r="N2290" s="94" t="str">
        <f>IFERROR(VLOOKUP(A2290,'[2]CLASES-TEMPORADA 2022_2023-2023'!$A:$M,12,0),"")</f>
        <v/>
      </c>
      <c r="O2290" s="90" t="str">
        <f>IFERROR(VLOOKUP(A2290,'[2]CLASES-TEMPORADA 2022_2023-2023'!$A:$M,13,0),"")</f>
        <v/>
      </c>
    </row>
    <row r="2291" spans="1:15" s="94" customFormat="1" x14ac:dyDescent="0.2">
      <c r="A2291" s="116">
        <v>29064</v>
      </c>
      <c r="B2291" s="90" t="s">
        <v>8750</v>
      </c>
      <c r="C2291" s="90" t="s">
        <v>4688</v>
      </c>
      <c r="D2291" s="90" t="s">
        <v>28</v>
      </c>
      <c r="E2291" s="90" t="s">
        <v>963</v>
      </c>
      <c r="F2291" s="90" t="s">
        <v>4689</v>
      </c>
      <c r="G2291" s="90" t="s">
        <v>15108</v>
      </c>
      <c r="H2291" s="90" t="s">
        <v>920</v>
      </c>
      <c r="I2291" s="90" t="s">
        <v>1141</v>
      </c>
      <c r="J2291" s="116">
        <v>652</v>
      </c>
      <c r="K2291" s="90" t="s">
        <v>1963</v>
      </c>
      <c r="L2291" s="90" t="s">
        <v>599</v>
      </c>
      <c r="M2291" s="94" t="str">
        <f t="shared" si="38"/>
        <v>HERRAEZ Ramon</v>
      </c>
      <c r="N2291" s="94" t="str">
        <f>IFERROR(VLOOKUP(A2291,'[2]CLASES-TEMPORADA 2022_2023-2023'!$A:$M,12,0),"")</f>
        <v/>
      </c>
      <c r="O2291" s="90" t="str">
        <f>IFERROR(VLOOKUP(A2291,'[2]CLASES-TEMPORADA 2022_2023-2023'!$A:$M,13,0),"")</f>
        <v/>
      </c>
    </row>
    <row r="2292" spans="1:15" s="94" customFormat="1" x14ac:dyDescent="0.2">
      <c r="A2292" s="116">
        <v>29062</v>
      </c>
      <c r="B2292" s="90" t="s">
        <v>8750</v>
      </c>
      <c r="C2292" s="90" t="s">
        <v>84</v>
      </c>
      <c r="D2292" s="90" t="s">
        <v>102</v>
      </c>
      <c r="E2292" s="90" t="s">
        <v>23</v>
      </c>
      <c r="F2292" s="90" t="s">
        <v>4690</v>
      </c>
      <c r="G2292" s="90" t="s">
        <v>15109</v>
      </c>
      <c r="H2292" s="90" t="s">
        <v>920</v>
      </c>
      <c r="I2292" s="90" t="s">
        <v>1141</v>
      </c>
      <c r="J2292" s="116">
        <v>652</v>
      </c>
      <c r="K2292" s="90" t="s">
        <v>1963</v>
      </c>
      <c r="L2292" s="90" t="s">
        <v>599</v>
      </c>
      <c r="M2292" s="94" t="str">
        <f t="shared" si="38"/>
        <v>GONZALEZ Manuel</v>
      </c>
      <c r="N2292" s="94" t="str">
        <f>IFERROR(VLOOKUP(A2292,'[2]CLASES-TEMPORADA 2022_2023-2023'!$A:$M,12,0),"")</f>
        <v/>
      </c>
      <c r="O2292" s="90" t="str">
        <f>IFERROR(VLOOKUP(A2292,'[2]CLASES-TEMPORADA 2022_2023-2023'!$A:$M,13,0),"")</f>
        <v/>
      </c>
    </row>
    <row r="2293" spans="1:15" s="94" customFormat="1" x14ac:dyDescent="0.2">
      <c r="A2293" s="116">
        <v>29059</v>
      </c>
      <c r="B2293" s="90" t="s">
        <v>10851</v>
      </c>
      <c r="C2293" s="90" t="s">
        <v>1040</v>
      </c>
      <c r="D2293" s="90" t="s">
        <v>917</v>
      </c>
      <c r="E2293" s="90" t="s">
        <v>989</v>
      </c>
      <c r="F2293" s="90" t="s">
        <v>6611</v>
      </c>
      <c r="G2293" s="90" t="s">
        <v>15110</v>
      </c>
      <c r="H2293" s="90" t="s">
        <v>913</v>
      </c>
      <c r="I2293" s="90" t="s">
        <v>1136</v>
      </c>
      <c r="J2293" s="116">
        <v>291</v>
      </c>
      <c r="K2293" s="90" t="s">
        <v>1963</v>
      </c>
      <c r="L2293" s="90" t="s">
        <v>587</v>
      </c>
      <c r="M2293" s="94" t="str">
        <f t="shared" si="38"/>
        <v>CARREÑO Ariadna</v>
      </c>
      <c r="N2293" s="94" t="str">
        <f>IFERROR(VLOOKUP(A2293,'[2]CLASES-TEMPORADA 2022_2023-2023'!$A:$M,12,0),"")</f>
        <v/>
      </c>
      <c r="O2293" s="90" t="str">
        <f>IFERROR(VLOOKUP(A2293,'[2]CLASES-TEMPORADA 2022_2023-2023'!$A:$M,13,0),"")</f>
        <v/>
      </c>
    </row>
    <row r="2294" spans="1:15" s="94" customFormat="1" x14ac:dyDescent="0.2">
      <c r="A2294" s="116">
        <v>29057</v>
      </c>
      <c r="B2294" s="90" t="s">
        <v>8750</v>
      </c>
      <c r="C2294" s="90" t="s">
        <v>2012</v>
      </c>
      <c r="D2294" s="90" t="s">
        <v>4691</v>
      </c>
      <c r="E2294" s="90" t="s">
        <v>4692</v>
      </c>
      <c r="F2294" s="90" t="s">
        <v>2310</v>
      </c>
      <c r="G2294" s="90" t="s">
        <v>15111</v>
      </c>
      <c r="H2294" s="90" t="s">
        <v>920</v>
      </c>
      <c r="I2294" s="90" t="s">
        <v>1188</v>
      </c>
      <c r="J2294" s="116">
        <v>251</v>
      </c>
      <c r="K2294" s="90" t="s">
        <v>1963</v>
      </c>
      <c r="L2294" s="90" t="s">
        <v>587</v>
      </c>
      <c r="M2294" s="94" t="str">
        <f t="shared" si="38"/>
        <v>SINGH Arashbir</v>
      </c>
      <c r="N2294" s="94" t="str">
        <f>IFERROR(VLOOKUP(A2294,'[2]CLASES-TEMPORADA 2022_2023-2023'!$A:$M,12,0),"")</f>
        <v/>
      </c>
      <c r="O2294" s="90" t="str">
        <f>IFERROR(VLOOKUP(A2294,'[2]CLASES-TEMPORADA 2022_2023-2023'!$A:$M,13,0),"")</f>
        <v/>
      </c>
    </row>
    <row r="2295" spans="1:15" s="94" customFormat="1" x14ac:dyDescent="0.2">
      <c r="A2295" s="116">
        <v>29039</v>
      </c>
      <c r="B2295" s="90" t="s">
        <v>8750</v>
      </c>
      <c r="C2295" s="90" t="s">
        <v>25</v>
      </c>
      <c r="D2295" s="90" t="s">
        <v>25</v>
      </c>
      <c r="E2295" s="90" t="s">
        <v>4693</v>
      </c>
      <c r="F2295" s="90" t="s">
        <v>4694</v>
      </c>
      <c r="G2295" s="90" t="s">
        <v>15112</v>
      </c>
      <c r="H2295" s="90" t="s">
        <v>909</v>
      </c>
      <c r="I2295" s="90" t="s">
        <v>1058</v>
      </c>
      <c r="J2295" s="116">
        <v>10095</v>
      </c>
      <c r="K2295" s="90" t="s">
        <v>1963</v>
      </c>
      <c r="L2295" s="90" t="s">
        <v>604</v>
      </c>
      <c r="M2295" s="94" t="str">
        <f t="shared" si="38"/>
        <v>MARTINEZ Carlos Javier</v>
      </c>
      <c r="N2295" s="94" t="str">
        <f>IFERROR(VLOOKUP(A2295,'[2]CLASES-TEMPORADA 2022_2023-2023'!$A:$M,12,0),"")</f>
        <v/>
      </c>
      <c r="O2295" s="90" t="str">
        <f>IFERROR(VLOOKUP(A2295,'[2]CLASES-TEMPORADA 2022_2023-2023'!$A:$M,13,0),"")</f>
        <v/>
      </c>
    </row>
    <row r="2296" spans="1:15" s="94" customFormat="1" x14ac:dyDescent="0.2">
      <c r="A2296" s="116">
        <v>29035</v>
      </c>
      <c r="B2296" s="90" t="s">
        <v>8750</v>
      </c>
      <c r="C2296" s="90" t="s">
        <v>4695</v>
      </c>
      <c r="D2296" s="90" t="s">
        <v>90</v>
      </c>
      <c r="E2296" s="90" t="s">
        <v>110</v>
      </c>
      <c r="F2296" s="90" t="s">
        <v>4696</v>
      </c>
      <c r="G2296" s="90" t="s">
        <v>15113</v>
      </c>
      <c r="H2296" s="90" t="s">
        <v>920</v>
      </c>
      <c r="I2296" s="90" t="s">
        <v>915</v>
      </c>
      <c r="J2296" s="116">
        <v>37</v>
      </c>
      <c r="K2296" s="90" t="s">
        <v>1963</v>
      </c>
      <c r="L2296" s="90" t="s">
        <v>185</v>
      </c>
      <c r="M2296" s="94" t="str">
        <f t="shared" si="38"/>
        <v>PALAZON Alvaro</v>
      </c>
      <c r="N2296" s="94" t="str">
        <f>IFERROR(VLOOKUP(A2296,'[2]CLASES-TEMPORADA 2022_2023-2023'!$A:$M,12,0),"")</f>
        <v/>
      </c>
      <c r="O2296" s="90" t="str">
        <f>IFERROR(VLOOKUP(A2296,'[2]CLASES-TEMPORADA 2022_2023-2023'!$A:$M,13,0),"")</f>
        <v/>
      </c>
    </row>
    <row r="2297" spans="1:15" s="94" customFormat="1" x14ac:dyDescent="0.2">
      <c r="A2297" s="116">
        <v>29027</v>
      </c>
      <c r="B2297" s="90" t="s">
        <v>10851</v>
      </c>
      <c r="C2297" s="90" t="s">
        <v>1691</v>
      </c>
      <c r="D2297" s="90" t="s">
        <v>31</v>
      </c>
      <c r="E2297" s="90" t="s">
        <v>2396</v>
      </c>
      <c r="F2297" s="90" t="s">
        <v>4697</v>
      </c>
      <c r="G2297" s="90" t="s">
        <v>15114</v>
      </c>
      <c r="H2297" s="90" t="s">
        <v>913</v>
      </c>
      <c r="I2297" s="90" t="s">
        <v>1160</v>
      </c>
      <c r="J2297" s="116">
        <v>278</v>
      </c>
      <c r="K2297" s="90" t="s">
        <v>1963</v>
      </c>
      <c r="L2297" s="90" t="s">
        <v>587</v>
      </c>
      <c r="M2297" s="94" t="str">
        <f t="shared" ref="M2297:M2360" si="39">CONCATENATE(C2297," ",PROPER(E2297))</f>
        <v>SANS Martina</v>
      </c>
      <c r="N2297" s="94" t="str">
        <f>IFERROR(VLOOKUP(A2297,'[2]CLASES-TEMPORADA 2022_2023-2023'!$A:$M,12,0),"")</f>
        <v/>
      </c>
      <c r="O2297" s="90" t="str">
        <f>IFERROR(VLOOKUP(A2297,'[2]CLASES-TEMPORADA 2022_2023-2023'!$A:$M,13,0),"")</f>
        <v/>
      </c>
    </row>
    <row r="2298" spans="1:15" s="94" customFormat="1" x14ac:dyDescent="0.2">
      <c r="A2298" s="116">
        <v>28986</v>
      </c>
      <c r="B2298" s="90" t="s">
        <v>10851</v>
      </c>
      <c r="C2298" s="90" t="s">
        <v>4698</v>
      </c>
      <c r="D2298" s="90" t="s">
        <v>156</v>
      </c>
      <c r="E2298" s="90" t="s">
        <v>3135</v>
      </c>
      <c r="F2298" s="90" t="s">
        <v>2397</v>
      </c>
      <c r="G2298" s="90" t="s">
        <v>15115</v>
      </c>
      <c r="H2298" s="90" t="s">
        <v>913</v>
      </c>
      <c r="I2298" s="90" t="s">
        <v>1000</v>
      </c>
      <c r="J2298" s="116">
        <v>10039</v>
      </c>
      <c r="K2298" s="90" t="s">
        <v>1963</v>
      </c>
      <c r="L2298" s="90" t="s">
        <v>583</v>
      </c>
      <c r="M2298" s="94" t="str">
        <f t="shared" si="39"/>
        <v>PAYO Noa</v>
      </c>
      <c r="N2298" s="94" t="str">
        <f>IFERROR(VLOOKUP(A2298,'[2]CLASES-TEMPORADA 2022_2023-2023'!$A:$M,12,0),"")</f>
        <v/>
      </c>
      <c r="O2298" s="90" t="str">
        <f>IFERROR(VLOOKUP(A2298,'[2]CLASES-TEMPORADA 2022_2023-2023'!$A:$M,13,0),"")</f>
        <v/>
      </c>
    </row>
    <row r="2299" spans="1:15" s="94" customFormat="1" x14ac:dyDescent="0.2">
      <c r="A2299" s="116">
        <v>28983</v>
      </c>
      <c r="B2299" s="90" t="s">
        <v>10851</v>
      </c>
      <c r="C2299" s="90" t="s">
        <v>66</v>
      </c>
      <c r="D2299" s="90" t="s">
        <v>46</v>
      </c>
      <c r="E2299" s="90" t="s">
        <v>3481</v>
      </c>
      <c r="F2299" s="90" t="s">
        <v>3365</v>
      </c>
      <c r="G2299" s="90" t="s">
        <v>15116</v>
      </c>
      <c r="H2299" s="90" t="s">
        <v>913</v>
      </c>
      <c r="I2299" s="90" t="s">
        <v>1150</v>
      </c>
      <c r="J2299" s="116">
        <v>439</v>
      </c>
      <c r="K2299" s="90" t="s">
        <v>1963</v>
      </c>
      <c r="L2299" s="90" t="s">
        <v>583</v>
      </c>
      <c r="M2299" s="94" t="str">
        <f t="shared" si="39"/>
        <v>MARTIN Sara</v>
      </c>
      <c r="N2299" s="94" t="str">
        <f>IFERROR(VLOOKUP(A2299,'[2]CLASES-TEMPORADA 2022_2023-2023'!$A:$M,12,0),"")</f>
        <v/>
      </c>
      <c r="O2299" s="90" t="str">
        <f>IFERROR(VLOOKUP(A2299,'[2]CLASES-TEMPORADA 2022_2023-2023'!$A:$M,13,0),"")</f>
        <v/>
      </c>
    </row>
    <row r="2300" spans="1:15" s="94" customFormat="1" x14ac:dyDescent="0.2">
      <c r="A2300" s="116">
        <v>28970</v>
      </c>
      <c r="B2300" s="90" t="s">
        <v>8750</v>
      </c>
      <c r="C2300" s="90" t="s">
        <v>4700</v>
      </c>
      <c r="D2300" s="90" t="s">
        <v>2982</v>
      </c>
      <c r="E2300" s="90" t="s">
        <v>1013</v>
      </c>
      <c r="F2300" s="90" t="s">
        <v>4701</v>
      </c>
      <c r="G2300" s="90" t="s">
        <v>15117</v>
      </c>
      <c r="H2300" s="90" t="s">
        <v>909</v>
      </c>
      <c r="I2300" s="90" t="s">
        <v>1171</v>
      </c>
      <c r="J2300" s="116">
        <v>59</v>
      </c>
      <c r="K2300" s="90" t="s">
        <v>1963</v>
      </c>
      <c r="L2300" s="90" t="s">
        <v>587</v>
      </c>
      <c r="M2300" s="94" t="str">
        <f t="shared" si="39"/>
        <v>BAU Adria</v>
      </c>
      <c r="N2300" s="94" t="str">
        <f>IFERROR(VLOOKUP(A2300,'[2]CLASES-TEMPORADA 2022_2023-2023'!$A:$M,12,0),"")</f>
        <v/>
      </c>
      <c r="O2300" s="90" t="str">
        <f>IFERROR(VLOOKUP(A2300,'[2]CLASES-TEMPORADA 2022_2023-2023'!$A:$M,13,0),"")</f>
        <v/>
      </c>
    </row>
    <row r="2301" spans="1:15" s="94" customFormat="1" x14ac:dyDescent="0.2">
      <c r="A2301" s="116">
        <v>28944</v>
      </c>
      <c r="B2301" s="90" t="s">
        <v>8750</v>
      </c>
      <c r="C2301" s="90" t="s">
        <v>4702</v>
      </c>
      <c r="D2301" s="90" t="s">
        <v>4703</v>
      </c>
      <c r="E2301" s="90" t="s">
        <v>2261</v>
      </c>
      <c r="F2301" s="90" t="s">
        <v>4471</v>
      </c>
      <c r="G2301" s="90" t="s">
        <v>15118</v>
      </c>
      <c r="H2301" s="90" t="s">
        <v>920</v>
      </c>
      <c r="I2301" s="90" t="s">
        <v>4704</v>
      </c>
      <c r="J2301" s="116">
        <v>10174</v>
      </c>
      <c r="K2301" s="90" t="s">
        <v>1963</v>
      </c>
      <c r="L2301" s="90" t="s">
        <v>587</v>
      </c>
      <c r="M2301" s="94" t="str">
        <f t="shared" si="39"/>
        <v>VIZCARRI Pere</v>
      </c>
      <c r="N2301" s="94" t="str">
        <f>IFERROR(VLOOKUP(A2301,'[2]CLASES-TEMPORADA 2022_2023-2023'!$A:$M,12,0),"")</f>
        <v/>
      </c>
      <c r="O2301" s="90" t="str">
        <f>IFERROR(VLOOKUP(A2301,'[2]CLASES-TEMPORADA 2022_2023-2023'!$A:$M,13,0),"")</f>
        <v/>
      </c>
    </row>
    <row r="2302" spans="1:15" s="94" customFormat="1" x14ac:dyDescent="0.2">
      <c r="A2302" s="116">
        <v>28937</v>
      </c>
      <c r="B2302" s="90" t="s">
        <v>8750</v>
      </c>
      <c r="C2302" s="90" t="s">
        <v>46</v>
      </c>
      <c r="D2302" s="90" t="s">
        <v>2362</v>
      </c>
      <c r="E2302" s="90" t="s">
        <v>43</v>
      </c>
      <c r="F2302" s="90" t="s">
        <v>15119</v>
      </c>
      <c r="G2302" s="90" t="s">
        <v>15120</v>
      </c>
      <c r="H2302" s="90" t="s">
        <v>909</v>
      </c>
      <c r="I2302" s="90" t="s">
        <v>2518</v>
      </c>
      <c r="J2302" s="116">
        <v>30</v>
      </c>
      <c r="K2302" s="90" t="s">
        <v>1963</v>
      </c>
      <c r="L2302" s="90" t="s">
        <v>591</v>
      </c>
      <c r="M2302" s="94" t="str">
        <f t="shared" si="39"/>
        <v>RODRIGUEZ Antonio</v>
      </c>
      <c r="N2302" s="94" t="str">
        <f>IFERROR(VLOOKUP(A2302,'[2]CLASES-TEMPORADA 2022_2023-2023'!$A:$M,12,0),"")</f>
        <v/>
      </c>
      <c r="O2302" s="90" t="str">
        <f>IFERROR(VLOOKUP(A2302,'[2]CLASES-TEMPORADA 2022_2023-2023'!$A:$M,13,0),"")</f>
        <v/>
      </c>
    </row>
    <row r="2303" spans="1:15" s="94" customFormat="1" x14ac:dyDescent="0.2">
      <c r="A2303" s="116">
        <v>28932</v>
      </c>
      <c r="B2303" s="90" t="s">
        <v>8750</v>
      </c>
      <c r="C2303" s="90" t="s">
        <v>31</v>
      </c>
      <c r="D2303" s="90" t="s">
        <v>26</v>
      </c>
      <c r="E2303" s="90" t="s">
        <v>58</v>
      </c>
      <c r="F2303" s="90" t="s">
        <v>4705</v>
      </c>
      <c r="G2303" s="90" t="s">
        <v>15121</v>
      </c>
      <c r="H2303" s="90" t="s">
        <v>920</v>
      </c>
      <c r="I2303" s="90" t="s">
        <v>1009</v>
      </c>
      <c r="J2303" s="116">
        <v>10098</v>
      </c>
      <c r="K2303" s="90" t="s">
        <v>1963</v>
      </c>
      <c r="L2303" s="90" t="s">
        <v>591</v>
      </c>
      <c r="M2303" s="94" t="str">
        <f t="shared" si="39"/>
        <v>LOPEZ Angel</v>
      </c>
      <c r="N2303" s="94" t="str">
        <f>IFERROR(VLOOKUP(A2303,'[2]CLASES-TEMPORADA 2022_2023-2023'!$A:$M,12,0),"")</f>
        <v/>
      </c>
      <c r="O2303" s="90" t="str">
        <f>IFERROR(VLOOKUP(A2303,'[2]CLASES-TEMPORADA 2022_2023-2023'!$A:$M,13,0),"")</f>
        <v/>
      </c>
    </row>
    <row r="2304" spans="1:15" s="94" customFormat="1" x14ac:dyDescent="0.2">
      <c r="A2304" s="116">
        <v>28930</v>
      </c>
      <c r="B2304" s="90" t="s">
        <v>8750</v>
      </c>
      <c r="C2304" s="90" t="s">
        <v>15122</v>
      </c>
      <c r="D2304" s="90" t="s">
        <v>37</v>
      </c>
      <c r="E2304" s="90" t="s">
        <v>41</v>
      </c>
      <c r="F2304" s="90" t="s">
        <v>15123</v>
      </c>
      <c r="G2304" s="90" t="s">
        <v>15124</v>
      </c>
      <c r="H2304" s="90" t="s">
        <v>909</v>
      </c>
      <c r="I2304" s="90" t="s">
        <v>954</v>
      </c>
      <c r="J2304" s="116">
        <v>321</v>
      </c>
      <c r="K2304" s="90" t="s">
        <v>1963</v>
      </c>
      <c r="L2304" s="90" t="s">
        <v>591</v>
      </c>
      <c r="M2304" s="94" t="str">
        <f t="shared" si="39"/>
        <v>PAVIA David</v>
      </c>
      <c r="N2304" s="94">
        <f>IFERROR(VLOOKUP(A2304,'[2]CLASES-TEMPORADA 2022_2023-2023'!$A:$M,12,0),"")</f>
        <v>5</v>
      </c>
      <c r="O2304" s="90" t="str">
        <f>IFERROR(VLOOKUP(A2304,'[2]CLASES-TEMPORADA 2022_2023-2023'!$A:$M,13,0),"")</f>
        <v>NAC</v>
      </c>
    </row>
    <row r="2305" spans="1:15" s="94" customFormat="1" x14ac:dyDescent="0.2">
      <c r="A2305" s="116">
        <v>28921</v>
      </c>
      <c r="B2305" s="90" t="s">
        <v>8750</v>
      </c>
      <c r="C2305" s="90" t="s">
        <v>1094</v>
      </c>
      <c r="D2305" s="90" t="s">
        <v>21</v>
      </c>
      <c r="E2305" s="90" t="s">
        <v>1095</v>
      </c>
      <c r="F2305" s="90" t="s">
        <v>4706</v>
      </c>
      <c r="G2305" s="90" t="s">
        <v>15125</v>
      </c>
      <c r="H2305" s="90" t="s">
        <v>913</v>
      </c>
      <c r="I2305" s="90" t="s">
        <v>1096</v>
      </c>
      <c r="J2305" s="116">
        <v>10136</v>
      </c>
      <c r="K2305" s="90" t="s">
        <v>1963</v>
      </c>
      <c r="L2305" s="90" t="s">
        <v>593</v>
      </c>
      <c r="M2305" s="94" t="str">
        <f t="shared" si="39"/>
        <v>PADRON Francisco Yenedey</v>
      </c>
      <c r="N2305" s="94">
        <f>IFERROR(VLOOKUP(A2305,'[2]CLASES-TEMPORADA 2022_2023-2023'!$A:$M,12,0),"")</f>
        <v>-1</v>
      </c>
      <c r="O2305" s="90">
        <f>IFERROR(VLOOKUP(A2305,'[2]CLASES-TEMPORADA 2022_2023-2023'!$A:$M,13,0),"")</f>
        <v>0</v>
      </c>
    </row>
    <row r="2306" spans="1:15" s="94" customFormat="1" x14ac:dyDescent="0.2">
      <c r="A2306" s="116">
        <v>28918</v>
      </c>
      <c r="B2306" s="90" t="s">
        <v>8750</v>
      </c>
      <c r="C2306" s="90" t="s">
        <v>115</v>
      </c>
      <c r="D2306" s="90" t="s">
        <v>115</v>
      </c>
      <c r="E2306" s="90" t="s">
        <v>3180</v>
      </c>
      <c r="F2306" s="90" t="s">
        <v>15126</v>
      </c>
      <c r="G2306" s="90" t="s">
        <v>15127</v>
      </c>
      <c r="H2306" s="90" t="s">
        <v>920</v>
      </c>
      <c r="I2306" s="90" t="s">
        <v>1194</v>
      </c>
      <c r="J2306" s="116">
        <v>10341</v>
      </c>
      <c r="K2306" s="90" t="s">
        <v>1963</v>
      </c>
      <c r="L2306" s="90" t="s">
        <v>520</v>
      </c>
      <c r="M2306" s="94" t="str">
        <f t="shared" si="39"/>
        <v>CASTRO Manuel Jose</v>
      </c>
      <c r="N2306" s="94" t="str">
        <f>IFERROR(VLOOKUP(A2306,'[2]CLASES-TEMPORADA 2022_2023-2023'!$A:$M,12,0),"")</f>
        <v/>
      </c>
      <c r="O2306" s="90" t="str">
        <f>IFERROR(VLOOKUP(A2306,'[2]CLASES-TEMPORADA 2022_2023-2023'!$A:$M,13,0),"")</f>
        <v/>
      </c>
    </row>
    <row r="2307" spans="1:15" s="94" customFormat="1" x14ac:dyDescent="0.2">
      <c r="A2307" s="116">
        <v>28878</v>
      </c>
      <c r="B2307" s="90" t="s">
        <v>8750</v>
      </c>
      <c r="C2307" s="90" t="s">
        <v>21</v>
      </c>
      <c r="D2307" s="90" t="s">
        <v>21</v>
      </c>
      <c r="E2307" s="90" t="s">
        <v>4708</v>
      </c>
      <c r="F2307" s="90" t="s">
        <v>4709</v>
      </c>
      <c r="G2307" s="90" t="s">
        <v>15128</v>
      </c>
      <c r="H2307" s="90" t="s">
        <v>920</v>
      </c>
      <c r="I2307" s="90" t="s">
        <v>1124</v>
      </c>
      <c r="J2307" s="116">
        <v>175</v>
      </c>
      <c r="K2307" s="90" t="s">
        <v>1963</v>
      </c>
      <c r="L2307" s="90" t="s">
        <v>520</v>
      </c>
      <c r="M2307" s="94" t="str">
        <f t="shared" si="39"/>
        <v>GARCIA Berto</v>
      </c>
      <c r="N2307" s="94" t="str">
        <f>IFERROR(VLOOKUP(A2307,'[2]CLASES-TEMPORADA 2022_2023-2023'!$A:$M,12,0),"")</f>
        <v/>
      </c>
      <c r="O2307" s="90" t="str">
        <f>IFERROR(VLOOKUP(A2307,'[2]CLASES-TEMPORADA 2022_2023-2023'!$A:$M,13,0),"")</f>
        <v/>
      </c>
    </row>
    <row r="2308" spans="1:15" s="94" customFormat="1" x14ac:dyDescent="0.2">
      <c r="A2308" s="116">
        <v>28862</v>
      </c>
      <c r="B2308" s="90" t="s">
        <v>8750</v>
      </c>
      <c r="C2308" s="90" t="s">
        <v>3810</v>
      </c>
      <c r="D2308" s="90" t="s">
        <v>4710</v>
      </c>
      <c r="E2308" s="90" t="s">
        <v>132</v>
      </c>
      <c r="F2308" s="90" t="s">
        <v>4711</v>
      </c>
      <c r="G2308" s="90" t="s">
        <v>15129</v>
      </c>
      <c r="H2308" s="90" t="s">
        <v>913</v>
      </c>
      <c r="I2308" s="90" t="s">
        <v>1210</v>
      </c>
      <c r="J2308" s="116">
        <v>668</v>
      </c>
      <c r="K2308" s="90" t="s">
        <v>1963</v>
      </c>
      <c r="L2308" s="90" t="s">
        <v>585</v>
      </c>
      <c r="M2308" s="94" t="str">
        <f t="shared" si="39"/>
        <v>IBAÑEZ Juan Jose</v>
      </c>
      <c r="N2308" s="94" t="str">
        <f>IFERROR(VLOOKUP(A2308,'[2]CLASES-TEMPORADA 2022_2023-2023'!$A:$M,12,0),"")</f>
        <v/>
      </c>
      <c r="O2308" s="90" t="str">
        <f>IFERROR(VLOOKUP(A2308,'[2]CLASES-TEMPORADA 2022_2023-2023'!$A:$M,13,0),"")</f>
        <v/>
      </c>
    </row>
    <row r="2309" spans="1:15" s="94" customFormat="1" x14ac:dyDescent="0.2">
      <c r="A2309" s="116">
        <v>28861</v>
      </c>
      <c r="B2309" s="90" t="s">
        <v>8750</v>
      </c>
      <c r="C2309" s="90" t="s">
        <v>25</v>
      </c>
      <c r="D2309" s="90" t="s">
        <v>53</v>
      </c>
      <c r="E2309" s="90" t="s">
        <v>50</v>
      </c>
      <c r="F2309" s="90" t="s">
        <v>4712</v>
      </c>
      <c r="G2309" s="90" t="s">
        <v>15130</v>
      </c>
      <c r="H2309" s="90" t="s">
        <v>913</v>
      </c>
      <c r="I2309" s="90" t="s">
        <v>1210</v>
      </c>
      <c r="J2309" s="116">
        <v>668</v>
      </c>
      <c r="K2309" s="90" t="s">
        <v>1963</v>
      </c>
      <c r="L2309" s="90" t="s">
        <v>585</v>
      </c>
      <c r="M2309" s="94" t="str">
        <f t="shared" si="39"/>
        <v>MARTINEZ Joaquin</v>
      </c>
      <c r="N2309" s="94" t="str">
        <f>IFERROR(VLOOKUP(A2309,'[2]CLASES-TEMPORADA 2022_2023-2023'!$A:$M,12,0),"")</f>
        <v/>
      </c>
      <c r="O2309" s="90" t="str">
        <f>IFERROR(VLOOKUP(A2309,'[2]CLASES-TEMPORADA 2022_2023-2023'!$A:$M,13,0),"")</f>
        <v/>
      </c>
    </row>
    <row r="2310" spans="1:15" s="94" customFormat="1" x14ac:dyDescent="0.2">
      <c r="A2310" s="116">
        <v>28841</v>
      </c>
      <c r="B2310" s="90" t="s">
        <v>10851</v>
      </c>
      <c r="C2310" s="90" t="s">
        <v>1394</v>
      </c>
      <c r="D2310" s="90" t="s">
        <v>28</v>
      </c>
      <c r="E2310" s="90" t="s">
        <v>4158</v>
      </c>
      <c r="F2310" s="90" t="s">
        <v>4713</v>
      </c>
      <c r="G2310" s="90" t="s">
        <v>15131</v>
      </c>
      <c r="H2310" s="90" t="s">
        <v>920</v>
      </c>
      <c r="I2310" s="90" t="s">
        <v>377</v>
      </c>
      <c r="J2310" s="116">
        <v>674</v>
      </c>
      <c r="K2310" s="90" t="s">
        <v>1963</v>
      </c>
      <c r="L2310" s="90" t="s">
        <v>184</v>
      </c>
      <c r="M2310" s="94" t="str">
        <f t="shared" si="39"/>
        <v>SANTANA Silvia</v>
      </c>
      <c r="N2310" s="94" t="str">
        <f>IFERROR(VLOOKUP(A2310,'[2]CLASES-TEMPORADA 2022_2023-2023'!$A:$M,12,0),"")</f>
        <v/>
      </c>
      <c r="O2310" s="90" t="str">
        <f>IFERROR(VLOOKUP(A2310,'[2]CLASES-TEMPORADA 2022_2023-2023'!$A:$M,13,0),"")</f>
        <v/>
      </c>
    </row>
    <row r="2311" spans="1:15" s="94" customFormat="1" x14ac:dyDescent="0.2">
      <c r="A2311" s="116">
        <v>28840</v>
      </c>
      <c r="B2311" s="90" t="s">
        <v>10851</v>
      </c>
      <c r="C2311" s="90" t="s">
        <v>1289</v>
      </c>
      <c r="D2311" s="90" t="s">
        <v>1290</v>
      </c>
      <c r="E2311" s="90" t="s">
        <v>3459</v>
      </c>
      <c r="F2311" s="90" t="s">
        <v>4714</v>
      </c>
      <c r="G2311" s="90" t="s">
        <v>15132</v>
      </c>
      <c r="H2311" s="90" t="s">
        <v>920</v>
      </c>
      <c r="I2311" s="90" t="s">
        <v>377</v>
      </c>
      <c r="J2311" s="116">
        <v>674</v>
      </c>
      <c r="K2311" s="90" t="s">
        <v>1963</v>
      </c>
      <c r="L2311" s="90" t="s">
        <v>184</v>
      </c>
      <c r="M2311" s="94" t="str">
        <f t="shared" si="39"/>
        <v>GATO Maria Del Pilar</v>
      </c>
      <c r="N2311" s="94" t="str">
        <f>IFERROR(VLOOKUP(A2311,'[2]CLASES-TEMPORADA 2022_2023-2023'!$A:$M,12,0),"")</f>
        <v/>
      </c>
      <c r="O2311" s="90" t="str">
        <f>IFERROR(VLOOKUP(A2311,'[2]CLASES-TEMPORADA 2022_2023-2023'!$A:$M,13,0),"")</f>
        <v/>
      </c>
    </row>
    <row r="2312" spans="1:15" s="94" customFormat="1" x14ac:dyDescent="0.2">
      <c r="A2312" s="116">
        <v>28825</v>
      </c>
      <c r="B2312" s="90" t="s">
        <v>10851</v>
      </c>
      <c r="C2312" s="90" t="s">
        <v>4715</v>
      </c>
      <c r="D2312" s="90" t="s">
        <v>4716</v>
      </c>
      <c r="E2312" s="90" t="s">
        <v>2090</v>
      </c>
      <c r="F2312" s="90" t="s">
        <v>4717</v>
      </c>
      <c r="G2312" s="90" t="s">
        <v>15133</v>
      </c>
      <c r="H2312" s="90" t="s">
        <v>913</v>
      </c>
      <c r="I2312" s="90" t="s">
        <v>1229</v>
      </c>
      <c r="J2312" s="116">
        <v>404</v>
      </c>
      <c r="K2312" s="90" t="s">
        <v>1963</v>
      </c>
      <c r="L2312" s="90" t="s">
        <v>587</v>
      </c>
      <c r="M2312" s="94" t="str">
        <f t="shared" si="39"/>
        <v>BLANCAFORT Anna</v>
      </c>
      <c r="N2312" s="94" t="str">
        <f>IFERROR(VLOOKUP(A2312,'[2]CLASES-TEMPORADA 2022_2023-2023'!$A:$M,12,0),"")</f>
        <v/>
      </c>
      <c r="O2312" s="90" t="str">
        <f>IFERROR(VLOOKUP(A2312,'[2]CLASES-TEMPORADA 2022_2023-2023'!$A:$M,13,0),"")</f>
        <v/>
      </c>
    </row>
    <row r="2313" spans="1:15" s="94" customFormat="1" x14ac:dyDescent="0.2">
      <c r="A2313" s="116">
        <v>28809</v>
      </c>
      <c r="B2313" s="90" t="s">
        <v>8750</v>
      </c>
      <c r="C2313" s="90" t="s">
        <v>4718</v>
      </c>
      <c r="D2313" s="90" t="s">
        <v>1085</v>
      </c>
      <c r="E2313" s="90" t="s">
        <v>94</v>
      </c>
      <c r="F2313" s="90" t="s">
        <v>4719</v>
      </c>
      <c r="G2313" s="90" t="s">
        <v>15134</v>
      </c>
      <c r="H2313" s="90" t="s">
        <v>913</v>
      </c>
      <c r="I2313" s="90" t="s">
        <v>954</v>
      </c>
      <c r="J2313" s="116">
        <v>321</v>
      </c>
      <c r="K2313" s="90" t="s">
        <v>1963</v>
      </c>
      <c r="L2313" s="90" t="s">
        <v>591</v>
      </c>
      <c r="M2313" s="94" t="str">
        <f t="shared" si="39"/>
        <v>CALIZ Eduardo</v>
      </c>
      <c r="N2313" s="94" t="str">
        <f>IFERROR(VLOOKUP(A2313,'[2]CLASES-TEMPORADA 2022_2023-2023'!$A:$M,12,0),"")</f>
        <v/>
      </c>
      <c r="O2313" s="90" t="str">
        <f>IFERROR(VLOOKUP(A2313,'[2]CLASES-TEMPORADA 2022_2023-2023'!$A:$M,13,0),"")</f>
        <v/>
      </c>
    </row>
    <row r="2314" spans="1:15" s="94" customFormat="1" x14ac:dyDescent="0.2">
      <c r="A2314" s="116">
        <v>28806</v>
      </c>
      <c r="B2314" s="90" t="s">
        <v>8750</v>
      </c>
      <c r="C2314" s="90" t="s">
        <v>102</v>
      </c>
      <c r="D2314" s="90" t="s">
        <v>92</v>
      </c>
      <c r="E2314" s="90" t="s">
        <v>126</v>
      </c>
      <c r="F2314" s="90" t="s">
        <v>4720</v>
      </c>
      <c r="G2314" s="90" t="s">
        <v>15135</v>
      </c>
      <c r="H2314" s="90" t="s">
        <v>920</v>
      </c>
      <c r="I2314" s="90" t="s">
        <v>1109</v>
      </c>
      <c r="J2314" s="116">
        <v>572</v>
      </c>
      <c r="K2314" s="90" t="s">
        <v>1963</v>
      </c>
      <c r="L2314" s="90" t="s">
        <v>593</v>
      </c>
      <c r="M2314" s="94" t="str">
        <f t="shared" si="39"/>
        <v>HERNANDEZ Pablo</v>
      </c>
      <c r="N2314" s="94" t="str">
        <f>IFERROR(VLOOKUP(A2314,'[2]CLASES-TEMPORADA 2022_2023-2023'!$A:$M,12,0),"")</f>
        <v/>
      </c>
      <c r="O2314" s="90" t="str">
        <f>IFERROR(VLOOKUP(A2314,'[2]CLASES-TEMPORADA 2022_2023-2023'!$A:$M,13,0),"")</f>
        <v/>
      </c>
    </row>
    <row r="2315" spans="1:15" s="94" customFormat="1" x14ac:dyDescent="0.2">
      <c r="A2315" s="116">
        <v>28801</v>
      </c>
      <c r="B2315" s="90" t="s">
        <v>8750</v>
      </c>
      <c r="C2315" s="90" t="s">
        <v>1658</v>
      </c>
      <c r="D2315" s="90" t="s">
        <v>4721</v>
      </c>
      <c r="E2315" s="90" t="s">
        <v>79</v>
      </c>
      <c r="F2315" s="90" t="s">
        <v>4095</v>
      </c>
      <c r="G2315" s="90" t="s">
        <v>15136</v>
      </c>
      <c r="H2315" s="90" t="s">
        <v>913</v>
      </c>
      <c r="I2315" s="90" t="s">
        <v>377</v>
      </c>
      <c r="J2315" s="116">
        <v>674</v>
      </c>
      <c r="K2315" s="90" t="s">
        <v>1963</v>
      </c>
      <c r="L2315" s="90" t="s">
        <v>184</v>
      </c>
      <c r="M2315" s="94" t="str">
        <f t="shared" si="39"/>
        <v>MAS Miguel</v>
      </c>
      <c r="N2315" s="94" t="str">
        <f>IFERROR(VLOOKUP(A2315,'[2]CLASES-TEMPORADA 2022_2023-2023'!$A:$M,12,0),"")</f>
        <v/>
      </c>
      <c r="O2315" s="90" t="str">
        <f>IFERROR(VLOOKUP(A2315,'[2]CLASES-TEMPORADA 2022_2023-2023'!$A:$M,13,0),"")</f>
        <v/>
      </c>
    </row>
    <row r="2316" spans="1:15" s="94" customFormat="1" x14ac:dyDescent="0.2">
      <c r="A2316" s="116">
        <v>28800</v>
      </c>
      <c r="B2316" s="90" t="s">
        <v>8750</v>
      </c>
      <c r="C2316" s="90" t="s">
        <v>29</v>
      </c>
      <c r="D2316" s="90" t="s">
        <v>5727</v>
      </c>
      <c r="E2316" s="90" t="s">
        <v>4168</v>
      </c>
      <c r="F2316" s="90" t="s">
        <v>3343</v>
      </c>
      <c r="G2316" s="90" t="s">
        <v>15137</v>
      </c>
      <c r="H2316" s="90" t="s">
        <v>913</v>
      </c>
      <c r="I2316" s="90" t="s">
        <v>1075</v>
      </c>
      <c r="J2316" s="116">
        <v>17</v>
      </c>
      <c r="K2316" s="90" t="s">
        <v>1963</v>
      </c>
      <c r="L2316" s="90" t="s">
        <v>591</v>
      </c>
      <c r="M2316" s="94" t="str">
        <f t="shared" si="39"/>
        <v>SANCHEZ Cristian</v>
      </c>
      <c r="N2316" s="94" t="str">
        <f>IFERROR(VLOOKUP(A2316,'[2]CLASES-TEMPORADA 2022_2023-2023'!$A:$M,12,0),"")</f>
        <v/>
      </c>
      <c r="O2316" s="90" t="str">
        <f>IFERROR(VLOOKUP(A2316,'[2]CLASES-TEMPORADA 2022_2023-2023'!$A:$M,13,0),"")</f>
        <v/>
      </c>
    </row>
    <row r="2317" spans="1:15" s="94" customFormat="1" x14ac:dyDescent="0.2">
      <c r="A2317" s="116">
        <v>28798</v>
      </c>
      <c r="B2317" s="90" t="s">
        <v>8750</v>
      </c>
      <c r="C2317" s="90" t="s">
        <v>29</v>
      </c>
      <c r="D2317" s="90" t="s">
        <v>29</v>
      </c>
      <c r="E2317" s="90" t="s">
        <v>48</v>
      </c>
      <c r="F2317" s="90" t="s">
        <v>4592</v>
      </c>
      <c r="G2317" s="90" t="s">
        <v>11713</v>
      </c>
      <c r="H2317" s="90" t="s">
        <v>913</v>
      </c>
      <c r="I2317" s="90" t="s">
        <v>1203</v>
      </c>
      <c r="J2317" s="116">
        <v>10055</v>
      </c>
      <c r="K2317" s="90" t="s">
        <v>1963</v>
      </c>
      <c r="L2317" s="90" t="s">
        <v>585</v>
      </c>
      <c r="M2317" s="94" t="str">
        <f t="shared" si="39"/>
        <v>SANCHEZ Javier</v>
      </c>
      <c r="N2317" s="94" t="str">
        <f>IFERROR(VLOOKUP(A2317,'[2]CLASES-TEMPORADA 2022_2023-2023'!$A:$M,12,0),"")</f>
        <v/>
      </c>
      <c r="O2317" s="90" t="str">
        <f>IFERROR(VLOOKUP(A2317,'[2]CLASES-TEMPORADA 2022_2023-2023'!$A:$M,13,0),"")</f>
        <v/>
      </c>
    </row>
    <row r="2318" spans="1:15" s="94" customFormat="1" x14ac:dyDescent="0.2">
      <c r="A2318" s="116">
        <v>28792</v>
      </c>
      <c r="B2318" s="90" t="s">
        <v>10851</v>
      </c>
      <c r="C2318" s="90" t="s">
        <v>1541</v>
      </c>
      <c r="D2318" s="90" t="s">
        <v>1590</v>
      </c>
      <c r="E2318" s="90" t="s">
        <v>15138</v>
      </c>
      <c r="F2318" s="90" t="s">
        <v>15139</v>
      </c>
      <c r="G2318" s="90" t="s">
        <v>15140</v>
      </c>
      <c r="H2318" s="90" t="s">
        <v>913</v>
      </c>
      <c r="I2318" s="90" t="s">
        <v>1206</v>
      </c>
      <c r="J2318" s="116">
        <v>10173</v>
      </c>
      <c r="K2318" s="90" t="s">
        <v>2011</v>
      </c>
      <c r="L2318" s="90" t="s">
        <v>587</v>
      </c>
      <c r="M2318" s="94" t="str">
        <f t="shared" si="39"/>
        <v>VEGA Maria Paulina</v>
      </c>
      <c r="N2318" s="94" t="str">
        <f>IFERROR(VLOOKUP(A2318,'[2]CLASES-TEMPORADA 2022_2023-2023'!$A:$M,12,0),"")</f>
        <v/>
      </c>
      <c r="O2318" s="90" t="str">
        <f>IFERROR(VLOOKUP(A2318,'[2]CLASES-TEMPORADA 2022_2023-2023'!$A:$M,13,0),"")</f>
        <v/>
      </c>
    </row>
    <row r="2319" spans="1:15" s="94" customFormat="1" x14ac:dyDescent="0.2">
      <c r="A2319" s="116">
        <v>28791</v>
      </c>
      <c r="B2319" s="90" t="s">
        <v>8750</v>
      </c>
      <c r="C2319" s="90" t="s">
        <v>31</v>
      </c>
      <c r="D2319" s="90" t="s">
        <v>106</v>
      </c>
      <c r="E2319" s="90" t="s">
        <v>2278</v>
      </c>
      <c r="F2319" s="90" t="s">
        <v>4722</v>
      </c>
      <c r="G2319" s="90" t="s">
        <v>15141</v>
      </c>
      <c r="H2319" s="90" t="s">
        <v>913</v>
      </c>
      <c r="I2319" s="90" t="s">
        <v>1215</v>
      </c>
      <c r="J2319" s="116">
        <v>306</v>
      </c>
      <c r="K2319" s="90" t="s">
        <v>1963</v>
      </c>
      <c r="L2319" s="90" t="s">
        <v>602</v>
      </c>
      <c r="M2319" s="94" t="str">
        <f t="shared" si="39"/>
        <v>LOPEZ Mario</v>
      </c>
      <c r="N2319" s="94" t="str">
        <f>IFERROR(VLOOKUP(A2319,'[2]CLASES-TEMPORADA 2022_2023-2023'!$A:$M,12,0),"")</f>
        <v/>
      </c>
      <c r="O2319" s="90" t="str">
        <f>IFERROR(VLOOKUP(A2319,'[2]CLASES-TEMPORADA 2022_2023-2023'!$A:$M,13,0),"")</f>
        <v/>
      </c>
    </row>
    <row r="2320" spans="1:15" s="94" customFormat="1" x14ac:dyDescent="0.2">
      <c r="A2320" s="116">
        <v>28785</v>
      </c>
      <c r="B2320" s="90" t="s">
        <v>10851</v>
      </c>
      <c r="C2320" s="90" t="s">
        <v>4723</v>
      </c>
      <c r="D2320" s="90" t="s">
        <v>4724</v>
      </c>
      <c r="E2320" s="90" t="s">
        <v>1084</v>
      </c>
      <c r="F2320" s="90" t="s">
        <v>4697</v>
      </c>
      <c r="G2320" s="90" t="s">
        <v>15142</v>
      </c>
      <c r="H2320" s="90" t="s">
        <v>913</v>
      </c>
      <c r="I2320" s="90" t="s">
        <v>1139</v>
      </c>
      <c r="J2320" s="116">
        <v>52</v>
      </c>
      <c r="K2320" s="90" t="s">
        <v>1963</v>
      </c>
      <c r="L2320" s="90" t="s">
        <v>598</v>
      </c>
      <c r="M2320" s="94" t="str">
        <f t="shared" si="39"/>
        <v>RIESTRA Maria</v>
      </c>
      <c r="N2320" s="94" t="str">
        <f>IFERROR(VLOOKUP(A2320,'[2]CLASES-TEMPORADA 2022_2023-2023'!$A:$M,12,0),"")</f>
        <v/>
      </c>
      <c r="O2320" s="90" t="str">
        <f>IFERROR(VLOOKUP(A2320,'[2]CLASES-TEMPORADA 2022_2023-2023'!$A:$M,13,0),"")</f>
        <v/>
      </c>
    </row>
    <row r="2321" spans="1:15" s="94" customFormat="1" x14ac:dyDescent="0.2">
      <c r="A2321" s="116">
        <v>28743</v>
      </c>
      <c r="B2321" s="90" t="s">
        <v>8750</v>
      </c>
      <c r="C2321" s="90" t="s">
        <v>69</v>
      </c>
      <c r="D2321" s="90" t="s">
        <v>66</v>
      </c>
      <c r="E2321" s="90" t="s">
        <v>107</v>
      </c>
      <c r="F2321" s="90" t="s">
        <v>15143</v>
      </c>
      <c r="G2321" s="90" t="s">
        <v>15144</v>
      </c>
      <c r="H2321" s="90" t="s">
        <v>920</v>
      </c>
      <c r="I2321" s="90" t="s">
        <v>11140</v>
      </c>
      <c r="J2321" s="116">
        <v>10494</v>
      </c>
      <c r="K2321" s="90" t="s">
        <v>1963</v>
      </c>
      <c r="L2321" s="90" t="s">
        <v>591</v>
      </c>
      <c r="M2321" s="94" t="str">
        <f t="shared" si="39"/>
        <v>PEREZ Ivan</v>
      </c>
      <c r="N2321" s="94" t="str">
        <f>IFERROR(VLOOKUP(A2321,'[2]CLASES-TEMPORADA 2022_2023-2023'!$A:$M,12,0),"")</f>
        <v/>
      </c>
      <c r="O2321" s="90" t="str">
        <f>IFERROR(VLOOKUP(A2321,'[2]CLASES-TEMPORADA 2022_2023-2023'!$A:$M,13,0),"")</f>
        <v/>
      </c>
    </row>
    <row r="2322" spans="1:15" s="94" customFormat="1" x14ac:dyDescent="0.2">
      <c r="A2322" s="116">
        <v>28714</v>
      </c>
      <c r="B2322" s="90" t="s">
        <v>8750</v>
      </c>
      <c r="C2322" s="90" t="s">
        <v>3126</v>
      </c>
      <c r="D2322" s="90" t="s">
        <v>4725</v>
      </c>
      <c r="E2322" s="90" t="s">
        <v>64</v>
      </c>
      <c r="F2322" s="90" t="s">
        <v>4726</v>
      </c>
      <c r="G2322" s="90" t="s">
        <v>15145</v>
      </c>
      <c r="H2322" s="90" t="s">
        <v>909</v>
      </c>
      <c r="I2322" s="90" t="s">
        <v>935</v>
      </c>
      <c r="J2322" s="116">
        <v>233</v>
      </c>
      <c r="K2322" s="90" t="s">
        <v>1963</v>
      </c>
      <c r="L2322" s="90" t="s">
        <v>520</v>
      </c>
      <c r="M2322" s="94" t="str">
        <f t="shared" si="39"/>
        <v>CAMPO Francisco</v>
      </c>
      <c r="N2322" s="94" t="str">
        <f>IFERROR(VLOOKUP(A2322,'[2]CLASES-TEMPORADA 2022_2023-2023'!$A:$M,12,0),"")</f>
        <v/>
      </c>
      <c r="O2322" s="90" t="str">
        <f>IFERROR(VLOOKUP(A2322,'[2]CLASES-TEMPORADA 2022_2023-2023'!$A:$M,13,0),"")</f>
        <v/>
      </c>
    </row>
    <row r="2323" spans="1:15" s="94" customFormat="1" x14ac:dyDescent="0.2">
      <c r="A2323" s="116">
        <v>28709</v>
      </c>
      <c r="B2323" s="90" t="s">
        <v>10851</v>
      </c>
      <c r="C2323" s="90" t="s">
        <v>4727</v>
      </c>
      <c r="D2323" s="90" t="s">
        <v>4728</v>
      </c>
      <c r="E2323" s="90" t="s">
        <v>1088</v>
      </c>
      <c r="F2323" s="90" t="s">
        <v>4729</v>
      </c>
      <c r="G2323" s="90" t="s">
        <v>15146</v>
      </c>
      <c r="H2323" s="90" t="s">
        <v>913</v>
      </c>
      <c r="I2323" s="90" t="s">
        <v>11920</v>
      </c>
      <c r="J2323" s="116">
        <v>10480</v>
      </c>
      <c r="K2323" s="90" t="s">
        <v>1963</v>
      </c>
      <c r="L2323" s="90" t="s">
        <v>520</v>
      </c>
      <c r="M2323" s="94" t="str">
        <f t="shared" si="39"/>
        <v>FORTE Laura</v>
      </c>
      <c r="N2323" s="94" t="str">
        <f>IFERROR(VLOOKUP(A2323,'[2]CLASES-TEMPORADA 2022_2023-2023'!$A:$M,12,0),"")</f>
        <v/>
      </c>
      <c r="O2323" s="90" t="str">
        <f>IFERROR(VLOOKUP(A2323,'[2]CLASES-TEMPORADA 2022_2023-2023'!$A:$M,13,0),"")</f>
        <v/>
      </c>
    </row>
    <row r="2324" spans="1:15" s="94" customFormat="1" x14ac:dyDescent="0.2">
      <c r="A2324" s="116">
        <v>28701</v>
      </c>
      <c r="B2324" s="90" t="s">
        <v>8750</v>
      </c>
      <c r="C2324" s="90" t="s">
        <v>37</v>
      </c>
      <c r="D2324" s="90" t="s">
        <v>36</v>
      </c>
      <c r="E2324" s="90" t="s">
        <v>4730</v>
      </c>
      <c r="F2324" s="90" t="s">
        <v>2611</v>
      </c>
      <c r="G2324" s="90" t="s">
        <v>15147</v>
      </c>
      <c r="H2324" s="90" t="s">
        <v>913</v>
      </c>
      <c r="I2324" s="90" t="s">
        <v>1214</v>
      </c>
      <c r="J2324" s="116">
        <v>3</v>
      </c>
      <c r="K2324" s="90" t="s">
        <v>1963</v>
      </c>
      <c r="L2324" s="90" t="s">
        <v>591</v>
      </c>
      <c r="M2324" s="94" t="str">
        <f t="shared" si="39"/>
        <v>MORENO Silverio</v>
      </c>
      <c r="N2324" s="94" t="str">
        <f>IFERROR(VLOOKUP(A2324,'[2]CLASES-TEMPORADA 2022_2023-2023'!$A:$M,12,0),"")</f>
        <v/>
      </c>
      <c r="O2324" s="90" t="str">
        <f>IFERROR(VLOOKUP(A2324,'[2]CLASES-TEMPORADA 2022_2023-2023'!$A:$M,13,0),"")</f>
        <v/>
      </c>
    </row>
    <row r="2325" spans="1:15" s="94" customFormat="1" x14ac:dyDescent="0.2">
      <c r="A2325" s="116">
        <v>28695</v>
      </c>
      <c r="B2325" s="90" t="s">
        <v>10851</v>
      </c>
      <c r="C2325" s="90" t="s">
        <v>84</v>
      </c>
      <c r="D2325" s="90" t="s">
        <v>82</v>
      </c>
      <c r="E2325" s="90" t="s">
        <v>3938</v>
      </c>
      <c r="F2325" s="90" t="s">
        <v>4732</v>
      </c>
      <c r="G2325" s="90" t="s">
        <v>15148</v>
      </c>
      <c r="H2325" s="90" t="s">
        <v>913</v>
      </c>
      <c r="I2325" s="90" t="s">
        <v>327</v>
      </c>
      <c r="J2325" s="116">
        <v>504</v>
      </c>
      <c r="K2325" s="90" t="s">
        <v>1963</v>
      </c>
      <c r="L2325" s="90" t="s">
        <v>593</v>
      </c>
      <c r="M2325" s="94" t="str">
        <f t="shared" si="39"/>
        <v>GONZALEZ Sheila</v>
      </c>
      <c r="N2325" s="94" t="str">
        <f>IFERROR(VLOOKUP(A2325,'[2]CLASES-TEMPORADA 2022_2023-2023'!$A:$M,12,0),"")</f>
        <v/>
      </c>
      <c r="O2325" s="90" t="str">
        <f>IFERROR(VLOOKUP(A2325,'[2]CLASES-TEMPORADA 2022_2023-2023'!$A:$M,13,0),"")</f>
        <v/>
      </c>
    </row>
    <row r="2326" spans="1:15" s="94" customFormat="1" x14ac:dyDescent="0.2">
      <c r="A2326" s="116">
        <v>28672</v>
      </c>
      <c r="B2326" s="90" t="s">
        <v>8750</v>
      </c>
      <c r="C2326" s="90" t="s">
        <v>915</v>
      </c>
      <c r="D2326" s="90" t="s">
        <v>1665</v>
      </c>
      <c r="E2326" s="90" t="s">
        <v>48</v>
      </c>
      <c r="F2326" s="90" t="s">
        <v>4733</v>
      </c>
      <c r="G2326" s="90" t="s">
        <v>15149</v>
      </c>
      <c r="H2326" s="90" t="s">
        <v>920</v>
      </c>
      <c r="I2326" s="90" t="s">
        <v>1177</v>
      </c>
      <c r="J2326" s="116">
        <v>80</v>
      </c>
      <c r="K2326" s="90" t="s">
        <v>1963</v>
      </c>
      <c r="L2326" s="90" t="s">
        <v>185</v>
      </c>
      <c r="M2326" s="94" t="str">
        <f t="shared" si="39"/>
        <v>MURCIA Javier</v>
      </c>
      <c r="N2326" s="94" t="str">
        <f>IFERROR(VLOOKUP(A2326,'[2]CLASES-TEMPORADA 2022_2023-2023'!$A:$M,12,0),"")</f>
        <v/>
      </c>
      <c r="O2326" s="90" t="str">
        <f>IFERROR(VLOOKUP(A2326,'[2]CLASES-TEMPORADA 2022_2023-2023'!$A:$M,13,0),"")</f>
        <v/>
      </c>
    </row>
    <row r="2327" spans="1:15" s="94" customFormat="1" x14ac:dyDescent="0.2">
      <c r="A2327" s="116">
        <v>28665</v>
      </c>
      <c r="B2327" s="90" t="s">
        <v>8750</v>
      </c>
      <c r="C2327" s="90" t="s">
        <v>66</v>
      </c>
      <c r="D2327" s="90" t="s">
        <v>4734</v>
      </c>
      <c r="E2327" s="90" t="s">
        <v>4735</v>
      </c>
      <c r="F2327" s="90" t="s">
        <v>4736</v>
      </c>
      <c r="G2327" s="90" t="s">
        <v>15150</v>
      </c>
      <c r="H2327" s="90" t="s">
        <v>920</v>
      </c>
      <c r="I2327" s="90" t="s">
        <v>1125</v>
      </c>
      <c r="J2327" s="116">
        <v>142</v>
      </c>
      <c r="K2327" s="90" t="s">
        <v>1963</v>
      </c>
      <c r="L2327" s="90" t="s">
        <v>593</v>
      </c>
      <c r="M2327" s="94" t="str">
        <f t="shared" si="39"/>
        <v>MARTIN Jose Sergio</v>
      </c>
      <c r="N2327" s="94" t="str">
        <f>IFERROR(VLOOKUP(A2327,'[2]CLASES-TEMPORADA 2022_2023-2023'!$A:$M,12,0),"")</f>
        <v/>
      </c>
      <c r="O2327" s="90" t="str">
        <f>IFERROR(VLOOKUP(A2327,'[2]CLASES-TEMPORADA 2022_2023-2023'!$A:$M,13,0),"")</f>
        <v/>
      </c>
    </row>
    <row r="2328" spans="1:15" s="94" customFormat="1" x14ac:dyDescent="0.2">
      <c r="A2328" s="116">
        <v>28656</v>
      </c>
      <c r="B2328" s="90" t="s">
        <v>10851</v>
      </c>
      <c r="C2328" s="90" t="s">
        <v>4737</v>
      </c>
      <c r="D2328" s="90"/>
      <c r="E2328" s="90" t="s">
        <v>4738</v>
      </c>
      <c r="F2328" s="90" t="s">
        <v>4739</v>
      </c>
      <c r="G2328" s="90" t="s">
        <v>15151</v>
      </c>
      <c r="H2328" s="90" t="s">
        <v>920</v>
      </c>
      <c r="I2328" s="90" t="s">
        <v>1183</v>
      </c>
      <c r="J2328" s="116">
        <v>600</v>
      </c>
      <c r="K2328" s="90" t="s">
        <v>1963</v>
      </c>
      <c r="L2328" s="90" t="s">
        <v>583</v>
      </c>
      <c r="M2328" s="94" t="str">
        <f t="shared" si="39"/>
        <v>BILIA Miruna-Luisa</v>
      </c>
      <c r="N2328" s="94" t="str">
        <f>IFERROR(VLOOKUP(A2328,'[2]CLASES-TEMPORADA 2022_2023-2023'!$A:$M,12,0),"")</f>
        <v/>
      </c>
      <c r="O2328" s="90" t="str">
        <f>IFERROR(VLOOKUP(A2328,'[2]CLASES-TEMPORADA 2022_2023-2023'!$A:$M,13,0),"")</f>
        <v/>
      </c>
    </row>
    <row r="2329" spans="1:15" s="94" customFormat="1" x14ac:dyDescent="0.2">
      <c r="A2329" s="116">
        <v>28645</v>
      </c>
      <c r="B2329" s="90" t="s">
        <v>8750</v>
      </c>
      <c r="C2329" s="90" t="s">
        <v>4740</v>
      </c>
      <c r="D2329" s="90" t="s">
        <v>4741</v>
      </c>
      <c r="E2329" s="90" t="s">
        <v>4742</v>
      </c>
      <c r="F2329" s="90" t="s">
        <v>4743</v>
      </c>
      <c r="G2329" s="90" t="s">
        <v>15152</v>
      </c>
      <c r="H2329" s="90" t="s">
        <v>913</v>
      </c>
      <c r="I2329" s="90" t="s">
        <v>1125</v>
      </c>
      <c r="J2329" s="116">
        <v>142</v>
      </c>
      <c r="K2329" s="90" t="s">
        <v>1963</v>
      </c>
      <c r="L2329" s="90" t="s">
        <v>593</v>
      </c>
      <c r="M2329" s="94" t="str">
        <f t="shared" si="39"/>
        <v>KHIANI Sameer Anand</v>
      </c>
      <c r="N2329" s="94" t="str">
        <f>IFERROR(VLOOKUP(A2329,'[2]CLASES-TEMPORADA 2022_2023-2023'!$A:$M,12,0),"")</f>
        <v/>
      </c>
      <c r="O2329" s="90" t="str">
        <f>IFERROR(VLOOKUP(A2329,'[2]CLASES-TEMPORADA 2022_2023-2023'!$A:$M,13,0),"")</f>
        <v/>
      </c>
    </row>
    <row r="2330" spans="1:15" s="94" customFormat="1" x14ac:dyDescent="0.2">
      <c r="A2330" s="116">
        <v>28637</v>
      </c>
      <c r="B2330" s="90" t="s">
        <v>8750</v>
      </c>
      <c r="C2330" s="90" t="s">
        <v>25</v>
      </c>
      <c r="D2330" s="90" t="s">
        <v>86</v>
      </c>
      <c r="E2330" s="90" t="s">
        <v>145</v>
      </c>
      <c r="F2330" s="90" t="s">
        <v>4744</v>
      </c>
      <c r="G2330" s="90" t="s">
        <v>15153</v>
      </c>
      <c r="H2330" s="90" t="s">
        <v>920</v>
      </c>
      <c r="I2330" s="90" t="s">
        <v>1087</v>
      </c>
      <c r="J2330" s="116">
        <v>712</v>
      </c>
      <c r="K2330" s="90" t="s">
        <v>1963</v>
      </c>
      <c r="L2330" s="90" t="s">
        <v>585</v>
      </c>
      <c r="M2330" s="94" t="str">
        <f t="shared" si="39"/>
        <v>MARTINEZ Juan Francisco</v>
      </c>
      <c r="N2330" s="94">
        <f>IFERROR(VLOOKUP(A2330,'[2]CLASES-TEMPORADA 2022_2023-2023'!$A:$M,12,0),"")</f>
        <v>4</v>
      </c>
      <c r="O2330" s="90">
        <f>IFERROR(VLOOKUP(A2330,'[2]CLASES-TEMPORADA 2022_2023-2023'!$A:$M,13,0),"")</f>
        <v>0</v>
      </c>
    </row>
    <row r="2331" spans="1:15" s="94" customFormat="1" x14ac:dyDescent="0.2">
      <c r="A2331" s="116">
        <v>28626</v>
      </c>
      <c r="B2331" s="90" t="s">
        <v>8750</v>
      </c>
      <c r="C2331" s="90" t="s">
        <v>73</v>
      </c>
      <c r="D2331" s="90" t="s">
        <v>2179</v>
      </c>
      <c r="E2331" s="90" t="s">
        <v>64</v>
      </c>
      <c r="F2331" s="90" t="s">
        <v>4745</v>
      </c>
      <c r="G2331" s="90" t="s">
        <v>15154</v>
      </c>
      <c r="H2331" s="90" t="s">
        <v>913</v>
      </c>
      <c r="I2331" s="90" t="s">
        <v>954</v>
      </c>
      <c r="J2331" s="116">
        <v>321</v>
      </c>
      <c r="K2331" s="90" t="s">
        <v>1963</v>
      </c>
      <c r="L2331" s="90" t="s">
        <v>591</v>
      </c>
      <c r="M2331" s="94" t="str">
        <f t="shared" si="39"/>
        <v>BERMEJO Francisco</v>
      </c>
      <c r="N2331" s="94" t="str">
        <f>IFERROR(VLOOKUP(A2331,'[2]CLASES-TEMPORADA 2022_2023-2023'!$A:$M,12,0),"")</f>
        <v/>
      </c>
      <c r="O2331" s="90" t="str">
        <f>IFERROR(VLOOKUP(A2331,'[2]CLASES-TEMPORADA 2022_2023-2023'!$A:$M,13,0),"")</f>
        <v/>
      </c>
    </row>
    <row r="2332" spans="1:15" s="94" customFormat="1" x14ac:dyDescent="0.2">
      <c r="A2332" s="116">
        <v>28625</v>
      </c>
      <c r="B2332" s="90" t="s">
        <v>8750</v>
      </c>
      <c r="C2332" s="90" t="s">
        <v>4306</v>
      </c>
      <c r="D2332" s="90" t="s">
        <v>998</v>
      </c>
      <c r="E2332" s="90" t="s">
        <v>77</v>
      </c>
      <c r="F2332" s="90" t="s">
        <v>4746</v>
      </c>
      <c r="G2332" s="90" t="s">
        <v>15155</v>
      </c>
      <c r="H2332" s="90" t="s">
        <v>913</v>
      </c>
      <c r="I2332" s="90" t="s">
        <v>3208</v>
      </c>
      <c r="J2332" s="116">
        <v>155</v>
      </c>
      <c r="K2332" s="90" t="s">
        <v>1963</v>
      </c>
      <c r="L2332" s="90" t="s">
        <v>602</v>
      </c>
      <c r="M2332" s="94" t="str">
        <f t="shared" si="39"/>
        <v>TORRICO Alberto</v>
      </c>
      <c r="N2332" s="94" t="str">
        <f>IFERROR(VLOOKUP(A2332,'[2]CLASES-TEMPORADA 2022_2023-2023'!$A:$M,12,0),"")</f>
        <v/>
      </c>
      <c r="O2332" s="90" t="str">
        <f>IFERROR(VLOOKUP(A2332,'[2]CLASES-TEMPORADA 2022_2023-2023'!$A:$M,13,0),"")</f>
        <v/>
      </c>
    </row>
    <row r="2333" spans="1:15" s="94" customFormat="1" x14ac:dyDescent="0.2">
      <c r="A2333" s="116">
        <v>28624</v>
      </c>
      <c r="B2333" s="90" t="s">
        <v>10851</v>
      </c>
      <c r="C2333" s="90" t="s">
        <v>29</v>
      </c>
      <c r="D2333" s="90" t="s">
        <v>4747</v>
      </c>
      <c r="E2333" s="90" t="s">
        <v>1366</v>
      </c>
      <c r="F2333" s="90" t="s">
        <v>4748</v>
      </c>
      <c r="G2333" s="90" t="s">
        <v>15156</v>
      </c>
      <c r="H2333" s="90" t="s">
        <v>913</v>
      </c>
      <c r="I2333" s="90" t="s">
        <v>952</v>
      </c>
      <c r="J2333" s="116">
        <v>308</v>
      </c>
      <c r="K2333" s="90" t="s">
        <v>1963</v>
      </c>
      <c r="L2333" s="90" t="s">
        <v>591</v>
      </c>
      <c r="M2333" s="94" t="str">
        <f t="shared" si="39"/>
        <v>SANCHEZ Alba</v>
      </c>
      <c r="N2333" s="94" t="str">
        <f>IFERROR(VLOOKUP(A2333,'[2]CLASES-TEMPORADA 2022_2023-2023'!$A:$M,12,0),"")</f>
        <v/>
      </c>
      <c r="O2333" s="90" t="str">
        <f>IFERROR(VLOOKUP(A2333,'[2]CLASES-TEMPORADA 2022_2023-2023'!$A:$M,13,0),"")</f>
        <v/>
      </c>
    </row>
    <row r="2334" spans="1:15" s="94" customFormat="1" x14ac:dyDescent="0.2">
      <c r="A2334" s="116">
        <v>28607</v>
      </c>
      <c r="B2334" s="90" t="s">
        <v>10851</v>
      </c>
      <c r="C2334" s="90" t="s">
        <v>21</v>
      </c>
      <c r="D2334" s="90" t="s">
        <v>1437</v>
      </c>
      <c r="E2334" s="90" t="s">
        <v>1084</v>
      </c>
      <c r="F2334" s="90" t="s">
        <v>4749</v>
      </c>
      <c r="G2334" s="90" t="s">
        <v>15157</v>
      </c>
      <c r="H2334" s="90" t="s">
        <v>913</v>
      </c>
      <c r="I2334" s="90" t="s">
        <v>968</v>
      </c>
      <c r="J2334" s="116">
        <v>115</v>
      </c>
      <c r="K2334" s="90" t="s">
        <v>1963</v>
      </c>
      <c r="L2334" s="90" t="s">
        <v>586</v>
      </c>
      <c r="M2334" s="94" t="str">
        <f t="shared" si="39"/>
        <v>GARCIA Maria</v>
      </c>
      <c r="N2334" s="94" t="str">
        <f>IFERROR(VLOOKUP(A2334,'[2]CLASES-TEMPORADA 2022_2023-2023'!$A:$M,12,0),"")</f>
        <v/>
      </c>
      <c r="O2334" s="90" t="str">
        <f>IFERROR(VLOOKUP(A2334,'[2]CLASES-TEMPORADA 2022_2023-2023'!$A:$M,13,0),"")</f>
        <v/>
      </c>
    </row>
    <row r="2335" spans="1:15" s="94" customFormat="1" x14ac:dyDescent="0.2">
      <c r="A2335" s="116">
        <v>28603</v>
      </c>
      <c r="B2335" s="90" t="s">
        <v>10851</v>
      </c>
      <c r="C2335" s="90" t="s">
        <v>71</v>
      </c>
      <c r="D2335" s="90" t="s">
        <v>118</v>
      </c>
      <c r="E2335" s="90" t="s">
        <v>1044</v>
      </c>
      <c r="F2335" s="90" t="s">
        <v>4750</v>
      </c>
      <c r="G2335" s="90" t="s">
        <v>15158</v>
      </c>
      <c r="H2335" s="90" t="s">
        <v>913</v>
      </c>
      <c r="I2335" s="90" t="s">
        <v>1042</v>
      </c>
      <c r="J2335" s="116">
        <v>10436</v>
      </c>
      <c r="K2335" s="90" t="s">
        <v>1963</v>
      </c>
      <c r="L2335" s="90" t="s">
        <v>591</v>
      </c>
      <c r="M2335" s="94" t="str">
        <f t="shared" si="39"/>
        <v>RUBIO Cristina</v>
      </c>
      <c r="N2335" s="94">
        <f>IFERROR(VLOOKUP(A2335,'[2]CLASES-TEMPORADA 2022_2023-2023'!$A:$M,12,0),"")</f>
        <v>4</v>
      </c>
      <c r="O2335" s="90">
        <f>IFERROR(VLOOKUP(A2335,'[2]CLASES-TEMPORADA 2022_2023-2023'!$A:$M,13,0),"")</f>
        <v>0</v>
      </c>
    </row>
    <row r="2336" spans="1:15" s="94" customFormat="1" x14ac:dyDescent="0.2">
      <c r="A2336" s="116">
        <v>28591</v>
      </c>
      <c r="B2336" s="90" t="s">
        <v>10851</v>
      </c>
      <c r="C2336" s="90" t="s">
        <v>2499</v>
      </c>
      <c r="D2336" s="90" t="s">
        <v>37</v>
      </c>
      <c r="E2336" s="90" t="s">
        <v>4751</v>
      </c>
      <c r="F2336" s="90" t="s">
        <v>4752</v>
      </c>
      <c r="G2336" s="90" t="s">
        <v>15159</v>
      </c>
      <c r="H2336" s="90" t="s">
        <v>913</v>
      </c>
      <c r="I2336" s="90" t="s">
        <v>1160</v>
      </c>
      <c r="J2336" s="116">
        <v>278</v>
      </c>
      <c r="K2336" s="90" t="s">
        <v>1963</v>
      </c>
      <c r="L2336" s="90" t="s">
        <v>587</v>
      </c>
      <c r="M2336" s="94" t="str">
        <f t="shared" si="39"/>
        <v>PALOMO Berta</v>
      </c>
      <c r="N2336" s="94" t="str">
        <f>IFERROR(VLOOKUP(A2336,'[2]CLASES-TEMPORADA 2022_2023-2023'!$A:$M,12,0),"")</f>
        <v/>
      </c>
      <c r="O2336" s="90" t="str">
        <f>IFERROR(VLOOKUP(A2336,'[2]CLASES-TEMPORADA 2022_2023-2023'!$A:$M,13,0),"")</f>
        <v/>
      </c>
    </row>
    <row r="2337" spans="1:15" s="94" customFormat="1" x14ac:dyDescent="0.2">
      <c r="A2337" s="116">
        <v>28579</v>
      </c>
      <c r="B2337" s="90" t="s">
        <v>10851</v>
      </c>
      <c r="C2337" s="90" t="s">
        <v>21</v>
      </c>
      <c r="D2337" s="90" t="s">
        <v>26</v>
      </c>
      <c r="E2337" s="90" t="s">
        <v>3202</v>
      </c>
      <c r="F2337" s="90" t="s">
        <v>4754</v>
      </c>
      <c r="G2337" s="90" t="s">
        <v>15160</v>
      </c>
      <c r="H2337" s="90" t="s">
        <v>920</v>
      </c>
      <c r="I2337" s="90" t="s">
        <v>1093</v>
      </c>
      <c r="J2337" s="116">
        <v>519</v>
      </c>
      <c r="K2337" s="90" t="s">
        <v>1963</v>
      </c>
      <c r="L2337" s="90" t="s">
        <v>583</v>
      </c>
      <c r="M2337" s="94" t="str">
        <f t="shared" si="39"/>
        <v>GARCIA Naiara</v>
      </c>
      <c r="N2337" s="94" t="str">
        <f>IFERROR(VLOOKUP(A2337,'[2]CLASES-TEMPORADA 2022_2023-2023'!$A:$M,12,0),"")</f>
        <v/>
      </c>
      <c r="O2337" s="90" t="str">
        <f>IFERROR(VLOOKUP(A2337,'[2]CLASES-TEMPORADA 2022_2023-2023'!$A:$M,13,0),"")</f>
        <v/>
      </c>
    </row>
    <row r="2338" spans="1:15" s="94" customFormat="1" x14ac:dyDescent="0.2">
      <c r="A2338" s="116">
        <v>28525</v>
      </c>
      <c r="B2338" s="90" t="s">
        <v>8750</v>
      </c>
      <c r="C2338" s="90" t="s">
        <v>4755</v>
      </c>
      <c r="D2338" s="90" t="s">
        <v>116</v>
      </c>
      <c r="E2338" s="90" t="s">
        <v>108</v>
      </c>
      <c r="F2338" s="90" t="s">
        <v>4756</v>
      </c>
      <c r="G2338" s="90" t="s">
        <v>15161</v>
      </c>
      <c r="H2338" s="90" t="s">
        <v>913</v>
      </c>
      <c r="I2338" s="90" t="s">
        <v>1147</v>
      </c>
      <c r="J2338" s="116">
        <v>288</v>
      </c>
      <c r="K2338" s="90" t="s">
        <v>1963</v>
      </c>
      <c r="L2338" s="90" t="s">
        <v>627</v>
      </c>
      <c r="M2338" s="94" t="str">
        <f t="shared" si="39"/>
        <v>ZABALZA Sergio</v>
      </c>
      <c r="N2338" s="94" t="str">
        <f>IFERROR(VLOOKUP(A2338,'[2]CLASES-TEMPORADA 2022_2023-2023'!$A:$M,12,0),"")</f>
        <v/>
      </c>
      <c r="O2338" s="90" t="str">
        <f>IFERROR(VLOOKUP(A2338,'[2]CLASES-TEMPORADA 2022_2023-2023'!$A:$M,13,0),"")</f>
        <v/>
      </c>
    </row>
    <row r="2339" spans="1:15" s="94" customFormat="1" x14ac:dyDescent="0.2">
      <c r="A2339" s="116">
        <v>28513</v>
      </c>
      <c r="B2339" s="90" t="s">
        <v>8750</v>
      </c>
      <c r="C2339" s="90" t="s">
        <v>2458</v>
      </c>
      <c r="D2339" s="90" t="s">
        <v>25</v>
      </c>
      <c r="E2339" s="90" t="s">
        <v>2830</v>
      </c>
      <c r="F2339" s="90" t="s">
        <v>4757</v>
      </c>
      <c r="G2339" s="90" t="s">
        <v>15162</v>
      </c>
      <c r="H2339" s="90" t="s">
        <v>909</v>
      </c>
      <c r="I2339" s="90" t="s">
        <v>1182</v>
      </c>
      <c r="J2339" s="116">
        <v>10143</v>
      </c>
      <c r="K2339" s="90" t="s">
        <v>1963</v>
      </c>
      <c r="L2339" s="90" t="s">
        <v>587</v>
      </c>
      <c r="M2339" s="94" t="str">
        <f t="shared" si="39"/>
        <v>POCH Roger</v>
      </c>
      <c r="N2339" s="94" t="str">
        <f>IFERROR(VLOOKUP(A2339,'[2]CLASES-TEMPORADA 2022_2023-2023'!$A:$M,12,0),"")</f>
        <v/>
      </c>
      <c r="O2339" s="90" t="str">
        <f>IFERROR(VLOOKUP(A2339,'[2]CLASES-TEMPORADA 2022_2023-2023'!$A:$M,13,0),"")</f>
        <v/>
      </c>
    </row>
    <row r="2340" spans="1:15" s="94" customFormat="1" x14ac:dyDescent="0.2">
      <c r="A2340" s="116">
        <v>28486</v>
      </c>
      <c r="B2340" s="90" t="s">
        <v>8750</v>
      </c>
      <c r="C2340" s="90" t="s">
        <v>1283</v>
      </c>
      <c r="D2340" s="90" t="s">
        <v>1361</v>
      </c>
      <c r="E2340" s="90" t="s">
        <v>18</v>
      </c>
      <c r="F2340" s="90" t="s">
        <v>4760</v>
      </c>
      <c r="G2340" s="90" t="s">
        <v>15163</v>
      </c>
      <c r="H2340" s="90" t="s">
        <v>913</v>
      </c>
      <c r="I2340" s="90" t="s">
        <v>1060</v>
      </c>
      <c r="J2340" s="116">
        <v>353</v>
      </c>
      <c r="K2340" s="90" t="s">
        <v>1963</v>
      </c>
      <c r="L2340" s="90" t="s">
        <v>583</v>
      </c>
      <c r="M2340" s="94" t="str">
        <f t="shared" si="39"/>
        <v>VAZQUEZ Enrique</v>
      </c>
      <c r="N2340" s="94" t="str">
        <f>IFERROR(VLOOKUP(A2340,'[2]CLASES-TEMPORADA 2022_2023-2023'!$A:$M,12,0),"")</f>
        <v/>
      </c>
      <c r="O2340" s="90" t="str">
        <f>IFERROR(VLOOKUP(A2340,'[2]CLASES-TEMPORADA 2022_2023-2023'!$A:$M,13,0),"")</f>
        <v/>
      </c>
    </row>
    <row r="2341" spans="1:15" s="94" customFormat="1" x14ac:dyDescent="0.2">
      <c r="A2341" s="116">
        <v>28481</v>
      </c>
      <c r="B2341" s="90" t="s">
        <v>8750</v>
      </c>
      <c r="C2341" s="90" t="s">
        <v>46</v>
      </c>
      <c r="D2341" s="90" t="s">
        <v>4761</v>
      </c>
      <c r="E2341" s="90" t="s">
        <v>75</v>
      </c>
      <c r="F2341" s="90" t="s">
        <v>4762</v>
      </c>
      <c r="G2341" s="90" t="s">
        <v>15164</v>
      </c>
      <c r="H2341" s="90" t="s">
        <v>913</v>
      </c>
      <c r="I2341" s="90" t="s">
        <v>1015</v>
      </c>
      <c r="J2341" s="116">
        <v>10154</v>
      </c>
      <c r="K2341" s="90" t="s">
        <v>1963</v>
      </c>
      <c r="L2341" s="90" t="s">
        <v>583</v>
      </c>
      <c r="M2341" s="94" t="str">
        <f t="shared" si="39"/>
        <v>RODRIGUEZ Jorge</v>
      </c>
      <c r="N2341" s="94" t="str">
        <f>IFERROR(VLOOKUP(A2341,'[2]CLASES-TEMPORADA 2022_2023-2023'!$A:$M,12,0),"")</f>
        <v/>
      </c>
      <c r="O2341" s="90" t="str">
        <f>IFERROR(VLOOKUP(A2341,'[2]CLASES-TEMPORADA 2022_2023-2023'!$A:$M,13,0),"")</f>
        <v/>
      </c>
    </row>
    <row r="2342" spans="1:15" s="94" customFormat="1" x14ac:dyDescent="0.2">
      <c r="A2342" s="116">
        <v>28469</v>
      </c>
      <c r="B2342" s="90" t="s">
        <v>8750</v>
      </c>
      <c r="C2342" s="90" t="s">
        <v>46</v>
      </c>
      <c r="D2342" s="90" t="s">
        <v>4763</v>
      </c>
      <c r="E2342" s="90" t="s">
        <v>77</v>
      </c>
      <c r="F2342" s="90" t="s">
        <v>4764</v>
      </c>
      <c r="G2342" s="90" t="s">
        <v>15165</v>
      </c>
      <c r="H2342" s="90" t="s">
        <v>909</v>
      </c>
      <c r="I2342" s="90" t="s">
        <v>985</v>
      </c>
      <c r="J2342" s="116">
        <v>673</v>
      </c>
      <c r="K2342" s="90" t="s">
        <v>1963</v>
      </c>
      <c r="L2342" s="90" t="s">
        <v>583</v>
      </c>
      <c r="M2342" s="94" t="str">
        <f t="shared" si="39"/>
        <v>RODRIGUEZ Alberto</v>
      </c>
      <c r="N2342" s="94" t="str">
        <f>IFERROR(VLOOKUP(A2342,'[2]CLASES-TEMPORADA 2022_2023-2023'!$A:$M,12,0),"")</f>
        <v/>
      </c>
      <c r="O2342" s="90" t="str">
        <f>IFERROR(VLOOKUP(A2342,'[2]CLASES-TEMPORADA 2022_2023-2023'!$A:$M,13,0),"")</f>
        <v/>
      </c>
    </row>
    <row r="2343" spans="1:15" s="94" customFormat="1" x14ac:dyDescent="0.2">
      <c r="A2343" s="116">
        <v>28448</v>
      </c>
      <c r="B2343" s="90" t="s">
        <v>8750</v>
      </c>
      <c r="C2343" s="90" t="s">
        <v>722</v>
      </c>
      <c r="D2343" s="90" t="s">
        <v>723</v>
      </c>
      <c r="E2343" s="90" t="s">
        <v>721</v>
      </c>
      <c r="F2343" s="90" t="s">
        <v>4765</v>
      </c>
      <c r="G2343" s="90" t="s">
        <v>15166</v>
      </c>
      <c r="H2343" s="90" t="s">
        <v>913</v>
      </c>
      <c r="I2343" s="90" t="s">
        <v>929</v>
      </c>
      <c r="J2343" s="116">
        <v>111</v>
      </c>
      <c r="K2343" s="90" t="s">
        <v>1963</v>
      </c>
      <c r="L2343" s="90" t="s">
        <v>598</v>
      </c>
      <c r="M2343" s="94" t="str">
        <f t="shared" si="39"/>
        <v>BAZAN Cristian Tomas</v>
      </c>
      <c r="N2343" s="94">
        <f>IFERROR(VLOOKUP(A2343,'[2]CLASES-TEMPORADA 2022_2023-2023'!$A:$M,12,0),"")</f>
        <v>8</v>
      </c>
      <c r="O2343" s="90" t="str">
        <f>IFERROR(VLOOKUP(A2343,'[2]CLASES-TEMPORADA 2022_2023-2023'!$A:$M,13,0),"")</f>
        <v>REV</v>
      </c>
    </row>
    <row r="2344" spans="1:15" s="94" customFormat="1" x14ac:dyDescent="0.2">
      <c r="A2344" s="116">
        <v>28434</v>
      </c>
      <c r="B2344" s="90" t="s">
        <v>8750</v>
      </c>
      <c r="C2344" s="90" t="s">
        <v>4766</v>
      </c>
      <c r="D2344" s="90" t="s">
        <v>4767</v>
      </c>
      <c r="E2344" s="90" t="s">
        <v>23</v>
      </c>
      <c r="F2344" s="90" t="s">
        <v>4768</v>
      </c>
      <c r="G2344" s="90" t="s">
        <v>15167</v>
      </c>
      <c r="H2344" s="90" t="s">
        <v>909</v>
      </c>
      <c r="I2344" s="90" t="s">
        <v>1249</v>
      </c>
      <c r="J2344" s="116">
        <v>10181</v>
      </c>
      <c r="K2344" s="90" t="s">
        <v>1963</v>
      </c>
      <c r="L2344" s="90" t="s">
        <v>583</v>
      </c>
      <c r="M2344" s="94" t="str">
        <f t="shared" si="39"/>
        <v>MARTINEZ MECO Manuel</v>
      </c>
      <c r="N2344" s="94" t="str">
        <f>IFERROR(VLOOKUP(A2344,'[2]CLASES-TEMPORADA 2022_2023-2023'!$A:$M,12,0),"")</f>
        <v/>
      </c>
      <c r="O2344" s="90" t="str">
        <f>IFERROR(VLOOKUP(A2344,'[2]CLASES-TEMPORADA 2022_2023-2023'!$A:$M,13,0),"")</f>
        <v/>
      </c>
    </row>
    <row r="2345" spans="1:15" s="94" customFormat="1" x14ac:dyDescent="0.2">
      <c r="A2345" s="116">
        <v>28414</v>
      </c>
      <c r="B2345" s="90" t="s">
        <v>8750</v>
      </c>
      <c r="C2345" s="90" t="s">
        <v>137</v>
      </c>
      <c r="D2345" s="90" t="s">
        <v>4770</v>
      </c>
      <c r="E2345" s="90" t="s">
        <v>2001</v>
      </c>
      <c r="F2345" s="90" t="s">
        <v>4771</v>
      </c>
      <c r="G2345" s="90" t="s">
        <v>15168</v>
      </c>
      <c r="H2345" s="90" t="s">
        <v>920</v>
      </c>
      <c r="I2345" s="90" t="s">
        <v>1158</v>
      </c>
      <c r="J2345" s="116">
        <v>556</v>
      </c>
      <c r="K2345" s="90" t="s">
        <v>1963</v>
      </c>
      <c r="L2345" s="90" t="s">
        <v>587</v>
      </c>
      <c r="M2345" s="94" t="str">
        <f t="shared" si="39"/>
        <v>VALERA Miquel</v>
      </c>
      <c r="N2345" s="94" t="str">
        <f>IFERROR(VLOOKUP(A2345,'[2]CLASES-TEMPORADA 2022_2023-2023'!$A:$M,12,0),"")</f>
        <v/>
      </c>
      <c r="O2345" s="90" t="str">
        <f>IFERROR(VLOOKUP(A2345,'[2]CLASES-TEMPORADA 2022_2023-2023'!$A:$M,13,0),"")</f>
        <v/>
      </c>
    </row>
    <row r="2346" spans="1:15" s="94" customFormat="1" x14ac:dyDescent="0.2">
      <c r="A2346" s="116">
        <v>28408</v>
      </c>
      <c r="B2346" s="90" t="s">
        <v>8750</v>
      </c>
      <c r="C2346" s="90" t="s">
        <v>1381</v>
      </c>
      <c r="D2346" s="90" t="s">
        <v>3024</v>
      </c>
      <c r="E2346" s="90" t="s">
        <v>1737</v>
      </c>
      <c r="F2346" s="90" t="s">
        <v>3762</v>
      </c>
      <c r="G2346" s="90" t="s">
        <v>15169</v>
      </c>
      <c r="H2346" s="90" t="s">
        <v>913</v>
      </c>
      <c r="I2346" s="90" t="s">
        <v>1158</v>
      </c>
      <c r="J2346" s="116">
        <v>556</v>
      </c>
      <c r="K2346" s="90" t="s">
        <v>1963</v>
      </c>
      <c r="L2346" s="90" t="s">
        <v>587</v>
      </c>
      <c r="M2346" s="94" t="str">
        <f t="shared" si="39"/>
        <v>COLL Arnau</v>
      </c>
      <c r="N2346" s="94" t="str">
        <f>IFERROR(VLOOKUP(A2346,'[2]CLASES-TEMPORADA 2022_2023-2023'!$A:$M,12,0),"")</f>
        <v/>
      </c>
      <c r="O2346" s="90" t="str">
        <f>IFERROR(VLOOKUP(A2346,'[2]CLASES-TEMPORADA 2022_2023-2023'!$A:$M,13,0),"")</f>
        <v/>
      </c>
    </row>
    <row r="2347" spans="1:15" s="94" customFormat="1" x14ac:dyDescent="0.2">
      <c r="A2347" s="116">
        <v>28392</v>
      </c>
      <c r="B2347" s="90" t="s">
        <v>8750</v>
      </c>
      <c r="C2347" s="90" t="s">
        <v>66</v>
      </c>
      <c r="D2347" s="90" t="s">
        <v>1532</v>
      </c>
      <c r="E2347" s="90" t="s">
        <v>76</v>
      </c>
      <c r="F2347" s="90" t="s">
        <v>4774</v>
      </c>
      <c r="G2347" s="90" t="s">
        <v>15170</v>
      </c>
      <c r="H2347" s="90" t="s">
        <v>920</v>
      </c>
      <c r="I2347" s="90" t="s">
        <v>673</v>
      </c>
      <c r="J2347" s="116">
        <v>10202</v>
      </c>
      <c r="K2347" s="90" t="s">
        <v>1963</v>
      </c>
      <c r="L2347" s="90" t="s">
        <v>583</v>
      </c>
      <c r="M2347" s="94" t="str">
        <f t="shared" si="39"/>
        <v>MARTIN Jose Manuel</v>
      </c>
      <c r="N2347" s="94" t="str">
        <f>IFERROR(VLOOKUP(A2347,'[2]CLASES-TEMPORADA 2022_2023-2023'!$A:$M,12,0),"")</f>
        <v/>
      </c>
      <c r="O2347" s="90" t="str">
        <f>IFERROR(VLOOKUP(A2347,'[2]CLASES-TEMPORADA 2022_2023-2023'!$A:$M,13,0),"")</f>
        <v/>
      </c>
    </row>
    <row r="2348" spans="1:15" s="94" customFormat="1" x14ac:dyDescent="0.2">
      <c r="A2348" s="116">
        <v>28384</v>
      </c>
      <c r="B2348" s="90" t="s">
        <v>10851</v>
      </c>
      <c r="C2348" s="90" t="s">
        <v>1764</v>
      </c>
      <c r="D2348" s="90" t="s">
        <v>83</v>
      </c>
      <c r="E2348" s="90" t="s">
        <v>3459</v>
      </c>
      <c r="F2348" s="90" t="s">
        <v>4776</v>
      </c>
      <c r="G2348" s="90" t="s">
        <v>15171</v>
      </c>
      <c r="H2348" s="90" t="s">
        <v>913</v>
      </c>
      <c r="I2348" s="90" t="s">
        <v>921</v>
      </c>
      <c r="J2348" s="116">
        <v>78</v>
      </c>
      <c r="K2348" s="90" t="s">
        <v>1963</v>
      </c>
      <c r="L2348" s="90" t="s">
        <v>583</v>
      </c>
      <c r="M2348" s="94" t="str">
        <f t="shared" si="39"/>
        <v>CONESA Maria Del Pilar</v>
      </c>
      <c r="N2348" s="94" t="str">
        <f>IFERROR(VLOOKUP(A2348,'[2]CLASES-TEMPORADA 2022_2023-2023'!$A:$M,12,0),"")</f>
        <v/>
      </c>
      <c r="O2348" s="90" t="str">
        <f>IFERROR(VLOOKUP(A2348,'[2]CLASES-TEMPORADA 2022_2023-2023'!$A:$M,13,0),"")</f>
        <v/>
      </c>
    </row>
    <row r="2349" spans="1:15" s="94" customFormat="1" x14ac:dyDescent="0.2">
      <c r="A2349" s="116">
        <v>28367</v>
      </c>
      <c r="B2349" s="90" t="s">
        <v>10851</v>
      </c>
      <c r="C2349" s="90" t="s">
        <v>21</v>
      </c>
      <c r="D2349" s="90" t="s">
        <v>53</v>
      </c>
      <c r="E2349" s="90" t="s">
        <v>1073</v>
      </c>
      <c r="F2349" s="90" t="s">
        <v>15172</v>
      </c>
      <c r="G2349" s="90" t="s">
        <v>15173</v>
      </c>
      <c r="H2349" s="90" t="s">
        <v>909</v>
      </c>
      <c r="I2349" s="90" t="s">
        <v>1249</v>
      </c>
      <c r="J2349" s="116">
        <v>10181</v>
      </c>
      <c r="K2349" s="90" t="s">
        <v>1963</v>
      </c>
      <c r="L2349" s="90" t="s">
        <v>583</v>
      </c>
      <c r="M2349" s="94" t="str">
        <f t="shared" si="39"/>
        <v>GARCIA Sofia</v>
      </c>
      <c r="N2349" s="94" t="str">
        <f>IFERROR(VLOOKUP(A2349,'[2]CLASES-TEMPORADA 2022_2023-2023'!$A:$M,12,0),"")</f>
        <v/>
      </c>
      <c r="O2349" s="90" t="str">
        <f>IFERROR(VLOOKUP(A2349,'[2]CLASES-TEMPORADA 2022_2023-2023'!$A:$M,13,0),"")</f>
        <v/>
      </c>
    </row>
    <row r="2350" spans="1:15" s="94" customFormat="1" x14ac:dyDescent="0.2">
      <c r="A2350" s="116">
        <v>28357</v>
      </c>
      <c r="B2350" s="90" t="s">
        <v>8750</v>
      </c>
      <c r="C2350" s="90" t="s">
        <v>26</v>
      </c>
      <c r="D2350" s="90" t="s">
        <v>21</v>
      </c>
      <c r="E2350" s="90" t="s">
        <v>5877</v>
      </c>
      <c r="F2350" s="90" t="s">
        <v>15174</v>
      </c>
      <c r="G2350" s="90" t="s">
        <v>15175</v>
      </c>
      <c r="H2350" s="90" t="s">
        <v>909</v>
      </c>
      <c r="I2350" s="90" t="s">
        <v>1001</v>
      </c>
      <c r="J2350" s="116">
        <v>10043</v>
      </c>
      <c r="K2350" s="90" t="s">
        <v>1963</v>
      </c>
      <c r="L2350" s="90" t="s">
        <v>591</v>
      </c>
      <c r="M2350" s="94" t="str">
        <f t="shared" si="39"/>
        <v>GOMEZ Arturo</v>
      </c>
      <c r="N2350" s="94" t="str">
        <f>IFERROR(VLOOKUP(A2350,'[2]CLASES-TEMPORADA 2022_2023-2023'!$A:$M,12,0),"")</f>
        <v/>
      </c>
      <c r="O2350" s="90" t="str">
        <f>IFERROR(VLOOKUP(A2350,'[2]CLASES-TEMPORADA 2022_2023-2023'!$A:$M,13,0),"")</f>
        <v/>
      </c>
    </row>
    <row r="2351" spans="1:15" s="94" customFormat="1" x14ac:dyDescent="0.2">
      <c r="A2351" s="116">
        <v>28348</v>
      </c>
      <c r="B2351" s="90" t="s">
        <v>8750</v>
      </c>
      <c r="C2351" s="90" t="s">
        <v>4779</v>
      </c>
      <c r="D2351" s="90" t="s">
        <v>4780</v>
      </c>
      <c r="E2351" s="90" t="s">
        <v>4781</v>
      </c>
      <c r="F2351" s="90" t="s">
        <v>4782</v>
      </c>
      <c r="G2351" s="90" t="s">
        <v>15176</v>
      </c>
      <c r="H2351" s="90" t="s">
        <v>913</v>
      </c>
      <c r="I2351" s="90" t="s">
        <v>944</v>
      </c>
      <c r="J2351" s="116">
        <v>266</v>
      </c>
      <c r="K2351" s="90" t="s">
        <v>2079</v>
      </c>
      <c r="L2351" s="90" t="s">
        <v>583</v>
      </c>
      <c r="M2351" s="94" t="str">
        <f t="shared" si="39"/>
        <v>FLORIN Marius</v>
      </c>
      <c r="N2351" s="94" t="str">
        <f>IFERROR(VLOOKUP(A2351,'[2]CLASES-TEMPORADA 2022_2023-2023'!$A:$M,12,0),"")</f>
        <v/>
      </c>
      <c r="O2351" s="90" t="str">
        <f>IFERROR(VLOOKUP(A2351,'[2]CLASES-TEMPORADA 2022_2023-2023'!$A:$M,13,0),"")</f>
        <v/>
      </c>
    </row>
    <row r="2352" spans="1:15" s="94" customFormat="1" x14ac:dyDescent="0.2">
      <c r="A2352" s="116">
        <v>28340</v>
      </c>
      <c r="B2352" s="90" t="s">
        <v>10851</v>
      </c>
      <c r="C2352" s="90" t="s">
        <v>25</v>
      </c>
      <c r="D2352" s="90" t="s">
        <v>15177</v>
      </c>
      <c r="E2352" s="90" t="s">
        <v>4195</v>
      </c>
      <c r="F2352" s="90" t="s">
        <v>15178</v>
      </c>
      <c r="G2352" s="90" t="s">
        <v>15179</v>
      </c>
      <c r="H2352" s="90" t="s">
        <v>909</v>
      </c>
      <c r="I2352" s="90" t="s">
        <v>1048</v>
      </c>
      <c r="J2352" s="116">
        <v>10456</v>
      </c>
      <c r="K2352" s="90" t="s">
        <v>1963</v>
      </c>
      <c r="L2352" s="90" t="s">
        <v>604</v>
      </c>
      <c r="M2352" s="94" t="str">
        <f t="shared" si="39"/>
        <v>MARTINEZ Monica</v>
      </c>
      <c r="N2352" s="94" t="str">
        <f>IFERROR(VLOOKUP(A2352,'[2]CLASES-TEMPORADA 2022_2023-2023'!$A:$M,12,0),"")</f>
        <v/>
      </c>
      <c r="O2352" s="90" t="str">
        <f>IFERROR(VLOOKUP(A2352,'[2]CLASES-TEMPORADA 2022_2023-2023'!$A:$M,13,0),"")</f>
        <v/>
      </c>
    </row>
    <row r="2353" spans="1:15" s="94" customFormat="1" x14ac:dyDescent="0.2">
      <c r="A2353" s="116">
        <v>28335</v>
      </c>
      <c r="B2353" s="90" t="s">
        <v>8750</v>
      </c>
      <c r="C2353" s="90" t="s">
        <v>1707</v>
      </c>
      <c r="D2353" s="90" t="s">
        <v>1386</v>
      </c>
      <c r="E2353" s="90" t="s">
        <v>126</v>
      </c>
      <c r="F2353" s="90" t="s">
        <v>4783</v>
      </c>
      <c r="G2353" s="90" t="s">
        <v>15180</v>
      </c>
      <c r="H2353" s="90" t="s">
        <v>909</v>
      </c>
      <c r="I2353" s="90" t="s">
        <v>921</v>
      </c>
      <c r="J2353" s="116">
        <v>78</v>
      </c>
      <c r="K2353" s="90" t="s">
        <v>1963</v>
      </c>
      <c r="L2353" s="90" t="s">
        <v>583</v>
      </c>
      <c r="M2353" s="94" t="str">
        <f t="shared" si="39"/>
        <v>CANTARERO Pablo</v>
      </c>
      <c r="N2353" s="94" t="str">
        <f>IFERROR(VLOOKUP(A2353,'[2]CLASES-TEMPORADA 2022_2023-2023'!$A:$M,12,0),"")</f>
        <v/>
      </c>
      <c r="O2353" s="90" t="str">
        <f>IFERROR(VLOOKUP(A2353,'[2]CLASES-TEMPORADA 2022_2023-2023'!$A:$M,13,0),"")</f>
        <v/>
      </c>
    </row>
    <row r="2354" spans="1:15" s="94" customFormat="1" x14ac:dyDescent="0.2">
      <c r="A2354" s="116">
        <v>28325</v>
      </c>
      <c r="B2354" s="90" t="s">
        <v>8750</v>
      </c>
      <c r="C2354" s="90" t="s">
        <v>21</v>
      </c>
      <c r="D2354" s="90" t="s">
        <v>4111</v>
      </c>
      <c r="E2354" s="90" t="s">
        <v>4784</v>
      </c>
      <c r="F2354" s="90" t="s">
        <v>4785</v>
      </c>
      <c r="G2354" s="90" t="s">
        <v>15181</v>
      </c>
      <c r="H2354" s="90" t="s">
        <v>920</v>
      </c>
      <c r="I2354" s="90" t="s">
        <v>919</v>
      </c>
      <c r="J2354" s="116">
        <v>47</v>
      </c>
      <c r="K2354" s="90" t="s">
        <v>1963</v>
      </c>
      <c r="L2354" s="90" t="s">
        <v>585</v>
      </c>
      <c r="M2354" s="94" t="str">
        <f t="shared" si="39"/>
        <v>GARCIA Demetrio Carlos</v>
      </c>
      <c r="N2354" s="94" t="str">
        <f>IFERROR(VLOOKUP(A2354,'[2]CLASES-TEMPORADA 2022_2023-2023'!$A:$M,12,0),"")</f>
        <v/>
      </c>
      <c r="O2354" s="90" t="str">
        <f>IFERROR(VLOOKUP(A2354,'[2]CLASES-TEMPORADA 2022_2023-2023'!$A:$M,13,0),"")</f>
        <v/>
      </c>
    </row>
    <row r="2355" spans="1:15" s="94" customFormat="1" x14ac:dyDescent="0.2">
      <c r="A2355" s="116">
        <v>28314</v>
      </c>
      <c r="B2355" s="90" t="s">
        <v>10851</v>
      </c>
      <c r="C2355" s="90" t="s">
        <v>1438</v>
      </c>
      <c r="D2355" s="90" t="s">
        <v>1671</v>
      </c>
      <c r="E2355" s="90" t="s">
        <v>4787</v>
      </c>
      <c r="F2355" s="90" t="s">
        <v>4788</v>
      </c>
      <c r="G2355" s="90" t="s">
        <v>15182</v>
      </c>
      <c r="H2355" s="90" t="s">
        <v>913</v>
      </c>
      <c r="I2355" s="90" t="s">
        <v>937</v>
      </c>
      <c r="J2355" s="116">
        <v>248</v>
      </c>
      <c r="K2355" s="90" t="s">
        <v>1963</v>
      </c>
      <c r="L2355" s="90" t="s">
        <v>587</v>
      </c>
      <c r="M2355" s="94" t="str">
        <f t="shared" si="39"/>
        <v>DIEZ Lluna</v>
      </c>
      <c r="N2355" s="94" t="str">
        <f>IFERROR(VLOOKUP(A2355,'[2]CLASES-TEMPORADA 2022_2023-2023'!$A:$M,12,0),"")</f>
        <v/>
      </c>
      <c r="O2355" s="90" t="str">
        <f>IFERROR(VLOOKUP(A2355,'[2]CLASES-TEMPORADA 2022_2023-2023'!$A:$M,13,0),"")</f>
        <v/>
      </c>
    </row>
    <row r="2356" spans="1:15" s="94" customFormat="1" x14ac:dyDescent="0.2">
      <c r="A2356" s="116">
        <v>28312</v>
      </c>
      <c r="B2356" s="90" t="s">
        <v>8750</v>
      </c>
      <c r="C2356" s="90" t="s">
        <v>4786</v>
      </c>
      <c r="D2356" s="90" t="s">
        <v>4789</v>
      </c>
      <c r="E2356" s="90" t="s">
        <v>3107</v>
      </c>
      <c r="F2356" s="90" t="s">
        <v>3599</v>
      </c>
      <c r="G2356" s="90" t="s">
        <v>15183</v>
      </c>
      <c r="H2356" s="90" t="s">
        <v>913</v>
      </c>
      <c r="I2356" s="90" t="s">
        <v>937</v>
      </c>
      <c r="J2356" s="116">
        <v>248</v>
      </c>
      <c r="K2356" s="90" t="s">
        <v>1963</v>
      </c>
      <c r="L2356" s="90" t="s">
        <v>587</v>
      </c>
      <c r="M2356" s="94" t="str">
        <f t="shared" si="39"/>
        <v>ABIO Xavier</v>
      </c>
      <c r="N2356" s="94" t="str">
        <f>IFERROR(VLOOKUP(A2356,'[2]CLASES-TEMPORADA 2022_2023-2023'!$A:$M,12,0),"")</f>
        <v/>
      </c>
      <c r="O2356" s="90" t="str">
        <f>IFERROR(VLOOKUP(A2356,'[2]CLASES-TEMPORADA 2022_2023-2023'!$A:$M,13,0),"")</f>
        <v/>
      </c>
    </row>
    <row r="2357" spans="1:15" s="94" customFormat="1" x14ac:dyDescent="0.2">
      <c r="A2357" s="116">
        <v>28305</v>
      </c>
      <c r="B2357" s="90" t="s">
        <v>8750</v>
      </c>
      <c r="C2357" s="90" t="s">
        <v>93</v>
      </c>
      <c r="D2357" s="90" t="s">
        <v>22</v>
      </c>
      <c r="E2357" s="90" t="s">
        <v>2464</v>
      </c>
      <c r="F2357" s="90" t="s">
        <v>4790</v>
      </c>
      <c r="G2357" s="90" t="s">
        <v>15184</v>
      </c>
      <c r="H2357" s="90" t="s">
        <v>909</v>
      </c>
      <c r="I2357" s="90" t="s">
        <v>1161</v>
      </c>
      <c r="J2357" s="116">
        <v>10129</v>
      </c>
      <c r="K2357" s="90" t="s">
        <v>1963</v>
      </c>
      <c r="L2357" s="90" t="s">
        <v>598</v>
      </c>
      <c r="M2357" s="94" t="str">
        <f t="shared" si="39"/>
        <v>CORTES Jaime</v>
      </c>
      <c r="N2357" s="94" t="str">
        <f>IFERROR(VLOOKUP(A2357,'[2]CLASES-TEMPORADA 2022_2023-2023'!$A:$M,12,0),"")</f>
        <v/>
      </c>
      <c r="O2357" s="90" t="str">
        <f>IFERROR(VLOOKUP(A2357,'[2]CLASES-TEMPORADA 2022_2023-2023'!$A:$M,13,0),"")</f>
        <v/>
      </c>
    </row>
    <row r="2358" spans="1:15" s="94" customFormat="1" x14ac:dyDescent="0.2">
      <c r="A2358" s="116">
        <v>28298</v>
      </c>
      <c r="B2358" s="90" t="s">
        <v>8750</v>
      </c>
      <c r="C2358" s="90" t="s">
        <v>2969</v>
      </c>
      <c r="D2358" s="90" t="s">
        <v>21</v>
      </c>
      <c r="E2358" s="90" t="s">
        <v>76</v>
      </c>
      <c r="F2358" s="90" t="s">
        <v>4791</v>
      </c>
      <c r="G2358" s="90" t="s">
        <v>15185</v>
      </c>
      <c r="H2358" s="90" t="s">
        <v>913</v>
      </c>
      <c r="I2358" s="90" t="s">
        <v>1214</v>
      </c>
      <c r="J2358" s="116">
        <v>3</v>
      </c>
      <c r="K2358" s="90" t="s">
        <v>1963</v>
      </c>
      <c r="L2358" s="90" t="s">
        <v>591</v>
      </c>
      <c r="M2358" s="94" t="str">
        <f t="shared" si="39"/>
        <v>CABEZAS Jose Manuel</v>
      </c>
      <c r="N2358" s="94" t="str">
        <f>IFERROR(VLOOKUP(A2358,'[2]CLASES-TEMPORADA 2022_2023-2023'!$A:$M,12,0),"")</f>
        <v/>
      </c>
      <c r="O2358" s="90" t="str">
        <f>IFERROR(VLOOKUP(A2358,'[2]CLASES-TEMPORADA 2022_2023-2023'!$A:$M,13,0),"")</f>
        <v/>
      </c>
    </row>
    <row r="2359" spans="1:15" s="94" customFormat="1" x14ac:dyDescent="0.2">
      <c r="A2359" s="116">
        <v>28289</v>
      </c>
      <c r="B2359" s="90" t="s">
        <v>8750</v>
      </c>
      <c r="C2359" s="90" t="s">
        <v>4792</v>
      </c>
      <c r="D2359" s="90" t="s">
        <v>25</v>
      </c>
      <c r="E2359" s="90" t="s">
        <v>58</v>
      </c>
      <c r="F2359" s="90" t="s">
        <v>4793</v>
      </c>
      <c r="G2359" s="90" t="s">
        <v>15186</v>
      </c>
      <c r="H2359" s="90" t="s">
        <v>909</v>
      </c>
      <c r="I2359" s="90" t="s">
        <v>1161</v>
      </c>
      <c r="J2359" s="116">
        <v>10129</v>
      </c>
      <c r="K2359" s="90" t="s">
        <v>1963</v>
      </c>
      <c r="L2359" s="90" t="s">
        <v>598</v>
      </c>
      <c r="M2359" s="94" t="str">
        <f t="shared" si="39"/>
        <v>DOPICO Angel</v>
      </c>
      <c r="N2359" s="94" t="str">
        <f>IFERROR(VLOOKUP(A2359,'[2]CLASES-TEMPORADA 2022_2023-2023'!$A:$M,12,0),"")</f>
        <v/>
      </c>
      <c r="O2359" s="90" t="str">
        <f>IFERROR(VLOOKUP(A2359,'[2]CLASES-TEMPORADA 2022_2023-2023'!$A:$M,13,0),"")</f>
        <v/>
      </c>
    </row>
    <row r="2360" spans="1:15" s="94" customFormat="1" x14ac:dyDescent="0.2">
      <c r="A2360" s="116">
        <v>28258</v>
      </c>
      <c r="B2360" s="90" t="s">
        <v>8750</v>
      </c>
      <c r="C2360" s="90" t="s">
        <v>29</v>
      </c>
      <c r="D2360" s="90" t="s">
        <v>1682</v>
      </c>
      <c r="E2360" s="90" t="s">
        <v>130</v>
      </c>
      <c r="F2360" s="90" t="s">
        <v>4794</v>
      </c>
      <c r="G2360" s="90" t="s">
        <v>15187</v>
      </c>
      <c r="H2360" s="90" t="s">
        <v>920</v>
      </c>
      <c r="I2360" s="90" t="s">
        <v>915</v>
      </c>
      <c r="J2360" s="116">
        <v>37</v>
      </c>
      <c r="K2360" s="90" t="s">
        <v>1963</v>
      </c>
      <c r="L2360" s="90" t="s">
        <v>185</v>
      </c>
      <c r="M2360" s="94" t="str">
        <f t="shared" si="39"/>
        <v>SANCHEZ Guillermo</v>
      </c>
      <c r="N2360" s="94" t="str">
        <f>IFERROR(VLOOKUP(A2360,'[2]CLASES-TEMPORADA 2022_2023-2023'!$A:$M,12,0),"")</f>
        <v/>
      </c>
      <c r="O2360" s="90" t="str">
        <f>IFERROR(VLOOKUP(A2360,'[2]CLASES-TEMPORADA 2022_2023-2023'!$A:$M,13,0),"")</f>
        <v/>
      </c>
    </row>
    <row r="2361" spans="1:15" s="94" customFormat="1" x14ac:dyDescent="0.2">
      <c r="A2361" s="116">
        <v>28257</v>
      </c>
      <c r="B2361" s="90" t="s">
        <v>8750</v>
      </c>
      <c r="C2361" s="90" t="s">
        <v>3817</v>
      </c>
      <c r="D2361" s="90" t="s">
        <v>28</v>
      </c>
      <c r="E2361" s="90" t="s">
        <v>3004</v>
      </c>
      <c r="F2361" s="90" t="s">
        <v>4795</v>
      </c>
      <c r="G2361" s="90" t="s">
        <v>15188</v>
      </c>
      <c r="H2361" s="90" t="s">
        <v>909</v>
      </c>
      <c r="I2361" s="90" t="s">
        <v>1117</v>
      </c>
      <c r="J2361" s="116">
        <v>243</v>
      </c>
      <c r="K2361" s="90" t="s">
        <v>1963</v>
      </c>
      <c r="L2361" s="90" t="s">
        <v>587</v>
      </c>
      <c r="M2361" s="94" t="str">
        <f t="shared" ref="M2361:M2424" si="40">CONCATENATE(C2361," ",PROPER(E2361))</f>
        <v>MESA Josep</v>
      </c>
      <c r="N2361" s="94" t="str">
        <f>IFERROR(VLOOKUP(A2361,'[2]CLASES-TEMPORADA 2022_2023-2023'!$A:$M,12,0),"")</f>
        <v/>
      </c>
      <c r="O2361" s="90" t="str">
        <f>IFERROR(VLOOKUP(A2361,'[2]CLASES-TEMPORADA 2022_2023-2023'!$A:$M,13,0),"")</f>
        <v/>
      </c>
    </row>
    <row r="2362" spans="1:15" s="94" customFormat="1" x14ac:dyDescent="0.2">
      <c r="A2362" s="116">
        <v>28244</v>
      </c>
      <c r="B2362" s="90" t="s">
        <v>8750</v>
      </c>
      <c r="C2362" s="90" t="s">
        <v>31</v>
      </c>
      <c r="D2362" s="90" t="s">
        <v>4796</v>
      </c>
      <c r="E2362" s="90" t="s">
        <v>34</v>
      </c>
      <c r="F2362" s="90" t="s">
        <v>4797</v>
      </c>
      <c r="G2362" s="90" t="s">
        <v>15189</v>
      </c>
      <c r="H2362" s="90" t="s">
        <v>913</v>
      </c>
      <c r="I2362" s="90" t="s">
        <v>1075</v>
      </c>
      <c r="J2362" s="116">
        <v>17</v>
      </c>
      <c r="K2362" s="90" t="s">
        <v>1963</v>
      </c>
      <c r="L2362" s="90" t="s">
        <v>591</v>
      </c>
      <c r="M2362" s="94" t="str">
        <f t="shared" si="40"/>
        <v>LOPEZ Alejandro</v>
      </c>
      <c r="N2362" s="94" t="str">
        <f>IFERROR(VLOOKUP(A2362,'[2]CLASES-TEMPORADA 2022_2023-2023'!$A:$M,12,0),"")</f>
        <v/>
      </c>
      <c r="O2362" s="90" t="str">
        <f>IFERROR(VLOOKUP(A2362,'[2]CLASES-TEMPORADA 2022_2023-2023'!$A:$M,13,0),"")</f>
        <v/>
      </c>
    </row>
    <row r="2363" spans="1:15" s="94" customFormat="1" x14ac:dyDescent="0.2">
      <c r="A2363" s="116">
        <v>28242</v>
      </c>
      <c r="B2363" s="90" t="s">
        <v>8750</v>
      </c>
      <c r="C2363" s="90" t="s">
        <v>4798</v>
      </c>
      <c r="D2363" s="90" t="s">
        <v>31</v>
      </c>
      <c r="E2363" s="90" t="s">
        <v>2040</v>
      </c>
      <c r="F2363" s="90" t="s">
        <v>4799</v>
      </c>
      <c r="G2363" s="90" t="s">
        <v>15190</v>
      </c>
      <c r="H2363" s="90" t="s">
        <v>913</v>
      </c>
      <c r="I2363" s="90" t="s">
        <v>1075</v>
      </c>
      <c r="J2363" s="116">
        <v>17</v>
      </c>
      <c r="K2363" s="90" t="s">
        <v>1963</v>
      </c>
      <c r="L2363" s="90" t="s">
        <v>591</v>
      </c>
      <c r="M2363" s="94" t="str">
        <f t="shared" si="40"/>
        <v>MERELLO Juan</v>
      </c>
      <c r="N2363" s="94" t="str">
        <f>IFERROR(VLOOKUP(A2363,'[2]CLASES-TEMPORADA 2022_2023-2023'!$A:$M,12,0),"")</f>
        <v/>
      </c>
      <c r="O2363" s="90" t="str">
        <f>IFERROR(VLOOKUP(A2363,'[2]CLASES-TEMPORADA 2022_2023-2023'!$A:$M,13,0),"")</f>
        <v/>
      </c>
    </row>
    <row r="2364" spans="1:15" s="94" customFormat="1" x14ac:dyDescent="0.2">
      <c r="A2364" s="116">
        <v>28227</v>
      </c>
      <c r="B2364" s="90" t="s">
        <v>8750</v>
      </c>
      <c r="C2364" s="90" t="s">
        <v>15191</v>
      </c>
      <c r="D2364" s="90" t="s">
        <v>31</v>
      </c>
      <c r="E2364" s="90" t="s">
        <v>5595</v>
      </c>
      <c r="F2364" s="90" t="s">
        <v>15192</v>
      </c>
      <c r="G2364" s="90" t="s">
        <v>15193</v>
      </c>
      <c r="H2364" s="90" t="s">
        <v>913</v>
      </c>
      <c r="I2364" s="90" t="s">
        <v>1145</v>
      </c>
      <c r="J2364" s="116">
        <v>10018</v>
      </c>
      <c r="K2364" s="90" t="s">
        <v>1963</v>
      </c>
      <c r="L2364" s="90" t="s">
        <v>591</v>
      </c>
      <c r="M2364" s="94" t="str">
        <f t="shared" si="40"/>
        <v>VALDIVIA Emilio</v>
      </c>
      <c r="N2364" s="94" t="str">
        <f>IFERROR(VLOOKUP(A2364,'[2]CLASES-TEMPORADA 2022_2023-2023'!$A:$M,12,0),"")</f>
        <v/>
      </c>
      <c r="O2364" s="90" t="str">
        <f>IFERROR(VLOOKUP(A2364,'[2]CLASES-TEMPORADA 2022_2023-2023'!$A:$M,13,0),"")</f>
        <v/>
      </c>
    </row>
    <row r="2365" spans="1:15" s="94" customFormat="1" x14ac:dyDescent="0.2">
      <c r="A2365" s="116">
        <v>28224</v>
      </c>
      <c r="B2365" s="90" t="s">
        <v>10851</v>
      </c>
      <c r="C2365" s="90" t="s">
        <v>4800</v>
      </c>
      <c r="D2365" s="90" t="s">
        <v>4801</v>
      </c>
      <c r="E2365" s="90" t="s">
        <v>4802</v>
      </c>
      <c r="F2365" s="90" t="s">
        <v>3250</v>
      </c>
      <c r="G2365" s="90" t="s">
        <v>15194</v>
      </c>
      <c r="H2365" s="90" t="s">
        <v>913</v>
      </c>
      <c r="I2365" s="90" t="s">
        <v>1160</v>
      </c>
      <c r="J2365" s="116">
        <v>278</v>
      </c>
      <c r="K2365" s="90" t="s">
        <v>1963</v>
      </c>
      <c r="L2365" s="90" t="s">
        <v>587</v>
      </c>
      <c r="M2365" s="94" t="str">
        <f t="shared" si="40"/>
        <v>DE SAN ANTONIO Eunice</v>
      </c>
      <c r="N2365" s="94" t="str">
        <f>IFERROR(VLOOKUP(A2365,'[2]CLASES-TEMPORADA 2022_2023-2023'!$A:$M,12,0),"")</f>
        <v/>
      </c>
      <c r="O2365" s="90" t="str">
        <f>IFERROR(VLOOKUP(A2365,'[2]CLASES-TEMPORADA 2022_2023-2023'!$A:$M,13,0),"")</f>
        <v/>
      </c>
    </row>
    <row r="2366" spans="1:15" s="94" customFormat="1" x14ac:dyDescent="0.2">
      <c r="A2366" s="116">
        <v>28219</v>
      </c>
      <c r="B2366" s="90" t="s">
        <v>8750</v>
      </c>
      <c r="C2366" s="90" t="s">
        <v>1367</v>
      </c>
      <c r="D2366" s="90" t="s">
        <v>4803</v>
      </c>
      <c r="E2366" s="90" t="s">
        <v>1995</v>
      </c>
      <c r="F2366" s="90" t="s">
        <v>4804</v>
      </c>
      <c r="G2366" s="90" t="s">
        <v>15195</v>
      </c>
      <c r="H2366" s="90" t="s">
        <v>913</v>
      </c>
      <c r="I2366" s="90" t="s">
        <v>1160</v>
      </c>
      <c r="J2366" s="116">
        <v>278</v>
      </c>
      <c r="K2366" s="90" t="s">
        <v>1963</v>
      </c>
      <c r="L2366" s="90" t="s">
        <v>587</v>
      </c>
      <c r="M2366" s="94" t="str">
        <f t="shared" si="40"/>
        <v>PACAREU Aleix</v>
      </c>
      <c r="N2366" s="94" t="str">
        <f>IFERROR(VLOOKUP(A2366,'[2]CLASES-TEMPORADA 2022_2023-2023'!$A:$M,12,0),"")</f>
        <v/>
      </c>
      <c r="O2366" s="90" t="str">
        <f>IFERROR(VLOOKUP(A2366,'[2]CLASES-TEMPORADA 2022_2023-2023'!$A:$M,13,0),"")</f>
        <v/>
      </c>
    </row>
    <row r="2367" spans="1:15" s="94" customFormat="1" x14ac:dyDescent="0.2">
      <c r="A2367" s="116">
        <v>28202</v>
      </c>
      <c r="B2367" s="90" t="s">
        <v>8750</v>
      </c>
      <c r="C2367" s="90" t="s">
        <v>4805</v>
      </c>
      <c r="D2367" s="90" t="s">
        <v>2940</v>
      </c>
      <c r="E2367" s="90" t="s">
        <v>23</v>
      </c>
      <c r="F2367" s="90" t="s">
        <v>4806</v>
      </c>
      <c r="G2367" s="90" t="s">
        <v>15196</v>
      </c>
      <c r="H2367" s="90" t="s">
        <v>920</v>
      </c>
      <c r="I2367" s="90" t="s">
        <v>915</v>
      </c>
      <c r="J2367" s="116">
        <v>37</v>
      </c>
      <c r="K2367" s="90" t="s">
        <v>1963</v>
      </c>
      <c r="L2367" s="90" t="s">
        <v>185</v>
      </c>
      <c r="M2367" s="94" t="str">
        <f t="shared" si="40"/>
        <v>CORO Manuel</v>
      </c>
      <c r="N2367" s="94" t="str">
        <f>IFERROR(VLOOKUP(A2367,'[2]CLASES-TEMPORADA 2022_2023-2023'!$A:$M,12,0),"")</f>
        <v/>
      </c>
      <c r="O2367" s="90" t="str">
        <f>IFERROR(VLOOKUP(A2367,'[2]CLASES-TEMPORADA 2022_2023-2023'!$A:$M,13,0),"")</f>
        <v/>
      </c>
    </row>
    <row r="2368" spans="1:15" s="94" customFormat="1" x14ac:dyDescent="0.2">
      <c r="A2368" s="116">
        <v>28201</v>
      </c>
      <c r="B2368" s="90" t="s">
        <v>8750</v>
      </c>
      <c r="C2368" s="90" t="s">
        <v>31</v>
      </c>
      <c r="D2368" s="90" t="s">
        <v>1578</v>
      </c>
      <c r="E2368" s="90" t="s">
        <v>108</v>
      </c>
      <c r="F2368" s="90" t="s">
        <v>4807</v>
      </c>
      <c r="G2368" s="90" t="s">
        <v>15197</v>
      </c>
      <c r="H2368" s="90" t="s">
        <v>913</v>
      </c>
      <c r="I2368" s="90" t="s">
        <v>954</v>
      </c>
      <c r="J2368" s="116">
        <v>321</v>
      </c>
      <c r="K2368" s="90" t="s">
        <v>1963</v>
      </c>
      <c r="L2368" s="90" t="s">
        <v>591</v>
      </c>
      <c r="M2368" s="94" t="str">
        <f t="shared" si="40"/>
        <v>LOPEZ Sergio</v>
      </c>
      <c r="N2368" s="94" t="str">
        <f>IFERROR(VLOOKUP(A2368,'[2]CLASES-TEMPORADA 2022_2023-2023'!$A:$M,12,0),"")</f>
        <v/>
      </c>
      <c r="O2368" s="90" t="str">
        <f>IFERROR(VLOOKUP(A2368,'[2]CLASES-TEMPORADA 2022_2023-2023'!$A:$M,13,0),"")</f>
        <v/>
      </c>
    </row>
    <row r="2369" spans="1:15" s="94" customFormat="1" x14ac:dyDescent="0.2">
      <c r="A2369" s="116">
        <v>28198</v>
      </c>
      <c r="B2369" s="90" t="s">
        <v>8750</v>
      </c>
      <c r="C2369" s="90" t="s">
        <v>2969</v>
      </c>
      <c r="D2369" s="90" t="s">
        <v>28</v>
      </c>
      <c r="E2369" s="90" t="s">
        <v>2550</v>
      </c>
      <c r="F2369" s="90" t="s">
        <v>4808</v>
      </c>
      <c r="G2369" s="90" t="s">
        <v>15198</v>
      </c>
      <c r="H2369" s="90" t="s">
        <v>913</v>
      </c>
      <c r="I2369" s="90" t="s">
        <v>1118</v>
      </c>
      <c r="J2369" s="116">
        <v>169</v>
      </c>
      <c r="K2369" s="90" t="s">
        <v>1963</v>
      </c>
      <c r="L2369" s="90" t="s">
        <v>591</v>
      </c>
      <c r="M2369" s="94" t="str">
        <f t="shared" si="40"/>
        <v>CABEZAS Gabriel</v>
      </c>
      <c r="N2369" s="94" t="str">
        <f>IFERROR(VLOOKUP(A2369,'[2]CLASES-TEMPORADA 2022_2023-2023'!$A:$M,12,0),"")</f>
        <v/>
      </c>
      <c r="O2369" s="90" t="str">
        <f>IFERROR(VLOOKUP(A2369,'[2]CLASES-TEMPORADA 2022_2023-2023'!$A:$M,13,0),"")</f>
        <v/>
      </c>
    </row>
    <row r="2370" spans="1:15" s="94" customFormat="1" x14ac:dyDescent="0.2">
      <c r="A2370" s="116">
        <v>28187</v>
      </c>
      <c r="B2370" s="90" t="s">
        <v>8750</v>
      </c>
      <c r="C2370" s="90" t="s">
        <v>4809</v>
      </c>
      <c r="D2370" s="90" t="s">
        <v>4810</v>
      </c>
      <c r="E2370" s="90" t="s">
        <v>931</v>
      </c>
      <c r="F2370" s="90" t="s">
        <v>4811</v>
      </c>
      <c r="G2370" s="90" t="s">
        <v>15199</v>
      </c>
      <c r="H2370" s="90" t="s">
        <v>920</v>
      </c>
      <c r="I2370" s="90" t="s">
        <v>941</v>
      </c>
      <c r="J2370" s="116">
        <v>262</v>
      </c>
      <c r="K2370" s="90" t="s">
        <v>1963</v>
      </c>
      <c r="L2370" s="90" t="s">
        <v>587</v>
      </c>
      <c r="M2370" s="94" t="str">
        <f t="shared" si="40"/>
        <v>PAGE Alex</v>
      </c>
      <c r="N2370" s="94" t="str">
        <f>IFERROR(VLOOKUP(A2370,'[2]CLASES-TEMPORADA 2022_2023-2023'!$A:$M,12,0),"")</f>
        <v/>
      </c>
      <c r="O2370" s="90" t="str">
        <f>IFERROR(VLOOKUP(A2370,'[2]CLASES-TEMPORADA 2022_2023-2023'!$A:$M,13,0),"")</f>
        <v/>
      </c>
    </row>
    <row r="2371" spans="1:15" s="94" customFormat="1" x14ac:dyDescent="0.2">
      <c r="A2371" s="116">
        <v>28184</v>
      </c>
      <c r="B2371" s="90" t="s">
        <v>8750</v>
      </c>
      <c r="C2371" s="90" t="s">
        <v>1813</v>
      </c>
      <c r="D2371" s="90" t="s">
        <v>4812</v>
      </c>
      <c r="E2371" s="90" t="s">
        <v>2830</v>
      </c>
      <c r="F2371" s="90" t="s">
        <v>4813</v>
      </c>
      <c r="G2371" s="90" t="s">
        <v>15200</v>
      </c>
      <c r="H2371" s="90" t="s">
        <v>913</v>
      </c>
      <c r="I2371" s="90" t="s">
        <v>1126</v>
      </c>
      <c r="J2371" s="116">
        <v>128</v>
      </c>
      <c r="K2371" s="90" t="s">
        <v>1963</v>
      </c>
      <c r="L2371" s="90" t="s">
        <v>587</v>
      </c>
      <c r="M2371" s="94" t="str">
        <f t="shared" si="40"/>
        <v>QUESADA Roger</v>
      </c>
      <c r="N2371" s="94" t="str">
        <f>IFERROR(VLOOKUP(A2371,'[2]CLASES-TEMPORADA 2022_2023-2023'!$A:$M,12,0),"")</f>
        <v/>
      </c>
      <c r="O2371" s="90" t="str">
        <f>IFERROR(VLOOKUP(A2371,'[2]CLASES-TEMPORADA 2022_2023-2023'!$A:$M,13,0),"")</f>
        <v/>
      </c>
    </row>
    <row r="2372" spans="1:15" s="94" customFormat="1" x14ac:dyDescent="0.2">
      <c r="A2372" s="116">
        <v>28152</v>
      </c>
      <c r="B2372" s="90" t="s">
        <v>8750</v>
      </c>
      <c r="C2372" s="90" t="s">
        <v>1390</v>
      </c>
      <c r="D2372" s="90" t="s">
        <v>22</v>
      </c>
      <c r="E2372" s="90" t="s">
        <v>58</v>
      </c>
      <c r="F2372" s="90" t="s">
        <v>4814</v>
      </c>
      <c r="G2372" s="90" t="s">
        <v>15201</v>
      </c>
      <c r="H2372" s="90" t="s">
        <v>909</v>
      </c>
      <c r="I2372" s="90" t="s">
        <v>1143</v>
      </c>
      <c r="J2372" s="116">
        <v>76</v>
      </c>
      <c r="K2372" s="90" t="s">
        <v>1963</v>
      </c>
      <c r="L2372" s="90" t="s">
        <v>583</v>
      </c>
      <c r="M2372" s="94" t="str">
        <f t="shared" si="40"/>
        <v>CARNEROS Angel</v>
      </c>
      <c r="N2372" s="94" t="str">
        <f>IFERROR(VLOOKUP(A2372,'[2]CLASES-TEMPORADA 2022_2023-2023'!$A:$M,12,0),"")</f>
        <v/>
      </c>
      <c r="O2372" s="90" t="str">
        <f>IFERROR(VLOOKUP(A2372,'[2]CLASES-TEMPORADA 2022_2023-2023'!$A:$M,13,0),"")</f>
        <v/>
      </c>
    </row>
    <row r="2373" spans="1:15" s="94" customFormat="1" x14ac:dyDescent="0.2">
      <c r="A2373" s="116">
        <v>28151</v>
      </c>
      <c r="B2373" s="90" t="s">
        <v>10851</v>
      </c>
      <c r="C2373" s="90" t="s">
        <v>4815</v>
      </c>
      <c r="D2373" s="90" t="s">
        <v>4816</v>
      </c>
      <c r="E2373" s="90" t="s">
        <v>4817</v>
      </c>
      <c r="F2373" s="90" t="s">
        <v>4818</v>
      </c>
      <c r="G2373" s="90" t="s">
        <v>15202</v>
      </c>
      <c r="H2373" s="90" t="s">
        <v>909</v>
      </c>
      <c r="I2373" s="90" t="s">
        <v>1143</v>
      </c>
      <c r="J2373" s="116">
        <v>76</v>
      </c>
      <c r="K2373" s="90" t="s">
        <v>1963</v>
      </c>
      <c r="L2373" s="90" t="s">
        <v>583</v>
      </c>
      <c r="M2373" s="94" t="str">
        <f t="shared" si="40"/>
        <v>MAYORAL Eva Maria</v>
      </c>
      <c r="N2373" s="94" t="str">
        <f>IFERROR(VLOOKUP(A2373,'[2]CLASES-TEMPORADA 2022_2023-2023'!$A:$M,12,0),"")</f>
        <v/>
      </c>
      <c r="O2373" s="90" t="str">
        <f>IFERROR(VLOOKUP(A2373,'[2]CLASES-TEMPORADA 2022_2023-2023'!$A:$M,13,0),"")</f>
        <v/>
      </c>
    </row>
    <row r="2374" spans="1:15" s="94" customFormat="1" x14ac:dyDescent="0.2">
      <c r="A2374" s="116">
        <v>28148</v>
      </c>
      <c r="B2374" s="90" t="s">
        <v>8750</v>
      </c>
      <c r="C2374" s="90" t="s">
        <v>15203</v>
      </c>
      <c r="D2374" s="90" t="s">
        <v>15204</v>
      </c>
      <c r="E2374" s="90" t="s">
        <v>15205</v>
      </c>
      <c r="F2374" s="90" t="s">
        <v>4982</v>
      </c>
      <c r="G2374" s="90" t="s">
        <v>15206</v>
      </c>
      <c r="H2374" s="90" t="s">
        <v>920</v>
      </c>
      <c r="I2374" s="90" t="s">
        <v>1213</v>
      </c>
      <c r="J2374" s="116">
        <v>10149</v>
      </c>
      <c r="K2374" s="90" t="s">
        <v>2071</v>
      </c>
      <c r="L2374" s="90" t="s">
        <v>587</v>
      </c>
      <c r="M2374" s="94" t="str">
        <f t="shared" si="40"/>
        <v>ESPAÑA Fabian Andres</v>
      </c>
      <c r="N2374" s="94" t="str">
        <f>IFERROR(VLOOKUP(A2374,'[2]CLASES-TEMPORADA 2022_2023-2023'!$A:$M,12,0),"")</f>
        <v/>
      </c>
      <c r="O2374" s="90" t="str">
        <f>IFERROR(VLOOKUP(A2374,'[2]CLASES-TEMPORADA 2022_2023-2023'!$A:$M,13,0),"")</f>
        <v/>
      </c>
    </row>
    <row r="2375" spans="1:15" s="94" customFormat="1" x14ac:dyDescent="0.2">
      <c r="A2375" s="116">
        <v>28143</v>
      </c>
      <c r="B2375" s="90" t="s">
        <v>8750</v>
      </c>
      <c r="C2375" s="90" t="s">
        <v>4819</v>
      </c>
      <c r="D2375" s="90" t="s">
        <v>96</v>
      </c>
      <c r="E2375" s="90" t="s">
        <v>107</v>
      </c>
      <c r="F2375" s="90" t="s">
        <v>4820</v>
      </c>
      <c r="G2375" s="90" t="s">
        <v>15207</v>
      </c>
      <c r="H2375" s="90" t="s">
        <v>909</v>
      </c>
      <c r="I2375" s="90" t="s">
        <v>4699</v>
      </c>
      <c r="J2375" s="116">
        <v>10008</v>
      </c>
      <c r="K2375" s="90" t="s">
        <v>1963</v>
      </c>
      <c r="L2375" s="90" t="s">
        <v>583</v>
      </c>
      <c r="M2375" s="94" t="str">
        <f t="shared" si="40"/>
        <v>FERRERA Ivan</v>
      </c>
      <c r="N2375" s="94" t="str">
        <f>IFERROR(VLOOKUP(A2375,'[2]CLASES-TEMPORADA 2022_2023-2023'!$A:$M,12,0),"")</f>
        <v/>
      </c>
      <c r="O2375" s="90" t="str">
        <f>IFERROR(VLOOKUP(A2375,'[2]CLASES-TEMPORADA 2022_2023-2023'!$A:$M,13,0),"")</f>
        <v/>
      </c>
    </row>
    <row r="2376" spans="1:15" s="94" customFormat="1" x14ac:dyDescent="0.2">
      <c r="A2376" s="116">
        <v>28139</v>
      </c>
      <c r="B2376" s="90" t="s">
        <v>8750</v>
      </c>
      <c r="C2376" s="90" t="s">
        <v>4821</v>
      </c>
      <c r="D2376" s="90" t="s">
        <v>4822</v>
      </c>
      <c r="E2376" s="90" t="s">
        <v>3979</v>
      </c>
      <c r="F2376" s="90" t="s">
        <v>4823</v>
      </c>
      <c r="G2376" s="90" t="s">
        <v>15208</v>
      </c>
      <c r="H2376" s="90" t="s">
        <v>913</v>
      </c>
      <c r="I2376" s="90" t="s">
        <v>1106</v>
      </c>
      <c r="J2376" s="116">
        <v>10412</v>
      </c>
      <c r="K2376" s="90" t="s">
        <v>1963</v>
      </c>
      <c r="L2376" s="90" t="s">
        <v>587</v>
      </c>
      <c r="M2376" s="94" t="str">
        <f t="shared" si="40"/>
        <v>GUARDIOLA Ferran</v>
      </c>
      <c r="N2376" s="94" t="str">
        <f>IFERROR(VLOOKUP(A2376,'[2]CLASES-TEMPORADA 2022_2023-2023'!$A:$M,12,0),"")</f>
        <v/>
      </c>
      <c r="O2376" s="90" t="str">
        <f>IFERROR(VLOOKUP(A2376,'[2]CLASES-TEMPORADA 2022_2023-2023'!$A:$M,13,0),"")</f>
        <v/>
      </c>
    </row>
    <row r="2377" spans="1:15" s="94" customFormat="1" x14ac:dyDescent="0.2">
      <c r="A2377" s="116">
        <v>28138</v>
      </c>
      <c r="B2377" s="90" t="s">
        <v>8750</v>
      </c>
      <c r="C2377" s="90" t="s">
        <v>3064</v>
      </c>
      <c r="D2377" s="90" t="s">
        <v>1727</v>
      </c>
      <c r="E2377" s="90" t="s">
        <v>2139</v>
      </c>
      <c r="F2377" s="90" t="s">
        <v>4824</v>
      </c>
      <c r="G2377" s="90" t="s">
        <v>15209</v>
      </c>
      <c r="H2377" s="90" t="s">
        <v>913</v>
      </c>
      <c r="I2377" s="90" t="s">
        <v>951</v>
      </c>
      <c r="J2377" s="116">
        <v>305</v>
      </c>
      <c r="K2377" s="90" t="s">
        <v>1963</v>
      </c>
      <c r="L2377" s="90" t="s">
        <v>583</v>
      </c>
      <c r="M2377" s="94" t="str">
        <f t="shared" si="40"/>
        <v>SALCEDO Dario</v>
      </c>
      <c r="N2377" s="94" t="str">
        <f>IFERROR(VLOOKUP(A2377,'[2]CLASES-TEMPORADA 2022_2023-2023'!$A:$M,12,0),"")</f>
        <v/>
      </c>
      <c r="O2377" s="90" t="str">
        <f>IFERROR(VLOOKUP(A2377,'[2]CLASES-TEMPORADA 2022_2023-2023'!$A:$M,13,0),"")</f>
        <v/>
      </c>
    </row>
    <row r="2378" spans="1:15" s="94" customFormat="1" x14ac:dyDescent="0.2">
      <c r="A2378" s="116">
        <v>28135</v>
      </c>
      <c r="B2378" s="90" t="s">
        <v>10851</v>
      </c>
      <c r="C2378" s="90" t="s">
        <v>1665</v>
      </c>
      <c r="D2378" s="90" t="s">
        <v>1010</v>
      </c>
      <c r="E2378" s="90" t="s">
        <v>2335</v>
      </c>
      <c r="F2378" s="90" t="s">
        <v>4666</v>
      </c>
      <c r="G2378" s="90" t="s">
        <v>15210</v>
      </c>
      <c r="H2378" s="90" t="s">
        <v>913</v>
      </c>
      <c r="I2378" s="90" t="s">
        <v>921</v>
      </c>
      <c r="J2378" s="116">
        <v>78</v>
      </c>
      <c r="K2378" s="90" t="s">
        <v>1963</v>
      </c>
      <c r="L2378" s="90" t="s">
        <v>583</v>
      </c>
      <c r="M2378" s="94" t="str">
        <f t="shared" si="40"/>
        <v>GALVEZ Marta</v>
      </c>
      <c r="N2378" s="94" t="str">
        <f>IFERROR(VLOOKUP(A2378,'[2]CLASES-TEMPORADA 2022_2023-2023'!$A:$M,12,0),"")</f>
        <v/>
      </c>
      <c r="O2378" s="90" t="str">
        <f>IFERROR(VLOOKUP(A2378,'[2]CLASES-TEMPORADA 2022_2023-2023'!$A:$M,13,0),"")</f>
        <v/>
      </c>
    </row>
    <row r="2379" spans="1:15" s="94" customFormat="1" x14ac:dyDescent="0.2">
      <c r="A2379" s="116">
        <v>28131</v>
      </c>
      <c r="B2379" s="90" t="s">
        <v>8750</v>
      </c>
      <c r="C2379" s="90" t="s">
        <v>68</v>
      </c>
      <c r="D2379" s="90" t="s">
        <v>1018</v>
      </c>
      <c r="E2379" s="90" t="s">
        <v>4082</v>
      </c>
      <c r="F2379" s="90" t="s">
        <v>15211</v>
      </c>
      <c r="G2379" s="90" t="s">
        <v>15212</v>
      </c>
      <c r="H2379" s="90" t="s">
        <v>920</v>
      </c>
      <c r="I2379" s="90" t="s">
        <v>1130</v>
      </c>
      <c r="J2379" s="116">
        <v>58</v>
      </c>
      <c r="K2379" s="90" t="s">
        <v>1963</v>
      </c>
      <c r="L2379" s="90" t="s">
        <v>184</v>
      </c>
      <c r="M2379" s="94" t="str">
        <f t="shared" si="40"/>
        <v>CALVO Abel</v>
      </c>
      <c r="N2379" s="94" t="str">
        <f>IFERROR(VLOOKUP(A2379,'[2]CLASES-TEMPORADA 2022_2023-2023'!$A:$M,12,0),"")</f>
        <v/>
      </c>
      <c r="O2379" s="90" t="str">
        <f>IFERROR(VLOOKUP(A2379,'[2]CLASES-TEMPORADA 2022_2023-2023'!$A:$M,13,0),"")</f>
        <v/>
      </c>
    </row>
    <row r="2380" spans="1:15" s="94" customFormat="1" x14ac:dyDescent="0.2">
      <c r="A2380" s="116">
        <v>28119</v>
      </c>
      <c r="B2380" s="90" t="s">
        <v>8750</v>
      </c>
      <c r="C2380" s="90" t="s">
        <v>25</v>
      </c>
      <c r="D2380" s="90" t="s">
        <v>4826</v>
      </c>
      <c r="E2380" s="90" t="s">
        <v>64</v>
      </c>
      <c r="F2380" s="90" t="s">
        <v>4827</v>
      </c>
      <c r="G2380" s="90" t="s">
        <v>15213</v>
      </c>
      <c r="H2380" s="90" t="s">
        <v>913</v>
      </c>
      <c r="I2380" s="90" t="s">
        <v>1058</v>
      </c>
      <c r="J2380" s="116">
        <v>10095</v>
      </c>
      <c r="K2380" s="90" t="s">
        <v>1963</v>
      </c>
      <c r="L2380" s="90" t="s">
        <v>604</v>
      </c>
      <c r="M2380" s="94" t="str">
        <f t="shared" si="40"/>
        <v>MARTINEZ Francisco</v>
      </c>
      <c r="N2380" s="94" t="str">
        <f>IFERROR(VLOOKUP(A2380,'[2]CLASES-TEMPORADA 2022_2023-2023'!$A:$M,12,0),"")</f>
        <v/>
      </c>
      <c r="O2380" s="90" t="str">
        <f>IFERROR(VLOOKUP(A2380,'[2]CLASES-TEMPORADA 2022_2023-2023'!$A:$M,13,0),"")</f>
        <v/>
      </c>
    </row>
    <row r="2381" spans="1:15" s="94" customFormat="1" x14ac:dyDescent="0.2">
      <c r="A2381" s="116">
        <v>28118</v>
      </c>
      <c r="B2381" s="90" t="s">
        <v>8750</v>
      </c>
      <c r="C2381" s="90" t="s">
        <v>1268</v>
      </c>
      <c r="D2381" s="90" t="s">
        <v>1168</v>
      </c>
      <c r="E2381" s="90" t="s">
        <v>2464</v>
      </c>
      <c r="F2381" s="90" t="s">
        <v>4828</v>
      </c>
      <c r="G2381" s="90" t="s">
        <v>15214</v>
      </c>
      <c r="H2381" s="90" t="s">
        <v>920</v>
      </c>
      <c r="I2381" s="90" t="s">
        <v>1032</v>
      </c>
      <c r="J2381" s="116">
        <v>10224</v>
      </c>
      <c r="K2381" s="90" t="s">
        <v>1963</v>
      </c>
      <c r="L2381" s="90" t="s">
        <v>585</v>
      </c>
      <c r="M2381" s="94" t="str">
        <f t="shared" si="40"/>
        <v>PUIG Jaime</v>
      </c>
      <c r="N2381" s="94" t="str">
        <f>IFERROR(VLOOKUP(A2381,'[2]CLASES-TEMPORADA 2022_2023-2023'!$A:$M,12,0),"")</f>
        <v/>
      </c>
      <c r="O2381" s="90" t="str">
        <f>IFERROR(VLOOKUP(A2381,'[2]CLASES-TEMPORADA 2022_2023-2023'!$A:$M,13,0),"")</f>
        <v/>
      </c>
    </row>
    <row r="2382" spans="1:15" s="94" customFormat="1" x14ac:dyDescent="0.2">
      <c r="A2382" s="116">
        <v>28117</v>
      </c>
      <c r="B2382" s="90" t="s">
        <v>8750</v>
      </c>
      <c r="C2382" s="90" t="s">
        <v>4829</v>
      </c>
      <c r="D2382" s="90" t="s">
        <v>3371</v>
      </c>
      <c r="E2382" s="90" t="s">
        <v>4830</v>
      </c>
      <c r="F2382" s="90" t="s">
        <v>4831</v>
      </c>
      <c r="G2382" s="90" t="s">
        <v>15215</v>
      </c>
      <c r="H2382" s="90" t="s">
        <v>909</v>
      </c>
      <c r="I2382" s="90" t="s">
        <v>1032</v>
      </c>
      <c r="J2382" s="116">
        <v>10224</v>
      </c>
      <c r="K2382" s="90" t="s">
        <v>1963</v>
      </c>
      <c r="L2382" s="90" t="s">
        <v>585</v>
      </c>
      <c r="M2382" s="94" t="str">
        <f t="shared" si="40"/>
        <v>PIZARROSO Roberto Antonio</v>
      </c>
      <c r="N2382" s="94" t="str">
        <f>IFERROR(VLOOKUP(A2382,'[2]CLASES-TEMPORADA 2022_2023-2023'!$A:$M,12,0),"")</f>
        <v/>
      </c>
      <c r="O2382" s="90" t="str">
        <f>IFERROR(VLOOKUP(A2382,'[2]CLASES-TEMPORADA 2022_2023-2023'!$A:$M,13,0),"")</f>
        <v/>
      </c>
    </row>
    <row r="2383" spans="1:15" s="94" customFormat="1" x14ac:dyDescent="0.2">
      <c r="A2383" s="116">
        <v>28114</v>
      </c>
      <c r="B2383" s="90" t="s">
        <v>8750</v>
      </c>
      <c r="C2383" s="90" t="s">
        <v>1663</v>
      </c>
      <c r="D2383" s="90" t="s">
        <v>21</v>
      </c>
      <c r="E2383" s="90" t="s">
        <v>4832</v>
      </c>
      <c r="F2383" s="90" t="s">
        <v>4833</v>
      </c>
      <c r="G2383" s="90" t="s">
        <v>15216</v>
      </c>
      <c r="H2383" s="90" t="s">
        <v>920</v>
      </c>
      <c r="I2383" s="90" t="s">
        <v>1032</v>
      </c>
      <c r="J2383" s="116">
        <v>10224</v>
      </c>
      <c r="K2383" s="90" t="s">
        <v>1963</v>
      </c>
      <c r="L2383" s="90" t="s">
        <v>585</v>
      </c>
      <c r="M2383" s="94" t="str">
        <f t="shared" si="40"/>
        <v>GRAMATGE Josep Antoni</v>
      </c>
      <c r="N2383" s="94" t="str">
        <f>IFERROR(VLOOKUP(A2383,'[2]CLASES-TEMPORADA 2022_2023-2023'!$A:$M,12,0),"")</f>
        <v/>
      </c>
      <c r="O2383" s="90" t="str">
        <f>IFERROR(VLOOKUP(A2383,'[2]CLASES-TEMPORADA 2022_2023-2023'!$A:$M,13,0),"")</f>
        <v/>
      </c>
    </row>
    <row r="2384" spans="1:15" s="94" customFormat="1" x14ac:dyDescent="0.2">
      <c r="A2384" s="116">
        <v>28113</v>
      </c>
      <c r="B2384" s="90" t="s">
        <v>8750</v>
      </c>
      <c r="C2384" s="90" t="s">
        <v>21</v>
      </c>
      <c r="D2384" s="90" t="s">
        <v>1489</v>
      </c>
      <c r="E2384" s="90" t="s">
        <v>126</v>
      </c>
      <c r="F2384" s="90" t="s">
        <v>4834</v>
      </c>
      <c r="G2384" s="90" t="s">
        <v>15217</v>
      </c>
      <c r="H2384" s="90" t="s">
        <v>913</v>
      </c>
      <c r="I2384" s="90" t="s">
        <v>1032</v>
      </c>
      <c r="J2384" s="116">
        <v>10224</v>
      </c>
      <c r="K2384" s="90" t="s">
        <v>1963</v>
      </c>
      <c r="L2384" s="90" t="s">
        <v>585</v>
      </c>
      <c r="M2384" s="94" t="str">
        <f t="shared" si="40"/>
        <v>GARCIA Pablo</v>
      </c>
      <c r="N2384" s="94" t="str">
        <f>IFERROR(VLOOKUP(A2384,'[2]CLASES-TEMPORADA 2022_2023-2023'!$A:$M,12,0),"")</f>
        <v/>
      </c>
      <c r="O2384" s="90" t="str">
        <f>IFERROR(VLOOKUP(A2384,'[2]CLASES-TEMPORADA 2022_2023-2023'!$A:$M,13,0),"")</f>
        <v/>
      </c>
    </row>
    <row r="2385" spans="1:15" s="94" customFormat="1" x14ac:dyDescent="0.2">
      <c r="A2385" s="116">
        <v>28111</v>
      </c>
      <c r="B2385" s="90" t="s">
        <v>10851</v>
      </c>
      <c r="C2385" s="90" t="s">
        <v>22</v>
      </c>
      <c r="D2385" s="90" t="s">
        <v>3504</v>
      </c>
      <c r="E2385" s="90" t="s">
        <v>4835</v>
      </c>
      <c r="F2385" s="90" t="s">
        <v>4836</v>
      </c>
      <c r="G2385" s="90" t="s">
        <v>15218</v>
      </c>
      <c r="H2385" s="90" t="s">
        <v>913</v>
      </c>
      <c r="I2385" s="90" t="s">
        <v>918</v>
      </c>
      <c r="J2385" s="116">
        <v>41</v>
      </c>
      <c r="K2385" s="90" t="s">
        <v>1963</v>
      </c>
      <c r="L2385" s="90" t="s">
        <v>585</v>
      </c>
      <c r="M2385" s="94" t="str">
        <f t="shared" si="40"/>
        <v>FERNANDEZ Vanesa</v>
      </c>
      <c r="N2385" s="94" t="str">
        <f>IFERROR(VLOOKUP(A2385,'[2]CLASES-TEMPORADA 2022_2023-2023'!$A:$M,12,0),"")</f>
        <v/>
      </c>
      <c r="O2385" s="90" t="str">
        <f>IFERROR(VLOOKUP(A2385,'[2]CLASES-TEMPORADA 2022_2023-2023'!$A:$M,13,0),"")</f>
        <v/>
      </c>
    </row>
    <row r="2386" spans="1:15" s="94" customFormat="1" x14ac:dyDescent="0.2">
      <c r="A2386" s="116">
        <v>28102</v>
      </c>
      <c r="B2386" s="90" t="s">
        <v>8750</v>
      </c>
      <c r="C2386" s="90" t="s">
        <v>5111</v>
      </c>
      <c r="D2386" s="90" t="s">
        <v>51</v>
      </c>
      <c r="E2386" s="90" t="s">
        <v>4168</v>
      </c>
      <c r="F2386" s="90" t="s">
        <v>3207</v>
      </c>
      <c r="G2386" s="90" t="s">
        <v>15219</v>
      </c>
      <c r="H2386" s="90" t="s">
        <v>909</v>
      </c>
      <c r="I2386" s="90" t="s">
        <v>1156</v>
      </c>
      <c r="J2386" s="116">
        <v>490</v>
      </c>
      <c r="K2386" s="90" t="s">
        <v>1963</v>
      </c>
      <c r="L2386" s="90" t="s">
        <v>604</v>
      </c>
      <c r="M2386" s="94" t="str">
        <f t="shared" si="40"/>
        <v>PAÑEDA Cristian</v>
      </c>
      <c r="N2386" s="94" t="str">
        <f>IFERROR(VLOOKUP(A2386,'[2]CLASES-TEMPORADA 2022_2023-2023'!$A:$M,12,0),"")</f>
        <v/>
      </c>
      <c r="O2386" s="90" t="str">
        <f>IFERROR(VLOOKUP(A2386,'[2]CLASES-TEMPORADA 2022_2023-2023'!$A:$M,13,0),"")</f>
        <v/>
      </c>
    </row>
    <row r="2387" spans="1:15" s="94" customFormat="1" x14ac:dyDescent="0.2">
      <c r="A2387" s="116">
        <v>28098</v>
      </c>
      <c r="B2387" s="90" t="s">
        <v>10851</v>
      </c>
      <c r="C2387" s="90" t="s">
        <v>4837</v>
      </c>
      <c r="D2387" s="90" t="s">
        <v>4837</v>
      </c>
      <c r="E2387" s="90" t="s">
        <v>4838</v>
      </c>
      <c r="F2387" s="90" t="s">
        <v>4839</v>
      </c>
      <c r="G2387" s="90" t="s">
        <v>15220</v>
      </c>
      <c r="H2387" s="90" t="s">
        <v>913</v>
      </c>
      <c r="I2387" s="90" t="s">
        <v>1162</v>
      </c>
      <c r="J2387" s="116">
        <v>326</v>
      </c>
      <c r="K2387" s="90" t="s">
        <v>1963</v>
      </c>
      <c r="L2387" s="90" t="s">
        <v>591</v>
      </c>
      <c r="M2387" s="94" t="str">
        <f t="shared" si="40"/>
        <v>ISMAILOVA Ainura</v>
      </c>
      <c r="N2387" s="94" t="str">
        <f>IFERROR(VLOOKUP(A2387,'[2]CLASES-TEMPORADA 2022_2023-2023'!$A:$M,12,0),"")</f>
        <v/>
      </c>
      <c r="O2387" s="90" t="str">
        <f>IFERROR(VLOOKUP(A2387,'[2]CLASES-TEMPORADA 2022_2023-2023'!$A:$M,13,0),"")</f>
        <v/>
      </c>
    </row>
    <row r="2388" spans="1:15" s="94" customFormat="1" x14ac:dyDescent="0.2">
      <c r="A2388" s="116">
        <v>28097</v>
      </c>
      <c r="B2388" s="90" t="s">
        <v>8750</v>
      </c>
      <c r="C2388" s="90" t="s">
        <v>720</v>
      </c>
      <c r="D2388" s="90" t="s">
        <v>155</v>
      </c>
      <c r="E2388" s="90" t="s">
        <v>119</v>
      </c>
      <c r="F2388" s="90" t="s">
        <v>4840</v>
      </c>
      <c r="G2388" s="90" t="s">
        <v>15221</v>
      </c>
      <c r="H2388" s="90" t="s">
        <v>909</v>
      </c>
      <c r="I2388" s="90" t="s">
        <v>1048</v>
      </c>
      <c r="J2388" s="116">
        <v>10456</v>
      </c>
      <c r="K2388" s="90" t="s">
        <v>1963</v>
      </c>
      <c r="L2388" s="90" t="s">
        <v>604</v>
      </c>
      <c r="M2388" s="94" t="str">
        <f t="shared" si="40"/>
        <v>MENOCAL Ruben</v>
      </c>
      <c r="N2388" s="94">
        <f>IFERROR(VLOOKUP(A2388,'[2]CLASES-TEMPORADA 2022_2023-2023'!$A:$M,12,0),"")</f>
        <v>-1</v>
      </c>
      <c r="O2388" s="90">
        <f>IFERROR(VLOOKUP(A2388,'[2]CLASES-TEMPORADA 2022_2023-2023'!$A:$M,13,0),"")</f>
        <v>0</v>
      </c>
    </row>
    <row r="2389" spans="1:15" s="94" customFormat="1" x14ac:dyDescent="0.2">
      <c r="A2389" s="116">
        <v>28085</v>
      </c>
      <c r="B2389" s="90" t="s">
        <v>8750</v>
      </c>
      <c r="C2389" s="90" t="s">
        <v>1724</v>
      </c>
      <c r="D2389" s="90" t="s">
        <v>31</v>
      </c>
      <c r="E2389" s="90" t="s">
        <v>77</v>
      </c>
      <c r="F2389" s="90" t="s">
        <v>4841</v>
      </c>
      <c r="G2389" s="90" t="s">
        <v>15222</v>
      </c>
      <c r="H2389" s="90" t="s">
        <v>920</v>
      </c>
      <c r="I2389" s="90" t="s">
        <v>1249</v>
      </c>
      <c r="J2389" s="116">
        <v>10181</v>
      </c>
      <c r="K2389" s="90" t="s">
        <v>1963</v>
      </c>
      <c r="L2389" s="90" t="s">
        <v>583</v>
      </c>
      <c r="M2389" s="94" t="str">
        <f t="shared" si="40"/>
        <v>SUAREZ Alberto</v>
      </c>
      <c r="N2389" s="94" t="str">
        <f>IFERROR(VLOOKUP(A2389,'[2]CLASES-TEMPORADA 2022_2023-2023'!$A:$M,12,0),"")</f>
        <v/>
      </c>
      <c r="O2389" s="90" t="str">
        <f>IFERROR(VLOOKUP(A2389,'[2]CLASES-TEMPORADA 2022_2023-2023'!$A:$M,13,0),"")</f>
        <v/>
      </c>
    </row>
    <row r="2390" spans="1:15" s="94" customFormat="1" x14ac:dyDescent="0.2">
      <c r="A2390" s="116">
        <v>28083</v>
      </c>
      <c r="B2390" s="90" t="s">
        <v>8750</v>
      </c>
      <c r="C2390" s="90" t="s">
        <v>3504</v>
      </c>
      <c r="D2390" s="90" t="s">
        <v>29</v>
      </c>
      <c r="E2390" s="90" t="s">
        <v>41</v>
      </c>
      <c r="F2390" s="90" t="s">
        <v>15223</v>
      </c>
      <c r="G2390" s="90" t="s">
        <v>15224</v>
      </c>
      <c r="H2390" s="90" t="s">
        <v>920</v>
      </c>
      <c r="I2390" s="90" t="s">
        <v>915</v>
      </c>
      <c r="J2390" s="116">
        <v>37</v>
      </c>
      <c r="K2390" s="90" t="s">
        <v>1963</v>
      </c>
      <c r="L2390" s="90" t="s">
        <v>185</v>
      </c>
      <c r="M2390" s="94" t="str">
        <f t="shared" si="40"/>
        <v>BELMONTE David</v>
      </c>
      <c r="N2390" s="94" t="str">
        <f>IFERROR(VLOOKUP(A2390,'[2]CLASES-TEMPORADA 2022_2023-2023'!$A:$M,12,0),"")</f>
        <v/>
      </c>
      <c r="O2390" s="90" t="str">
        <f>IFERROR(VLOOKUP(A2390,'[2]CLASES-TEMPORADA 2022_2023-2023'!$A:$M,13,0),"")</f>
        <v/>
      </c>
    </row>
    <row r="2391" spans="1:15" s="94" customFormat="1" x14ac:dyDescent="0.2">
      <c r="A2391" s="116">
        <v>28078</v>
      </c>
      <c r="B2391" s="90" t="s">
        <v>8750</v>
      </c>
      <c r="C2391" s="90" t="s">
        <v>1327</v>
      </c>
      <c r="D2391" s="90" t="s">
        <v>4844</v>
      </c>
      <c r="E2391" s="90" t="s">
        <v>4845</v>
      </c>
      <c r="F2391" s="90" t="s">
        <v>2814</v>
      </c>
      <c r="G2391" s="90" t="s">
        <v>15225</v>
      </c>
      <c r="H2391" s="90" t="s">
        <v>913</v>
      </c>
      <c r="I2391" s="90" t="s">
        <v>1152</v>
      </c>
      <c r="J2391" s="116">
        <v>62</v>
      </c>
      <c r="K2391" s="90" t="s">
        <v>1963</v>
      </c>
      <c r="L2391" s="90" t="s">
        <v>588</v>
      </c>
      <c r="M2391" s="94" t="str">
        <f t="shared" si="40"/>
        <v>MINGUEZ Haitz</v>
      </c>
      <c r="N2391" s="94" t="str">
        <f>IFERROR(VLOOKUP(A2391,'[2]CLASES-TEMPORADA 2022_2023-2023'!$A:$M,12,0),"")</f>
        <v/>
      </c>
      <c r="O2391" s="90" t="str">
        <f>IFERROR(VLOOKUP(A2391,'[2]CLASES-TEMPORADA 2022_2023-2023'!$A:$M,13,0),"")</f>
        <v/>
      </c>
    </row>
    <row r="2392" spans="1:15" s="94" customFormat="1" x14ac:dyDescent="0.2">
      <c r="A2392" s="116">
        <v>28077</v>
      </c>
      <c r="B2392" s="90" t="s">
        <v>8750</v>
      </c>
      <c r="C2392" s="90" t="s">
        <v>4846</v>
      </c>
      <c r="D2392" s="90" t="s">
        <v>2425</v>
      </c>
      <c r="E2392" s="90" t="s">
        <v>4847</v>
      </c>
      <c r="F2392" s="90" t="s">
        <v>4848</v>
      </c>
      <c r="G2392" s="90" t="s">
        <v>15226</v>
      </c>
      <c r="H2392" s="90" t="s">
        <v>913</v>
      </c>
      <c r="I2392" s="90" t="s">
        <v>1152</v>
      </c>
      <c r="J2392" s="116">
        <v>62</v>
      </c>
      <c r="K2392" s="90" t="s">
        <v>1963</v>
      </c>
      <c r="L2392" s="90" t="s">
        <v>588</v>
      </c>
      <c r="M2392" s="94" t="str">
        <f t="shared" si="40"/>
        <v>MIKELAJAUREGI Aimar</v>
      </c>
      <c r="N2392" s="94" t="str">
        <f>IFERROR(VLOOKUP(A2392,'[2]CLASES-TEMPORADA 2022_2023-2023'!$A:$M,12,0),"")</f>
        <v/>
      </c>
      <c r="O2392" s="90" t="str">
        <f>IFERROR(VLOOKUP(A2392,'[2]CLASES-TEMPORADA 2022_2023-2023'!$A:$M,13,0),"")</f>
        <v/>
      </c>
    </row>
    <row r="2393" spans="1:15" s="94" customFormat="1" x14ac:dyDescent="0.2">
      <c r="A2393" s="116">
        <v>28075</v>
      </c>
      <c r="B2393" s="90" t="s">
        <v>8750</v>
      </c>
      <c r="C2393" s="90" t="s">
        <v>21</v>
      </c>
      <c r="D2393" s="90" t="s">
        <v>4849</v>
      </c>
      <c r="E2393" s="90" t="s">
        <v>4850</v>
      </c>
      <c r="F2393" s="90" t="s">
        <v>4851</v>
      </c>
      <c r="G2393" s="90" t="s">
        <v>15227</v>
      </c>
      <c r="H2393" s="90" t="s">
        <v>913</v>
      </c>
      <c r="I2393" s="90" t="s">
        <v>1152</v>
      </c>
      <c r="J2393" s="116">
        <v>62</v>
      </c>
      <c r="K2393" s="90" t="s">
        <v>1963</v>
      </c>
      <c r="L2393" s="90" t="s">
        <v>588</v>
      </c>
      <c r="M2393" s="94" t="str">
        <f t="shared" si="40"/>
        <v>GARCIA Beñat</v>
      </c>
      <c r="N2393" s="94" t="str">
        <f>IFERROR(VLOOKUP(A2393,'[2]CLASES-TEMPORADA 2022_2023-2023'!$A:$M,12,0),"")</f>
        <v/>
      </c>
      <c r="O2393" s="90" t="str">
        <f>IFERROR(VLOOKUP(A2393,'[2]CLASES-TEMPORADA 2022_2023-2023'!$A:$M,13,0),"")</f>
        <v/>
      </c>
    </row>
    <row r="2394" spans="1:15" s="94" customFormat="1" x14ac:dyDescent="0.2">
      <c r="A2394" s="116">
        <v>28060</v>
      </c>
      <c r="B2394" s="90" t="s">
        <v>8750</v>
      </c>
      <c r="C2394" s="90" t="s">
        <v>28</v>
      </c>
      <c r="D2394" s="90" t="s">
        <v>15228</v>
      </c>
      <c r="E2394" s="90" t="s">
        <v>8462</v>
      </c>
      <c r="F2394" s="90" t="s">
        <v>15229</v>
      </c>
      <c r="G2394" s="90" t="s">
        <v>15230</v>
      </c>
      <c r="H2394" s="90" t="s">
        <v>909</v>
      </c>
      <c r="I2394" s="90" t="s">
        <v>940</v>
      </c>
      <c r="J2394" s="116">
        <v>261</v>
      </c>
      <c r="K2394" s="90" t="s">
        <v>1963</v>
      </c>
      <c r="L2394" s="90" t="s">
        <v>587</v>
      </c>
      <c r="M2394" s="94" t="str">
        <f t="shared" si="40"/>
        <v>JIMENEZ Francisco Manuel</v>
      </c>
      <c r="N2394" s="94" t="str">
        <f>IFERROR(VLOOKUP(A2394,'[2]CLASES-TEMPORADA 2022_2023-2023'!$A:$M,12,0),"")</f>
        <v/>
      </c>
      <c r="O2394" s="90" t="str">
        <f>IFERROR(VLOOKUP(A2394,'[2]CLASES-TEMPORADA 2022_2023-2023'!$A:$M,13,0),"")</f>
        <v/>
      </c>
    </row>
    <row r="2395" spans="1:15" s="94" customFormat="1" x14ac:dyDescent="0.2">
      <c r="A2395" s="116">
        <v>28055</v>
      </c>
      <c r="B2395" s="90" t="s">
        <v>8750</v>
      </c>
      <c r="C2395" s="90" t="s">
        <v>4852</v>
      </c>
      <c r="D2395" s="90" t="s">
        <v>4853</v>
      </c>
      <c r="E2395" s="90" t="s">
        <v>2037</v>
      </c>
      <c r="F2395" s="90" t="s">
        <v>4854</v>
      </c>
      <c r="G2395" s="90" t="s">
        <v>15231</v>
      </c>
      <c r="H2395" s="90" t="s">
        <v>913</v>
      </c>
      <c r="I2395" s="90" t="s">
        <v>1158</v>
      </c>
      <c r="J2395" s="116">
        <v>556</v>
      </c>
      <c r="K2395" s="90" t="s">
        <v>1963</v>
      </c>
      <c r="L2395" s="90" t="s">
        <v>587</v>
      </c>
      <c r="M2395" s="94" t="str">
        <f t="shared" si="40"/>
        <v>VILARNAU Pau</v>
      </c>
      <c r="N2395" s="94" t="str">
        <f>IFERROR(VLOOKUP(A2395,'[2]CLASES-TEMPORADA 2022_2023-2023'!$A:$M,12,0),"")</f>
        <v/>
      </c>
      <c r="O2395" s="90" t="str">
        <f>IFERROR(VLOOKUP(A2395,'[2]CLASES-TEMPORADA 2022_2023-2023'!$A:$M,13,0),"")</f>
        <v/>
      </c>
    </row>
    <row r="2396" spans="1:15" s="94" customFormat="1" x14ac:dyDescent="0.2">
      <c r="A2396" s="116">
        <v>28048</v>
      </c>
      <c r="B2396" s="90" t="s">
        <v>8750</v>
      </c>
      <c r="C2396" s="90" t="s">
        <v>2969</v>
      </c>
      <c r="D2396" s="90" t="s">
        <v>4124</v>
      </c>
      <c r="E2396" s="90" t="s">
        <v>76</v>
      </c>
      <c r="F2396" s="90" t="s">
        <v>4858</v>
      </c>
      <c r="G2396" s="90" t="s">
        <v>15232</v>
      </c>
      <c r="H2396" s="90" t="s">
        <v>913</v>
      </c>
      <c r="I2396" s="90" t="s">
        <v>1214</v>
      </c>
      <c r="J2396" s="116">
        <v>3</v>
      </c>
      <c r="K2396" s="90" t="s">
        <v>1963</v>
      </c>
      <c r="L2396" s="90" t="s">
        <v>591</v>
      </c>
      <c r="M2396" s="94" t="str">
        <f t="shared" si="40"/>
        <v>CABEZAS Jose Manuel</v>
      </c>
      <c r="N2396" s="94" t="str">
        <f>IFERROR(VLOOKUP(A2396,'[2]CLASES-TEMPORADA 2022_2023-2023'!$A:$M,12,0),"")</f>
        <v/>
      </c>
      <c r="O2396" s="90" t="str">
        <f>IFERROR(VLOOKUP(A2396,'[2]CLASES-TEMPORADA 2022_2023-2023'!$A:$M,13,0),"")</f>
        <v/>
      </c>
    </row>
    <row r="2397" spans="1:15" s="94" customFormat="1" x14ac:dyDescent="0.2">
      <c r="A2397" s="116">
        <v>28047</v>
      </c>
      <c r="B2397" s="90" t="s">
        <v>8750</v>
      </c>
      <c r="C2397" s="90" t="s">
        <v>2969</v>
      </c>
      <c r="D2397" s="90" t="s">
        <v>4124</v>
      </c>
      <c r="E2397" s="90" t="s">
        <v>4258</v>
      </c>
      <c r="F2397" s="90" t="s">
        <v>4230</v>
      </c>
      <c r="G2397" s="90" t="s">
        <v>15233</v>
      </c>
      <c r="H2397" s="90" t="s">
        <v>913</v>
      </c>
      <c r="I2397" s="90" t="s">
        <v>1214</v>
      </c>
      <c r="J2397" s="116">
        <v>3</v>
      </c>
      <c r="K2397" s="90" t="s">
        <v>1963</v>
      </c>
      <c r="L2397" s="90" t="s">
        <v>591</v>
      </c>
      <c r="M2397" s="94" t="str">
        <f t="shared" si="40"/>
        <v>CABEZAS Miguel Angel</v>
      </c>
      <c r="N2397" s="94" t="str">
        <f>IFERROR(VLOOKUP(A2397,'[2]CLASES-TEMPORADA 2022_2023-2023'!$A:$M,12,0),"")</f>
        <v/>
      </c>
      <c r="O2397" s="90" t="str">
        <f>IFERROR(VLOOKUP(A2397,'[2]CLASES-TEMPORADA 2022_2023-2023'!$A:$M,13,0),"")</f>
        <v/>
      </c>
    </row>
    <row r="2398" spans="1:15" s="94" customFormat="1" x14ac:dyDescent="0.2">
      <c r="A2398" s="116">
        <v>28046</v>
      </c>
      <c r="B2398" s="90" t="s">
        <v>8750</v>
      </c>
      <c r="C2398" s="90" t="s">
        <v>4859</v>
      </c>
      <c r="D2398" s="90" t="s">
        <v>4860</v>
      </c>
      <c r="E2398" s="90" t="s">
        <v>709</v>
      </c>
      <c r="F2398" s="90" t="s">
        <v>2680</v>
      </c>
      <c r="G2398" s="90" t="s">
        <v>15234</v>
      </c>
      <c r="H2398" s="90" t="s">
        <v>913</v>
      </c>
      <c r="I2398" s="90" t="s">
        <v>1160</v>
      </c>
      <c r="J2398" s="116">
        <v>278</v>
      </c>
      <c r="K2398" s="90" t="s">
        <v>1963</v>
      </c>
      <c r="L2398" s="90" t="s">
        <v>587</v>
      </c>
      <c r="M2398" s="94" t="str">
        <f t="shared" si="40"/>
        <v>POUS Jacob</v>
      </c>
      <c r="N2398" s="94" t="str">
        <f>IFERROR(VLOOKUP(A2398,'[2]CLASES-TEMPORADA 2022_2023-2023'!$A:$M,12,0),"")</f>
        <v/>
      </c>
      <c r="O2398" s="90" t="str">
        <f>IFERROR(VLOOKUP(A2398,'[2]CLASES-TEMPORADA 2022_2023-2023'!$A:$M,13,0),"")</f>
        <v/>
      </c>
    </row>
    <row r="2399" spans="1:15" s="94" customFormat="1" x14ac:dyDescent="0.2">
      <c r="A2399" s="116">
        <v>28038</v>
      </c>
      <c r="B2399" s="90" t="s">
        <v>10851</v>
      </c>
      <c r="C2399" s="90" t="s">
        <v>21</v>
      </c>
      <c r="D2399" s="90" t="s">
        <v>3452</v>
      </c>
      <c r="E2399" s="90" t="s">
        <v>1366</v>
      </c>
      <c r="F2399" s="90" t="s">
        <v>4861</v>
      </c>
      <c r="G2399" s="90" t="s">
        <v>15235</v>
      </c>
      <c r="H2399" s="90" t="s">
        <v>913</v>
      </c>
      <c r="I2399" s="90" t="s">
        <v>1206</v>
      </c>
      <c r="J2399" s="116">
        <v>10173</v>
      </c>
      <c r="K2399" s="90" t="s">
        <v>1963</v>
      </c>
      <c r="L2399" s="90" t="s">
        <v>587</v>
      </c>
      <c r="M2399" s="94" t="str">
        <f t="shared" si="40"/>
        <v>GARCIA Alba</v>
      </c>
      <c r="N2399" s="94" t="str">
        <f>IFERROR(VLOOKUP(A2399,'[2]CLASES-TEMPORADA 2022_2023-2023'!$A:$M,12,0),"")</f>
        <v/>
      </c>
      <c r="O2399" s="90" t="str">
        <f>IFERROR(VLOOKUP(A2399,'[2]CLASES-TEMPORADA 2022_2023-2023'!$A:$M,13,0),"")</f>
        <v/>
      </c>
    </row>
    <row r="2400" spans="1:15" s="94" customFormat="1" x14ac:dyDescent="0.2">
      <c r="A2400" s="116">
        <v>28023</v>
      </c>
      <c r="B2400" s="90" t="s">
        <v>8750</v>
      </c>
      <c r="C2400" s="90" t="s">
        <v>21</v>
      </c>
      <c r="D2400" s="90" t="s">
        <v>4862</v>
      </c>
      <c r="E2400" s="90" t="s">
        <v>2550</v>
      </c>
      <c r="F2400" s="90" t="s">
        <v>4646</v>
      </c>
      <c r="G2400" s="90" t="s">
        <v>15236</v>
      </c>
      <c r="H2400" s="90" t="s">
        <v>909</v>
      </c>
      <c r="I2400" s="90" t="s">
        <v>1151</v>
      </c>
      <c r="J2400" s="116">
        <v>104</v>
      </c>
      <c r="K2400" s="90" t="s">
        <v>1963</v>
      </c>
      <c r="L2400" s="90" t="s">
        <v>582</v>
      </c>
      <c r="M2400" s="94" t="str">
        <f t="shared" si="40"/>
        <v>GARCIA Gabriel</v>
      </c>
      <c r="N2400" s="94" t="str">
        <f>IFERROR(VLOOKUP(A2400,'[2]CLASES-TEMPORADA 2022_2023-2023'!$A:$M,12,0),"")</f>
        <v/>
      </c>
      <c r="O2400" s="90" t="str">
        <f>IFERROR(VLOOKUP(A2400,'[2]CLASES-TEMPORADA 2022_2023-2023'!$A:$M,13,0),"")</f>
        <v/>
      </c>
    </row>
    <row r="2401" spans="1:15" s="94" customFormat="1" x14ac:dyDescent="0.2">
      <c r="A2401" s="116">
        <v>28018</v>
      </c>
      <c r="B2401" s="90" t="s">
        <v>8750</v>
      </c>
      <c r="C2401" s="90" t="s">
        <v>2573</v>
      </c>
      <c r="D2401" s="90" t="s">
        <v>15237</v>
      </c>
      <c r="E2401" s="90" t="s">
        <v>126</v>
      </c>
      <c r="F2401" s="90" t="s">
        <v>15238</v>
      </c>
      <c r="G2401" s="90" t="s">
        <v>15239</v>
      </c>
      <c r="H2401" s="90" t="s">
        <v>909</v>
      </c>
      <c r="I2401" s="90" t="s">
        <v>1149</v>
      </c>
      <c r="J2401" s="116">
        <v>102</v>
      </c>
      <c r="K2401" s="90" t="s">
        <v>1963</v>
      </c>
      <c r="L2401" s="90" t="s">
        <v>582</v>
      </c>
      <c r="M2401" s="94" t="str">
        <f t="shared" si="40"/>
        <v>ROMEO Pablo</v>
      </c>
      <c r="N2401" s="94" t="str">
        <f>IFERROR(VLOOKUP(A2401,'[2]CLASES-TEMPORADA 2022_2023-2023'!$A:$M,12,0),"")</f>
        <v/>
      </c>
      <c r="O2401" s="90" t="str">
        <f>IFERROR(VLOOKUP(A2401,'[2]CLASES-TEMPORADA 2022_2023-2023'!$A:$M,13,0),"")</f>
        <v/>
      </c>
    </row>
    <row r="2402" spans="1:15" s="94" customFormat="1" x14ac:dyDescent="0.2">
      <c r="A2402" s="116">
        <v>28009</v>
      </c>
      <c r="B2402" s="90" t="s">
        <v>8750</v>
      </c>
      <c r="C2402" s="90" t="s">
        <v>4863</v>
      </c>
      <c r="D2402" s="90"/>
      <c r="E2402" s="90" t="s">
        <v>4864</v>
      </c>
      <c r="F2402" s="90" t="s">
        <v>4865</v>
      </c>
      <c r="G2402" s="90" t="s">
        <v>15240</v>
      </c>
      <c r="H2402" s="90" t="s">
        <v>913</v>
      </c>
      <c r="I2402" s="90" t="s">
        <v>1091</v>
      </c>
      <c r="J2402" s="116">
        <v>10148</v>
      </c>
      <c r="K2402" s="90" t="s">
        <v>2079</v>
      </c>
      <c r="L2402" s="90" t="s">
        <v>583</v>
      </c>
      <c r="M2402" s="94" t="str">
        <f t="shared" si="40"/>
        <v>TOMESCU Robert Dragos</v>
      </c>
      <c r="N2402" s="94" t="str">
        <f>IFERROR(VLOOKUP(A2402,'[2]CLASES-TEMPORADA 2022_2023-2023'!$A:$M,12,0),"")</f>
        <v/>
      </c>
      <c r="O2402" s="90" t="str">
        <f>IFERROR(VLOOKUP(A2402,'[2]CLASES-TEMPORADA 2022_2023-2023'!$A:$M,13,0),"")</f>
        <v/>
      </c>
    </row>
    <row r="2403" spans="1:15" s="94" customFormat="1" x14ac:dyDescent="0.2">
      <c r="A2403" s="116">
        <v>27993</v>
      </c>
      <c r="B2403" s="90" t="s">
        <v>8750</v>
      </c>
      <c r="C2403" s="90" t="s">
        <v>115</v>
      </c>
      <c r="D2403" s="90" t="s">
        <v>4867</v>
      </c>
      <c r="E2403" s="90" t="s">
        <v>38</v>
      </c>
      <c r="F2403" s="90" t="s">
        <v>4868</v>
      </c>
      <c r="G2403" s="90" t="s">
        <v>15241</v>
      </c>
      <c r="H2403" s="90" t="s">
        <v>913</v>
      </c>
      <c r="I2403" s="90" t="s">
        <v>1140</v>
      </c>
      <c r="J2403" s="116">
        <v>10415</v>
      </c>
      <c r="K2403" s="90" t="s">
        <v>1963</v>
      </c>
      <c r="L2403" s="90" t="s">
        <v>520</v>
      </c>
      <c r="M2403" s="94" t="str">
        <f t="shared" si="40"/>
        <v>CASTRO Andres</v>
      </c>
      <c r="N2403" s="94" t="str">
        <f>IFERROR(VLOOKUP(A2403,'[2]CLASES-TEMPORADA 2022_2023-2023'!$A:$M,12,0),"")</f>
        <v/>
      </c>
      <c r="O2403" s="90" t="str">
        <f>IFERROR(VLOOKUP(A2403,'[2]CLASES-TEMPORADA 2022_2023-2023'!$A:$M,13,0),"")</f>
        <v/>
      </c>
    </row>
    <row r="2404" spans="1:15" s="94" customFormat="1" x14ac:dyDescent="0.2">
      <c r="A2404" s="116">
        <v>27959</v>
      </c>
      <c r="B2404" s="90" t="s">
        <v>8750</v>
      </c>
      <c r="C2404" s="90" t="s">
        <v>138</v>
      </c>
      <c r="D2404" s="90" t="s">
        <v>51</v>
      </c>
      <c r="E2404" s="90" t="s">
        <v>15242</v>
      </c>
      <c r="F2404" s="90" t="s">
        <v>8646</v>
      </c>
      <c r="G2404" s="90" t="s">
        <v>15243</v>
      </c>
      <c r="H2404" s="90" t="s">
        <v>909</v>
      </c>
      <c r="I2404" s="90" t="s">
        <v>15244</v>
      </c>
      <c r="J2404" s="116">
        <v>10350</v>
      </c>
      <c r="K2404" s="90" t="s">
        <v>1963</v>
      </c>
      <c r="L2404" s="90" t="s">
        <v>520</v>
      </c>
      <c r="M2404" s="94" t="str">
        <f t="shared" si="40"/>
        <v>DELGADO Angel Carlos</v>
      </c>
      <c r="N2404" s="94" t="str">
        <f>IFERROR(VLOOKUP(A2404,'[2]CLASES-TEMPORADA 2022_2023-2023'!$A:$M,12,0),"")</f>
        <v/>
      </c>
      <c r="O2404" s="90" t="str">
        <f>IFERROR(VLOOKUP(A2404,'[2]CLASES-TEMPORADA 2022_2023-2023'!$A:$M,13,0),"")</f>
        <v/>
      </c>
    </row>
    <row r="2405" spans="1:15" s="94" customFormat="1" x14ac:dyDescent="0.2">
      <c r="A2405" s="116">
        <v>27948</v>
      </c>
      <c r="B2405" s="90" t="s">
        <v>8750</v>
      </c>
      <c r="C2405" s="90" t="s">
        <v>21</v>
      </c>
      <c r="D2405" s="90" t="s">
        <v>21</v>
      </c>
      <c r="E2405" s="90" t="s">
        <v>124</v>
      </c>
      <c r="F2405" s="90" t="s">
        <v>2175</v>
      </c>
      <c r="G2405" s="90" t="s">
        <v>15245</v>
      </c>
      <c r="H2405" s="90" t="s">
        <v>913</v>
      </c>
      <c r="I2405" s="90" t="s">
        <v>1250</v>
      </c>
      <c r="J2405" s="116">
        <v>367</v>
      </c>
      <c r="K2405" s="90" t="s">
        <v>1963</v>
      </c>
      <c r="L2405" s="90" t="s">
        <v>599</v>
      </c>
      <c r="M2405" s="94" t="str">
        <f t="shared" si="40"/>
        <v>GARCIA Iker</v>
      </c>
      <c r="N2405" s="94" t="str">
        <f>IFERROR(VLOOKUP(A2405,'[2]CLASES-TEMPORADA 2022_2023-2023'!$A:$M,12,0),"")</f>
        <v/>
      </c>
      <c r="O2405" s="90" t="str">
        <f>IFERROR(VLOOKUP(A2405,'[2]CLASES-TEMPORADA 2022_2023-2023'!$A:$M,13,0),"")</f>
        <v/>
      </c>
    </row>
    <row r="2406" spans="1:15" s="94" customFormat="1" x14ac:dyDescent="0.2">
      <c r="A2406" s="116">
        <v>27945</v>
      </c>
      <c r="B2406" s="90" t="s">
        <v>8750</v>
      </c>
      <c r="C2406" s="90" t="s">
        <v>4798</v>
      </c>
      <c r="D2406" s="90" t="s">
        <v>11211</v>
      </c>
      <c r="E2406" s="90" t="s">
        <v>57</v>
      </c>
      <c r="F2406" s="90" t="s">
        <v>15246</v>
      </c>
      <c r="G2406" s="90" t="s">
        <v>15247</v>
      </c>
      <c r="H2406" s="90" t="s">
        <v>920</v>
      </c>
      <c r="I2406" s="90" t="s">
        <v>1075</v>
      </c>
      <c r="J2406" s="116">
        <v>17</v>
      </c>
      <c r="K2406" s="90" t="s">
        <v>1963</v>
      </c>
      <c r="L2406" s="90" t="s">
        <v>591</v>
      </c>
      <c r="M2406" s="94" t="str">
        <f t="shared" si="40"/>
        <v>MERELLO Fernando</v>
      </c>
      <c r="N2406" s="94" t="str">
        <f>IFERROR(VLOOKUP(A2406,'[2]CLASES-TEMPORADA 2022_2023-2023'!$A:$M,12,0),"")</f>
        <v/>
      </c>
      <c r="O2406" s="90" t="str">
        <f>IFERROR(VLOOKUP(A2406,'[2]CLASES-TEMPORADA 2022_2023-2023'!$A:$M,13,0),"")</f>
        <v/>
      </c>
    </row>
    <row r="2407" spans="1:15" s="94" customFormat="1" x14ac:dyDescent="0.2">
      <c r="A2407" s="116">
        <v>27935</v>
      </c>
      <c r="B2407" s="90" t="s">
        <v>8750</v>
      </c>
      <c r="C2407" s="90" t="s">
        <v>3493</v>
      </c>
      <c r="D2407" s="90" t="s">
        <v>3494</v>
      </c>
      <c r="E2407" s="90" t="s">
        <v>2349</v>
      </c>
      <c r="F2407" s="90" t="s">
        <v>4425</v>
      </c>
      <c r="G2407" s="90" t="s">
        <v>15248</v>
      </c>
      <c r="H2407" s="90" t="s">
        <v>913</v>
      </c>
      <c r="I2407" s="90" t="s">
        <v>1091</v>
      </c>
      <c r="J2407" s="116">
        <v>10148</v>
      </c>
      <c r="K2407" s="90" t="s">
        <v>1963</v>
      </c>
      <c r="L2407" s="90" t="s">
        <v>583</v>
      </c>
      <c r="M2407" s="94" t="str">
        <f t="shared" si="40"/>
        <v>HERNAN Eloy</v>
      </c>
      <c r="N2407" s="94" t="str">
        <f>IFERROR(VLOOKUP(A2407,'[2]CLASES-TEMPORADA 2022_2023-2023'!$A:$M,12,0),"")</f>
        <v/>
      </c>
      <c r="O2407" s="90" t="str">
        <f>IFERROR(VLOOKUP(A2407,'[2]CLASES-TEMPORADA 2022_2023-2023'!$A:$M,13,0),"")</f>
        <v/>
      </c>
    </row>
    <row r="2408" spans="1:15" s="94" customFormat="1" x14ac:dyDescent="0.2">
      <c r="A2408" s="116">
        <v>27934</v>
      </c>
      <c r="B2408" s="90" t="s">
        <v>8750</v>
      </c>
      <c r="C2408" s="90" t="s">
        <v>3493</v>
      </c>
      <c r="D2408" s="90" t="s">
        <v>3494</v>
      </c>
      <c r="E2408" s="90" t="s">
        <v>4869</v>
      </c>
      <c r="F2408" s="90" t="s">
        <v>4870</v>
      </c>
      <c r="G2408" s="90" t="s">
        <v>15249</v>
      </c>
      <c r="H2408" s="90" t="s">
        <v>913</v>
      </c>
      <c r="I2408" s="90" t="s">
        <v>1091</v>
      </c>
      <c r="J2408" s="116">
        <v>10148</v>
      </c>
      <c r="K2408" s="90" t="s">
        <v>1963</v>
      </c>
      <c r="L2408" s="90" t="s">
        <v>583</v>
      </c>
      <c r="M2408" s="94" t="str">
        <f t="shared" si="40"/>
        <v>HERNAN Saul</v>
      </c>
      <c r="N2408" s="94" t="str">
        <f>IFERROR(VLOOKUP(A2408,'[2]CLASES-TEMPORADA 2022_2023-2023'!$A:$M,12,0),"")</f>
        <v/>
      </c>
      <c r="O2408" s="90" t="str">
        <f>IFERROR(VLOOKUP(A2408,'[2]CLASES-TEMPORADA 2022_2023-2023'!$A:$M,13,0),"")</f>
        <v/>
      </c>
    </row>
    <row r="2409" spans="1:15" s="94" customFormat="1" x14ac:dyDescent="0.2">
      <c r="A2409" s="116">
        <v>27924</v>
      </c>
      <c r="B2409" s="90" t="s">
        <v>10851</v>
      </c>
      <c r="C2409" s="90" t="s">
        <v>101</v>
      </c>
      <c r="D2409" s="90" t="s">
        <v>51</v>
      </c>
      <c r="E2409" s="90" t="s">
        <v>2067</v>
      </c>
      <c r="F2409" s="90" t="s">
        <v>4871</v>
      </c>
      <c r="G2409" s="90" t="s">
        <v>15250</v>
      </c>
      <c r="H2409" s="90" t="s">
        <v>913</v>
      </c>
      <c r="I2409" s="90" t="s">
        <v>1245</v>
      </c>
      <c r="J2409" s="116">
        <v>10101</v>
      </c>
      <c r="K2409" s="90" t="s">
        <v>1963</v>
      </c>
      <c r="L2409" s="90" t="s">
        <v>591</v>
      </c>
      <c r="M2409" s="94" t="str">
        <f t="shared" si="40"/>
        <v>VIDAL Lucia</v>
      </c>
      <c r="N2409" s="94" t="str">
        <f>IFERROR(VLOOKUP(A2409,'[2]CLASES-TEMPORADA 2022_2023-2023'!$A:$M,12,0),"")</f>
        <v/>
      </c>
      <c r="O2409" s="90" t="str">
        <f>IFERROR(VLOOKUP(A2409,'[2]CLASES-TEMPORADA 2022_2023-2023'!$A:$M,13,0),"")</f>
        <v/>
      </c>
    </row>
    <row r="2410" spans="1:15" s="94" customFormat="1" x14ac:dyDescent="0.2">
      <c r="A2410" s="116">
        <v>27913</v>
      </c>
      <c r="B2410" s="90" t="s">
        <v>8750</v>
      </c>
      <c r="C2410" s="90" t="s">
        <v>86</v>
      </c>
      <c r="D2410" s="90" t="s">
        <v>53</v>
      </c>
      <c r="E2410" s="90" t="s">
        <v>24</v>
      </c>
      <c r="F2410" s="90" t="s">
        <v>4872</v>
      </c>
      <c r="G2410" s="90" t="s">
        <v>15251</v>
      </c>
      <c r="H2410" s="90" t="s">
        <v>913</v>
      </c>
      <c r="I2410" s="90" t="s">
        <v>953</v>
      </c>
      <c r="J2410" s="116">
        <v>309</v>
      </c>
      <c r="K2410" s="90" t="s">
        <v>1963</v>
      </c>
      <c r="L2410" s="90" t="s">
        <v>583</v>
      </c>
      <c r="M2410" s="94" t="str">
        <f t="shared" si="40"/>
        <v>RAMIREZ Daniel</v>
      </c>
      <c r="N2410" s="94">
        <f>IFERROR(VLOOKUP(A2410,'[2]CLASES-TEMPORADA 2022_2023-2023'!$A:$M,12,0),"")</f>
        <v>11</v>
      </c>
      <c r="O2410" s="90">
        <f>IFERROR(VLOOKUP(A2410,'[2]CLASES-TEMPORADA 2022_2023-2023'!$A:$M,13,0),"")</f>
        <v>0</v>
      </c>
    </row>
    <row r="2411" spans="1:15" s="94" customFormat="1" x14ac:dyDescent="0.2">
      <c r="A2411" s="116">
        <v>27899</v>
      </c>
      <c r="B2411" s="90" t="s">
        <v>8750</v>
      </c>
      <c r="C2411" s="90" t="s">
        <v>4873</v>
      </c>
      <c r="D2411" s="90" t="s">
        <v>4874</v>
      </c>
      <c r="E2411" s="90" t="s">
        <v>85</v>
      </c>
      <c r="F2411" s="90" t="s">
        <v>4875</v>
      </c>
      <c r="G2411" s="90" t="s">
        <v>15252</v>
      </c>
      <c r="H2411" s="90" t="s">
        <v>913</v>
      </c>
      <c r="I2411" s="90" t="s">
        <v>1091</v>
      </c>
      <c r="J2411" s="116">
        <v>10148</v>
      </c>
      <c r="K2411" s="90" t="s">
        <v>1963</v>
      </c>
      <c r="L2411" s="90" t="s">
        <v>583</v>
      </c>
      <c r="M2411" s="94" t="str">
        <f t="shared" si="40"/>
        <v>ALMENA Diego</v>
      </c>
      <c r="N2411" s="94" t="str">
        <f>IFERROR(VLOOKUP(A2411,'[2]CLASES-TEMPORADA 2022_2023-2023'!$A:$M,12,0),"")</f>
        <v/>
      </c>
      <c r="O2411" s="90" t="str">
        <f>IFERROR(VLOOKUP(A2411,'[2]CLASES-TEMPORADA 2022_2023-2023'!$A:$M,13,0),"")</f>
        <v/>
      </c>
    </row>
    <row r="2412" spans="1:15" s="94" customFormat="1" x14ac:dyDescent="0.2">
      <c r="A2412" s="116">
        <v>27871</v>
      </c>
      <c r="B2412" s="90" t="s">
        <v>10851</v>
      </c>
      <c r="C2412" s="90" t="s">
        <v>31</v>
      </c>
      <c r="D2412" s="90" t="s">
        <v>86</v>
      </c>
      <c r="E2412" s="90" t="s">
        <v>1084</v>
      </c>
      <c r="F2412" s="90" t="s">
        <v>4876</v>
      </c>
      <c r="G2412" s="90" t="s">
        <v>15253</v>
      </c>
      <c r="H2412" s="90" t="s">
        <v>913</v>
      </c>
      <c r="I2412" s="90" t="s">
        <v>1047</v>
      </c>
      <c r="J2412" s="116">
        <v>10438</v>
      </c>
      <c r="K2412" s="90" t="s">
        <v>1963</v>
      </c>
      <c r="L2412" s="90" t="s">
        <v>520</v>
      </c>
      <c r="M2412" s="94" t="str">
        <f t="shared" si="40"/>
        <v>LOPEZ Maria</v>
      </c>
      <c r="N2412" s="94" t="str">
        <f>IFERROR(VLOOKUP(A2412,'[2]CLASES-TEMPORADA 2022_2023-2023'!$A:$M,12,0),"")</f>
        <v/>
      </c>
      <c r="O2412" s="90" t="str">
        <f>IFERROR(VLOOKUP(A2412,'[2]CLASES-TEMPORADA 2022_2023-2023'!$A:$M,13,0),"")</f>
        <v/>
      </c>
    </row>
    <row r="2413" spans="1:15" s="94" customFormat="1" x14ac:dyDescent="0.2">
      <c r="A2413" s="116">
        <v>27865</v>
      </c>
      <c r="B2413" s="90" t="s">
        <v>8750</v>
      </c>
      <c r="C2413" s="90" t="s">
        <v>161</v>
      </c>
      <c r="D2413" s="90" t="s">
        <v>1682</v>
      </c>
      <c r="E2413" s="90" t="s">
        <v>4877</v>
      </c>
      <c r="F2413" s="90" t="s">
        <v>4878</v>
      </c>
      <c r="G2413" s="90" t="s">
        <v>15254</v>
      </c>
      <c r="H2413" s="90" t="s">
        <v>909</v>
      </c>
      <c r="I2413" s="90" t="s">
        <v>1205</v>
      </c>
      <c r="J2413" s="116">
        <v>10033</v>
      </c>
      <c r="K2413" s="90" t="s">
        <v>2011</v>
      </c>
      <c r="L2413" s="90" t="s">
        <v>587</v>
      </c>
      <c r="M2413" s="94" t="str">
        <f t="shared" si="40"/>
        <v>MUÑOZ Patricio Berry</v>
      </c>
      <c r="N2413" s="94" t="str">
        <f>IFERROR(VLOOKUP(A2413,'[2]CLASES-TEMPORADA 2022_2023-2023'!$A:$M,12,0),"")</f>
        <v/>
      </c>
      <c r="O2413" s="90" t="str">
        <f>IFERROR(VLOOKUP(A2413,'[2]CLASES-TEMPORADA 2022_2023-2023'!$A:$M,13,0),"")</f>
        <v/>
      </c>
    </row>
    <row r="2414" spans="1:15" s="94" customFormat="1" x14ac:dyDescent="0.2">
      <c r="A2414" s="116">
        <v>27862</v>
      </c>
      <c r="B2414" s="90" t="s">
        <v>10851</v>
      </c>
      <c r="C2414" s="90" t="s">
        <v>21</v>
      </c>
      <c r="D2414" s="90" t="s">
        <v>22</v>
      </c>
      <c r="E2414" s="90" t="s">
        <v>1084</v>
      </c>
      <c r="F2414" s="90" t="s">
        <v>4038</v>
      </c>
      <c r="G2414" s="90" t="s">
        <v>15255</v>
      </c>
      <c r="H2414" s="90" t="s">
        <v>913</v>
      </c>
      <c r="I2414" s="90" t="s">
        <v>1217</v>
      </c>
      <c r="J2414" s="116">
        <v>10130</v>
      </c>
      <c r="K2414" s="90" t="s">
        <v>1963</v>
      </c>
      <c r="L2414" s="90" t="s">
        <v>591</v>
      </c>
      <c r="M2414" s="94" t="str">
        <f t="shared" si="40"/>
        <v>GARCIA Maria</v>
      </c>
      <c r="N2414" s="94" t="str">
        <f>IFERROR(VLOOKUP(A2414,'[2]CLASES-TEMPORADA 2022_2023-2023'!$A:$M,12,0),"")</f>
        <v/>
      </c>
      <c r="O2414" s="90" t="str">
        <f>IFERROR(VLOOKUP(A2414,'[2]CLASES-TEMPORADA 2022_2023-2023'!$A:$M,13,0),"")</f>
        <v/>
      </c>
    </row>
    <row r="2415" spans="1:15" s="94" customFormat="1" x14ac:dyDescent="0.2">
      <c r="A2415" s="116">
        <v>27854</v>
      </c>
      <c r="B2415" s="90" t="s">
        <v>8750</v>
      </c>
      <c r="C2415" s="90" t="s">
        <v>51</v>
      </c>
      <c r="D2415" s="90" t="s">
        <v>22</v>
      </c>
      <c r="E2415" s="90" t="s">
        <v>1107</v>
      </c>
      <c r="F2415" s="90" t="s">
        <v>4879</v>
      </c>
      <c r="G2415" s="90" t="s">
        <v>15256</v>
      </c>
      <c r="H2415" s="90" t="s">
        <v>909</v>
      </c>
      <c r="I2415" s="90" t="s">
        <v>1105</v>
      </c>
      <c r="J2415" s="116">
        <v>10348</v>
      </c>
      <c r="K2415" s="90" t="s">
        <v>1963</v>
      </c>
      <c r="L2415" s="90" t="s">
        <v>520</v>
      </c>
      <c r="M2415" s="94" t="str">
        <f t="shared" si="40"/>
        <v>DIAZ Hector</v>
      </c>
      <c r="N2415" s="94" t="str">
        <f>IFERROR(VLOOKUP(A2415,'[2]CLASES-TEMPORADA 2022_2023-2023'!$A:$M,12,0),"")</f>
        <v/>
      </c>
      <c r="O2415" s="90" t="str">
        <f>IFERROR(VLOOKUP(A2415,'[2]CLASES-TEMPORADA 2022_2023-2023'!$A:$M,13,0),"")</f>
        <v/>
      </c>
    </row>
    <row r="2416" spans="1:15" s="94" customFormat="1" x14ac:dyDescent="0.2">
      <c r="A2416" s="116">
        <v>27853</v>
      </c>
      <c r="B2416" s="90" t="s">
        <v>8750</v>
      </c>
      <c r="C2416" s="90" t="s">
        <v>25</v>
      </c>
      <c r="D2416" s="90" t="s">
        <v>2333</v>
      </c>
      <c r="E2416" s="90" t="s">
        <v>75</v>
      </c>
      <c r="F2416" s="90" t="s">
        <v>15257</v>
      </c>
      <c r="G2416" s="90" t="s">
        <v>15258</v>
      </c>
      <c r="H2416" s="90" t="s">
        <v>909</v>
      </c>
      <c r="I2416" s="90" t="s">
        <v>1105</v>
      </c>
      <c r="J2416" s="116">
        <v>10348</v>
      </c>
      <c r="K2416" s="90" t="s">
        <v>1963</v>
      </c>
      <c r="L2416" s="90" t="s">
        <v>520</v>
      </c>
      <c r="M2416" s="94" t="str">
        <f t="shared" si="40"/>
        <v>MARTINEZ Jorge</v>
      </c>
      <c r="N2416" s="94" t="str">
        <f>IFERROR(VLOOKUP(A2416,'[2]CLASES-TEMPORADA 2022_2023-2023'!$A:$M,12,0),"")</f>
        <v/>
      </c>
      <c r="O2416" s="90" t="str">
        <f>IFERROR(VLOOKUP(A2416,'[2]CLASES-TEMPORADA 2022_2023-2023'!$A:$M,13,0),"")</f>
        <v/>
      </c>
    </row>
    <row r="2417" spans="1:15" s="94" customFormat="1" x14ac:dyDescent="0.2">
      <c r="A2417" s="116">
        <v>27852</v>
      </c>
      <c r="B2417" s="90" t="s">
        <v>8750</v>
      </c>
      <c r="C2417" s="90" t="s">
        <v>1662</v>
      </c>
      <c r="D2417" s="90" t="s">
        <v>22</v>
      </c>
      <c r="E2417" s="90" t="s">
        <v>2320</v>
      </c>
      <c r="F2417" s="90" t="s">
        <v>4880</v>
      </c>
      <c r="G2417" s="90" t="s">
        <v>15259</v>
      </c>
      <c r="H2417" s="90" t="s">
        <v>909</v>
      </c>
      <c r="I2417" s="90" t="s">
        <v>1105</v>
      </c>
      <c r="J2417" s="116">
        <v>10348</v>
      </c>
      <c r="K2417" s="90" t="s">
        <v>1963</v>
      </c>
      <c r="L2417" s="90" t="s">
        <v>520</v>
      </c>
      <c r="M2417" s="94" t="str">
        <f t="shared" si="40"/>
        <v>CELEIRO Juan Manuel</v>
      </c>
      <c r="N2417" s="94" t="str">
        <f>IFERROR(VLOOKUP(A2417,'[2]CLASES-TEMPORADA 2022_2023-2023'!$A:$M,12,0),"")</f>
        <v/>
      </c>
      <c r="O2417" s="90" t="str">
        <f>IFERROR(VLOOKUP(A2417,'[2]CLASES-TEMPORADA 2022_2023-2023'!$A:$M,13,0),"")</f>
        <v/>
      </c>
    </row>
    <row r="2418" spans="1:15" s="94" customFormat="1" x14ac:dyDescent="0.2">
      <c r="A2418" s="116">
        <v>27846</v>
      </c>
      <c r="B2418" s="90" t="s">
        <v>10851</v>
      </c>
      <c r="C2418" s="90" t="s">
        <v>4881</v>
      </c>
      <c r="D2418" s="90"/>
      <c r="E2418" s="90" t="s">
        <v>4882</v>
      </c>
      <c r="F2418" s="90" t="s">
        <v>4883</v>
      </c>
      <c r="G2418" s="90" t="s">
        <v>15260</v>
      </c>
      <c r="H2418" s="90" t="s">
        <v>913</v>
      </c>
      <c r="I2418" s="90" t="s">
        <v>756</v>
      </c>
      <c r="J2418" s="116">
        <v>10383</v>
      </c>
      <c r="K2418" s="90" t="s">
        <v>2200</v>
      </c>
      <c r="L2418" s="90" t="s">
        <v>591</v>
      </c>
      <c r="M2418" s="94" t="str">
        <f t="shared" si="40"/>
        <v>ERDELYI Annamaria</v>
      </c>
      <c r="N2418" s="94" t="str">
        <f>IFERROR(VLOOKUP(A2418,'[2]CLASES-TEMPORADA 2022_2023-2023'!$A:$M,12,0),"")</f>
        <v/>
      </c>
      <c r="O2418" s="90" t="str">
        <f>IFERROR(VLOOKUP(A2418,'[2]CLASES-TEMPORADA 2022_2023-2023'!$A:$M,13,0),"")</f>
        <v/>
      </c>
    </row>
    <row r="2419" spans="1:15" s="94" customFormat="1" x14ac:dyDescent="0.2">
      <c r="A2419" s="116">
        <v>27837</v>
      </c>
      <c r="B2419" s="90" t="s">
        <v>8750</v>
      </c>
      <c r="C2419" s="90" t="s">
        <v>31</v>
      </c>
      <c r="D2419" s="90" t="s">
        <v>21</v>
      </c>
      <c r="E2419" s="90" t="s">
        <v>3715</v>
      </c>
      <c r="F2419" s="90" t="s">
        <v>4884</v>
      </c>
      <c r="G2419" s="90" t="s">
        <v>15261</v>
      </c>
      <c r="H2419" s="90" t="s">
        <v>920</v>
      </c>
      <c r="I2419" s="90" t="s">
        <v>935</v>
      </c>
      <c r="J2419" s="116">
        <v>233</v>
      </c>
      <c r="K2419" s="90" t="s">
        <v>1963</v>
      </c>
      <c r="L2419" s="90" t="s">
        <v>520</v>
      </c>
      <c r="M2419" s="94" t="str">
        <f t="shared" si="40"/>
        <v>LOPEZ Aaron</v>
      </c>
      <c r="N2419" s="94" t="str">
        <f>IFERROR(VLOOKUP(A2419,'[2]CLASES-TEMPORADA 2022_2023-2023'!$A:$M,12,0),"")</f>
        <v/>
      </c>
      <c r="O2419" s="90" t="str">
        <f>IFERROR(VLOOKUP(A2419,'[2]CLASES-TEMPORADA 2022_2023-2023'!$A:$M,13,0),"")</f>
        <v/>
      </c>
    </row>
    <row r="2420" spans="1:15" s="94" customFormat="1" x14ac:dyDescent="0.2">
      <c r="A2420" s="116">
        <v>27836</v>
      </c>
      <c r="B2420" s="90" t="s">
        <v>8750</v>
      </c>
      <c r="C2420" s="90" t="s">
        <v>4885</v>
      </c>
      <c r="D2420" s="90" t="s">
        <v>1662</v>
      </c>
      <c r="E2420" s="90" t="s">
        <v>66</v>
      </c>
      <c r="F2420" s="90" t="s">
        <v>4886</v>
      </c>
      <c r="G2420" s="90" t="s">
        <v>15262</v>
      </c>
      <c r="H2420" s="90" t="s">
        <v>909</v>
      </c>
      <c r="I2420" s="90" t="s">
        <v>935</v>
      </c>
      <c r="J2420" s="116">
        <v>233</v>
      </c>
      <c r="K2420" s="90" t="s">
        <v>1963</v>
      </c>
      <c r="L2420" s="90" t="s">
        <v>520</v>
      </c>
      <c r="M2420" s="94" t="str">
        <f t="shared" si="40"/>
        <v>BECEIRO Martin</v>
      </c>
      <c r="N2420" s="94" t="str">
        <f>IFERROR(VLOOKUP(A2420,'[2]CLASES-TEMPORADA 2022_2023-2023'!$A:$M,12,0),"")</f>
        <v/>
      </c>
      <c r="O2420" s="90" t="str">
        <f>IFERROR(VLOOKUP(A2420,'[2]CLASES-TEMPORADA 2022_2023-2023'!$A:$M,13,0),"")</f>
        <v/>
      </c>
    </row>
    <row r="2421" spans="1:15" s="94" customFormat="1" x14ac:dyDescent="0.2">
      <c r="A2421" s="116">
        <v>27823</v>
      </c>
      <c r="B2421" s="90" t="s">
        <v>8750</v>
      </c>
      <c r="C2421" s="90" t="s">
        <v>927</v>
      </c>
      <c r="D2421" s="90" t="s">
        <v>4887</v>
      </c>
      <c r="E2421" s="90" t="s">
        <v>4888</v>
      </c>
      <c r="F2421" s="90" t="s">
        <v>3983</v>
      </c>
      <c r="G2421" s="90" t="s">
        <v>15263</v>
      </c>
      <c r="H2421" s="90" t="s">
        <v>909</v>
      </c>
      <c r="I2421" s="90" t="s">
        <v>1249</v>
      </c>
      <c r="J2421" s="116">
        <v>10181</v>
      </c>
      <c r="K2421" s="90" t="s">
        <v>1963</v>
      </c>
      <c r="L2421" s="90" t="s">
        <v>583</v>
      </c>
      <c r="M2421" s="94" t="str">
        <f t="shared" si="40"/>
        <v>MOYA Manuel Valeriy</v>
      </c>
      <c r="N2421" s="94" t="str">
        <f>IFERROR(VLOOKUP(A2421,'[2]CLASES-TEMPORADA 2022_2023-2023'!$A:$M,12,0),"")</f>
        <v/>
      </c>
      <c r="O2421" s="90" t="str">
        <f>IFERROR(VLOOKUP(A2421,'[2]CLASES-TEMPORADA 2022_2023-2023'!$A:$M,13,0),"")</f>
        <v/>
      </c>
    </row>
    <row r="2422" spans="1:15" s="94" customFormat="1" x14ac:dyDescent="0.2">
      <c r="A2422" s="116">
        <v>27822</v>
      </c>
      <c r="B2422" s="90" t="s">
        <v>8750</v>
      </c>
      <c r="C2422" s="90" t="s">
        <v>4889</v>
      </c>
      <c r="D2422" s="90" t="s">
        <v>31</v>
      </c>
      <c r="E2422" s="90" t="s">
        <v>54</v>
      </c>
      <c r="F2422" s="90" t="s">
        <v>4890</v>
      </c>
      <c r="G2422" s="90" t="s">
        <v>15264</v>
      </c>
      <c r="H2422" s="90" t="s">
        <v>913</v>
      </c>
      <c r="I2422" s="90" t="s">
        <v>1249</v>
      </c>
      <c r="J2422" s="116">
        <v>10181</v>
      </c>
      <c r="K2422" s="90" t="s">
        <v>1963</v>
      </c>
      <c r="L2422" s="90" t="s">
        <v>583</v>
      </c>
      <c r="M2422" s="94" t="str">
        <f t="shared" si="40"/>
        <v>MARTINEZ-MECO Carlos</v>
      </c>
      <c r="N2422" s="94" t="str">
        <f>IFERROR(VLOOKUP(A2422,'[2]CLASES-TEMPORADA 2022_2023-2023'!$A:$M,12,0),"")</f>
        <v/>
      </c>
      <c r="O2422" s="90" t="str">
        <f>IFERROR(VLOOKUP(A2422,'[2]CLASES-TEMPORADA 2022_2023-2023'!$A:$M,13,0),"")</f>
        <v/>
      </c>
    </row>
    <row r="2423" spans="1:15" s="94" customFormat="1" x14ac:dyDescent="0.2">
      <c r="A2423" s="116">
        <v>27820</v>
      </c>
      <c r="B2423" s="90" t="s">
        <v>8750</v>
      </c>
      <c r="C2423" s="90" t="s">
        <v>4891</v>
      </c>
      <c r="D2423" s="90" t="s">
        <v>2661</v>
      </c>
      <c r="E2423" s="90" t="s">
        <v>4892</v>
      </c>
      <c r="F2423" s="90" t="s">
        <v>4893</v>
      </c>
      <c r="G2423" s="90" t="s">
        <v>15265</v>
      </c>
      <c r="H2423" s="90" t="s">
        <v>920</v>
      </c>
      <c r="I2423" s="90" t="s">
        <v>1249</v>
      </c>
      <c r="J2423" s="116">
        <v>10181</v>
      </c>
      <c r="K2423" s="90" t="s">
        <v>1963</v>
      </c>
      <c r="L2423" s="90" t="s">
        <v>583</v>
      </c>
      <c r="M2423" s="94" t="str">
        <f t="shared" si="40"/>
        <v>APARISI Raian</v>
      </c>
      <c r="N2423" s="94" t="str">
        <f>IFERROR(VLOOKUP(A2423,'[2]CLASES-TEMPORADA 2022_2023-2023'!$A:$M,12,0),"")</f>
        <v/>
      </c>
      <c r="O2423" s="90" t="str">
        <f>IFERROR(VLOOKUP(A2423,'[2]CLASES-TEMPORADA 2022_2023-2023'!$A:$M,13,0),"")</f>
        <v/>
      </c>
    </row>
    <row r="2424" spans="1:15" s="94" customFormat="1" x14ac:dyDescent="0.2">
      <c r="A2424" s="116">
        <v>27815</v>
      </c>
      <c r="B2424" s="90" t="s">
        <v>8750</v>
      </c>
      <c r="C2424" s="90" t="s">
        <v>21</v>
      </c>
      <c r="D2424" s="90" t="s">
        <v>26</v>
      </c>
      <c r="E2424" s="90" t="s">
        <v>66</v>
      </c>
      <c r="F2424" s="90" t="s">
        <v>4894</v>
      </c>
      <c r="G2424" s="90" t="s">
        <v>15266</v>
      </c>
      <c r="H2424" s="90" t="s">
        <v>913</v>
      </c>
      <c r="I2424" s="90" t="s">
        <v>935</v>
      </c>
      <c r="J2424" s="116">
        <v>233</v>
      </c>
      <c r="K2424" s="90" t="s">
        <v>1963</v>
      </c>
      <c r="L2424" s="90" t="s">
        <v>520</v>
      </c>
      <c r="M2424" s="94" t="str">
        <f t="shared" si="40"/>
        <v>GARCIA Martin</v>
      </c>
      <c r="N2424" s="94" t="str">
        <f>IFERROR(VLOOKUP(A2424,'[2]CLASES-TEMPORADA 2022_2023-2023'!$A:$M,12,0),"")</f>
        <v/>
      </c>
      <c r="O2424" s="90" t="str">
        <f>IFERROR(VLOOKUP(A2424,'[2]CLASES-TEMPORADA 2022_2023-2023'!$A:$M,13,0),"")</f>
        <v/>
      </c>
    </row>
    <row r="2425" spans="1:15" s="94" customFormat="1" x14ac:dyDescent="0.2">
      <c r="A2425" s="116">
        <v>27814</v>
      </c>
      <c r="B2425" s="90" t="s">
        <v>8750</v>
      </c>
      <c r="C2425" s="90" t="s">
        <v>31</v>
      </c>
      <c r="D2425" s="90" t="s">
        <v>4669</v>
      </c>
      <c r="E2425" s="90" t="s">
        <v>4895</v>
      </c>
      <c r="F2425" s="90" t="s">
        <v>4896</v>
      </c>
      <c r="G2425" s="90" t="s">
        <v>15267</v>
      </c>
      <c r="H2425" s="90" t="s">
        <v>920</v>
      </c>
      <c r="I2425" s="90" t="s">
        <v>935</v>
      </c>
      <c r="J2425" s="116">
        <v>233</v>
      </c>
      <c r="K2425" s="90" t="s">
        <v>1963</v>
      </c>
      <c r="L2425" s="90" t="s">
        <v>520</v>
      </c>
      <c r="M2425" s="94" t="str">
        <f t="shared" ref="M2425:M2488" si="41">CONCATENATE(C2425," ",PROPER(E2425))</f>
        <v>LOPEZ Enzo</v>
      </c>
      <c r="N2425" s="94" t="str">
        <f>IFERROR(VLOOKUP(A2425,'[2]CLASES-TEMPORADA 2022_2023-2023'!$A:$M,12,0),"")</f>
        <v/>
      </c>
      <c r="O2425" s="90" t="str">
        <f>IFERROR(VLOOKUP(A2425,'[2]CLASES-TEMPORADA 2022_2023-2023'!$A:$M,13,0),"")</f>
        <v/>
      </c>
    </row>
    <row r="2426" spans="1:15" s="94" customFormat="1" x14ac:dyDescent="0.2">
      <c r="A2426" s="116">
        <v>27808</v>
      </c>
      <c r="B2426" s="90" t="s">
        <v>10851</v>
      </c>
      <c r="C2426" s="90" t="s">
        <v>3947</v>
      </c>
      <c r="D2426" s="90" t="s">
        <v>26</v>
      </c>
      <c r="E2426" s="90" t="s">
        <v>2067</v>
      </c>
      <c r="F2426" s="90" t="s">
        <v>2576</v>
      </c>
      <c r="G2426" s="90" t="s">
        <v>15268</v>
      </c>
      <c r="H2426" s="90" t="s">
        <v>913</v>
      </c>
      <c r="I2426" s="90" t="s">
        <v>935</v>
      </c>
      <c r="J2426" s="116">
        <v>233</v>
      </c>
      <c r="K2426" s="90" t="s">
        <v>1963</v>
      </c>
      <c r="L2426" s="90" t="s">
        <v>520</v>
      </c>
      <c r="M2426" s="94" t="str">
        <f t="shared" si="41"/>
        <v>SAURA Lucia</v>
      </c>
      <c r="N2426" s="94" t="str">
        <f>IFERROR(VLOOKUP(A2426,'[2]CLASES-TEMPORADA 2022_2023-2023'!$A:$M,12,0),"")</f>
        <v/>
      </c>
      <c r="O2426" s="90" t="str">
        <f>IFERROR(VLOOKUP(A2426,'[2]CLASES-TEMPORADA 2022_2023-2023'!$A:$M,13,0),"")</f>
        <v/>
      </c>
    </row>
    <row r="2427" spans="1:15" s="94" customFormat="1" x14ac:dyDescent="0.2">
      <c r="A2427" s="116">
        <v>27792</v>
      </c>
      <c r="B2427" s="90" t="s">
        <v>8750</v>
      </c>
      <c r="C2427" s="90" t="s">
        <v>2622</v>
      </c>
      <c r="D2427" s="90" t="s">
        <v>26</v>
      </c>
      <c r="E2427" s="90" t="s">
        <v>108</v>
      </c>
      <c r="F2427" s="90" t="s">
        <v>15269</v>
      </c>
      <c r="G2427" s="90" t="s">
        <v>15270</v>
      </c>
      <c r="H2427" s="90" t="s">
        <v>920</v>
      </c>
      <c r="I2427" s="90" t="s">
        <v>673</v>
      </c>
      <c r="J2427" s="116">
        <v>10202</v>
      </c>
      <c r="K2427" s="90" t="s">
        <v>1963</v>
      </c>
      <c r="L2427" s="90" t="s">
        <v>583</v>
      </c>
      <c r="M2427" s="94" t="str">
        <f t="shared" si="41"/>
        <v>CASTELLANO Sergio</v>
      </c>
      <c r="N2427" s="94" t="str">
        <f>IFERROR(VLOOKUP(A2427,'[2]CLASES-TEMPORADA 2022_2023-2023'!$A:$M,12,0),"")</f>
        <v/>
      </c>
      <c r="O2427" s="90" t="str">
        <f>IFERROR(VLOOKUP(A2427,'[2]CLASES-TEMPORADA 2022_2023-2023'!$A:$M,13,0),"")</f>
        <v/>
      </c>
    </row>
    <row r="2428" spans="1:15" s="94" customFormat="1" x14ac:dyDescent="0.2">
      <c r="A2428" s="116">
        <v>27789</v>
      </c>
      <c r="B2428" s="90" t="s">
        <v>8750</v>
      </c>
      <c r="C2428" s="90" t="s">
        <v>2485</v>
      </c>
      <c r="D2428" s="90" t="s">
        <v>36</v>
      </c>
      <c r="E2428" s="90" t="s">
        <v>4897</v>
      </c>
      <c r="F2428" s="90" t="s">
        <v>4898</v>
      </c>
      <c r="G2428" s="90" t="s">
        <v>15271</v>
      </c>
      <c r="H2428" s="90" t="s">
        <v>913</v>
      </c>
      <c r="I2428" s="90" t="s">
        <v>1189</v>
      </c>
      <c r="J2428" s="116">
        <v>10014</v>
      </c>
      <c r="K2428" s="90" t="s">
        <v>1963</v>
      </c>
      <c r="L2428" s="90" t="s">
        <v>185</v>
      </c>
      <c r="M2428" s="94" t="str">
        <f t="shared" si="41"/>
        <v>TUDELA Mariano</v>
      </c>
      <c r="N2428" s="94" t="str">
        <f>IFERROR(VLOOKUP(A2428,'[2]CLASES-TEMPORADA 2022_2023-2023'!$A:$M,12,0),"")</f>
        <v/>
      </c>
      <c r="O2428" s="90" t="str">
        <f>IFERROR(VLOOKUP(A2428,'[2]CLASES-TEMPORADA 2022_2023-2023'!$A:$M,13,0),"")</f>
        <v/>
      </c>
    </row>
    <row r="2429" spans="1:15" s="94" customFormat="1" x14ac:dyDescent="0.2">
      <c r="A2429" s="116">
        <v>27761</v>
      </c>
      <c r="B2429" s="90" t="s">
        <v>8750</v>
      </c>
      <c r="C2429" s="90" t="s">
        <v>3087</v>
      </c>
      <c r="D2429" s="90" t="s">
        <v>4899</v>
      </c>
      <c r="E2429" s="90" t="s">
        <v>4900</v>
      </c>
      <c r="F2429" s="90" t="s">
        <v>3808</v>
      </c>
      <c r="G2429" s="90" t="s">
        <v>15272</v>
      </c>
      <c r="H2429" s="90" t="s">
        <v>913</v>
      </c>
      <c r="I2429" s="90" t="s">
        <v>1214</v>
      </c>
      <c r="J2429" s="116">
        <v>3</v>
      </c>
      <c r="K2429" s="90" t="s">
        <v>1963</v>
      </c>
      <c r="L2429" s="90" t="s">
        <v>591</v>
      </c>
      <c r="M2429" s="94" t="str">
        <f t="shared" si="41"/>
        <v>CARMONA Victoriano</v>
      </c>
      <c r="N2429" s="94" t="str">
        <f>IFERROR(VLOOKUP(A2429,'[2]CLASES-TEMPORADA 2022_2023-2023'!$A:$M,12,0),"")</f>
        <v/>
      </c>
      <c r="O2429" s="90" t="str">
        <f>IFERROR(VLOOKUP(A2429,'[2]CLASES-TEMPORADA 2022_2023-2023'!$A:$M,13,0),"")</f>
        <v/>
      </c>
    </row>
    <row r="2430" spans="1:15" s="94" customFormat="1" x14ac:dyDescent="0.2">
      <c r="A2430" s="116">
        <v>27741</v>
      </c>
      <c r="B2430" s="90" t="s">
        <v>8750</v>
      </c>
      <c r="C2430" s="90" t="s">
        <v>4902</v>
      </c>
      <c r="D2430" s="90"/>
      <c r="E2430" s="90" t="s">
        <v>4903</v>
      </c>
      <c r="F2430" s="90" t="s">
        <v>4904</v>
      </c>
      <c r="G2430" s="90" t="s">
        <v>15273</v>
      </c>
      <c r="H2430" s="90" t="s">
        <v>920</v>
      </c>
      <c r="I2430" s="90" t="s">
        <v>1014</v>
      </c>
      <c r="J2430" s="116">
        <v>10141</v>
      </c>
      <c r="K2430" s="90" t="s">
        <v>2079</v>
      </c>
      <c r="L2430" s="90" t="s">
        <v>585</v>
      </c>
      <c r="M2430" s="94" t="str">
        <f t="shared" si="41"/>
        <v>BUTCOVAN David Dean</v>
      </c>
      <c r="N2430" s="94" t="str">
        <f>IFERROR(VLOOKUP(A2430,'[2]CLASES-TEMPORADA 2022_2023-2023'!$A:$M,12,0),"")</f>
        <v/>
      </c>
      <c r="O2430" s="90" t="str">
        <f>IFERROR(VLOOKUP(A2430,'[2]CLASES-TEMPORADA 2022_2023-2023'!$A:$M,13,0),"")</f>
        <v/>
      </c>
    </row>
    <row r="2431" spans="1:15" s="94" customFormat="1" x14ac:dyDescent="0.2">
      <c r="A2431" s="116">
        <v>27734</v>
      </c>
      <c r="B2431" s="90" t="s">
        <v>8750</v>
      </c>
      <c r="C2431" s="90" t="s">
        <v>4905</v>
      </c>
      <c r="D2431" s="90"/>
      <c r="E2431" s="90" t="s">
        <v>1083</v>
      </c>
      <c r="F2431" s="90" t="s">
        <v>4906</v>
      </c>
      <c r="G2431" s="90" t="s">
        <v>15274</v>
      </c>
      <c r="H2431" s="90" t="s">
        <v>913</v>
      </c>
      <c r="I2431" s="90" t="s">
        <v>2098</v>
      </c>
      <c r="J2431" s="116">
        <v>323</v>
      </c>
      <c r="K2431" s="90" t="s">
        <v>2707</v>
      </c>
      <c r="L2431" s="90" t="s">
        <v>591</v>
      </c>
      <c r="M2431" s="94" t="str">
        <f t="shared" si="41"/>
        <v>SALIS Marco</v>
      </c>
      <c r="N2431" s="94" t="str">
        <f>IFERROR(VLOOKUP(A2431,'[2]CLASES-TEMPORADA 2022_2023-2023'!$A:$M,12,0),"")</f>
        <v/>
      </c>
      <c r="O2431" s="90" t="str">
        <f>IFERROR(VLOOKUP(A2431,'[2]CLASES-TEMPORADA 2022_2023-2023'!$A:$M,13,0),"")</f>
        <v/>
      </c>
    </row>
    <row r="2432" spans="1:15" s="94" customFormat="1" x14ac:dyDescent="0.2">
      <c r="A2432" s="116">
        <v>27732</v>
      </c>
      <c r="B2432" s="90" t="s">
        <v>10851</v>
      </c>
      <c r="C2432" s="90" t="s">
        <v>22</v>
      </c>
      <c r="D2432" s="90" t="s">
        <v>3294</v>
      </c>
      <c r="E2432" s="90" t="s">
        <v>2205</v>
      </c>
      <c r="F2432" s="90" t="s">
        <v>4907</v>
      </c>
      <c r="G2432" s="90" t="s">
        <v>15275</v>
      </c>
      <c r="H2432" s="90" t="s">
        <v>909</v>
      </c>
      <c r="I2432" s="90" t="s">
        <v>926</v>
      </c>
      <c r="J2432" s="116">
        <v>100</v>
      </c>
      <c r="K2432" s="90" t="s">
        <v>1963</v>
      </c>
      <c r="L2432" s="90" t="s">
        <v>588</v>
      </c>
      <c r="M2432" s="94" t="str">
        <f t="shared" si="41"/>
        <v>FERNANDEZ Ana</v>
      </c>
      <c r="N2432" s="94" t="str">
        <f>IFERROR(VLOOKUP(A2432,'[2]CLASES-TEMPORADA 2022_2023-2023'!$A:$M,12,0),"")</f>
        <v/>
      </c>
      <c r="O2432" s="90" t="str">
        <f>IFERROR(VLOOKUP(A2432,'[2]CLASES-TEMPORADA 2022_2023-2023'!$A:$M,13,0),"")</f>
        <v/>
      </c>
    </row>
    <row r="2433" spans="1:15" s="94" customFormat="1" x14ac:dyDescent="0.2">
      <c r="A2433" s="116">
        <v>27729</v>
      </c>
      <c r="B2433" s="90" t="s">
        <v>8750</v>
      </c>
      <c r="C2433" s="90" t="s">
        <v>1660</v>
      </c>
      <c r="D2433" s="90" t="s">
        <v>1558</v>
      </c>
      <c r="E2433" s="90" t="s">
        <v>2947</v>
      </c>
      <c r="F2433" s="90" t="s">
        <v>4908</v>
      </c>
      <c r="G2433" s="90" t="s">
        <v>15276</v>
      </c>
      <c r="H2433" s="90" t="s">
        <v>913</v>
      </c>
      <c r="I2433" s="90" t="s">
        <v>1131</v>
      </c>
      <c r="J2433" s="116">
        <v>267</v>
      </c>
      <c r="K2433" s="90" t="s">
        <v>1963</v>
      </c>
      <c r="L2433" s="90" t="s">
        <v>602</v>
      </c>
      <c r="M2433" s="94" t="str">
        <f t="shared" si="41"/>
        <v>CABALLERO Benjamin</v>
      </c>
      <c r="N2433" s="94" t="str">
        <f>IFERROR(VLOOKUP(A2433,'[2]CLASES-TEMPORADA 2022_2023-2023'!$A:$M,12,0),"")</f>
        <v/>
      </c>
      <c r="O2433" s="90" t="str">
        <f>IFERROR(VLOOKUP(A2433,'[2]CLASES-TEMPORADA 2022_2023-2023'!$A:$M,13,0),"")</f>
        <v/>
      </c>
    </row>
    <row r="2434" spans="1:15" s="94" customFormat="1" x14ac:dyDescent="0.2">
      <c r="A2434" s="116">
        <v>27718</v>
      </c>
      <c r="B2434" s="90" t="s">
        <v>8750</v>
      </c>
      <c r="C2434" s="90" t="s">
        <v>4909</v>
      </c>
      <c r="D2434" s="90" t="s">
        <v>1596</v>
      </c>
      <c r="E2434" s="90" t="s">
        <v>4656</v>
      </c>
      <c r="F2434" s="90" t="s">
        <v>4910</v>
      </c>
      <c r="G2434" s="90" t="s">
        <v>15277</v>
      </c>
      <c r="H2434" s="90" t="s">
        <v>909</v>
      </c>
      <c r="I2434" s="90" t="s">
        <v>1136</v>
      </c>
      <c r="J2434" s="116">
        <v>291</v>
      </c>
      <c r="K2434" s="90" t="s">
        <v>1963</v>
      </c>
      <c r="L2434" s="90" t="s">
        <v>587</v>
      </c>
      <c r="M2434" s="94" t="str">
        <f t="shared" si="41"/>
        <v>INFANTE Enric</v>
      </c>
      <c r="N2434" s="94" t="str">
        <f>IFERROR(VLOOKUP(A2434,'[2]CLASES-TEMPORADA 2022_2023-2023'!$A:$M,12,0),"")</f>
        <v/>
      </c>
      <c r="O2434" s="90" t="str">
        <f>IFERROR(VLOOKUP(A2434,'[2]CLASES-TEMPORADA 2022_2023-2023'!$A:$M,13,0),"")</f>
        <v/>
      </c>
    </row>
    <row r="2435" spans="1:15" s="94" customFormat="1" x14ac:dyDescent="0.2">
      <c r="A2435" s="116">
        <v>27717</v>
      </c>
      <c r="B2435" s="90" t="s">
        <v>8750</v>
      </c>
      <c r="C2435" s="90" t="s">
        <v>4911</v>
      </c>
      <c r="D2435" s="90" t="s">
        <v>4912</v>
      </c>
      <c r="E2435" s="90" t="s">
        <v>34</v>
      </c>
      <c r="F2435" s="90" t="s">
        <v>4913</v>
      </c>
      <c r="G2435" s="90" t="s">
        <v>15278</v>
      </c>
      <c r="H2435" s="90" t="s">
        <v>913</v>
      </c>
      <c r="I2435" s="90" t="s">
        <v>1135</v>
      </c>
      <c r="J2435" s="116">
        <v>2</v>
      </c>
      <c r="K2435" s="90" t="s">
        <v>1963</v>
      </c>
      <c r="L2435" s="90" t="s">
        <v>591</v>
      </c>
      <c r="M2435" s="94" t="str">
        <f t="shared" si="41"/>
        <v>BUZON Alejandro</v>
      </c>
      <c r="N2435" s="94" t="str">
        <f>IFERROR(VLOOKUP(A2435,'[2]CLASES-TEMPORADA 2022_2023-2023'!$A:$M,12,0),"")</f>
        <v/>
      </c>
      <c r="O2435" s="90" t="str">
        <f>IFERROR(VLOOKUP(A2435,'[2]CLASES-TEMPORADA 2022_2023-2023'!$A:$M,13,0),"")</f>
        <v/>
      </c>
    </row>
    <row r="2436" spans="1:15" s="94" customFormat="1" x14ac:dyDescent="0.2">
      <c r="A2436" s="116">
        <v>27711</v>
      </c>
      <c r="B2436" s="90" t="s">
        <v>10851</v>
      </c>
      <c r="C2436" s="90" t="s">
        <v>84</v>
      </c>
      <c r="D2436" s="90" t="s">
        <v>133</v>
      </c>
      <c r="E2436" s="90" t="s">
        <v>4158</v>
      </c>
      <c r="F2436" s="90" t="s">
        <v>4914</v>
      </c>
      <c r="G2436" s="90" t="s">
        <v>15279</v>
      </c>
      <c r="H2436" s="90" t="s">
        <v>913</v>
      </c>
      <c r="I2436" s="90" t="s">
        <v>1230</v>
      </c>
      <c r="J2436" s="116">
        <v>701</v>
      </c>
      <c r="K2436" s="90" t="s">
        <v>1963</v>
      </c>
      <c r="L2436" s="90" t="s">
        <v>586</v>
      </c>
      <c r="M2436" s="94" t="str">
        <f t="shared" si="41"/>
        <v>GONZALEZ Silvia</v>
      </c>
      <c r="N2436" s="94" t="str">
        <f>IFERROR(VLOOKUP(A2436,'[2]CLASES-TEMPORADA 2022_2023-2023'!$A:$M,12,0),"")</f>
        <v/>
      </c>
      <c r="O2436" s="90" t="str">
        <f>IFERROR(VLOOKUP(A2436,'[2]CLASES-TEMPORADA 2022_2023-2023'!$A:$M,13,0),"")</f>
        <v/>
      </c>
    </row>
    <row r="2437" spans="1:15" s="94" customFormat="1" x14ac:dyDescent="0.2">
      <c r="A2437" s="116">
        <v>27707</v>
      </c>
      <c r="B2437" s="90" t="s">
        <v>10851</v>
      </c>
      <c r="C2437" s="90" t="s">
        <v>1468</v>
      </c>
      <c r="D2437" s="90" t="s">
        <v>4915</v>
      </c>
      <c r="E2437" s="90" t="s">
        <v>1044</v>
      </c>
      <c r="F2437" s="90" t="s">
        <v>4916</v>
      </c>
      <c r="G2437" s="90" t="s">
        <v>15280</v>
      </c>
      <c r="H2437" s="90" t="s">
        <v>913</v>
      </c>
      <c r="I2437" s="90" t="s">
        <v>1230</v>
      </c>
      <c r="J2437" s="116">
        <v>701</v>
      </c>
      <c r="K2437" s="90" t="s">
        <v>1963</v>
      </c>
      <c r="L2437" s="90" t="s">
        <v>586</v>
      </c>
      <c r="M2437" s="94" t="str">
        <f t="shared" si="41"/>
        <v>ANTUNEZ Cristina</v>
      </c>
      <c r="N2437" s="94" t="str">
        <f>IFERROR(VLOOKUP(A2437,'[2]CLASES-TEMPORADA 2022_2023-2023'!$A:$M,12,0),"")</f>
        <v/>
      </c>
      <c r="O2437" s="90" t="str">
        <f>IFERROR(VLOOKUP(A2437,'[2]CLASES-TEMPORADA 2022_2023-2023'!$A:$M,13,0),"")</f>
        <v/>
      </c>
    </row>
    <row r="2438" spans="1:15" s="94" customFormat="1" x14ac:dyDescent="0.2">
      <c r="A2438" s="116">
        <v>27705</v>
      </c>
      <c r="B2438" s="90" t="s">
        <v>10851</v>
      </c>
      <c r="C2438" s="90" t="s">
        <v>4499</v>
      </c>
      <c r="D2438" s="90" t="s">
        <v>4917</v>
      </c>
      <c r="E2438" s="90" t="s">
        <v>2933</v>
      </c>
      <c r="F2438" s="90" t="s">
        <v>4918</v>
      </c>
      <c r="G2438" s="90" t="s">
        <v>15281</v>
      </c>
      <c r="H2438" s="90" t="s">
        <v>913</v>
      </c>
      <c r="I2438" s="90" t="s">
        <v>1230</v>
      </c>
      <c r="J2438" s="116">
        <v>701</v>
      </c>
      <c r="K2438" s="90" t="s">
        <v>1963</v>
      </c>
      <c r="L2438" s="90" t="s">
        <v>586</v>
      </c>
      <c r="M2438" s="94" t="str">
        <f t="shared" si="41"/>
        <v>BARRIENTOS Andrea</v>
      </c>
      <c r="N2438" s="94" t="str">
        <f>IFERROR(VLOOKUP(A2438,'[2]CLASES-TEMPORADA 2022_2023-2023'!$A:$M,12,0),"")</f>
        <v/>
      </c>
      <c r="O2438" s="90" t="str">
        <f>IFERROR(VLOOKUP(A2438,'[2]CLASES-TEMPORADA 2022_2023-2023'!$A:$M,13,0),"")</f>
        <v/>
      </c>
    </row>
    <row r="2439" spans="1:15" s="94" customFormat="1" x14ac:dyDescent="0.2">
      <c r="A2439" s="116">
        <v>27703</v>
      </c>
      <c r="B2439" s="90" t="s">
        <v>10851</v>
      </c>
      <c r="C2439" s="90" t="s">
        <v>1468</v>
      </c>
      <c r="D2439" s="90" t="s">
        <v>4915</v>
      </c>
      <c r="E2439" s="90" t="s">
        <v>2067</v>
      </c>
      <c r="F2439" s="90" t="s">
        <v>4919</v>
      </c>
      <c r="G2439" s="90" t="s">
        <v>15282</v>
      </c>
      <c r="H2439" s="90" t="s">
        <v>913</v>
      </c>
      <c r="I2439" s="90" t="s">
        <v>1230</v>
      </c>
      <c r="J2439" s="116">
        <v>701</v>
      </c>
      <c r="K2439" s="90" t="s">
        <v>1963</v>
      </c>
      <c r="L2439" s="90" t="s">
        <v>586</v>
      </c>
      <c r="M2439" s="94" t="str">
        <f t="shared" si="41"/>
        <v>ANTUNEZ Lucia</v>
      </c>
      <c r="N2439" s="94" t="str">
        <f>IFERROR(VLOOKUP(A2439,'[2]CLASES-TEMPORADA 2022_2023-2023'!$A:$M,12,0),"")</f>
        <v/>
      </c>
      <c r="O2439" s="90" t="str">
        <f>IFERROR(VLOOKUP(A2439,'[2]CLASES-TEMPORADA 2022_2023-2023'!$A:$M,13,0),"")</f>
        <v/>
      </c>
    </row>
    <row r="2440" spans="1:15" s="94" customFormat="1" x14ac:dyDescent="0.2">
      <c r="A2440" s="116">
        <v>27699</v>
      </c>
      <c r="B2440" s="90" t="s">
        <v>8750</v>
      </c>
      <c r="C2440" s="90" t="s">
        <v>21</v>
      </c>
      <c r="D2440" s="90" t="s">
        <v>83</v>
      </c>
      <c r="E2440" s="90" t="s">
        <v>18</v>
      </c>
      <c r="F2440" s="90" t="s">
        <v>4921</v>
      </c>
      <c r="G2440" s="90" t="s">
        <v>15283</v>
      </c>
      <c r="H2440" s="90" t="s">
        <v>913</v>
      </c>
      <c r="I2440" s="90" t="s">
        <v>932</v>
      </c>
      <c r="J2440" s="116">
        <v>165</v>
      </c>
      <c r="K2440" s="90" t="s">
        <v>1963</v>
      </c>
      <c r="L2440" s="90" t="s">
        <v>599</v>
      </c>
      <c r="M2440" s="94" t="str">
        <f t="shared" si="41"/>
        <v>GARCIA Enrique</v>
      </c>
      <c r="N2440" s="94" t="str">
        <f>IFERROR(VLOOKUP(A2440,'[2]CLASES-TEMPORADA 2022_2023-2023'!$A:$M,12,0),"")</f>
        <v/>
      </c>
      <c r="O2440" s="90" t="str">
        <f>IFERROR(VLOOKUP(A2440,'[2]CLASES-TEMPORADA 2022_2023-2023'!$A:$M,13,0),"")</f>
        <v/>
      </c>
    </row>
    <row r="2441" spans="1:15" s="94" customFormat="1" x14ac:dyDescent="0.2">
      <c r="A2441" s="116">
        <v>27685</v>
      </c>
      <c r="B2441" s="90" t="s">
        <v>10851</v>
      </c>
      <c r="C2441" s="90" t="s">
        <v>1489</v>
      </c>
      <c r="D2441" s="90" t="s">
        <v>31</v>
      </c>
      <c r="E2441" s="90" t="s">
        <v>4922</v>
      </c>
      <c r="F2441" s="90" t="s">
        <v>4923</v>
      </c>
      <c r="G2441" s="90" t="s">
        <v>15284</v>
      </c>
      <c r="H2441" s="90" t="s">
        <v>913</v>
      </c>
      <c r="I2441" s="90" t="s">
        <v>929</v>
      </c>
      <c r="J2441" s="116">
        <v>111</v>
      </c>
      <c r="K2441" s="90" t="s">
        <v>1963</v>
      </c>
      <c r="L2441" s="90" t="s">
        <v>598</v>
      </c>
      <c r="M2441" s="94" t="str">
        <f t="shared" si="41"/>
        <v>FELIPE Anne</v>
      </c>
      <c r="N2441" s="94" t="str">
        <f>IFERROR(VLOOKUP(A2441,'[2]CLASES-TEMPORADA 2022_2023-2023'!$A:$M,12,0),"")</f>
        <v/>
      </c>
      <c r="O2441" s="90" t="str">
        <f>IFERROR(VLOOKUP(A2441,'[2]CLASES-TEMPORADA 2022_2023-2023'!$A:$M,13,0),"")</f>
        <v/>
      </c>
    </row>
    <row r="2442" spans="1:15" s="94" customFormat="1" x14ac:dyDescent="0.2">
      <c r="A2442" s="116">
        <v>27684</v>
      </c>
      <c r="B2442" s="90" t="s">
        <v>10851</v>
      </c>
      <c r="C2442" s="90" t="s">
        <v>25</v>
      </c>
      <c r="D2442" s="90" t="s">
        <v>56</v>
      </c>
      <c r="E2442" s="90" t="s">
        <v>1084</v>
      </c>
      <c r="F2442" s="90" t="s">
        <v>3821</v>
      </c>
      <c r="G2442" s="90" t="s">
        <v>15285</v>
      </c>
      <c r="H2442" s="90" t="s">
        <v>913</v>
      </c>
      <c r="I2442" s="90" t="s">
        <v>937</v>
      </c>
      <c r="J2442" s="116">
        <v>248</v>
      </c>
      <c r="K2442" s="90" t="s">
        <v>1963</v>
      </c>
      <c r="L2442" s="90" t="s">
        <v>587</v>
      </c>
      <c r="M2442" s="94" t="str">
        <f t="shared" si="41"/>
        <v>MARTINEZ Maria</v>
      </c>
      <c r="N2442" s="94" t="str">
        <f>IFERROR(VLOOKUP(A2442,'[2]CLASES-TEMPORADA 2022_2023-2023'!$A:$M,12,0),"")</f>
        <v/>
      </c>
      <c r="O2442" s="90" t="str">
        <f>IFERROR(VLOOKUP(A2442,'[2]CLASES-TEMPORADA 2022_2023-2023'!$A:$M,13,0),"")</f>
        <v/>
      </c>
    </row>
    <row r="2443" spans="1:15" s="94" customFormat="1" x14ac:dyDescent="0.2">
      <c r="A2443" s="116">
        <v>27679</v>
      </c>
      <c r="B2443" s="90" t="s">
        <v>10851</v>
      </c>
      <c r="C2443" s="90" t="s">
        <v>1024</v>
      </c>
      <c r="D2443" s="90" t="s">
        <v>1025</v>
      </c>
      <c r="E2443" s="90" t="s">
        <v>4924</v>
      </c>
      <c r="F2443" s="90" t="s">
        <v>4925</v>
      </c>
      <c r="G2443" s="90" t="s">
        <v>15286</v>
      </c>
      <c r="H2443" s="90" t="s">
        <v>913</v>
      </c>
      <c r="I2443" s="90" t="s">
        <v>955</v>
      </c>
      <c r="J2443" s="116">
        <v>331</v>
      </c>
      <c r="K2443" s="90" t="s">
        <v>1963</v>
      </c>
      <c r="L2443" s="90" t="s">
        <v>588</v>
      </c>
      <c r="M2443" s="94" t="str">
        <f t="shared" si="41"/>
        <v>ETXEBESTE Garazi</v>
      </c>
      <c r="N2443" s="94" t="str">
        <f>IFERROR(VLOOKUP(A2443,'[2]CLASES-TEMPORADA 2022_2023-2023'!$A:$M,12,0),"")</f>
        <v/>
      </c>
      <c r="O2443" s="90" t="str">
        <f>IFERROR(VLOOKUP(A2443,'[2]CLASES-TEMPORADA 2022_2023-2023'!$A:$M,13,0),"")</f>
        <v/>
      </c>
    </row>
    <row r="2444" spans="1:15" s="94" customFormat="1" x14ac:dyDescent="0.2">
      <c r="A2444" s="116">
        <v>27678</v>
      </c>
      <c r="B2444" s="90" t="s">
        <v>10851</v>
      </c>
      <c r="C2444" s="90" t="s">
        <v>1024</v>
      </c>
      <c r="D2444" s="90" t="s">
        <v>1025</v>
      </c>
      <c r="E2444" s="90" t="s">
        <v>1026</v>
      </c>
      <c r="F2444" s="90" t="s">
        <v>4925</v>
      </c>
      <c r="G2444" s="90" t="s">
        <v>15287</v>
      </c>
      <c r="H2444" s="90" t="s">
        <v>913</v>
      </c>
      <c r="I2444" s="90" t="s">
        <v>955</v>
      </c>
      <c r="J2444" s="116">
        <v>331</v>
      </c>
      <c r="K2444" s="90" t="s">
        <v>1963</v>
      </c>
      <c r="L2444" s="90" t="s">
        <v>588</v>
      </c>
      <c r="M2444" s="94" t="str">
        <f t="shared" si="41"/>
        <v>ETXEBESTE Maialen</v>
      </c>
      <c r="N2444" s="94">
        <f>IFERROR(VLOOKUP(A2444,'[2]CLASES-TEMPORADA 2022_2023-2023'!$A:$M,12,0),"")</f>
        <v>8</v>
      </c>
      <c r="O2444" s="90" t="str">
        <f>IFERROR(VLOOKUP(A2444,'[2]CLASES-TEMPORADA 2022_2023-2023'!$A:$M,13,0),"")</f>
        <v>INT</v>
      </c>
    </row>
    <row r="2445" spans="1:15" s="94" customFormat="1" x14ac:dyDescent="0.2">
      <c r="A2445" s="116">
        <v>27666</v>
      </c>
      <c r="B2445" s="90" t="s">
        <v>8750</v>
      </c>
      <c r="C2445" s="90" t="s">
        <v>924</v>
      </c>
      <c r="D2445" s="90" t="s">
        <v>1669</v>
      </c>
      <c r="E2445" s="90" t="s">
        <v>4926</v>
      </c>
      <c r="F2445" s="90" t="s">
        <v>4927</v>
      </c>
      <c r="G2445" s="90" t="s">
        <v>15288</v>
      </c>
      <c r="H2445" s="90" t="s">
        <v>913</v>
      </c>
      <c r="I2445" s="90" t="s">
        <v>928</v>
      </c>
      <c r="J2445" s="116">
        <v>109</v>
      </c>
      <c r="K2445" s="90" t="s">
        <v>1963</v>
      </c>
      <c r="L2445" s="90" t="s">
        <v>585</v>
      </c>
      <c r="M2445" s="94" t="str">
        <f t="shared" si="41"/>
        <v>ALONSO Oscar Igor</v>
      </c>
      <c r="N2445" s="94" t="str">
        <f>IFERROR(VLOOKUP(A2445,'[2]CLASES-TEMPORADA 2022_2023-2023'!$A:$M,12,0),"")</f>
        <v/>
      </c>
      <c r="O2445" s="90" t="str">
        <f>IFERROR(VLOOKUP(A2445,'[2]CLASES-TEMPORADA 2022_2023-2023'!$A:$M,13,0),"")</f>
        <v/>
      </c>
    </row>
    <row r="2446" spans="1:15" s="94" customFormat="1" x14ac:dyDescent="0.2">
      <c r="A2446" s="116">
        <v>27664</v>
      </c>
      <c r="B2446" s="90" t="s">
        <v>8750</v>
      </c>
      <c r="C2446" s="90" t="s">
        <v>1392</v>
      </c>
      <c r="D2446" s="90" t="s">
        <v>36</v>
      </c>
      <c r="E2446" s="90" t="s">
        <v>132</v>
      </c>
      <c r="F2446" s="90" t="s">
        <v>15289</v>
      </c>
      <c r="G2446" s="90" t="s">
        <v>15290</v>
      </c>
      <c r="H2446" s="90" t="s">
        <v>920</v>
      </c>
      <c r="I2446" s="90" t="s">
        <v>15291</v>
      </c>
      <c r="J2446" s="116">
        <v>10455</v>
      </c>
      <c r="K2446" s="90" t="s">
        <v>1963</v>
      </c>
      <c r="L2446" s="90" t="s">
        <v>586</v>
      </c>
      <c r="M2446" s="94" t="str">
        <f t="shared" si="41"/>
        <v>GALAN Juan Jose</v>
      </c>
      <c r="N2446" s="94" t="str">
        <f>IFERROR(VLOOKUP(A2446,'[2]CLASES-TEMPORADA 2022_2023-2023'!$A:$M,12,0),"")</f>
        <v/>
      </c>
      <c r="O2446" s="90" t="str">
        <f>IFERROR(VLOOKUP(A2446,'[2]CLASES-TEMPORADA 2022_2023-2023'!$A:$M,13,0),"")</f>
        <v/>
      </c>
    </row>
    <row r="2447" spans="1:15" s="94" customFormat="1" x14ac:dyDescent="0.2">
      <c r="A2447" s="116">
        <v>27659</v>
      </c>
      <c r="B2447" s="90" t="s">
        <v>8750</v>
      </c>
      <c r="C2447" s="90" t="s">
        <v>91</v>
      </c>
      <c r="D2447" s="90" t="s">
        <v>15292</v>
      </c>
      <c r="E2447" s="90" t="s">
        <v>24</v>
      </c>
      <c r="F2447" s="90" t="s">
        <v>15293</v>
      </c>
      <c r="G2447" s="90" t="s">
        <v>15294</v>
      </c>
      <c r="H2447" s="90" t="s">
        <v>920</v>
      </c>
      <c r="I2447" s="90" t="s">
        <v>1169</v>
      </c>
      <c r="J2447" s="116">
        <v>678</v>
      </c>
      <c r="K2447" s="90" t="s">
        <v>1963</v>
      </c>
      <c r="L2447" s="90" t="s">
        <v>586</v>
      </c>
      <c r="M2447" s="94" t="str">
        <f t="shared" si="41"/>
        <v>ALVAREZ Daniel</v>
      </c>
      <c r="N2447" s="94" t="str">
        <f>IFERROR(VLOOKUP(A2447,'[2]CLASES-TEMPORADA 2022_2023-2023'!$A:$M,12,0),"")</f>
        <v/>
      </c>
      <c r="O2447" s="90" t="str">
        <f>IFERROR(VLOOKUP(A2447,'[2]CLASES-TEMPORADA 2022_2023-2023'!$A:$M,13,0),"")</f>
        <v/>
      </c>
    </row>
    <row r="2448" spans="1:15" s="94" customFormat="1" x14ac:dyDescent="0.2">
      <c r="A2448" s="116">
        <v>27650</v>
      </c>
      <c r="B2448" s="90" t="s">
        <v>10851</v>
      </c>
      <c r="C2448" s="90" t="s">
        <v>4928</v>
      </c>
      <c r="D2448" s="90" t="s">
        <v>1691</v>
      </c>
      <c r="E2448" s="90" t="s">
        <v>2567</v>
      </c>
      <c r="F2448" s="90" t="s">
        <v>4929</v>
      </c>
      <c r="G2448" s="90" t="s">
        <v>15295</v>
      </c>
      <c r="H2448" s="90" t="s">
        <v>913</v>
      </c>
      <c r="I2448" s="90" t="s">
        <v>1170</v>
      </c>
      <c r="J2448" s="116">
        <v>406</v>
      </c>
      <c r="K2448" s="90" t="s">
        <v>1963</v>
      </c>
      <c r="L2448" s="90" t="s">
        <v>587</v>
      </c>
      <c r="M2448" s="94" t="str">
        <f t="shared" si="41"/>
        <v>MUNNE Laia</v>
      </c>
      <c r="N2448" s="94" t="str">
        <f>IFERROR(VLOOKUP(A2448,'[2]CLASES-TEMPORADA 2022_2023-2023'!$A:$M,12,0),"")</f>
        <v/>
      </c>
      <c r="O2448" s="90" t="str">
        <f>IFERROR(VLOOKUP(A2448,'[2]CLASES-TEMPORADA 2022_2023-2023'!$A:$M,13,0),"")</f>
        <v/>
      </c>
    </row>
    <row r="2449" spans="1:15" s="94" customFormat="1" x14ac:dyDescent="0.2">
      <c r="A2449" s="116">
        <v>27649</v>
      </c>
      <c r="B2449" s="90" t="s">
        <v>10851</v>
      </c>
      <c r="C2449" s="90" t="s">
        <v>4928</v>
      </c>
      <c r="D2449" s="90" t="s">
        <v>1691</v>
      </c>
      <c r="E2449" s="90" t="s">
        <v>4930</v>
      </c>
      <c r="F2449" s="90" t="s">
        <v>4929</v>
      </c>
      <c r="G2449" s="90" t="s">
        <v>15296</v>
      </c>
      <c r="H2449" s="90" t="s">
        <v>913</v>
      </c>
      <c r="I2449" s="90" t="s">
        <v>1170</v>
      </c>
      <c r="J2449" s="116">
        <v>406</v>
      </c>
      <c r="K2449" s="90" t="s">
        <v>1963</v>
      </c>
      <c r="L2449" s="90" t="s">
        <v>587</v>
      </c>
      <c r="M2449" s="94" t="str">
        <f t="shared" si="41"/>
        <v>MUNNE Mariona</v>
      </c>
      <c r="N2449" s="94" t="str">
        <f>IFERROR(VLOOKUP(A2449,'[2]CLASES-TEMPORADA 2022_2023-2023'!$A:$M,12,0),"")</f>
        <v/>
      </c>
      <c r="O2449" s="90" t="str">
        <f>IFERROR(VLOOKUP(A2449,'[2]CLASES-TEMPORADA 2022_2023-2023'!$A:$M,13,0),"")</f>
        <v/>
      </c>
    </row>
    <row r="2450" spans="1:15" s="94" customFormat="1" x14ac:dyDescent="0.2">
      <c r="A2450" s="116">
        <v>27641</v>
      </c>
      <c r="B2450" s="90" t="s">
        <v>10851</v>
      </c>
      <c r="C2450" s="90" t="s">
        <v>15297</v>
      </c>
      <c r="D2450" s="90" t="s">
        <v>15298</v>
      </c>
      <c r="E2450" s="90" t="s">
        <v>15299</v>
      </c>
      <c r="F2450" s="90" t="s">
        <v>15300</v>
      </c>
      <c r="G2450" s="90" t="s">
        <v>15301</v>
      </c>
      <c r="H2450" s="90" t="s">
        <v>913</v>
      </c>
      <c r="I2450" s="90" t="s">
        <v>921</v>
      </c>
      <c r="J2450" s="116">
        <v>78</v>
      </c>
      <c r="K2450" s="90" t="s">
        <v>1963</v>
      </c>
      <c r="L2450" s="90" t="s">
        <v>583</v>
      </c>
      <c r="M2450" s="94" t="str">
        <f t="shared" si="41"/>
        <v>DE LOS RIOS Maria Anunciacion</v>
      </c>
      <c r="N2450" s="94" t="str">
        <f>IFERROR(VLOOKUP(A2450,'[2]CLASES-TEMPORADA 2022_2023-2023'!$A:$M,12,0),"")</f>
        <v/>
      </c>
      <c r="O2450" s="90" t="str">
        <f>IFERROR(VLOOKUP(A2450,'[2]CLASES-TEMPORADA 2022_2023-2023'!$A:$M,13,0),"")</f>
        <v/>
      </c>
    </row>
    <row r="2451" spans="1:15" s="94" customFormat="1" x14ac:dyDescent="0.2">
      <c r="A2451" s="116">
        <v>27635</v>
      </c>
      <c r="B2451" s="90" t="s">
        <v>8750</v>
      </c>
      <c r="C2451" s="90" t="s">
        <v>2742</v>
      </c>
      <c r="D2451" s="90" t="s">
        <v>25</v>
      </c>
      <c r="E2451" s="90" t="s">
        <v>41</v>
      </c>
      <c r="F2451" s="90" t="s">
        <v>4562</v>
      </c>
      <c r="G2451" s="90" t="s">
        <v>15302</v>
      </c>
      <c r="H2451" s="90" t="s">
        <v>913</v>
      </c>
      <c r="I2451" s="90" t="s">
        <v>919</v>
      </c>
      <c r="J2451" s="116">
        <v>47</v>
      </c>
      <c r="K2451" s="90" t="s">
        <v>1963</v>
      </c>
      <c r="L2451" s="90" t="s">
        <v>585</v>
      </c>
      <c r="M2451" s="94" t="str">
        <f t="shared" si="41"/>
        <v>BONET David</v>
      </c>
      <c r="N2451" s="94" t="str">
        <f>IFERROR(VLOOKUP(A2451,'[2]CLASES-TEMPORADA 2022_2023-2023'!$A:$M,12,0),"")</f>
        <v/>
      </c>
      <c r="O2451" s="90" t="str">
        <f>IFERROR(VLOOKUP(A2451,'[2]CLASES-TEMPORADA 2022_2023-2023'!$A:$M,13,0),"")</f>
        <v/>
      </c>
    </row>
    <row r="2452" spans="1:15" s="94" customFormat="1" x14ac:dyDescent="0.2">
      <c r="A2452" s="116">
        <v>27634</v>
      </c>
      <c r="B2452" s="90" t="s">
        <v>8750</v>
      </c>
      <c r="C2452" s="90" t="s">
        <v>46</v>
      </c>
      <c r="D2452" s="90" t="s">
        <v>4763</v>
      </c>
      <c r="E2452" s="90" t="s">
        <v>2040</v>
      </c>
      <c r="F2452" s="90" t="s">
        <v>4664</v>
      </c>
      <c r="G2452" s="90" t="s">
        <v>15303</v>
      </c>
      <c r="H2452" s="90" t="s">
        <v>920</v>
      </c>
      <c r="I2452" s="90" t="s">
        <v>985</v>
      </c>
      <c r="J2452" s="116">
        <v>673</v>
      </c>
      <c r="K2452" s="90" t="s">
        <v>1963</v>
      </c>
      <c r="L2452" s="90" t="s">
        <v>583</v>
      </c>
      <c r="M2452" s="94" t="str">
        <f t="shared" si="41"/>
        <v>RODRIGUEZ Juan</v>
      </c>
      <c r="N2452" s="94" t="str">
        <f>IFERROR(VLOOKUP(A2452,'[2]CLASES-TEMPORADA 2022_2023-2023'!$A:$M,12,0),"")</f>
        <v/>
      </c>
      <c r="O2452" s="90" t="str">
        <f>IFERROR(VLOOKUP(A2452,'[2]CLASES-TEMPORADA 2022_2023-2023'!$A:$M,13,0),"")</f>
        <v/>
      </c>
    </row>
    <row r="2453" spans="1:15" s="94" customFormat="1" x14ac:dyDescent="0.2">
      <c r="A2453" s="116">
        <v>27625</v>
      </c>
      <c r="B2453" s="90" t="s">
        <v>8750</v>
      </c>
      <c r="C2453" s="90" t="s">
        <v>31</v>
      </c>
      <c r="D2453" s="90" t="s">
        <v>1282</v>
      </c>
      <c r="E2453" s="90" t="s">
        <v>4931</v>
      </c>
      <c r="F2453" s="90" t="s">
        <v>4932</v>
      </c>
      <c r="G2453" s="90" t="s">
        <v>15304</v>
      </c>
      <c r="H2453" s="90" t="s">
        <v>909</v>
      </c>
      <c r="I2453" s="90" t="s">
        <v>1126</v>
      </c>
      <c r="J2453" s="116">
        <v>128</v>
      </c>
      <c r="K2453" s="90" t="s">
        <v>1963</v>
      </c>
      <c r="L2453" s="90" t="s">
        <v>587</v>
      </c>
      <c r="M2453" s="94" t="str">
        <f t="shared" si="41"/>
        <v>LOPEZ Claudi</v>
      </c>
      <c r="N2453" s="94" t="str">
        <f>IFERROR(VLOOKUP(A2453,'[2]CLASES-TEMPORADA 2022_2023-2023'!$A:$M,12,0),"")</f>
        <v/>
      </c>
      <c r="O2453" s="90" t="str">
        <f>IFERROR(VLOOKUP(A2453,'[2]CLASES-TEMPORADA 2022_2023-2023'!$A:$M,13,0),"")</f>
        <v/>
      </c>
    </row>
    <row r="2454" spans="1:15" s="94" customFormat="1" x14ac:dyDescent="0.2">
      <c r="A2454" s="116">
        <v>27607</v>
      </c>
      <c r="B2454" s="90" t="s">
        <v>10851</v>
      </c>
      <c r="C2454" s="90" t="s">
        <v>1496</v>
      </c>
      <c r="D2454" s="90" t="s">
        <v>4933</v>
      </c>
      <c r="E2454" s="90" t="s">
        <v>4934</v>
      </c>
      <c r="F2454" s="90" t="s">
        <v>2556</v>
      </c>
      <c r="G2454" s="90" t="s">
        <v>15305</v>
      </c>
      <c r="H2454" s="90" t="s">
        <v>913</v>
      </c>
      <c r="I2454" s="90" t="s">
        <v>1171</v>
      </c>
      <c r="J2454" s="116">
        <v>59</v>
      </c>
      <c r="K2454" s="90" t="s">
        <v>1963</v>
      </c>
      <c r="L2454" s="90" t="s">
        <v>587</v>
      </c>
      <c r="M2454" s="94" t="str">
        <f t="shared" si="41"/>
        <v>MOSCOSO Camila Renata</v>
      </c>
      <c r="N2454" s="94" t="str">
        <f>IFERROR(VLOOKUP(A2454,'[2]CLASES-TEMPORADA 2022_2023-2023'!$A:$M,12,0),"")</f>
        <v/>
      </c>
      <c r="O2454" s="90" t="str">
        <f>IFERROR(VLOOKUP(A2454,'[2]CLASES-TEMPORADA 2022_2023-2023'!$A:$M,13,0),"")</f>
        <v/>
      </c>
    </row>
    <row r="2455" spans="1:15" s="94" customFormat="1" x14ac:dyDescent="0.2">
      <c r="A2455" s="116">
        <v>27576</v>
      </c>
      <c r="B2455" s="90" t="s">
        <v>8750</v>
      </c>
      <c r="C2455" s="90" t="s">
        <v>4935</v>
      </c>
      <c r="D2455" s="90" t="s">
        <v>4936</v>
      </c>
      <c r="E2455" s="90" t="s">
        <v>4897</v>
      </c>
      <c r="F2455" s="90" t="s">
        <v>4937</v>
      </c>
      <c r="G2455" s="90" t="s">
        <v>15306</v>
      </c>
      <c r="H2455" s="90" t="s">
        <v>909</v>
      </c>
      <c r="I2455" s="90" t="s">
        <v>550</v>
      </c>
      <c r="J2455" s="116">
        <v>10138</v>
      </c>
      <c r="K2455" s="90" t="s">
        <v>1963</v>
      </c>
      <c r="L2455" s="90" t="s">
        <v>627</v>
      </c>
      <c r="M2455" s="94" t="str">
        <f t="shared" si="41"/>
        <v>BEUNZA Mariano</v>
      </c>
      <c r="N2455" s="94" t="str">
        <f>IFERROR(VLOOKUP(A2455,'[2]CLASES-TEMPORADA 2022_2023-2023'!$A:$M,12,0),"")</f>
        <v/>
      </c>
      <c r="O2455" s="90" t="str">
        <f>IFERROR(VLOOKUP(A2455,'[2]CLASES-TEMPORADA 2022_2023-2023'!$A:$M,13,0),"")</f>
        <v/>
      </c>
    </row>
    <row r="2456" spans="1:15" s="94" customFormat="1" x14ac:dyDescent="0.2">
      <c r="A2456" s="116">
        <v>27573</v>
      </c>
      <c r="B2456" s="90" t="s">
        <v>8750</v>
      </c>
      <c r="C2456" s="90" t="s">
        <v>106</v>
      </c>
      <c r="D2456" s="90" t="s">
        <v>15307</v>
      </c>
      <c r="E2456" s="90" t="s">
        <v>1052</v>
      </c>
      <c r="F2456" s="90" t="s">
        <v>5316</v>
      </c>
      <c r="G2456" s="90" t="s">
        <v>15308</v>
      </c>
      <c r="H2456" s="90" t="s">
        <v>913</v>
      </c>
      <c r="I2456" s="90" t="s">
        <v>948</v>
      </c>
      <c r="J2456" s="116">
        <v>284</v>
      </c>
      <c r="K2456" s="90" t="s">
        <v>1963</v>
      </c>
      <c r="L2456" s="90" t="s">
        <v>588</v>
      </c>
      <c r="M2456" s="94" t="str">
        <f t="shared" si="41"/>
        <v>CASAS Unai</v>
      </c>
      <c r="N2456" s="94" t="str">
        <f>IFERROR(VLOOKUP(A2456,'[2]CLASES-TEMPORADA 2022_2023-2023'!$A:$M,12,0),"")</f>
        <v/>
      </c>
      <c r="O2456" s="90" t="str">
        <f>IFERROR(VLOOKUP(A2456,'[2]CLASES-TEMPORADA 2022_2023-2023'!$A:$M,13,0),"")</f>
        <v/>
      </c>
    </row>
    <row r="2457" spans="1:15" s="94" customFormat="1" x14ac:dyDescent="0.2">
      <c r="A2457" s="116">
        <v>27570</v>
      </c>
      <c r="B2457" s="90" t="s">
        <v>8750</v>
      </c>
      <c r="C2457" s="90" t="s">
        <v>4400</v>
      </c>
      <c r="D2457" s="90" t="s">
        <v>84</v>
      </c>
      <c r="E2457" s="90" t="s">
        <v>1271</v>
      </c>
      <c r="F2457" s="90" t="s">
        <v>4938</v>
      </c>
      <c r="G2457" s="90" t="s">
        <v>15309</v>
      </c>
      <c r="H2457" s="90" t="s">
        <v>913</v>
      </c>
      <c r="I2457" s="90" t="s">
        <v>2549</v>
      </c>
      <c r="J2457" s="116">
        <v>10004</v>
      </c>
      <c r="K2457" s="90" t="s">
        <v>1963</v>
      </c>
      <c r="L2457" s="90" t="s">
        <v>588</v>
      </c>
      <c r="M2457" s="94" t="str">
        <f t="shared" si="41"/>
        <v>GUZMAN Luis</v>
      </c>
      <c r="N2457" s="94" t="str">
        <f>IFERROR(VLOOKUP(A2457,'[2]CLASES-TEMPORADA 2022_2023-2023'!$A:$M,12,0),"")</f>
        <v/>
      </c>
      <c r="O2457" s="90" t="str">
        <f>IFERROR(VLOOKUP(A2457,'[2]CLASES-TEMPORADA 2022_2023-2023'!$A:$M,13,0),"")</f>
        <v/>
      </c>
    </row>
    <row r="2458" spans="1:15" s="94" customFormat="1" x14ac:dyDescent="0.2">
      <c r="A2458" s="116">
        <v>27561</v>
      </c>
      <c r="B2458" s="90" t="s">
        <v>8750</v>
      </c>
      <c r="C2458" s="90" t="s">
        <v>4939</v>
      </c>
      <c r="D2458" s="90"/>
      <c r="E2458" s="90" t="s">
        <v>4940</v>
      </c>
      <c r="F2458" s="90" t="s">
        <v>4941</v>
      </c>
      <c r="G2458" s="90" t="s">
        <v>15310</v>
      </c>
      <c r="H2458" s="90" t="s">
        <v>913</v>
      </c>
      <c r="I2458" s="90" t="s">
        <v>932</v>
      </c>
      <c r="J2458" s="116">
        <v>165</v>
      </c>
      <c r="K2458" s="90" t="s">
        <v>2131</v>
      </c>
      <c r="L2458" s="90" t="s">
        <v>599</v>
      </c>
      <c r="M2458" s="94" t="str">
        <f t="shared" si="41"/>
        <v>PROVOST Damien Roland</v>
      </c>
      <c r="N2458" s="94" t="str">
        <f>IFERROR(VLOOKUP(A2458,'[2]CLASES-TEMPORADA 2022_2023-2023'!$A:$M,12,0),"")</f>
        <v/>
      </c>
      <c r="O2458" s="90" t="str">
        <f>IFERROR(VLOOKUP(A2458,'[2]CLASES-TEMPORADA 2022_2023-2023'!$A:$M,13,0),"")</f>
        <v/>
      </c>
    </row>
    <row r="2459" spans="1:15" s="94" customFormat="1" x14ac:dyDescent="0.2">
      <c r="A2459" s="116">
        <v>27554</v>
      </c>
      <c r="B2459" s="90" t="s">
        <v>8750</v>
      </c>
      <c r="C2459" s="90" t="s">
        <v>924</v>
      </c>
      <c r="D2459" s="90" t="s">
        <v>21</v>
      </c>
      <c r="E2459" s="90" t="s">
        <v>119</v>
      </c>
      <c r="F2459" s="90" t="s">
        <v>4942</v>
      </c>
      <c r="G2459" s="90" t="s">
        <v>15311</v>
      </c>
      <c r="H2459" s="90" t="s">
        <v>920</v>
      </c>
      <c r="I2459" s="90" t="s">
        <v>985</v>
      </c>
      <c r="J2459" s="116">
        <v>673</v>
      </c>
      <c r="K2459" s="90" t="s">
        <v>1963</v>
      </c>
      <c r="L2459" s="90" t="s">
        <v>583</v>
      </c>
      <c r="M2459" s="94" t="str">
        <f t="shared" si="41"/>
        <v>ALONSO Ruben</v>
      </c>
      <c r="N2459" s="94" t="str">
        <f>IFERROR(VLOOKUP(A2459,'[2]CLASES-TEMPORADA 2022_2023-2023'!$A:$M,12,0),"")</f>
        <v/>
      </c>
      <c r="O2459" s="90" t="str">
        <f>IFERROR(VLOOKUP(A2459,'[2]CLASES-TEMPORADA 2022_2023-2023'!$A:$M,13,0),"")</f>
        <v/>
      </c>
    </row>
    <row r="2460" spans="1:15" s="94" customFormat="1" x14ac:dyDescent="0.2">
      <c r="A2460" s="116">
        <v>27552</v>
      </c>
      <c r="B2460" s="90" t="s">
        <v>10851</v>
      </c>
      <c r="C2460" s="90" t="s">
        <v>924</v>
      </c>
      <c r="D2460" s="90" t="s">
        <v>21</v>
      </c>
      <c r="E2460" s="90" t="s">
        <v>3033</v>
      </c>
      <c r="F2460" s="90" t="s">
        <v>4943</v>
      </c>
      <c r="G2460" s="90" t="s">
        <v>15312</v>
      </c>
      <c r="H2460" s="90" t="s">
        <v>913</v>
      </c>
      <c r="I2460" s="90" t="s">
        <v>985</v>
      </c>
      <c r="J2460" s="116">
        <v>673</v>
      </c>
      <c r="K2460" s="90" t="s">
        <v>1963</v>
      </c>
      <c r="L2460" s="90" t="s">
        <v>583</v>
      </c>
      <c r="M2460" s="94" t="str">
        <f t="shared" si="41"/>
        <v>ALONSO Paula</v>
      </c>
      <c r="N2460" s="94" t="str">
        <f>IFERROR(VLOOKUP(A2460,'[2]CLASES-TEMPORADA 2022_2023-2023'!$A:$M,12,0),"")</f>
        <v/>
      </c>
      <c r="O2460" s="90" t="str">
        <f>IFERROR(VLOOKUP(A2460,'[2]CLASES-TEMPORADA 2022_2023-2023'!$A:$M,13,0),"")</f>
        <v/>
      </c>
    </row>
    <row r="2461" spans="1:15" s="94" customFormat="1" x14ac:dyDescent="0.2">
      <c r="A2461" s="116">
        <v>27534</v>
      </c>
      <c r="B2461" s="90" t="s">
        <v>8750</v>
      </c>
      <c r="C2461" s="90" t="s">
        <v>951</v>
      </c>
      <c r="D2461" s="90" t="s">
        <v>66</v>
      </c>
      <c r="E2461" s="90" t="s">
        <v>50</v>
      </c>
      <c r="F2461" s="90" t="s">
        <v>15313</v>
      </c>
      <c r="G2461" s="90" t="s">
        <v>15314</v>
      </c>
      <c r="H2461" s="90" t="s">
        <v>909</v>
      </c>
      <c r="I2461" s="90" t="s">
        <v>1176</v>
      </c>
      <c r="J2461" s="116">
        <v>10133</v>
      </c>
      <c r="K2461" s="90" t="s">
        <v>1963</v>
      </c>
      <c r="L2461" s="90" t="s">
        <v>591</v>
      </c>
      <c r="M2461" s="94" t="str">
        <f t="shared" si="41"/>
        <v>RIVAS Joaquin</v>
      </c>
      <c r="N2461" s="94" t="str">
        <f>IFERROR(VLOOKUP(A2461,'[2]CLASES-TEMPORADA 2022_2023-2023'!$A:$M,12,0),"")</f>
        <v/>
      </c>
      <c r="O2461" s="90" t="str">
        <f>IFERROR(VLOOKUP(A2461,'[2]CLASES-TEMPORADA 2022_2023-2023'!$A:$M,13,0),"")</f>
        <v/>
      </c>
    </row>
    <row r="2462" spans="1:15" s="94" customFormat="1" x14ac:dyDescent="0.2">
      <c r="A2462" s="116">
        <v>27530</v>
      </c>
      <c r="B2462" s="90" t="s">
        <v>8750</v>
      </c>
      <c r="C2462" s="90" t="s">
        <v>4946</v>
      </c>
      <c r="D2462" s="90" t="s">
        <v>1497</v>
      </c>
      <c r="E2462" s="90" t="s">
        <v>2312</v>
      </c>
      <c r="F2462" s="90" t="s">
        <v>4947</v>
      </c>
      <c r="G2462" s="90" t="s">
        <v>15315</v>
      </c>
      <c r="H2462" s="90" t="s">
        <v>913</v>
      </c>
      <c r="I2462" s="90" t="s">
        <v>971</v>
      </c>
      <c r="J2462" s="116">
        <v>10124</v>
      </c>
      <c r="K2462" s="90" t="s">
        <v>1963</v>
      </c>
      <c r="L2462" s="90" t="s">
        <v>583</v>
      </c>
      <c r="M2462" s="94" t="str">
        <f t="shared" si="41"/>
        <v>MOVELLAN Felix</v>
      </c>
      <c r="N2462" s="94" t="str">
        <f>IFERROR(VLOOKUP(A2462,'[2]CLASES-TEMPORADA 2022_2023-2023'!$A:$M,12,0),"")</f>
        <v/>
      </c>
      <c r="O2462" s="90" t="str">
        <f>IFERROR(VLOOKUP(A2462,'[2]CLASES-TEMPORADA 2022_2023-2023'!$A:$M,13,0),"")</f>
        <v/>
      </c>
    </row>
    <row r="2463" spans="1:15" s="94" customFormat="1" x14ac:dyDescent="0.2">
      <c r="A2463" s="116">
        <v>27513</v>
      </c>
      <c r="B2463" s="90" t="s">
        <v>8750</v>
      </c>
      <c r="C2463" s="90" t="s">
        <v>138</v>
      </c>
      <c r="D2463" s="90" t="s">
        <v>1059</v>
      </c>
      <c r="E2463" s="90" t="s">
        <v>77</v>
      </c>
      <c r="F2463" s="90" t="s">
        <v>4948</v>
      </c>
      <c r="G2463" s="90" t="s">
        <v>15316</v>
      </c>
      <c r="H2463" s="90" t="s">
        <v>913</v>
      </c>
      <c r="I2463" s="90" t="s">
        <v>1176</v>
      </c>
      <c r="J2463" s="116">
        <v>10133</v>
      </c>
      <c r="K2463" s="90" t="s">
        <v>1963</v>
      </c>
      <c r="L2463" s="90" t="s">
        <v>591</v>
      </c>
      <c r="M2463" s="94" t="str">
        <f t="shared" si="41"/>
        <v>DELGADO Alberto</v>
      </c>
      <c r="N2463" s="94" t="str">
        <f>IFERROR(VLOOKUP(A2463,'[2]CLASES-TEMPORADA 2022_2023-2023'!$A:$M,12,0),"")</f>
        <v/>
      </c>
      <c r="O2463" s="90" t="str">
        <f>IFERROR(VLOOKUP(A2463,'[2]CLASES-TEMPORADA 2022_2023-2023'!$A:$M,13,0),"")</f>
        <v/>
      </c>
    </row>
    <row r="2464" spans="1:15" s="94" customFormat="1" x14ac:dyDescent="0.2">
      <c r="A2464" s="116">
        <v>27511</v>
      </c>
      <c r="B2464" s="90" t="s">
        <v>8750</v>
      </c>
      <c r="C2464" s="90" t="s">
        <v>31</v>
      </c>
      <c r="D2464" s="90" t="s">
        <v>4949</v>
      </c>
      <c r="E2464" s="90" t="s">
        <v>2320</v>
      </c>
      <c r="F2464" s="90" t="s">
        <v>4950</v>
      </c>
      <c r="G2464" s="90" t="s">
        <v>15317</v>
      </c>
      <c r="H2464" s="90" t="s">
        <v>920</v>
      </c>
      <c r="I2464" s="90" t="s">
        <v>1135</v>
      </c>
      <c r="J2464" s="116">
        <v>2</v>
      </c>
      <c r="K2464" s="90" t="s">
        <v>1963</v>
      </c>
      <c r="L2464" s="90" t="s">
        <v>591</v>
      </c>
      <c r="M2464" s="94" t="str">
        <f t="shared" si="41"/>
        <v>LOPEZ Juan Manuel</v>
      </c>
      <c r="N2464" s="94" t="str">
        <f>IFERROR(VLOOKUP(A2464,'[2]CLASES-TEMPORADA 2022_2023-2023'!$A:$M,12,0),"")</f>
        <v/>
      </c>
      <c r="O2464" s="90" t="str">
        <f>IFERROR(VLOOKUP(A2464,'[2]CLASES-TEMPORADA 2022_2023-2023'!$A:$M,13,0),"")</f>
        <v/>
      </c>
    </row>
    <row r="2465" spans="1:15" s="94" customFormat="1" x14ac:dyDescent="0.2">
      <c r="A2465" s="116">
        <v>27464</v>
      </c>
      <c r="B2465" s="90" t="s">
        <v>8750</v>
      </c>
      <c r="C2465" s="90" t="s">
        <v>3454</v>
      </c>
      <c r="D2465" s="90" t="s">
        <v>1376</v>
      </c>
      <c r="E2465" s="90" t="s">
        <v>1107</v>
      </c>
      <c r="F2465" s="90" t="s">
        <v>3881</v>
      </c>
      <c r="G2465" s="90" t="s">
        <v>15318</v>
      </c>
      <c r="H2465" s="90" t="s">
        <v>920</v>
      </c>
      <c r="I2465" s="90" t="s">
        <v>912</v>
      </c>
      <c r="J2465" s="116">
        <v>33</v>
      </c>
      <c r="K2465" s="90" t="s">
        <v>1963</v>
      </c>
      <c r="L2465" s="90" t="s">
        <v>586</v>
      </c>
      <c r="M2465" s="94" t="str">
        <f t="shared" si="41"/>
        <v>BORREGO Hector</v>
      </c>
      <c r="N2465" s="94" t="str">
        <f>IFERROR(VLOOKUP(A2465,'[2]CLASES-TEMPORADA 2022_2023-2023'!$A:$M,12,0),"")</f>
        <v/>
      </c>
      <c r="O2465" s="90" t="str">
        <f>IFERROR(VLOOKUP(A2465,'[2]CLASES-TEMPORADA 2022_2023-2023'!$A:$M,13,0),"")</f>
        <v/>
      </c>
    </row>
    <row r="2466" spans="1:15" s="94" customFormat="1" x14ac:dyDescent="0.2">
      <c r="A2466" s="116">
        <v>27448</v>
      </c>
      <c r="B2466" s="90" t="s">
        <v>8750</v>
      </c>
      <c r="C2466" s="90" t="s">
        <v>4952</v>
      </c>
      <c r="D2466" s="90" t="s">
        <v>2215</v>
      </c>
      <c r="E2466" s="90" t="s">
        <v>3819</v>
      </c>
      <c r="F2466" s="90" t="s">
        <v>4953</v>
      </c>
      <c r="G2466" s="90" t="s">
        <v>15319</v>
      </c>
      <c r="H2466" s="90" t="s">
        <v>913</v>
      </c>
      <c r="I2466" s="90" t="s">
        <v>2549</v>
      </c>
      <c r="J2466" s="116">
        <v>10004</v>
      </c>
      <c r="K2466" s="90" t="s">
        <v>1963</v>
      </c>
      <c r="L2466" s="90" t="s">
        <v>588</v>
      </c>
      <c r="M2466" s="94" t="str">
        <f t="shared" si="41"/>
        <v>BERROCAL German</v>
      </c>
      <c r="N2466" s="94" t="str">
        <f>IFERROR(VLOOKUP(A2466,'[2]CLASES-TEMPORADA 2022_2023-2023'!$A:$M,12,0),"")</f>
        <v/>
      </c>
      <c r="O2466" s="90" t="str">
        <f>IFERROR(VLOOKUP(A2466,'[2]CLASES-TEMPORADA 2022_2023-2023'!$A:$M,13,0),"")</f>
        <v/>
      </c>
    </row>
    <row r="2467" spans="1:15" s="94" customFormat="1" x14ac:dyDescent="0.2">
      <c r="A2467" s="116">
        <v>27442</v>
      </c>
      <c r="B2467" s="90" t="s">
        <v>8750</v>
      </c>
      <c r="C2467" s="90" t="s">
        <v>15320</v>
      </c>
      <c r="D2467" s="90" t="s">
        <v>22</v>
      </c>
      <c r="E2467" s="90" t="s">
        <v>2459</v>
      </c>
      <c r="F2467" s="90" t="s">
        <v>2175</v>
      </c>
      <c r="G2467" s="90" t="s">
        <v>15321</v>
      </c>
      <c r="H2467" s="90" t="s">
        <v>920</v>
      </c>
      <c r="I2467" s="90" t="s">
        <v>1213</v>
      </c>
      <c r="J2467" s="116">
        <v>10149</v>
      </c>
      <c r="K2467" s="90" t="s">
        <v>1963</v>
      </c>
      <c r="L2467" s="90" t="s">
        <v>587</v>
      </c>
      <c r="M2467" s="94" t="str">
        <f t="shared" si="41"/>
        <v>MEREGALLI Joel</v>
      </c>
      <c r="N2467" s="94" t="str">
        <f>IFERROR(VLOOKUP(A2467,'[2]CLASES-TEMPORADA 2022_2023-2023'!$A:$M,12,0),"")</f>
        <v/>
      </c>
      <c r="O2467" s="90" t="str">
        <f>IFERROR(VLOOKUP(A2467,'[2]CLASES-TEMPORADA 2022_2023-2023'!$A:$M,13,0),"")</f>
        <v/>
      </c>
    </row>
    <row r="2468" spans="1:15" s="94" customFormat="1" x14ac:dyDescent="0.2">
      <c r="A2468" s="116">
        <v>27434</v>
      </c>
      <c r="B2468" s="90" t="s">
        <v>8750</v>
      </c>
      <c r="C2468" s="90" t="s">
        <v>4252</v>
      </c>
      <c r="D2468" s="90" t="s">
        <v>4954</v>
      </c>
      <c r="E2468" s="90" t="s">
        <v>4955</v>
      </c>
      <c r="F2468" s="90" t="s">
        <v>3786</v>
      </c>
      <c r="G2468" s="90" t="s">
        <v>15322</v>
      </c>
      <c r="H2468" s="90" t="s">
        <v>920</v>
      </c>
      <c r="I2468" s="90" t="s">
        <v>1133</v>
      </c>
      <c r="J2468" s="116">
        <v>43</v>
      </c>
      <c r="K2468" s="90" t="s">
        <v>1963</v>
      </c>
      <c r="L2468" s="90" t="s">
        <v>520</v>
      </c>
      <c r="M2468" s="94" t="str">
        <f t="shared" si="41"/>
        <v>MULLER Brian</v>
      </c>
      <c r="N2468" s="94" t="str">
        <f>IFERROR(VLOOKUP(A2468,'[2]CLASES-TEMPORADA 2022_2023-2023'!$A:$M,12,0),"")</f>
        <v/>
      </c>
      <c r="O2468" s="90" t="str">
        <f>IFERROR(VLOOKUP(A2468,'[2]CLASES-TEMPORADA 2022_2023-2023'!$A:$M,13,0),"")</f>
        <v/>
      </c>
    </row>
    <row r="2469" spans="1:15" s="94" customFormat="1" x14ac:dyDescent="0.2">
      <c r="A2469" s="116">
        <v>27431</v>
      </c>
      <c r="B2469" s="90" t="s">
        <v>8750</v>
      </c>
      <c r="C2469" s="90" t="s">
        <v>55</v>
      </c>
      <c r="D2469" s="90" t="s">
        <v>2676</v>
      </c>
      <c r="E2469" s="90" t="s">
        <v>3102</v>
      </c>
      <c r="F2469" s="90" t="s">
        <v>4956</v>
      </c>
      <c r="G2469" s="90" t="s">
        <v>15323</v>
      </c>
      <c r="H2469" s="90" t="s">
        <v>913</v>
      </c>
      <c r="I2469" s="90" t="s">
        <v>937</v>
      </c>
      <c r="J2469" s="116">
        <v>248</v>
      </c>
      <c r="K2469" s="90" t="s">
        <v>1963</v>
      </c>
      <c r="L2469" s="90" t="s">
        <v>587</v>
      </c>
      <c r="M2469" s="94" t="str">
        <f t="shared" si="41"/>
        <v>GARRIDO Marti</v>
      </c>
      <c r="N2469" s="94" t="str">
        <f>IFERROR(VLOOKUP(A2469,'[2]CLASES-TEMPORADA 2022_2023-2023'!$A:$M,12,0),"")</f>
        <v/>
      </c>
      <c r="O2469" s="90" t="str">
        <f>IFERROR(VLOOKUP(A2469,'[2]CLASES-TEMPORADA 2022_2023-2023'!$A:$M,13,0),"")</f>
        <v/>
      </c>
    </row>
    <row r="2470" spans="1:15" s="94" customFormat="1" x14ac:dyDescent="0.2">
      <c r="A2470" s="116">
        <v>27430</v>
      </c>
      <c r="B2470" s="90" t="s">
        <v>8750</v>
      </c>
      <c r="C2470" s="90" t="s">
        <v>3338</v>
      </c>
      <c r="D2470" s="90" t="s">
        <v>6993</v>
      </c>
      <c r="E2470" s="90" t="s">
        <v>4103</v>
      </c>
      <c r="F2470" s="90" t="s">
        <v>15324</v>
      </c>
      <c r="G2470" s="90" t="s">
        <v>15325</v>
      </c>
      <c r="H2470" s="90" t="s">
        <v>909</v>
      </c>
      <c r="I2470" s="90" t="s">
        <v>1089</v>
      </c>
      <c r="J2470" s="116">
        <v>10053</v>
      </c>
      <c r="K2470" s="90" t="s">
        <v>1963</v>
      </c>
      <c r="L2470" s="90" t="s">
        <v>585</v>
      </c>
      <c r="M2470" s="94" t="str">
        <f t="shared" si="41"/>
        <v>LATORRE Cesar</v>
      </c>
      <c r="N2470" s="94" t="str">
        <f>IFERROR(VLOOKUP(A2470,'[2]CLASES-TEMPORADA 2022_2023-2023'!$A:$M,12,0),"")</f>
        <v/>
      </c>
      <c r="O2470" s="90" t="str">
        <f>IFERROR(VLOOKUP(A2470,'[2]CLASES-TEMPORADA 2022_2023-2023'!$A:$M,13,0),"")</f>
        <v/>
      </c>
    </row>
    <row r="2471" spans="1:15" s="94" customFormat="1" x14ac:dyDescent="0.2">
      <c r="A2471" s="116">
        <v>27429</v>
      </c>
      <c r="B2471" s="90" t="s">
        <v>8750</v>
      </c>
      <c r="C2471" s="90" t="s">
        <v>3837</v>
      </c>
      <c r="D2471" s="90" t="s">
        <v>69</v>
      </c>
      <c r="E2471" s="90" t="s">
        <v>72</v>
      </c>
      <c r="F2471" s="90" t="s">
        <v>4957</v>
      </c>
      <c r="G2471" s="90" t="s">
        <v>15326</v>
      </c>
      <c r="H2471" s="90" t="s">
        <v>913</v>
      </c>
      <c r="I2471" s="90" t="s">
        <v>2197</v>
      </c>
      <c r="J2471" s="116">
        <v>10159</v>
      </c>
      <c r="K2471" s="90" t="s">
        <v>1963</v>
      </c>
      <c r="L2471" s="90" t="s">
        <v>583</v>
      </c>
      <c r="M2471" s="94" t="str">
        <f t="shared" si="41"/>
        <v>PORTERO Rafael</v>
      </c>
      <c r="N2471" s="94" t="str">
        <f>IFERROR(VLOOKUP(A2471,'[2]CLASES-TEMPORADA 2022_2023-2023'!$A:$M,12,0),"")</f>
        <v/>
      </c>
      <c r="O2471" s="90" t="str">
        <f>IFERROR(VLOOKUP(A2471,'[2]CLASES-TEMPORADA 2022_2023-2023'!$A:$M,13,0),"")</f>
        <v/>
      </c>
    </row>
    <row r="2472" spans="1:15" s="94" customFormat="1" x14ac:dyDescent="0.2">
      <c r="A2472" s="116">
        <v>27425</v>
      </c>
      <c r="B2472" s="90" t="s">
        <v>8750</v>
      </c>
      <c r="C2472" s="90" t="s">
        <v>4958</v>
      </c>
      <c r="D2472" s="90" t="s">
        <v>4959</v>
      </c>
      <c r="E2472" s="90" t="s">
        <v>2947</v>
      </c>
      <c r="F2472" s="90" t="s">
        <v>4960</v>
      </c>
      <c r="G2472" s="90" t="s">
        <v>15327</v>
      </c>
      <c r="H2472" s="90" t="s">
        <v>913</v>
      </c>
      <c r="I2472" s="90" t="s">
        <v>1089</v>
      </c>
      <c r="J2472" s="116">
        <v>10053</v>
      </c>
      <c r="K2472" s="90" t="s">
        <v>1963</v>
      </c>
      <c r="L2472" s="90" t="s">
        <v>585</v>
      </c>
      <c r="M2472" s="94" t="str">
        <f t="shared" si="41"/>
        <v>ESTEVE Benjamin</v>
      </c>
      <c r="N2472" s="94" t="str">
        <f>IFERROR(VLOOKUP(A2472,'[2]CLASES-TEMPORADA 2022_2023-2023'!$A:$M,12,0),"")</f>
        <v/>
      </c>
      <c r="O2472" s="90" t="str">
        <f>IFERROR(VLOOKUP(A2472,'[2]CLASES-TEMPORADA 2022_2023-2023'!$A:$M,13,0),"")</f>
        <v/>
      </c>
    </row>
    <row r="2473" spans="1:15" s="94" customFormat="1" x14ac:dyDescent="0.2">
      <c r="A2473" s="116">
        <v>27419</v>
      </c>
      <c r="B2473" s="90" t="s">
        <v>10851</v>
      </c>
      <c r="C2473" s="90" t="s">
        <v>69</v>
      </c>
      <c r="D2473" s="90" t="s">
        <v>69</v>
      </c>
      <c r="E2473" s="90" t="s">
        <v>2205</v>
      </c>
      <c r="F2473" s="90" t="s">
        <v>4961</v>
      </c>
      <c r="G2473" s="90" t="s">
        <v>15328</v>
      </c>
      <c r="H2473" s="90" t="s">
        <v>913</v>
      </c>
      <c r="I2473" s="90" t="s">
        <v>1034</v>
      </c>
      <c r="J2473" s="116">
        <v>10344</v>
      </c>
      <c r="K2473" s="90" t="s">
        <v>1963</v>
      </c>
      <c r="L2473" s="90" t="s">
        <v>586</v>
      </c>
      <c r="M2473" s="94" t="str">
        <f t="shared" si="41"/>
        <v>PEREZ Ana</v>
      </c>
      <c r="N2473" s="94" t="str">
        <f>IFERROR(VLOOKUP(A2473,'[2]CLASES-TEMPORADA 2022_2023-2023'!$A:$M,12,0),"")</f>
        <v/>
      </c>
      <c r="O2473" s="90" t="str">
        <f>IFERROR(VLOOKUP(A2473,'[2]CLASES-TEMPORADA 2022_2023-2023'!$A:$M,13,0),"")</f>
        <v/>
      </c>
    </row>
    <row r="2474" spans="1:15" s="94" customFormat="1" x14ac:dyDescent="0.2">
      <c r="A2474" s="116">
        <v>27414</v>
      </c>
      <c r="B2474" s="90" t="s">
        <v>8750</v>
      </c>
      <c r="C2474" s="90" t="s">
        <v>69</v>
      </c>
      <c r="D2474" s="90" t="s">
        <v>4963</v>
      </c>
      <c r="E2474" s="90" t="s">
        <v>3107</v>
      </c>
      <c r="F2474" s="90" t="s">
        <v>4964</v>
      </c>
      <c r="G2474" s="90" t="s">
        <v>15329</v>
      </c>
      <c r="H2474" s="90" t="s">
        <v>920</v>
      </c>
      <c r="I2474" s="90" t="s">
        <v>4965</v>
      </c>
      <c r="J2474" s="116">
        <v>260</v>
      </c>
      <c r="K2474" s="90" t="s">
        <v>1963</v>
      </c>
      <c r="L2474" s="90" t="s">
        <v>587</v>
      </c>
      <c r="M2474" s="94" t="str">
        <f t="shared" si="41"/>
        <v>PEREZ Xavier</v>
      </c>
      <c r="N2474" s="94" t="str">
        <f>IFERROR(VLOOKUP(A2474,'[2]CLASES-TEMPORADA 2022_2023-2023'!$A:$M,12,0),"")</f>
        <v/>
      </c>
      <c r="O2474" s="90" t="str">
        <f>IFERROR(VLOOKUP(A2474,'[2]CLASES-TEMPORADA 2022_2023-2023'!$A:$M,13,0),"")</f>
        <v/>
      </c>
    </row>
    <row r="2475" spans="1:15" s="94" customFormat="1" x14ac:dyDescent="0.2">
      <c r="A2475" s="116">
        <v>27394</v>
      </c>
      <c r="B2475" s="90" t="s">
        <v>8750</v>
      </c>
      <c r="C2475" s="90" t="s">
        <v>15330</v>
      </c>
      <c r="D2475" s="90" t="s">
        <v>5746</v>
      </c>
      <c r="E2475" s="90" t="s">
        <v>1107</v>
      </c>
      <c r="F2475" s="90" t="s">
        <v>15331</v>
      </c>
      <c r="G2475" s="90" t="s">
        <v>15332</v>
      </c>
      <c r="H2475" s="90" t="s">
        <v>920</v>
      </c>
      <c r="I2475" s="90" t="s">
        <v>15333</v>
      </c>
      <c r="J2475" s="116">
        <v>10156</v>
      </c>
      <c r="K2475" s="90" t="s">
        <v>1963</v>
      </c>
      <c r="L2475" s="90" t="s">
        <v>602</v>
      </c>
      <c r="M2475" s="94" t="str">
        <f t="shared" si="41"/>
        <v>CHUMILLAS Hector</v>
      </c>
      <c r="N2475" s="94" t="str">
        <f>IFERROR(VLOOKUP(A2475,'[2]CLASES-TEMPORADA 2022_2023-2023'!$A:$M,12,0),"")</f>
        <v/>
      </c>
      <c r="O2475" s="90" t="str">
        <f>IFERROR(VLOOKUP(A2475,'[2]CLASES-TEMPORADA 2022_2023-2023'!$A:$M,13,0),"")</f>
        <v/>
      </c>
    </row>
    <row r="2476" spans="1:15" s="94" customFormat="1" x14ac:dyDescent="0.2">
      <c r="A2476" s="116">
        <v>27393</v>
      </c>
      <c r="B2476" s="90" t="s">
        <v>8750</v>
      </c>
      <c r="C2476" s="90" t="s">
        <v>123</v>
      </c>
      <c r="D2476" s="90"/>
      <c r="E2476" s="90" t="s">
        <v>2312</v>
      </c>
      <c r="F2476" s="90" t="s">
        <v>4050</v>
      </c>
      <c r="G2476" s="90" t="s">
        <v>15334</v>
      </c>
      <c r="H2476" s="90" t="s">
        <v>920</v>
      </c>
      <c r="I2476" s="90" t="s">
        <v>912</v>
      </c>
      <c r="J2476" s="116">
        <v>33</v>
      </c>
      <c r="K2476" s="90" t="s">
        <v>1963</v>
      </c>
      <c r="L2476" s="90" t="s">
        <v>586</v>
      </c>
      <c r="M2476" s="94" t="str">
        <f t="shared" si="41"/>
        <v>REYES Felix</v>
      </c>
      <c r="N2476" s="94" t="str">
        <f>IFERROR(VLOOKUP(A2476,'[2]CLASES-TEMPORADA 2022_2023-2023'!$A:$M,12,0),"")</f>
        <v/>
      </c>
      <c r="O2476" s="90" t="str">
        <f>IFERROR(VLOOKUP(A2476,'[2]CLASES-TEMPORADA 2022_2023-2023'!$A:$M,13,0),"")</f>
        <v/>
      </c>
    </row>
    <row r="2477" spans="1:15" s="94" customFormat="1" x14ac:dyDescent="0.2">
      <c r="A2477" s="116">
        <v>27387</v>
      </c>
      <c r="B2477" s="90" t="s">
        <v>8750</v>
      </c>
      <c r="C2477" s="90" t="s">
        <v>31</v>
      </c>
      <c r="D2477" s="90" t="s">
        <v>4966</v>
      </c>
      <c r="E2477" s="90" t="s">
        <v>34</v>
      </c>
      <c r="F2477" s="90" t="s">
        <v>4967</v>
      </c>
      <c r="G2477" s="90" t="s">
        <v>15335</v>
      </c>
      <c r="H2477" s="90" t="s">
        <v>913</v>
      </c>
      <c r="I2477" s="90" t="s">
        <v>1215</v>
      </c>
      <c r="J2477" s="116">
        <v>306</v>
      </c>
      <c r="K2477" s="90" t="s">
        <v>1963</v>
      </c>
      <c r="L2477" s="90" t="s">
        <v>602</v>
      </c>
      <c r="M2477" s="94" t="str">
        <f t="shared" si="41"/>
        <v>LOPEZ Alejandro</v>
      </c>
      <c r="N2477" s="94" t="str">
        <f>IFERROR(VLOOKUP(A2477,'[2]CLASES-TEMPORADA 2022_2023-2023'!$A:$M,12,0),"")</f>
        <v/>
      </c>
      <c r="O2477" s="90" t="str">
        <f>IFERROR(VLOOKUP(A2477,'[2]CLASES-TEMPORADA 2022_2023-2023'!$A:$M,13,0),"")</f>
        <v/>
      </c>
    </row>
    <row r="2478" spans="1:15" s="94" customFormat="1" x14ac:dyDescent="0.2">
      <c r="A2478" s="116">
        <v>27381</v>
      </c>
      <c r="B2478" s="90" t="s">
        <v>10851</v>
      </c>
      <c r="C2478" s="90" t="s">
        <v>22</v>
      </c>
      <c r="D2478" s="90" t="s">
        <v>942</v>
      </c>
      <c r="E2478" s="90" t="s">
        <v>4247</v>
      </c>
      <c r="F2478" s="90" t="s">
        <v>4968</v>
      </c>
      <c r="G2478" s="90" t="s">
        <v>15336</v>
      </c>
      <c r="H2478" s="90" t="s">
        <v>913</v>
      </c>
      <c r="I2478" s="90" t="s">
        <v>1226</v>
      </c>
      <c r="J2478" s="116">
        <v>10151</v>
      </c>
      <c r="K2478" s="90" t="s">
        <v>1963</v>
      </c>
      <c r="L2478" s="90" t="s">
        <v>602</v>
      </c>
      <c r="M2478" s="94" t="str">
        <f t="shared" si="41"/>
        <v>FERNANDEZ Almudena</v>
      </c>
      <c r="N2478" s="94" t="str">
        <f>IFERROR(VLOOKUP(A2478,'[2]CLASES-TEMPORADA 2022_2023-2023'!$A:$M,12,0),"")</f>
        <v/>
      </c>
      <c r="O2478" s="90" t="str">
        <f>IFERROR(VLOOKUP(A2478,'[2]CLASES-TEMPORADA 2022_2023-2023'!$A:$M,13,0),"")</f>
        <v/>
      </c>
    </row>
    <row r="2479" spans="1:15" s="94" customFormat="1" x14ac:dyDescent="0.2">
      <c r="A2479" s="116">
        <v>27380</v>
      </c>
      <c r="B2479" s="90" t="s">
        <v>8750</v>
      </c>
      <c r="C2479" s="90" t="s">
        <v>31</v>
      </c>
      <c r="D2479" s="90" t="s">
        <v>4966</v>
      </c>
      <c r="E2479" s="90" t="s">
        <v>77</v>
      </c>
      <c r="F2479" s="90" t="s">
        <v>4425</v>
      </c>
      <c r="G2479" s="90" t="s">
        <v>15337</v>
      </c>
      <c r="H2479" s="90" t="s">
        <v>913</v>
      </c>
      <c r="I2479" s="90" t="s">
        <v>1215</v>
      </c>
      <c r="J2479" s="116">
        <v>306</v>
      </c>
      <c r="K2479" s="90" t="s">
        <v>1963</v>
      </c>
      <c r="L2479" s="90" t="s">
        <v>602</v>
      </c>
      <c r="M2479" s="94" t="str">
        <f t="shared" si="41"/>
        <v>LOPEZ Alberto</v>
      </c>
      <c r="N2479" s="94" t="str">
        <f>IFERROR(VLOOKUP(A2479,'[2]CLASES-TEMPORADA 2022_2023-2023'!$A:$M,12,0),"")</f>
        <v/>
      </c>
      <c r="O2479" s="90" t="str">
        <f>IFERROR(VLOOKUP(A2479,'[2]CLASES-TEMPORADA 2022_2023-2023'!$A:$M,13,0),"")</f>
        <v/>
      </c>
    </row>
    <row r="2480" spans="1:15" s="94" customFormat="1" x14ac:dyDescent="0.2">
      <c r="A2480" s="116">
        <v>27377</v>
      </c>
      <c r="B2480" s="90" t="s">
        <v>8750</v>
      </c>
      <c r="C2480" s="90" t="s">
        <v>1872</v>
      </c>
      <c r="D2480" s="90" t="s">
        <v>66</v>
      </c>
      <c r="E2480" s="90" t="s">
        <v>1271</v>
      </c>
      <c r="F2480" s="90" t="s">
        <v>4969</v>
      </c>
      <c r="G2480" s="90" t="s">
        <v>15338</v>
      </c>
      <c r="H2480" s="90" t="s">
        <v>913</v>
      </c>
      <c r="I2480" s="90" t="s">
        <v>954</v>
      </c>
      <c r="J2480" s="116">
        <v>321</v>
      </c>
      <c r="K2480" s="90" t="s">
        <v>1963</v>
      </c>
      <c r="L2480" s="90" t="s">
        <v>591</v>
      </c>
      <c r="M2480" s="94" t="str">
        <f t="shared" si="41"/>
        <v>LOBATO Luis</v>
      </c>
      <c r="N2480" s="94" t="str">
        <f>IFERROR(VLOOKUP(A2480,'[2]CLASES-TEMPORADA 2022_2023-2023'!$A:$M,12,0),"")</f>
        <v/>
      </c>
      <c r="O2480" s="90" t="str">
        <f>IFERROR(VLOOKUP(A2480,'[2]CLASES-TEMPORADA 2022_2023-2023'!$A:$M,13,0),"")</f>
        <v/>
      </c>
    </row>
    <row r="2481" spans="1:15" s="94" customFormat="1" x14ac:dyDescent="0.2">
      <c r="A2481" s="116">
        <v>27374</v>
      </c>
      <c r="B2481" s="90" t="s">
        <v>8750</v>
      </c>
      <c r="C2481" s="90" t="s">
        <v>4970</v>
      </c>
      <c r="D2481" s="90" t="s">
        <v>2054</v>
      </c>
      <c r="E2481" s="90" t="s">
        <v>34</v>
      </c>
      <c r="F2481" s="90" t="s">
        <v>4971</v>
      </c>
      <c r="G2481" s="90" t="s">
        <v>15339</v>
      </c>
      <c r="H2481" s="90" t="s">
        <v>913</v>
      </c>
      <c r="I2481" s="90" t="s">
        <v>1130</v>
      </c>
      <c r="J2481" s="116">
        <v>58</v>
      </c>
      <c r="K2481" s="90" t="s">
        <v>1963</v>
      </c>
      <c r="L2481" s="90" t="s">
        <v>184</v>
      </c>
      <c r="M2481" s="94" t="str">
        <f t="shared" si="41"/>
        <v>MOLL Alejandro</v>
      </c>
      <c r="N2481" s="94" t="str">
        <f>IFERROR(VLOOKUP(A2481,'[2]CLASES-TEMPORADA 2022_2023-2023'!$A:$M,12,0),"")</f>
        <v/>
      </c>
      <c r="O2481" s="90" t="str">
        <f>IFERROR(VLOOKUP(A2481,'[2]CLASES-TEMPORADA 2022_2023-2023'!$A:$M,13,0),"")</f>
        <v/>
      </c>
    </row>
    <row r="2482" spans="1:15" s="94" customFormat="1" x14ac:dyDescent="0.2">
      <c r="A2482" s="116">
        <v>27371</v>
      </c>
      <c r="B2482" s="90" t="s">
        <v>8750</v>
      </c>
      <c r="C2482" s="90" t="s">
        <v>22</v>
      </c>
      <c r="D2482" s="90" t="s">
        <v>1407</v>
      </c>
      <c r="E2482" s="90" t="s">
        <v>4972</v>
      </c>
      <c r="F2482" s="90" t="s">
        <v>4973</v>
      </c>
      <c r="G2482" s="90" t="s">
        <v>15340</v>
      </c>
      <c r="H2482" s="90" t="s">
        <v>913</v>
      </c>
      <c r="I2482" s="90" t="s">
        <v>1161</v>
      </c>
      <c r="J2482" s="116">
        <v>10129</v>
      </c>
      <c r="K2482" s="90" t="s">
        <v>1963</v>
      </c>
      <c r="L2482" s="90" t="s">
        <v>598</v>
      </c>
      <c r="M2482" s="94" t="str">
        <f t="shared" si="41"/>
        <v>FERNANDEZ Ernesto</v>
      </c>
      <c r="N2482" s="94" t="str">
        <f>IFERROR(VLOOKUP(A2482,'[2]CLASES-TEMPORADA 2022_2023-2023'!$A:$M,12,0),"")</f>
        <v/>
      </c>
      <c r="O2482" s="90" t="str">
        <f>IFERROR(VLOOKUP(A2482,'[2]CLASES-TEMPORADA 2022_2023-2023'!$A:$M,13,0),"")</f>
        <v/>
      </c>
    </row>
    <row r="2483" spans="1:15" s="94" customFormat="1" x14ac:dyDescent="0.2">
      <c r="A2483" s="116">
        <v>27336</v>
      </c>
      <c r="B2483" s="90" t="s">
        <v>8750</v>
      </c>
      <c r="C2483" s="90" t="s">
        <v>3627</v>
      </c>
      <c r="D2483" s="90" t="s">
        <v>2930</v>
      </c>
      <c r="E2483" s="90" t="s">
        <v>1737</v>
      </c>
      <c r="F2483" s="90" t="s">
        <v>4974</v>
      </c>
      <c r="G2483" s="90" t="s">
        <v>15341</v>
      </c>
      <c r="H2483" s="90" t="s">
        <v>913</v>
      </c>
      <c r="I2483" s="90" t="s">
        <v>1171</v>
      </c>
      <c r="J2483" s="116">
        <v>59</v>
      </c>
      <c r="K2483" s="90" t="s">
        <v>1963</v>
      </c>
      <c r="L2483" s="90" t="s">
        <v>587</v>
      </c>
      <c r="M2483" s="94" t="str">
        <f t="shared" si="41"/>
        <v>MIARONS Arnau</v>
      </c>
      <c r="N2483" s="94" t="str">
        <f>IFERROR(VLOOKUP(A2483,'[2]CLASES-TEMPORADA 2022_2023-2023'!$A:$M,12,0),"")</f>
        <v/>
      </c>
      <c r="O2483" s="90" t="str">
        <f>IFERROR(VLOOKUP(A2483,'[2]CLASES-TEMPORADA 2022_2023-2023'!$A:$M,13,0),"")</f>
        <v/>
      </c>
    </row>
    <row r="2484" spans="1:15" s="94" customFormat="1" x14ac:dyDescent="0.2">
      <c r="A2484" s="116">
        <v>27331</v>
      </c>
      <c r="B2484" s="90" t="s">
        <v>8750</v>
      </c>
      <c r="C2484" s="90" t="s">
        <v>1613</v>
      </c>
      <c r="D2484" s="90" t="s">
        <v>21</v>
      </c>
      <c r="E2484" s="90" t="s">
        <v>4975</v>
      </c>
      <c r="F2484" s="90" t="s">
        <v>4788</v>
      </c>
      <c r="G2484" s="90" t="s">
        <v>15342</v>
      </c>
      <c r="H2484" s="90" t="s">
        <v>920</v>
      </c>
      <c r="I2484" s="90" t="s">
        <v>11089</v>
      </c>
      <c r="J2484" s="116">
        <v>192</v>
      </c>
      <c r="K2484" s="90" t="s">
        <v>1963</v>
      </c>
      <c r="L2484" s="90" t="s">
        <v>184</v>
      </c>
      <c r="M2484" s="94" t="str">
        <f t="shared" si="41"/>
        <v>REYNES Lluc Toni</v>
      </c>
      <c r="N2484" s="94" t="str">
        <f>IFERROR(VLOOKUP(A2484,'[2]CLASES-TEMPORADA 2022_2023-2023'!$A:$M,12,0),"")</f>
        <v/>
      </c>
      <c r="O2484" s="90" t="str">
        <f>IFERROR(VLOOKUP(A2484,'[2]CLASES-TEMPORADA 2022_2023-2023'!$A:$M,13,0),"")</f>
        <v/>
      </c>
    </row>
    <row r="2485" spans="1:15" s="94" customFormat="1" x14ac:dyDescent="0.2">
      <c r="A2485" s="116">
        <v>27325</v>
      </c>
      <c r="B2485" s="90" t="s">
        <v>8750</v>
      </c>
      <c r="C2485" s="90" t="s">
        <v>4976</v>
      </c>
      <c r="D2485" s="90" t="s">
        <v>4977</v>
      </c>
      <c r="E2485" s="90" t="s">
        <v>2743</v>
      </c>
      <c r="F2485" s="90" t="s">
        <v>4978</v>
      </c>
      <c r="G2485" s="90" t="s">
        <v>15343</v>
      </c>
      <c r="H2485" s="90" t="s">
        <v>909</v>
      </c>
      <c r="I2485" s="90" t="s">
        <v>1164</v>
      </c>
      <c r="J2485" s="116">
        <v>643</v>
      </c>
      <c r="K2485" s="90" t="s">
        <v>1963</v>
      </c>
      <c r="L2485" s="90" t="s">
        <v>587</v>
      </c>
      <c r="M2485" s="94" t="str">
        <f t="shared" si="41"/>
        <v>JENSEN Gerard</v>
      </c>
      <c r="N2485" s="94" t="str">
        <f>IFERROR(VLOOKUP(A2485,'[2]CLASES-TEMPORADA 2022_2023-2023'!$A:$M,12,0),"")</f>
        <v/>
      </c>
      <c r="O2485" s="90" t="str">
        <f>IFERROR(VLOOKUP(A2485,'[2]CLASES-TEMPORADA 2022_2023-2023'!$A:$M,13,0),"")</f>
        <v/>
      </c>
    </row>
    <row r="2486" spans="1:15" s="94" customFormat="1" x14ac:dyDescent="0.2">
      <c r="A2486" s="116">
        <v>27323</v>
      </c>
      <c r="B2486" s="90" t="s">
        <v>10851</v>
      </c>
      <c r="C2486" s="90" t="s">
        <v>3679</v>
      </c>
      <c r="D2486" s="90" t="s">
        <v>3680</v>
      </c>
      <c r="E2486" s="90" t="s">
        <v>4856</v>
      </c>
      <c r="F2486" s="90" t="s">
        <v>3903</v>
      </c>
      <c r="G2486" s="90" t="s">
        <v>15344</v>
      </c>
      <c r="H2486" s="90" t="s">
        <v>913</v>
      </c>
      <c r="I2486" s="90" t="s">
        <v>1164</v>
      </c>
      <c r="J2486" s="116">
        <v>643</v>
      </c>
      <c r="K2486" s="90" t="s">
        <v>1963</v>
      </c>
      <c r="L2486" s="90" t="s">
        <v>587</v>
      </c>
      <c r="M2486" s="94" t="str">
        <f t="shared" si="41"/>
        <v>GARCIA DE SORIA Mar</v>
      </c>
      <c r="N2486" s="94" t="str">
        <f>IFERROR(VLOOKUP(A2486,'[2]CLASES-TEMPORADA 2022_2023-2023'!$A:$M,12,0),"")</f>
        <v/>
      </c>
      <c r="O2486" s="90" t="str">
        <f>IFERROR(VLOOKUP(A2486,'[2]CLASES-TEMPORADA 2022_2023-2023'!$A:$M,13,0),"")</f>
        <v/>
      </c>
    </row>
    <row r="2487" spans="1:15" s="94" customFormat="1" x14ac:dyDescent="0.2">
      <c r="A2487" s="116">
        <v>27322</v>
      </c>
      <c r="B2487" s="90" t="s">
        <v>10851</v>
      </c>
      <c r="C2487" s="90" t="s">
        <v>4979</v>
      </c>
      <c r="D2487" s="90" t="s">
        <v>21</v>
      </c>
      <c r="E2487" s="90" t="s">
        <v>1084</v>
      </c>
      <c r="F2487" s="90" t="s">
        <v>2535</v>
      </c>
      <c r="G2487" s="90" t="s">
        <v>15345</v>
      </c>
      <c r="H2487" s="90" t="s">
        <v>913</v>
      </c>
      <c r="I2487" s="90" t="s">
        <v>1164</v>
      </c>
      <c r="J2487" s="116">
        <v>643</v>
      </c>
      <c r="K2487" s="90" t="s">
        <v>1963</v>
      </c>
      <c r="L2487" s="90" t="s">
        <v>587</v>
      </c>
      <c r="M2487" s="94" t="str">
        <f t="shared" si="41"/>
        <v>MIGUELES Maria</v>
      </c>
      <c r="N2487" s="94">
        <f>IFERROR(VLOOKUP(A2487,'[2]CLASES-TEMPORADA 2022_2023-2023'!$A:$M,12,0),"")</f>
        <v>-1</v>
      </c>
      <c r="O2487" s="90">
        <f>IFERROR(VLOOKUP(A2487,'[2]CLASES-TEMPORADA 2022_2023-2023'!$A:$M,13,0),"")</f>
        <v>0</v>
      </c>
    </row>
    <row r="2488" spans="1:15" s="94" customFormat="1" x14ac:dyDescent="0.2">
      <c r="A2488" s="116">
        <v>27318</v>
      </c>
      <c r="B2488" s="90" t="s">
        <v>8750</v>
      </c>
      <c r="C2488" s="90" t="s">
        <v>3858</v>
      </c>
      <c r="D2488" s="90" t="s">
        <v>1383</v>
      </c>
      <c r="E2488" s="90" t="s">
        <v>3102</v>
      </c>
      <c r="F2488" s="90" t="s">
        <v>4980</v>
      </c>
      <c r="G2488" s="90" t="s">
        <v>15346</v>
      </c>
      <c r="H2488" s="90" t="s">
        <v>909</v>
      </c>
      <c r="I2488" s="90" t="s">
        <v>1164</v>
      </c>
      <c r="J2488" s="116">
        <v>643</v>
      </c>
      <c r="K2488" s="90" t="s">
        <v>1963</v>
      </c>
      <c r="L2488" s="90" t="s">
        <v>587</v>
      </c>
      <c r="M2488" s="94" t="str">
        <f t="shared" si="41"/>
        <v>NAVACERRADA Marti</v>
      </c>
      <c r="N2488" s="94" t="str">
        <f>IFERROR(VLOOKUP(A2488,'[2]CLASES-TEMPORADA 2022_2023-2023'!$A:$M,12,0),"")</f>
        <v/>
      </c>
      <c r="O2488" s="90" t="str">
        <f>IFERROR(VLOOKUP(A2488,'[2]CLASES-TEMPORADA 2022_2023-2023'!$A:$M,13,0),"")</f>
        <v/>
      </c>
    </row>
    <row r="2489" spans="1:15" s="94" customFormat="1" x14ac:dyDescent="0.2">
      <c r="A2489" s="116">
        <v>27287</v>
      </c>
      <c r="B2489" s="90" t="s">
        <v>8750</v>
      </c>
      <c r="C2489" s="90" t="s">
        <v>2903</v>
      </c>
      <c r="D2489" s="90"/>
      <c r="E2489" s="90" t="s">
        <v>4981</v>
      </c>
      <c r="F2489" s="90" t="s">
        <v>4982</v>
      </c>
      <c r="G2489" s="90" t="s">
        <v>15347</v>
      </c>
      <c r="H2489" s="90" t="s">
        <v>913</v>
      </c>
      <c r="I2489" s="90" t="s">
        <v>1246</v>
      </c>
      <c r="J2489" s="116">
        <v>245</v>
      </c>
      <c r="K2489" s="90" t="s">
        <v>1963</v>
      </c>
      <c r="L2489" s="90" t="s">
        <v>588</v>
      </c>
      <c r="M2489" s="94" t="str">
        <f t="shared" ref="M2489:M2552" si="42">CONCATENATE(C2489," ",PROPER(E2489))</f>
        <v>AHMED Kazeem Kolawole</v>
      </c>
      <c r="N2489" s="94" t="str">
        <f>IFERROR(VLOOKUP(A2489,'[2]CLASES-TEMPORADA 2022_2023-2023'!$A:$M,12,0),"")</f>
        <v/>
      </c>
      <c r="O2489" s="90" t="str">
        <f>IFERROR(VLOOKUP(A2489,'[2]CLASES-TEMPORADA 2022_2023-2023'!$A:$M,13,0),"")</f>
        <v/>
      </c>
    </row>
    <row r="2490" spans="1:15" s="94" customFormat="1" x14ac:dyDescent="0.2">
      <c r="A2490" s="116">
        <v>27272</v>
      </c>
      <c r="B2490" s="90" t="s">
        <v>8750</v>
      </c>
      <c r="C2490" s="90" t="s">
        <v>4983</v>
      </c>
      <c r="D2490" s="90" t="s">
        <v>56</v>
      </c>
      <c r="E2490" s="90" t="s">
        <v>4984</v>
      </c>
      <c r="F2490" s="90" t="s">
        <v>4985</v>
      </c>
      <c r="G2490" s="90" t="s">
        <v>15348</v>
      </c>
      <c r="H2490" s="90" t="s">
        <v>920</v>
      </c>
      <c r="I2490" s="90" t="s">
        <v>1119</v>
      </c>
      <c r="J2490" s="116">
        <v>534</v>
      </c>
      <c r="K2490" s="90" t="s">
        <v>1963</v>
      </c>
      <c r="L2490" s="90" t="s">
        <v>520</v>
      </c>
      <c r="M2490" s="94" t="str">
        <f t="shared" si="42"/>
        <v>CANCELA Fabian</v>
      </c>
      <c r="N2490" s="94" t="str">
        <f>IFERROR(VLOOKUP(A2490,'[2]CLASES-TEMPORADA 2022_2023-2023'!$A:$M,12,0),"")</f>
        <v/>
      </c>
      <c r="O2490" s="90" t="str">
        <f>IFERROR(VLOOKUP(A2490,'[2]CLASES-TEMPORADA 2022_2023-2023'!$A:$M,13,0),"")</f>
        <v/>
      </c>
    </row>
    <row r="2491" spans="1:15" s="94" customFormat="1" x14ac:dyDescent="0.2">
      <c r="A2491" s="116">
        <v>27267</v>
      </c>
      <c r="B2491" s="90" t="s">
        <v>10851</v>
      </c>
      <c r="C2491" s="90" t="s">
        <v>4987</v>
      </c>
      <c r="D2491" s="90" t="s">
        <v>4988</v>
      </c>
      <c r="E2491" s="90" t="s">
        <v>4989</v>
      </c>
      <c r="F2491" s="90" t="s">
        <v>4990</v>
      </c>
      <c r="G2491" s="90" t="s">
        <v>15349</v>
      </c>
      <c r="H2491" s="90" t="s">
        <v>913</v>
      </c>
      <c r="I2491" s="90" t="s">
        <v>1166</v>
      </c>
      <c r="J2491" s="116">
        <v>202</v>
      </c>
      <c r="K2491" s="90" t="s">
        <v>1963</v>
      </c>
      <c r="L2491" s="90" t="s">
        <v>520</v>
      </c>
      <c r="M2491" s="94" t="str">
        <f t="shared" si="42"/>
        <v>EIRAS Sonia</v>
      </c>
      <c r="N2491" s="94" t="str">
        <f>IFERROR(VLOOKUP(A2491,'[2]CLASES-TEMPORADA 2022_2023-2023'!$A:$M,12,0),"")</f>
        <v/>
      </c>
      <c r="O2491" s="90" t="str">
        <f>IFERROR(VLOOKUP(A2491,'[2]CLASES-TEMPORADA 2022_2023-2023'!$A:$M,13,0),"")</f>
        <v/>
      </c>
    </row>
    <row r="2492" spans="1:15" s="94" customFormat="1" x14ac:dyDescent="0.2">
      <c r="A2492" s="116">
        <v>27265</v>
      </c>
      <c r="B2492" s="90" t="s">
        <v>8750</v>
      </c>
      <c r="C2492" s="90" t="s">
        <v>46</v>
      </c>
      <c r="D2492" s="90" t="s">
        <v>1294</v>
      </c>
      <c r="E2492" s="90" t="s">
        <v>4111</v>
      </c>
      <c r="F2492" s="90" t="s">
        <v>4991</v>
      </c>
      <c r="G2492" s="90" t="s">
        <v>15350</v>
      </c>
      <c r="H2492" s="90" t="s">
        <v>913</v>
      </c>
      <c r="I2492" s="90" t="s">
        <v>1167</v>
      </c>
      <c r="J2492" s="116">
        <v>682</v>
      </c>
      <c r="K2492" s="90" t="s">
        <v>1963</v>
      </c>
      <c r="L2492" s="90" t="s">
        <v>520</v>
      </c>
      <c r="M2492" s="94" t="str">
        <f t="shared" si="42"/>
        <v>RODRIGUEZ Esteban</v>
      </c>
      <c r="N2492" s="94" t="str">
        <f>IFERROR(VLOOKUP(A2492,'[2]CLASES-TEMPORADA 2022_2023-2023'!$A:$M,12,0),"")</f>
        <v/>
      </c>
      <c r="O2492" s="90" t="str">
        <f>IFERROR(VLOOKUP(A2492,'[2]CLASES-TEMPORADA 2022_2023-2023'!$A:$M,13,0),"")</f>
        <v/>
      </c>
    </row>
    <row r="2493" spans="1:15" s="94" customFormat="1" x14ac:dyDescent="0.2">
      <c r="A2493" s="116">
        <v>27263</v>
      </c>
      <c r="B2493" s="90" t="s">
        <v>10851</v>
      </c>
      <c r="C2493" s="90" t="s">
        <v>91</v>
      </c>
      <c r="D2493" s="90" t="s">
        <v>31</v>
      </c>
      <c r="E2493" s="90" t="s">
        <v>1366</v>
      </c>
      <c r="F2493" s="90" t="s">
        <v>4992</v>
      </c>
      <c r="G2493" s="90" t="s">
        <v>15351</v>
      </c>
      <c r="H2493" s="90" t="s">
        <v>913</v>
      </c>
      <c r="I2493" s="90" t="s">
        <v>1119</v>
      </c>
      <c r="J2493" s="116">
        <v>534</v>
      </c>
      <c r="K2493" s="90" t="s">
        <v>1963</v>
      </c>
      <c r="L2493" s="90" t="s">
        <v>520</v>
      </c>
      <c r="M2493" s="94" t="str">
        <f t="shared" si="42"/>
        <v>ALVAREZ Alba</v>
      </c>
      <c r="N2493" s="94" t="str">
        <f>IFERROR(VLOOKUP(A2493,'[2]CLASES-TEMPORADA 2022_2023-2023'!$A:$M,12,0),"")</f>
        <v/>
      </c>
      <c r="O2493" s="90" t="str">
        <f>IFERROR(VLOOKUP(A2493,'[2]CLASES-TEMPORADA 2022_2023-2023'!$A:$M,13,0),"")</f>
        <v/>
      </c>
    </row>
    <row r="2494" spans="1:15" s="94" customFormat="1" x14ac:dyDescent="0.2">
      <c r="A2494" s="116">
        <v>27248</v>
      </c>
      <c r="B2494" s="90" t="s">
        <v>10851</v>
      </c>
      <c r="C2494" s="90" t="s">
        <v>4993</v>
      </c>
      <c r="D2494" s="90"/>
      <c r="E2494" s="90" t="s">
        <v>3911</v>
      </c>
      <c r="F2494" s="90" t="s">
        <v>4994</v>
      </c>
      <c r="G2494" s="90" t="s">
        <v>15352</v>
      </c>
      <c r="H2494" s="90" t="s">
        <v>913</v>
      </c>
      <c r="I2494" s="90" t="s">
        <v>1232</v>
      </c>
      <c r="J2494" s="116">
        <v>10399</v>
      </c>
      <c r="K2494" s="90" t="s">
        <v>2103</v>
      </c>
      <c r="L2494" s="90" t="s">
        <v>520</v>
      </c>
      <c r="M2494" s="94" t="str">
        <f t="shared" si="42"/>
        <v>LEBEDEVA Viktoriia</v>
      </c>
      <c r="N2494" s="94" t="str">
        <f>IFERROR(VLOOKUP(A2494,'[2]CLASES-TEMPORADA 2022_2023-2023'!$A:$M,12,0),"")</f>
        <v/>
      </c>
      <c r="O2494" s="90" t="str">
        <f>IFERROR(VLOOKUP(A2494,'[2]CLASES-TEMPORADA 2022_2023-2023'!$A:$M,13,0),"")</f>
        <v/>
      </c>
    </row>
    <row r="2495" spans="1:15" s="94" customFormat="1" x14ac:dyDescent="0.2">
      <c r="A2495" s="116">
        <v>27208</v>
      </c>
      <c r="B2495" s="90" t="s">
        <v>8750</v>
      </c>
      <c r="C2495" s="90" t="s">
        <v>96</v>
      </c>
      <c r="D2495" s="90" t="s">
        <v>1328</v>
      </c>
      <c r="E2495" s="90" t="s">
        <v>11160</v>
      </c>
      <c r="F2495" s="90" t="s">
        <v>2352</v>
      </c>
      <c r="G2495" s="90" t="s">
        <v>15353</v>
      </c>
      <c r="H2495" s="90" t="s">
        <v>909</v>
      </c>
      <c r="I2495" s="90" t="s">
        <v>934</v>
      </c>
      <c r="J2495" s="116">
        <v>193</v>
      </c>
      <c r="K2495" s="90" t="s">
        <v>1963</v>
      </c>
      <c r="L2495" s="90" t="s">
        <v>586</v>
      </c>
      <c r="M2495" s="94" t="str">
        <f t="shared" si="42"/>
        <v>DURAN Axel</v>
      </c>
      <c r="N2495" s="94" t="str">
        <f>IFERROR(VLOOKUP(A2495,'[2]CLASES-TEMPORADA 2022_2023-2023'!$A:$M,12,0),"")</f>
        <v/>
      </c>
      <c r="O2495" s="90" t="str">
        <f>IFERROR(VLOOKUP(A2495,'[2]CLASES-TEMPORADA 2022_2023-2023'!$A:$M,13,0),"")</f>
        <v/>
      </c>
    </row>
    <row r="2496" spans="1:15" s="94" customFormat="1" x14ac:dyDescent="0.2">
      <c r="A2496" s="116">
        <v>27207</v>
      </c>
      <c r="B2496" s="90" t="s">
        <v>10851</v>
      </c>
      <c r="C2496" s="90" t="s">
        <v>1309</v>
      </c>
      <c r="D2496" s="90" t="s">
        <v>1723</v>
      </c>
      <c r="E2496" s="90" t="s">
        <v>4989</v>
      </c>
      <c r="F2496" s="90" t="s">
        <v>4996</v>
      </c>
      <c r="G2496" s="90" t="s">
        <v>15354</v>
      </c>
      <c r="H2496" s="90" t="s">
        <v>913</v>
      </c>
      <c r="I2496" s="90" t="s">
        <v>934</v>
      </c>
      <c r="J2496" s="116">
        <v>193</v>
      </c>
      <c r="K2496" s="90" t="s">
        <v>1963</v>
      </c>
      <c r="L2496" s="90" t="s">
        <v>586</v>
      </c>
      <c r="M2496" s="94" t="str">
        <f t="shared" si="42"/>
        <v>ROMAN Sonia</v>
      </c>
      <c r="N2496" s="94" t="str">
        <f>IFERROR(VLOOKUP(A2496,'[2]CLASES-TEMPORADA 2022_2023-2023'!$A:$M,12,0),"")</f>
        <v/>
      </c>
      <c r="O2496" s="90" t="str">
        <f>IFERROR(VLOOKUP(A2496,'[2]CLASES-TEMPORADA 2022_2023-2023'!$A:$M,13,0),"")</f>
        <v/>
      </c>
    </row>
    <row r="2497" spans="1:15" s="94" customFormat="1" x14ac:dyDescent="0.2">
      <c r="A2497" s="116">
        <v>27178</v>
      </c>
      <c r="B2497" s="90" t="s">
        <v>8750</v>
      </c>
      <c r="C2497" s="90" t="s">
        <v>1618</v>
      </c>
      <c r="D2497" s="90" t="s">
        <v>4997</v>
      </c>
      <c r="E2497" s="90" t="s">
        <v>4998</v>
      </c>
      <c r="F2497" s="90" t="s">
        <v>4999</v>
      </c>
      <c r="G2497" s="90" t="s">
        <v>15355</v>
      </c>
      <c r="H2497" s="90" t="s">
        <v>920</v>
      </c>
      <c r="I2497" s="90" t="s">
        <v>1128</v>
      </c>
      <c r="J2497" s="116">
        <v>300</v>
      </c>
      <c r="K2497" s="90" t="s">
        <v>1963</v>
      </c>
      <c r="L2497" s="90" t="s">
        <v>587</v>
      </c>
      <c r="M2497" s="94" t="str">
        <f t="shared" si="42"/>
        <v>PEÑA Dario Alfonso</v>
      </c>
      <c r="N2497" s="94" t="str">
        <f>IFERROR(VLOOKUP(A2497,'[2]CLASES-TEMPORADA 2022_2023-2023'!$A:$M,12,0),"")</f>
        <v/>
      </c>
      <c r="O2497" s="90" t="str">
        <f>IFERROR(VLOOKUP(A2497,'[2]CLASES-TEMPORADA 2022_2023-2023'!$A:$M,13,0),"")</f>
        <v/>
      </c>
    </row>
    <row r="2498" spans="1:15" s="94" customFormat="1" x14ac:dyDescent="0.2">
      <c r="A2498" s="116">
        <v>27174</v>
      </c>
      <c r="B2498" s="90" t="s">
        <v>8750</v>
      </c>
      <c r="C2498" s="90" t="s">
        <v>3526</v>
      </c>
      <c r="D2498" s="90" t="s">
        <v>26</v>
      </c>
      <c r="E2498" s="90" t="s">
        <v>2040</v>
      </c>
      <c r="F2498" s="90" t="s">
        <v>15356</v>
      </c>
      <c r="G2498" s="90" t="s">
        <v>15357</v>
      </c>
      <c r="H2498" s="90" t="s">
        <v>920</v>
      </c>
      <c r="I2498" s="90" t="s">
        <v>3067</v>
      </c>
      <c r="J2498" s="116">
        <v>10188</v>
      </c>
      <c r="K2498" s="90" t="s">
        <v>1963</v>
      </c>
      <c r="L2498" s="90" t="s">
        <v>602</v>
      </c>
      <c r="M2498" s="94" t="str">
        <f t="shared" si="42"/>
        <v>CORONADO Juan</v>
      </c>
      <c r="N2498" s="94" t="str">
        <f>IFERROR(VLOOKUP(A2498,'[2]CLASES-TEMPORADA 2022_2023-2023'!$A:$M,12,0),"")</f>
        <v/>
      </c>
      <c r="O2498" s="90" t="str">
        <f>IFERROR(VLOOKUP(A2498,'[2]CLASES-TEMPORADA 2022_2023-2023'!$A:$M,13,0),"")</f>
        <v/>
      </c>
    </row>
    <row r="2499" spans="1:15" s="94" customFormat="1" x14ac:dyDescent="0.2">
      <c r="A2499" s="116">
        <v>27166</v>
      </c>
      <c r="B2499" s="90" t="s">
        <v>8750</v>
      </c>
      <c r="C2499" s="90" t="s">
        <v>5001</v>
      </c>
      <c r="D2499" s="90" t="s">
        <v>5002</v>
      </c>
      <c r="E2499" s="90" t="s">
        <v>5003</v>
      </c>
      <c r="F2499" s="90" t="s">
        <v>5004</v>
      </c>
      <c r="G2499" s="90" t="s">
        <v>15358</v>
      </c>
      <c r="H2499" s="90" t="s">
        <v>909</v>
      </c>
      <c r="I2499" s="90" t="s">
        <v>1236</v>
      </c>
      <c r="J2499" s="116">
        <v>10176</v>
      </c>
      <c r="K2499" s="90" t="s">
        <v>1963</v>
      </c>
      <c r="L2499" s="90" t="s">
        <v>587</v>
      </c>
      <c r="M2499" s="94" t="str">
        <f t="shared" si="42"/>
        <v>FAVA Simo</v>
      </c>
      <c r="N2499" s="94" t="str">
        <f>IFERROR(VLOOKUP(A2499,'[2]CLASES-TEMPORADA 2022_2023-2023'!$A:$M,12,0),"")</f>
        <v/>
      </c>
      <c r="O2499" s="90" t="str">
        <f>IFERROR(VLOOKUP(A2499,'[2]CLASES-TEMPORADA 2022_2023-2023'!$A:$M,13,0),"")</f>
        <v/>
      </c>
    </row>
    <row r="2500" spans="1:15" s="94" customFormat="1" x14ac:dyDescent="0.2">
      <c r="A2500" s="116">
        <v>27165</v>
      </c>
      <c r="B2500" s="90" t="s">
        <v>8750</v>
      </c>
      <c r="C2500" s="90" t="s">
        <v>5005</v>
      </c>
      <c r="D2500" s="90" t="s">
        <v>5006</v>
      </c>
      <c r="E2500" s="90" t="s">
        <v>3979</v>
      </c>
      <c r="F2500" s="90" t="s">
        <v>5007</v>
      </c>
      <c r="G2500" s="90" t="s">
        <v>15359</v>
      </c>
      <c r="H2500" s="90" t="s">
        <v>909</v>
      </c>
      <c r="I2500" s="90" t="s">
        <v>1236</v>
      </c>
      <c r="J2500" s="116">
        <v>10176</v>
      </c>
      <c r="K2500" s="90" t="s">
        <v>1963</v>
      </c>
      <c r="L2500" s="90" t="s">
        <v>587</v>
      </c>
      <c r="M2500" s="94" t="str">
        <f t="shared" si="42"/>
        <v>GORDO Ferran</v>
      </c>
      <c r="N2500" s="94" t="str">
        <f>IFERROR(VLOOKUP(A2500,'[2]CLASES-TEMPORADA 2022_2023-2023'!$A:$M,12,0),"")</f>
        <v/>
      </c>
      <c r="O2500" s="90" t="str">
        <f>IFERROR(VLOOKUP(A2500,'[2]CLASES-TEMPORADA 2022_2023-2023'!$A:$M,13,0),"")</f>
        <v/>
      </c>
    </row>
    <row r="2501" spans="1:15" s="94" customFormat="1" x14ac:dyDescent="0.2">
      <c r="A2501" s="116">
        <v>27164</v>
      </c>
      <c r="B2501" s="90" t="s">
        <v>8750</v>
      </c>
      <c r="C2501" s="90" t="s">
        <v>25</v>
      </c>
      <c r="D2501" s="90" t="s">
        <v>5008</v>
      </c>
      <c r="E2501" s="90" t="s">
        <v>2242</v>
      </c>
      <c r="F2501" s="90" t="s">
        <v>5009</v>
      </c>
      <c r="G2501" s="90" t="s">
        <v>15360</v>
      </c>
      <c r="H2501" s="90" t="s">
        <v>909</v>
      </c>
      <c r="I2501" s="90" t="s">
        <v>1236</v>
      </c>
      <c r="J2501" s="116">
        <v>10176</v>
      </c>
      <c r="K2501" s="90" t="s">
        <v>1963</v>
      </c>
      <c r="L2501" s="90" t="s">
        <v>587</v>
      </c>
      <c r="M2501" s="94" t="str">
        <f t="shared" si="42"/>
        <v>MARTINEZ Alfredo</v>
      </c>
      <c r="N2501" s="94" t="str">
        <f>IFERROR(VLOOKUP(A2501,'[2]CLASES-TEMPORADA 2022_2023-2023'!$A:$M,12,0),"")</f>
        <v/>
      </c>
      <c r="O2501" s="90" t="str">
        <f>IFERROR(VLOOKUP(A2501,'[2]CLASES-TEMPORADA 2022_2023-2023'!$A:$M,13,0),"")</f>
        <v/>
      </c>
    </row>
    <row r="2502" spans="1:15" s="94" customFormat="1" x14ac:dyDescent="0.2">
      <c r="A2502" s="116">
        <v>27156</v>
      </c>
      <c r="B2502" s="90" t="s">
        <v>8750</v>
      </c>
      <c r="C2502" s="90" t="s">
        <v>924</v>
      </c>
      <c r="D2502" s="90" t="s">
        <v>1532</v>
      </c>
      <c r="E2502" s="90" t="s">
        <v>61</v>
      </c>
      <c r="F2502" s="90" t="s">
        <v>5010</v>
      </c>
      <c r="G2502" s="90" t="s">
        <v>15361</v>
      </c>
      <c r="H2502" s="90" t="s">
        <v>920</v>
      </c>
      <c r="I2502" s="90" t="s">
        <v>1055</v>
      </c>
      <c r="J2502" s="116">
        <v>359</v>
      </c>
      <c r="K2502" s="90" t="s">
        <v>1963</v>
      </c>
      <c r="L2502" s="90" t="s">
        <v>599</v>
      </c>
      <c r="M2502" s="94" t="str">
        <f t="shared" si="42"/>
        <v>ALONSO Tomas</v>
      </c>
      <c r="N2502" s="94" t="str">
        <f>IFERROR(VLOOKUP(A2502,'[2]CLASES-TEMPORADA 2022_2023-2023'!$A:$M,12,0),"")</f>
        <v/>
      </c>
      <c r="O2502" s="90" t="str">
        <f>IFERROR(VLOOKUP(A2502,'[2]CLASES-TEMPORADA 2022_2023-2023'!$A:$M,13,0),"")</f>
        <v/>
      </c>
    </row>
    <row r="2503" spans="1:15" s="94" customFormat="1" x14ac:dyDescent="0.2">
      <c r="A2503" s="116">
        <v>27155</v>
      </c>
      <c r="B2503" s="90" t="s">
        <v>8750</v>
      </c>
      <c r="C2503" s="90" t="s">
        <v>1084</v>
      </c>
      <c r="D2503" s="90" t="s">
        <v>5011</v>
      </c>
      <c r="E2503" s="90" t="s">
        <v>4258</v>
      </c>
      <c r="F2503" s="90" t="s">
        <v>5012</v>
      </c>
      <c r="G2503" s="90" t="s">
        <v>15362</v>
      </c>
      <c r="H2503" s="90" t="s">
        <v>920</v>
      </c>
      <c r="I2503" s="90" t="s">
        <v>1055</v>
      </c>
      <c r="J2503" s="116">
        <v>359</v>
      </c>
      <c r="K2503" s="90" t="s">
        <v>1963</v>
      </c>
      <c r="L2503" s="90" t="s">
        <v>599</v>
      </c>
      <c r="M2503" s="94" t="str">
        <f t="shared" si="42"/>
        <v>MARIA Miguel Angel</v>
      </c>
      <c r="N2503" s="94" t="str">
        <f>IFERROR(VLOOKUP(A2503,'[2]CLASES-TEMPORADA 2022_2023-2023'!$A:$M,12,0),"")</f>
        <v/>
      </c>
      <c r="O2503" s="90" t="str">
        <f>IFERROR(VLOOKUP(A2503,'[2]CLASES-TEMPORADA 2022_2023-2023'!$A:$M,13,0),"")</f>
        <v/>
      </c>
    </row>
    <row r="2504" spans="1:15" s="94" customFormat="1" x14ac:dyDescent="0.2">
      <c r="A2504" s="116">
        <v>27154</v>
      </c>
      <c r="B2504" s="90" t="s">
        <v>8750</v>
      </c>
      <c r="C2504" s="90" t="s">
        <v>1974</v>
      </c>
      <c r="D2504" s="90" t="s">
        <v>5013</v>
      </c>
      <c r="E2504" s="90" t="s">
        <v>2796</v>
      </c>
      <c r="F2504" s="90" t="s">
        <v>5014</v>
      </c>
      <c r="G2504" s="90" t="s">
        <v>15363</v>
      </c>
      <c r="H2504" s="90" t="s">
        <v>920</v>
      </c>
      <c r="I2504" s="90" t="s">
        <v>1055</v>
      </c>
      <c r="J2504" s="116">
        <v>359</v>
      </c>
      <c r="K2504" s="90" t="s">
        <v>1963</v>
      </c>
      <c r="L2504" s="90" t="s">
        <v>599</v>
      </c>
      <c r="M2504" s="94" t="str">
        <f t="shared" si="42"/>
        <v>SAEZ Ignacio</v>
      </c>
      <c r="N2504" s="94" t="str">
        <f>IFERROR(VLOOKUP(A2504,'[2]CLASES-TEMPORADA 2022_2023-2023'!$A:$M,12,0),"")</f>
        <v/>
      </c>
      <c r="O2504" s="90" t="str">
        <f>IFERROR(VLOOKUP(A2504,'[2]CLASES-TEMPORADA 2022_2023-2023'!$A:$M,13,0),"")</f>
        <v/>
      </c>
    </row>
    <row r="2505" spans="1:15" s="94" customFormat="1" x14ac:dyDescent="0.2">
      <c r="A2505" s="116">
        <v>27151</v>
      </c>
      <c r="B2505" s="90" t="s">
        <v>8750</v>
      </c>
      <c r="C2505" s="90" t="s">
        <v>5015</v>
      </c>
      <c r="D2505" s="90" t="s">
        <v>25</v>
      </c>
      <c r="E2505" s="90" t="s">
        <v>5016</v>
      </c>
      <c r="F2505" s="90" t="s">
        <v>5017</v>
      </c>
      <c r="G2505" s="90" t="s">
        <v>15364</v>
      </c>
      <c r="H2505" s="90" t="s">
        <v>913</v>
      </c>
      <c r="I2505" s="90" t="s">
        <v>1210</v>
      </c>
      <c r="J2505" s="116">
        <v>668</v>
      </c>
      <c r="K2505" s="90" t="s">
        <v>2122</v>
      </c>
      <c r="L2505" s="90" t="s">
        <v>585</v>
      </c>
      <c r="M2505" s="94" t="str">
        <f t="shared" si="42"/>
        <v>LATOUCHE Danilo Javier Arturo</v>
      </c>
      <c r="N2505" s="94" t="str">
        <f>IFERROR(VLOOKUP(A2505,'[2]CLASES-TEMPORADA 2022_2023-2023'!$A:$M,12,0),"")</f>
        <v/>
      </c>
      <c r="O2505" s="90" t="str">
        <f>IFERROR(VLOOKUP(A2505,'[2]CLASES-TEMPORADA 2022_2023-2023'!$A:$M,13,0),"")</f>
        <v/>
      </c>
    </row>
    <row r="2506" spans="1:15" s="94" customFormat="1" x14ac:dyDescent="0.2">
      <c r="A2506" s="116">
        <v>27150</v>
      </c>
      <c r="B2506" s="90" t="s">
        <v>8750</v>
      </c>
      <c r="C2506" s="90" t="s">
        <v>5018</v>
      </c>
      <c r="D2506" s="90" t="s">
        <v>5019</v>
      </c>
      <c r="E2506" s="90" t="s">
        <v>5020</v>
      </c>
      <c r="F2506" s="90" t="s">
        <v>5021</v>
      </c>
      <c r="G2506" s="90" t="s">
        <v>15365</v>
      </c>
      <c r="H2506" s="90" t="s">
        <v>913</v>
      </c>
      <c r="I2506" s="90" t="s">
        <v>1165</v>
      </c>
      <c r="J2506" s="116">
        <v>10084</v>
      </c>
      <c r="K2506" s="90" t="s">
        <v>2122</v>
      </c>
      <c r="L2506" s="90" t="s">
        <v>585</v>
      </c>
      <c r="M2506" s="94" t="str">
        <f t="shared" si="42"/>
        <v>ROSAS Jose Enmanuel</v>
      </c>
      <c r="N2506" s="94" t="str">
        <f>IFERROR(VLOOKUP(A2506,'[2]CLASES-TEMPORADA 2022_2023-2023'!$A:$M,12,0),"")</f>
        <v/>
      </c>
      <c r="O2506" s="90" t="str">
        <f>IFERROR(VLOOKUP(A2506,'[2]CLASES-TEMPORADA 2022_2023-2023'!$A:$M,13,0),"")</f>
        <v/>
      </c>
    </row>
    <row r="2507" spans="1:15" s="94" customFormat="1" x14ac:dyDescent="0.2">
      <c r="A2507" s="116">
        <v>27148</v>
      </c>
      <c r="B2507" s="90" t="s">
        <v>8750</v>
      </c>
      <c r="C2507" s="90" t="s">
        <v>719</v>
      </c>
      <c r="D2507" s="90" t="s">
        <v>682</v>
      </c>
      <c r="E2507" s="90" t="s">
        <v>58</v>
      </c>
      <c r="F2507" s="90" t="s">
        <v>5022</v>
      </c>
      <c r="G2507" s="90" t="s">
        <v>15366</v>
      </c>
      <c r="H2507" s="90" t="s">
        <v>909</v>
      </c>
      <c r="I2507" s="90" t="s">
        <v>987</v>
      </c>
      <c r="J2507" s="116">
        <v>721</v>
      </c>
      <c r="K2507" s="90" t="s">
        <v>1963</v>
      </c>
      <c r="L2507" s="90" t="s">
        <v>520</v>
      </c>
      <c r="M2507" s="94" t="str">
        <f t="shared" si="42"/>
        <v>CAMAÑO Angel</v>
      </c>
      <c r="N2507" s="94">
        <f>IFERROR(VLOOKUP(A2507,'[2]CLASES-TEMPORADA 2022_2023-2023'!$A:$M,12,0),"")</f>
        <v>-1</v>
      </c>
      <c r="O2507" s="90">
        <f>IFERROR(VLOOKUP(A2507,'[2]CLASES-TEMPORADA 2022_2023-2023'!$A:$M,13,0),"")</f>
        <v>0</v>
      </c>
    </row>
    <row r="2508" spans="1:15" s="94" customFormat="1" x14ac:dyDescent="0.2">
      <c r="A2508" s="116">
        <v>27127</v>
      </c>
      <c r="B2508" s="90" t="s">
        <v>8750</v>
      </c>
      <c r="C2508" s="90" t="s">
        <v>1884</v>
      </c>
      <c r="D2508" s="90" t="s">
        <v>21</v>
      </c>
      <c r="E2508" s="90" t="s">
        <v>3715</v>
      </c>
      <c r="F2508" s="90" t="s">
        <v>5023</v>
      </c>
      <c r="G2508" s="90" t="s">
        <v>15367</v>
      </c>
      <c r="H2508" s="90" t="s">
        <v>920</v>
      </c>
      <c r="I2508" s="90" t="s">
        <v>1109</v>
      </c>
      <c r="J2508" s="116">
        <v>572</v>
      </c>
      <c r="K2508" s="90" t="s">
        <v>1963</v>
      </c>
      <c r="L2508" s="90" t="s">
        <v>593</v>
      </c>
      <c r="M2508" s="94" t="str">
        <f t="shared" si="42"/>
        <v>DORTA Aaron</v>
      </c>
      <c r="N2508" s="94">
        <f>IFERROR(VLOOKUP(A2508,'[2]CLASES-TEMPORADA 2022_2023-2023'!$A:$M,12,0),"")</f>
        <v>9</v>
      </c>
      <c r="O2508" s="90" t="str">
        <f>IFERROR(VLOOKUP(A2508,'[2]CLASES-TEMPORADA 2022_2023-2023'!$A:$M,13,0),"")</f>
        <v>NAC</v>
      </c>
    </row>
    <row r="2509" spans="1:15" s="94" customFormat="1" x14ac:dyDescent="0.2">
      <c r="A2509" s="116">
        <v>27121</v>
      </c>
      <c r="B2509" s="90" t="s">
        <v>8750</v>
      </c>
      <c r="C2509" s="90" t="s">
        <v>1011</v>
      </c>
      <c r="D2509" s="90" t="s">
        <v>1041</v>
      </c>
      <c r="E2509" s="90" t="s">
        <v>4984</v>
      </c>
      <c r="F2509" s="90" t="s">
        <v>8531</v>
      </c>
      <c r="G2509" s="90" t="s">
        <v>15368</v>
      </c>
      <c r="H2509" s="90" t="s">
        <v>909</v>
      </c>
      <c r="I2509" s="90" t="s">
        <v>873</v>
      </c>
      <c r="J2509" s="116">
        <v>10427</v>
      </c>
      <c r="K2509" s="90" t="s">
        <v>1963</v>
      </c>
      <c r="L2509" s="90" t="s">
        <v>583</v>
      </c>
      <c r="M2509" s="94" t="str">
        <f t="shared" si="42"/>
        <v>BENITEZ Fabian</v>
      </c>
      <c r="N2509" s="94" t="str">
        <f>IFERROR(VLOOKUP(A2509,'[2]CLASES-TEMPORADA 2022_2023-2023'!$A:$M,12,0),"")</f>
        <v/>
      </c>
      <c r="O2509" s="90" t="str">
        <f>IFERROR(VLOOKUP(A2509,'[2]CLASES-TEMPORADA 2022_2023-2023'!$A:$M,13,0),"")</f>
        <v/>
      </c>
    </row>
    <row r="2510" spans="1:15" s="94" customFormat="1" x14ac:dyDescent="0.2">
      <c r="A2510" s="116">
        <v>27111</v>
      </c>
      <c r="B2510" s="90" t="s">
        <v>8750</v>
      </c>
      <c r="C2510" s="90" t="s">
        <v>1379</v>
      </c>
      <c r="D2510" s="90" t="s">
        <v>5024</v>
      </c>
      <c r="E2510" s="90" t="s">
        <v>142</v>
      </c>
      <c r="F2510" s="90" t="s">
        <v>5025</v>
      </c>
      <c r="G2510" s="90" t="s">
        <v>15369</v>
      </c>
      <c r="H2510" s="90" t="s">
        <v>920</v>
      </c>
      <c r="I2510" s="90" t="s">
        <v>930</v>
      </c>
      <c r="J2510" s="116">
        <v>138</v>
      </c>
      <c r="K2510" s="90" t="s">
        <v>1963</v>
      </c>
      <c r="L2510" s="90" t="s">
        <v>593</v>
      </c>
      <c r="M2510" s="94" t="str">
        <f t="shared" si="42"/>
        <v>LORENZO Adan</v>
      </c>
      <c r="N2510" s="94" t="str">
        <f>IFERROR(VLOOKUP(A2510,'[2]CLASES-TEMPORADA 2022_2023-2023'!$A:$M,12,0),"")</f>
        <v/>
      </c>
      <c r="O2510" s="90" t="str">
        <f>IFERROR(VLOOKUP(A2510,'[2]CLASES-TEMPORADA 2022_2023-2023'!$A:$M,13,0),"")</f>
        <v/>
      </c>
    </row>
    <row r="2511" spans="1:15" s="94" customFormat="1" x14ac:dyDescent="0.2">
      <c r="A2511" s="116">
        <v>27103</v>
      </c>
      <c r="B2511" s="90" t="s">
        <v>8750</v>
      </c>
      <c r="C2511" s="90" t="s">
        <v>1387</v>
      </c>
      <c r="D2511" s="90" t="s">
        <v>21</v>
      </c>
      <c r="E2511" s="90" t="s">
        <v>2725</v>
      </c>
      <c r="F2511" s="90" t="s">
        <v>5026</v>
      </c>
      <c r="G2511" s="90" t="s">
        <v>15370</v>
      </c>
      <c r="H2511" s="90" t="s">
        <v>913</v>
      </c>
      <c r="I2511" s="90" t="s">
        <v>930</v>
      </c>
      <c r="J2511" s="116">
        <v>138</v>
      </c>
      <c r="K2511" s="90" t="s">
        <v>1963</v>
      </c>
      <c r="L2511" s="90" t="s">
        <v>593</v>
      </c>
      <c r="M2511" s="94" t="str">
        <f t="shared" si="42"/>
        <v>CABRERA Julen</v>
      </c>
      <c r="N2511" s="94" t="str">
        <f>IFERROR(VLOOKUP(A2511,'[2]CLASES-TEMPORADA 2022_2023-2023'!$A:$M,12,0),"")</f>
        <v/>
      </c>
      <c r="O2511" s="90" t="str">
        <f>IFERROR(VLOOKUP(A2511,'[2]CLASES-TEMPORADA 2022_2023-2023'!$A:$M,13,0),"")</f>
        <v/>
      </c>
    </row>
    <row r="2512" spans="1:15" s="94" customFormat="1" x14ac:dyDescent="0.2">
      <c r="A2512" s="116">
        <v>27102</v>
      </c>
      <c r="B2512" s="90" t="s">
        <v>8750</v>
      </c>
      <c r="C2512" s="90" t="s">
        <v>102</v>
      </c>
      <c r="D2512" s="90" t="s">
        <v>4644</v>
      </c>
      <c r="E2512" s="90" t="s">
        <v>2139</v>
      </c>
      <c r="F2512" s="90" t="s">
        <v>3312</v>
      </c>
      <c r="G2512" s="90" t="s">
        <v>15371</v>
      </c>
      <c r="H2512" s="90" t="s">
        <v>913</v>
      </c>
      <c r="I2512" s="90" t="s">
        <v>930</v>
      </c>
      <c r="J2512" s="116">
        <v>138</v>
      </c>
      <c r="K2512" s="90" t="s">
        <v>1963</v>
      </c>
      <c r="L2512" s="90" t="s">
        <v>593</v>
      </c>
      <c r="M2512" s="94" t="str">
        <f t="shared" si="42"/>
        <v>HERNANDEZ Dario</v>
      </c>
      <c r="N2512" s="94" t="str">
        <f>IFERROR(VLOOKUP(A2512,'[2]CLASES-TEMPORADA 2022_2023-2023'!$A:$M,12,0),"")</f>
        <v/>
      </c>
      <c r="O2512" s="90" t="str">
        <f>IFERROR(VLOOKUP(A2512,'[2]CLASES-TEMPORADA 2022_2023-2023'!$A:$M,13,0),"")</f>
        <v/>
      </c>
    </row>
    <row r="2513" spans="1:15" s="94" customFormat="1" x14ac:dyDescent="0.2">
      <c r="A2513" s="116">
        <v>27100</v>
      </c>
      <c r="B2513" s="90" t="s">
        <v>10851</v>
      </c>
      <c r="C2513" s="90" t="s">
        <v>5027</v>
      </c>
      <c r="D2513" s="90" t="s">
        <v>5028</v>
      </c>
      <c r="E2513" s="90" t="s">
        <v>1366</v>
      </c>
      <c r="F2513" s="90" t="s">
        <v>5029</v>
      </c>
      <c r="G2513" s="90" t="s">
        <v>15372</v>
      </c>
      <c r="H2513" s="90" t="s">
        <v>913</v>
      </c>
      <c r="I2513" s="90" t="s">
        <v>327</v>
      </c>
      <c r="J2513" s="116">
        <v>504</v>
      </c>
      <c r="K2513" s="90" t="s">
        <v>1963</v>
      </c>
      <c r="L2513" s="90" t="s">
        <v>593</v>
      </c>
      <c r="M2513" s="94" t="str">
        <f t="shared" si="42"/>
        <v>PERAZA Alba</v>
      </c>
      <c r="N2513" s="94" t="str">
        <f>IFERROR(VLOOKUP(A2513,'[2]CLASES-TEMPORADA 2022_2023-2023'!$A:$M,12,0),"")</f>
        <v/>
      </c>
      <c r="O2513" s="90" t="str">
        <f>IFERROR(VLOOKUP(A2513,'[2]CLASES-TEMPORADA 2022_2023-2023'!$A:$M,13,0),"")</f>
        <v/>
      </c>
    </row>
    <row r="2514" spans="1:15" s="94" customFormat="1" x14ac:dyDescent="0.2">
      <c r="A2514" s="116">
        <v>27096</v>
      </c>
      <c r="B2514" s="90" t="s">
        <v>10851</v>
      </c>
      <c r="C2514" s="90" t="s">
        <v>5030</v>
      </c>
      <c r="D2514" s="90" t="s">
        <v>69</v>
      </c>
      <c r="E2514" s="90" t="s">
        <v>5031</v>
      </c>
      <c r="F2514" s="90" t="s">
        <v>5032</v>
      </c>
      <c r="G2514" s="90" t="s">
        <v>15373</v>
      </c>
      <c r="H2514" s="90" t="s">
        <v>913</v>
      </c>
      <c r="I2514" s="90" t="s">
        <v>327</v>
      </c>
      <c r="J2514" s="116">
        <v>504</v>
      </c>
      <c r="K2514" s="90" t="s">
        <v>1963</v>
      </c>
      <c r="L2514" s="90" t="s">
        <v>593</v>
      </c>
      <c r="M2514" s="94" t="str">
        <f t="shared" si="42"/>
        <v>BARRIGA Marianyela Yurikar</v>
      </c>
      <c r="N2514" s="94" t="str">
        <f>IFERROR(VLOOKUP(A2514,'[2]CLASES-TEMPORADA 2022_2023-2023'!$A:$M,12,0),"")</f>
        <v/>
      </c>
      <c r="O2514" s="90" t="str">
        <f>IFERROR(VLOOKUP(A2514,'[2]CLASES-TEMPORADA 2022_2023-2023'!$A:$M,13,0),"")</f>
        <v/>
      </c>
    </row>
    <row r="2515" spans="1:15" s="94" customFormat="1" x14ac:dyDescent="0.2">
      <c r="A2515" s="116">
        <v>27091</v>
      </c>
      <c r="B2515" s="90" t="s">
        <v>8750</v>
      </c>
      <c r="C2515" s="90" t="s">
        <v>998</v>
      </c>
      <c r="D2515" s="90" t="s">
        <v>999</v>
      </c>
      <c r="E2515" s="90" t="s">
        <v>48</v>
      </c>
      <c r="F2515" s="90" t="s">
        <v>5033</v>
      </c>
      <c r="G2515" s="90" t="s">
        <v>15374</v>
      </c>
      <c r="H2515" s="90" t="s">
        <v>909</v>
      </c>
      <c r="I2515" s="90" t="s">
        <v>1000</v>
      </c>
      <c r="J2515" s="116">
        <v>10039</v>
      </c>
      <c r="K2515" s="90" t="s">
        <v>1963</v>
      </c>
      <c r="L2515" s="90" t="s">
        <v>583</v>
      </c>
      <c r="M2515" s="94" t="str">
        <f t="shared" si="42"/>
        <v>MARIN Javier</v>
      </c>
      <c r="N2515" s="94">
        <f>IFERROR(VLOOKUP(A2515,'[2]CLASES-TEMPORADA 2022_2023-2023'!$A:$M,12,0),"")</f>
        <v>-1</v>
      </c>
      <c r="O2515" s="90">
        <f>IFERROR(VLOOKUP(A2515,'[2]CLASES-TEMPORADA 2022_2023-2023'!$A:$M,13,0),"")</f>
        <v>0</v>
      </c>
    </row>
    <row r="2516" spans="1:15" s="94" customFormat="1" x14ac:dyDescent="0.2">
      <c r="A2516" s="116">
        <v>27090</v>
      </c>
      <c r="B2516" s="90" t="s">
        <v>10851</v>
      </c>
      <c r="C2516" s="90" t="s">
        <v>998</v>
      </c>
      <c r="D2516" s="90" t="s">
        <v>1801</v>
      </c>
      <c r="E2516" s="90" t="s">
        <v>2042</v>
      </c>
      <c r="F2516" s="90" t="s">
        <v>5034</v>
      </c>
      <c r="G2516" s="90" t="s">
        <v>15375</v>
      </c>
      <c r="H2516" s="90" t="s">
        <v>913</v>
      </c>
      <c r="I2516" s="90" t="s">
        <v>1000</v>
      </c>
      <c r="J2516" s="116">
        <v>10039</v>
      </c>
      <c r="K2516" s="90" t="s">
        <v>1963</v>
      </c>
      <c r="L2516" s="90" t="s">
        <v>583</v>
      </c>
      <c r="M2516" s="94" t="str">
        <f t="shared" si="42"/>
        <v>MARIN Lara</v>
      </c>
      <c r="N2516" s="94" t="str">
        <f>IFERROR(VLOOKUP(A2516,'[2]CLASES-TEMPORADA 2022_2023-2023'!$A:$M,12,0),"")</f>
        <v/>
      </c>
      <c r="O2516" s="90" t="str">
        <f>IFERROR(VLOOKUP(A2516,'[2]CLASES-TEMPORADA 2022_2023-2023'!$A:$M,13,0),"")</f>
        <v/>
      </c>
    </row>
    <row r="2517" spans="1:15" s="94" customFormat="1" x14ac:dyDescent="0.2">
      <c r="A2517" s="116">
        <v>27083</v>
      </c>
      <c r="B2517" s="90" t="s">
        <v>8750</v>
      </c>
      <c r="C2517" s="90" t="s">
        <v>4438</v>
      </c>
      <c r="D2517" s="90" t="s">
        <v>4439</v>
      </c>
      <c r="E2517" s="90" t="s">
        <v>85</v>
      </c>
      <c r="F2517" s="90" t="s">
        <v>2355</v>
      </c>
      <c r="G2517" s="90" t="s">
        <v>15376</v>
      </c>
      <c r="H2517" s="90" t="s">
        <v>913</v>
      </c>
      <c r="I2517" s="90" t="s">
        <v>1177</v>
      </c>
      <c r="J2517" s="116">
        <v>80</v>
      </c>
      <c r="K2517" s="90" t="s">
        <v>1963</v>
      </c>
      <c r="L2517" s="90" t="s">
        <v>185</v>
      </c>
      <c r="M2517" s="94" t="str">
        <f t="shared" si="42"/>
        <v>FELIU Diego</v>
      </c>
      <c r="N2517" s="94" t="str">
        <f>IFERROR(VLOOKUP(A2517,'[2]CLASES-TEMPORADA 2022_2023-2023'!$A:$M,12,0),"")</f>
        <v/>
      </c>
      <c r="O2517" s="90" t="str">
        <f>IFERROR(VLOOKUP(A2517,'[2]CLASES-TEMPORADA 2022_2023-2023'!$A:$M,13,0),"")</f>
        <v/>
      </c>
    </row>
    <row r="2518" spans="1:15" s="94" customFormat="1" x14ac:dyDescent="0.2">
      <c r="A2518" s="116">
        <v>27074</v>
      </c>
      <c r="B2518" s="90" t="s">
        <v>8750</v>
      </c>
      <c r="C2518" s="90" t="s">
        <v>2009</v>
      </c>
      <c r="D2518" s="90" t="s">
        <v>4096</v>
      </c>
      <c r="E2518" s="90" t="s">
        <v>23</v>
      </c>
      <c r="F2518" s="90" t="s">
        <v>5035</v>
      </c>
      <c r="G2518" s="90" t="s">
        <v>15377</v>
      </c>
      <c r="H2518" s="90" t="s">
        <v>920</v>
      </c>
      <c r="I2518" s="90" t="s">
        <v>1259</v>
      </c>
      <c r="J2518" s="116">
        <v>10225</v>
      </c>
      <c r="K2518" s="90" t="s">
        <v>1963</v>
      </c>
      <c r="L2518" s="90" t="s">
        <v>599</v>
      </c>
      <c r="M2518" s="94" t="str">
        <f t="shared" si="42"/>
        <v>PIZARRO Manuel</v>
      </c>
      <c r="N2518" s="94" t="str">
        <f>IFERROR(VLOOKUP(A2518,'[2]CLASES-TEMPORADA 2022_2023-2023'!$A:$M,12,0),"")</f>
        <v/>
      </c>
      <c r="O2518" s="90" t="str">
        <f>IFERROR(VLOOKUP(A2518,'[2]CLASES-TEMPORADA 2022_2023-2023'!$A:$M,13,0),"")</f>
        <v/>
      </c>
    </row>
    <row r="2519" spans="1:15" s="94" customFormat="1" x14ac:dyDescent="0.2">
      <c r="A2519" s="116">
        <v>27070</v>
      </c>
      <c r="B2519" s="90" t="s">
        <v>8750</v>
      </c>
      <c r="C2519" s="90" t="s">
        <v>22</v>
      </c>
      <c r="D2519" s="90" t="s">
        <v>5037</v>
      </c>
      <c r="E2519" s="90" t="s">
        <v>3249</v>
      </c>
      <c r="F2519" s="90" t="s">
        <v>5038</v>
      </c>
      <c r="G2519" s="90" t="s">
        <v>15378</v>
      </c>
      <c r="H2519" s="90" t="s">
        <v>909</v>
      </c>
      <c r="I2519" s="90" t="s">
        <v>1161</v>
      </c>
      <c r="J2519" s="116">
        <v>10129</v>
      </c>
      <c r="K2519" s="90" t="s">
        <v>1963</v>
      </c>
      <c r="L2519" s="90" t="s">
        <v>598</v>
      </c>
      <c r="M2519" s="94" t="str">
        <f t="shared" si="42"/>
        <v>FERNANDEZ Claudio</v>
      </c>
      <c r="N2519" s="94" t="str">
        <f>IFERROR(VLOOKUP(A2519,'[2]CLASES-TEMPORADA 2022_2023-2023'!$A:$M,12,0),"")</f>
        <v/>
      </c>
      <c r="O2519" s="90" t="str">
        <f>IFERROR(VLOOKUP(A2519,'[2]CLASES-TEMPORADA 2022_2023-2023'!$A:$M,13,0),"")</f>
        <v/>
      </c>
    </row>
    <row r="2520" spans="1:15" s="94" customFormat="1" x14ac:dyDescent="0.2">
      <c r="A2520" s="116">
        <v>27068</v>
      </c>
      <c r="B2520" s="90" t="s">
        <v>10851</v>
      </c>
      <c r="C2520" s="90" t="s">
        <v>15379</v>
      </c>
      <c r="D2520" s="90" t="s">
        <v>83</v>
      </c>
      <c r="E2520" s="90" t="s">
        <v>1073</v>
      </c>
      <c r="F2520" s="90" t="s">
        <v>15380</v>
      </c>
      <c r="G2520" s="90" t="s">
        <v>15381</v>
      </c>
      <c r="H2520" s="90" t="s">
        <v>909</v>
      </c>
      <c r="I2520" s="90" t="s">
        <v>13242</v>
      </c>
      <c r="J2520" s="116">
        <v>488</v>
      </c>
      <c r="K2520" s="90" t="s">
        <v>1963</v>
      </c>
      <c r="L2520" s="90" t="s">
        <v>602</v>
      </c>
      <c r="M2520" s="94" t="str">
        <f t="shared" si="42"/>
        <v>LLANOS Sofia</v>
      </c>
      <c r="N2520" s="94" t="str">
        <f>IFERROR(VLOOKUP(A2520,'[2]CLASES-TEMPORADA 2022_2023-2023'!$A:$M,12,0),"")</f>
        <v/>
      </c>
      <c r="O2520" s="90" t="str">
        <f>IFERROR(VLOOKUP(A2520,'[2]CLASES-TEMPORADA 2022_2023-2023'!$A:$M,13,0),"")</f>
        <v/>
      </c>
    </row>
    <row r="2521" spans="1:15" s="94" customFormat="1" x14ac:dyDescent="0.2">
      <c r="A2521" s="116">
        <v>27066</v>
      </c>
      <c r="B2521" s="90" t="s">
        <v>8750</v>
      </c>
      <c r="C2521" s="90" t="s">
        <v>5039</v>
      </c>
      <c r="D2521" s="90" t="s">
        <v>5040</v>
      </c>
      <c r="E2521" s="90" t="s">
        <v>24</v>
      </c>
      <c r="F2521" s="90" t="s">
        <v>4581</v>
      </c>
      <c r="G2521" s="90" t="s">
        <v>15382</v>
      </c>
      <c r="H2521" s="90" t="s">
        <v>913</v>
      </c>
      <c r="I2521" s="90" t="s">
        <v>1215</v>
      </c>
      <c r="J2521" s="116">
        <v>306</v>
      </c>
      <c r="K2521" s="90" t="s">
        <v>1963</v>
      </c>
      <c r="L2521" s="90" t="s">
        <v>602</v>
      </c>
      <c r="M2521" s="94" t="str">
        <f t="shared" si="42"/>
        <v>MELGAR Daniel</v>
      </c>
      <c r="N2521" s="94" t="str">
        <f>IFERROR(VLOOKUP(A2521,'[2]CLASES-TEMPORADA 2022_2023-2023'!$A:$M,12,0),"")</f>
        <v/>
      </c>
      <c r="O2521" s="90" t="str">
        <f>IFERROR(VLOOKUP(A2521,'[2]CLASES-TEMPORADA 2022_2023-2023'!$A:$M,13,0),"")</f>
        <v/>
      </c>
    </row>
    <row r="2522" spans="1:15" s="94" customFormat="1" x14ac:dyDescent="0.2">
      <c r="A2522" s="116">
        <v>27047</v>
      </c>
      <c r="B2522" s="90" t="s">
        <v>8750</v>
      </c>
      <c r="C2522" s="90" t="s">
        <v>5041</v>
      </c>
      <c r="D2522" s="90" t="s">
        <v>3782</v>
      </c>
      <c r="E2522" s="90" t="s">
        <v>41</v>
      </c>
      <c r="F2522" s="90" t="s">
        <v>5042</v>
      </c>
      <c r="G2522" s="90" t="s">
        <v>15383</v>
      </c>
      <c r="H2522" s="90" t="s">
        <v>920</v>
      </c>
      <c r="I2522" s="90" t="s">
        <v>1066</v>
      </c>
      <c r="J2522" s="116">
        <v>543</v>
      </c>
      <c r="K2522" s="90" t="s">
        <v>1963</v>
      </c>
      <c r="L2522" s="90" t="s">
        <v>602</v>
      </c>
      <c r="M2522" s="94" t="str">
        <f t="shared" si="42"/>
        <v>PANADERO David</v>
      </c>
      <c r="N2522" s="94" t="str">
        <f>IFERROR(VLOOKUP(A2522,'[2]CLASES-TEMPORADA 2022_2023-2023'!$A:$M,12,0),"")</f>
        <v/>
      </c>
      <c r="O2522" s="90" t="str">
        <f>IFERROR(VLOOKUP(A2522,'[2]CLASES-TEMPORADA 2022_2023-2023'!$A:$M,13,0),"")</f>
        <v/>
      </c>
    </row>
    <row r="2523" spans="1:15" s="94" customFormat="1" x14ac:dyDescent="0.2">
      <c r="A2523" s="116">
        <v>27032</v>
      </c>
      <c r="B2523" s="90" t="s">
        <v>8750</v>
      </c>
      <c r="C2523" s="90" t="s">
        <v>5043</v>
      </c>
      <c r="D2523" s="90" t="s">
        <v>1376</v>
      </c>
      <c r="E2523" s="90" t="s">
        <v>34</v>
      </c>
      <c r="F2523" s="90" t="s">
        <v>5044</v>
      </c>
      <c r="G2523" s="90" t="s">
        <v>15384</v>
      </c>
      <c r="H2523" s="90" t="s">
        <v>913</v>
      </c>
      <c r="I2523" s="90" t="s">
        <v>1149</v>
      </c>
      <c r="J2523" s="116">
        <v>102</v>
      </c>
      <c r="K2523" s="90" t="s">
        <v>1963</v>
      </c>
      <c r="L2523" s="90" t="s">
        <v>582</v>
      </c>
      <c r="M2523" s="94" t="str">
        <f t="shared" si="42"/>
        <v>SANTACRUZ Alejandro</v>
      </c>
      <c r="N2523" s="94" t="str">
        <f>IFERROR(VLOOKUP(A2523,'[2]CLASES-TEMPORADA 2022_2023-2023'!$A:$M,12,0),"")</f>
        <v/>
      </c>
      <c r="O2523" s="90" t="str">
        <f>IFERROR(VLOOKUP(A2523,'[2]CLASES-TEMPORADA 2022_2023-2023'!$A:$M,13,0),"")</f>
        <v/>
      </c>
    </row>
    <row r="2524" spans="1:15" s="94" customFormat="1" x14ac:dyDescent="0.2">
      <c r="A2524" s="116">
        <v>27026</v>
      </c>
      <c r="B2524" s="90" t="s">
        <v>8750</v>
      </c>
      <c r="C2524" s="90" t="s">
        <v>2708</v>
      </c>
      <c r="D2524" s="90" t="s">
        <v>69</v>
      </c>
      <c r="E2524" s="90" t="s">
        <v>43</v>
      </c>
      <c r="F2524" s="90" t="s">
        <v>5045</v>
      </c>
      <c r="G2524" s="90" t="s">
        <v>15385</v>
      </c>
      <c r="H2524" s="90" t="s">
        <v>920</v>
      </c>
      <c r="I2524" s="90" t="s">
        <v>872</v>
      </c>
      <c r="J2524" s="116">
        <v>10453</v>
      </c>
      <c r="K2524" s="90" t="s">
        <v>1963</v>
      </c>
      <c r="L2524" s="90" t="s">
        <v>520</v>
      </c>
      <c r="M2524" s="94" t="str">
        <f t="shared" si="42"/>
        <v>OLIVEIRA Antonio</v>
      </c>
      <c r="N2524" s="94" t="str">
        <f>IFERROR(VLOOKUP(A2524,'[2]CLASES-TEMPORADA 2022_2023-2023'!$A:$M,12,0),"")</f>
        <v/>
      </c>
      <c r="O2524" s="90" t="str">
        <f>IFERROR(VLOOKUP(A2524,'[2]CLASES-TEMPORADA 2022_2023-2023'!$A:$M,13,0),"")</f>
        <v/>
      </c>
    </row>
    <row r="2525" spans="1:15" s="94" customFormat="1" x14ac:dyDescent="0.2">
      <c r="A2525" s="116">
        <v>27022</v>
      </c>
      <c r="B2525" s="90" t="s">
        <v>8750</v>
      </c>
      <c r="C2525" s="90" t="s">
        <v>3563</v>
      </c>
      <c r="D2525" s="90" t="s">
        <v>174</v>
      </c>
      <c r="E2525" s="90" t="s">
        <v>132</v>
      </c>
      <c r="F2525" s="90" t="s">
        <v>5047</v>
      </c>
      <c r="G2525" s="90" t="s">
        <v>15386</v>
      </c>
      <c r="H2525" s="90" t="s">
        <v>913</v>
      </c>
      <c r="I2525" s="90" t="s">
        <v>673</v>
      </c>
      <c r="J2525" s="116">
        <v>10202</v>
      </c>
      <c r="K2525" s="90" t="s">
        <v>1963</v>
      </c>
      <c r="L2525" s="90" t="s">
        <v>583</v>
      </c>
      <c r="M2525" s="94" t="str">
        <f t="shared" si="42"/>
        <v>RAMIL Juan Jose</v>
      </c>
      <c r="N2525" s="94" t="str">
        <f>IFERROR(VLOOKUP(A2525,'[2]CLASES-TEMPORADA 2022_2023-2023'!$A:$M,12,0),"")</f>
        <v/>
      </c>
      <c r="O2525" s="90" t="str">
        <f>IFERROR(VLOOKUP(A2525,'[2]CLASES-TEMPORADA 2022_2023-2023'!$A:$M,13,0),"")</f>
        <v/>
      </c>
    </row>
    <row r="2526" spans="1:15" s="94" customFormat="1" x14ac:dyDescent="0.2">
      <c r="A2526" s="116">
        <v>27021</v>
      </c>
      <c r="B2526" s="90" t="s">
        <v>8750</v>
      </c>
      <c r="C2526" s="90" t="s">
        <v>46</v>
      </c>
      <c r="D2526" s="90" t="s">
        <v>39</v>
      </c>
      <c r="E2526" s="90" t="s">
        <v>4111</v>
      </c>
      <c r="F2526" s="90" t="s">
        <v>2020</v>
      </c>
      <c r="G2526" s="90" t="s">
        <v>15387</v>
      </c>
      <c r="H2526" s="90" t="s">
        <v>913</v>
      </c>
      <c r="I2526" s="90" t="s">
        <v>952</v>
      </c>
      <c r="J2526" s="116">
        <v>308</v>
      </c>
      <c r="K2526" s="90" t="s">
        <v>1963</v>
      </c>
      <c r="L2526" s="90" t="s">
        <v>591</v>
      </c>
      <c r="M2526" s="94" t="str">
        <f t="shared" si="42"/>
        <v>RODRIGUEZ Esteban</v>
      </c>
      <c r="N2526" s="94" t="str">
        <f>IFERROR(VLOOKUP(A2526,'[2]CLASES-TEMPORADA 2022_2023-2023'!$A:$M,12,0),"")</f>
        <v/>
      </c>
      <c r="O2526" s="90" t="str">
        <f>IFERROR(VLOOKUP(A2526,'[2]CLASES-TEMPORADA 2022_2023-2023'!$A:$M,13,0),"")</f>
        <v/>
      </c>
    </row>
    <row r="2527" spans="1:15" s="94" customFormat="1" x14ac:dyDescent="0.2">
      <c r="A2527" s="116">
        <v>27020</v>
      </c>
      <c r="B2527" s="90" t="s">
        <v>10851</v>
      </c>
      <c r="C2527" s="90" t="s">
        <v>5048</v>
      </c>
      <c r="D2527" s="90" t="s">
        <v>25</v>
      </c>
      <c r="E2527" s="90" t="s">
        <v>4147</v>
      </c>
      <c r="F2527" s="90" t="s">
        <v>5049</v>
      </c>
      <c r="G2527" s="90" t="s">
        <v>15388</v>
      </c>
      <c r="H2527" s="90" t="s">
        <v>913</v>
      </c>
      <c r="I2527" s="90" t="s">
        <v>1129</v>
      </c>
      <c r="J2527" s="116">
        <v>10432</v>
      </c>
      <c r="K2527" s="90" t="s">
        <v>1963</v>
      </c>
      <c r="L2527" s="90" t="s">
        <v>591</v>
      </c>
      <c r="M2527" s="94" t="str">
        <f t="shared" si="42"/>
        <v>CONCHILLO Isabel</v>
      </c>
      <c r="N2527" s="94" t="str">
        <f>IFERROR(VLOOKUP(A2527,'[2]CLASES-TEMPORADA 2022_2023-2023'!$A:$M,12,0),"")</f>
        <v/>
      </c>
      <c r="O2527" s="90" t="str">
        <f>IFERROR(VLOOKUP(A2527,'[2]CLASES-TEMPORADA 2022_2023-2023'!$A:$M,13,0),"")</f>
        <v/>
      </c>
    </row>
    <row r="2528" spans="1:15" s="94" customFormat="1" x14ac:dyDescent="0.2">
      <c r="A2528" s="116">
        <v>27016</v>
      </c>
      <c r="B2528" s="90" t="s">
        <v>10851</v>
      </c>
      <c r="C2528" s="90" t="s">
        <v>56</v>
      </c>
      <c r="D2528" s="90" t="s">
        <v>37</v>
      </c>
      <c r="E2528" s="90" t="s">
        <v>2205</v>
      </c>
      <c r="F2528" s="90" t="s">
        <v>5050</v>
      </c>
      <c r="G2528" s="90" t="s">
        <v>15389</v>
      </c>
      <c r="H2528" s="90" t="s">
        <v>920</v>
      </c>
      <c r="I2528" s="90" t="s">
        <v>1173</v>
      </c>
      <c r="J2528" s="116">
        <v>10131</v>
      </c>
      <c r="K2528" s="90" t="s">
        <v>1963</v>
      </c>
      <c r="L2528" s="90" t="s">
        <v>185</v>
      </c>
      <c r="M2528" s="94" t="str">
        <f t="shared" si="42"/>
        <v>TORRES Ana</v>
      </c>
      <c r="N2528" s="94" t="str">
        <f>IFERROR(VLOOKUP(A2528,'[2]CLASES-TEMPORADA 2022_2023-2023'!$A:$M,12,0),"")</f>
        <v/>
      </c>
      <c r="O2528" s="90" t="str">
        <f>IFERROR(VLOOKUP(A2528,'[2]CLASES-TEMPORADA 2022_2023-2023'!$A:$M,13,0),"")</f>
        <v/>
      </c>
    </row>
    <row r="2529" spans="1:15" s="94" customFormat="1" x14ac:dyDescent="0.2">
      <c r="A2529" s="116">
        <v>27015</v>
      </c>
      <c r="B2529" s="90" t="s">
        <v>8750</v>
      </c>
      <c r="C2529" s="90" t="s">
        <v>5051</v>
      </c>
      <c r="D2529" s="90" t="s">
        <v>102</v>
      </c>
      <c r="E2529" s="90" t="s">
        <v>2464</v>
      </c>
      <c r="F2529" s="90" t="s">
        <v>3412</v>
      </c>
      <c r="G2529" s="90" t="s">
        <v>15390</v>
      </c>
      <c r="H2529" s="90" t="s">
        <v>909</v>
      </c>
      <c r="I2529" s="90" t="s">
        <v>5052</v>
      </c>
      <c r="J2529" s="116">
        <v>10062</v>
      </c>
      <c r="K2529" s="90" t="s">
        <v>1963</v>
      </c>
      <c r="L2529" s="90" t="s">
        <v>599</v>
      </c>
      <c r="M2529" s="94" t="str">
        <f t="shared" si="42"/>
        <v>CATALINA Jaime</v>
      </c>
      <c r="N2529" s="94" t="str">
        <f>IFERROR(VLOOKUP(A2529,'[2]CLASES-TEMPORADA 2022_2023-2023'!$A:$M,12,0),"")</f>
        <v/>
      </c>
      <c r="O2529" s="90" t="str">
        <f>IFERROR(VLOOKUP(A2529,'[2]CLASES-TEMPORADA 2022_2023-2023'!$A:$M,13,0),"")</f>
        <v/>
      </c>
    </row>
    <row r="2530" spans="1:15" s="94" customFormat="1" x14ac:dyDescent="0.2">
      <c r="A2530" s="116">
        <v>27006</v>
      </c>
      <c r="B2530" s="90" t="s">
        <v>10851</v>
      </c>
      <c r="C2530" s="90" t="s">
        <v>5053</v>
      </c>
      <c r="D2530" s="90" t="s">
        <v>1104</v>
      </c>
      <c r="E2530" s="90" t="s">
        <v>5054</v>
      </c>
      <c r="F2530" s="90" t="s">
        <v>4690</v>
      </c>
      <c r="G2530" s="90" t="s">
        <v>15391</v>
      </c>
      <c r="H2530" s="90" t="s">
        <v>913</v>
      </c>
      <c r="I2530" s="90" t="s">
        <v>955</v>
      </c>
      <c r="J2530" s="116">
        <v>331</v>
      </c>
      <c r="K2530" s="90" t="s">
        <v>1963</v>
      </c>
      <c r="L2530" s="90" t="s">
        <v>588</v>
      </c>
      <c r="M2530" s="94" t="str">
        <f t="shared" si="42"/>
        <v>ARTOLA Irati Fushu</v>
      </c>
      <c r="N2530" s="94" t="str">
        <f>IFERROR(VLOOKUP(A2530,'[2]CLASES-TEMPORADA 2022_2023-2023'!$A:$M,12,0),"")</f>
        <v/>
      </c>
      <c r="O2530" s="90" t="str">
        <f>IFERROR(VLOOKUP(A2530,'[2]CLASES-TEMPORADA 2022_2023-2023'!$A:$M,13,0),"")</f>
        <v/>
      </c>
    </row>
    <row r="2531" spans="1:15" s="94" customFormat="1" x14ac:dyDescent="0.2">
      <c r="A2531" s="116">
        <v>26999</v>
      </c>
      <c r="B2531" s="90" t="s">
        <v>8750</v>
      </c>
      <c r="C2531" s="90" t="s">
        <v>5055</v>
      </c>
      <c r="D2531" s="90" t="s">
        <v>87</v>
      </c>
      <c r="E2531" s="90" t="s">
        <v>5056</v>
      </c>
      <c r="F2531" s="90" t="s">
        <v>5057</v>
      </c>
      <c r="G2531" s="90" t="s">
        <v>15392</v>
      </c>
      <c r="H2531" s="90" t="s">
        <v>913</v>
      </c>
      <c r="I2531" s="90" t="s">
        <v>1021</v>
      </c>
      <c r="J2531" s="116">
        <v>10178</v>
      </c>
      <c r="K2531" s="90" t="s">
        <v>1963</v>
      </c>
      <c r="L2531" s="90" t="s">
        <v>588</v>
      </c>
      <c r="M2531" s="94" t="str">
        <f t="shared" si="42"/>
        <v>CAJARAVILLE Lucas Damian</v>
      </c>
      <c r="N2531" s="94" t="str">
        <f>IFERROR(VLOOKUP(A2531,'[2]CLASES-TEMPORADA 2022_2023-2023'!$A:$M,12,0),"")</f>
        <v/>
      </c>
      <c r="O2531" s="90" t="str">
        <f>IFERROR(VLOOKUP(A2531,'[2]CLASES-TEMPORADA 2022_2023-2023'!$A:$M,13,0),"")</f>
        <v/>
      </c>
    </row>
    <row r="2532" spans="1:15" s="94" customFormat="1" x14ac:dyDescent="0.2">
      <c r="A2532" s="116">
        <v>26987</v>
      </c>
      <c r="B2532" s="90" t="s">
        <v>10851</v>
      </c>
      <c r="C2532" s="90" t="s">
        <v>15393</v>
      </c>
      <c r="D2532" s="90" t="s">
        <v>12609</v>
      </c>
      <c r="E2532" s="90" t="s">
        <v>6043</v>
      </c>
      <c r="F2532" s="90" t="s">
        <v>15394</v>
      </c>
      <c r="G2532" s="90" t="s">
        <v>15395</v>
      </c>
      <c r="H2532" s="90" t="s">
        <v>909</v>
      </c>
      <c r="I2532" s="90" t="s">
        <v>11308</v>
      </c>
      <c r="J2532" s="116">
        <v>10063</v>
      </c>
      <c r="K2532" s="90" t="s">
        <v>1963</v>
      </c>
      <c r="L2532" s="90" t="s">
        <v>591</v>
      </c>
      <c r="M2532" s="94" t="str">
        <f t="shared" si="42"/>
        <v>PICATOSTE Veronica</v>
      </c>
      <c r="N2532" s="94" t="str">
        <f>IFERROR(VLOOKUP(A2532,'[2]CLASES-TEMPORADA 2022_2023-2023'!$A:$M,12,0),"")</f>
        <v/>
      </c>
      <c r="O2532" s="90" t="str">
        <f>IFERROR(VLOOKUP(A2532,'[2]CLASES-TEMPORADA 2022_2023-2023'!$A:$M,13,0),"")</f>
        <v/>
      </c>
    </row>
    <row r="2533" spans="1:15" s="94" customFormat="1" x14ac:dyDescent="0.2">
      <c r="A2533" s="116">
        <v>26966</v>
      </c>
      <c r="B2533" s="90" t="s">
        <v>8750</v>
      </c>
      <c r="C2533" s="90" t="s">
        <v>3947</v>
      </c>
      <c r="D2533" s="90" t="s">
        <v>5058</v>
      </c>
      <c r="E2533" s="90" t="s">
        <v>77</v>
      </c>
      <c r="F2533" s="90" t="s">
        <v>5059</v>
      </c>
      <c r="G2533" s="90" t="s">
        <v>15396</v>
      </c>
      <c r="H2533" s="90" t="s">
        <v>909</v>
      </c>
      <c r="I2533" s="90" t="s">
        <v>935</v>
      </c>
      <c r="J2533" s="116">
        <v>233</v>
      </c>
      <c r="K2533" s="90" t="s">
        <v>1963</v>
      </c>
      <c r="L2533" s="90" t="s">
        <v>520</v>
      </c>
      <c r="M2533" s="94" t="str">
        <f t="shared" si="42"/>
        <v>SAURA Alberto</v>
      </c>
      <c r="N2533" s="94" t="str">
        <f>IFERROR(VLOOKUP(A2533,'[2]CLASES-TEMPORADA 2022_2023-2023'!$A:$M,12,0),"")</f>
        <v/>
      </c>
      <c r="O2533" s="90" t="str">
        <f>IFERROR(VLOOKUP(A2533,'[2]CLASES-TEMPORADA 2022_2023-2023'!$A:$M,13,0),"")</f>
        <v/>
      </c>
    </row>
    <row r="2534" spans="1:15" s="94" customFormat="1" x14ac:dyDescent="0.2">
      <c r="A2534" s="116">
        <v>26965</v>
      </c>
      <c r="B2534" s="90" t="s">
        <v>8750</v>
      </c>
      <c r="C2534" s="90" t="s">
        <v>5060</v>
      </c>
      <c r="D2534" s="90" t="s">
        <v>26</v>
      </c>
      <c r="E2534" s="90" t="s">
        <v>85</v>
      </c>
      <c r="F2534" s="90" t="s">
        <v>3707</v>
      </c>
      <c r="G2534" s="90" t="s">
        <v>15397</v>
      </c>
      <c r="H2534" s="90" t="s">
        <v>913</v>
      </c>
      <c r="I2534" s="90" t="s">
        <v>1249</v>
      </c>
      <c r="J2534" s="116">
        <v>10181</v>
      </c>
      <c r="K2534" s="90" t="s">
        <v>1963</v>
      </c>
      <c r="L2534" s="90" t="s">
        <v>583</v>
      </c>
      <c r="M2534" s="94" t="str">
        <f t="shared" si="42"/>
        <v>CANALEJO Diego</v>
      </c>
      <c r="N2534" s="94" t="str">
        <f>IFERROR(VLOOKUP(A2534,'[2]CLASES-TEMPORADA 2022_2023-2023'!$A:$M,12,0),"")</f>
        <v/>
      </c>
      <c r="O2534" s="90" t="str">
        <f>IFERROR(VLOOKUP(A2534,'[2]CLASES-TEMPORADA 2022_2023-2023'!$A:$M,13,0),"")</f>
        <v/>
      </c>
    </row>
    <row r="2535" spans="1:15" s="94" customFormat="1" x14ac:dyDescent="0.2">
      <c r="A2535" s="116">
        <v>26951</v>
      </c>
      <c r="B2535" s="90" t="s">
        <v>8750</v>
      </c>
      <c r="C2535" s="90" t="s">
        <v>22</v>
      </c>
      <c r="D2535" s="90" t="s">
        <v>3988</v>
      </c>
      <c r="E2535" s="90" t="s">
        <v>5062</v>
      </c>
      <c r="F2535" s="90" t="s">
        <v>5063</v>
      </c>
      <c r="G2535" s="90" t="s">
        <v>15398</v>
      </c>
      <c r="H2535" s="90" t="s">
        <v>913</v>
      </c>
      <c r="I2535" s="90" t="s">
        <v>958</v>
      </c>
      <c r="J2535" s="116">
        <v>355</v>
      </c>
      <c r="K2535" s="90" t="s">
        <v>1963</v>
      </c>
      <c r="L2535" s="90" t="s">
        <v>604</v>
      </c>
      <c r="M2535" s="94" t="str">
        <f t="shared" si="42"/>
        <v>FERNANDEZ Jose  Miguel</v>
      </c>
      <c r="N2535" s="94" t="str">
        <f>IFERROR(VLOOKUP(A2535,'[2]CLASES-TEMPORADA 2022_2023-2023'!$A:$M,12,0),"")</f>
        <v/>
      </c>
      <c r="O2535" s="90" t="str">
        <f>IFERROR(VLOOKUP(A2535,'[2]CLASES-TEMPORADA 2022_2023-2023'!$A:$M,13,0),"")</f>
        <v/>
      </c>
    </row>
    <row r="2536" spans="1:15" s="94" customFormat="1" x14ac:dyDescent="0.2">
      <c r="A2536" s="116">
        <v>26947</v>
      </c>
      <c r="B2536" s="90" t="s">
        <v>10851</v>
      </c>
      <c r="C2536" s="90" t="s">
        <v>2736</v>
      </c>
      <c r="D2536" s="90" t="s">
        <v>1732</v>
      </c>
      <c r="E2536" s="90" t="s">
        <v>5064</v>
      </c>
      <c r="F2536" s="90" t="s">
        <v>5065</v>
      </c>
      <c r="G2536" s="90" t="s">
        <v>15399</v>
      </c>
      <c r="H2536" s="90" t="s">
        <v>913</v>
      </c>
      <c r="I2536" s="90" t="s">
        <v>966</v>
      </c>
      <c r="J2536" s="116">
        <v>502</v>
      </c>
      <c r="K2536" s="90" t="s">
        <v>1963</v>
      </c>
      <c r="L2536" s="90" t="s">
        <v>520</v>
      </c>
      <c r="M2536" s="94" t="str">
        <f t="shared" si="42"/>
        <v>GUO Jiaqi</v>
      </c>
      <c r="N2536" s="94" t="str">
        <f>IFERROR(VLOOKUP(A2536,'[2]CLASES-TEMPORADA 2022_2023-2023'!$A:$M,12,0),"")</f>
        <v/>
      </c>
      <c r="O2536" s="90" t="str">
        <f>IFERROR(VLOOKUP(A2536,'[2]CLASES-TEMPORADA 2022_2023-2023'!$A:$M,13,0),"")</f>
        <v/>
      </c>
    </row>
    <row r="2537" spans="1:15" s="94" customFormat="1" x14ac:dyDescent="0.2">
      <c r="A2537" s="116">
        <v>26922</v>
      </c>
      <c r="B2537" s="90" t="s">
        <v>8750</v>
      </c>
      <c r="C2537" s="90" t="s">
        <v>12988</v>
      </c>
      <c r="D2537" s="90" t="s">
        <v>15400</v>
      </c>
      <c r="E2537" s="90" t="s">
        <v>2796</v>
      </c>
      <c r="F2537" s="90" t="s">
        <v>15401</v>
      </c>
      <c r="G2537" s="90" t="s">
        <v>15402</v>
      </c>
      <c r="H2537" s="90" t="s">
        <v>909</v>
      </c>
      <c r="I2537" s="90" t="s">
        <v>953</v>
      </c>
      <c r="J2537" s="116">
        <v>309</v>
      </c>
      <c r="K2537" s="90" t="s">
        <v>1963</v>
      </c>
      <c r="L2537" s="90" t="s">
        <v>583</v>
      </c>
      <c r="M2537" s="94" t="str">
        <f t="shared" si="42"/>
        <v>SAINZ Ignacio</v>
      </c>
      <c r="N2537" s="94" t="str">
        <f>IFERROR(VLOOKUP(A2537,'[2]CLASES-TEMPORADA 2022_2023-2023'!$A:$M,12,0),"")</f>
        <v/>
      </c>
      <c r="O2537" s="90" t="str">
        <f>IFERROR(VLOOKUP(A2537,'[2]CLASES-TEMPORADA 2022_2023-2023'!$A:$M,13,0),"")</f>
        <v/>
      </c>
    </row>
    <row r="2538" spans="1:15" s="94" customFormat="1" x14ac:dyDescent="0.2">
      <c r="A2538" s="116">
        <v>26901</v>
      </c>
      <c r="B2538" s="90" t="s">
        <v>10851</v>
      </c>
      <c r="C2538" s="90" t="s">
        <v>21</v>
      </c>
      <c r="D2538" s="90" t="s">
        <v>15403</v>
      </c>
      <c r="E2538" s="90" t="s">
        <v>10914</v>
      </c>
      <c r="F2538" s="90" t="s">
        <v>15404</v>
      </c>
      <c r="G2538" s="90" t="s">
        <v>15405</v>
      </c>
      <c r="H2538" s="90" t="s">
        <v>913</v>
      </c>
      <c r="I2538" s="90" t="s">
        <v>2197</v>
      </c>
      <c r="J2538" s="116">
        <v>10159</v>
      </c>
      <c r="K2538" s="90" t="s">
        <v>1963</v>
      </c>
      <c r="L2538" s="90" t="s">
        <v>583</v>
      </c>
      <c r="M2538" s="94" t="str">
        <f t="shared" si="42"/>
        <v>GARCIA Carolina</v>
      </c>
      <c r="N2538" s="94" t="str">
        <f>IFERROR(VLOOKUP(A2538,'[2]CLASES-TEMPORADA 2022_2023-2023'!$A:$M,12,0),"")</f>
        <v/>
      </c>
      <c r="O2538" s="90" t="str">
        <f>IFERROR(VLOOKUP(A2538,'[2]CLASES-TEMPORADA 2022_2023-2023'!$A:$M,13,0),"")</f>
        <v/>
      </c>
    </row>
    <row r="2539" spans="1:15" s="94" customFormat="1" x14ac:dyDescent="0.2">
      <c r="A2539" s="116">
        <v>26875</v>
      </c>
      <c r="B2539" s="90" t="s">
        <v>8750</v>
      </c>
      <c r="C2539" s="90" t="s">
        <v>1686</v>
      </c>
      <c r="D2539" s="90" t="s">
        <v>5066</v>
      </c>
      <c r="E2539" s="90" t="s">
        <v>2869</v>
      </c>
      <c r="F2539" s="90" t="s">
        <v>5067</v>
      </c>
      <c r="G2539" s="90" t="s">
        <v>15406</v>
      </c>
      <c r="H2539" s="90" t="s">
        <v>913</v>
      </c>
      <c r="I2539" s="90" t="s">
        <v>1214</v>
      </c>
      <c r="J2539" s="116">
        <v>3</v>
      </c>
      <c r="K2539" s="90" t="s">
        <v>1963</v>
      </c>
      <c r="L2539" s="90" t="s">
        <v>591</v>
      </c>
      <c r="M2539" s="94" t="str">
        <f t="shared" si="42"/>
        <v>SABUGAL Nicolas</v>
      </c>
      <c r="N2539" s="94" t="str">
        <f>IFERROR(VLOOKUP(A2539,'[2]CLASES-TEMPORADA 2022_2023-2023'!$A:$M,12,0),"")</f>
        <v/>
      </c>
      <c r="O2539" s="90" t="str">
        <f>IFERROR(VLOOKUP(A2539,'[2]CLASES-TEMPORADA 2022_2023-2023'!$A:$M,13,0),"")</f>
        <v/>
      </c>
    </row>
    <row r="2540" spans="1:15" s="94" customFormat="1" x14ac:dyDescent="0.2">
      <c r="A2540" s="116">
        <v>26841</v>
      </c>
      <c r="B2540" s="90" t="s">
        <v>8750</v>
      </c>
      <c r="C2540" s="90" t="s">
        <v>5068</v>
      </c>
      <c r="D2540" s="90"/>
      <c r="E2540" s="90" t="s">
        <v>5069</v>
      </c>
      <c r="F2540" s="90" t="s">
        <v>5070</v>
      </c>
      <c r="G2540" s="90" t="s">
        <v>15407</v>
      </c>
      <c r="H2540" s="90" t="s">
        <v>913</v>
      </c>
      <c r="I2540" s="90" t="s">
        <v>1139</v>
      </c>
      <c r="J2540" s="116">
        <v>52</v>
      </c>
      <c r="K2540" s="90" t="s">
        <v>2079</v>
      </c>
      <c r="L2540" s="90" t="s">
        <v>598</v>
      </c>
      <c r="M2540" s="94" t="str">
        <f t="shared" si="42"/>
        <v>ELEFTERESCU Alexandru Gabriel</v>
      </c>
      <c r="N2540" s="94" t="str">
        <f>IFERROR(VLOOKUP(A2540,'[2]CLASES-TEMPORADA 2022_2023-2023'!$A:$M,12,0),"")</f>
        <v/>
      </c>
      <c r="O2540" s="90" t="str">
        <f>IFERROR(VLOOKUP(A2540,'[2]CLASES-TEMPORADA 2022_2023-2023'!$A:$M,13,0),"")</f>
        <v/>
      </c>
    </row>
    <row r="2541" spans="1:15" s="94" customFormat="1" x14ac:dyDescent="0.2">
      <c r="A2541" s="116">
        <v>26839</v>
      </c>
      <c r="B2541" s="90" t="s">
        <v>10851</v>
      </c>
      <c r="C2541" s="90" t="s">
        <v>5071</v>
      </c>
      <c r="D2541" s="90" t="s">
        <v>84</v>
      </c>
      <c r="E2541" s="90" t="s">
        <v>5072</v>
      </c>
      <c r="F2541" s="90" t="s">
        <v>5073</v>
      </c>
      <c r="G2541" s="90" t="s">
        <v>15408</v>
      </c>
      <c r="H2541" s="90" t="s">
        <v>913</v>
      </c>
      <c r="I2541" s="90" t="s">
        <v>1139</v>
      </c>
      <c r="J2541" s="116">
        <v>52</v>
      </c>
      <c r="K2541" s="90" t="s">
        <v>1963</v>
      </c>
      <c r="L2541" s="90" t="s">
        <v>598</v>
      </c>
      <c r="M2541" s="94" t="str">
        <f t="shared" si="42"/>
        <v>BENCHAKOUR Aisha</v>
      </c>
      <c r="N2541" s="94" t="str">
        <f>IFERROR(VLOOKUP(A2541,'[2]CLASES-TEMPORADA 2022_2023-2023'!$A:$M,12,0),"")</f>
        <v/>
      </c>
      <c r="O2541" s="90" t="str">
        <f>IFERROR(VLOOKUP(A2541,'[2]CLASES-TEMPORADA 2022_2023-2023'!$A:$M,13,0),"")</f>
        <v/>
      </c>
    </row>
    <row r="2542" spans="1:15" s="94" customFormat="1" x14ac:dyDescent="0.2">
      <c r="A2542" s="116">
        <v>26818</v>
      </c>
      <c r="B2542" s="90" t="s">
        <v>8750</v>
      </c>
      <c r="C2542" s="90" t="s">
        <v>21</v>
      </c>
      <c r="D2542" s="90" t="s">
        <v>5074</v>
      </c>
      <c r="E2542" s="90" t="s">
        <v>34</v>
      </c>
      <c r="F2542" s="90" t="s">
        <v>5075</v>
      </c>
      <c r="G2542" s="90" t="s">
        <v>15409</v>
      </c>
      <c r="H2542" s="90" t="s">
        <v>913</v>
      </c>
      <c r="I2542" s="90" t="s">
        <v>1060</v>
      </c>
      <c r="J2542" s="116">
        <v>353</v>
      </c>
      <c r="K2542" s="90" t="s">
        <v>1963</v>
      </c>
      <c r="L2542" s="90" t="s">
        <v>583</v>
      </c>
      <c r="M2542" s="94" t="str">
        <f t="shared" si="42"/>
        <v>GARCIA Alejandro</v>
      </c>
      <c r="N2542" s="94" t="str">
        <f>IFERROR(VLOOKUP(A2542,'[2]CLASES-TEMPORADA 2022_2023-2023'!$A:$M,12,0),"")</f>
        <v/>
      </c>
      <c r="O2542" s="90" t="str">
        <f>IFERROR(VLOOKUP(A2542,'[2]CLASES-TEMPORADA 2022_2023-2023'!$A:$M,13,0),"")</f>
        <v/>
      </c>
    </row>
    <row r="2543" spans="1:15" s="94" customFormat="1" x14ac:dyDescent="0.2">
      <c r="A2543" s="116">
        <v>26812</v>
      </c>
      <c r="B2543" s="90" t="s">
        <v>10851</v>
      </c>
      <c r="C2543" s="90" t="s">
        <v>69</v>
      </c>
      <c r="D2543" s="90" t="s">
        <v>3098</v>
      </c>
      <c r="E2543" s="90" t="s">
        <v>153</v>
      </c>
      <c r="F2543" s="90" t="s">
        <v>5076</v>
      </c>
      <c r="G2543" s="90" t="s">
        <v>15410</v>
      </c>
      <c r="H2543" s="90" t="s">
        <v>913</v>
      </c>
      <c r="I2543" s="90" t="s">
        <v>1166</v>
      </c>
      <c r="J2543" s="116">
        <v>202</v>
      </c>
      <c r="K2543" s="90" t="s">
        <v>1963</v>
      </c>
      <c r="L2543" s="90" t="s">
        <v>520</v>
      </c>
      <c r="M2543" s="94" t="str">
        <f t="shared" si="42"/>
        <v>PEREZ Raquel</v>
      </c>
      <c r="N2543" s="94" t="str">
        <f>IFERROR(VLOOKUP(A2543,'[2]CLASES-TEMPORADA 2022_2023-2023'!$A:$M,12,0),"")</f>
        <v/>
      </c>
      <c r="O2543" s="90" t="str">
        <f>IFERROR(VLOOKUP(A2543,'[2]CLASES-TEMPORADA 2022_2023-2023'!$A:$M,13,0),"")</f>
        <v/>
      </c>
    </row>
    <row r="2544" spans="1:15" s="94" customFormat="1" x14ac:dyDescent="0.2">
      <c r="A2544" s="116">
        <v>26754</v>
      </c>
      <c r="B2544" s="90" t="s">
        <v>8750</v>
      </c>
      <c r="C2544" s="90" t="s">
        <v>1076</v>
      </c>
      <c r="D2544" s="90" t="s">
        <v>1754</v>
      </c>
      <c r="E2544" s="90" t="s">
        <v>1107</v>
      </c>
      <c r="F2544" s="90" t="s">
        <v>5077</v>
      </c>
      <c r="G2544" s="90" t="s">
        <v>15411</v>
      </c>
      <c r="H2544" s="90" t="s">
        <v>913</v>
      </c>
      <c r="I2544" s="90" t="s">
        <v>1149</v>
      </c>
      <c r="J2544" s="116">
        <v>102</v>
      </c>
      <c r="K2544" s="90" t="s">
        <v>1963</v>
      </c>
      <c r="L2544" s="90" t="s">
        <v>582</v>
      </c>
      <c r="M2544" s="94" t="str">
        <f t="shared" si="42"/>
        <v>GONZALVO Hector</v>
      </c>
      <c r="N2544" s="94" t="str">
        <f>IFERROR(VLOOKUP(A2544,'[2]CLASES-TEMPORADA 2022_2023-2023'!$A:$M,12,0),"")</f>
        <v/>
      </c>
      <c r="O2544" s="90" t="str">
        <f>IFERROR(VLOOKUP(A2544,'[2]CLASES-TEMPORADA 2022_2023-2023'!$A:$M,13,0),"")</f>
        <v/>
      </c>
    </row>
    <row r="2545" spans="1:15" s="94" customFormat="1" x14ac:dyDescent="0.2">
      <c r="A2545" s="116">
        <v>26718</v>
      </c>
      <c r="B2545" s="90" t="s">
        <v>8750</v>
      </c>
      <c r="C2545" s="90" t="s">
        <v>1660</v>
      </c>
      <c r="D2545" s="90" t="s">
        <v>5079</v>
      </c>
      <c r="E2545" s="90" t="s">
        <v>5080</v>
      </c>
      <c r="F2545" s="90" t="s">
        <v>5081</v>
      </c>
      <c r="G2545" s="90" t="s">
        <v>15412</v>
      </c>
      <c r="H2545" s="90" t="s">
        <v>909</v>
      </c>
      <c r="I2545" s="90" t="s">
        <v>959</v>
      </c>
      <c r="J2545" s="116">
        <v>375</v>
      </c>
      <c r="K2545" s="90" t="s">
        <v>1963</v>
      </c>
      <c r="L2545" s="90" t="s">
        <v>588</v>
      </c>
      <c r="M2545" s="94" t="str">
        <f t="shared" si="42"/>
        <v>CABALLERO Koldo</v>
      </c>
      <c r="N2545" s="94" t="str">
        <f>IFERROR(VLOOKUP(A2545,'[2]CLASES-TEMPORADA 2022_2023-2023'!$A:$M,12,0),"")</f>
        <v/>
      </c>
      <c r="O2545" s="90" t="str">
        <f>IFERROR(VLOOKUP(A2545,'[2]CLASES-TEMPORADA 2022_2023-2023'!$A:$M,13,0),"")</f>
        <v/>
      </c>
    </row>
    <row r="2546" spans="1:15" s="94" customFormat="1" x14ac:dyDescent="0.2">
      <c r="A2546" s="116">
        <v>26716</v>
      </c>
      <c r="B2546" s="90" t="s">
        <v>8750</v>
      </c>
      <c r="C2546" s="90" t="s">
        <v>1804</v>
      </c>
      <c r="D2546" s="90" t="s">
        <v>5082</v>
      </c>
      <c r="E2546" s="90" t="s">
        <v>5083</v>
      </c>
      <c r="F2546" s="90" t="s">
        <v>5084</v>
      </c>
      <c r="G2546" s="90" t="s">
        <v>15413</v>
      </c>
      <c r="H2546" s="90" t="s">
        <v>913</v>
      </c>
      <c r="I2546" s="90" t="s">
        <v>2549</v>
      </c>
      <c r="J2546" s="116">
        <v>10004</v>
      </c>
      <c r="K2546" s="90" t="s">
        <v>2176</v>
      </c>
      <c r="L2546" s="90" t="s">
        <v>588</v>
      </c>
      <c r="M2546" s="94" t="str">
        <f t="shared" si="42"/>
        <v>ANDRADE Alan Brandon</v>
      </c>
      <c r="N2546" s="94" t="str">
        <f>IFERROR(VLOOKUP(A2546,'[2]CLASES-TEMPORADA 2022_2023-2023'!$A:$M,12,0),"")</f>
        <v/>
      </c>
      <c r="O2546" s="90" t="str">
        <f>IFERROR(VLOOKUP(A2546,'[2]CLASES-TEMPORADA 2022_2023-2023'!$A:$M,13,0),"")</f>
        <v/>
      </c>
    </row>
    <row r="2547" spans="1:15" s="94" customFormat="1" x14ac:dyDescent="0.2">
      <c r="A2547" s="116">
        <v>26692</v>
      </c>
      <c r="B2547" s="90" t="s">
        <v>8750</v>
      </c>
      <c r="C2547" s="90" t="s">
        <v>116</v>
      </c>
      <c r="D2547" s="90" t="s">
        <v>84</v>
      </c>
      <c r="E2547" s="90" t="s">
        <v>41</v>
      </c>
      <c r="F2547" s="90" t="s">
        <v>4217</v>
      </c>
      <c r="G2547" s="90" t="s">
        <v>15414</v>
      </c>
      <c r="H2547" s="90" t="s">
        <v>920</v>
      </c>
      <c r="I2547" s="90" t="s">
        <v>1191</v>
      </c>
      <c r="J2547" s="116">
        <v>446</v>
      </c>
      <c r="K2547" s="90" t="s">
        <v>1963</v>
      </c>
      <c r="L2547" s="90" t="s">
        <v>583</v>
      </c>
      <c r="M2547" s="94" t="str">
        <f t="shared" si="42"/>
        <v>IZQUIERDO David</v>
      </c>
      <c r="N2547" s="94" t="str">
        <f>IFERROR(VLOOKUP(A2547,'[2]CLASES-TEMPORADA 2022_2023-2023'!$A:$M,12,0),"")</f>
        <v/>
      </c>
      <c r="O2547" s="90" t="str">
        <f>IFERROR(VLOOKUP(A2547,'[2]CLASES-TEMPORADA 2022_2023-2023'!$A:$M,13,0),"")</f>
        <v/>
      </c>
    </row>
    <row r="2548" spans="1:15" s="94" customFormat="1" x14ac:dyDescent="0.2">
      <c r="A2548" s="116">
        <v>26635</v>
      </c>
      <c r="B2548" s="90" t="s">
        <v>8750</v>
      </c>
      <c r="C2548" s="90" t="s">
        <v>917</v>
      </c>
      <c r="D2548" s="90" t="s">
        <v>53</v>
      </c>
      <c r="E2548" s="90" t="s">
        <v>79</v>
      </c>
      <c r="F2548" s="90" t="s">
        <v>4543</v>
      </c>
      <c r="G2548" s="90" t="s">
        <v>15415</v>
      </c>
      <c r="H2548" s="90" t="s">
        <v>920</v>
      </c>
      <c r="I2548" s="90" t="s">
        <v>1049</v>
      </c>
      <c r="J2548" s="116">
        <v>337</v>
      </c>
      <c r="K2548" s="90" t="s">
        <v>1963</v>
      </c>
      <c r="L2548" s="90" t="s">
        <v>585</v>
      </c>
      <c r="M2548" s="94" t="str">
        <f t="shared" si="42"/>
        <v>PASTOR Miguel</v>
      </c>
      <c r="N2548" s="94" t="str">
        <f>IFERROR(VLOOKUP(A2548,'[2]CLASES-TEMPORADA 2022_2023-2023'!$A:$M,12,0),"")</f>
        <v/>
      </c>
      <c r="O2548" s="90" t="str">
        <f>IFERROR(VLOOKUP(A2548,'[2]CLASES-TEMPORADA 2022_2023-2023'!$A:$M,13,0),"")</f>
        <v/>
      </c>
    </row>
    <row r="2549" spans="1:15" s="94" customFormat="1" x14ac:dyDescent="0.2">
      <c r="A2549" s="116">
        <v>26629</v>
      </c>
      <c r="B2549" s="90" t="s">
        <v>8750</v>
      </c>
      <c r="C2549" s="90" t="s">
        <v>1910</v>
      </c>
      <c r="D2549" s="90" t="s">
        <v>1911</v>
      </c>
      <c r="E2549" s="90" t="s">
        <v>136</v>
      </c>
      <c r="F2549" s="90" t="s">
        <v>8534</v>
      </c>
      <c r="G2549" s="90" t="s">
        <v>15416</v>
      </c>
      <c r="H2549" s="90" t="s">
        <v>913</v>
      </c>
      <c r="I2549" s="90" t="s">
        <v>1210</v>
      </c>
      <c r="J2549" s="116">
        <v>668</v>
      </c>
      <c r="K2549" s="90" t="s">
        <v>1963</v>
      </c>
      <c r="L2549" s="90" t="s">
        <v>585</v>
      </c>
      <c r="M2549" s="94" t="str">
        <f t="shared" si="42"/>
        <v>GUILLOT Jose Maria</v>
      </c>
      <c r="N2549" s="94" t="str">
        <f>IFERROR(VLOOKUP(A2549,'[2]CLASES-TEMPORADA 2022_2023-2023'!$A:$M,12,0),"")</f>
        <v/>
      </c>
      <c r="O2549" s="90" t="str">
        <f>IFERROR(VLOOKUP(A2549,'[2]CLASES-TEMPORADA 2022_2023-2023'!$A:$M,13,0),"")</f>
        <v/>
      </c>
    </row>
    <row r="2550" spans="1:15" s="94" customFormat="1" x14ac:dyDescent="0.2">
      <c r="A2550" s="116">
        <v>26621</v>
      </c>
      <c r="B2550" s="90" t="s">
        <v>8750</v>
      </c>
      <c r="C2550" s="90" t="s">
        <v>2207</v>
      </c>
      <c r="D2550" s="90" t="s">
        <v>1577</v>
      </c>
      <c r="E2550" s="90" t="s">
        <v>5085</v>
      </c>
      <c r="F2550" s="90" t="s">
        <v>5086</v>
      </c>
      <c r="G2550" s="90" t="s">
        <v>15417</v>
      </c>
      <c r="H2550" s="90" t="s">
        <v>909</v>
      </c>
      <c r="I2550" s="90" t="s">
        <v>11471</v>
      </c>
      <c r="J2550" s="116">
        <v>173</v>
      </c>
      <c r="K2550" s="90" t="s">
        <v>1963</v>
      </c>
      <c r="L2550" s="90" t="s">
        <v>585</v>
      </c>
      <c r="M2550" s="94" t="str">
        <f t="shared" si="42"/>
        <v>RIUS Norberto</v>
      </c>
      <c r="N2550" s="94" t="str">
        <f>IFERROR(VLOOKUP(A2550,'[2]CLASES-TEMPORADA 2022_2023-2023'!$A:$M,12,0),"")</f>
        <v/>
      </c>
      <c r="O2550" s="90" t="str">
        <f>IFERROR(VLOOKUP(A2550,'[2]CLASES-TEMPORADA 2022_2023-2023'!$A:$M,13,0),"")</f>
        <v/>
      </c>
    </row>
    <row r="2551" spans="1:15" s="94" customFormat="1" x14ac:dyDescent="0.2">
      <c r="A2551" s="116">
        <v>26603</v>
      </c>
      <c r="B2551" s="90" t="s">
        <v>8750</v>
      </c>
      <c r="C2551" s="90" t="s">
        <v>5087</v>
      </c>
      <c r="D2551" s="90" t="s">
        <v>2548</v>
      </c>
      <c r="E2551" s="90" t="s">
        <v>3022</v>
      </c>
      <c r="F2551" s="90" t="s">
        <v>4505</v>
      </c>
      <c r="G2551" s="90" t="s">
        <v>14485</v>
      </c>
      <c r="H2551" s="90" t="s">
        <v>920</v>
      </c>
      <c r="I2551" s="90" t="s">
        <v>974</v>
      </c>
      <c r="J2551" s="116">
        <v>538</v>
      </c>
      <c r="K2551" s="90" t="s">
        <v>1963</v>
      </c>
      <c r="L2551" s="90" t="s">
        <v>587</v>
      </c>
      <c r="M2551" s="94" t="str">
        <f t="shared" si="42"/>
        <v>MENA Raul</v>
      </c>
      <c r="N2551" s="94" t="str">
        <f>IFERROR(VLOOKUP(A2551,'[2]CLASES-TEMPORADA 2022_2023-2023'!$A:$M,12,0),"")</f>
        <v/>
      </c>
      <c r="O2551" s="90" t="str">
        <f>IFERROR(VLOOKUP(A2551,'[2]CLASES-TEMPORADA 2022_2023-2023'!$A:$M,13,0),"")</f>
        <v/>
      </c>
    </row>
    <row r="2552" spans="1:15" s="94" customFormat="1" x14ac:dyDescent="0.2">
      <c r="A2552" s="116">
        <v>26538</v>
      </c>
      <c r="B2552" s="90" t="s">
        <v>8750</v>
      </c>
      <c r="C2552" s="90" t="s">
        <v>46</v>
      </c>
      <c r="D2552" s="90" t="s">
        <v>21</v>
      </c>
      <c r="E2552" s="90" t="s">
        <v>109</v>
      </c>
      <c r="F2552" s="90" t="s">
        <v>5088</v>
      </c>
      <c r="G2552" s="90" t="s">
        <v>15418</v>
      </c>
      <c r="H2552" s="90" t="s">
        <v>913</v>
      </c>
      <c r="I2552" s="90" t="s">
        <v>1192</v>
      </c>
      <c r="J2552" s="116">
        <v>653</v>
      </c>
      <c r="K2552" s="90" t="s">
        <v>1963</v>
      </c>
      <c r="L2552" s="90" t="s">
        <v>593</v>
      </c>
      <c r="M2552" s="94" t="str">
        <f t="shared" si="42"/>
        <v>RODRIGUEZ Juan Carlos</v>
      </c>
      <c r="N2552" s="94" t="str">
        <f>IFERROR(VLOOKUP(A2552,'[2]CLASES-TEMPORADA 2022_2023-2023'!$A:$M,12,0),"")</f>
        <v/>
      </c>
      <c r="O2552" s="90" t="str">
        <f>IFERROR(VLOOKUP(A2552,'[2]CLASES-TEMPORADA 2022_2023-2023'!$A:$M,13,0),"")</f>
        <v/>
      </c>
    </row>
    <row r="2553" spans="1:15" s="94" customFormat="1" x14ac:dyDescent="0.2">
      <c r="A2553" s="116">
        <v>26515</v>
      </c>
      <c r="B2553" s="90" t="s">
        <v>10851</v>
      </c>
      <c r="C2553" s="90" t="s">
        <v>5091</v>
      </c>
      <c r="D2553" s="90" t="s">
        <v>908</v>
      </c>
      <c r="E2553" s="90" t="s">
        <v>3189</v>
      </c>
      <c r="F2553" s="90" t="s">
        <v>5092</v>
      </c>
      <c r="G2553" s="90" t="s">
        <v>15419</v>
      </c>
      <c r="H2553" s="90" t="s">
        <v>913</v>
      </c>
      <c r="I2553" s="90" t="s">
        <v>952</v>
      </c>
      <c r="J2553" s="116">
        <v>308</v>
      </c>
      <c r="K2553" s="90" t="s">
        <v>1963</v>
      </c>
      <c r="L2553" s="90" t="s">
        <v>591</v>
      </c>
      <c r="M2553" s="94" t="str">
        <f t="shared" ref="M2553:M2616" si="43">CONCATENATE(C2553," ",PROPER(E2553))</f>
        <v>TORIO Patricia</v>
      </c>
      <c r="N2553" s="94" t="str">
        <f>IFERROR(VLOOKUP(A2553,'[2]CLASES-TEMPORADA 2022_2023-2023'!$A:$M,12,0),"")</f>
        <v/>
      </c>
      <c r="O2553" s="90" t="str">
        <f>IFERROR(VLOOKUP(A2553,'[2]CLASES-TEMPORADA 2022_2023-2023'!$A:$M,13,0),"")</f>
        <v/>
      </c>
    </row>
    <row r="2554" spans="1:15" s="94" customFormat="1" x14ac:dyDescent="0.2">
      <c r="A2554" s="116">
        <v>26504</v>
      </c>
      <c r="B2554" s="90" t="s">
        <v>10851</v>
      </c>
      <c r="C2554" s="90" t="s">
        <v>924</v>
      </c>
      <c r="D2554" s="90" t="s">
        <v>102</v>
      </c>
      <c r="E2554" s="90" t="s">
        <v>2690</v>
      </c>
      <c r="F2554" s="90" t="s">
        <v>5093</v>
      </c>
      <c r="G2554" s="90" t="s">
        <v>15420</v>
      </c>
      <c r="H2554" s="90" t="s">
        <v>913</v>
      </c>
      <c r="I2554" s="90" t="s">
        <v>975</v>
      </c>
      <c r="J2554" s="116">
        <v>546</v>
      </c>
      <c r="K2554" s="90" t="s">
        <v>1963</v>
      </c>
      <c r="L2554" s="90" t="s">
        <v>593</v>
      </c>
      <c r="M2554" s="94" t="str">
        <f t="shared" si="43"/>
        <v>ALONSO Claudia</v>
      </c>
      <c r="N2554" s="94" t="str">
        <f>IFERROR(VLOOKUP(A2554,'[2]CLASES-TEMPORADA 2022_2023-2023'!$A:$M,12,0),"")</f>
        <v/>
      </c>
      <c r="O2554" s="90" t="str">
        <f>IFERROR(VLOOKUP(A2554,'[2]CLASES-TEMPORADA 2022_2023-2023'!$A:$M,13,0),"")</f>
        <v/>
      </c>
    </row>
    <row r="2555" spans="1:15" s="94" customFormat="1" x14ac:dyDescent="0.2">
      <c r="A2555" s="116">
        <v>26503</v>
      </c>
      <c r="B2555" s="90" t="s">
        <v>10851</v>
      </c>
      <c r="C2555" s="90" t="s">
        <v>924</v>
      </c>
      <c r="D2555" s="90" t="s">
        <v>102</v>
      </c>
      <c r="E2555" s="90" t="s">
        <v>5094</v>
      </c>
      <c r="F2555" s="90" t="s">
        <v>5095</v>
      </c>
      <c r="G2555" s="90" t="s">
        <v>15421</v>
      </c>
      <c r="H2555" s="90" t="s">
        <v>913</v>
      </c>
      <c r="I2555" s="90" t="s">
        <v>975</v>
      </c>
      <c r="J2555" s="116">
        <v>546</v>
      </c>
      <c r="K2555" s="90" t="s">
        <v>1963</v>
      </c>
      <c r="L2555" s="90" t="s">
        <v>593</v>
      </c>
      <c r="M2555" s="94" t="str">
        <f t="shared" si="43"/>
        <v>ALONSO Evelyn</v>
      </c>
      <c r="N2555" s="94" t="str">
        <f>IFERROR(VLOOKUP(A2555,'[2]CLASES-TEMPORADA 2022_2023-2023'!$A:$M,12,0),"")</f>
        <v/>
      </c>
      <c r="O2555" s="90" t="str">
        <f>IFERROR(VLOOKUP(A2555,'[2]CLASES-TEMPORADA 2022_2023-2023'!$A:$M,13,0),"")</f>
        <v/>
      </c>
    </row>
    <row r="2556" spans="1:15" s="94" customFormat="1" x14ac:dyDescent="0.2">
      <c r="A2556" s="116">
        <v>26426</v>
      </c>
      <c r="B2556" s="90" t="s">
        <v>8750</v>
      </c>
      <c r="C2556" s="90" t="s">
        <v>5096</v>
      </c>
      <c r="D2556" s="90" t="s">
        <v>1696</v>
      </c>
      <c r="E2556" s="90" t="s">
        <v>2464</v>
      </c>
      <c r="F2556" s="90" t="s">
        <v>5097</v>
      </c>
      <c r="G2556" s="90" t="s">
        <v>15422</v>
      </c>
      <c r="H2556" s="90" t="s">
        <v>913</v>
      </c>
      <c r="I2556" s="90" t="s">
        <v>1186</v>
      </c>
      <c r="J2556" s="116">
        <v>276</v>
      </c>
      <c r="K2556" s="90" t="s">
        <v>1963</v>
      </c>
      <c r="L2556" s="90" t="s">
        <v>585</v>
      </c>
      <c r="M2556" s="94" t="str">
        <f t="shared" si="43"/>
        <v>ENSEÑAT Jaime</v>
      </c>
      <c r="N2556" s="94" t="str">
        <f>IFERROR(VLOOKUP(A2556,'[2]CLASES-TEMPORADA 2022_2023-2023'!$A:$M,12,0),"")</f>
        <v/>
      </c>
      <c r="O2556" s="90" t="str">
        <f>IFERROR(VLOOKUP(A2556,'[2]CLASES-TEMPORADA 2022_2023-2023'!$A:$M,13,0),"")</f>
        <v/>
      </c>
    </row>
    <row r="2557" spans="1:15" s="94" customFormat="1" x14ac:dyDescent="0.2">
      <c r="A2557" s="116">
        <v>26425</v>
      </c>
      <c r="B2557" s="90" t="s">
        <v>8750</v>
      </c>
      <c r="C2557" s="90" t="s">
        <v>5098</v>
      </c>
      <c r="D2557" s="90" t="s">
        <v>1428</v>
      </c>
      <c r="E2557" s="90" t="s">
        <v>5099</v>
      </c>
      <c r="F2557" s="90" t="s">
        <v>5100</v>
      </c>
      <c r="G2557" s="90" t="s">
        <v>15423</v>
      </c>
      <c r="H2557" s="90" t="s">
        <v>913</v>
      </c>
      <c r="I2557" s="90" t="s">
        <v>1186</v>
      </c>
      <c r="J2557" s="116">
        <v>276</v>
      </c>
      <c r="K2557" s="90" t="s">
        <v>1963</v>
      </c>
      <c r="L2557" s="90" t="s">
        <v>585</v>
      </c>
      <c r="M2557" s="94" t="str">
        <f t="shared" si="43"/>
        <v>TIMONER Juan Marcos</v>
      </c>
      <c r="N2557" s="94" t="str">
        <f>IFERROR(VLOOKUP(A2557,'[2]CLASES-TEMPORADA 2022_2023-2023'!$A:$M,12,0),"")</f>
        <v/>
      </c>
      <c r="O2557" s="90" t="str">
        <f>IFERROR(VLOOKUP(A2557,'[2]CLASES-TEMPORADA 2022_2023-2023'!$A:$M,13,0),"")</f>
        <v/>
      </c>
    </row>
    <row r="2558" spans="1:15" s="94" customFormat="1" x14ac:dyDescent="0.2">
      <c r="A2558" s="116">
        <v>26398</v>
      </c>
      <c r="B2558" s="90" t="s">
        <v>8750</v>
      </c>
      <c r="C2558" s="90" t="s">
        <v>1589</v>
      </c>
      <c r="D2558" s="90" t="s">
        <v>1682</v>
      </c>
      <c r="E2558" s="90" t="s">
        <v>1107</v>
      </c>
      <c r="F2558" s="90" t="s">
        <v>5070</v>
      </c>
      <c r="G2558" s="90" t="s">
        <v>15424</v>
      </c>
      <c r="H2558" s="90" t="s">
        <v>913</v>
      </c>
      <c r="I2558" s="90" t="s">
        <v>915</v>
      </c>
      <c r="J2558" s="116">
        <v>37</v>
      </c>
      <c r="K2558" s="90" t="s">
        <v>1963</v>
      </c>
      <c r="L2558" s="90" t="s">
        <v>185</v>
      </c>
      <c r="M2558" s="94" t="str">
        <f t="shared" si="43"/>
        <v>CARRILLO Hector</v>
      </c>
      <c r="N2558" s="94" t="str">
        <f>IFERROR(VLOOKUP(A2558,'[2]CLASES-TEMPORADA 2022_2023-2023'!$A:$M,12,0),"")</f>
        <v/>
      </c>
      <c r="O2558" s="90" t="str">
        <f>IFERROR(VLOOKUP(A2558,'[2]CLASES-TEMPORADA 2022_2023-2023'!$A:$M,13,0),"")</f>
        <v/>
      </c>
    </row>
    <row r="2559" spans="1:15" s="94" customFormat="1" x14ac:dyDescent="0.2">
      <c r="A2559" s="116">
        <v>26394</v>
      </c>
      <c r="B2559" s="90" t="s">
        <v>8750</v>
      </c>
      <c r="C2559" s="90" t="s">
        <v>15425</v>
      </c>
      <c r="D2559" s="90" t="s">
        <v>15426</v>
      </c>
      <c r="E2559" s="90" t="s">
        <v>43</v>
      </c>
      <c r="F2559" s="90" t="s">
        <v>15427</v>
      </c>
      <c r="G2559" s="90" t="s">
        <v>15428</v>
      </c>
      <c r="H2559" s="90" t="s">
        <v>909</v>
      </c>
      <c r="I2559" s="90" t="s">
        <v>1185</v>
      </c>
      <c r="J2559" s="116">
        <v>10058</v>
      </c>
      <c r="K2559" s="90" t="s">
        <v>1963</v>
      </c>
      <c r="L2559" s="90" t="s">
        <v>591</v>
      </c>
      <c r="M2559" s="94" t="str">
        <f t="shared" si="43"/>
        <v>FALDER Antonio</v>
      </c>
      <c r="N2559" s="94" t="str">
        <f>IFERROR(VLOOKUP(A2559,'[2]CLASES-TEMPORADA 2022_2023-2023'!$A:$M,12,0),"")</f>
        <v/>
      </c>
      <c r="O2559" s="90" t="str">
        <f>IFERROR(VLOOKUP(A2559,'[2]CLASES-TEMPORADA 2022_2023-2023'!$A:$M,13,0),"")</f>
        <v/>
      </c>
    </row>
    <row r="2560" spans="1:15" s="94" customFormat="1" x14ac:dyDescent="0.2">
      <c r="A2560" s="116">
        <v>26390</v>
      </c>
      <c r="B2560" s="90" t="s">
        <v>8750</v>
      </c>
      <c r="C2560" s="90" t="s">
        <v>5101</v>
      </c>
      <c r="D2560" s="90" t="s">
        <v>4772</v>
      </c>
      <c r="E2560" s="90" t="s">
        <v>5102</v>
      </c>
      <c r="F2560" s="90" t="s">
        <v>5103</v>
      </c>
      <c r="G2560" s="90" t="s">
        <v>14485</v>
      </c>
      <c r="H2560" s="90" t="s">
        <v>920</v>
      </c>
      <c r="I2560" s="90" t="s">
        <v>974</v>
      </c>
      <c r="J2560" s="116">
        <v>538</v>
      </c>
      <c r="K2560" s="90" t="s">
        <v>1963</v>
      </c>
      <c r="L2560" s="90" t="s">
        <v>587</v>
      </c>
      <c r="M2560" s="94" t="str">
        <f t="shared" si="43"/>
        <v>BOYE Artur</v>
      </c>
      <c r="N2560" s="94" t="str">
        <f>IFERROR(VLOOKUP(A2560,'[2]CLASES-TEMPORADA 2022_2023-2023'!$A:$M,12,0),"")</f>
        <v/>
      </c>
      <c r="O2560" s="90" t="str">
        <f>IFERROR(VLOOKUP(A2560,'[2]CLASES-TEMPORADA 2022_2023-2023'!$A:$M,13,0),"")</f>
        <v/>
      </c>
    </row>
    <row r="2561" spans="1:15" s="94" customFormat="1" x14ac:dyDescent="0.2">
      <c r="A2561" s="116">
        <v>26389</v>
      </c>
      <c r="B2561" s="90" t="s">
        <v>10851</v>
      </c>
      <c r="C2561" s="90" t="s">
        <v>1488</v>
      </c>
      <c r="D2561" s="90" t="s">
        <v>5104</v>
      </c>
      <c r="E2561" s="90" t="s">
        <v>5105</v>
      </c>
      <c r="F2561" s="90" t="s">
        <v>4707</v>
      </c>
      <c r="G2561" s="90" t="s">
        <v>15429</v>
      </c>
      <c r="H2561" s="90" t="s">
        <v>913</v>
      </c>
      <c r="I2561" s="90" t="s">
        <v>974</v>
      </c>
      <c r="J2561" s="116">
        <v>538</v>
      </c>
      <c r="K2561" s="90" t="s">
        <v>1963</v>
      </c>
      <c r="L2561" s="90" t="s">
        <v>587</v>
      </c>
      <c r="M2561" s="94" t="str">
        <f t="shared" si="43"/>
        <v>OLIVERA Clara-Jonia</v>
      </c>
      <c r="N2561" s="94" t="str">
        <f>IFERROR(VLOOKUP(A2561,'[2]CLASES-TEMPORADA 2022_2023-2023'!$A:$M,12,0),"")</f>
        <v/>
      </c>
      <c r="O2561" s="90" t="str">
        <f>IFERROR(VLOOKUP(A2561,'[2]CLASES-TEMPORADA 2022_2023-2023'!$A:$M,13,0),"")</f>
        <v/>
      </c>
    </row>
    <row r="2562" spans="1:15" s="94" customFormat="1" x14ac:dyDescent="0.2">
      <c r="A2562" s="116">
        <v>26347</v>
      </c>
      <c r="B2562" s="90" t="s">
        <v>8750</v>
      </c>
      <c r="C2562" s="90" t="s">
        <v>3760</v>
      </c>
      <c r="D2562" s="90" t="s">
        <v>5729</v>
      </c>
      <c r="E2562" s="90" t="s">
        <v>15430</v>
      </c>
      <c r="F2562" s="90" t="s">
        <v>4675</v>
      </c>
      <c r="G2562" s="90" t="s">
        <v>15431</v>
      </c>
      <c r="H2562" s="90" t="s">
        <v>920</v>
      </c>
      <c r="I2562" s="90" t="s">
        <v>14389</v>
      </c>
      <c r="J2562" s="116">
        <v>424</v>
      </c>
      <c r="K2562" s="90" t="s">
        <v>1963</v>
      </c>
      <c r="L2562" s="90" t="s">
        <v>585</v>
      </c>
      <c r="M2562" s="94" t="str">
        <f t="shared" si="43"/>
        <v>GUILLEN Antonio Francisco</v>
      </c>
      <c r="N2562" s="94" t="str">
        <f>IFERROR(VLOOKUP(A2562,'[2]CLASES-TEMPORADA 2022_2023-2023'!$A:$M,12,0),"")</f>
        <v/>
      </c>
      <c r="O2562" s="90" t="str">
        <f>IFERROR(VLOOKUP(A2562,'[2]CLASES-TEMPORADA 2022_2023-2023'!$A:$M,13,0),"")</f>
        <v/>
      </c>
    </row>
    <row r="2563" spans="1:15" s="94" customFormat="1" x14ac:dyDescent="0.2">
      <c r="A2563" s="116">
        <v>26341</v>
      </c>
      <c r="B2563" s="90" t="s">
        <v>8750</v>
      </c>
      <c r="C2563" s="90" t="s">
        <v>1788</v>
      </c>
      <c r="D2563" s="90" t="s">
        <v>25</v>
      </c>
      <c r="E2563" s="90" t="s">
        <v>75</v>
      </c>
      <c r="F2563" s="90" t="s">
        <v>2515</v>
      </c>
      <c r="G2563" s="90" t="s">
        <v>15432</v>
      </c>
      <c r="H2563" s="90" t="s">
        <v>920</v>
      </c>
      <c r="I2563" s="90" t="s">
        <v>14389</v>
      </c>
      <c r="J2563" s="116">
        <v>424</v>
      </c>
      <c r="K2563" s="90" t="s">
        <v>1963</v>
      </c>
      <c r="L2563" s="90" t="s">
        <v>585</v>
      </c>
      <c r="M2563" s="94" t="str">
        <f t="shared" si="43"/>
        <v>CAMPOS Jorge</v>
      </c>
      <c r="N2563" s="94" t="str">
        <f>IFERROR(VLOOKUP(A2563,'[2]CLASES-TEMPORADA 2022_2023-2023'!$A:$M,12,0),"")</f>
        <v/>
      </c>
      <c r="O2563" s="90" t="str">
        <f>IFERROR(VLOOKUP(A2563,'[2]CLASES-TEMPORADA 2022_2023-2023'!$A:$M,13,0),"")</f>
        <v/>
      </c>
    </row>
    <row r="2564" spans="1:15" s="94" customFormat="1" x14ac:dyDescent="0.2">
      <c r="A2564" s="116">
        <v>26324</v>
      </c>
      <c r="B2564" s="90" t="s">
        <v>10851</v>
      </c>
      <c r="C2564" s="90" t="s">
        <v>1011</v>
      </c>
      <c r="D2564" s="90" t="s">
        <v>4731</v>
      </c>
      <c r="E2564" s="90" t="s">
        <v>2933</v>
      </c>
      <c r="F2564" s="90" t="s">
        <v>5106</v>
      </c>
      <c r="G2564" s="90" t="s">
        <v>15433</v>
      </c>
      <c r="H2564" s="90" t="s">
        <v>913</v>
      </c>
      <c r="I2564" s="90" t="s">
        <v>873</v>
      </c>
      <c r="J2564" s="116">
        <v>10427</v>
      </c>
      <c r="K2564" s="90" t="s">
        <v>1963</v>
      </c>
      <c r="L2564" s="90" t="s">
        <v>583</v>
      </c>
      <c r="M2564" s="94" t="str">
        <f t="shared" si="43"/>
        <v>BENITEZ Andrea</v>
      </c>
      <c r="N2564" s="94" t="str">
        <f>IFERROR(VLOOKUP(A2564,'[2]CLASES-TEMPORADA 2022_2023-2023'!$A:$M,12,0),"")</f>
        <v/>
      </c>
      <c r="O2564" s="90" t="str">
        <f>IFERROR(VLOOKUP(A2564,'[2]CLASES-TEMPORADA 2022_2023-2023'!$A:$M,13,0),"")</f>
        <v/>
      </c>
    </row>
    <row r="2565" spans="1:15" s="94" customFormat="1" x14ac:dyDescent="0.2">
      <c r="A2565" s="116">
        <v>26307</v>
      </c>
      <c r="B2565" s="90" t="s">
        <v>10851</v>
      </c>
      <c r="C2565" s="90" t="s">
        <v>1732</v>
      </c>
      <c r="D2565" s="90"/>
      <c r="E2565" s="90" t="s">
        <v>5107</v>
      </c>
      <c r="F2565" s="90" t="s">
        <v>5108</v>
      </c>
      <c r="G2565" s="90" t="s">
        <v>15434</v>
      </c>
      <c r="H2565" s="90" t="s">
        <v>913</v>
      </c>
      <c r="I2565" s="90" t="s">
        <v>966</v>
      </c>
      <c r="J2565" s="116">
        <v>502</v>
      </c>
      <c r="K2565" s="90" t="s">
        <v>1982</v>
      </c>
      <c r="L2565" s="90" t="s">
        <v>520</v>
      </c>
      <c r="M2565" s="94" t="str">
        <f t="shared" si="43"/>
        <v>CHEN Miao</v>
      </c>
      <c r="N2565" s="94" t="str">
        <f>IFERROR(VLOOKUP(A2565,'[2]CLASES-TEMPORADA 2022_2023-2023'!$A:$M,12,0),"")</f>
        <v/>
      </c>
      <c r="O2565" s="90" t="str">
        <f>IFERROR(VLOOKUP(A2565,'[2]CLASES-TEMPORADA 2022_2023-2023'!$A:$M,13,0),"")</f>
        <v/>
      </c>
    </row>
    <row r="2566" spans="1:15" s="94" customFormat="1" x14ac:dyDescent="0.2">
      <c r="A2566" s="116">
        <v>26302</v>
      </c>
      <c r="B2566" s="90" t="s">
        <v>8750</v>
      </c>
      <c r="C2566" s="90" t="s">
        <v>5571</v>
      </c>
      <c r="D2566" s="90" t="s">
        <v>5109</v>
      </c>
      <c r="E2566" s="90" t="s">
        <v>15435</v>
      </c>
      <c r="F2566" s="90" t="s">
        <v>5110</v>
      </c>
      <c r="G2566" s="90" t="s">
        <v>15436</v>
      </c>
      <c r="H2566" s="90" t="s">
        <v>909</v>
      </c>
      <c r="I2566" s="90" t="s">
        <v>1058</v>
      </c>
      <c r="J2566" s="116">
        <v>10095</v>
      </c>
      <c r="K2566" s="90" t="s">
        <v>2014</v>
      </c>
      <c r="L2566" s="90" t="s">
        <v>604</v>
      </c>
      <c r="M2566" s="94" t="str">
        <f t="shared" si="43"/>
        <v>KRASTEV Totyu</v>
      </c>
      <c r="N2566" s="94" t="str">
        <f>IFERROR(VLOOKUP(A2566,'[2]CLASES-TEMPORADA 2022_2023-2023'!$A:$M,12,0),"")</f>
        <v/>
      </c>
      <c r="O2566" s="90" t="str">
        <f>IFERROR(VLOOKUP(A2566,'[2]CLASES-TEMPORADA 2022_2023-2023'!$A:$M,13,0),"")</f>
        <v/>
      </c>
    </row>
    <row r="2567" spans="1:15" s="94" customFormat="1" x14ac:dyDescent="0.2">
      <c r="A2567" s="116">
        <v>26284</v>
      </c>
      <c r="B2567" s="90" t="s">
        <v>8750</v>
      </c>
      <c r="C2567" s="90" t="s">
        <v>5111</v>
      </c>
      <c r="D2567" s="90" t="s">
        <v>2267</v>
      </c>
      <c r="E2567" s="90" t="s">
        <v>5112</v>
      </c>
      <c r="F2567" s="90" t="s">
        <v>5113</v>
      </c>
      <c r="G2567" s="90" t="s">
        <v>15437</v>
      </c>
      <c r="H2567" s="90" t="s">
        <v>913</v>
      </c>
      <c r="I2567" s="90" t="s">
        <v>1156</v>
      </c>
      <c r="J2567" s="116">
        <v>490</v>
      </c>
      <c r="K2567" s="90" t="s">
        <v>1963</v>
      </c>
      <c r="L2567" s="90" t="s">
        <v>604</v>
      </c>
      <c r="M2567" s="94" t="str">
        <f t="shared" si="43"/>
        <v>PAÑEDA Adrián</v>
      </c>
      <c r="N2567" s="94" t="str">
        <f>IFERROR(VLOOKUP(A2567,'[2]CLASES-TEMPORADA 2022_2023-2023'!$A:$M,12,0),"")</f>
        <v/>
      </c>
      <c r="O2567" s="90" t="str">
        <f>IFERROR(VLOOKUP(A2567,'[2]CLASES-TEMPORADA 2022_2023-2023'!$A:$M,13,0),"")</f>
        <v/>
      </c>
    </row>
    <row r="2568" spans="1:15" s="94" customFormat="1" x14ac:dyDescent="0.2">
      <c r="A2568" s="116">
        <v>26283</v>
      </c>
      <c r="B2568" s="90" t="s">
        <v>8750</v>
      </c>
      <c r="C2568" s="90" t="s">
        <v>169</v>
      </c>
      <c r="D2568" s="90" t="s">
        <v>2826</v>
      </c>
      <c r="E2568" s="90" t="s">
        <v>5112</v>
      </c>
      <c r="F2568" s="90" t="s">
        <v>5114</v>
      </c>
      <c r="G2568" s="90" t="s">
        <v>15438</v>
      </c>
      <c r="H2568" s="90" t="s">
        <v>913</v>
      </c>
      <c r="I2568" s="90" t="s">
        <v>958</v>
      </c>
      <c r="J2568" s="116">
        <v>355</v>
      </c>
      <c r="K2568" s="90" t="s">
        <v>1963</v>
      </c>
      <c r="L2568" s="90" t="s">
        <v>604</v>
      </c>
      <c r="M2568" s="94" t="str">
        <f t="shared" si="43"/>
        <v>SÁNCHEZ Adrián</v>
      </c>
      <c r="N2568" s="94" t="str">
        <f>IFERROR(VLOOKUP(A2568,'[2]CLASES-TEMPORADA 2022_2023-2023'!$A:$M,12,0),"")</f>
        <v/>
      </c>
      <c r="O2568" s="90" t="str">
        <f>IFERROR(VLOOKUP(A2568,'[2]CLASES-TEMPORADA 2022_2023-2023'!$A:$M,13,0),"")</f>
        <v/>
      </c>
    </row>
    <row r="2569" spans="1:15" s="94" customFormat="1" x14ac:dyDescent="0.2">
      <c r="A2569" s="116">
        <v>26262</v>
      </c>
      <c r="B2569" s="90" t="s">
        <v>10851</v>
      </c>
      <c r="C2569" s="90" t="s">
        <v>5116</v>
      </c>
      <c r="D2569" s="90" t="s">
        <v>1059</v>
      </c>
      <c r="E2569" s="90" t="s">
        <v>2695</v>
      </c>
      <c r="F2569" s="90" t="s">
        <v>5117</v>
      </c>
      <c r="G2569" s="90" t="s">
        <v>15439</v>
      </c>
      <c r="H2569" s="90" t="s">
        <v>909</v>
      </c>
      <c r="I2569" s="90" t="s">
        <v>1048</v>
      </c>
      <c r="J2569" s="116">
        <v>10456</v>
      </c>
      <c r="K2569" s="90" t="s">
        <v>1963</v>
      </c>
      <c r="L2569" s="90" t="s">
        <v>604</v>
      </c>
      <c r="M2569" s="94" t="str">
        <f t="shared" si="43"/>
        <v>ESTÉBANEZ Beatriz</v>
      </c>
      <c r="N2569" s="94">
        <f>IFERROR(VLOOKUP(A2569,'[2]CLASES-TEMPORADA 2022_2023-2023'!$A:$M,12,0),"")</f>
        <v>-1</v>
      </c>
      <c r="O2569" s="90">
        <f>IFERROR(VLOOKUP(A2569,'[2]CLASES-TEMPORADA 2022_2023-2023'!$A:$M,13,0),"")</f>
        <v>0</v>
      </c>
    </row>
    <row r="2570" spans="1:15" s="94" customFormat="1" x14ac:dyDescent="0.2">
      <c r="A2570" s="116">
        <v>26261</v>
      </c>
      <c r="B2570" s="90" t="s">
        <v>8750</v>
      </c>
      <c r="C2570" s="90" t="s">
        <v>5111</v>
      </c>
      <c r="D2570" s="90" t="s">
        <v>7535</v>
      </c>
      <c r="E2570" s="90" t="s">
        <v>32</v>
      </c>
      <c r="F2570" s="90" t="s">
        <v>5700</v>
      </c>
      <c r="G2570" s="90" t="s">
        <v>15440</v>
      </c>
      <c r="H2570" s="90" t="s">
        <v>920</v>
      </c>
      <c r="I2570" s="90" t="s">
        <v>1156</v>
      </c>
      <c r="J2570" s="116">
        <v>490</v>
      </c>
      <c r="K2570" s="90" t="s">
        <v>1963</v>
      </c>
      <c r="L2570" s="90" t="s">
        <v>604</v>
      </c>
      <c r="M2570" s="94" t="str">
        <f t="shared" si="43"/>
        <v>PAÑEDA Santiago</v>
      </c>
      <c r="N2570" s="94" t="str">
        <f>IFERROR(VLOOKUP(A2570,'[2]CLASES-TEMPORADA 2022_2023-2023'!$A:$M,12,0),"")</f>
        <v/>
      </c>
      <c r="O2570" s="90" t="str">
        <f>IFERROR(VLOOKUP(A2570,'[2]CLASES-TEMPORADA 2022_2023-2023'!$A:$M,13,0),"")</f>
        <v/>
      </c>
    </row>
    <row r="2571" spans="1:15" s="94" customFormat="1" x14ac:dyDescent="0.2">
      <c r="A2571" s="116">
        <v>26255</v>
      </c>
      <c r="B2571" s="90" t="s">
        <v>8750</v>
      </c>
      <c r="C2571" s="90" t="s">
        <v>2960</v>
      </c>
      <c r="D2571" s="90" t="s">
        <v>2960</v>
      </c>
      <c r="E2571" s="90" t="s">
        <v>48</v>
      </c>
      <c r="F2571" s="90" t="s">
        <v>5118</v>
      </c>
      <c r="G2571" s="90" t="s">
        <v>15441</v>
      </c>
      <c r="H2571" s="90" t="s">
        <v>920</v>
      </c>
      <c r="I2571" s="90" t="s">
        <v>1116</v>
      </c>
      <c r="J2571" s="116">
        <v>343</v>
      </c>
      <c r="K2571" s="90" t="s">
        <v>1963</v>
      </c>
      <c r="L2571" s="90" t="s">
        <v>604</v>
      </c>
      <c r="M2571" s="94" t="str">
        <f t="shared" si="43"/>
        <v>MUELA Javier</v>
      </c>
      <c r="N2571" s="94" t="str">
        <f>IFERROR(VLOOKUP(A2571,'[2]CLASES-TEMPORADA 2022_2023-2023'!$A:$M,12,0),"")</f>
        <v/>
      </c>
      <c r="O2571" s="90" t="str">
        <f>IFERROR(VLOOKUP(A2571,'[2]CLASES-TEMPORADA 2022_2023-2023'!$A:$M,13,0),"")</f>
        <v/>
      </c>
    </row>
    <row r="2572" spans="1:15" s="94" customFormat="1" x14ac:dyDescent="0.2">
      <c r="A2572" s="116">
        <v>26252</v>
      </c>
      <c r="B2572" s="90" t="s">
        <v>8750</v>
      </c>
      <c r="C2572" s="90" t="s">
        <v>1801</v>
      </c>
      <c r="D2572" s="90" t="s">
        <v>2960</v>
      </c>
      <c r="E2572" s="90" t="s">
        <v>5119</v>
      </c>
      <c r="F2572" s="90" t="s">
        <v>5120</v>
      </c>
      <c r="G2572" s="90" t="s">
        <v>15442</v>
      </c>
      <c r="H2572" s="90" t="s">
        <v>920</v>
      </c>
      <c r="I2572" s="90" t="s">
        <v>1116</v>
      </c>
      <c r="J2572" s="116">
        <v>343</v>
      </c>
      <c r="K2572" s="90" t="s">
        <v>1963</v>
      </c>
      <c r="L2572" s="90" t="s">
        <v>604</v>
      </c>
      <c r="M2572" s="94" t="str">
        <f t="shared" si="43"/>
        <v>LEAL Rubén</v>
      </c>
      <c r="N2572" s="94" t="str">
        <f>IFERROR(VLOOKUP(A2572,'[2]CLASES-TEMPORADA 2022_2023-2023'!$A:$M,12,0),"")</f>
        <v/>
      </c>
      <c r="O2572" s="90" t="str">
        <f>IFERROR(VLOOKUP(A2572,'[2]CLASES-TEMPORADA 2022_2023-2023'!$A:$M,13,0),"")</f>
        <v/>
      </c>
    </row>
    <row r="2573" spans="1:15" s="94" customFormat="1" x14ac:dyDescent="0.2">
      <c r="A2573" s="116">
        <v>26249</v>
      </c>
      <c r="B2573" s="90" t="s">
        <v>8750</v>
      </c>
      <c r="C2573" s="90" t="s">
        <v>5121</v>
      </c>
      <c r="D2573" s="90" t="s">
        <v>3187</v>
      </c>
      <c r="E2573" s="90" t="s">
        <v>5122</v>
      </c>
      <c r="F2573" s="90" t="s">
        <v>5123</v>
      </c>
      <c r="G2573" s="90" t="s">
        <v>15443</v>
      </c>
      <c r="H2573" s="90" t="s">
        <v>920</v>
      </c>
      <c r="I2573" s="90" t="s">
        <v>1116</v>
      </c>
      <c r="J2573" s="116">
        <v>343</v>
      </c>
      <c r="K2573" s="90" t="s">
        <v>1963</v>
      </c>
      <c r="L2573" s="90" t="s">
        <v>604</v>
      </c>
      <c r="M2573" s="94" t="str">
        <f t="shared" si="43"/>
        <v>CALVENTE Francisco Matias</v>
      </c>
      <c r="N2573" s="94" t="str">
        <f>IFERROR(VLOOKUP(A2573,'[2]CLASES-TEMPORADA 2022_2023-2023'!$A:$M,12,0),"")</f>
        <v/>
      </c>
      <c r="O2573" s="90" t="str">
        <f>IFERROR(VLOOKUP(A2573,'[2]CLASES-TEMPORADA 2022_2023-2023'!$A:$M,13,0),"")</f>
        <v/>
      </c>
    </row>
    <row r="2574" spans="1:15" s="94" customFormat="1" x14ac:dyDescent="0.2">
      <c r="A2574" s="116">
        <v>26248</v>
      </c>
      <c r="B2574" s="90" t="s">
        <v>8750</v>
      </c>
      <c r="C2574" s="90" t="s">
        <v>924</v>
      </c>
      <c r="D2574" s="90" t="s">
        <v>5124</v>
      </c>
      <c r="E2574" s="90" t="s">
        <v>4258</v>
      </c>
      <c r="F2574" s="90" t="s">
        <v>5125</v>
      </c>
      <c r="G2574" s="90" t="s">
        <v>15444</v>
      </c>
      <c r="H2574" s="90" t="s">
        <v>920</v>
      </c>
      <c r="I2574" s="90" t="s">
        <v>1116</v>
      </c>
      <c r="J2574" s="116">
        <v>343</v>
      </c>
      <c r="K2574" s="90" t="s">
        <v>1963</v>
      </c>
      <c r="L2574" s="90" t="s">
        <v>604</v>
      </c>
      <c r="M2574" s="94" t="str">
        <f t="shared" si="43"/>
        <v>ALONSO Miguel Angel</v>
      </c>
      <c r="N2574" s="94" t="str">
        <f>IFERROR(VLOOKUP(A2574,'[2]CLASES-TEMPORADA 2022_2023-2023'!$A:$M,12,0),"")</f>
        <v/>
      </c>
      <c r="O2574" s="90" t="str">
        <f>IFERROR(VLOOKUP(A2574,'[2]CLASES-TEMPORADA 2022_2023-2023'!$A:$M,13,0),"")</f>
        <v/>
      </c>
    </row>
    <row r="2575" spans="1:15" s="94" customFormat="1" x14ac:dyDescent="0.2">
      <c r="A2575" s="116">
        <v>26247</v>
      </c>
      <c r="B2575" s="90" t="s">
        <v>8750</v>
      </c>
      <c r="C2575" s="90" t="s">
        <v>1529</v>
      </c>
      <c r="D2575" s="90" t="s">
        <v>5126</v>
      </c>
      <c r="E2575" s="90" t="s">
        <v>5127</v>
      </c>
      <c r="F2575" s="90" t="s">
        <v>5128</v>
      </c>
      <c r="G2575" s="90" t="s">
        <v>15445</v>
      </c>
      <c r="H2575" s="90" t="s">
        <v>920</v>
      </c>
      <c r="I2575" s="90" t="s">
        <v>1116</v>
      </c>
      <c r="J2575" s="116">
        <v>343</v>
      </c>
      <c r="K2575" s="90" t="s">
        <v>1963</v>
      </c>
      <c r="L2575" s="90" t="s">
        <v>604</v>
      </c>
      <c r="M2575" s="94" t="str">
        <f t="shared" si="43"/>
        <v>GARCÍA José Carlos</v>
      </c>
      <c r="N2575" s="94" t="str">
        <f>IFERROR(VLOOKUP(A2575,'[2]CLASES-TEMPORADA 2022_2023-2023'!$A:$M,12,0),"")</f>
        <v/>
      </c>
      <c r="O2575" s="90" t="str">
        <f>IFERROR(VLOOKUP(A2575,'[2]CLASES-TEMPORADA 2022_2023-2023'!$A:$M,13,0),"")</f>
        <v/>
      </c>
    </row>
    <row r="2576" spans="1:15" s="94" customFormat="1" x14ac:dyDescent="0.2">
      <c r="A2576" s="116">
        <v>26243</v>
      </c>
      <c r="B2576" s="90" t="s">
        <v>8750</v>
      </c>
      <c r="C2576" s="90" t="s">
        <v>1309</v>
      </c>
      <c r="D2576" s="90" t="s">
        <v>15446</v>
      </c>
      <c r="E2576" s="90" t="s">
        <v>108</v>
      </c>
      <c r="F2576" s="90" t="s">
        <v>15447</v>
      </c>
      <c r="G2576" s="90" t="s">
        <v>15448</v>
      </c>
      <c r="H2576" s="90" t="s">
        <v>920</v>
      </c>
      <c r="I2576" s="90" t="s">
        <v>1195</v>
      </c>
      <c r="J2576" s="116">
        <v>442</v>
      </c>
      <c r="K2576" s="90" t="s">
        <v>1963</v>
      </c>
      <c r="L2576" s="90" t="s">
        <v>520</v>
      </c>
      <c r="M2576" s="94" t="str">
        <f t="shared" si="43"/>
        <v>ROMAN Sergio</v>
      </c>
      <c r="N2576" s="94" t="str">
        <f>IFERROR(VLOOKUP(A2576,'[2]CLASES-TEMPORADA 2022_2023-2023'!$A:$M,12,0),"")</f>
        <v/>
      </c>
      <c r="O2576" s="90" t="str">
        <f>IFERROR(VLOOKUP(A2576,'[2]CLASES-TEMPORADA 2022_2023-2023'!$A:$M,13,0),"")</f>
        <v/>
      </c>
    </row>
    <row r="2577" spans="1:15" s="94" customFormat="1" x14ac:dyDescent="0.2">
      <c r="A2577" s="116">
        <v>26237</v>
      </c>
      <c r="B2577" s="90" t="s">
        <v>8750</v>
      </c>
      <c r="C2577" s="90" t="s">
        <v>685</v>
      </c>
      <c r="D2577" s="90" t="s">
        <v>687</v>
      </c>
      <c r="E2577" s="90" t="s">
        <v>98</v>
      </c>
      <c r="F2577" s="90" t="s">
        <v>5129</v>
      </c>
      <c r="G2577" s="90" t="s">
        <v>15449</v>
      </c>
      <c r="H2577" s="90" t="s">
        <v>909</v>
      </c>
      <c r="I2577" s="90" t="s">
        <v>1005</v>
      </c>
      <c r="J2577" s="116">
        <v>10064</v>
      </c>
      <c r="K2577" s="90" t="s">
        <v>2343</v>
      </c>
      <c r="L2577" s="90" t="s">
        <v>587</v>
      </c>
      <c r="M2577" s="94" t="str">
        <f t="shared" si="43"/>
        <v>CONSUEGRA Antonio Jose</v>
      </c>
      <c r="N2577" s="94">
        <f>IFERROR(VLOOKUP(A2577,'[2]CLASES-TEMPORADA 2022_2023-2023'!$A:$M,12,0),"")</f>
        <v>7</v>
      </c>
      <c r="O2577" s="90" t="str">
        <f>IFERROR(VLOOKUP(A2577,'[2]CLASES-TEMPORADA 2022_2023-2023'!$A:$M,13,0),"")</f>
        <v>NAC</v>
      </c>
    </row>
    <row r="2578" spans="1:15" s="94" customFormat="1" x14ac:dyDescent="0.2">
      <c r="A2578" s="116">
        <v>26219</v>
      </c>
      <c r="B2578" s="90" t="s">
        <v>8750</v>
      </c>
      <c r="C2578" s="90" t="s">
        <v>15450</v>
      </c>
      <c r="D2578" s="90"/>
      <c r="E2578" s="90" t="s">
        <v>15451</v>
      </c>
      <c r="F2578" s="90" t="s">
        <v>15452</v>
      </c>
      <c r="G2578" s="90" t="s">
        <v>15453</v>
      </c>
      <c r="H2578" s="90" t="s">
        <v>920</v>
      </c>
      <c r="I2578" s="90" t="s">
        <v>940</v>
      </c>
      <c r="J2578" s="116">
        <v>261</v>
      </c>
      <c r="K2578" s="90" t="s">
        <v>2131</v>
      </c>
      <c r="L2578" s="90" t="s">
        <v>587</v>
      </c>
      <c r="M2578" s="94" t="str">
        <f t="shared" si="43"/>
        <v>MILANOVIC Antony Laurent</v>
      </c>
      <c r="N2578" s="94" t="str">
        <f>IFERROR(VLOOKUP(A2578,'[2]CLASES-TEMPORADA 2022_2023-2023'!$A:$M,12,0),"")</f>
        <v/>
      </c>
      <c r="O2578" s="90" t="str">
        <f>IFERROR(VLOOKUP(A2578,'[2]CLASES-TEMPORADA 2022_2023-2023'!$A:$M,13,0),"")</f>
        <v/>
      </c>
    </row>
    <row r="2579" spans="1:15" s="94" customFormat="1" x14ac:dyDescent="0.2">
      <c r="A2579" s="116">
        <v>26212</v>
      </c>
      <c r="B2579" s="90" t="s">
        <v>8750</v>
      </c>
      <c r="C2579" s="90" t="s">
        <v>1712</v>
      </c>
      <c r="D2579" s="90" t="s">
        <v>4221</v>
      </c>
      <c r="E2579" s="90" t="s">
        <v>5130</v>
      </c>
      <c r="F2579" s="90" t="s">
        <v>4647</v>
      </c>
      <c r="G2579" s="90" t="s">
        <v>15454</v>
      </c>
      <c r="H2579" s="90" t="s">
        <v>913</v>
      </c>
      <c r="I2579" s="90" t="s">
        <v>941</v>
      </c>
      <c r="J2579" s="116">
        <v>262</v>
      </c>
      <c r="K2579" s="90" t="s">
        <v>5131</v>
      </c>
      <c r="L2579" s="90" t="s">
        <v>587</v>
      </c>
      <c r="M2579" s="94" t="str">
        <f t="shared" si="43"/>
        <v>ASENSIO Emili</v>
      </c>
      <c r="N2579" s="94" t="str">
        <f>IFERROR(VLOOKUP(A2579,'[2]CLASES-TEMPORADA 2022_2023-2023'!$A:$M,12,0),"")</f>
        <v/>
      </c>
      <c r="O2579" s="90" t="str">
        <f>IFERROR(VLOOKUP(A2579,'[2]CLASES-TEMPORADA 2022_2023-2023'!$A:$M,13,0),"")</f>
        <v/>
      </c>
    </row>
    <row r="2580" spans="1:15" s="94" customFormat="1" x14ac:dyDescent="0.2">
      <c r="A2580" s="116">
        <v>26154</v>
      </c>
      <c r="B2580" s="90" t="s">
        <v>8750</v>
      </c>
      <c r="C2580" s="90" t="s">
        <v>1989</v>
      </c>
      <c r="D2580" s="90" t="s">
        <v>2199</v>
      </c>
      <c r="E2580" s="90" t="s">
        <v>5132</v>
      </c>
      <c r="F2580" s="90" t="s">
        <v>5133</v>
      </c>
      <c r="G2580" s="90" t="s">
        <v>15455</v>
      </c>
      <c r="H2580" s="90" t="s">
        <v>913</v>
      </c>
      <c r="I2580" s="90" t="s">
        <v>940</v>
      </c>
      <c r="J2580" s="116">
        <v>261</v>
      </c>
      <c r="K2580" s="90" t="s">
        <v>1963</v>
      </c>
      <c r="L2580" s="90" t="s">
        <v>587</v>
      </c>
      <c r="M2580" s="94" t="str">
        <f t="shared" si="43"/>
        <v>PIMENTEL Renato David</v>
      </c>
      <c r="N2580" s="94" t="str">
        <f>IFERROR(VLOOKUP(A2580,'[2]CLASES-TEMPORADA 2022_2023-2023'!$A:$M,12,0),"")</f>
        <v/>
      </c>
      <c r="O2580" s="90" t="str">
        <f>IFERROR(VLOOKUP(A2580,'[2]CLASES-TEMPORADA 2022_2023-2023'!$A:$M,13,0),"")</f>
        <v/>
      </c>
    </row>
    <row r="2581" spans="1:15" s="94" customFormat="1" x14ac:dyDescent="0.2">
      <c r="A2581" s="116">
        <v>26146</v>
      </c>
      <c r="B2581" s="90" t="s">
        <v>8750</v>
      </c>
      <c r="C2581" s="90" t="s">
        <v>5134</v>
      </c>
      <c r="D2581" s="90"/>
      <c r="E2581" s="90" t="s">
        <v>47</v>
      </c>
      <c r="F2581" s="90" t="s">
        <v>5135</v>
      </c>
      <c r="G2581" s="90" t="s">
        <v>15456</v>
      </c>
      <c r="H2581" s="90" t="s">
        <v>909</v>
      </c>
      <c r="I2581" s="90" t="s">
        <v>937</v>
      </c>
      <c r="J2581" s="116">
        <v>248</v>
      </c>
      <c r="K2581" s="90" t="s">
        <v>1963</v>
      </c>
      <c r="L2581" s="90" t="s">
        <v>587</v>
      </c>
      <c r="M2581" s="94" t="str">
        <f t="shared" si="43"/>
        <v>LEONE Mateo</v>
      </c>
      <c r="N2581" s="94" t="str">
        <f>IFERROR(VLOOKUP(A2581,'[2]CLASES-TEMPORADA 2022_2023-2023'!$A:$M,12,0),"")</f>
        <v/>
      </c>
      <c r="O2581" s="90" t="str">
        <f>IFERROR(VLOOKUP(A2581,'[2]CLASES-TEMPORADA 2022_2023-2023'!$A:$M,13,0),"")</f>
        <v/>
      </c>
    </row>
    <row r="2582" spans="1:15" s="94" customFormat="1" x14ac:dyDescent="0.2">
      <c r="A2582" s="116">
        <v>26142</v>
      </c>
      <c r="B2582" s="90" t="s">
        <v>8750</v>
      </c>
      <c r="C2582" s="90" t="s">
        <v>5136</v>
      </c>
      <c r="D2582" s="90"/>
      <c r="E2582" s="90" t="s">
        <v>1309</v>
      </c>
      <c r="F2582" s="90" t="s">
        <v>5137</v>
      </c>
      <c r="G2582" s="90" t="s">
        <v>15457</v>
      </c>
      <c r="H2582" s="90" t="s">
        <v>913</v>
      </c>
      <c r="I2582" s="90" t="s">
        <v>1188</v>
      </c>
      <c r="J2582" s="116">
        <v>251</v>
      </c>
      <c r="K2582" s="90" t="s">
        <v>2357</v>
      </c>
      <c r="L2582" s="90" t="s">
        <v>587</v>
      </c>
      <c r="M2582" s="94" t="str">
        <f t="shared" si="43"/>
        <v>NATYNA Roman</v>
      </c>
      <c r="N2582" s="94" t="str">
        <f>IFERROR(VLOOKUP(A2582,'[2]CLASES-TEMPORADA 2022_2023-2023'!$A:$M,12,0),"")</f>
        <v/>
      </c>
      <c r="O2582" s="90" t="str">
        <f>IFERROR(VLOOKUP(A2582,'[2]CLASES-TEMPORADA 2022_2023-2023'!$A:$M,13,0),"")</f>
        <v/>
      </c>
    </row>
    <row r="2583" spans="1:15" s="94" customFormat="1" x14ac:dyDescent="0.2">
      <c r="A2583" s="116">
        <v>26141</v>
      </c>
      <c r="B2583" s="90" t="s">
        <v>8750</v>
      </c>
      <c r="C2583" s="90" t="s">
        <v>1473</v>
      </c>
      <c r="D2583" s="90" t="s">
        <v>5138</v>
      </c>
      <c r="E2583" s="90" t="s">
        <v>61</v>
      </c>
      <c r="F2583" s="90" t="s">
        <v>3840</v>
      </c>
      <c r="G2583" s="90" t="s">
        <v>15458</v>
      </c>
      <c r="H2583" s="90" t="s">
        <v>913</v>
      </c>
      <c r="I2583" s="90" t="s">
        <v>940</v>
      </c>
      <c r="J2583" s="116">
        <v>261</v>
      </c>
      <c r="K2583" s="90" t="s">
        <v>2113</v>
      </c>
      <c r="L2583" s="90" t="s">
        <v>587</v>
      </c>
      <c r="M2583" s="94" t="str">
        <f t="shared" si="43"/>
        <v>COSTA Tomas</v>
      </c>
      <c r="N2583" s="94" t="str">
        <f>IFERROR(VLOOKUP(A2583,'[2]CLASES-TEMPORADA 2022_2023-2023'!$A:$M,12,0),"")</f>
        <v/>
      </c>
      <c r="O2583" s="90" t="str">
        <f>IFERROR(VLOOKUP(A2583,'[2]CLASES-TEMPORADA 2022_2023-2023'!$A:$M,13,0),"")</f>
        <v/>
      </c>
    </row>
    <row r="2584" spans="1:15" s="94" customFormat="1" x14ac:dyDescent="0.2">
      <c r="A2584" s="116">
        <v>26138</v>
      </c>
      <c r="B2584" s="90" t="s">
        <v>8750</v>
      </c>
      <c r="C2584" s="90" t="s">
        <v>5139</v>
      </c>
      <c r="D2584" s="90"/>
      <c r="E2584" s="90" t="s">
        <v>2824</v>
      </c>
      <c r="F2584" s="90" t="s">
        <v>3299</v>
      </c>
      <c r="G2584" s="90" t="s">
        <v>15459</v>
      </c>
      <c r="H2584" s="90" t="s">
        <v>913</v>
      </c>
      <c r="I2584" s="90" t="s">
        <v>990</v>
      </c>
      <c r="J2584" s="116">
        <v>736</v>
      </c>
      <c r="K2584" s="90" t="s">
        <v>2014</v>
      </c>
      <c r="L2584" s="90" t="s">
        <v>587</v>
      </c>
      <c r="M2584" s="94" t="str">
        <f t="shared" si="43"/>
        <v>KHIDASHELI Luca</v>
      </c>
      <c r="N2584" s="94" t="str">
        <f>IFERROR(VLOOKUP(A2584,'[2]CLASES-TEMPORADA 2022_2023-2023'!$A:$M,12,0),"")</f>
        <v/>
      </c>
      <c r="O2584" s="90" t="str">
        <f>IFERROR(VLOOKUP(A2584,'[2]CLASES-TEMPORADA 2022_2023-2023'!$A:$M,13,0),"")</f>
        <v/>
      </c>
    </row>
    <row r="2585" spans="1:15" s="94" customFormat="1" x14ac:dyDescent="0.2">
      <c r="A2585" s="116">
        <v>26120</v>
      </c>
      <c r="B2585" s="90" t="s">
        <v>10851</v>
      </c>
      <c r="C2585" s="90" t="s">
        <v>1909</v>
      </c>
      <c r="D2585" s="90" t="s">
        <v>1909</v>
      </c>
      <c r="E2585" s="90" t="s">
        <v>2657</v>
      </c>
      <c r="F2585" s="90" t="s">
        <v>5140</v>
      </c>
      <c r="G2585" s="90" t="s">
        <v>15460</v>
      </c>
      <c r="H2585" s="90" t="s">
        <v>913</v>
      </c>
      <c r="I2585" s="90" t="s">
        <v>1206</v>
      </c>
      <c r="J2585" s="116">
        <v>10173</v>
      </c>
      <c r="K2585" s="90" t="s">
        <v>1963</v>
      </c>
      <c r="L2585" s="90" t="s">
        <v>587</v>
      </c>
      <c r="M2585" s="94" t="str">
        <f t="shared" si="43"/>
        <v>SKOBKINA Svetlana</v>
      </c>
      <c r="N2585" s="94" t="str">
        <f>IFERROR(VLOOKUP(A2585,'[2]CLASES-TEMPORADA 2022_2023-2023'!$A:$M,12,0),"")</f>
        <v/>
      </c>
      <c r="O2585" s="90" t="str">
        <f>IFERROR(VLOOKUP(A2585,'[2]CLASES-TEMPORADA 2022_2023-2023'!$A:$M,13,0),"")</f>
        <v/>
      </c>
    </row>
    <row r="2586" spans="1:15" s="94" customFormat="1" x14ac:dyDescent="0.2">
      <c r="A2586" s="116">
        <v>26100</v>
      </c>
      <c r="B2586" s="90" t="s">
        <v>8750</v>
      </c>
      <c r="C2586" s="90" t="s">
        <v>15461</v>
      </c>
      <c r="D2586" s="90" t="s">
        <v>942</v>
      </c>
      <c r="E2586" s="90" t="s">
        <v>15462</v>
      </c>
      <c r="F2586" s="90" t="s">
        <v>15463</v>
      </c>
      <c r="G2586" s="90" t="s">
        <v>15464</v>
      </c>
      <c r="H2586" s="90" t="s">
        <v>920</v>
      </c>
      <c r="I2586" s="90" t="s">
        <v>940</v>
      </c>
      <c r="J2586" s="116">
        <v>261</v>
      </c>
      <c r="K2586" s="90" t="s">
        <v>2011</v>
      </c>
      <c r="L2586" s="90" t="s">
        <v>587</v>
      </c>
      <c r="M2586" s="94" t="str">
        <f t="shared" si="43"/>
        <v>JAMETT Witerman Boris</v>
      </c>
      <c r="N2586" s="94" t="str">
        <f>IFERROR(VLOOKUP(A2586,'[2]CLASES-TEMPORADA 2022_2023-2023'!$A:$M,12,0),"")</f>
        <v/>
      </c>
      <c r="O2586" s="90" t="str">
        <f>IFERROR(VLOOKUP(A2586,'[2]CLASES-TEMPORADA 2022_2023-2023'!$A:$M,13,0),"")</f>
        <v/>
      </c>
    </row>
    <row r="2587" spans="1:15" s="94" customFormat="1" x14ac:dyDescent="0.2">
      <c r="A2587" s="116">
        <v>26093</v>
      </c>
      <c r="B2587" s="90" t="s">
        <v>8750</v>
      </c>
      <c r="C2587" s="90" t="s">
        <v>5141</v>
      </c>
      <c r="D2587" s="90"/>
      <c r="E2587" s="90" t="s">
        <v>5142</v>
      </c>
      <c r="F2587" s="90" t="s">
        <v>5143</v>
      </c>
      <c r="G2587" s="90" t="s">
        <v>15465</v>
      </c>
      <c r="H2587" s="90" t="s">
        <v>920</v>
      </c>
      <c r="I2587" s="90" t="s">
        <v>1229</v>
      </c>
      <c r="J2587" s="116">
        <v>404</v>
      </c>
      <c r="K2587" s="90" t="s">
        <v>2079</v>
      </c>
      <c r="L2587" s="90" t="s">
        <v>587</v>
      </c>
      <c r="M2587" s="94" t="str">
        <f t="shared" si="43"/>
        <v>CHICU Radu</v>
      </c>
      <c r="N2587" s="94" t="str">
        <f>IFERROR(VLOOKUP(A2587,'[2]CLASES-TEMPORADA 2022_2023-2023'!$A:$M,12,0),"")</f>
        <v/>
      </c>
      <c r="O2587" s="90" t="str">
        <f>IFERROR(VLOOKUP(A2587,'[2]CLASES-TEMPORADA 2022_2023-2023'!$A:$M,13,0),"")</f>
        <v/>
      </c>
    </row>
    <row r="2588" spans="1:15" s="94" customFormat="1" x14ac:dyDescent="0.2">
      <c r="A2588" s="116">
        <v>26088</v>
      </c>
      <c r="B2588" s="90" t="s">
        <v>10851</v>
      </c>
      <c r="C2588" s="90" t="s">
        <v>5144</v>
      </c>
      <c r="D2588" s="90" t="s">
        <v>5145</v>
      </c>
      <c r="E2588" s="90" t="s">
        <v>5146</v>
      </c>
      <c r="F2588" s="90" t="s">
        <v>5147</v>
      </c>
      <c r="G2588" s="90" t="s">
        <v>15466</v>
      </c>
      <c r="H2588" s="90" t="s">
        <v>909</v>
      </c>
      <c r="I2588" s="90" t="s">
        <v>1206</v>
      </c>
      <c r="J2588" s="116">
        <v>10173</v>
      </c>
      <c r="K2588" s="90" t="s">
        <v>2994</v>
      </c>
      <c r="L2588" s="90" t="s">
        <v>587</v>
      </c>
      <c r="M2588" s="94" t="str">
        <f t="shared" si="43"/>
        <v>NIKOLAEVA Vesela</v>
      </c>
      <c r="N2588" s="94" t="str">
        <f>IFERROR(VLOOKUP(A2588,'[2]CLASES-TEMPORADA 2022_2023-2023'!$A:$M,12,0),"")</f>
        <v/>
      </c>
      <c r="O2588" s="90" t="str">
        <f>IFERROR(VLOOKUP(A2588,'[2]CLASES-TEMPORADA 2022_2023-2023'!$A:$M,13,0),"")</f>
        <v/>
      </c>
    </row>
    <row r="2589" spans="1:15" s="94" customFormat="1" x14ac:dyDescent="0.2">
      <c r="A2589" s="116">
        <v>26087</v>
      </c>
      <c r="B2589" s="90" t="s">
        <v>8750</v>
      </c>
      <c r="C2589" s="90" t="s">
        <v>5134</v>
      </c>
      <c r="D2589" s="90"/>
      <c r="E2589" s="90" t="s">
        <v>5148</v>
      </c>
      <c r="F2589" s="90" t="s">
        <v>5149</v>
      </c>
      <c r="G2589" s="90" t="s">
        <v>15467</v>
      </c>
      <c r="H2589" s="90" t="s">
        <v>920</v>
      </c>
      <c r="I2589" s="90" t="s">
        <v>937</v>
      </c>
      <c r="J2589" s="116">
        <v>248</v>
      </c>
      <c r="K2589" s="90" t="s">
        <v>1963</v>
      </c>
      <c r="L2589" s="90" t="s">
        <v>587</v>
      </c>
      <c r="M2589" s="94" t="str">
        <f t="shared" si="43"/>
        <v>LEONE Tomás</v>
      </c>
      <c r="N2589" s="94" t="str">
        <f>IFERROR(VLOOKUP(A2589,'[2]CLASES-TEMPORADA 2022_2023-2023'!$A:$M,12,0),"")</f>
        <v/>
      </c>
      <c r="O2589" s="90" t="str">
        <f>IFERROR(VLOOKUP(A2589,'[2]CLASES-TEMPORADA 2022_2023-2023'!$A:$M,13,0),"")</f>
        <v/>
      </c>
    </row>
    <row r="2590" spans="1:15" s="94" customFormat="1" x14ac:dyDescent="0.2">
      <c r="A2590" s="116">
        <v>26076</v>
      </c>
      <c r="B2590" s="90" t="s">
        <v>8750</v>
      </c>
      <c r="C2590" s="90" t="s">
        <v>5150</v>
      </c>
      <c r="D2590" s="90"/>
      <c r="E2590" s="90" t="s">
        <v>5151</v>
      </c>
      <c r="F2590" s="90" t="s">
        <v>5152</v>
      </c>
      <c r="G2590" s="90" t="s">
        <v>15468</v>
      </c>
      <c r="H2590" s="90" t="s">
        <v>913</v>
      </c>
      <c r="I2590" s="90" t="s">
        <v>937</v>
      </c>
      <c r="J2590" s="116">
        <v>248</v>
      </c>
      <c r="K2590" s="90" t="s">
        <v>1963</v>
      </c>
      <c r="L2590" s="90" t="s">
        <v>587</v>
      </c>
      <c r="M2590" s="94" t="str">
        <f t="shared" si="43"/>
        <v>KUMAR Aman</v>
      </c>
      <c r="N2590" s="94" t="str">
        <f>IFERROR(VLOOKUP(A2590,'[2]CLASES-TEMPORADA 2022_2023-2023'!$A:$M,12,0),"")</f>
        <v/>
      </c>
      <c r="O2590" s="90" t="str">
        <f>IFERROR(VLOOKUP(A2590,'[2]CLASES-TEMPORADA 2022_2023-2023'!$A:$M,13,0),"")</f>
        <v/>
      </c>
    </row>
    <row r="2591" spans="1:15" s="94" customFormat="1" x14ac:dyDescent="0.2">
      <c r="A2591" s="116">
        <v>26072</v>
      </c>
      <c r="B2591" s="90" t="s">
        <v>8750</v>
      </c>
      <c r="C2591" s="90" t="s">
        <v>3702</v>
      </c>
      <c r="D2591" s="90" t="s">
        <v>1732</v>
      </c>
      <c r="E2591" s="90" t="s">
        <v>5153</v>
      </c>
      <c r="F2591" s="90" t="s">
        <v>5154</v>
      </c>
      <c r="G2591" s="90" t="s">
        <v>15469</v>
      </c>
      <c r="H2591" s="90" t="s">
        <v>913</v>
      </c>
      <c r="I2591" s="90" t="s">
        <v>1106</v>
      </c>
      <c r="J2591" s="116">
        <v>10412</v>
      </c>
      <c r="K2591" s="90" t="s">
        <v>1963</v>
      </c>
      <c r="L2591" s="90" t="s">
        <v>587</v>
      </c>
      <c r="M2591" s="94" t="str">
        <f t="shared" si="43"/>
        <v>LIN Hongxiang</v>
      </c>
      <c r="N2591" s="94" t="str">
        <f>IFERROR(VLOOKUP(A2591,'[2]CLASES-TEMPORADA 2022_2023-2023'!$A:$M,12,0),"")</f>
        <v/>
      </c>
      <c r="O2591" s="90" t="str">
        <f>IFERROR(VLOOKUP(A2591,'[2]CLASES-TEMPORADA 2022_2023-2023'!$A:$M,13,0),"")</f>
        <v/>
      </c>
    </row>
    <row r="2592" spans="1:15" s="94" customFormat="1" x14ac:dyDescent="0.2">
      <c r="A2592" s="116">
        <v>26070</v>
      </c>
      <c r="B2592" s="90" t="s">
        <v>8750</v>
      </c>
      <c r="C2592" s="90" t="s">
        <v>1677</v>
      </c>
      <c r="D2592" s="90" t="s">
        <v>46</v>
      </c>
      <c r="E2592" s="90" t="s">
        <v>34</v>
      </c>
      <c r="F2592" s="90" t="s">
        <v>5155</v>
      </c>
      <c r="G2592" s="90" t="s">
        <v>15470</v>
      </c>
      <c r="H2592" s="90" t="s">
        <v>909</v>
      </c>
      <c r="I2592" s="90" t="s">
        <v>354</v>
      </c>
      <c r="J2592" s="116">
        <v>598</v>
      </c>
      <c r="K2592" s="90" t="s">
        <v>2071</v>
      </c>
      <c r="L2592" s="90" t="s">
        <v>587</v>
      </c>
      <c r="M2592" s="94" t="str">
        <f t="shared" si="43"/>
        <v>MENDOZA Alejandro</v>
      </c>
      <c r="N2592" s="94" t="str">
        <f>IFERROR(VLOOKUP(A2592,'[2]CLASES-TEMPORADA 2022_2023-2023'!$A:$M,12,0),"")</f>
        <v/>
      </c>
      <c r="O2592" s="90" t="str">
        <f>IFERROR(VLOOKUP(A2592,'[2]CLASES-TEMPORADA 2022_2023-2023'!$A:$M,13,0),"")</f>
        <v/>
      </c>
    </row>
    <row r="2593" spans="1:15" s="94" customFormat="1" x14ac:dyDescent="0.2">
      <c r="A2593" s="116">
        <v>26065</v>
      </c>
      <c r="B2593" s="90" t="s">
        <v>8750</v>
      </c>
      <c r="C2593" s="90" t="s">
        <v>5156</v>
      </c>
      <c r="D2593" s="90"/>
      <c r="E2593" s="90" t="s">
        <v>5157</v>
      </c>
      <c r="F2593" s="90" t="s">
        <v>5158</v>
      </c>
      <c r="G2593" s="90" t="s">
        <v>15471</v>
      </c>
      <c r="H2593" s="90" t="s">
        <v>920</v>
      </c>
      <c r="I2593" s="90" t="s">
        <v>1168</v>
      </c>
      <c r="J2593" s="116">
        <v>583</v>
      </c>
      <c r="K2593" s="90" t="s">
        <v>2079</v>
      </c>
      <c r="L2593" s="90" t="s">
        <v>587</v>
      </c>
      <c r="M2593" s="94" t="str">
        <f t="shared" si="43"/>
        <v>POP Marius Dorin</v>
      </c>
      <c r="N2593" s="94" t="str">
        <f>IFERROR(VLOOKUP(A2593,'[2]CLASES-TEMPORADA 2022_2023-2023'!$A:$M,12,0),"")</f>
        <v/>
      </c>
      <c r="O2593" s="90" t="str">
        <f>IFERROR(VLOOKUP(A2593,'[2]CLASES-TEMPORADA 2022_2023-2023'!$A:$M,13,0),"")</f>
        <v/>
      </c>
    </row>
    <row r="2594" spans="1:15" s="94" customFormat="1" x14ac:dyDescent="0.2">
      <c r="A2594" s="116">
        <v>26053</v>
      </c>
      <c r="B2594" s="90" t="s">
        <v>8750</v>
      </c>
      <c r="C2594" s="90" t="s">
        <v>5159</v>
      </c>
      <c r="D2594" s="90"/>
      <c r="E2594" s="90" t="s">
        <v>5160</v>
      </c>
      <c r="F2594" s="90" t="s">
        <v>5161</v>
      </c>
      <c r="G2594" s="90" t="s">
        <v>15472</v>
      </c>
      <c r="H2594" s="90" t="s">
        <v>920</v>
      </c>
      <c r="I2594" s="90" t="s">
        <v>1174</v>
      </c>
      <c r="J2594" s="116">
        <v>10137</v>
      </c>
      <c r="K2594" s="90" t="s">
        <v>2540</v>
      </c>
      <c r="L2594" s="90" t="s">
        <v>585</v>
      </c>
      <c r="M2594" s="94" t="str">
        <f t="shared" si="43"/>
        <v>SCHWENDEMANN Sascha</v>
      </c>
      <c r="N2594" s="94" t="str">
        <f>IFERROR(VLOOKUP(A2594,'[2]CLASES-TEMPORADA 2022_2023-2023'!$A:$M,12,0),"")</f>
        <v/>
      </c>
      <c r="O2594" s="90" t="str">
        <f>IFERROR(VLOOKUP(A2594,'[2]CLASES-TEMPORADA 2022_2023-2023'!$A:$M,13,0),"")</f>
        <v/>
      </c>
    </row>
    <row r="2595" spans="1:15" s="94" customFormat="1" x14ac:dyDescent="0.2">
      <c r="A2595" s="116">
        <v>26048</v>
      </c>
      <c r="B2595" s="90" t="s">
        <v>10851</v>
      </c>
      <c r="C2595" s="90" t="s">
        <v>5162</v>
      </c>
      <c r="D2595" s="90"/>
      <c r="E2595" s="90" t="s">
        <v>5163</v>
      </c>
      <c r="F2595" s="90" t="s">
        <v>5164</v>
      </c>
      <c r="G2595" s="90" t="s">
        <v>15473</v>
      </c>
      <c r="H2595" s="90" t="s">
        <v>909</v>
      </c>
      <c r="I2595" s="90" t="s">
        <v>974</v>
      </c>
      <c r="J2595" s="116">
        <v>538</v>
      </c>
      <c r="K2595" s="90" t="s">
        <v>2540</v>
      </c>
      <c r="L2595" s="90" t="s">
        <v>587</v>
      </c>
      <c r="M2595" s="94" t="str">
        <f t="shared" si="43"/>
        <v>TAKENOUCHI Sabrina</v>
      </c>
      <c r="N2595" s="94" t="str">
        <f>IFERROR(VLOOKUP(A2595,'[2]CLASES-TEMPORADA 2022_2023-2023'!$A:$M,12,0),"")</f>
        <v/>
      </c>
      <c r="O2595" s="90" t="str">
        <f>IFERROR(VLOOKUP(A2595,'[2]CLASES-TEMPORADA 2022_2023-2023'!$A:$M,13,0),"")</f>
        <v/>
      </c>
    </row>
    <row r="2596" spans="1:15" s="94" customFormat="1" x14ac:dyDescent="0.2">
      <c r="A2596" s="116">
        <v>25992</v>
      </c>
      <c r="B2596" s="90" t="s">
        <v>8750</v>
      </c>
      <c r="C2596" s="90" t="s">
        <v>3549</v>
      </c>
      <c r="D2596" s="90" t="s">
        <v>1812</v>
      </c>
      <c r="E2596" s="90" t="s">
        <v>45</v>
      </c>
      <c r="F2596" s="90" t="s">
        <v>5165</v>
      </c>
      <c r="G2596" s="90" t="s">
        <v>15474</v>
      </c>
      <c r="H2596" s="90" t="s">
        <v>909</v>
      </c>
      <c r="I2596" s="90" t="s">
        <v>1126</v>
      </c>
      <c r="J2596" s="116">
        <v>128</v>
      </c>
      <c r="K2596" s="90" t="s">
        <v>1963</v>
      </c>
      <c r="L2596" s="90" t="s">
        <v>587</v>
      </c>
      <c r="M2596" s="94" t="str">
        <f t="shared" si="43"/>
        <v>PERELLO Jose</v>
      </c>
      <c r="N2596" s="94" t="str">
        <f>IFERROR(VLOOKUP(A2596,'[2]CLASES-TEMPORADA 2022_2023-2023'!$A:$M,12,0),"")</f>
        <v/>
      </c>
      <c r="O2596" s="90" t="str">
        <f>IFERROR(VLOOKUP(A2596,'[2]CLASES-TEMPORADA 2022_2023-2023'!$A:$M,13,0),"")</f>
        <v/>
      </c>
    </row>
    <row r="2597" spans="1:15" s="94" customFormat="1" x14ac:dyDescent="0.2">
      <c r="A2597" s="116">
        <v>25977</v>
      </c>
      <c r="B2597" s="90" t="s">
        <v>8750</v>
      </c>
      <c r="C2597" s="90" t="s">
        <v>15475</v>
      </c>
      <c r="D2597" s="90" t="s">
        <v>2444</v>
      </c>
      <c r="E2597" s="90" t="s">
        <v>15476</v>
      </c>
      <c r="F2597" s="90" t="s">
        <v>11882</v>
      </c>
      <c r="G2597" s="90" t="s">
        <v>15477</v>
      </c>
      <c r="H2597" s="90" t="s">
        <v>920</v>
      </c>
      <c r="I2597" s="90" t="s">
        <v>1158</v>
      </c>
      <c r="J2597" s="116">
        <v>556</v>
      </c>
      <c r="K2597" s="90" t="s">
        <v>1963</v>
      </c>
      <c r="L2597" s="90" t="s">
        <v>587</v>
      </c>
      <c r="M2597" s="94" t="str">
        <f t="shared" si="43"/>
        <v>CASSÀ Lluís</v>
      </c>
      <c r="N2597" s="94" t="str">
        <f>IFERROR(VLOOKUP(A2597,'[2]CLASES-TEMPORADA 2022_2023-2023'!$A:$M,12,0),"")</f>
        <v/>
      </c>
      <c r="O2597" s="90" t="str">
        <f>IFERROR(VLOOKUP(A2597,'[2]CLASES-TEMPORADA 2022_2023-2023'!$A:$M,13,0),"")</f>
        <v/>
      </c>
    </row>
    <row r="2598" spans="1:15" s="94" customFormat="1" x14ac:dyDescent="0.2">
      <c r="A2598" s="116">
        <v>25964</v>
      </c>
      <c r="B2598" s="90" t="s">
        <v>8750</v>
      </c>
      <c r="C2598" s="90" t="s">
        <v>25</v>
      </c>
      <c r="D2598" s="90" t="s">
        <v>916</v>
      </c>
      <c r="E2598" s="90" t="s">
        <v>1737</v>
      </c>
      <c r="F2598" s="90" t="s">
        <v>5166</v>
      </c>
      <c r="G2598" s="90" t="s">
        <v>15478</v>
      </c>
      <c r="H2598" s="90" t="s">
        <v>920</v>
      </c>
      <c r="I2598" s="90" t="s">
        <v>4704</v>
      </c>
      <c r="J2598" s="116">
        <v>10174</v>
      </c>
      <c r="K2598" s="90" t="s">
        <v>1963</v>
      </c>
      <c r="L2598" s="90" t="s">
        <v>587</v>
      </c>
      <c r="M2598" s="94" t="str">
        <f t="shared" si="43"/>
        <v>MARTINEZ Arnau</v>
      </c>
      <c r="N2598" s="94" t="str">
        <f>IFERROR(VLOOKUP(A2598,'[2]CLASES-TEMPORADA 2022_2023-2023'!$A:$M,12,0),"")</f>
        <v/>
      </c>
      <c r="O2598" s="90" t="str">
        <f>IFERROR(VLOOKUP(A2598,'[2]CLASES-TEMPORADA 2022_2023-2023'!$A:$M,13,0),"")</f>
        <v/>
      </c>
    </row>
    <row r="2599" spans="1:15" s="94" customFormat="1" x14ac:dyDescent="0.2">
      <c r="A2599" s="116">
        <v>25945</v>
      </c>
      <c r="B2599" s="90" t="s">
        <v>10851</v>
      </c>
      <c r="C2599" s="90" t="s">
        <v>69</v>
      </c>
      <c r="D2599" s="90" t="s">
        <v>1820</v>
      </c>
      <c r="E2599" s="90" t="s">
        <v>2690</v>
      </c>
      <c r="F2599" s="90" t="s">
        <v>5167</v>
      </c>
      <c r="G2599" s="90" t="s">
        <v>15479</v>
      </c>
      <c r="H2599" s="90" t="s">
        <v>913</v>
      </c>
      <c r="I2599" s="90" t="s">
        <v>937</v>
      </c>
      <c r="J2599" s="116">
        <v>248</v>
      </c>
      <c r="K2599" s="90" t="s">
        <v>1963</v>
      </c>
      <c r="L2599" s="90" t="s">
        <v>587</v>
      </c>
      <c r="M2599" s="94" t="str">
        <f t="shared" si="43"/>
        <v>PEREZ Claudia</v>
      </c>
      <c r="N2599" s="94" t="str">
        <f>IFERROR(VLOOKUP(A2599,'[2]CLASES-TEMPORADA 2022_2023-2023'!$A:$M,12,0),"")</f>
        <v/>
      </c>
      <c r="O2599" s="90" t="str">
        <f>IFERROR(VLOOKUP(A2599,'[2]CLASES-TEMPORADA 2022_2023-2023'!$A:$M,13,0),"")</f>
        <v/>
      </c>
    </row>
    <row r="2600" spans="1:15" s="94" customFormat="1" x14ac:dyDescent="0.2">
      <c r="A2600" s="116">
        <v>25931</v>
      </c>
      <c r="B2600" s="90" t="s">
        <v>8750</v>
      </c>
      <c r="C2600" s="90" t="s">
        <v>15480</v>
      </c>
      <c r="D2600" s="90" t="s">
        <v>6210</v>
      </c>
      <c r="E2600" s="90" t="s">
        <v>2001</v>
      </c>
      <c r="F2600" s="90" t="s">
        <v>15481</v>
      </c>
      <c r="G2600" s="90" t="s">
        <v>15482</v>
      </c>
      <c r="H2600" s="90" t="s">
        <v>920</v>
      </c>
      <c r="I2600" s="90" t="s">
        <v>14500</v>
      </c>
      <c r="J2600" s="116">
        <v>10302</v>
      </c>
      <c r="K2600" s="90" t="s">
        <v>1963</v>
      </c>
      <c r="L2600" s="90" t="s">
        <v>587</v>
      </c>
      <c r="M2600" s="94" t="str">
        <f t="shared" si="43"/>
        <v>CANADELL Miquel</v>
      </c>
      <c r="N2600" s="94" t="str">
        <f>IFERROR(VLOOKUP(A2600,'[2]CLASES-TEMPORADA 2022_2023-2023'!$A:$M,12,0),"")</f>
        <v/>
      </c>
      <c r="O2600" s="90" t="str">
        <f>IFERROR(VLOOKUP(A2600,'[2]CLASES-TEMPORADA 2022_2023-2023'!$A:$M,13,0),"")</f>
        <v/>
      </c>
    </row>
    <row r="2601" spans="1:15" s="94" customFormat="1" x14ac:dyDescent="0.2">
      <c r="A2601" s="116">
        <v>25928</v>
      </c>
      <c r="B2601" s="90" t="s">
        <v>8750</v>
      </c>
      <c r="C2601" s="90" t="s">
        <v>5168</v>
      </c>
      <c r="D2601" s="90" t="s">
        <v>1717</v>
      </c>
      <c r="E2601" s="90" t="s">
        <v>3004</v>
      </c>
      <c r="F2601" s="90" t="s">
        <v>5169</v>
      </c>
      <c r="G2601" s="90" t="s">
        <v>15483</v>
      </c>
      <c r="H2601" s="90" t="s">
        <v>920</v>
      </c>
      <c r="I2601" s="90" t="s">
        <v>1229</v>
      </c>
      <c r="J2601" s="116">
        <v>404</v>
      </c>
      <c r="K2601" s="90" t="s">
        <v>1963</v>
      </c>
      <c r="L2601" s="90" t="s">
        <v>587</v>
      </c>
      <c r="M2601" s="94" t="str">
        <f t="shared" si="43"/>
        <v>EDO Josep</v>
      </c>
      <c r="N2601" s="94" t="str">
        <f>IFERROR(VLOOKUP(A2601,'[2]CLASES-TEMPORADA 2022_2023-2023'!$A:$M,12,0),"")</f>
        <v/>
      </c>
      <c r="O2601" s="90" t="str">
        <f>IFERROR(VLOOKUP(A2601,'[2]CLASES-TEMPORADA 2022_2023-2023'!$A:$M,13,0),"")</f>
        <v/>
      </c>
    </row>
    <row r="2602" spans="1:15" s="94" customFormat="1" x14ac:dyDescent="0.2">
      <c r="A2602" s="116">
        <v>25905</v>
      </c>
      <c r="B2602" s="90" t="s">
        <v>8750</v>
      </c>
      <c r="C2602" s="90" t="s">
        <v>21</v>
      </c>
      <c r="D2602" s="90" t="s">
        <v>15484</v>
      </c>
      <c r="E2602" s="90" t="s">
        <v>41</v>
      </c>
      <c r="F2602" s="90" t="s">
        <v>6408</v>
      </c>
      <c r="G2602" s="90" t="s">
        <v>15485</v>
      </c>
      <c r="H2602" s="90" t="s">
        <v>920</v>
      </c>
      <c r="I2602" s="90" t="s">
        <v>940</v>
      </c>
      <c r="J2602" s="116">
        <v>261</v>
      </c>
      <c r="K2602" s="90" t="s">
        <v>1963</v>
      </c>
      <c r="L2602" s="90" t="s">
        <v>587</v>
      </c>
      <c r="M2602" s="94" t="str">
        <f t="shared" si="43"/>
        <v>GARCIA David</v>
      </c>
      <c r="N2602" s="94" t="str">
        <f>IFERROR(VLOOKUP(A2602,'[2]CLASES-TEMPORADA 2022_2023-2023'!$A:$M,12,0),"")</f>
        <v/>
      </c>
      <c r="O2602" s="90" t="str">
        <f>IFERROR(VLOOKUP(A2602,'[2]CLASES-TEMPORADA 2022_2023-2023'!$A:$M,13,0),"")</f>
        <v/>
      </c>
    </row>
    <row r="2603" spans="1:15" s="94" customFormat="1" x14ac:dyDescent="0.2">
      <c r="A2603" s="116">
        <v>25902</v>
      </c>
      <c r="B2603" s="90" t="s">
        <v>8750</v>
      </c>
      <c r="C2603" s="90" t="s">
        <v>2311</v>
      </c>
      <c r="D2603" s="90" t="s">
        <v>5170</v>
      </c>
      <c r="E2603" s="90" t="s">
        <v>3209</v>
      </c>
      <c r="F2603" s="90" t="s">
        <v>5171</v>
      </c>
      <c r="G2603" s="90" t="s">
        <v>15486</v>
      </c>
      <c r="H2603" s="90" t="s">
        <v>909</v>
      </c>
      <c r="I2603" s="90" t="s">
        <v>1236</v>
      </c>
      <c r="J2603" s="116">
        <v>10176</v>
      </c>
      <c r="K2603" s="90" t="s">
        <v>1963</v>
      </c>
      <c r="L2603" s="90" t="s">
        <v>587</v>
      </c>
      <c r="M2603" s="94" t="str">
        <f t="shared" si="43"/>
        <v>CERDA Jose Luis</v>
      </c>
      <c r="N2603" s="94" t="str">
        <f>IFERROR(VLOOKUP(A2603,'[2]CLASES-TEMPORADA 2022_2023-2023'!$A:$M,12,0),"")</f>
        <v/>
      </c>
      <c r="O2603" s="90" t="str">
        <f>IFERROR(VLOOKUP(A2603,'[2]CLASES-TEMPORADA 2022_2023-2023'!$A:$M,13,0),"")</f>
        <v/>
      </c>
    </row>
    <row r="2604" spans="1:15" s="94" customFormat="1" x14ac:dyDescent="0.2">
      <c r="A2604" s="116">
        <v>25894</v>
      </c>
      <c r="B2604" s="90" t="s">
        <v>8750</v>
      </c>
      <c r="C2604" s="90" t="s">
        <v>5172</v>
      </c>
      <c r="D2604" s="90" t="s">
        <v>5173</v>
      </c>
      <c r="E2604" s="90" t="s">
        <v>5174</v>
      </c>
      <c r="F2604" s="90" t="s">
        <v>5175</v>
      </c>
      <c r="G2604" s="90" t="s">
        <v>15487</v>
      </c>
      <c r="H2604" s="90" t="s">
        <v>909</v>
      </c>
      <c r="I2604" s="90" t="s">
        <v>1260</v>
      </c>
      <c r="J2604" s="116">
        <v>10183</v>
      </c>
      <c r="K2604" s="90" t="s">
        <v>1963</v>
      </c>
      <c r="L2604" s="90" t="s">
        <v>582</v>
      </c>
      <c r="M2604" s="94" t="str">
        <f t="shared" si="43"/>
        <v>LORO Jose Juan</v>
      </c>
      <c r="N2604" s="94" t="str">
        <f>IFERROR(VLOOKUP(A2604,'[2]CLASES-TEMPORADA 2022_2023-2023'!$A:$M,12,0),"")</f>
        <v/>
      </c>
      <c r="O2604" s="90" t="str">
        <f>IFERROR(VLOOKUP(A2604,'[2]CLASES-TEMPORADA 2022_2023-2023'!$A:$M,13,0),"")</f>
        <v/>
      </c>
    </row>
    <row r="2605" spans="1:15" s="94" customFormat="1" x14ac:dyDescent="0.2">
      <c r="A2605" s="116">
        <v>25891</v>
      </c>
      <c r="B2605" s="90" t="s">
        <v>8750</v>
      </c>
      <c r="C2605" s="90" t="s">
        <v>3774</v>
      </c>
      <c r="D2605" s="90" t="s">
        <v>5176</v>
      </c>
      <c r="E2605" s="90" t="s">
        <v>2550</v>
      </c>
      <c r="F2605" s="90" t="s">
        <v>5177</v>
      </c>
      <c r="G2605" s="90" t="s">
        <v>15488</v>
      </c>
      <c r="H2605" s="90" t="s">
        <v>913</v>
      </c>
      <c r="I2605" s="90" t="s">
        <v>1170</v>
      </c>
      <c r="J2605" s="116">
        <v>406</v>
      </c>
      <c r="K2605" s="90" t="s">
        <v>1963</v>
      </c>
      <c r="L2605" s="90" t="s">
        <v>587</v>
      </c>
      <c r="M2605" s="94" t="str">
        <f t="shared" si="43"/>
        <v>OLIVERAS Gabriel</v>
      </c>
      <c r="N2605" s="94" t="str">
        <f>IFERROR(VLOOKUP(A2605,'[2]CLASES-TEMPORADA 2022_2023-2023'!$A:$M,12,0),"")</f>
        <v/>
      </c>
      <c r="O2605" s="90" t="str">
        <f>IFERROR(VLOOKUP(A2605,'[2]CLASES-TEMPORADA 2022_2023-2023'!$A:$M,13,0),"")</f>
        <v/>
      </c>
    </row>
    <row r="2606" spans="1:15" s="94" customFormat="1" x14ac:dyDescent="0.2">
      <c r="A2606" s="116">
        <v>25884</v>
      </c>
      <c r="B2606" s="90" t="s">
        <v>8750</v>
      </c>
      <c r="C2606" s="90" t="s">
        <v>82</v>
      </c>
      <c r="D2606" s="90" t="s">
        <v>51</v>
      </c>
      <c r="E2606" s="90" t="s">
        <v>15489</v>
      </c>
      <c r="F2606" s="90" t="s">
        <v>15490</v>
      </c>
      <c r="G2606" s="90" t="s">
        <v>15491</v>
      </c>
      <c r="H2606" s="90" t="s">
        <v>909</v>
      </c>
      <c r="I2606" s="90" t="s">
        <v>1128</v>
      </c>
      <c r="J2606" s="116">
        <v>300</v>
      </c>
      <c r="K2606" s="90" t="s">
        <v>1963</v>
      </c>
      <c r="L2606" s="90" t="s">
        <v>587</v>
      </c>
      <c r="M2606" s="94" t="str">
        <f t="shared" si="43"/>
        <v>VARGAS Neo</v>
      </c>
      <c r="N2606" s="94" t="str">
        <f>IFERROR(VLOOKUP(A2606,'[2]CLASES-TEMPORADA 2022_2023-2023'!$A:$M,12,0),"")</f>
        <v/>
      </c>
      <c r="O2606" s="90" t="str">
        <f>IFERROR(VLOOKUP(A2606,'[2]CLASES-TEMPORADA 2022_2023-2023'!$A:$M,13,0),"")</f>
        <v/>
      </c>
    </row>
    <row r="2607" spans="1:15" s="94" customFormat="1" x14ac:dyDescent="0.2">
      <c r="A2607" s="116">
        <v>25883</v>
      </c>
      <c r="B2607" s="90" t="s">
        <v>8750</v>
      </c>
      <c r="C2607" s="90" t="s">
        <v>5178</v>
      </c>
      <c r="D2607" s="90" t="s">
        <v>4773</v>
      </c>
      <c r="E2607" s="90" t="s">
        <v>108</v>
      </c>
      <c r="F2607" s="90" t="s">
        <v>5179</v>
      </c>
      <c r="G2607" s="90" t="s">
        <v>15492</v>
      </c>
      <c r="H2607" s="90" t="s">
        <v>920</v>
      </c>
      <c r="I2607" s="90" t="s">
        <v>940</v>
      </c>
      <c r="J2607" s="116">
        <v>261</v>
      </c>
      <c r="K2607" s="90" t="s">
        <v>1963</v>
      </c>
      <c r="L2607" s="90" t="s">
        <v>587</v>
      </c>
      <c r="M2607" s="94" t="str">
        <f t="shared" si="43"/>
        <v>BONALUQUE Sergio</v>
      </c>
      <c r="N2607" s="94" t="str">
        <f>IFERROR(VLOOKUP(A2607,'[2]CLASES-TEMPORADA 2022_2023-2023'!$A:$M,12,0),"")</f>
        <v/>
      </c>
      <c r="O2607" s="90" t="str">
        <f>IFERROR(VLOOKUP(A2607,'[2]CLASES-TEMPORADA 2022_2023-2023'!$A:$M,13,0),"")</f>
        <v/>
      </c>
    </row>
    <row r="2608" spans="1:15" s="94" customFormat="1" x14ac:dyDescent="0.2">
      <c r="A2608" s="116">
        <v>25870</v>
      </c>
      <c r="B2608" s="90" t="s">
        <v>8750</v>
      </c>
      <c r="C2608" s="90" t="s">
        <v>2211</v>
      </c>
      <c r="D2608" s="90" t="s">
        <v>15493</v>
      </c>
      <c r="E2608" s="90" t="s">
        <v>15494</v>
      </c>
      <c r="F2608" s="90" t="s">
        <v>15495</v>
      </c>
      <c r="G2608" s="90" t="s">
        <v>15496</v>
      </c>
      <c r="H2608" s="90" t="s">
        <v>909</v>
      </c>
      <c r="I2608" s="90" t="s">
        <v>1193</v>
      </c>
      <c r="J2608" s="116">
        <v>292</v>
      </c>
      <c r="K2608" s="90" t="s">
        <v>1963</v>
      </c>
      <c r="L2608" s="90" t="s">
        <v>587</v>
      </c>
      <c r="M2608" s="94" t="str">
        <f t="shared" si="43"/>
        <v>CARDOZO Sacha Frank</v>
      </c>
      <c r="N2608" s="94" t="str">
        <f>IFERROR(VLOOKUP(A2608,'[2]CLASES-TEMPORADA 2022_2023-2023'!$A:$M,12,0),"")</f>
        <v/>
      </c>
      <c r="O2608" s="90" t="str">
        <f>IFERROR(VLOOKUP(A2608,'[2]CLASES-TEMPORADA 2022_2023-2023'!$A:$M,13,0),"")</f>
        <v/>
      </c>
    </row>
    <row r="2609" spans="1:15" s="94" customFormat="1" x14ac:dyDescent="0.2">
      <c r="A2609" s="116">
        <v>25859</v>
      </c>
      <c r="B2609" s="90" t="s">
        <v>8750</v>
      </c>
      <c r="C2609" s="90" t="s">
        <v>4139</v>
      </c>
      <c r="D2609" s="90" t="s">
        <v>5180</v>
      </c>
      <c r="E2609" s="90" t="s">
        <v>58</v>
      </c>
      <c r="F2609" s="90" t="s">
        <v>5181</v>
      </c>
      <c r="G2609" s="90" t="s">
        <v>15497</v>
      </c>
      <c r="H2609" s="90" t="s">
        <v>909</v>
      </c>
      <c r="I2609" s="90" t="s">
        <v>1181</v>
      </c>
      <c r="J2609" s="116">
        <v>293</v>
      </c>
      <c r="K2609" s="90" t="s">
        <v>1963</v>
      </c>
      <c r="L2609" s="90" t="s">
        <v>587</v>
      </c>
      <c r="M2609" s="94" t="str">
        <f t="shared" si="43"/>
        <v>GIMENEZ Angel</v>
      </c>
      <c r="N2609" s="94" t="str">
        <f>IFERROR(VLOOKUP(A2609,'[2]CLASES-TEMPORADA 2022_2023-2023'!$A:$M,12,0),"")</f>
        <v/>
      </c>
      <c r="O2609" s="90" t="str">
        <f>IFERROR(VLOOKUP(A2609,'[2]CLASES-TEMPORADA 2022_2023-2023'!$A:$M,13,0),"")</f>
        <v/>
      </c>
    </row>
    <row r="2610" spans="1:15" s="94" customFormat="1" x14ac:dyDescent="0.2">
      <c r="A2610" s="116">
        <v>25858</v>
      </c>
      <c r="B2610" s="90" t="s">
        <v>8750</v>
      </c>
      <c r="C2610" s="90" t="s">
        <v>5182</v>
      </c>
      <c r="D2610" s="90" t="s">
        <v>115</v>
      </c>
      <c r="E2610" s="90" t="s">
        <v>5183</v>
      </c>
      <c r="F2610" s="90" t="s">
        <v>5184</v>
      </c>
      <c r="G2610" s="90" t="s">
        <v>15498</v>
      </c>
      <c r="H2610" s="90" t="s">
        <v>913</v>
      </c>
      <c r="I2610" s="90" t="s">
        <v>1237</v>
      </c>
      <c r="J2610" s="116">
        <v>195</v>
      </c>
      <c r="K2610" s="90" t="s">
        <v>1963</v>
      </c>
      <c r="L2610" s="90" t="s">
        <v>587</v>
      </c>
      <c r="M2610" s="94" t="str">
        <f t="shared" si="43"/>
        <v>HURTADO Jose Alberto</v>
      </c>
      <c r="N2610" s="94" t="str">
        <f>IFERROR(VLOOKUP(A2610,'[2]CLASES-TEMPORADA 2022_2023-2023'!$A:$M,12,0),"")</f>
        <v/>
      </c>
      <c r="O2610" s="90" t="str">
        <f>IFERROR(VLOOKUP(A2610,'[2]CLASES-TEMPORADA 2022_2023-2023'!$A:$M,13,0),"")</f>
        <v/>
      </c>
    </row>
    <row r="2611" spans="1:15" s="94" customFormat="1" x14ac:dyDescent="0.2">
      <c r="A2611" s="116">
        <v>25857</v>
      </c>
      <c r="B2611" s="90" t="s">
        <v>8750</v>
      </c>
      <c r="C2611" s="90" t="s">
        <v>22</v>
      </c>
      <c r="D2611" s="90" t="s">
        <v>5185</v>
      </c>
      <c r="E2611" s="90" t="s">
        <v>54</v>
      </c>
      <c r="F2611" s="90" t="s">
        <v>5186</v>
      </c>
      <c r="G2611" s="90" t="s">
        <v>15499</v>
      </c>
      <c r="H2611" s="90" t="s">
        <v>920</v>
      </c>
      <c r="I2611" s="90" t="s">
        <v>1193</v>
      </c>
      <c r="J2611" s="116">
        <v>292</v>
      </c>
      <c r="K2611" s="90" t="s">
        <v>1963</v>
      </c>
      <c r="L2611" s="90" t="s">
        <v>587</v>
      </c>
      <c r="M2611" s="94" t="str">
        <f t="shared" si="43"/>
        <v>FERNANDEZ Carlos</v>
      </c>
      <c r="N2611" s="94" t="str">
        <f>IFERROR(VLOOKUP(A2611,'[2]CLASES-TEMPORADA 2022_2023-2023'!$A:$M,12,0),"")</f>
        <v/>
      </c>
      <c r="O2611" s="90" t="str">
        <f>IFERROR(VLOOKUP(A2611,'[2]CLASES-TEMPORADA 2022_2023-2023'!$A:$M,13,0),"")</f>
        <v/>
      </c>
    </row>
    <row r="2612" spans="1:15" s="94" customFormat="1" x14ac:dyDescent="0.2">
      <c r="A2612" s="116">
        <v>25852</v>
      </c>
      <c r="B2612" s="90" t="s">
        <v>8750</v>
      </c>
      <c r="C2612" s="90" t="s">
        <v>5941</v>
      </c>
      <c r="D2612" s="90" t="s">
        <v>15500</v>
      </c>
      <c r="E2612" s="90" t="s">
        <v>105</v>
      </c>
      <c r="F2612" s="90" t="s">
        <v>15501</v>
      </c>
      <c r="G2612" s="90" t="s">
        <v>15502</v>
      </c>
      <c r="H2612" s="90" t="s">
        <v>920</v>
      </c>
      <c r="I2612" s="90" t="s">
        <v>362</v>
      </c>
      <c r="J2612" s="116">
        <v>630</v>
      </c>
      <c r="K2612" s="90" t="s">
        <v>1963</v>
      </c>
      <c r="L2612" s="90" t="s">
        <v>587</v>
      </c>
      <c r="M2612" s="94" t="str">
        <f t="shared" si="43"/>
        <v>MARÍN Francisco Javier</v>
      </c>
      <c r="N2612" s="94" t="str">
        <f>IFERROR(VLOOKUP(A2612,'[2]CLASES-TEMPORADA 2022_2023-2023'!$A:$M,12,0),"")</f>
        <v/>
      </c>
      <c r="O2612" s="90" t="str">
        <f>IFERROR(VLOOKUP(A2612,'[2]CLASES-TEMPORADA 2022_2023-2023'!$A:$M,13,0),"")</f>
        <v/>
      </c>
    </row>
    <row r="2613" spans="1:15" s="94" customFormat="1" x14ac:dyDescent="0.2">
      <c r="A2613" s="116">
        <v>25850</v>
      </c>
      <c r="B2613" s="90" t="s">
        <v>8750</v>
      </c>
      <c r="C2613" s="90" t="s">
        <v>1433</v>
      </c>
      <c r="D2613" s="90" t="s">
        <v>1092</v>
      </c>
      <c r="E2613" s="90" t="s">
        <v>4111</v>
      </c>
      <c r="F2613" s="90" t="s">
        <v>5187</v>
      </c>
      <c r="G2613" s="90" t="s">
        <v>15503</v>
      </c>
      <c r="H2613" s="90" t="s">
        <v>920</v>
      </c>
      <c r="I2613" s="90" t="s">
        <v>941</v>
      </c>
      <c r="J2613" s="116">
        <v>262</v>
      </c>
      <c r="K2613" s="90" t="s">
        <v>1963</v>
      </c>
      <c r="L2613" s="90" t="s">
        <v>587</v>
      </c>
      <c r="M2613" s="94" t="str">
        <f t="shared" si="43"/>
        <v>MALDONADO Esteban</v>
      </c>
      <c r="N2613" s="94" t="str">
        <f>IFERROR(VLOOKUP(A2613,'[2]CLASES-TEMPORADA 2022_2023-2023'!$A:$M,12,0),"")</f>
        <v/>
      </c>
      <c r="O2613" s="90" t="str">
        <f>IFERROR(VLOOKUP(A2613,'[2]CLASES-TEMPORADA 2022_2023-2023'!$A:$M,13,0),"")</f>
        <v/>
      </c>
    </row>
    <row r="2614" spans="1:15" s="94" customFormat="1" x14ac:dyDescent="0.2">
      <c r="A2614" s="116">
        <v>25842</v>
      </c>
      <c r="B2614" s="90" t="s">
        <v>8750</v>
      </c>
      <c r="C2614" s="90" t="s">
        <v>1788</v>
      </c>
      <c r="D2614" s="90" t="s">
        <v>2294</v>
      </c>
      <c r="E2614" s="90" t="s">
        <v>77</v>
      </c>
      <c r="F2614" s="90" t="s">
        <v>5188</v>
      </c>
      <c r="G2614" s="90" t="s">
        <v>15504</v>
      </c>
      <c r="H2614" s="90" t="s">
        <v>920</v>
      </c>
      <c r="I2614" s="90" t="s">
        <v>1235</v>
      </c>
      <c r="J2614" s="116">
        <v>10036</v>
      </c>
      <c r="K2614" s="90" t="s">
        <v>1963</v>
      </c>
      <c r="L2614" s="90" t="s">
        <v>587</v>
      </c>
      <c r="M2614" s="94" t="str">
        <f t="shared" si="43"/>
        <v>CAMPOS Alberto</v>
      </c>
      <c r="N2614" s="94" t="str">
        <f>IFERROR(VLOOKUP(A2614,'[2]CLASES-TEMPORADA 2022_2023-2023'!$A:$M,12,0),"")</f>
        <v/>
      </c>
      <c r="O2614" s="90" t="str">
        <f>IFERROR(VLOOKUP(A2614,'[2]CLASES-TEMPORADA 2022_2023-2023'!$A:$M,13,0),"")</f>
        <v/>
      </c>
    </row>
    <row r="2615" spans="1:15" s="94" customFormat="1" x14ac:dyDescent="0.2">
      <c r="A2615" s="116">
        <v>25818</v>
      </c>
      <c r="B2615" s="90" t="s">
        <v>8750</v>
      </c>
      <c r="C2615" s="90" t="s">
        <v>3841</v>
      </c>
      <c r="D2615" s="90" t="s">
        <v>1535</v>
      </c>
      <c r="E2615" s="90" t="s">
        <v>2459</v>
      </c>
      <c r="F2615" s="90" t="s">
        <v>5189</v>
      </c>
      <c r="G2615" s="90" t="s">
        <v>15505</v>
      </c>
      <c r="H2615" s="90" t="s">
        <v>920</v>
      </c>
      <c r="I2615" s="90" t="s">
        <v>1229</v>
      </c>
      <c r="J2615" s="116">
        <v>404</v>
      </c>
      <c r="K2615" s="90" t="s">
        <v>1963</v>
      </c>
      <c r="L2615" s="90" t="s">
        <v>587</v>
      </c>
      <c r="M2615" s="94" t="str">
        <f t="shared" si="43"/>
        <v>GUINART Joel</v>
      </c>
      <c r="N2615" s="94" t="str">
        <f>IFERROR(VLOOKUP(A2615,'[2]CLASES-TEMPORADA 2022_2023-2023'!$A:$M,12,0),"")</f>
        <v/>
      </c>
      <c r="O2615" s="90" t="str">
        <f>IFERROR(VLOOKUP(A2615,'[2]CLASES-TEMPORADA 2022_2023-2023'!$A:$M,13,0),"")</f>
        <v/>
      </c>
    </row>
    <row r="2616" spans="1:15" s="94" customFormat="1" x14ac:dyDescent="0.2">
      <c r="A2616" s="116">
        <v>25814</v>
      </c>
      <c r="B2616" s="90" t="s">
        <v>8750</v>
      </c>
      <c r="C2616" s="90" t="s">
        <v>5190</v>
      </c>
      <c r="D2616" s="90" t="s">
        <v>5191</v>
      </c>
      <c r="E2616" s="90" t="s">
        <v>2284</v>
      </c>
      <c r="F2616" s="90" t="s">
        <v>5192</v>
      </c>
      <c r="G2616" s="90" t="s">
        <v>15506</v>
      </c>
      <c r="H2616" s="90" t="s">
        <v>920</v>
      </c>
      <c r="I2616" s="90" t="s">
        <v>11163</v>
      </c>
      <c r="J2616" s="116">
        <v>10478</v>
      </c>
      <c r="K2616" s="90" t="s">
        <v>1963</v>
      </c>
      <c r="L2616" s="90" t="s">
        <v>587</v>
      </c>
      <c r="M2616" s="94" t="str">
        <f t="shared" si="43"/>
        <v>OBIOLS Pol</v>
      </c>
      <c r="N2616" s="94" t="str">
        <f>IFERROR(VLOOKUP(A2616,'[2]CLASES-TEMPORADA 2022_2023-2023'!$A:$M,12,0),"")</f>
        <v/>
      </c>
      <c r="O2616" s="90" t="str">
        <f>IFERROR(VLOOKUP(A2616,'[2]CLASES-TEMPORADA 2022_2023-2023'!$A:$M,13,0),"")</f>
        <v/>
      </c>
    </row>
    <row r="2617" spans="1:15" s="94" customFormat="1" x14ac:dyDescent="0.2">
      <c r="A2617" s="116">
        <v>25813</v>
      </c>
      <c r="B2617" s="90" t="s">
        <v>8750</v>
      </c>
      <c r="C2617" s="90" t="s">
        <v>523</v>
      </c>
      <c r="D2617" s="90" t="s">
        <v>524</v>
      </c>
      <c r="E2617" s="90" t="s">
        <v>120</v>
      </c>
      <c r="F2617" s="90" t="s">
        <v>5193</v>
      </c>
      <c r="G2617" s="90" t="s">
        <v>15507</v>
      </c>
      <c r="H2617" s="90" t="s">
        <v>913</v>
      </c>
      <c r="I2617" s="90" t="s">
        <v>938</v>
      </c>
      <c r="J2617" s="116">
        <v>130</v>
      </c>
      <c r="K2617" s="90" t="s">
        <v>1963</v>
      </c>
      <c r="L2617" s="90" t="s">
        <v>587</v>
      </c>
      <c r="M2617" s="94" t="str">
        <f t="shared" ref="M2617:M2680" si="44">CONCATENATE(C2617," ",PROPER(E2617))</f>
        <v>MATARO Edgar</v>
      </c>
      <c r="N2617" s="94">
        <f>IFERROR(VLOOKUP(A2617,'[2]CLASES-TEMPORADA 2022_2023-2023'!$A:$M,12,0),"")</f>
        <v>10</v>
      </c>
      <c r="O2617" s="90" t="str">
        <f>IFERROR(VLOOKUP(A2617,'[2]CLASES-TEMPORADA 2022_2023-2023'!$A:$M,13,0),"")</f>
        <v>INT</v>
      </c>
    </row>
    <row r="2618" spans="1:15" s="94" customFormat="1" x14ac:dyDescent="0.2">
      <c r="A2618" s="116">
        <v>25808</v>
      </c>
      <c r="B2618" s="90" t="s">
        <v>8750</v>
      </c>
      <c r="C2618" s="90" t="s">
        <v>1535</v>
      </c>
      <c r="D2618" s="90" t="s">
        <v>5194</v>
      </c>
      <c r="E2618" s="90" t="s">
        <v>2032</v>
      </c>
      <c r="F2618" s="90" t="s">
        <v>5195</v>
      </c>
      <c r="G2618" s="90" t="s">
        <v>15508</v>
      </c>
      <c r="H2618" s="90" t="s">
        <v>913</v>
      </c>
      <c r="I2618" s="90" t="s">
        <v>990</v>
      </c>
      <c r="J2618" s="116">
        <v>736</v>
      </c>
      <c r="K2618" s="90" t="s">
        <v>1963</v>
      </c>
      <c r="L2618" s="90" t="s">
        <v>587</v>
      </c>
      <c r="M2618" s="94" t="str">
        <f t="shared" si="44"/>
        <v>FONT Aniol</v>
      </c>
      <c r="N2618" s="94" t="str">
        <f>IFERROR(VLOOKUP(A2618,'[2]CLASES-TEMPORADA 2022_2023-2023'!$A:$M,12,0),"")</f>
        <v/>
      </c>
      <c r="O2618" s="90" t="str">
        <f>IFERROR(VLOOKUP(A2618,'[2]CLASES-TEMPORADA 2022_2023-2023'!$A:$M,13,0),"")</f>
        <v/>
      </c>
    </row>
    <row r="2619" spans="1:15" s="94" customFormat="1" x14ac:dyDescent="0.2">
      <c r="A2619" s="116">
        <v>25801</v>
      </c>
      <c r="B2619" s="90" t="s">
        <v>8750</v>
      </c>
      <c r="C2619" s="90" t="s">
        <v>37</v>
      </c>
      <c r="D2619" s="90" t="s">
        <v>5196</v>
      </c>
      <c r="E2619" s="90" t="s">
        <v>931</v>
      </c>
      <c r="F2619" s="90" t="s">
        <v>4166</v>
      </c>
      <c r="G2619" s="90" t="s">
        <v>15509</v>
      </c>
      <c r="H2619" s="90" t="s">
        <v>913</v>
      </c>
      <c r="I2619" s="90" t="s">
        <v>1171</v>
      </c>
      <c r="J2619" s="116">
        <v>59</v>
      </c>
      <c r="K2619" s="90" t="s">
        <v>1963</v>
      </c>
      <c r="L2619" s="90" t="s">
        <v>587</v>
      </c>
      <c r="M2619" s="94" t="str">
        <f t="shared" si="44"/>
        <v>MORENO Alex</v>
      </c>
      <c r="N2619" s="94" t="str">
        <f>IFERROR(VLOOKUP(A2619,'[2]CLASES-TEMPORADA 2022_2023-2023'!$A:$M,12,0),"")</f>
        <v/>
      </c>
      <c r="O2619" s="90" t="str">
        <f>IFERROR(VLOOKUP(A2619,'[2]CLASES-TEMPORADA 2022_2023-2023'!$A:$M,13,0),"")</f>
        <v/>
      </c>
    </row>
    <row r="2620" spans="1:15" s="94" customFormat="1" x14ac:dyDescent="0.2">
      <c r="A2620" s="116">
        <v>25799</v>
      </c>
      <c r="B2620" s="90" t="s">
        <v>8750</v>
      </c>
      <c r="C2620" s="90" t="s">
        <v>1043</v>
      </c>
      <c r="D2620" s="90" t="s">
        <v>5197</v>
      </c>
      <c r="E2620" s="90" t="s">
        <v>107</v>
      </c>
      <c r="F2620" s="90" t="s">
        <v>5198</v>
      </c>
      <c r="G2620" s="90" t="s">
        <v>15510</v>
      </c>
      <c r="H2620" s="90" t="s">
        <v>913</v>
      </c>
      <c r="I2620" s="90" t="s">
        <v>949</v>
      </c>
      <c r="J2620" s="116">
        <v>295</v>
      </c>
      <c r="K2620" s="90" t="s">
        <v>1963</v>
      </c>
      <c r="L2620" s="90" t="s">
        <v>587</v>
      </c>
      <c r="M2620" s="94" t="str">
        <f t="shared" si="44"/>
        <v>HERRERO Ivan</v>
      </c>
      <c r="N2620" s="94" t="str">
        <f>IFERROR(VLOOKUP(A2620,'[2]CLASES-TEMPORADA 2022_2023-2023'!$A:$M,12,0),"")</f>
        <v/>
      </c>
      <c r="O2620" s="90" t="str">
        <f>IFERROR(VLOOKUP(A2620,'[2]CLASES-TEMPORADA 2022_2023-2023'!$A:$M,13,0),"")</f>
        <v/>
      </c>
    </row>
    <row r="2621" spans="1:15" s="94" customFormat="1" x14ac:dyDescent="0.2">
      <c r="A2621" s="116">
        <v>25785</v>
      </c>
      <c r="B2621" s="90" t="s">
        <v>8750</v>
      </c>
      <c r="C2621" s="90" t="s">
        <v>84</v>
      </c>
      <c r="D2621" s="90" t="s">
        <v>1477</v>
      </c>
      <c r="E2621" s="90" t="s">
        <v>24</v>
      </c>
      <c r="F2621" s="90" t="s">
        <v>5200</v>
      </c>
      <c r="G2621" s="90" t="s">
        <v>12332</v>
      </c>
      <c r="H2621" s="90" t="s">
        <v>913</v>
      </c>
      <c r="I2621" s="90" t="s">
        <v>941</v>
      </c>
      <c r="J2621" s="116">
        <v>262</v>
      </c>
      <c r="K2621" s="90" t="s">
        <v>1963</v>
      </c>
      <c r="L2621" s="90" t="s">
        <v>587</v>
      </c>
      <c r="M2621" s="94" t="str">
        <f t="shared" si="44"/>
        <v>GONZALEZ Daniel</v>
      </c>
      <c r="N2621" s="94" t="str">
        <f>IFERROR(VLOOKUP(A2621,'[2]CLASES-TEMPORADA 2022_2023-2023'!$A:$M,12,0),"")</f>
        <v/>
      </c>
      <c r="O2621" s="90" t="str">
        <f>IFERROR(VLOOKUP(A2621,'[2]CLASES-TEMPORADA 2022_2023-2023'!$A:$M,13,0),"")</f>
        <v/>
      </c>
    </row>
    <row r="2622" spans="1:15" s="94" customFormat="1" x14ac:dyDescent="0.2">
      <c r="A2622" s="116">
        <v>25780</v>
      </c>
      <c r="B2622" s="90" t="s">
        <v>8750</v>
      </c>
      <c r="C2622" s="90" t="s">
        <v>5202</v>
      </c>
      <c r="D2622" s="90" t="s">
        <v>5203</v>
      </c>
      <c r="E2622" s="90" t="s">
        <v>2731</v>
      </c>
      <c r="F2622" s="90" t="s">
        <v>5204</v>
      </c>
      <c r="G2622" s="90" t="s">
        <v>15511</v>
      </c>
      <c r="H2622" s="90" t="s">
        <v>909</v>
      </c>
      <c r="I2622" s="90" t="s">
        <v>946</v>
      </c>
      <c r="J2622" s="116">
        <v>268</v>
      </c>
      <c r="K2622" s="90" t="s">
        <v>1963</v>
      </c>
      <c r="L2622" s="90" t="s">
        <v>587</v>
      </c>
      <c r="M2622" s="94" t="str">
        <f t="shared" si="44"/>
        <v>RODA Martí</v>
      </c>
      <c r="N2622" s="94" t="str">
        <f>IFERROR(VLOOKUP(A2622,'[2]CLASES-TEMPORADA 2022_2023-2023'!$A:$M,12,0),"")</f>
        <v/>
      </c>
      <c r="O2622" s="90" t="str">
        <f>IFERROR(VLOOKUP(A2622,'[2]CLASES-TEMPORADA 2022_2023-2023'!$A:$M,13,0),"")</f>
        <v/>
      </c>
    </row>
    <row r="2623" spans="1:15" s="94" customFormat="1" x14ac:dyDescent="0.2">
      <c r="A2623" s="116">
        <v>25775</v>
      </c>
      <c r="B2623" s="90" t="s">
        <v>8750</v>
      </c>
      <c r="C2623" s="90" t="s">
        <v>5205</v>
      </c>
      <c r="D2623" s="90" t="s">
        <v>5206</v>
      </c>
      <c r="E2623" s="90" t="s">
        <v>2150</v>
      </c>
      <c r="F2623" s="90" t="s">
        <v>5207</v>
      </c>
      <c r="G2623" s="90" t="s">
        <v>15512</v>
      </c>
      <c r="H2623" s="90" t="s">
        <v>913</v>
      </c>
      <c r="I2623" s="90" t="s">
        <v>1126</v>
      </c>
      <c r="J2623" s="116">
        <v>128</v>
      </c>
      <c r="K2623" s="90" t="s">
        <v>1963</v>
      </c>
      <c r="L2623" s="90" t="s">
        <v>587</v>
      </c>
      <c r="M2623" s="94" t="str">
        <f t="shared" si="44"/>
        <v>TORNE Eric</v>
      </c>
      <c r="N2623" s="94" t="str">
        <f>IFERROR(VLOOKUP(A2623,'[2]CLASES-TEMPORADA 2022_2023-2023'!$A:$M,12,0),"")</f>
        <v/>
      </c>
      <c r="O2623" s="90" t="str">
        <f>IFERROR(VLOOKUP(A2623,'[2]CLASES-TEMPORADA 2022_2023-2023'!$A:$M,13,0),"")</f>
        <v/>
      </c>
    </row>
    <row r="2624" spans="1:15" s="94" customFormat="1" x14ac:dyDescent="0.2">
      <c r="A2624" s="116">
        <v>25762</v>
      </c>
      <c r="B2624" s="90" t="s">
        <v>8750</v>
      </c>
      <c r="C2624" s="90" t="s">
        <v>1668</v>
      </c>
      <c r="D2624" s="90" t="s">
        <v>5061</v>
      </c>
      <c r="E2624" s="90" t="s">
        <v>5208</v>
      </c>
      <c r="F2624" s="90" t="s">
        <v>4329</v>
      </c>
      <c r="G2624" s="90" t="s">
        <v>15513</v>
      </c>
      <c r="H2624" s="90" t="s">
        <v>913</v>
      </c>
      <c r="I2624" s="90" t="s">
        <v>941</v>
      </c>
      <c r="J2624" s="116">
        <v>262</v>
      </c>
      <c r="K2624" s="90" t="s">
        <v>1963</v>
      </c>
      <c r="L2624" s="90" t="s">
        <v>587</v>
      </c>
      <c r="M2624" s="94" t="str">
        <f t="shared" si="44"/>
        <v>MORA Izani</v>
      </c>
      <c r="N2624" s="94" t="str">
        <f>IFERROR(VLOOKUP(A2624,'[2]CLASES-TEMPORADA 2022_2023-2023'!$A:$M,12,0),"")</f>
        <v/>
      </c>
      <c r="O2624" s="90" t="str">
        <f>IFERROR(VLOOKUP(A2624,'[2]CLASES-TEMPORADA 2022_2023-2023'!$A:$M,13,0),"")</f>
        <v/>
      </c>
    </row>
    <row r="2625" spans="1:15" s="94" customFormat="1" x14ac:dyDescent="0.2">
      <c r="A2625" s="116">
        <v>25758</v>
      </c>
      <c r="B2625" s="90" t="s">
        <v>8750</v>
      </c>
      <c r="C2625" s="90" t="s">
        <v>5209</v>
      </c>
      <c r="D2625" s="90" t="s">
        <v>91</v>
      </c>
      <c r="E2625" s="90" t="s">
        <v>2797</v>
      </c>
      <c r="F2625" s="90" t="s">
        <v>5210</v>
      </c>
      <c r="G2625" s="90" t="s">
        <v>15514</v>
      </c>
      <c r="H2625" s="90" t="s">
        <v>920</v>
      </c>
      <c r="I2625" s="90" t="s">
        <v>4965</v>
      </c>
      <c r="J2625" s="116">
        <v>260</v>
      </c>
      <c r="K2625" s="90" t="s">
        <v>1963</v>
      </c>
      <c r="L2625" s="90" t="s">
        <v>587</v>
      </c>
      <c r="M2625" s="94" t="str">
        <f t="shared" si="44"/>
        <v>MARTINEZ DE MORENTIN Sergi</v>
      </c>
      <c r="N2625" s="94" t="str">
        <f>IFERROR(VLOOKUP(A2625,'[2]CLASES-TEMPORADA 2022_2023-2023'!$A:$M,12,0),"")</f>
        <v/>
      </c>
      <c r="O2625" s="90" t="str">
        <f>IFERROR(VLOOKUP(A2625,'[2]CLASES-TEMPORADA 2022_2023-2023'!$A:$M,13,0),"")</f>
        <v/>
      </c>
    </row>
    <row r="2626" spans="1:15" s="94" customFormat="1" x14ac:dyDescent="0.2">
      <c r="A2626" s="116">
        <v>25754</v>
      </c>
      <c r="B2626" s="90" t="s">
        <v>8750</v>
      </c>
      <c r="C2626" s="90" t="s">
        <v>5211</v>
      </c>
      <c r="D2626" s="90" t="s">
        <v>3799</v>
      </c>
      <c r="E2626" s="90" t="s">
        <v>3484</v>
      </c>
      <c r="F2626" s="90" t="s">
        <v>5212</v>
      </c>
      <c r="G2626" s="90" t="s">
        <v>15515</v>
      </c>
      <c r="H2626" s="90" t="s">
        <v>909</v>
      </c>
      <c r="I2626" s="90" t="s">
        <v>1171</v>
      </c>
      <c r="J2626" s="116">
        <v>59</v>
      </c>
      <c r="K2626" s="90" t="s">
        <v>1963</v>
      </c>
      <c r="L2626" s="90" t="s">
        <v>587</v>
      </c>
      <c r="M2626" s="94" t="str">
        <f t="shared" si="44"/>
        <v>PORTET Joaquim</v>
      </c>
      <c r="N2626" s="94" t="str">
        <f>IFERROR(VLOOKUP(A2626,'[2]CLASES-TEMPORADA 2022_2023-2023'!$A:$M,12,0),"")</f>
        <v/>
      </c>
      <c r="O2626" s="90" t="str">
        <f>IFERROR(VLOOKUP(A2626,'[2]CLASES-TEMPORADA 2022_2023-2023'!$A:$M,13,0),"")</f>
        <v/>
      </c>
    </row>
    <row r="2627" spans="1:15" s="94" customFormat="1" x14ac:dyDescent="0.2">
      <c r="A2627" s="116">
        <v>25725</v>
      </c>
      <c r="B2627" s="90" t="s">
        <v>10851</v>
      </c>
      <c r="C2627" s="90" t="s">
        <v>5213</v>
      </c>
      <c r="D2627" s="90" t="s">
        <v>5214</v>
      </c>
      <c r="E2627" s="90" t="s">
        <v>5215</v>
      </c>
      <c r="F2627" s="90" t="s">
        <v>5216</v>
      </c>
      <c r="G2627" s="90" t="s">
        <v>15516</v>
      </c>
      <c r="H2627" s="90" t="s">
        <v>913</v>
      </c>
      <c r="I2627" s="90" t="s">
        <v>1170</v>
      </c>
      <c r="J2627" s="116">
        <v>406</v>
      </c>
      <c r="K2627" s="90" t="s">
        <v>1963</v>
      </c>
      <c r="L2627" s="90" t="s">
        <v>587</v>
      </c>
      <c r="M2627" s="94" t="str">
        <f t="shared" si="44"/>
        <v>GUARCH Alexia</v>
      </c>
      <c r="N2627" s="94" t="str">
        <f>IFERROR(VLOOKUP(A2627,'[2]CLASES-TEMPORADA 2022_2023-2023'!$A:$M,12,0),"")</f>
        <v/>
      </c>
      <c r="O2627" s="90" t="str">
        <f>IFERROR(VLOOKUP(A2627,'[2]CLASES-TEMPORADA 2022_2023-2023'!$A:$M,13,0),"")</f>
        <v/>
      </c>
    </row>
    <row r="2628" spans="1:15" s="94" customFormat="1" x14ac:dyDescent="0.2">
      <c r="A2628" s="116">
        <v>25716</v>
      </c>
      <c r="B2628" s="90" t="s">
        <v>8750</v>
      </c>
      <c r="C2628" s="90" t="s">
        <v>4183</v>
      </c>
      <c r="D2628" s="90" t="s">
        <v>5217</v>
      </c>
      <c r="E2628" s="90" t="s">
        <v>3004</v>
      </c>
      <c r="F2628" s="90" t="s">
        <v>5218</v>
      </c>
      <c r="G2628" s="90" t="s">
        <v>15517</v>
      </c>
      <c r="H2628" s="90" t="s">
        <v>909</v>
      </c>
      <c r="I2628" s="90" t="s">
        <v>1237</v>
      </c>
      <c r="J2628" s="116">
        <v>195</v>
      </c>
      <c r="K2628" s="90" t="s">
        <v>1963</v>
      </c>
      <c r="L2628" s="90" t="s">
        <v>587</v>
      </c>
      <c r="M2628" s="94" t="str">
        <f t="shared" si="44"/>
        <v>OLIVARES Josep</v>
      </c>
      <c r="N2628" s="94" t="str">
        <f>IFERROR(VLOOKUP(A2628,'[2]CLASES-TEMPORADA 2022_2023-2023'!$A:$M,12,0),"")</f>
        <v/>
      </c>
      <c r="O2628" s="90" t="str">
        <f>IFERROR(VLOOKUP(A2628,'[2]CLASES-TEMPORADA 2022_2023-2023'!$A:$M,13,0),"")</f>
        <v/>
      </c>
    </row>
    <row r="2629" spans="1:15" s="94" customFormat="1" x14ac:dyDescent="0.2">
      <c r="A2629" s="116">
        <v>25715</v>
      </c>
      <c r="B2629" s="90" t="s">
        <v>8750</v>
      </c>
      <c r="C2629" s="90" t="s">
        <v>25</v>
      </c>
      <c r="D2629" s="90" t="s">
        <v>5219</v>
      </c>
      <c r="E2629" s="90" t="s">
        <v>107</v>
      </c>
      <c r="F2629" s="90" t="s">
        <v>5220</v>
      </c>
      <c r="G2629" s="90" t="s">
        <v>15518</v>
      </c>
      <c r="H2629" s="90" t="s">
        <v>909</v>
      </c>
      <c r="I2629" s="90" t="s">
        <v>1136</v>
      </c>
      <c r="J2629" s="116">
        <v>291</v>
      </c>
      <c r="K2629" s="90" t="s">
        <v>1963</v>
      </c>
      <c r="L2629" s="90" t="s">
        <v>587</v>
      </c>
      <c r="M2629" s="94" t="str">
        <f t="shared" si="44"/>
        <v>MARTINEZ Ivan</v>
      </c>
      <c r="N2629" s="94" t="str">
        <f>IFERROR(VLOOKUP(A2629,'[2]CLASES-TEMPORADA 2022_2023-2023'!$A:$M,12,0),"")</f>
        <v/>
      </c>
      <c r="O2629" s="90" t="str">
        <f>IFERROR(VLOOKUP(A2629,'[2]CLASES-TEMPORADA 2022_2023-2023'!$A:$M,13,0),"")</f>
        <v/>
      </c>
    </row>
    <row r="2630" spans="1:15" s="94" customFormat="1" x14ac:dyDescent="0.2">
      <c r="A2630" s="116">
        <v>25714</v>
      </c>
      <c r="B2630" s="90" t="s">
        <v>10851</v>
      </c>
      <c r="C2630" s="90" t="s">
        <v>25</v>
      </c>
      <c r="D2630" s="90" t="s">
        <v>5219</v>
      </c>
      <c r="E2630" s="90" t="s">
        <v>2161</v>
      </c>
      <c r="F2630" s="90" t="s">
        <v>5221</v>
      </c>
      <c r="G2630" s="90" t="s">
        <v>15519</v>
      </c>
      <c r="H2630" s="90" t="s">
        <v>913</v>
      </c>
      <c r="I2630" s="90" t="s">
        <v>1136</v>
      </c>
      <c r="J2630" s="116">
        <v>291</v>
      </c>
      <c r="K2630" s="90" t="s">
        <v>1963</v>
      </c>
      <c r="L2630" s="90" t="s">
        <v>587</v>
      </c>
      <c r="M2630" s="94" t="str">
        <f t="shared" si="44"/>
        <v>MARTINEZ Eva</v>
      </c>
      <c r="N2630" s="94" t="str">
        <f>IFERROR(VLOOKUP(A2630,'[2]CLASES-TEMPORADA 2022_2023-2023'!$A:$M,12,0),"")</f>
        <v/>
      </c>
      <c r="O2630" s="90" t="str">
        <f>IFERROR(VLOOKUP(A2630,'[2]CLASES-TEMPORADA 2022_2023-2023'!$A:$M,13,0),"")</f>
        <v/>
      </c>
    </row>
    <row r="2631" spans="1:15" s="94" customFormat="1" x14ac:dyDescent="0.2">
      <c r="A2631" s="116">
        <v>25712</v>
      </c>
      <c r="B2631" s="90" t="s">
        <v>10851</v>
      </c>
      <c r="C2631" s="90" t="s">
        <v>1959</v>
      </c>
      <c r="D2631" s="90" t="s">
        <v>5222</v>
      </c>
      <c r="E2631" s="90" t="s">
        <v>5223</v>
      </c>
      <c r="F2631" s="90" t="s">
        <v>5224</v>
      </c>
      <c r="G2631" s="90" t="s">
        <v>15520</v>
      </c>
      <c r="H2631" s="90" t="s">
        <v>909</v>
      </c>
      <c r="I2631" s="90" t="s">
        <v>1126</v>
      </c>
      <c r="J2631" s="116">
        <v>128</v>
      </c>
      <c r="K2631" s="90" t="s">
        <v>1963</v>
      </c>
      <c r="L2631" s="90" t="s">
        <v>587</v>
      </c>
      <c r="M2631" s="94" t="str">
        <f t="shared" si="44"/>
        <v>SOLANS Edna</v>
      </c>
      <c r="N2631" s="94" t="str">
        <f>IFERROR(VLOOKUP(A2631,'[2]CLASES-TEMPORADA 2022_2023-2023'!$A:$M,12,0),"")</f>
        <v/>
      </c>
      <c r="O2631" s="90" t="str">
        <f>IFERROR(VLOOKUP(A2631,'[2]CLASES-TEMPORADA 2022_2023-2023'!$A:$M,13,0),"")</f>
        <v/>
      </c>
    </row>
    <row r="2632" spans="1:15" s="94" customFormat="1" x14ac:dyDescent="0.2">
      <c r="A2632" s="116">
        <v>25698</v>
      </c>
      <c r="B2632" s="90" t="s">
        <v>8750</v>
      </c>
      <c r="C2632" s="90" t="s">
        <v>71</v>
      </c>
      <c r="D2632" s="90" t="s">
        <v>3310</v>
      </c>
      <c r="E2632" s="90" t="s">
        <v>2459</v>
      </c>
      <c r="F2632" s="90" t="s">
        <v>5226</v>
      </c>
      <c r="G2632" s="90" t="s">
        <v>15521</v>
      </c>
      <c r="H2632" s="90" t="s">
        <v>913</v>
      </c>
      <c r="I2632" s="90" t="s">
        <v>1126</v>
      </c>
      <c r="J2632" s="116">
        <v>128</v>
      </c>
      <c r="K2632" s="90" t="s">
        <v>1963</v>
      </c>
      <c r="L2632" s="90" t="s">
        <v>587</v>
      </c>
      <c r="M2632" s="94" t="str">
        <f t="shared" si="44"/>
        <v>RUBIO Joel</v>
      </c>
      <c r="N2632" s="94" t="str">
        <f>IFERROR(VLOOKUP(A2632,'[2]CLASES-TEMPORADA 2022_2023-2023'!$A:$M,12,0),"")</f>
        <v/>
      </c>
      <c r="O2632" s="90" t="str">
        <f>IFERROR(VLOOKUP(A2632,'[2]CLASES-TEMPORADA 2022_2023-2023'!$A:$M,13,0),"")</f>
        <v/>
      </c>
    </row>
    <row r="2633" spans="1:15" s="94" customFormat="1" x14ac:dyDescent="0.2">
      <c r="A2633" s="116">
        <v>25692</v>
      </c>
      <c r="B2633" s="90" t="s">
        <v>8750</v>
      </c>
      <c r="C2633" s="90" t="s">
        <v>1440</v>
      </c>
      <c r="D2633" s="90" t="s">
        <v>1664</v>
      </c>
      <c r="E2633" s="90" t="s">
        <v>15522</v>
      </c>
      <c r="F2633" s="90" t="s">
        <v>4671</v>
      </c>
      <c r="G2633" s="90" t="s">
        <v>15523</v>
      </c>
      <c r="H2633" s="90" t="s">
        <v>909</v>
      </c>
      <c r="I2633" s="90" t="s">
        <v>939</v>
      </c>
      <c r="J2633" s="116">
        <v>252</v>
      </c>
      <c r="K2633" s="90" t="s">
        <v>1963</v>
      </c>
      <c r="L2633" s="90" t="s">
        <v>587</v>
      </c>
      <c r="M2633" s="94" t="str">
        <f t="shared" si="44"/>
        <v>BUENO Poul Ignasi</v>
      </c>
      <c r="N2633" s="94" t="str">
        <f>IFERROR(VLOOKUP(A2633,'[2]CLASES-TEMPORADA 2022_2023-2023'!$A:$M,12,0),"")</f>
        <v/>
      </c>
      <c r="O2633" s="90" t="str">
        <f>IFERROR(VLOOKUP(A2633,'[2]CLASES-TEMPORADA 2022_2023-2023'!$A:$M,13,0),"")</f>
        <v/>
      </c>
    </row>
    <row r="2634" spans="1:15" s="94" customFormat="1" x14ac:dyDescent="0.2">
      <c r="A2634" s="116">
        <v>25688</v>
      </c>
      <c r="B2634" s="90" t="s">
        <v>10851</v>
      </c>
      <c r="C2634" s="90" t="s">
        <v>5227</v>
      </c>
      <c r="D2634" s="90" t="s">
        <v>1536</v>
      </c>
      <c r="E2634" s="90" t="s">
        <v>2042</v>
      </c>
      <c r="F2634" s="90" t="s">
        <v>5228</v>
      </c>
      <c r="G2634" s="90" t="s">
        <v>15524</v>
      </c>
      <c r="H2634" s="90" t="s">
        <v>909</v>
      </c>
      <c r="I2634" s="90" t="s">
        <v>946</v>
      </c>
      <c r="J2634" s="116">
        <v>268</v>
      </c>
      <c r="K2634" s="90" t="s">
        <v>1963</v>
      </c>
      <c r="L2634" s="90" t="s">
        <v>587</v>
      </c>
      <c r="M2634" s="94" t="str">
        <f t="shared" si="44"/>
        <v>KREMEN Lara</v>
      </c>
      <c r="N2634" s="94" t="str">
        <f>IFERROR(VLOOKUP(A2634,'[2]CLASES-TEMPORADA 2022_2023-2023'!$A:$M,12,0),"")</f>
        <v/>
      </c>
      <c r="O2634" s="90" t="str">
        <f>IFERROR(VLOOKUP(A2634,'[2]CLASES-TEMPORADA 2022_2023-2023'!$A:$M,13,0),"")</f>
        <v/>
      </c>
    </row>
    <row r="2635" spans="1:15" s="94" customFormat="1" x14ac:dyDescent="0.2">
      <c r="A2635" s="116">
        <v>25673</v>
      </c>
      <c r="B2635" s="90" t="s">
        <v>8750</v>
      </c>
      <c r="C2635" s="90" t="s">
        <v>5229</v>
      </c>
      <c r="D2635" s="90" t="s">
        <v>5230</v>
      </c>
      <c r="E2635" s="90" t="s">
        <v>1737</v>
      </c>
      <c r="F2635" s="90" t="s">
        <v>2186</v>
      </c>
      <c r="G2635" s="90" t="s">
        <v>15525</v>
      </c>
      <c r="H2635" s="90" t="s">
        <v>909</v>
      </c>
      <c r="I2635" s="90" t="s">
        <v>938</v>
      </c>
      <c r="J2635" s="116">
        <v>130</v>
      </c>
      <c r="K2635" s="90" t="s">
        <v>1963</v>
      </c>
      <c r="L2635" s="90" t="s">
        <v>587</v>
      </c>
      <c r="M2635" s="94" t="str">
        <f t="shared" si="44"/>
        <v>MESTRES Arnau</v>
      </c>
      <c r="N2635" s="94" t="str">
        <f>IFERROR(VLOOKUP(A2635,'[2]CLASES-TEMPORADA 2022_2023-2023'!$A:$M,12,0),"")</f>
        <v/>
      </c>
      <c r="O2635" s="90" t="str">
        <f>IFERROR(VLOOKUP(A2635,'[2]CLASES-TEMPORADA 2022_2023-2023'!$A:$M,13,0),"")</f>
        <v/>
      </c>
    </row>
    <row r="2636" spans="1:15" s="94" customFormat="1" x14ac:dyDescent="0.2">
      <c r="A2636" s="116">
        <v>25668</v>
      </c>
      <c r="B2636" s="90" t="s">
        <v>8750</v>
      </c>
      <c r="C2636" s="90" t="s">
        <v>29</v>
      </c>
      <c r="D2636" s="90" t="s">
        <v>5231</v>
      </c>
      <c r="E2636" s="90" t="s">
        <v>2799</v>
      </c>
      <c r="F2636" s="90" t="s">
        <v>5232</v>
      </c>
      <c r="G2636" s="90" t="s">
        <v>15526</v>
      </c>
      <c r="H2636" s="90" t="s">
        <v>920</v>
      </c>
      <c r="I2636" s="90" t="s">
        <v>1229</v>
      </c>
      <c r="J2636" s="116">
        <v>404</v>
      </c>
      <c r="K2636" s="90" t="s">
        <v>1963</v>
      </c>
      <c r="L2636" s="90" t="s">
        <v>587</v>
      </c>
      <c r="M2636" s="94" t="str">
        <f t="shared" si="44"/>
        <v>SANCHEZ Biel</v>
      </c>
      <c r="N2636" s="94" t="str">
        <f>IFERROR(VLOOKUP(A2636,'[2]CLASES-TEMPORADA 2022_2023-2023'!$A:$M,12,0),"")</f>
        <v/>
      </c>
      <c r="O2636" s="90" t="str">
        <f>IFERROR(VLOOKUP(A2636,'[2]CLASES-TEMPORADA 2022_2023-2023'!$A:$M,13,0),"")</f>
        <v/>
      </c>
    </row>
    <row r="2637" spans="1:15" s="94" customFormat="1" x14ac:dyDescent="0.2">
      <c r="A2637" s="116">
        <v>25667</v>
      </c>
      <c r="B2637" s="90" t="s">
        <v>8750</v>
      </c>
      <c r="C2637" s="90" t="s">
        <v>29</v>
      </c>
      <c r="D2637" s="90" t="s">
        <v>5231</v>
      </c>
      <c r="E2637" s="90" t="s">
        <v>2150</v>
      </c>
      <c r="F2637" s="90" t="s">
        <v>5233</v>
      </c>
      <c r="G2637" s="90" t="s">
        <v>15527</v>
      </c>
      <c r="H2637" s="90" t="s">
        <v>913</v>
      </c>
      <c r="I2637" s="90" t="s">
        <v>1229</v>
      </c>
      <c r="J2637" s="116">
        <v>404</v>
      </c>
      <c r="K2637" s="90" t="s">
        <v>1963</v>
      </c>
      <c r="L2637" s="90" t="s">
        <v>587</v>
      </c>
      <c r="M2637" s="94" t="str">
        <f t="shared" si="44"/>
        <v>SANCHEZ Eric</v>
      </c>
      <c r="N2637" s="94" t="str">
        <f>IFERROR(VLOOKUP(A2637,'[2]CLASES-TEMPORADA 2022_2023-2023'!$A:$M,12,0),"")</f>
        <v/>
      </c>
      <c r="O2637" s="90" t="str">
        <f>IFERROR(VLOOKUP(A2637,'[2]CLASES-TEMPORADA 2022_2023-2023'!$A:$M,13,0),"")</f>
        <v/>
      </c>
    </row>
    <row r="2638" spans="1:15" s="94" customFormat="1" x14ac:dyDescent="0.2">
      <c r="A2638" s="116">
        <v>25660</v>
      </c>
      <c r="B2638" s="90" t="s">
        <v>8750</v>
      </c>
      <c r="C2638" s="90" t="s">
        <v>5234</v>
      </c>
      <c r="D2638" s="90" t="s">
        <v>1682</v>
      </c>
      <c r="E2638" s="90" t="s">
        <v>2150</v>
      </c>
      <c r="F2638" s="90" t="s">
        <v>5235</v>
      </c>
      <c r="G2638" s="90" t="s">
        <v>15528</v>
      </c>
      <c r="H2638" s="90" t="s">
        <v>913</v>
      </c>
      <c r="I2638" s="90" t="s">
        <v>941</v>
      </c>
      <c r="J2638" s="116">
        <v>262</v>
      </c>
      <c r="K2638" s="90" t="s">
        <v>1963</v>
      </c>
      <c r="L2638" s="90" t="s">
        <v>587</v>
      </c>
      <c r="M2638" s="94" t="str">
        <f t="shared" si="44"/>
        <v>CINTAS Eric</v>
      </c>
      <c r="N2638" s="94" t="str">
        <f>IFERROR(VLOOKUP(A2638,'[2]CLASES-TEMPORADA 2022_2023-2023'!$A:$M,12,0),"")</f>
        <v/>
      </c>
      <c r="O2638" s="90" t="str">
        <f>IFERROR(VLOOKUP(A2638,'[2]CLASES-TEMPORADA 2022_2023-2023'!$A:$M,13,0),"")</f>
        <v/>
      </c>
    </row>
    <row r="2639" spans="1:15" s="94" customFormat="1" x14ac:dyDescent="0.2">
      <c r="A2639" s="116">
        <v>25657</v>
      </c>
      <c r="B2639" s="90" t="s">
        <v>10851</v>
      </c>
      <c r="C2639" s="90" t="s">
        <v>942</v>
      </c>
      <c r="D2639" s="90" t="s">
        <v>3974</v>
      </c>
      <c r="E2639" s="90" t="s">
        <v>1084</v>
      </c>
      <c r="F2639" s="90" t="s">
        <v>5236</v>
      </c>
      <c r="G2639" s="90" t="s">
        <v>15529</v>
      </c>
      <c r="H2639" s="90" t="s">
        <v>909</v>
      </c>
      <c r="I2639" s="90" t="s">
        <v>1187</v>
      </c>
      <c r="J2639" s="116">
        <v>246</v>
      </c>
      <c r="K2639" s="90" t="s">
        <v>1963</v>
      </c>
      <c r="L2639" s="90" t="s">
        <v>587</v>
      </c>
      <c r="M2639" s="94" t="str">
        <f t="shared" si="44"/>
        <v>MORALES Maria</v>
      </c>
      <c r="N2639" s="94" t="str">
        <f>IFERROR(VLOOKUP(A2639,'[2]CLASES-TEMPORADA 2022_2023-2023'!$A:$M,12,0),"")</f>
        <v/>
      </c>
      <c r="O2639" s="90" t="str">
        <f>IFERROR(VLOOKUP(A2639,'[2]CLASES-TEMPORADA 2022_2023-2023'!$A:$M,13,0),"")</f>
        <v/>
      </c>
    </row>
    <row r="2640" spans="1:15" s="94" customFormat="1" x14ac:dyDescent="0.2">
      <c r="A2640" s="116">
        <v>25654</v>
      </c>
      <c r="B2640" s="90" t="s">
        <v>8750</v>
      </c>
      <c r="C2640" s="90" t="s">
        <v>4064</v>
      </c>
      <c r="D2640" s="90" t="s">
        <v>69</v>
      </c>
      <c r="E2640" s="90" t="s">
        <v>2284</v>
      </c>
      <c r="F2640" s="90" t="s">
        <v>5237</v>
      </c>
      <c r="G2640" s="90" t="s">
        <v>15530</v>
      </c>
      <c r="H2640" s="90" t="s">
        <v>913</v>
      </c>
      <c r="I2640" s="90" t="s">
        <v>940</v>
      </c>
      <c r="J2640" s="116">
        <v>261</v>
      </c>
      <c r="K2640" s="90" t="s">
        <v>1963</v>
      </c>
      <c r="L2640" s="90" t="s">
        <v>587</v>
      </c>
      <c r="M2640" s="94" t="str">
        <f t="shared" si="44"/>
        <v>COMAS Pol</v>
      </c>
      <c r="N2640" s="94" t="str">
        <f>IFERROR(VLOOKUP(A2640,'[2]CLASES-TEMPORADA 2022_2023-2023'!$A:$M,12,0),"")</f>
        <v/>
      </c>
      <c r="O2640" s="90" t="str">
        <f>IFERROR(VLOOKUP(A2640,'[2]CLASES-TEMPORADA 2022_2023-2023'!$A:$M,13,0),"")</f>
        <v/>
      </c>
    </row>
    <row r="2641" spans="1:15" s="94" customFormat="1" x14ac:dyDescent="0.2">
      <c r="A2641" s="116">
        <v>25646</v>
      </c>
      <c r="B2641" s="90" t="s">
        <v>8750</v>
      </c>
      <c r="C2641" s="90" t="s">
        <v>161</v>
      </c>
      <c r="D2641" s="90" t="s">
        <v>5238</v>
      </c>
      <c r="E2641" s="90" t="s">
        <v>3870</v>
      </c>
      <c r="F2641" s="90" t="s">
        <v>5239</v>
      </c>
      <c r="G2641" s="90" t="s">
        <v>15531</v>
      </c>
      <c r="H2641" s="90" t="s">
        <v>913</v>
      </c>
      <c r="I2641" s="90" t="s">
        <v>1106</v>
      </c>
      <c r="J2641" s="116">
        <v>10412</v>
      </c>
      <c r="K2641" s="90" t="s">
        <v>1963</v>
      </c>
      <c r="L2641" s="90" t="s">
        <v>587</v>
      </c>
      <c r="M2641" s="94" t="str">
        <f t="shared" si="44"/>
        <v>MUÑOZ Eloi</v>
      </c>
      <c r="N2641" s="94" t="str">
        <f>IFERROR(VLOOKUP(A2641,'[2]CLASES-TEMPORADA 2022_2023-2023'!$A:$M,12,0),"")</f>
        <v/>
      </c>
      <c r="O2641" s="90" t="str">
        <f>IFERROR(VLOOKUP(A2641,'[2]CLASES-TEMPORADA 2022_2023-2023'!$A:$M,13,0),"")</f>
        <v/>
      </c>
    </row>
    <row r="2642" spans="1:15" s="94" customFormat="1" x14ac:dyDescent="0.2">
      <c r="A2642" s="116">
        <v>25636</v>
      </c>
      <c r="B2642" s="90" t="s">
        <v>8750</v>
      </c>
      <c r="C2642" s="90" t="s">
        <v>5240</v>
      </c>
      <c r="D2642" s="90" t="s">
        <v>2043</v>
      </c>
      <c r="E2642" s="90" t="s">
        <v>5241</v>
      </c>
      <c r="F2642" s="90" t="s">
        <v>5242</v>
      </c>
      <c r="G2642" s="90" t="s">
        <v>15532</v>
      </c>
      <c r="H2642" s="90" t="s">
        <v>913</v>
      </c>
      <c r="I2642" s="90" t="s">
        <v>1136</v>
      </c>
      <c r="J2642" s="116">
        <v>291</v>
      </c>
      <c r="K2642" s="90" t="s">
        <v>1963</v>
      </c>
      <c r="L2642" s="90" t="s">
        <v>587</v>
      </c>
      <c r="M2642" s="94" t="str">
        <f t="shared" si="44"/>
        <v>VILALLONGA Nurjan</v>
      </c>
      <c r="N2642" s="94" t="str">
        <f>IFERROR(VLOOKUP(A2642,'[2]CLASES-TEMPORADA 2022_2023-2023'!$A:$M,12,0),"")</f>
        <v/>
      </c>
      <c r="O2642" s="90" t="str">
        <f>IFERROR(VLOOKUP(A2642,'[2]CLASES-TEMPORADA 2022_2023-2023'!$A:$M,13,0),"")</f>
        <v/>
      </c>
    </row>
    <row r="2643" spans="1:15" s="94" customFormat="1" x14ac:dyDescent="0.2">
      <c r="A2643" s="116">
        <v>25635</v>
      </c>
      <c r="B2643" s="90" t="s">
        <v>8750</v>
      </c>
      <c r="C2643" s="90" t="s">
        <v>5243</v>
      </c>
      <c r="D2643" s="90" t="s">
        <v>5243</v>
      </c>
      <c r="E2643" s="90" t="s">
        <v>2284</v>
      </c>
      <c r="F2643" s="90" t="s">
        <v>5244</v>
      </c>
      <c r="G2643" s="90" t="s">
        <v>15533</v>
      </c>
      <c r="H2643" s="90" t="s">
        <v>909</v>
      </c>
      <c r="I2643" s="90" t="s">
        <v>1136</v>
      </c>
      <c r="J2643" s="116">
        <v>291</v>
      </c>
      <c r="K2643" s="90" t="s">
        <v>1963</v>
      </c>
      <c r="L2643" s="90" t="s">
        <v>587</v>
      </c>
      <c r="M2643" s="94" t="str">
        <f t="shared" si="44"/>
        <v>BONAVILA Pol</v>
      </c>
      <c r="N2643" s="94" t="str">
        <f>IFERROR(VLOOKUP(A2643,'[2]CLASES-TEMPORADA 2022_2023-2023'!$A:$M,12,0),"")</f>
        <v/>
      </c>
      <c r="O2643" s="90" t="str">
        <f>IFERROR(VLOOKUP(A2643,'[2]CLASES-TEMPORADA 2022_2023-2023'!$A:$M,13,0),"")</f>
        <v/>
      </c>
    </row>
    <row r="2644" spans="1:15" s="94" customFormat="1" x14ac:dyDescent="0.2">
      <c r="A2644" s="116">
        <v>25634</v>
      </c>
      <c r="B2644" s="90" t="s">
        <v>8750</v>
      </c>
      <c r="C2644" s="90" t="s">
        <v>3622</v>
      </c>
      <c r="D2644" s="90" t="s">
        <v>84</v>
      </c>
      <c r="E2644" s="90" t="s">
        <v>107</v>
      </c>
      <c r="F2644" s="90" t="s">
        <v>3001</v>
      </c>
      <c r="G2644" s="90" t="s">
        <v>15534</v>
      </c>
      <c r="H2644" s="90" t="s">
        <v>913</v>
      </c>
      <c r="I2644" s="90" t="s">
        <v>940</v>
      </c>
      <c r="J2644" s="116">
        <v>261</v>
      </c>
      <c r="K2644" s="90" t="s">
        <v>1963</v>
      </c>
      <c r="L2644" s="90" t="s">
        <v>587</v>
      </c>
      <c r="M2644" s="94" t="str">
        <f t="shared" si="44"/>
        <v>VELEZ Ivan</v>
      </c>
      <c r="N2644" s="94" t="str">
        <f>IFERROR(VLOOKUP(A2644,'[2]CLASES-TEMPORADA 2022_2023-2023'!$A:$M,12,0),"")</f>
        <v/>
      </c>
      <c r="O2644" s="90" t="str">
        <f>IFERROR(VLOOKUP(A2644,'[2]CLASES-TEMPORADA 2022_2023-2023'!$A:$M,13,0),"")</f>
        <v/>
      </c>
    </row>
    <row r="2645" spans="1:15" s="94" customFormat="1" x14ac:dyDescent="0.2">
      <c r="A2645" s="116">
        <v>25617</v>
      </c>
      <c r="B2645" s="90" t="s">
        <v>10851</v>
      </c>
      <c r="C2645" s="90" t="s">
        <v>5245</v>
      </c>
      <c r="D2645" s="90" t="s">
        <v>5246</v>
      </c>
      <c r="E2645" s="90" t="s">
        <v>153</v>
      </c>
      <c r="F2645" s="90" t="s">
        <v>5247</v>
      </c>
      <c r="G2645" s="90" t="s">
        <v>15535</v>
      </c>
      <c r="H2645" s="90" t="s">
        <v>913</v>
      </c>
      <c r="I2645" s="90" t="s">
        <v>1229</v>
      </c>
      <c r="J2645" s="116">
        <v>404</v>
      </c>
      <c r="K2645" s="90" t="s">
        <v>1963</v>
      </c>
      <c r="L2645" s="90" t="s">
        <v>587</v>
      </c>
      <c r="M2645" s="94" t="str">
        <f t="shared" si="44"/>
        <v>LARRUBIA Raquel</v>
      </c>
      <c r="N2645" s="94" t="str">
        <f>IFERROR(VLOOKUP(A2645,'[2]CLASES-TEMPORADA 2022_2023-2023'!$A:$M,12,0),"")</f>
        <v/>
      </c>
      <c r="O2645" s="90" t="str">
        <f>IFERROR(VLOOKUP(A2645,'[2]CLASES-TEMPORADA 2022_2023-2023'!$A:$M,13,0),"")</f>
        <v/>
      </c>
    </row>
    <row r="2646" spans="1:15" s="94" customFormat="1" x14ac:dyDescent="0.2">
      <c r="A2646" s="116">
        <v>25610</v>
      </c>
      <c r="B2646" s="90" t="s">
        <v>8750</v>
      </c>
      <c r="C2646" s="90" t="s">
        <v>5248</v>
      </c>
      <c r="D2646" s="90" t="s">
        <v>1717</v>
      </c>
      <c r="E2646" s="90" t="s">
        <v>2743</v>
      </c>
      <c r="F2646" s="90" t="s">
        <v>5249</v>
      </c>
      <c r="G2646" s="90" t="s">
        <v>15536</v>
      </c>
      <c r="H2646" s="90" t="s">
        <v>920</v>
      </c>
      <c r="I2646" s="90" t="s">
        <v>1247</v>
      </c>
      <c r="J2646" s="116">
        <v>710</v>
      </c>
      <c r="K2646" s="90" t="s">
        <v>1963</v>
      </c>
      <c r="L2646" s="90" t="s">
        <v>587</v>
      </c>
      <c r="M2646" s="94" t="str">
        <f t="shared" si="44"/>
        <v>ROMERA Gerard</v>
      </c>
      <c r="N2646" s="94" t="str">
        <f>IFERROR(VLOOKUP(A2646,'[2]CLASES-TEMPORADA 2022_2023-2023'!$A:$M,12,0),"")</f>
        <v/>
      </c>
      <c r="O2646" s="90" t="str">
        <f>IFERROR(VLOOKUP(A2646,'[2]CLASES-TEMPORADA 2022_2023-2023'!$A:$M,13,0),"")</f>
        <v/>
      </c>
    </row>
    <row r="2647" spans="1:15" s="94" customFormat="1" x14ac:dyDescent="0.2">
      <c r="A2647" s="116">
        <v>25609</v>
      </c>
      <c r="B2647" s="90" t="s">
        <v>8750</v>
      </c>
      <c r="C2647" s="90" t="s">
        <v>5168</v>
      </c>
      <c r="D2647" s="90" t="s">
        <v>1268</v>
      </c>
      <c r="E2647" s="90" t="s">
        <v>943</v>
      </c>
      <c r="F2647" s="90" t="s">
        <v>5250</v>
      </c>
      <c r="G2647" s="90" t="s">
        <v>15537</v>
      </c>
      <c r="H2647" s="90" t="s">
        <v>913</v>
      </c>
      <c r="I2647" s="90" t="s">
        <v>1229</v>
      </c>
      <c r="J2647" s="116">
        <v>404</v>
      </c>
      <c r="K2647" s="90" t="s">
        <v>1963</v>
      </c>
      <c r="L2647" s="90" t="s">
        <v>587</v>
      </c>
      <c r="M2647" s="94" t="str">
        <f t="shared" si="44"/>
        <v>EDO Jordi</v>
      </c>
      <c r="N2647" s="94" t="str">
        <f>IFERROR(VLOOKUP(A2647,'[2]CLASES-TEMPORADA 2022_2023-2023'!$A:$M,12,0),"")</f>
        <v/>
      </c>
      <c r="O2647" s="90" t="str">
        <f>IFERROR(VLOOKUP(A2647,'[2]CLASES-TEMPORADA 2022_2023-2023'!$A:$M,13,0),"")</f>
        <v/>
      </c>
    </row>
    <row r="2648" spans="1:15" s="94" customFormat="1" x14ac:dyDescent="0.2">
      <c r="A2648" s="116">
        <v>25608</v>
      </c>
      <c r="B2648" s="90" t="s">
        <v>8750</v>
      </c>
      <c r="C2648" s="90" t="s">
        <v>1820</v>
      </c>
      <c r="D2648" s="90" t="s">
        <v>5251</v>
      </c>
      <c r="E2648" s="90" t="s">
        <v>1737</v>
      </c>
      <c r="F2648" s="90" t="s">
        <v>5252</v>
      </c>
      <c r="G2648" s="90" t="s">
        <v>15538</v>
      </c>
      <c r="H2648" s="90" t="s">
        <v>920</v>
      </c>
      <c r="I2648" s="90" t="s">
        <v>1204</v>
      </c>
      <c r="J2648" s="116">
        <v>298</v>
      </c>
      <c r="K2648" s="90" t="s">
        <v>1963</v>
      </c>
      <c r="L2648" s="90" t="s">
        <v>587</v>
      </c>
      <c r="M2648" s="94" t="str">
        <f t="shared" si="44"/>
        <v>PUJOL Arnau</v>
      </c>
      <c r="N2648" s="94" t="str">
        <f>IFERROR(VLOOKUP(A2648,'[2]CLASES-TEMPORADA 2022_2023-2023'!$A:$M,12,0),"")</f>
        <v/>
      </c>
      <c r="O2648" s="90" t="str">
        <f>IFERROR(VLOOKUP(A2648,'[2]CLASES-TEMPORADA 2022_2023-2023'!$A:$M,13,0),"")</f>
        <v/>
      </c>
    </row>
    <row r="2649" spans="1:15" s="94" customFormat="1" x14ac:dyDescent="0.2">
      <c r="A2649" s="116">
        <v>25607</v>
      </c>
      <c r="B2649" s="90" t="s">
        <v>8750</v>
      </c>
      <c r="C2649" s="90" t="s">
        <v>46</v>
      </c>
      <c r="D2649" s="90" t="s">
        <v>15539</v>
      </c>
      <c r="E2649" s="90" t="s">
        <v>970</v>
      </c>
      <c r="F2649" s="90" t="s">
        <v>15540</v>
      </c>
      <c r="G2649" s="90" t="s">
        <v>15541</v>
      </c>
      <c r="H2649" s="90" t="s">
        <v>909</v>
      </c>
      <c r="I2649" s="90" t="s">
        <v>1143</v>
      </c>
      <c r="J2649" s="116">
        <v>76</v>
      </c>
      <c r="K2649" s="90" t="s">
        <v>1963</v>
      </c>
      <c r="L2649" s="90" t="s">
        <v>583</v>
      </c>
      <c r="M2649" s="94" t="str">
        <f t="shared" si="44"/>
        <v>RODRIGUEZ Oscar</v>
      </c>
      <c r="N2649" s="94" t="str">
        <f>IFERROR(VLOOKUP(A2649,'[2]CLASES-TEMPORADA 2022_2023-2023'!$A:$M,12,0),"")</f>
        <v/>
      </c>
      <c r="O2649" s="90" t="str">
        <f>IFERROR(VLOOKUP(A2649,'[2]CLASES-TEMPORADA 2022_2023-2023'!$A:$M,13,0),"")</f>
        <v/>
      </c>
    </row>
    <row r="2650" spans="1:15" s="94" customFormat="1" x14ac:dyDescent="0.2">
      <c r="A2650" s="116">
        <v>25577</v>
      </c>
      <c r="B2650" s="90" t="s">
        <v>8750</v>
      </c>
      <c r="C2650" s="90" t="s">
        <v>15542</v>
      </c>
      <c r="D2650" s="90" t="s">
        <v>1713</v>
      </c>
      <c r="E2650" s="90" t="s">
        <v>41</v>
      </c>
      <c r="F2650" s="90" t="s">
        <v>15543</v>
      </c>
      <c r="G2650" s="90" t="s">
        <v>15544</v>
      </c>
      <c r="H2650" s="90" t="s">
        <v>920</v>
      </c>
      <c r="I2650" s="90" t="s">
        <v>14500</v>
      </c>
      <c r="J2650" s="116">
        <v>10302</v>
      </c>
      <c r="K2650" s="90" t="s">
        <v>1963</v>
      </c>
      <c r="L2650" s="90" t="s">
        <v>587</v>
      </c>
      <c r="M2650" s="94" t="str">
        <f t="shared" si="44"/>
        <v>CHIC David</v>
      </c>
      <c r="N2650" s="94" t="str">
        <f>IFERROR(VLOOKUP(A2650,'[2]CLASES-TEMPORADA 2022_2023-2023'!$A:$M,12,0),"")</f>
        <v/>
      </c>
      <c r="O2650" s="90" t="str">
        <f>IFERROR(VLOOKUP(A2650,'[2]CLASES-TEMPORADA 2022_2023-2023'!$A:$M,13,0),"")</f>
        <v/>
      </c>
    </row>
    <row r="2651" spans="1:15" s="94" customFormat="1" x14ac:dyDescent="0.2">
      <c r="A2651" s="116">
        <v>25572</v>
      </c>
      <c r="B2651" s="90" t="s">
        <v>8750</v>
      </c>
      <c r="C2651" s="90" t="s">
        <v>2353</v>
      </c>
      <c r="D2651" s="90" t="s">
        <v>1878</v>
      </c>
      <c r="E2651" s="90" t="s">
        <v>120</v>
      </c>
      <c r="F2651" s="90" t="s">
        <v>5253</v>
      </c>
      <c r="G2651" s="90" t="s">
        <v>15545</v>
      </c>
      <c r="H2651" s="90" t="s">
        <v>913</v>
      </c>
      <c r="I2651" s="90" t="s">
        <v>1171</v>
      </c>
      <c r="J2651" s="116">
        <v>59</v>
      </c>
      <c r="K2651" s="90" t="s">
        <v>1963</v>
      </c>
      <c r="L2651" s="90" t="s">
        <v>587</v>
      </c>
      <c r="M2651" s="94" t="str">
        <f t="shared" si="44"/>
        <v>VENEGAS Edgar</v>
      </c>
      <c r="N2651" s="94" t="str">
        <f>IFERROR(VLOOKUP(A2651,'[2]CLASES-TEMPORADA 2022_2023-2023'!$A:$M,12,0),"")</f>
        <v/>
      </c>
      <c r="O2651" s="90" t="str">
        <f>IFERROR(VLOOKUP(A2651,'[2]CLASES-TEMPORADA 2022_2023-2023'!$A:$M,13,0),"")</f>
        <v/>
      </c>
    </row>
    <row r="2652" spans="1:15" s="94" customFormat="1" x14ac:dyDescent="0.2">
      <c r="A2652" s="116">
        <v>25552</v>
      </c>
      <c r="B2652" s="90" t="s">
        <v>8750</v>
      </c>
      <c r="C2652" s="90" t="s">
        <v>5254</v>
      </c>
      <c r="D2652" s="90" t="s">
        <v>56</v>
      </c>
      <c r="E2652" s="90" t="s">
        <v>79</v>
      </c>
      <c r="F2652" s="90" t="s">
        <v>5255</v>
      </c>
      <c r="G2652" s="90" t="s">
        <v>15546</v>
      </c>
      <c r="H2652" s="90" t="s">
        <v>913</v>
      </c>
      <c r="I2652" s="90" t="s">
        <v>1236</v>
      </c>
      <c r="J2652" s="116">
        <v>10176</v>
      </c>
      <c r="K2652" s="90" t="s">
        <v>1963</v>
      </c>
      <c r="L2652" s="90" t="s">
        <v>587</v>
      </c>
      <c r="M2652" s="94" t="str">
        <f t="shared" si="44"/>
        <v>AYORA Miguel</v>
      </c>
      <c r="N2652" s="94" t="str">
        <f>IFERROR(VLOOKUP(A2652,'[2]CLASES-TEMPORADA 2022_2023-2023'!$A:$M,12,0),"")</f>
        <v/>
      </c>
      <c r="O2652" s="90" t="str">
        <f>IFERROR(VLOOKUP(A2652,'[2]CLASES-TEMPORADA 2022_2023-2023'!$A:$M,13,0),"")</f>
        <v/>
      </c>
    </row>
    <row r="2653" spans="1:15" s="94" customFormat="1" x14ac:dyDescent="0.2">
      <c r="A2653" s="116">
        <v>25519</v>
      </c>
      <c r="B2653" s="90" t="s">
        <v>8750</v>
      </c>
      <c r="C2653" s="90" t="s">
        <v>161</v>
      </c>
      <c r="D2653" s="90" t="s">
        <v>84</v>
      </c>
      <c r="E2653" s="90" t="s">
        <v>109</v>
      </c>
      <c r="F2653" s="90" t="s">
        <v>5256</v>
      </c>
      <c r="G2653" s="90" t="s">
        <v>15547</v>
      </c>
      <c r="H2653" s="90" t="s">
        <v>913</v>
      </c>
      <c r="I2653" s="90" t="s">
        <v>1236</v>
      </c>
      <c r="J2653" s="116">
        <v>10176</v>
      </c>
      <c r="K2653" s="90" t="s">
        <v>1963</v>
      </c>
      <c r="L2653" s="90" t="s">
        <v>587</v>
      </c>
      <c r="M2653" s="94" t="str">
        <f t="shared" si="44"/>
        <v>MUÑOZ Juan Carlos</v>
      </c>
      <c r="N2653" s="94" t="str">
        <f>IFERROR(VLOOKUP(A2653,'[2]CLASES-TEMPORADA 2022_2023-2023'!$A:$M,12,0),"")</f>
        <v/>
      </c>
      <c r="O2653" s="90" t="str">
        <f>IFERROR(VLOOKUP(A2653,'[2]CLASES-TEMPORADA 2022_2023-2023'!$A:$M,13,0),"")</f>
        <v/>
      </c>
    </row>
    <row r="2654" spans="1:15" s="94" customFormat="1" x14ac:dyDescent="0.2">
      <c r="A2654" s="116">
        <v>25500</v>
      </c>
      <c r="B2654" s="90" t="s">
        <v>8750</v>
      </c>
      <c r="C2654" s="90" t="s">
        <v>3833</v>
      </c>
      <c r="D2654" s="90" t="s">
        <v>1495</v>
      </c>
      <c r="E2654" s="90" t="s">
        <v>72</v>
      </c>
      <c r="F2654" s="90" t="s">
        <v>5257</v>
      </c>
      <c r="G2654" s="90" t="s">
        <v>15548</v>
      </c>
      <c r="H2654" s="90" t="s">
        <v>913</v>
      </c>
      <c r="I2654" s="90" t="s">
        <v>1164</v>
      </c>
      <c r="J2654" s="116">
        <v>643</v>
      </c>
      <c r="K2654" s="90" t="s">
        <v>1963</v>
      </c>
      <c r="L2654" s="90" t="s">
        <v>587</v>
      </c>
      <c r="M2654" s="94" t="str">
        <f t="shared" si="44"/>
        <v>BARRAU Rafael</v>
      </c>
      <c r="N2654" s="94" t="str">
        <f>IFERROR(VLOOKUP(A2654,'[2]CLASES-TEMPORADA 2022_2023-2023'!$A:$M,12,0),"")</f>
        <v/>
      </c>
      <c r="O2654" s="90" t="str">
        <f>IFERROR(VLOOKUP(A2654,'[2]CLASES-TEMPORADA 2022_2023-2023'!$A:$M,13,0),"")</f>
        <v/>
      </c>
    </row>
    <row r="2655" spans="1:15" s="94" customFormat="1" x14ac:dyDescent="0.2">
      <c r="A2655" s="116">
        <v>25494</v>
      </c>
      <c r="B2655" s="90" t="s">
        <v>8750</v>
      </c>
      <c r="C2655" s="90" t="s">
        <v>15549</v>
      </c>
      <c r="D2655" s="90" t="s">
        <v>1403</v>
      </c>
      <c r="E2655" s="90" t="s">
        <v>5339</v>
      </c>
      <c r="F2655" s="90" t="s">
        <v>15550</v>
      </c>
      <c r="G2655" s="90" t="s">
        <v>15551</v>
      </c>
      <c r="H2655" s="90" t="s">
        <v>920</v>
      </c>
      <c r="I2655" s="90" t="s">
        <v>14500</v>
      </c>
      <c r="J2655" s="116">
        <v>10302</v>
      </c>
      <c r="K2655" s="90" t="s">
        <v>1963</v>
      </c>
      <c r="L2655" s="90" t="s">
        <v>587</v>
      </c>
      <c r="M2655" s="94" t="str">
        <f t="shared" si="44"/>
        <v>TARABAL Jaume</v>
      </c>
      <c r="N2655" s="94" t="str">
        <f>IFERROR(VLOOKUP(A2655,'[2]CLASES-TEMPORADA 2022_2023-2023'!$A:$M,12,0),"")</f>
        <v/>
      </c>
      <c r="O2655" s="90" t="str">
        <f>IFERROR(VLOOKUP(A2655,'[2]CLASES-TEMPORADA 2022_2023-2023'!$A:$M,13,0),"")</f>
        <v/>
      </c>
    </row>
    <row r="2656" spans="1:15" s="94" customFormat="1" x14ac:dyDescent="0.2">
      <c r="A2656" s="116">
        <v>25493</v>
      </c>
      <c r="B2656" s="90" t="s">
        <v>8750</v>
      </c>
      <c r="C2656" s="90" t="s">
        <v>6210</v>
      </c>
      <c r="D2656" s="90" t="s">
        <v>15552</v>
      </c>
      <c r="E2656" s="90" t="s">
        <v>3107</v>
      </c>
      <c r="F2656" s="90" t="s">
        <v>11185</v>
      </c>
      <c r="G2656" s="90" t="s">
        <v>15553</v>
      </c>
      <c r="H2656" s="90" t="s">
        <v>909</v>
      </c>
      <c r="I2656" s="90" t="s">
        <v>1193</v>
      </c>
      <c r="J2656" s="116">
        <v>292</v>
      </c>
      <c r="K2656" s="90" t="s">
        <v>1963</v>
      </c>
      <c r="L2656" s="90" t="s">
        <v>587</v>
      </c>
      <c r="M2656" s="94" t="str">
        <f t="shared" si="44"/>
        <v>GRAU Xavier</v>
      </c>
      <c r="N2656" s="94" t="str">
        <f>IFERROR(VLOOKUP(A2656,'[2]CLASES-TEMPORADA 2022_2023-2023'!$A:$M,12,0),"")</f>
        <v/>
      </c>
      <c r="O2656" s="90" t="str">
        <f>IFERROR(VLOOKUP(A2656,'[2]CLASES-TEMPORADA 2022_2023-2023'!$A:$M,13,0),"")</f>
        <v/>
      </c>
    </row>
    <row r="2657" spans="1:15" s="94" customFormat="1" x14ac:dyDescent="0.2">
      <c r="A2657" s="116">
        <v>25487</v>
      </c>
      <c r="B2657" s="90" t="s">
        <v>8750</v>
      </c>
      <c r="C2657" s="90" t="s">
        <v>15554</v>
      </c>
      <c r="D2657" s="90" t="s">
        <v>21</v>
      </c>
      <c r="E2657" s="90" t="s">
        <v>41</v>
      </c>
      <c r="F2657" s="90" t="s">
        <v>15555</v>
      </c>
      <c r="G2657" s="90" t="s">
        <v>15556</v>
      </c>
      <c r="H2657" s="90" t="s">
        <v>913</v>
      </c>
      <c r="I2657" s="90" t="s">
        <v>1168</v>
      </c>
      <c r="J2657" s="116">
        <v>583</v>
      </c>
      <c r="K2657" s="90" t="s">
        <v>1963</v>
      </c>
      <c r="L2657" s="90" t="s">
        <v>587</v>
      </c>
      <c r="M2657" s="94" t="str">
        <f t="shared" si="44"/>
        <v>SUBIRA David</v>
      </c>
      <c r="N2657" s="94" t="str">
        <f>IFERROR(VLOOKUP(A2657,'[2]CLASES-TEMPORADA 2022_2023-2023'!$A:$M,12,0),"")</f>
        <v/>
      </c>
      <c r="O2657" s="90" t="str">
        <f>IFERROR(VLOOKUP(A2657,'[2]CLASES-TEMPORADA 2022_2023-2023'!$A:$M,13,0),"")</f>
        <v/>
      </c>
    </row>
    <row r="2658" spans="1:15" s="94" customFormat="1" x14ac:dyDescent="0.2">
      <c r="A2658" s="116">
        <v>25476</v>
      </c>
      <c r="B2658" s="90" t="s">
        <v>8750</v>
      </c>
      <c r="C2658" s="90" t="s">
        <v>1301</v>
      </c>
      <c r="D2658" s="90" t="s">
        <v>5258</v>
      </c>
      <c r="E2658" s="90" t="s">
        <v>54</v>
      </c>
      <c r="F2658" s="90" t="s">
        <v>5259</v>
      </c>
      <c r="G2658" s="90" t="s">
        <v>15557</v>
      </c>
      <c r="H2658" s="90" t="s">
        <v>909</v>
      </c>
      <c r="I2658" s="90" t="s">
        <v>1236</v>
      </c>
      <c r="J2658" s="116">
        <v>10176</v>
      </c>
      <c r="K2658" s="90" t="s">
        <v>1963</v>
      </c>
      <c r="L2658" s="90" t="s">
        <v>587</v>
      </c>
      <c r="M2658" s="94" t="str">
        <f t="shared" si="44"/>
        <v>PLA Carlos</v>
      </c>
      <c r="N2658" s="94" t="str">
        <f>IFERROR(VLOOKUP(A2658,'[2]CLASES-TEMPORADA 2022_2023-2023'!$A:$M,12,0),"")</f>
        <v/>
      </c>
      <c r="O2658" s="90" t="str">
        <f>IFERROR(VLOOKUP(A2658,'[2]CLASES-TEMPORADA 2022_2023-2023'!$A:$M,13,0),"")</f>
        <v/>
      </c>
    </row>
    <row r="2659" spans="1:15" s="94" customFormat="1" x14ac:dyDescent="0.2">
      <c r="A2659" s="116">
        <v>25468</v>
      </c>
      <c r="B2659" s="90" t="s">
        <v>8750</v>
      </c>
      <c r="C2659" s="90" t="s">
        <v>46</v>
      </c>
      <c r="D2659" s="90" t="s">
        <v>5260</v>
      </c>
      <c r="E2659" s="90" t="s">
        <v>1013</v>
      </c>
      <c r="F2659" s="90" t="s">
        <v>5261</v>
      </c>
      <c r="G2659" s="90" t="s">
        <v>15558</v>
      </c>
      <c r="H2659" s="90" t="s">
        <v>913</v>
      </c>
      <c r="I2659" s="90" t="s">
        <v>940</v>
      </c>
      <c r="J2659" s="116">
        <v>261</v>
      </c>
      <c r="K2659" s="90" t="s">
        <v>1963</v>
      </c>
      <c r="L2659" s="90" t="s">
        <v>587</v>
      </c>
      <c r="M2659" s="94" t="str">
        <f t="shared" si="44"/>
        <v>RODRIGUEZ Adria</v>
      </c>
      <c r="N2659" s="94" t="str">
        <f>IFERROR(VLOOKUP(A2659,'[2]CLASES-TEMPORADA 2022_2023-2023'!$A:$M,12,0),"")</f>
        <v/>
      </c>
      <c r="O2659" s="90" t="str">
        <f>IFERROR(VLOOKUP(A2659,'[2]CLASES-TEMPORADA 2022_2023-2023'!$A:$M,13,0),"")</f>
        <v/>
      </c>
    </row>
    <row r="2660" spans="1:15" s="94" customFormat="1" x14ac:dyDescent="0.2">
      <c r="A2660" s="116">
        <v>25462</v>
      </c>
      <c r="B2660" s="90" t="s">
        <v>10851</v>
      </c>
      <c r="C2660" s="90" t="s">
        <v>1700</v>
      </c>
      <c r="D2660" s="90" t="s">
        <v>3073</v>
      </c>
      <c r="E2660" s="90" t="s">
        <v>2335</v>
      </c>
      <c r="F2660" s="90" t="s">
        <v>5262</v>
      </c>
      <c r="G2660" s="90" t="s">
        <v>15559</v>
      </c>
      <c r="H2660" s="90" t="s">
        <v>913</v>
      </c>
      <c r="I2660" s="90" t="s">
        <v>1187</v>
      </c>
      <c r="J2660" s="116">
        <v>246</v>
      </c>
      <c r="K2660" s="90" t="s">
        <v>1963</v>
      </c>
      <c r="L2660" s="90" t="s">
        <v>587</v>
      </c>
      <c r="M2660" s="94" t="str">
        <f t="shared" si="44"/>
        <v>PEÑARANDO Marta</v>
      </c>
      <c r="N2660" s="94" t="str">
        <f>IFERROR(VLOOKUP(A2660,'[2]CLASES-TEMPORADA 2022_2023-2023'!$A:$M,12,0),"")</f>
        <v/>
      </c>
      <c r="O2660" s="90" t="str">
        <f>IFERROR(VLOOKUP(A2660,'[2]CLASES-TEMPORADA 2022_2023-2023'!$A:$M,13,0),"")</f>
        <v/>
      </c>
    </row>
    <row r="2661" spans="1:15" s="94" customFormat="1" x14ac:dyDescent="0.2">
      <c r="A2661" s="116">
        <v>25459</v>
      </c>
      <c r="B2661" s="90" t="s">
        <v>10851</v>
      </c>
      <c r="C2661" s="90" t="s">
        <v>1059</v>
      </c>
      <c r="D2661" s="90" t="s">
        <v>1268</v>
      </c>
      <c r="E2661" s="90" t="s">
        <v>2906</v>
      </c>
      <c r="F2661" s="90" t="s">
        <v>5263</v>
      </c>
      <c r="G2661" s="90" t="s">
        <v>15560</v>
      </c>
      <c r="H2661" s="90" t="s">
        <v>913</v>
      </c>
      <c r="I2661" s="90" t="s">
        <v>1187</v>
      </c>
      <c r="J2661" s="116">
        <v>246</v>
      </c>
      <c r="K2661" s="90" t="s">
        <v>1963</v>
      </c>
      <c r="L2661" s="90" t="s">
        <v>587</v>
      </c>
      <c r="M2661" s="94" t="str">
        <f t="shared" si="44"/>
        <v>GUTIERREZ Judith</v>
      </c>
      <c r="N2661" s="94" t="str">
        <f>IFERROR(VLOOKUP(A2661,'[2]CLASES-TEMPORADA 2022_2023-2023'!$A:$M,12,0),"")</f>
        <v/>
      </c>
      <c r="O2661" s="90" t="str">
        <f>IFERROR(VLOOKUP(A2661,'[2]CLASES-TEMPORADA 2022_2023-2023'!$A:$M,13,0),"")</f>
        <v/>
      </c>
    </row>
    <row r="2662" spans="1:15" s="94" customFormat="1" x14ac:dyDescent="0.2">
      <c r="A2662" s="116">
        <v>25448</v>
      </c>
      <c r="B2662" s="90" t="s">
        <v>8750</v>
      </c>
      <c r="C2662" s="90" t="s">
        <v>1788</v>
      </c>
      <c r="D2662" s="90" t="s">
        <v>1731</v>
      </c>
      <c r="E2662" s="90" t="s">
        <v>2797</v>
      </c>
      <c r="F2662" s="90" t="s">
        <v>5264</v>
      </c>
      <c r="G2662" s="90" t="s">
        <v>15561</v>
      </c>
      <c r="H2662" s="90" t="s">
        <v>920</v>
      </c>
      <c r="I2662" s="90" t="s">
        <v>4704</v>
      </c>
      <c r="J2662" s="116">
        <v>10174</v>
      </c>
      <c r="K2662" s="90" t="s">
        <v>1963</v>
      </c>
      <c r="L2662" s="90" t="s">
        <v>587</v>
      </c>
      <c r="M2662" s="94" t="str">
        <f t="shared" si="44"/>
        <v>CAMPOS Sergi</v>
      </c>
      <c r="N2662" s="94" t="str">
        <f>IFERROR(VLOOKUP(A2662,'[2]CLASES-TEMPORADA 2022_2023-2023'!$A:$M,12,0),"")</f>
        <v/>
      </c>
      <c r="O2662" s="90" t="str">
        <f>IFERROR(VLOOKUP(A2662,'[2]CLASES-TEMPORADA 2022_2023-2023'!$A:$M,13,0),"")</f>
        <v/>
      </c>
    </row>
    <row r="2663" spans="1:15" s="94" customFormat="1" x14ac:dyDescent="0.2">
      <c r="A2663" s="116">
        <v>25442</v>
      </c>
      <c r="B2663" s="90" t="s">
        <v>8750</v>
      </c>
      <c r="C2663" s="90" t="s">
        <v>5265</v>
      </c>
      <c r="D2663" s="90" t="s">
        <v>5266</v>
      </c>
      <c r="E2663" s="90" t="s">
        <v>3102</v>
      </c>
      <c r="F2663" s="90" t="s">
        <v>5267</v>
      </c>
      <c r="G2663" s="90" t="s">
        <v>15562</v>
      </c>
      <c r="H2663" s="90" t="s">
        <v>909</v>
      </c>
      <c r="I2663" s="90" t="s">
        <v>990</v>
      </c>
      <c r="J2663" s="116">
        <v>736</v>
      </c>
      <c r="K2663" s="90" t="s">
        <v>1963</v>
      </c>
      <c r="L2663" s="90" t="s">
        <v>587</v>
      </c>
      <c r="M2663" s="94" t="str">
        <f t="shared" si="44"/>
        <v>OMS Marti</v>
      </c>
      <c r="N2663" s="94" t="str">
        <f>IFERROR(VLOOKUP(A2663,'[2]CLASES-TEMPORADA 2022_2023-2023'!$A:$M,12,0),"")</f>
        <v/>
      </c>
      <c r="O2663" s="90" t="str">
        <f>IFERROR(VLOOKUP(A2663,'[2]CLASES-TEMPORADA 2022_2023-2023'!$A:$M,13,0),"")</f>
        <v/>
      </c>
    </row>
    <row r="2664" spans="1:15" s="94" customFormat="1" x14ac:dyDescent="0.2">
      <c r="A2664" s="116">
        <v>25437</v>
      </c>
      <c r="B2664" s="90" t="s">
        <v>8750</v>
      </c>
      <c r="C2664" s="90" t="s">
        <v>1650</v>
      </c>
      <c r="D2664" s="90" t="s">
        <v>29</v>
      </c>
      <c r="E2664" s="90" t="s">
        <v>4162</v>
      </c>
      <c r="F2664" s="90" t="s">
        <v>5269</v>
      </c>
      <c r="G2664" s="90" t="s">
        <v>15563</v>
      </c>
      <c r="H2664" s="90" t="s">
        <v>920</v>
      </c>
      <c r="I2664" s="90" t="s">
        <v>940</v>
      </c>
      <c r="J2664" s="116">
        <v>261</v>
      </c>
      <c r="K2664" s="90" t="s">
        <v>1963</v>
      </c>
      <c r="L2664" s="90" t="s">
        <v>587</v>
      </c>
      <c r="M2664" s="94" t="str">
        <f t="shared" si="44"/>
        <v>SOLSONA Eduard</v>
      </c>
      <c r="N2664" s="94" t="str">
        <f>IFERROR(VLOOKUP(A2664,'[2]CLASES-TEMPORADA 2022_2023-2023'!$A:$M,12,0),"")</f>
        <v/>
      </c>
      <c r="O2664" s="90" t="str">
        <f>IFERROR(VLOOKUP(A2664,'[2]CLASES-TEMPORADA 2022_2023-2023'!$A:$M,13,0),"")</f>
        <v/>
      </c>
    </row>
    <row r="2665" spans="1:15" s="94" customFormat="1" x14ac:dyDescent="0.2">
      <c r="A2665" s="116">
        <v>25422</v>
      </c>
      <c r="B2665" s="90" t="s">
        <v>8750</v>
      </c>
      <c r="C2665" s="90" t="s">
        <v>5270</v>
      </c>
      <c r="D2665" s="90" t="s">
        <v>5271</v>
      </c>
      <c r="E2665" s="90" t="s">
        <v>943</v>
      </c>
      <c r="F2665" s="90" t="s">
        <v>5272</v>
      </c>
      <c r="G2665" s="90" t="s">
        <v>15564</v>
      </c>
      <c r="H2665" s="90" t="s">
        <v>920</v>
      </c>
      <c r="I2665" s="90" t="s">
        <v>1237</v>
      </c>
      <c r="J2665" s="116">
        <v>195</v>
      </c>
      <c r="K2665" s="90" t="s">
        <v>1963</v>
      </c>
      <c r="L2665" s="90" t="s">
        <v>587</v>
      </c>
      <c r="M2665" s="94" t="str">
        <f t="shared" si="44"/>
        <v>FARELL Jordi</v>
      </c>
      <c r="N2665" s="94" t="str">
        <f>IFERROR(VLOOKUP(A2665,'[2]CLASES-TEMPORADA 2022_2023-2023'!$A:$M,12,0),"")</f>
        <v/>
      </c>
      <c r="O2665" s="90" t="str">
        <f>IFERROR(VLOOKUP(A2665,'[2]CLASES-TEMPORADA 2022_2023-2023'!$A:$M,13,0),"")</f>
        <v/>
      </c>
    </row>
    <row r="2666" spans="1:15" s="94" customFormat="1" x14ac:dyDescent="0.2">
      <c r="A2666" s="116">
        <v>25387</v>
      </c>
      <c r="B2666" s="90" t="s">
        <v>8750</v>
      </c>
      <c r="C2666" s="90" t="s">
        <v>1474</v>
      </c>
      <c r="D2666" s="90" t="s">
        <v>5273</v>
      </c>
      <c r="E2666" s="90" t="s">
        <v>963</v>
      </c>
      <c r="F2666" s="90" t="s">
        <v>5274</v>
      </c>
      <c r="G2666" s="90" t="s">
        <v>15565</v>
      </c>
      <c r="H2666" s="90" t="s">
        <v>920</v>
      </c>
      <c r="I2666" s="90" t="s">
        <v>1138</v>
      </c>
      <c r="J2666" s="116">
        <v>253</v>
      </c>
      <c r="K2666" s="90" t="s">
        <v>1963</v>
      </c>
      <c r="L2666" s="90" t="s">
        <v>587</v>
      </c>
      <c r="M2666" s="94" t="str">
        <f t="shared" si="44"/>
        <v>SOLER Ramon</v>
      </c>
      <c r="N2666" s="94" t="str">
        <f>IFERROR(VLOOKUP(A2666,'[2]CLASES-TEMPORADA 2022_2023-2023'!$A:$M,12,0),"")</f>
        <v/>
      </c>
      <c r="O2666" s="90" t="str">
        <f>IFERROR(VLOOKUP(A2666,'[2]CLASES-TEMPORADA 2022_2023-2023'!$A:$M,13,0),"")</f>
        <v/>
      </c>
    </row>
    <row r="2667" spans="1:15" s="94" customFormat="1" x14ac:dyDescent="0.2">
      <c r="A2667" s="116">
        <v>25385</v>
      </c>
      <c r="B2667" s="90" t="s">
        <v>8750</v>
      </c>
      <c r="C2667" s="90" t="s">
        <v>1668</v>
      </c>
      <c r="D2667" s="90" t="s">
        <v>84</v>
      </c>
      <c r="E2667" s="90" t="s">
        <v>3780</v>
      </c>
      <c r="F2667" s="90" t="s">
        <v>5275</v>
      </c>
      <c r="G2667" s="90" t="s">
        <v>15566</v>
      </c>
      <c r="H2667" s="90" t="s">
        <v>920</v>
      </c>
      <c r="I2667" s="90" t="s">
        <v>1117</v>
      </c>
      <c r="J2667" s="116">
        <v>243</v>
      </c>
      <c r="K2667" s="90" t="s">
        <v>1963</v>
      </c>
      <c r="L2667" s="90" t="s">
        <v>587</v>
      </c>
      <c r="M2667" s="94" t="str">
        <f t="shared" si="44"/>
        <v>MORA Isaac</v>
      </c>
      <c r="N2667" s="94" t="str">
        <f>IFERROR(VLOOKUP(A2667,'[2]CLASES-TEMPORADA 2022_2023-2023'!$A:$M,12,0),"")</f>
        <v/>
      </c>
      <c r="O2667" s="90" t="str">
        <f>IFERROR(VLOOKUP(A2667,'[2]CLASES-TEMPORADA 2022_2023-2023'!$A:$M,13,0),"")</f>
        <v/>
      </c>
    </row>
    <row r="2668" spans="1:15" s="94" customFormat="1" x14ac:dyDescent="0.2">
      <c r="A2668" s="116">
        <v>25379</v>
      </c>
      <c r="B2668" s="90" t="s">
        <v>8750</v>
      </c>
      <c r="C2668" s="90" t="s">
        <v>4580</v>
      </c>
      <c r="D2668" s="90" t="s">
        <v>21</v>
      </c>
      <c r="E2668" s="90" t="s">
        <v>3780</v>
      </c>
      <c r="F2668" s="90" t="s">
        <v>5276</v>
      </c>
      <c r="G2668" s="90" t="s">
        <v>15567</v>
      </c>
      <c r="H2668" s="90" t="s">
        <v>909</v>
      </c>
      <c r="I2668" s="90" t="s">
        <v>1126</v>
      </c>
      <c r="J2668" s="116">
        <v>128</v>
      </c>
      <c r="K2668" s="90" t="s">
        <v>1963</v>
      </c>
      <c r="L2668" s="90" t="s">
        <v>587</v>
      </c>
      <c r="M2668" s="94" t="str">
        <f t="shared" si="44"/>
        <v>CHAVARRIA Isaac</v>
      </c>
      <c r="N2668" s="94">
        <f>IFERROR(VLOOKUP(A2668,'[2]CLASES-TEMPORADA 2022_2023-2023'!$A:$M,12,0),"")</f>
        <v>8</v>
      </c>
      <c r="O2668" s="90" t="str">
        <f>IFERROR(VLOOKUP(A2668,'[2]CLASES-TEMPORADA 2022_2023-2023'!$A:$M,13,0),"")</f>
        <v>REV</v>
      </c>
    </row>
    <row r="2669" spans="1:15" s="94" customFormat="1" x14ac:dyDescent="0.2">
      <c r="A2669" s="116">
        <v>25375</v>
      </c>
      <c r="B2669" s="90" t="s">
        <v>8750</v>
      </c>
      <c r="C2669" s="90" t="s">
        <v>15568</v>
      </c>
      <c r="D2669" s="90" t="s">
        <v>1682</v>
      </c>
      <c r="E2669" s="90" t="s">
        <v>943</v>
      </c>
      <c r="F2669" s="90" t="s">
        <v>5480</v>
      </c>
      <c r="G2669" s="90" t="s">
        <v>15569</v>
      </c>
      <c r="H2669" s="90" t="s">
        <v>909</v>
      </c>
      <c r="I2669" s="90" t="s">
        <v>362</v>
      </c>
      <c r="J2669" s="116">
        <v>630</v>
      </c>
      <c r="K2669" s="90" t="s">
        <v>1963</v>
      </c>
      <c r="L2669" s="90" t="s">
        <v>587</v>
      </c>
      <c r="M2669" s="94" t="str">
        <f t="shared" si="44"/>
        <v>SENPAU Jordi</v>
      </c>
      <c r="N2669" s="94" t="str">
        <f>IFERROR(VLOOKUP(A2669,'[2]CLASES-TEMPORADA 2022_2023-2023'!$A:$M,12,0),"")</f>
        <v/>
      </c>
      <c r="O2669" s="90" t="str">
        <f>IFERROR(VLOOKUP(A2669,'[2]CLASES-TEMPORADA 2022_2023-2023'!$A:$M,13,0),"")</f>
        <v/>
      </c>
    </row>
    <row r="2670" spans="1:15" s="94" customFormat="1" x14ac:dyDescent="0.2">
      <c r="A2670" s="116">
        <v>25370</v>
      </c>
      <c r="B2670" s="90" t="s">
        <v>8750</v>
      </c>
      <c r="C2670" s="90" t="s">
        <v>5089</v>
      </c>
      <c r="D2670" s="90" t="s">
        <v>15570</v>
      </c>
      <c r="E2670" s="90" t="s">
        <v>943</v>
      </c>
      <c r="F2670" s="90" t="s">
        <v>15571</v>
      </c>
      <c r="G2670" s="90" t="s">
        <v>15572</v>
      </c>
      <c r="H2670" s="90" t="s">
        <v>920</v>
      </c>
      <c r="I2670" s="90" t="s">
        <v>941</v>
      </c>
      <c r="J2670" s="116">
        <v>262</v>
      </c>
      <c r="K2670" s="90" t="s">
        <v>1963</v>
      </c>
      <c r="L2670" s="90" t="s">
        <v>587</v>
      </c>
      <c r="M2670" s="94" t="str">
        <f t="shared" si="44"/>
        <v>TERUEL Jordi</v>
      </c>
      <c r="N2670" s="94">
        <f>IFERROR(VLOOKUP(A2670,'[2]CLASES-TEMPORADA 2022_2023-2023'!$A:$M,12,0),"")</f>
        <v>4</v>
      </c>
      <c r="O2670" s="90">
        <f>IFERROR(VLOOKUP(A2670,'[2]CLASES-TEMPORADA 2022_2023-2023'!$A:$M,13,0),"")</f>
        <v>0</v>
      </c>
    </row>
    <row r="2671" spans="1:15" s="94" customFormat="1" x14ac:dyDescent="0.2">
      <c r="A2671" s="116">
        <v>25360</v>
      </c>
      <c r="B2671" s="90" t="s">
        <v>8750</v>
      </c>
      <c r="C2671" s="90" t="s">
        <v>1788</v>
      </c>
      <c r="D2671" s="90" t="s">
        <v>5277</v>
      </c>
      <c r="E2671" s="90" t="s">
        <v>963</v>
      </c>
      <c r="F2671" s="90" t="s">
        <v>5278</v>
      </c>
      <c r="G2671" s="90" t="s">
        <v>15573</v>
      </c>
      <c r="H2671" s="90" t="s">
        <v>920</v>
      </c>
      <c r="I2671" s="90" t="s">
        <v>1237</v>
      </c>
      <c r="J2671" s="116">
        <v>195</v>
      </c>
      <c r="K2671" s="90" t="s">
        <v>1963</v>
      </c>
      <c r="L2671" s="90" t="s">
        <v>587</v>
      </c>
      <c r="M2671" s="94" t="str">
        <f t="shared" si="44"/>
        <v>CAMPOS Ramon</v>
      </c>
      <c r="N2671" s="94" t="str">
        <f>IFERROR(VLOOKUP(A2671,'[2]CLASES-TEMPORADA 2022_2023-2023'!$A:$M,12,0),"")</f>
        <v/>
      </c>
      <c r="O2671" s="90" t="str">
        <f>IFERROR(VLOOKUP(A2671,'[2]CLASES-TEMPORADA 2022_2023-2023'!$A:$M,13,0),"")</f>
        <v/>
      </c>
    </row>
    <row r="2672" spans="1:15" s="94" customFormat="1" x14ac:dyDescent="0.2">
      <c r="A2672" s="116">
        <v>25349</v>
      </c>
      <c r="B2672" s="90" t="s">
        <v>8750</v>
      </c>
      <c r="C2672" s="90" t="s">
        <v>1731</v>
      </c>
      <c r="D2672" s="90" t="s">
        <v>37</v>
      </c>
      <c r="E2672" s="90" t="s">
        <v>48</v>
      </c>
      <c r="F2672" s="90" t="s">
        <v>5279</v>
      </c>
      <c r="G2672" s="90" t="s">
        <v>15574</v>
      </c>
      <c r="H2672" s="90" t="s">
        <v>909</v>
      </c>
      <c r="I2672" s="90" t="s">
        <v>1235</v>
      </c>
      <c r="J2672" s="116">
        <v>10036</v>
      </c>
      <c r="K2672" s="90" t="s">
        <v>1963</v>
      </c>
      <c r="L2672" s="90" t="s">
        <v>587</v>
      </c>
      <c r="M2672" s="94" t="str">
        <f t="shared" si="44"/>
        <v>MATA Javier</v>
      </c>
      <c r="N2672" s="94" t="str">
        <f>IFERROR(VLOOKUP(A2672,'[2]CLASES-TEMPORADA 2022_2023-2023'!$A:$M,12,0),"")</f>
        <v/>
      </c>
      <c r="O2672" s="90" t="str">
        <f>IFERROR(VLOOKUP(A2672,'[2]CLASES-TEMPORADA 2022_2023-2023'!$A:$M,13,0),"")</f>
        <v/>
      </c>
    </row>
    <row r="2673" spans="1:15" s="94" customFormat="1" x14ac:dyDescent="0.2">
      <c r="A2673" s="116">
        <v>25342</v>
      </c>
      <c r="B2673" s="90" t="s">
        <v>8750</v>
      </c>
      <c r="C2673" s="90" t="s">
        <v>3003</v>
      </c>
      <c r="D2673" s="90" t="s">
        <v>1450</v>
      </c>
      <c r="E2673" s="90" t="s">
        <v>24</v>
      </c>
      <c r="F2673" s="90" t="s">
        <v>4088</v>
      </c>
      <c r="G2673" s="90" t="s">
        <v>15575</v>
      </c>
      <c r="H2673" s="90" t="s">
        <v>920</v>
      </c>
      <c r="I2673" s="90" t="s">
        <v>1205</v>
      </c>
      <c r="J2673" s="116">
        <v>10033</v>
      </c>
      <c r="K2673" s="90" t="s">
        <v>1963</v>
      </c>
      <c r="L2673" s="90" t="s">
        <v>587</v>
      </c>
      <c r="M2673" s="94" t="str">
        <f t="shared" si="44"/>
        <v>TOST Daniel</v>
      </c>
      <c r="N2673" s="94" t="str">
        <f>IFERROR(VLOOKUP(A2673,'[2]CLASES-TEMPORADA 2022_2023-2023'!$A:$M,12,0),"")</f>
        <v/>
      </c>
      <c r="O2673" s="90" t="str">
        <f>IFERROR(VLOOKUP(A2673,'[2]CLASES-TEMPORADA 2022_2023-2023'!$A:$M,13,0),"")</f>
        <v/>
      </c>
    </row>
    <row r="2674" spans="1:15" s="94" customFormat="1" x14ac:dyDescent="0.2">
      <c r="A2674" s="116">
        <v>25327</v>
      </c>
      <c r="B2674" s="90" t="s">
        <v>8750</v>
      </c>
      <c r="C2674" s="90" t="s">
        <v>74</v>
      </c>
      <c r="D2674" s="90" t="s">
        <v>86</v>
      </c>
      <c r="E2674" s="90" t="s">
        <v>42</v>
      </c>
      <c r="F2674" s="90" t="s">
        <v>5280</v>
      </c>
      <c r="G2674" s="90" t="s">
        <v>15576</v>
      </c>
      <c r="H2674" s="90" t="s">
        <v>909</v>
      </c>
      <c r="I2674" s="90" t="s">
        <v>941</v>
      </c>
      <c r="J2674" s="116">
        <v>262</v>
      </c>
      <c r="K2674" s="90" t="s">
        <v>1963</v>
      </c>
      <c r="L2674" s="90" t="s">
        <v>587</v>
      </c>
      <c r="M2674" s="94" t="str">
        <f t="shared" si="44"/>
        <v>SANZ Aitor</v>
      </c>
      <c r="N2674" s="94" t="str">
        <f>IFERROR(VLOOKUP(A2674,'[2]CLASES-TEMPORADA 2022_2023-2023'!$A:$M,12,0),"")</f>
        <v/>
      </c>
      <c r="O2674" s="90" t="str">
        <f>IFERROR(VLOOKUP(A2674,'[2]CLASES-TEMPORADA 2022_2023-2023'!$A:$M,13,0),"")</f>
        <v/>
      </c>
    </row>
    <row r="2675" spans="1:15" s="94" customFormat="1" x14ac:dyDescent="0.2">
      <c r="A2675" s="116">
        <v>25315</v>
      </c>
      <c r="B2675" s="90" t="s">
        <v>8750</v>
      </c>
      <c r="C2675" s="90" t="s">
        <v>1541</v>
      </c>
      <c r="D2675" s="90" t="s">
        <v>5281</v>
      </c>
      <c r="E2675" s="90" t="s">
        <v>77</v>
      </c>
      <c r="F2675" s="90" t="s">
        <v>3523</v>
      </c>
      <c r="G2675" s="90" t="s">
        <v>15577</v>
      </c>
      <c r="H2675" s="90" t="s">
        <v>920</v>
      </c>
      <c r="I2675" s="90" t="s">
        <v>11163</v>
      </c>
      <c r="J2675" s="116">
        <v>10478</v>
      </c>
      <c r="K2675" s="90" t="s">
        <v>1963</v>
      </c>
      <c r="L2675" s="90" t="s">
        <v>587</v>
      </c>
      <c r="M2675" s="94" t="str">
        <f t="shared" si="44"/>
        <v>VEGA Alberto</v>
      </c>
      <c r="N2675" s="94" t="str">
        <f>IFERROR(VLOOKUP(A2675,'[2]CLASES-TEMPORADA 2022_2023-2023'!$A:$M,12,0),"")</f>
        <v/>
      </c>
      <c r="O2675" s="90" t="str">
        <f>IFERROR(VLOOKUP(A2675,'[2]CLASES-TEMPORADA 2022_2023-2023'!$A:$M,13,0),"")</f>
        <v/>
      </c>
    </row>
    <row r="2676" spans="1:15" s="94" customFormat="1" x14ac:dyDescent="0.2">
      <c r="A2676" s="116">
        <v>25305</v>
      </c>
      <c r="B2676" s="90" t="s">
        <v>8750</v>
      </c>
      <c r="C2676" s="90" t="s">
        <v>5282</v>
      </c>
      <c r="D2676" s="90" t="s">
        <v>3102</v>
      </c>
      <c r="E2676" s="90" t="s">
        <v>2743</v>
      </c>
      <c r="F2676" s="90" t="s">
        <v>2358</v>
      </c>
      <c r="G2676" s="90" t="s">
        <v>15578</v>
      </c>
      <c r="H2676" s="90" t="s">
        <v>913</v>
      </c>
      <c r="I2676" s="90" t="s">
        <v>1164</v>
      </c>
      <c r="J2676" s="116">
        <v>643</v>
      </c>
      <c r="K2676" s="90" t="s">
        <v>1963</v>
      </c>
      <c r="L2676" s="90" t="s">
        <v>587</v>
      </c>
      <c r="M2676" s="94" t="str">
        <f t="shared" si="44"/>
        <v>MADICO Gerard</v>
      </c>
      <c r="N2676" s="94" t="str">
        <f>IFERROR(VLOOKUP(A2676,'[2]CLASES-TEMPORADA 2022_2023-2023'!$A:$M,12,0),"")</f>
        <v/>
      </c>
      <c r="O2676" s="90" t="str">
        <f>IFERROR(VLOOKUP(A2676,'[2]CLASES-TEMPORADA 2022_2023-2023'!$A:$M,13,0),"")</f>
        <v/>
      </c>
    </row>
    <row r="2677" spans="1:15" s="94" customFormat="1" x14ac:dyDescent="0.2">
      <c r="A2677" s="116">
        <v>25304</v>
      </c>
      <c r="B2677" s="90" t="s">
        <v>8750</v>
      </c>
      <c r="C2677" s="90" t="s">
        <v>46</v>
      </c>
      <c r="D2677" s="90" t="s">
        <v>5283</v>
      </c>
      <c r="E2677" s="90" t="s">
        <v>54</v>
      </c>
      <c r="F2677" s="90" t="s">
        <v>5284</v>
      </c>
      <c r="G2677" s="90" t="s">
        <v>15579</v>
      </c>
      <c r="H2677" s="90" t="s">
        <v>913</v>
      </c>
      <c r="I2677" s="90" t="s">
        <v>1154</v>
      </c>
      <c r="J2677" s="116">
        <v>256</v>
      </c>
      <c r="K2677" s="90" t="s">
        <v>1963</v>
      </c>
      <c r="L2677" s="90" t="s">
        <v>587</v>
      </c>
      <c r="M2677" s="94" t="str">
        <f t="shared" si="44"/>
        <v>RODRIGUEZ Carlos</v>
      </c>
      <c r="N2677" s="94" t="str">
        <f>IFERROR(VLOOKUP(A2677,'[2]CLASES-TEMPORADA 2022_2023-2023'!$A:$M,12,0),"")</f>
        <v/>
      </c>
      <c r="O2677" s="90" t="str">
        <f>IFERROR(VLOOKUP(A2677,'[2]CLASES-TEMPORADA 2022_2023-2023'!$A:$M,13,0),"")</f>
        <v/>
      </c>
    </row>
    <row r="2678" spans="1:15" s="94" customFormat="1" x14ac:dyDescent="0.2">
      <c r="A2678" s="116">
        <v>25299</v>
      </c>
      <c r="B2678" s="90" t="s">
        <v>8750</v>
      </c>
      <c r="C2678" s="90" t="s">
        <v>5213</v>
      </c>
      <c r="D2678" s="90" t="s">
        <v>5285</v>
      </c>
      <c r="E2678" s="90" t="s">
        <v>2830</v>
      </c>
      <c r="F2678" s="90" t="s">
        <v>5286</v>
      </c>
      <c r="G2678" s="90" t="s">
        <v>15580</v>
      </c>
      <c r="H2678" s="90" t="s">
        <v>913</v>
      </c>
      <c r="I2678" s="90" t="s">
        <v>940</v>
      </c>
      <c r="J2678" s="116">
        <v>261</v>
      </c>
      <c r="K2678" s="90" t="s">
        <v>1963</v>
      </c>
      <c r="L2678" s="90" t="s">
        <v>587</v>
      </c>
      <c r="M2678" s="94" t="str">
        <f t="shared" si="44"/>
        <v>GUARCH Roger</v>
      </c>
      <c r="N2678" s="94" t="str">
        <f>IFERROR(VLOOKUP(A2678,'[2]CLASES-TEMPORADA 2022_2023-2023'!$A:$M,12,0),"")</f>
        <v/>
      </c>
      <c r="O2678" s="90" t="str">
        <f>IFERROR(VLOOKUP(A2678,'[2]CLASES-TEMPORADA 2022_2023-2023'!$A:$M,13,0),"")</f>
        <v/>
      </c>
    </row>
    <row r="2679" spans="1:15" s="94" customFormat="1" x14ac:dyDescent="0.2">
      <c r="A2679" s="116">
        <v>25264</v>
      </c>
      <c r="B2679" s="90" t="s">
        <v>8750</v>
      </c>
      <c r="C2679" s="90" t="s">
        <v>78</v>
      </c>
      <c r="D2679" s="90" t="s">
        <v>80</v>
      </c>
      <c r="E2679" s="90" t="s">
        <v>40</v>
      </c>
      <c r="F2679" s="90" t="s">
        <v>5287</v>
      </c>
      <c r="G2679" s="90" t="s">
        <v>15581</v>
      </c>
      <c r="H2679" s="90" t="s">
        <v>909</v>
      </c>
      <c r="I2679" s="90" t="s">
        <v>354</v>
      </c>
      <c r="J2679" s="116">
        <v>598</v>
      </c>
      <c r="K2679" s="90" t="s">
        <v>1963</v>
      </c>
      <c r="L2679" s="90" t="s">
        <v>587</v>
      </c>
      <c r="M2679" s="94" t="str">
        <f t="shared" si="44"/>
        <v>GUAL Carles</v>
      </c>
      <c r="N2679" s="94">
        <f>IFERROR(VLOOKUP(A2679,'[2]CLASES-TEMPORADA 2022_2023-2023'!$A:$M,12,0),"")</f>
        <v>9</v>
      </c>
      <c r="O2679" s="90" t="str">
        <f>IFERROR(VLOOKUP(A2679,'[2]CLASES-TEMPORADA 2022_2023-2023'!$A:$M,13,0),"")</f>
        <v>NAC</v>
      </c>
    </row>
    <row r="2680" spans="1:15" s="94" customFormat="1" x14ac:dyDescent="0.2">
      <c r="A2680" s="116">
        <v>25253</v>
      </c>
      <c r="B2680" s="90" t="s">
        <v>8750</v>
      </c>
      <c r="C2680" s="90" t="s">
        <v>15582</v>
      </c>
      <c r="D2680" s="90" t="s">
        <v>5617</v>
      </c>
      <c r="E2680" s="90" t="s">
        <v>147</v>
      </c>
      <c r="F2680" s="90" t="s">
        <v>4255</v>
      </c>
      <c r="G2680" s="90" t="s">
        <v>15583</v>
      </c>
      <c r="H2680" s="90" t="s">
        <v>913</v>
      </c>
      <c r="I2680" s="90" t="s">
        <v>1176</v>
      </c>
      <c r="J2680" s="116">
        <v>10133</v>
      </c>
      <c r="K2680" s="90" t="s">
        <v>1963</v>
      </c>
      <c r="L2680" s="90" t="s">
        <v>591</v>
      </c>
      <c r="M2680" s="94" t="str">
        <f t="shared" si="44"/>
        <v>RAIMBAULT Gonzalo</v>
      </c>
      <c r="N2680" s="94" t="str">
        <f>IFERROR(VLOOKUP(A2680,'[2]CLASES-TEMPORADA 2022_2023-2023'!$A:$M,12,0),"")</f>
        <v/>
      </c>
      <c r="O2680" s="90" t="str">
        <f>IFERROR(VLOOKUP(A2680,'[2]CLASES-TEMPORADA 2022_2023-2023'!$A:$M,13,0),"")</f>
        <v/>
      </c>
    </row>
    <row r="2681" spans="1:15" s="94" customFormat="1" x14ac:dyDescent="0.2">
      <c r="A2681" s="116">
        <v>25252</v>
      </c>
      <c r="B2681" s="90" t="s">
        <v>8750</v>
      </c>
      <c r="C2681" s="90" t="s">
        <v>32</v>
      </c>
      <c r="D2681" s="90" t="s">
        <v>5288</v>
      </c>
      <c r="E2681" s="90" t="s">
        <v>4168</v>
      </c>
      <c r="F2681" s="90" t="s">
        <v>5289</v>
      </c>
      <c r="G2681" s="90" t="s">
        <v>15584</v>
      </c>
      <c r="H2681" s="90" t="s">
        <v>920</v>
      </c>
      <c r="I2681" s="90" t="s">
        <v>1235</v>
      </c>
      <c r="J2681" s="116">
        <v>10036</v>
      </c>
      <c r="K2681" s="90" t="s">
        <v>1963</v>
      </c>
      <c r="L2681" s="90" t="s">
        <v>587</v>
      </c>
      <c r="M2681" s="94" t="str">
        <f t="shared" ref="M2681:M2744" si="45">CONCATENATE(C2681," ",PROPER(E2681))</f>
        <v>SANTIAGO Cristian</v>
      </c>
      <c r="N2681" s="94" t="str">
        <f>IFERROR(VLOOKUP(A2681,'[2]CLASES-TEMPORADA 2022_2023-2023'!$A:$M,12,0),"")</f>
        <v/>
      </c>
      <c r="O2681" s="90" t="str">
        <f>IFERROR(VLOOKUP(A2681,'[2]CLASES-TEMPORADA 2022_2023-2023'!$A:$M,13,0),"")</f>
        <v/>
      </c>
    </row>
    <row r="2682" spans="1:15" s="94" customFormat="1" x14ac:dyDescent="0.2">
      <c r="A2682" s="116">
        <v>25251</v>
      </c>
      <c r="B2682" s="90" t="s">
        <v>8750</v>
      </c>
      <c r="C2682" s="90" t="s">
        <v>37</v>
      </c>
      <c r="D2682" s="90" t="s">
        <v>1648</v>
      </c>
      <c r="E2682" s="90" t="s">
        <v>48</v>
      </c>
      <c r="F2682" s="90" t="s">
        <v>5290</v>
      </c>
      <c r="G2682" s="90" t="s">
        <v>15585</v>
      </c>
      <c r="H2682" s="90" t="s">
        <v>920</v>
      </c>
      <c r="I2682" s="90" t="s">
        <v>1235</v>
      </c>
      <c r="J2682" s="116">
        <v>10036</v>
      </c>
      <c r="K2682" s="90" t="s">
        <v>1963</v>
      </c>
      <c r="L2682" s="90" t="s">
        <v>587</v>
      </c>
      <c r="M2682" s="94" t="str">
        <f t="shared" si="45"/>
        <v>MORENO Javier</v>
      </c>
      <c r="N2682" s="94" t="str">
        <f>IFERROR(VLOOKUP(A2682,'[2]CLASES-TEMPORADA 2022_2023-2023'!$A:$M,12,0),"")</f>
        <v/>
      </c>
      <c r="O2682" s="90" t="str">
        <f>IFERROR(VLOOKUP(A2682,'[2]CLASES-TEMPORADA 2022_2023-2023'!$A:$M,13,0),"")</f>
        <v/>
      </c>
    </row>
    <row r="2683" spans="1:15" s="94" customFormat="1" x14ac:dyDescent="0.2">
      <c r="A2683" s="116">
        <v>25243</v>
      </c>
      <c r="B2683" s="90" t="s">
        <v>8750</v>
      </c>
      <c r="C2683" s="90" t="s">
        <v>19</v>
      </c>
      <c r="D2683" s="90" t="s">
        <v>35</v>
      </c>
      <c r="E2683" s="90" t="s">
        <v>5291</v>
      </c>
      <c r="F2683" s="90" t="s">
        <v>5292</v>
      </c>
      <c r="G2683" s="90" t="s">
        <v>15586</v>
      </c>
      <c r="H2683" s="90" t="s">
        <v>909</v>
      </c>
      <c r="I2683" s="90" t="s">
        <v>939</v>
      </c>
      <c r="J2683" s="116">
        <v>252</v>
      </c>
      <c r="K2683" s="90" t="s">
        <v>1963</v>
      </c>
      <c r="L2683" s="90" t="s">
        <v>587</v>
      </c>
      <c r="M2683" s="94" t="str">
        <f t="shared" si="45"/>
        <v>RUIZ Cristobal</v>
      </c>
      <c r="N2683" s="94" t="str">
        <f>IFERROR(VLOOKUP(A2683,'[2]CLASES-TEMPORADA 2022_2023-2023'!$A:$M,12,0),"")</f>
        <v/>
      </c>
      <c r="O2683" s="90" t="str">
        <f>IFERROR(VLOOKUP(A2683,'[2]CLASES-TEMPORADA 2022_2023-2023'!$A:$M,13,0),"")</f>
        <v/>
      </c>
    </row>
    <row r="2684" spans="1:15" s="94" customFormat="1" x14ac:dyDescent="0.2">
      <c r="A2684" s="116">
        <v>25230</v>
      </c>
      <c r="B2684" s="90" t="s">
        <v>8750</v>
      </c>
      <c r="C2684" s="90" t="s">
        <v>15587</v>
      </c>
      <c r="D2684" s="90" t="s">
        <v>21</v>
      </c>
      <c r="E2684" s="90" t="s">
        <v>2797</v>
      </c>
      <c r="F2684" s="90" t="s">
        <v>15588</v>
      </c>
      <c r="G2684" s="90" t="s">
        <v>15589</v>
      </c>
      <c r="H2684" s="90" t="s">
        <v>920</v>
      </c>
      <c r="I2684" s="90" t="s">
        <v>1247</v>
      </c>
      <c r="J2684" s="116">
        <v>710</v>
      </c>
      <c r="K2684" s="90" t="s">
        <v>1963</v>
      </c>
      <c r="L2684" s="90" t="s">
        <v>587</v>
      </c>
      <c r="M2684" s="94" t="str">
        <f t="shared" si="45"/>
        <v>MOHEDANO Sergi</v>
      </c>
      <c r="N2684" s="94" t="str">
        <f>IFERROR(VLOOKUP(A2684,'[2]CLASES-TEMPORADA 2022_2023-2023'!$A:$M,12,0),"")</f>
        <v/>
      </c>
      <c r="O2684" s="90" t="str">
        <f>IFERROR(VLOOKUP(A2684,'[2]CLASES-TEMPORADA 2022_2023-2023'!$A:$M,13,0),"")</f>
        <v/>
      </c>
    </row>
    <row r="2685" spans="1:15" s="94" customFormat="1" x14ac:dyDescent="0.2">
      <c r="A2685" s="116">
        <v>25207</v>
      </c>
      <c r="B2685" s="90" t="s">
        <v>8750</v>
      </c>
      <c r="C2685" s="90" t="s">
        <v>5293</v>
      </c>
      <c r="D2685" s="90" t="s">
        <v>101</v>
      </c>
      <c r="E2685" s="90" t="s">
        <v>1737</v>
      </c>
      <c r="F2685" s="90" t="s">
        <v>5294</v>
      </c>
      <c r="G2685" s="90" t="s">
        <v>15590</v>
      </c>
      <c r="H2685" s="90" t="s">
        <v>909</v>
      </c>
      <c r="I2685" s="90" t="s">
        <v>11163</v>
      </c>
      <c r="J2685" s="116">
        <v>10478</v>
      </c>
      <c r="K2685" s="90" t="s">
        <v>1963</v>
      </c>
      <c r="L2685" s="90" t="s">
        <v>587</v>
      </c>
      <c r="M2685" s="94" t="str">
        <f t="shared" si="45"/>
        <v>GUZMÁN Arnau</v>
      </c>
      <c r="N2685" s="94" t="str">
        <f>IFERROR(VLOOKUP(A2685,'[2]CLASES-TEMPORADA 2022_2023-2023'!$A:$M,12,0),"")</f>
        <v/>
      </c>
      <c r="O2685" s="90" t="str">
        <f>IFERROR(VLOOKUP(A2685,'[2]CLASES-TEMPORADA 2022_2023-2023'!$A:$M,13,0),"")</f>
        <v/>
      </c>
    </row>
    <row r="2686" spans="1:15" s="94" customFormat="1" x14ac:dyDescent="0.2">
      <c r="A2686" s="116">
        <v>25199</v>
      </c>
      <c r="B2686" s="90" t="s">
        <v>8750</v>
      </c>
      <c r="C2686" s="90" t="s">
        <v>1059</v>
      </c>
      <c r="D2686" s="90" t="s">
        <v>36</v>
      </c>
      <c r="E2686" s="90" t="s">
        <v>108</v>
      </c>
      <c r="F2686" s="90" t="s">
        <v>5295</v>
      </c>
      <c r="G2686" s="90" t="s">
        <v>15591</v>
      </c>
      <c r="H2686" s="90" t="s">
        <v>909</v>
      </c>
      <c r="I2686" s="90" t="s">
        <v>1235</v>
      </c>
      <c r="J2686" s="116">
        <v>10036</v>
      </c>
      <c r="K2686" s="90" t="s">
        <v>1963</v>
      </c>
      <c r="L2686" s="90" t="s">
        <v>587</v>
      </c>
      <c r="M2686" s="94" t="str">
        <f t="shared" si="45"/>
        <v>GUTIERREZ Sergio</v>
      </c>
      <c r="N2686" s="94" t="str">
        <f>IFERROR(VLOOKUP(A2686,'[2]CLASES-TEMPORADA 2022_2023-2023'!$A:$M,12,0),"")</f>
        <v/>
      </c>
      <c r="O2686" s="90" t="str">
        <f>IFERROR(VLOOKUP(A2686,'[2]CLASES-TEMPORADA 2022_2023-2023'!$A:$M,13,0),"")</f>
        <v/>
      </c>
    </row>
    <row r="2687" spans="1:15" s="94" customFormat="1" x14ac:dyDescent="0.2">
      <c r="A2687" s="116">
        <v>25194</v>
      </c>
      <c r="B2687" s="90" t="s">
        <v>8750</v>
      </c>
      <c r="C2687" s="90" t="s">
        <v>69</v>
      </c>
      <c r="D2687" s="90" t="s">
        <v>2333</v>
      </c>
      <c r="E2687" s="90" t="s">
        <v>5296</v>
      </c>
      <c r="F2687" s="90" t="s">
        <v>5297</v>
      </c>
      <c r="G2687" s="90" t="s">
        <v>15592</v>
      </c>
      <c r="H2687" s="90" t="s">
        <v>913</v>
      </c>
      <c r="I2687" s="90" t="s">
        <v>272</v>
      </c>
      <c r="J2687" s="116">
        <v>290</v>
      </c>
      <c r="K2687" s="90" t="s">
        <v>1963</v>
      </c>
      <c r="L2687" s="90" t="s">
        <v>587</v>
      </c>
      <c r="M2687" s="94" t="str">
        <f t="shared" si="45"/>
        <v>PEREZ Fabio Rodrigo</v>
      </c>
      <c r="N2687" s="94" t="str">
        <f>IFERROR(VLOOKUP(A2687,'[2]CLASES-TEMPORADA 2022_2023-2023'!$A:$M,12,0),"")</f>
        <v/>
      </c>
      <c r="O2687" s="90" t="str">
        <f>IFERROR(VLOOKUP(A2687,'[2]CLASES-TEMPORADA 2022_2023-2023'!$A:$M,13,0),"")</f>
        <v/>
      </c>
    </row>
    <row r="2688" spans="1:15" s="94" customFormat="1" x14ac:dyDescent="0.2">
      <c r="A2688" s="116">
        <v>25164</v>
      </c>
      <c r="B2688" s="90" t="s">
        <v>10851</v>
      </c>
      <c r="C2688" s="90" t="s">
        <v>1774</v>
      </c>
      <c r="D2688" s="90" t="s">
        <v>1104</v>
      </c>
      <c r="E2688" s="90" t="s">
        <v>4054</v>
      </c>
      <c r="F2688" s="90" t="s">
        <v>5299</v>
      </c>
      <c r="G2688" s="90" t="s">
        <v>15593</v>
      </c>
      <c r="H2688" s="90" t="s">
        <v>913</v>
      </c>
      <c r="I2688" s="90" t="s">
        <v>1158</v>
      </c>
      <c r="J2688" s="116">
        <v>556</v>
      </c>
      <c r="K2688" s="90" t="s">
        <v>1963</v>
      </c>
      <c r="L2688" s="90" t="s">
        <v>587</v>
      </c>
      <c r="M2688" s="94" t="str">
        <f t="shared" si="45"/>
        <v>CIFUENTES Judit</v>
      </c>
      <c r="N2688" s="94" t="str">
        <f>IFERROR(VLOOKUP(A2688,'[2]CLASES-TEMPORADA 2022_2023-2023'!$A:$M,12,0),"")</f>
        <v/>
      </c>
      <c r="O2688" s="90" t="str">
        <f>IFERROR(VLOOKUP(A2688,'[2]CLASES-TEMPORADA 2022_2023-2023'!$A:$M,13,0),"")</f>
        <v/>
      </c>
    </row>
    <row r="2689" spans="1:15" s="94" customFormat="1" x14ac:dyDescent="0.2">
      <c r="A2689" s="116">
        <v>25136</v>
      </c>
      <c r="B2689" s="90" t="s">
        <v>8750</v>
      </c>
      <c r="C2689" s="90" t="s">
        <v>5277</v>
      </c>
      <c r="D2689" s="90" t="s">
        <v>1535</v>
      </c>
      <c r="E2689" s="90" t="s">
        <v>43</v>
      </c>
      <c r="F2689" s="90" t="s">
        <v>5300</v>
      </c>
      <c r="G2689" s="90" t="s">
        <v>15594</v>
      </c>
      <c r="H2689" s="90" t="s">
        <v>909</v>
      </c>
      <c r="I2689" s="90" t="s">
        <v>1117</v>
      </c>
      <c r="J2689" s="116">
        <v>243</v>
      </c>
      <c r="K2689" s="90" t="s">
        <v>1963</v>
      </c>
      <c r="L2689" s="90" t="s">
        <v>587</v>
      </c>
      <c r="M2689" s="94" t="str">
        <f t="shared" si="45"/>
        <v>GUINOVART Antonio</v>
      </c>
      <c r="N2689" s="94" t="str">
        <f>IFERROR(VLOOKUP(A2689,'[2]CLASES-TEMPORADA 2022_2023-2023'!$A:$M,12,0),"")</f>
        <v/>
      </c>
      <c r="O2689" s="90" t="str">
        <f>IFERROR(VLOOKUP(A2689,'[2]CLASES-TEMPORADA 2022_2023-2023'!$A:$M,13,0),"")</f>
        <v/>
      </c>
    </row>
    <row r="2690" spans="1:15" s="94" customFormat="1" x14ac:dyDescent="0.2">
      <c r="A2690" s="116">
        <v>25123</v>
      </c>
      <c r="B2690" s="90" t="s">
        <v>10851</v>
      </c>
      <c r="C2690" s="90" t="s">
        <v>1618</v>
      </c>
      <c r="D2690" s="90" t="s">
        <v>1790</v>
      </c>
      <c r="E2690" s="90" t="s">
        <v>5301</v>
      </c>
      <c r="F2690" s="90" t="s">
        <v>5302</v>
      </c>
      <c r="G2690" s="90" t="s">
        <v>15595</v>
      </c>
      <c r="H2690" s="90" t="s">
        <v>909</v>
      </c>
      <c r="I2690" s="90" t="s">
        <v>1128</v>
      </c>
      <c r="J2690" s="116">
        <v>300</v>
      </c>
      <c r="K2690" s="90" t="s">
        <v>1963</v>
      </c>
      <c r="L2690" s="90" t="s">
        <v>587</v>
      </c>
      <c r="M2690" s="94" t="str">
        <f t="shared" si="45"/>
        <v>PEÑA Ana Maria</v>
      </c>
      <c r="N2690" s="94" t="str">
        <f>IFERROR(VLOOKUP(A2690,'[2]CLASES-TEMPORADA 2022_2023-2023'!$A:$M,12,0),"")</f>
        <v/>
      </c>
      <c r="O2690" s="90" t="str">
        <f>IFERROR(VLOOKUP(A2690,'[2]CLASES-TEMPORADA 2022_2023-2023'!$A:$M,13,0),"")</f>
        <v/>
      </c>
    </row>
    <row r="2691" spans="1:15" s="94" customFormat="1" x14ac:dyDescent="0.2">
      <c r="A2691" s="116">
        <v>25110</v>
      </c>
      <c r="B2691" s="90" t="s">
        <v>8750</v>
      </c>
      <c r="C2691" s="90" t="s">
        <v>5303</v>
      </c>
      <c r="D2691" s="90" t="s">
        <v>5304</v>
      </c>
      <c r="E2691" s="90" t="s">
        <v>931</v>
      </c>
      <c r="F2691" s="90" t="s">
        <v>5305</v>
      </c>
      <c r="G2691" s="90" t="s">
        <v>14485</v>
      </c>
      <c r="H2691" s="90" t="s">
        <v>920</v>
      </c>
      <c r="I2691" s="90" t="s">
        <v>974</v>
      </c>
      <c r="J2691" s="116">
        <v>538</v>
      </c>
      <c r="K2691" s="90" t="s">
        <v>1963</v>
      </c>
      <c r="L2691" s="90" t="s">
        <v>587</v>
      </c>
      <c r="M2691" s="94" t="str">
        <f t="shared" si="45"/>
        <v>PORTELL Alex</v>
      </c>
      <c r="N2691" s="94" t="str">
        <f>IFERROR(VLOOKUP(A2691,'[2]CLASES-TEMPORADA 2022_2023-2023'!$A:$M,12,0),"")</f>
        <v/>
      </c>
      <c r="O2691" s="90" t="str">
        <f>IFERROR(VLOOKUP(A2691,'[2]CLASES-TEMPORADA 2022_2023-2023'!$A:$M,13,0),"")</f>
        <v/>
      </c>
    </row>
    <row r="2692" spans="1:15" s="94" customFormat="1" x14ac:dyDescent="0.2">
      <c r="A2692" s="116">
        <v>25106</v>
      </c>
      <c r="B2692" s="90" t="s">
        <v>10851</v>
      </c>
      <c r="C2692" s="90" t="s">
        <v>101</v>
      </c>
      <c r="D2692" s="90" t="s">
        <v>5196</v>
      </c>
      <c r="E2692" s="90" t="s">
        <v>4016</v>
      </c>
      <c r="F2692" s="90" t="s">
        <v>4323</v>
      </c>
      <c r="G2692" s="90" t="s">
        <v>15596</v>
      </c>
      <c r="H2692" s="90" t="s">
        <v>913</v>
      </c>
      <c r="I2692" s="90" t="s">
        <v>1229</v>
      </c>
      <c r="J2692" s="116">
        <v>404</v>
      </c>
      <c r="K2692" s="90" t="s">
        <v>1963</v>
      </c>
      <c r="L2692" s="90" t="s">
        <v>587</v>
      </c>
      <c r="M2692" s="94" t="str">
        <f t="shared" si="45"/>
        <v>VIDAL Abril</v>
      </c>
      <c r="N2692" s="94" t="str">
        <f>IFERROR(VLOOKUP(A2692,'[2]CLASES-TEMPORADA 2022_2023-2023'!$A:$M,12,0),"")</f>
        <v/>
      </c>
      <c r="O2692" s="90" t="str">
        <f>IFERROR(VLOOKUP(A2692,'[2]CLASES-TEMPORADA 2022_2023-2023'!$A:$M,13,0),"")</f>
        <v/>
      </c>
    </row>
    <row r="2693" spans="1:15" s="94" customFormat="1" x14ac:dyDescent="0.2">
      <c r="A2693" s="116">
        <v>25100</v>
      </c>
      <c r="B2693" s="90" t="s">
        <v>8750</v>
      </c>
      <c r="C2693" s="90" t="s">
        <v>15597</v>
      </c>
      <c r="D2693" s="90" t="s">
        <v>15598</v>
      </c>
      <c r="E2693" s="90" t="s">
        <v>3328</v>
      </c>
      <c r="F2693" s="90" t="s">
        <v>15599</v>
      </c>
      <c r="G2693" s="90" t="s">
        <v>15600</v>
      </c>
      <c r="H2693" s="90" t="s">
        <v>909</v>
      </c>
      <c r="I2693" s="90" t="s">
        <v>1182</v>
      </c>
      <c r="J2693" s="116">
        <v>10143</v>
      </c>
      <c r="K2693" s="90" t="s">
        <v>1963</v>
      </c>
      <c r="L2693" s="90" t="s">
        <v>587</v>
      </c>
      <c r="M2693" s="94" t="str">
        <f t="shared" si="45"/>
        <v>FIGAROLA Roc</v>
      </c>
      <c r="N2693" s="94" t="str">
        <f>IFERROR(VLOOKUP(A2693,'[2]CLASES-TEMPORADA 2022_2023-2023'!$A:$M,12,0),"")</f>
        <v/>
      </c>
      <c r="O2693" s="90" t="str">
        <f>IFERROR(VLOOKUP(A2693,'[2]CLASES-TEMPORADA 2022_2023-2023'!$A:$M,13,0),"")</f>
        <v/>
      </c>
    </row>
    <row r="2694" spans="1:15" s="94" customFormat="1" x14ac:dyDescent="0.2">
      <c r="A2694" s="116">
        <v>25086</v>
      </c>
      <c r="B2694" s="90" t="s">
        <v>8750</v>
      </c>
      <c r="C2694" s="90" t="s">
        <v>5306</v>
      </c>
      <c r="D2694" s="90" t="s">
        <v>5307</v>
      </c>
      <c r="E2694" s="90" t="s">
        <v>2229</v>
      </c>
      <c r="F2694" s="90" t="s">
        <v>5308</v>
      </c>
      <c r="G2694" s="90" t="s">
        <v>14485</v>
      </c>
      <c r="H2694" s="90" t="s">
        <v>920</v>
      </c>
      <c r="I2694" s="90" t="s">
        <v>974</v>
      </c>
      <c r="J2694" s="116">
        <v>538</v>
      </c>
      <c r="K2694" s="90" t="s">
        <v>1963</v>
      </c>
      <c r="L2694" s="90" t="s">
        <v>587</v>
      </c>
      <c r="M2694" s="94" t="str">
        <f t="shared" si="45"/>
        <v>MONELL Nil</v>
      </c>
      <c r="N2694" s="94" t="str">
        <f>IFERROR(VLOOKUP(A2694,'[2]CLASES-TEMPORADA 2022_2023-2023'!$A:$M,12,0),"")</f>
        <v/>
      </c>
      <c r="O2694" s="90" t="str">
        <f>IFERROR(VLOOKUP(A2694,'[2]CLASES-TEMPORADA 2022_2023-2023'!$A:$M,13,0),"")</f>
        <v/>
      </c>
    </row>
    <row r="2695" spans="1:15" s="94" customFormat="1" x14ac:dyDescent="0.2">
      <c r="A2695" s="116">
        <v>25085</v>
      </c>
      <c r="B2695" s="90" t="s">
        <v>8750</v>
      </c>
      <c r="C2695" s="90" t="s">
        <v>5309</v>
      </c>
      <c r="D2695" s="90" t="s">
        <v>1529</v>
      </c>
      <c r="E2695" s="90" t="s">
        <v>2261</v>
      </c>
      <c r="F2695" s="90" t="s">
        <v>5310</v>
      </c>
      <c r="G2695" s="90" t="s">
        <v>15601</v>
      </c>
      <c r="H2695" s="90" t="s">
        <v>909</v>
      </c>
      <c r="I2695" s="90" t="s">
        <v>974</v>
      </c>
      <c r="J2695" s="116">
        <v>538</v>
      </c>
      <c r="K2695" s="90" t="s">
        <v>1963</v>
      </c>
      <c r="L2695" s="90" t="s">
        <v>587</v>
      </c>
      <c r="M2695" s="94" t="str">
        <f t="shared" si="45"/>
        <v>CURÓS Pere</v>
      </c>
      <c r="N2695" s="94" t="str">
        <f>IFERROR(VLOOKUP(A2695,'[2]CLASES-TEMPORADA 2022_2023-2023'!$A:$M,12,0),"")</f>
        <v/>
      </c>
      <c r="O2695" s="90" t="str">
        <f>IFERROR(VLOOKUP(A2695,'[2]CLASES-TEMPORADA 2022_2023-2023'!$A:$M,13,0),"")</f>
        <v/>
      </c>
    </row>
    <row r="2696" spans="1:15" s="94" customFormat="1" x14ac:dyDescent="0.2">
      <c r="A2696" s="116">
        <v>25076</v>
      </c>
      <c r="B2696" s="90" t="s">
        <v>10851</v>
      </c>
      <c r="C2696" s="90" t="s">
        <v>27</v>
      </c>
      <c r="D2696" s="90" t="s">
        <v>5311</v>
      </c>
      <c r="E2696" s="90" t="s">
        <v>2093</v>
      </c>
      <c r="F2696" s="90" t="s">
        <v>5312</v>
      </c>
      <c r="G2696" s="90" t="s">
        <v>15602</v>
      </c>
      <c r="H2696" s="90" t="s">
        <v>913</v>
      </c>
      <c r="I2696" s="90" t="s">
        <v>1158</v>
      </c>
      <c r="J2696" s="116">
        <v>556</v>
      </c>
      <c r="K2696" s="90" t="s">
        <v>1963</v>
      </c>
      <c r="L2696" s="90" t="s">
        <v>587</v>
      </c>
      <c r="M2696" s="94" t="str">
        <f t="shared" si="45"/>
        <v>SERRA Èlia</v>
      </c>
      <c r="N2696" s="94" t="str">
        <f>IFERROR(VLOOKUP(A2696,'[2]CLASES-TEMPORADA 2022_2023-2023'!$A:$M,12,0),"")</f>
        <v/>
      </c>
      <c r="O2696" s="90" t="str">
        <f>IFERROR(VLOOKUP(A2696,'[2]CLASES-TEMPORADA 2022_2023-2023'!$A:$M,13,0),"")</f>
        <v/>
      </c>
    </row>
    <row r="2697" spans="1:15" s="94" customFormat="1" x14ac:dyDescent="0.2">
      <c r="A2697" s="116">
        <v>25072</v>
      </c>
      <c r="B2697" s="90" t="s">
        <v>10851</v>
      </c>
      <c r="C2697" s="90" t="s">
        <v>1646</v>
      </c>
      <c r="D2697" s="90" t="s">
        <v>28</v>
      </c>
      <c r="E2697" s="90" t="s">
        <v>2090</v>
      </c>
      <c r="F2697" s="90" t="s">
        <v>3903</v>
      </c>
      <c r="G2697" s="90" t="s">
        <v>15603</v>
      </c>
      <c r="H2697" s="90" t="s">
        <v>913</v>
      </c>
      <c r="I2697" s="90" t="s">
        <v>1182</v>
      </c>
      <c r="J2697" s="116">
        <v>10143</v>
      </c>
      <c r="K2697" s="90" t="s">
        <v>1963</v>
      </c>
      <c r="L2697" s="90" t="s">
        <v>587</v>
      </c>
      <c r="M2697" s="94" t="str">
        <f t="shared" si="45"/>
        <v>PUIGMOLE Anna</v>
      </c>
      <c r="N2697" s="94" t="str">
        <f>IFERROR(VLOOKUP(A2697,'[2]CLASES-TEMPORADA 2022_2023-2023'!$A:$M,12,0),"")</f>
        <v/>
      </c>
      <c r="O2697" s="90" t="str">
        <f>IFERROR(VLOOKUP(A2697,'[2]CLASES-TEMPORADA 2022_2023-2023'!$A:$M,13,0),"")</f>
        <v/>
      </c>
    </row>
    <row r="2698" spans="1:15" s="94" customFormat="1" x14ac:dyDescent="0.2">
      <c r="A2698" s="116">
        <v>25071</v>
      </c>
      <c r="B2698" s="90" t="s">
        <v>10851</v>
      </c>
      <c r="C2698" s="90" t="s">
        <v>84</v>
      </c>
      <c r="D2698" s="90" t="s">
        <v>102</v>
      </c>
      <c r="E2698" s="90" t="s">
        <v>2928</v>
      </c>
      <c r="F2698" s="90" t="s">
        <v>2877</v>
      </c>
      <c r="G2698" s="90" t="s">
        <v>15604</v>
      </c>
      <c r="H2698" s="90" t="s">
        <v>913</v>
      </c>
      <c r="I2698" s="90" t="s">
        <v>1158</v>
      </c>
      <c r="J2698" s="116">
        <v>556</v>
      </c>
      <c r="K2698" s="90" t="s">
        <v>1963</v>
      </c>
      <c r="L2698" s="90" t="s">
        <v>587</v>
      </c>
      <c r="M2698" s="94" t="str">
        <f t="shared" si="45"/>
        <v>GONZALEZ Lia</v>
      </c>
      <c r="N2698" s="94" t="str">
        <f>IFERROR(VLOOKUP(A2698,'[2]CLASES-TEMPORADA 2022_2023-2023'!$A:$M,12,0),"")</f>
        <v/>
      </c>
      <c r="O2698" s="90" t="str">
        <f>IFERROR(VLOOKUP(A2698,'[2]CLASES-TEMPORADA 2022_2023-2023'!$A:$M,13,0),"")</f>
        <v/>
      </c>
    </row>
    <row r="2699" spans="1:15" s="94" customFormat="1" x14ac:dyDescent="0.2">
      <c r="A2699" s="116">
        <v>25069</v>
      </c>
      <c r="B2699" s="90" t="s">
        <v>10851</v>
      </c>
      <c r="C2699" s="90" t="s">
        <v>5313</v>
      </c>
      <c r="D2699" s="90" t="s">
        <v>1515</v>
      </c>
      <c r="E2699" s="90" t="s">
        <v>5314</v>
      </c>
      <c r="F2699" s="90" t="s">
        <v>2952</v>
      </c>
      <c r="G2699" s="90" t="s">
        <v>15605</v>
      </c>
      <c r="H2699" s="90" t="s">
        <v>913</v>
      </c>
      <c r="I2699" s="90" t="s">
        <v>1158</v>
      </c>
      <c r="J2699" s="116">
        <v>556</v>
      </c>
      <c r="K2699" s="90" t="s">
        <v>1963</v>
      </c>
      <c r="L2699" s="90" t="s">
        <v>587</v>
      </c>
      <c r="M2699" s="94" t="str">
        <f t="shared" si="45"/>
        <v>NONO Elisenda</v>
      </c>
      <c r="N2699" s="94" t="str">
        <f>IFERROR(VLOOKUP(A2699,'[2]CLASES-TEMPORADA 2022_2023-2023'!$A:$M,12,0),"")</f>
        <v/>
      </c>
      <c r="O2699" s="90" t="str">
        <f>IFERROR(VLOOKUP(A2699,'[2]CLASES-TEMPORADA 2022_2023-2023'!$A:$M,13,0),"")</f>
        <v/>
      </c>
    </row>
    <row r="2700" spans="1:15" s="94" customFormat="1" x14ac:dyDescent="0.2">
      <c r="A2700" s="116">
        <v>25058</v>
      </c>
      <c r="B2700" s="90" t="s">
        <v>8750</v>
      </c>
      <c r="C2700" s="90" t="s">
        <v>5315</v>
      </c>
      <c r="D2700" s="90" t="s">
        <v>1490</v>
      </c>
      <c r="E2700" s="90" t="s">
        <v>3734</v>
      </c>
      <c r="F2700" s="90" t="s">
        <v>5316</v>
      </c>
      <c r="G2700" s="90" t="s">
        <v>15606</v>
      </c>
      <c r="H2700" s="90" t="s">
        <v>913</v>
      </c>
      <c r="I2700" s="90" t="s">
        <v>1158</v>
      </c>
      <c r="J2700" s="116">
        <v>556</v>
      </c>
      <c r="K2700" s="90" t="s">
        <v>1963</v>
      </c>
      <c r="L2700" s="90" t="s">
        <v>587</v>
      </c>
      <c r="M2700" s="94" t="str">
        <f t="shared" si="45"/>
        <v>BERNEDA Robert</v>
      </c>
      <c r="N2700" s="94" t="str">
        <f>IFERROR(VLOOKUP(A2700,'[2]CLASES-TEMPORADA 2022_2023-2023'!$A:$M,12,0),"")</f>
        <v/>
      </c>
      <c r="O2700" s="90" t="str">
        <f>IFERROR(VLOOKUP(A2700,'[2]CLASES-TEMPORADA 2022_2023-2023'!$A:$M,13,0),"")</f>
        <v/>
      </c>
    </row>
    <row r="2701" spans="1:15" s="94" customFormat="1" x14ac:dyDescent="0.2">
      <c r="A2701" s="116">
        <v>25056</v>
      </c>
      <c r="B2701" s="90" t="s">
        <v>8750</v>
      </c>
      <c r="C2701" s="90" t="s">
        <v>5317</v>
      </c>
      <c r="D2701" s="90" t="s">
        <v>27</v>
      </c>
      <c r="E2701" s="90" t="s">
        <v>2799</v>
      </c>
      <c r="F2701" s="90" t="s">
        <v>5318</v>
      </c>
      <c r="G2701" s="90" t="s">
        <v>15607</v>
      </c>
      <c r="H2701" s="90" t="s">
        <v>913</v>
      </c>
      <c r="I2701" s="90" t="s">
        <v>1182</v>
      </c>
      <c r="J2701" s="116">
        <v>10143</v>
      </c>
      <c r="K2701" s="90" t="s">
        <v>1963</v>
      </c>
      <c r="L2701" s="90" t="s">
        <v>587</v>
      </c>
      <c r="M2701" s="94" t="str">
        <f t="shared" si="45"/>
        <v>BORRELL Biel</v>
      </c>
      <c r="N2701" s="94" t="str">
        <f>IFERROR(VLOOKUP(A2701,'[2]CLASES-TEMPORADA 2022_2023-2023'!$A:$M,12,0),"")</f>
        <v/>
      </c>
      <c r="O2701" s="90" t="str">
        <f>IFERROR(VLOOKUP(A2701,'[2]CLASES-TEMPORADA 2022_2023-2023'!$A:$M,13,0),"")</f>
        <v/>
      </c>
    </row>
    <row r="2702" spans="1:15" s="94" customFormat="1" x14ac:dyDescent="0.2">
      <c r="A2702" s="116">
        <v>25044</v>
      </c>
      <c r="B2702" s="90" t="s">
        <v>8750</v>
      </c>
      <c r="C2702" s="90" t="s">
        <v>5319</v>
      </c>
      <c r="D2702" s="90" t="s">
        <v>22</v>
      </c>
      <c r="E2702" s="90" t="s">
        <v>2550</v>
      </c>
      <c r="F2702" s="90" t="s">
        <v>3713</v>
      </c>
      <c r="G2702" s="90" t="s">
        <v>15608</v>
      </c>
      <c r="H2702" s="90" t="s">
        <v>909</v>
      </c>
      <c r="I2702" s="90" t="s">
        <v>949</v>
      </c>
      <c r="J2702" s="116">
        <v>295</v>
      </c>
      <c r="K2702" s="90" t="s">
        <v>1963</v>
      </c>
      <c r="L2702" s="90" t="s">
        <v>587</v>
      </c>
      <c r="M2702" s="94" t="str">
        <f t="shared" si="45"/>
        <v>ORCERA Gabriel</v>
      </c>
      <c r="N2702" s="94" t="str">
        <f>IFERROR(VLOOKUP(A2702,'[2]CLASES-TEMPORADA 2022_2023-2023'!$A:$M,12,0),"")</f>
        <v/>
      </c>
      <c r="O2702" s="90" t="str">
        <f>IFERROR(VLOOKUP(A2702,'[2]CLASES-TEMPORADA 2022_2023-2023'!$A:$M,13,0),"")</f>
        <v/>
      </c>
    </row>
    <row r="2703" spans="1:15" s="94" customFormat="1" x14ac:dyDescent="0.2">
      <c r="A2703" s="116">
        <v>25040</v>
      </c>
      <c r="B2703" s="90" t="s">
        <v>8750</v>
      </c>
      <c r="C2703" s="90" t="s">
        <v>3948</v>
      </c>
      <c r="D2703" s="90" t="s">
        <v>1268</v>
      </c>
      <c r="E2703" s="90" t="s">
        <v>2004</v>
      </c>
      <c r="F2703" s="90" t="s">
        <v>5320</v>
      </c>
      <c r="G2703" s="90" t="s">
        <v>15609</v>
      </c>
      <c r="H2703" s="90" t="s">
        <v>920</v>
      </c>
      <c r="I2703" s="90" t="s">
        <v>1163</v>
      </c>
      <c r="J2703" s="116">
        <v>61</v>
      </c>
      <c r="K2703" s="90" t="s">
        <v>1963</v>
      </c>
      <c r="L2703" s="90" t="s">
        <v>587</v>
      </c>
      <c r="M2703" s="94" t="str">
        <f t="shared" si="45"/>
        <v>LAGARES Jan</v>
      </c>
      <c r="N2703" s="94" t="str">
        <f>IFERROR(VLOOKUP(A2703,'[2]CLASES-TEMPORADA 2022_2023-2023'!$A:$M,12,0),"")</f>
        <v/>
      </c>
      <c r="O2703" s="90" t="str">
        <f>IFERROR(VLOOKUP(A2703,'[2]CLASES-TEMPORADA 2022_2023-2023'!$A:$M,13,0),"")</f>
        <v/>
      </c>
    </row>
    <row r="2704" spans="1:15" s="94" customFormat="1" x14ac:dyDescent="0.2">
      <c r="A2704" s="116">
        <v>25036</v>
      </c>
      <c r="B2704" s="90" t="s">
        <v>8750</v>
      </c>
      <c r="C2704" s="90" t="s">
        <v>3711</v>
      </c>
      <c r="D2704" s="90" t="s">
        <v>1306</v>
      </c>
      <c r="E2704" s="90" t="s">
        <v>3107</v>
      </c>
      <c r="F2704" s="90" t="s">
        <v>4884</v>
      </c>
      <c r="G2704" s="90" t="s">
        <v>15610</v>
      </c>
      <c r="H2704" s="90" t="s">
        <v>920</v>
      </c>
      <c r="I2704" s="90" t="s">
        <v>1163</v>
      </c>
      <c r="J2704" s="116">
        <v>61</v>
      </c>
      <c r="K2704" s="90" t="s">
        <v>1963</v>
      </c>
      <c r="L2704" s="90" t="s">
        <v>587</v>
      </c>
      <c r="M2704" s="94" t="str">
        <f t="shared" si="45"/>
        <v>MAGRO Xavier</v>
      </c>
      <c r="N2704" s="94" t="str">
        <f>IFERROR(VLOOKUP(A2704,'[2]CLASES-TEMPORADA 2022_2023-2023'!$A:$M,12,0),"")</f>
        <v/>
      </c>
      <c r="O2704" s="90" t="str">
        <f>IFERROR(VLOOKUP(A2704,'[2]CLASES-TEMPORADA 2022_2023-2023'!$A:$M,13,0),"")</f>
        <v/>
      </c>
    </row>
    <row r="2705" spans="1:15" s="94" customFormat="1" x14ac:dyDescent="0.2">
      <c r="A2705" s="116">
        <v>25014</v>
      </c>
      <c r="B2705" s="90" t="s">
        <v>8750</v>
      </c>
      <c r="C2705" s="90" t="s">
        <v>5321</v>
      </c>
      <c r="D2705" s="90" t="s">
        <v>5322</v>
      </c>
      <c r="E2705" s="90" t="s">
        <v>5323</v>
      </c>
      <c r="F2705" s="90" t="s">
        <v>5073</v>
      </c>
      <c r="G2705" s="90" t="s">
        <v>15611</v>
      </c>
      <c r="H2705" s="90" t="s">
        <v>913</v>
      </c>
      <c r="I2705" s="90" t="s">
        <v>1126</v>
      </c>
      <c r="J2705" s="116">
        <v>128</v>
      </c>
      <c r="K2705" s="90" t="s">
        <v>1963</v>
      </c>
      <c r="L2705" s="90" t="s">
        <v>587</v>
      </c>
      <c r="M2705" s="94" t="str">
        <f t="shared" si="45"/>
        <v>TANG Ruixiang</v>
      </c>
      <c r="N2705" s="94" t="str">
        <f>IFERROR(VLOOKUP(A2705,'[2]CLASES-TEMPORADA 2022_2023-2023'!$A:$M,12,0),"")</f>
        <v/>
      </c>
      <c r="O2705" s="90" t="str">
        <f>IFERROR(VLOOKUP(A2705,'[2]CLASES-TEMPORADA 2022_2023-2023'!$A:$M,13,0),"")</f>
        <v/>
      </c>
    </row>
    <row r="2706" spans="1:15" s="94" customFormat="1" x14ac:dyDescent="0.2">
      <c r="A2706" s="116">
        <v>24998</v>
      </c>
      <c r="B2706" s="90" t="s">
        <v>8750</v>
      </c>
      <c r="C2706" s="90" t="s">
        <v>1577</v>
      </c>
      <c r="D2706" s="90" t="s">
        <v>66</v>
      </c>
      <c r="E2706" s="90" t="s">
        <v>2040</v>
      </c>
      <c r="F2706" s="90" t="s">
        <v>5325</v>
      </c>
      <c r="G2706" s="90" t="s">
        <v>15612</v>
      </c>
      <c r="H2706" s="90" t="s">
        <v>909</v>
      </c>
      <c r="I2706" s="90" t="s">
        <v>946</v>
      </c>
      <c r="J2706" s="116">
        <v>268</v>
      </c>
      <c r="K2706" s="90" t="s">
        <v>1963</v>
      </c>
      <c r="L2706" s="90" t="s">
        <v>587</v>
      </c>
      <c r="M2706" s="94" t="str">
        <f t="shared" si="45"/>
        <v>NAVARRO Juan</v>
      </c>
      <c r="N2706" s="94" t="str">
        <f>IFERROR(VLOOKUP(A2706,'[2]CLASES-TEMPORADA 2022_2023-2023'!$A:$M,12,0),"")</f>
        <v/>
      </c>
      <c r="O2706" s="90" t="str">
        <f>IFERROR(VLOOKUP(A2706,'[2]CLASES-TEMPORADA 2022_2023-2023'!$A:$M,13,0),"")</f>
        <v/>
      </c>
    </row>
    <row r="2707" spans="1:15" s="94" customFormat="1" x14ac:dyDescent="0.2">
      <c r="A2707" s="116">
        <v>24933</v>
      </c>
      <c r="B2707" s="90" t="s">
        <v>8750</v>
      </c>
      <c r="C2707" s="90" t="s">
        <v>15597</v>
      </c>
      <c r="D2707" s="90" t="s">
        <v>15613</v>
      </c>
      <c r="E2707" s="90" t="s">
        <v>2001</v>
      </c>
      <c r="F2707" s="90" t="s">
        <v>15614</v>
      </c>
      <c r="G2707" s="90" t="s">
        <v>15615</v>
      </c>
      <c r="H2707" s="90" t="s">
        <v>909</v>
      </c>
      <c r="I2707" s="90" t="s">
        <v>1182</v>
      </c>
      <c r="J2707" s="116">
        <v>10143</v>
      </c>
      <c r="K2707" s="90" t="s">
        <v>1963</v>
      </c>
      <c r="L2707" s="90" t="s">
        <v>587</v>
      </c>
      <c r="M2707" s="94" t="str">
        <f t="shared" si="45"/>
        <v>FIGAROLA Miquel</v>
      </c>
      <c r="N2707" s="94" t="str">
        <f>IFERROR(VLOOKUP(A2707,'[2]CLASES-TEMPORADA 2022_2023-2023'!$A:$M,12,0),"")</f>
        <v/>
      </c>
      <c r="O2707" s="90" t="str">
        <f>IFERROR(VLOOKUP(A2707,'[2]CLASES-TEMPORADA 2022_2023-2023'!$A:$M,13,0),"")</f>
        <v/>
      </c>
    </row>
    <row r="2708" spans="1:15" s="94" customFormat="1" x14ac:dyDescent="0.2">
      <c r="A2708" s="116">
        <v>24914</v>
      </c>
      <c r="B2708" s="90" t="s">
        <v>8750</v>
      </c>
      <c r="C2708" s="90" t="s">
        <v>1376</v>
      </c>
      <c r="D2708" s="90" t="s">
        <v>1528</v>
      </c>
      <c r="E2708" s="90" t="s">
        <v>54</v>
      </c>
      <c r="F2708" s="90" t="s">
        <v>5326</v>
      </c>
      <c r="G2708" s="90" t="s">
        <v>15616</v>
      </c>
      <c r="H2708" s="90" t="s">
        <v>909</v>
      </c>
      <c r="I2708" s="90" t="s">
        <v>272</v>
      </c>
      <c r="J2708" s="116">
        <v>290</v>
      </c>
      <c r="K2708" s="90" t="s">
        <v>1963</v>
      </c>
      <c r="L2708" s="90" t="s">
        <v>587</v>
      </c>
      <c r="M2708" s="94" t="str">
        <f t="shared" si="45"/>
        <v>RAMOS Carlos</v>
      </c>
      <c r="N2708" s="94" t="str">
        <f>IFERROR(VLOOKUP(A2708,'[2]CLASES-TEMPORADA 2022_2023-2023'!$A:$M,12,0),"")</f>
        <v/>
      </c>
      <c r="O2708" s="90" t="str">
        <f>IFERROR(VLOOKUP(A2708,'[2]CLASES-TEMPORADA 2022_2023-2023'!$A:$M,13,0),"")</f>
        <v/>
      </c>
    </row>
    <row r="2709" spans="1:15" s="94" customFormat="1" x14ac:dyDescent="0.2">
      <c r="A2709" s="116">
        <v>24902</v>
      </c>
      <c r="B2709" s="90" t="s">
        <v>10851</v>
      </c>
      <c r="C2709" s="90" t="s">
        <v>1690</v>
      </c>
      <c r="D2709" s="90" t="s">
        <v>3980</v>
      </c>
      <c r="E2709" s="90" t="s">
        <v>2567</v>
      </c>
      <c r="F2709" s="90" t="s">
        <v>5328</v>
      </c>
      <c r="G2709" s="90" t="s">
        <v>15617</v>
      </c>
      <c r="H2709" s="90" t="s">
        <v>913</v>
      </c>
      <c r="I2709" s="90" t="s">
        <v>1126</v>
      </c>
      <c r="J2709" s="116">
        <v>128</v>
      </c>
      <c r="K2709" s="90" t="s">
        <v>1963</v>
      </c>
      <c r="L2709" s="90" t="s">
        <v>587</v>
      </c>
      <c r="M2709" s="94" t="str">
        <f t="shared" si="45"/>
        <v>CASANOVAS Laia</v>
      </c>
      <c r="N2709" s="94" t="str">
        <f>IFERROR(VLOOKUP(A2709,'[2]CLASES-TEMPORADA 2022_2023-2023'!$A:$M,12,0),"")</f>
        <v/>
      </c>
      <c r="O2709" s="90" t="str">
        <f>IFERROR(VLOOKUP(A2709,'[2]CLASES-TEMPORADA 2022_2023-2023'!$A:$M,13,0),"")</f>
        <v/>
      </c>
    </row>
    <row r="2710" spans="1:15" s="94" customFormat="1" x14ac:dyDescent="0.2">
      <c r="A2710" s="116">
        <v>24870</v>
      </c>
      <c r="B2710" s="90" t="s">
        <v>8750</v>
      </c>
      <c r="C2710" s="90" t="s">
        <v>5330</v>
      </c>
      <c r="D2710" s="90" t="s">
        <v>1261</v>
      </c>
      <c r="E2710" s="90" t="s">
        <v>1426</v>
      </c>
      <c r="F2710" s="90" t="s">
        <v>5331</v>
      </c>
      <c r="G2710" s="90" t="s">
        <v>15618</v>
      </c>
      <c r="H2710" s="90" t="s">
        <v>920</v>
      </c>
      <c r="I2710" s="90" t="s">
        <v>4704</v>
      </c>
      <c r="J2710" s="116">
        <v>10174</v>
      </c>
      <c r="K2710" s="90" t="s">
        <v>1963</v>
      </c>
      <c r="L2710" s="90" t="s">
        <v>587</v>
      </c>
      <c r="M2710" s="94" t="str">
        <f t="shared" si="45"/>
        <v>SEDANO Albert</v>
      </c>
      <c r="N2710" s="94" t="str">
        <f>IFERROR(VLOOKUP(A2710,'[2]CLASES-TEMPORADA 2022_2023-2023'!$A:$M,12,0),"")</f>
        <v/>
      </c>
      <c r="O2710" s="90" t="str">
        <f>IFERROR(VLOOKUP(A2710,'[2]CLASES-TEMPORADA 2022_2023-2023'!$A:$M,13,0),"")</f>
        <v/>
      </c>
    </row>
    <row r="2711" spans="1:15" s="94" customFormat="1" x14ac:dyDescent="0.2">
      <c r="A2711" s="116">
        <v>24866</v>
      </c>
      <c r="B2711" s="90" t="s">
        <v>8750</v>
      </c>
      <c r="C2711" s="90" t="s">
        <v>478</v>
      </c>
      <c r="D2711" s="90" t="s">
        <v>5332</v>
      </c>
      <c r="E2711" s="90" t="s">
        <v>1013</v>
      </c>
      <c r="F2711" s="90" t="s">
        <v>5333</v>
      </c>
      <c r="G2711" s="90" t="s">
        <v>15619</v>
      </c>
      <c r="H2711" s="90" t="s">
        <v>920</v>
      </c>
      <c r="I2711" s="90" t="s">
        <v>4704</v>
      </c>
      <c r="J2711" s="116">
        <v>10174</v>
      </c>
      <c r="K2711" s="90" t="s">
        <v>1963</v>
      </c>
      <c r="L2711" s="90" t="s">
        <v>587</v>
      </c>
      <c r="M2711" s="94" t="str">
        <f t="shared" si="45"/>
        <v>PIE Adria</v>
      </c>
      <c r="N2711" s="94" t="str">
        <f>IFERROR(VLOOKUP(A2711,'[2]CLASES-TEMPORADA 2022_2023-2023'!$A:$M,12,0),"")</f>
        <v/>
      </c>
      <c r="O2711" s="90" t="str">
        <f>IFERROR(VLOOKUP(A2711,'[2]CLASES-TEMPORADA 2022_2023-2023'!$A:$M,13,0),"")</f>
        <v/>
      </c>
    </row>
    <row r="2712" spans="1:15" s="94" customFormat="1" x14ac:dyDescent="0.2">
      <c r="A2712" s="116">
        <v>24861</v>
      </c>
      <c r="B2712" s="90" t="s">
        <v>8750</v>
      </c>
      <c r="C2712" s="90" t="s">
        <v>8540</v>
      </c>
      <c r="D2712" s="90" t="s">
        <v>3833</v>
      </c>
      <c r="E2712" s="90" t="s">
        <v>2034</v>
      </c>
      <c r="F2712" s="90" t="s">
        <v>8541</v>
      </c>
      <c r="G2712" s="90" t="s">
        <v>15620</v>
      </c>
      <c r="H2712" s="90" t="s">
        <v>920</v>
      </c>
      <c r="I2712" s="90" t="s">
        <v>4704</v>
      </c>
      <c r="J2712" s="116">
        <v>10174</v>
      </c>
      <c r="K2712" s="90" t="s">
        <v>1963</v>
      </c>
      <c r="L2712" s="90" t="s">
        <v>587</v>
      </c>
      <c r="M2712" s="94" t="str">
        <f t="shared" si="45"/>
        <v>ALTARRIBA Victor</v>
      </c>
      <c r="N2712" s="94" t="str">
        <f>IFERROR(VLOOKUP(A2712,'[2]CLASES-TEMPORADA 2022_2023-2023'!$A:$M,12,0),"")</f>
        <v/>
      </c>
      <c r="O2712" s="90" t="str">
        <f>IFERROR(VLOOKUP(A2712,'[2]CLASES-TEMPORADA 2022_2023-2023'!$A:$M,13,0),"")</f>
        <v/>
      </c>
    </row>
    <row r="2713" spans="1:15" s="94" customFormat="1" x14ac:dyDescent="0.2">
      <c r="A2713" s="116">
        <v>24858</v>
      </c>
      <c r="B2713" s="90" t="s">
        <v>8750</v>
      </c>
      <c r="C2713" s="90" t="s">
        <v>21</v>
      </c>
      <c r="D2713" s="90" t="s">
        <v>8542</v>
      </c>
      <c r="E2713" s="90" t="s">
        <v>8543</v>
      </c>
      <c r="F2713" s="90" t="s">
        <v>8544</v>
      </c>
      <c r="G2713" s="90" t="s">
        <v>15621</v>
      </c>
      <c r="H2713" s="90" t="s">
        <v>920</v>
      </c>
      <c r="I2713" s="90" t="s">
        <v>4704</v>
      </c>
      <c r="J2713" s="116">
        <v>10174</v>
      </c>
      <c r="K2713" s="90" t="s">
        <v>1963</v>
      </c>
      <c r="L2713" s="90" t="s">
        <v>587</v>
      </c>
      <c r="M2713" s="94" t="str">
        <f t="shared" si="45"/>
        <v>GARCIA Luis Ernesto</v>
      </c>
      <c r="N2713" s="94" t="str">
        <f>IFERROR(VLOOKUP(A2713,'[2]CLASES-TEMPORADA 2022_2023-2023'!$A:$M,12,0),"")</f>
        <v/>
      </c>
      <c r="O2713" s="90" t="str">
        <f>IFERROR(VLOOKUP(A2713,'[2]CLASES-TEMPORADA 2022_2023-2023'!$A:$M,13,0),"")</f>
        <v/>
      </c>
    </row>
    <row r="2714" spans="1:15" s="94" customFormat="1" x14ac:dyDescent="0.2">
      <c r="A2714" s="116">
        <v>24844</v>
      </c>
      <c r="B2714" s="90" t="s">
        <v>8750</v>
      </c>
      <c r="C2714" s="90" t="s">
        <v>5334</v>
      </c>
      <c r="D2714" s="90" t="s">
        <v>1820</v>
      </c>
      <c r="E2714" s="90" t="s">
        <v>3004</v>
      </c>
      <c r="F2714" s="90" t="s">
        <v>5335</v>
      </c>
      <c r="G2714" s="90" t="s">
        <v>15622</v>
      </c>
      <c r="H2714" s="90" t="s">
        <v>920</v>
      </c>
      <c r="I2714" s="90" t="s">
        <v>4704</v>
      </c>
      <c r="J2714" s="116">
        <v>10174</v>
      </c>
      <c r="K2714" s="90" t="s">
        <v>1963</v>
      </c>
      <c r="L2714" s="90" t="s">
        <v>587</v>
      </c>
      <c r="M2714" s="94" t="str">
        <f t="shared" si="45"/>
        <v>BIGORRA Josep</v>
      </c>
      <c r="N2714" s="94" t="str">
        <f>IFERROR(VLOOKUP(A2714,'[2]CLASES-TEMPORADA 2022_2023-2023'!$A:$M,12,0),"")</f>
        <v/>
      </c>
      <c r="O2714" s="90" t="str">
        <f>IFERROR(VLOOKUP(A2714,'[2]CLASES-TEMPORADA 2022_2023-2023'!$A:$M,13,0),"")</f>
        <v/>
      </c>
    </row>
    <row r="2715" spans="1:15" s="94" customFormat="1" x14ac:dyDescent="0.2">
      <c r="A2715" s="116">
        <v>24838</v>
      </c>
      <c r="B2715" s="90" t="s">
        <v>8750</v>
      </c>
      <c r="C2715" s="90" t="s">
        <v>2246</v>
      </c>
      <c r="D2715" s="90" t="s">
        <v>15623</v>
      </c>
      <c r="E2715" s="90" t="s">
        <v>98</v>
      </c>
      <c r="F2715" s="90" t="s">
        <v>15624</v>
      </c>
      <c r="G2715" s="90" t="s">
        <v>15625</v>
      </c>
      <c r="H2715" s="90" t="s">
        <v>909</v>
      </c>
      <c r="I2715" s="90" t="s">
        <v>1205</v>
      </c>
      <c r="J2715" s="116">
        <v>10033</v>
      </c>
      <c r="K2715" s="90" t="s">
        <v>1963</v>
      </c>
      <c r="L2715" s="90" t="s">
        <v>587</v>
      </c>
      <c r="M2715" s="94" t="str">
        <f t="shared" si="45"/>
        <v>CAÑETE Antonio Jose</v>
      </c>
      <c r="N2715" s="94" t="str">
        <f>IFERROR(VLOOKUP(A2715,'[2]CLASES-TEMPORADA 2022_2023-2023'!$A:$M,12,0),"")</f>
        <v/>
      </c>
      <c r="O2715" s="90" t="str">
        <f>IFERROR(VLOOKUP(A2715,'[2]CLASES-TEMPORADA 2022_2023-2023'!$A:$M,13,0),"")</f>
        <v/>
      </c>
    </row>
    <row r="2716" spans="1:15" s="94" customFormat="1" x14ac:dyDescent="0.2">
      <c r="A2716" s="116">
        <v>24836</v>
      </c>
      <c r="B2716" s="90" t="s">
        <v>8750</v>
      </c>
      <c r="C2716" s="90" t="s">
        <v>1644</v>
      </c>
      <c r="D2716" s="90" t="s">
        <v>1645</v>
      </c>
      <c r="E2716" s="90" t="s">
        <v>18</v>
      </c>
      <c r="F2716" s="90" t="s">
        <v>5336</v>
      </c>
      <c r="G2716" s="90" t="s">
        <v>15626</v>
      </c>
      <c r="H2716" s="90" t="s">
        <v>913</v>
      </c>
      <c r="I2716" s="90" t="s">
        <v>949</v>
      </c>
      <c r="J2716" s="116">
        <v>295</v>
      </c>
      <c r="K2716" s="90" t="s">
        <v>1963</v>
      </c>
      <c r="L2716" s="90" t="s">
        <v>587</v>
      </c>
      <c r="M2716" s="94" t="str">
        <f t="shared" si="45"/>
        <v>VERDEJO Enrique</v>
      </c>
      <c r="N2716" s="94" t="str">
        <f>IFERROR(VLOOKUP(A2716,'[2]CLASES-TEMPORADA 2022_2023-2023'!$A:$M,12,0),"")</f>
        <v/>
      </c>
      <c r="O2716" s="90" t="str">
        <f>IFERROR(VLOOKUP(A2716,'[2]CLASES-TEMPORADA 2022_2023-2023'!$A:$M,13,0),"")</f>
        <v/>
      </c>
    </row>
    <row r="2717" spans="1:15" s="94" customFormat="1" x14ac:dyDescent="0.2">
      <c r="A2717" s="116">
        <v>24829</v>
      </c>
      <c r="B2717" s="90" t="s">
        <v>8750</v>
      </c>
      <c r="C2717" s="90" t="s">
        <v>5337</v>
      </c>
      <c r="D2717" s="90" t="s">
        <v>5338</v>
      </c>
      <c r="E2717" s="90" t="s">
        <v>5339</v>
      </c>
      <c r="F2717" s="90" t="s">
        <v>5340</v>
      </c>
      <c r="G2717" s="90" t="s">
        <v>15627</v>
      </c>
      <c r="H2717" s="90" t="s">
        <v>909</v>
      </c>
      <c r="I2717" s="90" t="s">
        <v>949</v>
      </c>
      <c r="J2717" s="116">
        <v>295</v>
      </c>
      <c r="K2717" s="90" t="s">
        <v>1963</v>
      </c>
      <c r="L2717" s="90" t="s">
        <v>587</v>
      </c>
      <c r="M2717" s="94" t="str">
        <f t="shared" si="45"/>
        <v>OLLE Jaume</v>
      </c>
      <c r="N2717" s="94" t="str">
        <f>IFERROR(VLOOKUP(A2717,'[2]CLASES-TEMPORADA 2022_2023-2023'!$A:$M,12,0),"")</f>
        <v/>
      </c>
      <c r="O2717" s="90" t="str">
        <f>IFERROR(VLOOKUP(A2717,'[2]CLASES-TEMPORADA 2022_2023-2023'!$A:$M,13,0),"")</f>
        <v/>
      </c>
    </row>
    <row r="2718" spans="1:15" s="94" customFormat="1" x14ac:dyDescent="0.2">
      <c r="A2718" s="116">
        <v>24823</v>
      </c>
      <c r="B2718" s="90" t="s">
        <v>8750</v>
      </c>
      <c r="C2718" s="90" t="s">
        <v>1660</v>
      </c>
      <c r="D2718" s="90" t="s">
        <v>5341</v>
      </c>
      <c r="E2718" s="90" t="s">
        <v>2284</v>
      </c>
      <c r="F2718" s="90" t="s">
        <v>5342</v>
      </c>
      <c r="G2718" s="90" t="s">
        <v>15628</v>
      </c>
      <c r="H2718" s="90" t="s">
        <v>913</v>
      </c>
      <c r="I2718" s="90" t="s">
        <v>1154</v>
      </c>
      <c r="J2718" s="116">
        <v>256</v>
      </c>
      <c r="K2718" s="90" t="s">
        <v>1963</v>
      </c>
      <c r="L2718" s="90" t="s">
        <v>587</v>
      </c>
      <c r="M2718" s="94" t="str">
        <f t="shared" si="45"/>
        <v>CABALLERO Pol</v>
      </c>
      <c r="N2718" s="94" t="str">
        <f>IFERROR(VLOOKUP(A2718,'[2]CLASES-TEMPORADA 2022_2023-2023'!$A:$M,12,0),"")</f>
        <v/>
      </c>
      <c r="O2718" s="90" t="str">
        <f>IFERROR(VLOOKUP(A2718,'[2]CLASES-TEMPORADA 2022_2023-2023'!$A:$M,13,0),"")</f>
        <v/>
      </c>
    </row>
    <row r="2719" spans="1:15" s="94" customFormat="1" x14ac:dyDescent="0.2">
      <c r="A2719" s="116">
        <v>24812</v>
      </c>
      <c r="B2719" s="90" t="s">
        <v>8750</v>
      </c>
      <c r="C2719" s="90" t="s">
        <v>4855</v>
      </c>
      <c r="D2719" s="90" t="s">
        <v>21</v>
      </c>
      <c r="E2719" s="90" t="s">
        <v>2037</v>
      </c>
      <c r="F2719" s="90" t="s">
        <v>5343</v>
      </c>
      <c r="G2719" s="90" t="s">
        <v>15629</v>
      </c>
      <c r="H2719" s="90" t="s">
        <v>913</v>
      </c>
      <c r="I2719" s="90" t="s">
        <v>1154</v>
      </c>
      <c r="J2719" s="116">
        <v>256</v>
      </c>
      <c r="K2719" s="90" t="s">
        <v>1963</v>
      </c>
      <c r="L2719" s="90" t="s">
        <v>587</v>
      </c>
      <c r="M2719" s="94" t="str">
        <f t="shared" si="45"/>
        <v>MAZCUÑAN Pau</v>
      </c>
      <c r="N2719" s="94" t="str">
        <f>IFERROR(VLOOKUP(A2719,'[2]CLASES-TEMPORADA 2022_2023-2023'!$A:$M,12,0),"")</f>
        <v/>
      </c>
      <c r="O2719" s="90" t="str">
        <f>IFERROR(VLOOKUP(A2719,'[2]CLASES-TEMPORADA 2022_2023-2023'!$A:$M,13,0),"")</f>
        <v/>
      </c>
    </row>
    <row r="2720" spans="1:15" s="94" customFormat="1" x14ac:dyDescent="0.2">
      <c r="A2720" s="116">
        <v>24781</v>
      </c>
      <c r="B2720" s="90" t="s">
        <v>8750</v>
      </c>
      <c r="C2720" s="90" t="s">
        <v>5345</v>
      </c>
      <c r="D2720" s="90" t="s">
        <v>3102</v>
      </c>
      <c r="E2720" s="90" t="s">
        <v>3527</v>
      </c>
      <c r="F2720" s="90" t="s">
        <v>5346</v>
      </c>
      <c r="G2720" s="90" t="s">
        <v>15630</v>
      </c>
      <c r="H2720" s="90" t="s">
        <v>920</v>
      </c>
      <c r="I2720" s="90" t="s">
        <v>1117</v>
      </c>
      <c r="J2720" s="116">
        <v>243</v>
      </c>
      <c r="K2720" s="90" t="s">
        <v>1963</v>
      </c>
      <c r="L2720" s="90" t="s">
        <v>587</v>
      </c>
      <c r="M2720" s="94" t="str">
        <f t="shared" si="45"/>
        <v>BOADA Isidro</v>
      </c>
      <c r="N2720" s="94" t="str">
        <f>IFERROR(VLOOKUP(A2720,'[2]CLASES-TEMPORADA 2022_2023-2023'!$A:$M,12,0),"")</f>
        <v/>
      </c>
      <c r="O2720" s="90" t="str">
        <f>IFERROR(VLOOKUP(A2720,'[2]CLASES-TEMPORADA 2022_2023-2023'!$A:$M,13,0),"")</f>
        <v/>
      </c>
    </row>
    <row r="2721" spans="1:15" s="94" customFormat="1" x14ac:dyDescent="0.2">
      <c r="A2721" s="116">
        <v>24747</v>
      </c>
      <c r="B2721" s="90" t="s">
        <v>8750</v>
      </c>
      <c r="C2721" s="90" t="s">
        <v>4204</v>
      </c>
      <c r="D2721" s="90" t="s">
        <v>5347</v>
      </c>
      <c r="E2721" s="90" t="s">
        <v>5348</v>
      </c>
      <c r="F2721" s="90" t="s">
        <v>5349</v>
      </c>
      <c r="G2721" s="90" t="s">
        <v>15631</v>
      </c>
      <c r="H2721" s="90" t="s">
        <v>920</v>
      </c>
      <c r="I2721" s="90" t="s">
        <v>946</v>
      </c>
      <c r="J2721" s="116">
        <v>268</v>
      </c>
      <c r="K2721" s="90" t="s">
        <v>1963</v>
      </c>
      <c r="L2721" s="90" t="s">
        <v>587</v>
      </c>
      <c r="M2721" s="94" t="str">
        <f t="shared" si="45"/>
        <v>BALLESTA Lluis Carles</v>
      </c>
      <c r="N2721" s="94" t="str">
        <f>IFERROR(VLOOKUP(A2721,'[2]CLASES-TEMPORADA 2022_2023-2023'!$A:$M,12,0),"")</f>
        <v/>
      </c>
      <c r="O2721" s="90" t="str">
        <f>IFERROR(VLOOKUP(A2721,'[2]CLASES-TEMPORADA 2022_2023-2023'!$A:$M,13,0),"")</f>
        <v/>
      </c>
    </row>
    <row r="2722" spans="1:15" s="94" customFormat="1" x14ac:dyDescent="0.2">
      <c r="A2722" s="116">
        <v>24746</v>
      </c>
      <c r="B2722" s="90" t="s">
        <v>8750</v>
      </c>
      <c r="C2722" s="90" t="s">
        <v>15632</v>
      </c>
      <c r="D2722" s="90" t="s">
        <v>22</v>
      </c>
      <c r="E2722" s="90" t="s">
        <v>943</v>
      </c>
      <c r="F2722" s="90" t="s">
        <v>15633</v>
      </c>
      <c r="G2722" s="90" t="s">
        <v>15634</v>
      </c>
      <c r="H2722" s="90" t="s">
        <v>909</v>
      </c>
      <c r="I2722" s="90" t="s">
        <v>1193</v>
      </c>
      <c r="J2722" s="116">
        <v>292</v>
      </c>
      <c r="K2722" s="90" t="s">
        <v>1963</v>
      </c>
      <c r="L2722" s="90" t="s">
        <v>587</v>
      </c>
      <c r="M2722" s="94" t="str">
        <f t="shared" si="45"/>
        <v>MOMPART Jordi</v>
      </c>
      <c r="N2722" s="94" t="str">
        <f>IFERROR(VLOOKUP(A2722,'[2]CLASES-TEMPORADA 2022_2023-2023'!$A:$M,12,0),"")</f>
        <v/>
      </c>
      <c r="O2722" s="90" t="str">
        <f>IFERROR(VLOOKUP(A2722,'[2]CLASES-TEMPORADA 2022_2023-2023'!$A:$M,13,0),"")</f>
        <v/>
      </c>
    </row>
    <row r="2723" spans="1:15" s="94" customFormat="1" x14ac:dyDescent="0.2">
      <c r="A2723" s="116">
        <v>24745</v>
      </c>
      <c r="B2723" s="90" t="s">
        <v>8750</v>
      </c>
      <c r="C2723" s="90" t="s">
        <v>5350</v>
      </c>
      <c r="D2723" s="90" t="s">
        <v>29</v>
      </c>
      <c r="E2723" s="90" t="s">
        <v>105</v>
      </c>
      <c r="F2723" s="90" t="s">
        <v>5351</v>
      </c>
      <c r="G2723" s="90" t="s">
        <v>15635</v>
      </c>
      <c r="H2723" s="90" t="s">
        <v>920</v>
      </c>
      <c r="I2723" s="90" t="s">
        <v>946</v>
      </c>
      <c r="J2723" s="116">
        <v>268</v>
      </c>
      <c r="K2723" s="90" t="s">
        <v>1963</v>
      </c>
      <c r="L2723" s="90" t="s">
        <v>587</v>
      </c>
      <c r="M2723" s="94" t="str">
        <f t="shared" si="45"/>
        <v>ESCOLA Francisco Javier</v>
      </c>
      <c r="N2723" s="94" t="str">
        <f>IFERROR(VLOOKUP(A2723,'[2]CLASES-TEMPORADA 2022_2023-2023'!$A:$M,12,0),"")</f>
        <v/>
      </c>
      <c r="O2723" s="90" t="str">
        <f>IFERROR(VLOOKUP(A2723,'[2]CLASES-TEMPORADA 2022_2023-2023'!$A:$M,13,0),"")</f>
        <v/>
      </c>
    </row>
    <row r="2724" spans="1:15" s="94" customFormat="1" x14ac:dyDescent="0.2">
      <c r="A2724" s="116">
        <v>24696</v>
      </c>
      <c r="B2724" s="90" t="s">
        <v>8750</v>
      </c>
      <c r="C2724" s="90" t="s">
        <v>47</v>
      </c>
      <c r="D2724" s="90" t="s">
        <v>1039</v>
      </c>
      <c r="E2724" s="90" t="s">
        <v>24</v>
      </c>
      <c r="F2724" s="90" t="s">
        <v>5352</v>
      </c>
      <c r="G2724" s="90" t="s">
        <v>15636</v>
      </c>
      <c r="H2724" s="90" t="s">
        <v>909</v>
      </c>
      <c r="I2724" s="90" t="s">
        <v>8200</v>
      </c>
      <c r="J2724" s="116">
        <v>10254</v>
      </c>
      <c r="K2724" s="90" t="s">
        <v>1963</v>
      </c>
      <c r="L2724" s="90" t="s">
        <v>587</v>
      </c>
      <c r="M2724" s="94" t="str">
        <f t="shared" si="45"/>
        <v>MATEO Daniel</v>
      </c>
      <c r="N2724" s="94">
        <f>IFERROR(VLOOKUP(A2724,'[2]CLASES-TEMPORADA 2022_2023-2023'!$A:$M,12,0),"")</f>
        <v>-1</v>
      </c>
      <c r="O2724" s="90">
        <f>IFERROR(VLOOKUP(A2724,'[2]CLASES-TEMPORADA 2022_2023-2023'!$A:$M,13,0),"")</f>
        <v>0</v>
      </c>
    </row>
    <row r="2725" spans="1:15" s="94" customFormat="1" x14ac:dyDescent="0.2">
      <c r="A2725" s="116">
        <v>24695</v>
      </c>
      <c r="B2725" s="90" t="s">
        <v>8750</v>
      </c>
      <c r="C2725" s="90" t="s">
        <v>47</v>
      </c>
      <c r="D2725" s="90" t="s">
        <v>1039</v>
      </c>
      <c r="E2725" s="90" t="s">
        <v>41</v>
      </c>
      <c r="F2725" s="90" t="s">
        <v>5352</v>
      </c>
      <c r="G2725" s="90" t="s">
        <v>15637</v>
      </c>
      <c r="H2725" s="90" t="s">
        <v>909</v>
      </c>
      <c r="I2725" s="90" t="s">
        <v>1038</v>
      </c>
      <c r="J2725" s="116">
        <v>10392</v>
      </c>
      <c r="K2725" s="90" t="s">
        <v>1963</v>
      </c>
      <c r="L2725" s="90" t="s">
        <v>587</v>
      </c>
      <c r="M2725" s="94" t="str">
        <f t="shared" si="45"/>
        <v>MATEO David</v>
      </c>
      <c r="N2725" s="94">
        <f>IFERROR(VLOOKUP(A2725,'[2]CLASES-TEMPORADA 2022_2023-2023'!$A:$M,12,0),"")</f>
        <v>5</v>
      </c>
      <c r="O2725" s="90" t="str">
        <f>IFERROR(VLOOKUP(A2725,'[2]CLASES-TEMPORADA 2022_2023-2023'!$A:$M,13,0),"")</f>
        <v>NAC</v>
      </c>
    </row>
    <row r="2726" spans="1:15" s="94" customFormat="1" x14ac:dyDescent="0.2">
      <c r="A2726" s="116">
        <v>24668</v>
      </c>
      <c r="B2726" s="90" t="s">
        <v>8750</v>
      </c>
      <c r="C2726" s="90" t="s">
        <v>4139</v>
      </c>
      <c r="D2726" s="90" t="s">
        <v>5353</v>
      </c>
      <c r="E2726" s="90" t="s">
        <v>58</v>
      </c>
      <c r="F2726" s="90" t="s">
        <v>5354</v>
      </c>
      <c r="G2726" s="90" t="s">
        <v>15638</v>
      </c>
      <c r="H2726" s="90" t="s">
        <v>909</v>
      </c>
      <c r="I2726" s="90" t="s">
        <v>1117</v>
      </c>
      <c r="J2726" s="116">
        <v>243</v>
      </c>
      <c r="K2726" s="90" t="s">
        <v>1963</v>
      </c>
      <c r="L2726" s="90" t="s">
        <v>587</v>
      </c>
      <c r="M2726" s="94" t="str">
        <f t="shared" si="45"/>
        <v>GIMENEZ Angel</v>
      </c>
      <c r="N2726" s="94" t="str">
        <f>IFERROR(VLOOKUP(A2726,'[2]CLASES-TEMPORADA 2022_2023-2023'!$A:$M,12,0),"")</f>
        <v/>
      </c>
      <c r="O2726" s="90" t="str">
        <f>IFERROR(VLOOKUP(A2726,'[2]CLASES-TEMPORADA 2022_2023-2023'!$A:$M,13,0),"")</f>
        <v/>
      </c>
    </row>
    <row r="2727" spans="1:15" s="94" customFormat="1" x14ac:dyDescent="0.2">
      <c r="A2727" s="116">
        <v>24664</v>
      </c>
      <c r="B2727" s="90" t="s">
        <v>8750</v>
      </c>
      <c r="C2727" s="90" t="s">
        <v>5355</v>
      </c>
      <c r="D2727" s="90" t="s">
        <v>2280</v>
      </c>
      <c r="E2727" s="90" t="s">
        <v>48</v>
      </c>
      <c r="F2727" s="90" t="s">
        <v>5356</v>
      </c>
      <c r="G2727" s="90" t="s">
        <v>15639</v>
      </c>
      <c r="H2727" s="90" t="s">
        <v>909</v>
      </c>
      <c r="I2727" s="90" t="s">
        <v>961</v>
      </c>
      <c r="J2727" s="116">
        <v>425</v>
      </c>
      <c r="K2727" s="90" t="s">
        <v>1963</v>
      </c>
      <c r="L2727" s="90" t="s">
        <v>587</v>
      </c>
      <c r="M2727" s="94" t="str">
        <f t="shared" si="45"/>
        <v>SILVESTRE Javier</v>
      </c>
      <c r="N2727" s="94" t="str">
        <f>IFERROR(VLOOKUP(A2727,'[2]CLASES-TEMPORADA 2022_2023-2023'!$A:$M,12,0),"")</f>
        <v/>
      </c>
      <c r="O2727" s="90" t="str">
        <f>IFERROR(VLOOKUP(A2727,'[2]CLASES-TEMPORADA 2022_2023-2023'!$A:$M,13,0),"")</f>
        <v/>
      </c>
    </row>
    <row r="2728" spans="1:15" s="94" customFormat="1" x14ac:dyDescent="0.2">
      <c r="A2728" s="116">
        <v>24633</v>
      </c>
      <c r="B2728" s="90" t="s">
        <v>8750</v>
      </c>
      <c r="C2728" s="90" t="s">
        <v>69</v>
      </c>
      <c r="D2728" s="90" t="s">
        <v>1083</v>
      </c>
      <c r="E2728" s="90" t="s">
        <v>3099</v>
      </c>
      <c r="F2728" s="90" t="s">
        <v>2760</v>
      </c>
      <c r="G2728" s="90" t="s">
        <v>15640</v>
      </c>
      <c r="H2728" s="90" t="s">
        <v>909</v>
      </c>
      <c r="I2728" s="90" t="s">
        <v>1128</v>
      </c>
      <c r="J2728" s="116">
        <v>300</v>
      </c>
      <c r="K2728" s="90" t="s">
        <v>1963</v>
      </c>
      <c r="L2728" s="90" t="s">
        <v>587</v>
      </c>
      <c r="M2728" s="94" t="str">
        <f t="shared" si="45"/>
        <v>PEREZ Agustin</v>
      </c>
      <c r="N2728" s="94">
        <f>IFERROR(VLOOKUP(A2728,'[2]CLASES-TEMPORADA 2022_2023-2023'!$A:$M,12,0),"")</f>
        <v>-1</v>
      </c>
      <c r="O2728" s="90">
        <f>IFERROR(VLOOKUP(A2728,'[2]CLASES-TEMPORADA 2022_2023-2023'!$A:$M,13,0),"")</f>
        <v>0</v>
      </c>
    </row>
    <row r="2729" spans="1:15" s="94" customFormat="1" x14ac:dyDescent="0.2">
      <c r="A2729" s="116">
        <v>24630</v>
      </c>
      <c r="B2729" s="90" t="s">
        <v>8750</v>
      </c>
      <c r="C2729" s="90" t="s">
        <v>5357</v>
      </c>
      <c r="D2729" s="90" t="s">
        <v>5358</v>
      </c>
      <c r="E2729" s="90" t="s">
        <v>3107</v>
      </c>
      <c r="F2729" s="90" t="s">
        <v>5359</v>
      </c>
      <c r="G2729" s="90" t="s">
        <v>15641</v>
      </c>
      <c r="H2729" s="90" t="s">
        <v>920</v>
      </c>
      <c r="I2729" s="90" t="s">
        <v>1235</v>
      </c>
      <c r="J2729" s="116">
        <v>10036</v>
      </c>
      <c r="K2729" s="90" t="s">
        <v>1963</v>
      </c>
      <c r="L2729" s="90" t="s">
        <v>587</v>
      </c>
      <c r="M2729" s="94" t="str">
        <f t="shared" si="45"/>
        <v>ESPASA Xavier</v>
      </c>
      <c r="N2729" s="94" t="str">
        <f>IFERROR(VLOOKUP(A2729,'[2]CLASES-TEMPORADA 2022_2023-2023'!$A:$M,12,0),"")</f>
        <v/>
      </c>
      <c r="O2729" s="90" t="str">
        <f>IFERROR(VLOOKUP(A2729,'[2]CLASES-TEMPORADA 2022_2023-2023'!$A:$M,13,0),"")</f>
        <v/>
      </c>
    </row>
    <row r="2730" spans="1:15" s="94" customFormat="1" x14ac:dyDescent="0.2">
      <c r="A2730" s="116">
        <v>24539</v>
      </c>
      <c r="B2730" s="90" t="s">
        <v>8750</v>
      </c>
      <c r="C2730" s="90" t="s">
        <v>1547</v>
      </c>
      <c r="D2730" s="90" t="s">
        <v>1640</v>
      </c>
      <c r="E2730" s="90" t="s">
        <v>2312</v>
      </c>
      <c r="F2730" s="90" t="s">
        <v>5360</v>
      </c>
      <c r="G2730" s="90" t="s">
        <v>15642</v>
      </c>
      <c r="H2730" s="90" t="s">
        <v>920</v>
      </c>
      <c r="I2730" s="90" t="s">
        <v>941</v>
      </c>
      <c r="J2730" s="116">
        <v>262</v>
      </c>
      <c r="K2730" s="90" t="s">
        <v>1963</v>
      </c>
      <c r="L2730" s="90" t="s">
        <v>587</v>
      </c>
      <c r="M2730" s="94" t="str">
        <f t="shared" si="45"/>
        <v>PONS Felix</v>
      </c>
      <c r="N2730" s="94" t="str">
        <f>IFERROR(VLOOKUP(A2730,'[2]CLASES-TEMPORADA 2022_2023-2023'!$A:$M,12,0),"")</f>
        <v/>
      </c>
      <c r="O2730" s="90" t="str">
        <f>IFERROR(VLOOKUP(A2730,'[2]CLASES-TEMPORADA 2022_2023-2023'!$A:$M,13,0),"")</f>
        <v/>
      </c>
    </row>
    <row r="2731" spans="1:15" s="94" customFormat="1" x14ac:dyDescent="0.2">
      <c r="A2731" s="116">
        <v>24529</v>
      </c>
      <c r="B2731" s="90" t="s">
        <v>8750</v>
      </c>
      <c r="C2731" s="90" t="s">
        <v>22</v>
      </c>
      <c r="D2731" s="90" t="s">
        <v>5361</v>
      </c>
      <c r="E2731" s="90" t="s">
        <v>108</v>
      </c>
      <c r="F2731" s="90" t="s">
        <v>5362</v>
      </c>
      <c r="G2731" s="90" t="s">
        <v>15643</v>
      </c>
      <c r="H2731" s="90" t="s">
        <v>909</v>
      </c>
      <c r="I2731" s="90" t="s">
        <v>1136</v>
      </c>
      <c r="J2731" s="116">
        <v>291</v>
      </c>
      <c r="K2731" s="90" t="s">
        <v>1963</v>
      </c>
      <c r="L2731" s="90" t="s">
        <v>587</v>
      </c>
      <c r="M2731" s="94" t="str">
        <f t="shared" si="45"/>
        <v>FERNANDEZ Sergio</v>
      </c>
      <c r="N2731" s="94" t="str">
        <f>IFERROR(VLOOKUP(A2731,'[2]CLASES-TEMPORADA 2022_2023-2023'!$A:$M,12,0),"")</f>
        <v/>
      </c>
      <c r="O2731" s="90" t="str">
        <f>IFERROR(VLOOKUP(A2731,'[2]CLASES-TEMPORADA 2022_2023-2023'!$A:$M,13,0),"")</f>
        <v/>
      </c>
    </row>
    <row r="2732" spans="1:15" s="94" customFormat="1" x14ac:dyDescent="0.2">
      <c r="A2732" s="116">
        <v>24527</v>
      </c>
      <c r="B2732" s="90" t="s">
        <v>8750</v>
      </c>
      <c r="C2732" s="90" t="s">
        <v>5363</v>
      </c>
      <c r="D2732" s="90" t="s">
        <v>4018</v>
      </c>
      <c r="E2732" s="90" t="s">
        <v>963</v>
      </c>
      <c r="F2732" s="90" t="s">
        <v>5364</v>
      </c>
      <c r="G2732" s="90" t="s">
        <v>15644</v>
      </c>
      <c r="H2732" s="90" t="s">
        <v>909</v>
      </c>
      <c r="I2732" s="90" t="s">
        <v>1128</v>
      </c>
      <c r="J2732" s="116">
        <v>300</v>
      </c>
      <c r="K2732" s="90" t="s">
        <v>1963</v>
      </c>
      <c r="L2732" s="90" t="s">
        <v>587</v>
      </c>
      <c r="M2732" s="94" t="str">
        <f t="shared" si="45"/>
        <v>MARCA Ramon</v>
      </c>
      <c r="N2732" s="94" t="str">
        <f>IFERROR(VLOOKUP(A2732,'[2]CLASES-TEMPORADA 2022_2023-2023'!$A:$M,12,0),"")</f>
        <v/>
      </c>
      <c r="O2732" s="90" t="str">
        <f>IFERROR(VLOOKUP(A2732,'[2]CLASES-TEMPORADA 2022_2023-2023'!$A:$M,13,0),"")</f>
        <v/>
      </c>
    </row>
    <row r="2733" spans="1:15" s="94" customFormat="1" x14ac:dyDescent="0.2">
      <c r="A2733" s="116">
        <v>24513</v>
      </c>
      <c r="B2733" s="90" t="s">
        <v>8750</v>
      </c>
      <c r="C2733" s="90" t="s">
        <v>5365</v>
      </c>
      <c r="D2733" s="90" t="s">
        <v>22</v>
      </c>
      <c r="E2733" s="90" t="s">
        <v>23</v>
      </c>
      <c r="F2733" s="90" t="s">
        <v>5366</v>
      </c>
      <c r="G2733" s="90" t="s">
        <v>15645</v>
      </c>
      <c r="H2733" s="90" t="s">
        <v>920</v>
      </c>
      <c r="I2733" s="90" t="s">
        <v>1247</v>
      </c>
      <c r="J2733" s="116">
        <v>710</v>
      </c>
      <c r="K2733" s="90" t="s">
        <v>1963</v>
      </c>
      <c r="L2733" s="90" t="s">
        <v>587</v>
      </c>
      <c r="M2733" s="94" t="str">
        <f t="shared" si="45"/>
        <v>NOFUENTES Manuel</v>
      </c>
      <c r="N2733" s="94" t="str">
        <f>IFERROR(VLOOKUP(A2733,'[2]CLASES-TEMPORADA 2022_2023-2023'!$A:$M,12,0),"")</f>
        <v/>
      </c>
      <c r="O2733" s="90" t="str">
        <f>IFERROR(VLOOKUP(A2733,'[2]CLASES-TEMPORADA 2022_2023-2023'!$A:$M,13,0),"")</f>
        <v/>
      </c>
    </row>
    <row r="2734" spans="1:15" s="94" customFormat="1" x14ac:dyDescent="0.2">
      <c r="A2734" s="116">
        <v>24497</v>
      </c>
      <c r="B2734" s="90" t="s">
        <v>8750</v>
      </c>
      <c r="C2734" s="90" t="s">
        <v>82</v>
      </c>
      <c r="D2734" s="90" t="s">
        <v>31</v>
      </c>
      <c r="E2734" s="90" t="s">
        <v>5367</v>
      </c>
      <c r="F2734" s="90" t="s">
        <v>5368</v>
      </c>
      <c r="G2734" s="90" t="s">
        <v>15646</v>
      </c>
      <c r="H2734" s="90" t="s">
        <v>909</v>
      </c>
      <c r="I2734" s="90" t="s">
        <v>1128</v>
      </c>
      <c r="J2734" s="116">
        <v>300</v>
      </c>
      <c r="K2734" s="90" t="s">
        <v>1963</v>
      </c>
      <c r="L2734" s="90" t="s">
        <v>587</v>
      </c>
      <c r="M2734" s="94" t="str">
        <f t="shared" si="45"/>
        <v>VARGAS Pedro Juan</v>
      </c>
      <c r="N2734" s="94" t="str">
        <f>IFERROR(VLOOKUP(A2734,'[2]CLASES-TEMPORADA 2022_2023-2023'!$A:$M,12,0),"")</f>
        <v/>
      </c>
      <c r="O2734" s="90" t="str">
        <f>IFERROR(VLOOKUP(A2734,'[2]CLASES-TEMPORADA 2022_2023-2023'!$A:$M,13,0),"")</f>
        <v/>
      </c>
    </row>
    <row r="2735" spans="1:15" s="94" customFormat="1" x14ac:dyDescent="0.2">
      <c r="A2735" s="116">
        <v>24472</v>
      </c>
      <c r="B2735" s="90" t="s">
        <v>8750</v>
      </c>
      <c r="C2735" s="90" t="s">
        <v>4244</v>
      </c>
      <c r="D2735" s="90" t="s">
        <v>1712</v>
      </c>
      <c r="E2735" s="90" t="s">
        <v>2004</v>
      </c>
      <c r="F2735" s="90" t="s">
        <v>5369</v>
      </c>
      <c r="G2735" s="90" t="s">
        <v>15647</v>
      </c>
      <c r="H2735" s="90" t="s">
        <v>920</v>
      </c>
      <c r="I2735" s="90" t="s">
        <v>4965</v>
      </c>
      <c r="J2735" s="116">
        <v>260</v>
      </c>
      <c r="K2735" s="90" t="s">
        <v>1963</v>
      </c>
      <c r="L2735" s="90" t="s">
        <v>587</v>
      </c>
      <c r="M2735" s="94" t="str">
        <f t="shared" si="45"/>
        <v>TELLEZ Jan</v>
      </c>
      <c r="N2735" s="94" t="str">
        <f>IFERROR(VLOOKUP(A2735,'[2]CLASES-TEMPORADA 2022_2023-2023'!$A:$M,12,0),"")</f>
        <v/>
      </c>
      <c r="O2735" s="90" t="str">
        <f>IFERROR(VLOOKUP(A2735,'[2]CLASES-TEMPORADA 2022_2023-2023'!$A:$M,13,0),"")</f>
        <v/>
      </c>
    </row>
    <row r="2736" spans="1:15" s="94" customFormat="1" x14ac:dyDescent="0.2">
      <c r="A2736" s="116">
        <v>24459</v>
      </c>
      <c r="B2736" s="90" t="s">
        <v>8750</v>
      </c>
      <c r="C2736" s="90" t="s">
        <v>1821</v>
      </c>
      <c r="D2736" s="90" t="s">
        <v>1682</v>
      </c>
      <c r="E2736" s="90" t="s">
        <v>2292</v>
      </c>
      <c r="F2736" s="90" t="s">
        <v>5370</v>
      </c>
      <c r="G2736" s="90" t="s">
        <v>15648</v>
      </c>
      <c r="H2736" s="90" t="s">
        <v>913</v>
      </c>
      <c r="I2736" s="90" t="s">
        <v>1229</v>
      </c>
      <c r="J2736" s="116">
        <v>404</v>
      </c>
      <c r="K2736" s="90" t="s">
        <v>1963</v>
      </c>
      <c r="L2736" s="90" t="s">
        <v>587</v>
      </c>
      <c r="M2736" s="94" t="str">
        <f t="shared" si="45"/>
        <v>MOLINS Cesc</v>
      </c>
      <c r="N2736" s="94" t="str">
        <f>IFERROR(VLOOKUP(A2736,'[2]CLASES-TEMPORADA 2022_2023-2023'!$A:$M,12,0),"")</f>
        <v/>
      </c>
      <c r="O2736" s="90" t="str">
        <f>IFERROR(VLOOKUP(A2736,'[2]CLASES-TEMPORADA 2022_2023-2023'!$A:$M,13,0),"")</f>
        <v/>
      </c>
    </row>
    <row r="2737" spans="1:15" s="94" customFormat="1" x14ac:dyDescent="0.2">
      <c r="A2737" s="116">
        <v>24453</v>
      </c>
      <c r="B2737" s="90" t="s">
        <v>8750</v>
      </c>
      <c r="C2737" s="90" t="s">
        <v>1451</v>
      </c>
      <c r="D2737" s="90" t="s">
        <v>5371</v>
      </c>
      <c r="E2737" s="90" t="s">
        <v>4561</v>
      </c>
      <c r="F2737" s="90" t="s">
        <v>4986</v>
      </c>
      <c r="G2737" s="90" t="s">
        <v>15649</v>
      </c>
      <c r="H2737" s="90" t="s">
        <v>913</v>
      </c>
      <c r="I2737" s="90" t="s">
        <v>1106</v>
      </c>
      <c r="J2737" s="116">
        <v>10412</v>
      </c>
      <c r="K2737" s="90" t="s">
        <v>1963</v>
      </c>
      <c r="L2737" s="90" t="s">
        <v>587</v>
      </c>
      <c r="M2737" s="94" t="str">
        <f t="shared" si="45"/>
        <v>MAÑE Alvar</v>
      </c>
      <c r="N2737" s="94" t="str">
        <f>IFERROR(VLOOKUP(A2737,'[2]CLASES-TEMPORADA 2022_2023-2023'!$A:$M,12,0),"")</f>
        <v/>
      </c>
      <c r="O2737" s="90" t="str">
        <f>IFERROR(VLOOKUP(A2737,'[2]CLASES-TEMPORADA 2022_2023-2023'!$A:$M,13,0),"")</f>
        <v/>
      </c>
    </row>
    <row r="2738" spans="1:15" s="94" customFormat="1" x14ac:dyDescent="0.2">
      <c r="A2738" s="116">
        <v>24449</v>
      </c>
      <c r="B2738" s="90" t="s">
        <v>8750</v>
      </c>
      <c r="C2738" s="90" t="s">
        <v>5372</v>
      </c>
      <c r="D2738" s="90" t="s">
        <v>3326</v>
      </c>
      <c r="E2738" s="90" t="s">
        <v>2150</v>
      </c>
      <c r="F2738" s="90" t="s">
        <v>3353</v>
      </c>
      <c r="G2738" s="90" t="s">
        <v>15650</v>
      </c>
      <c r="H2738" s="90" t="s">
        <v>909</v>
      </c>
      <c r="I2738" s="90" t="s">
        <v>1106</v>
      </c>
      <c r="J2738" s="116">
        <v>10412</v>
      </c>
      <c r="K2738" s="90" t="s">
        <v>1963</v>
      </c>
      <c r="L2738" s="90" t="s">
        <v>587</v>
      </c>
      <c r="M2738" s="94" t="str">
        <f t="shared" si="45"/>
        <v>LANDAJO Eric</v>
      </c>
      <c r="N2738" s="94" t="str">
        <f>IFERROR(VLOOKUP(A2738,'[2]CLASES-TEMPORADA 2022_2023-2023'!$A:$M,12,0),"")</f>
        <v/>
      </c>
      <c r="O2738" s="90" t="str">
        <f>IFERROR(VLOOKUP(A2738,'[2]CLASES-TEMPORADA 2022_2023-2023'!$A:$M,13,0),"")</f>
        <v/>
      </c>
    </row>
    <row r="2739" spans="1:15" s="94" customFormat="1" x14ac:dyDescent="0.2">
      <c r="A2739" s="116">
        <v>24411</v>
      </c>
      <c r="B2739" s="90" t="s">
        <v>8750</v>
      </c>
      <c r="C2739" s="90" t="s">
        <v>5374</v>
      </c>
      <c r="D2739" s="90" t="s">
        <v>2182</v>
      </c>
      <c r="E2739" s="90" t="s">
        <v>2743</v>
      </c>
      <c r="F2739" s="90" t="s">
        <v>4377</v>
      </c>
      <c r="G2739" s="90" t="s">
        <v>15651</v>
      </c>
      <c r="H2739" s="90" t="s">
        <v>920</v>
      </c>
      <c r="I2739" s="90" t="s">
        <v>941</v>
      </c>
      <c r="J2739" s="116">
        <v>262</v>
      </c>
      <c r="K2739" s="90" t="s">
        <v>1963</v>
      </c>
      <c r="L2739" s="90" t="s">
        <v>587</v>
      </c>
      <c r="M2739" s="94" t="str">
        <f t="shared" si="45"/>
        <v>CUADRADO Gerard</v>
      </c>
      <c r="N2739" s="94" t="str">
        <f>IFERROR(VLOOKUP(A2739,'[2]CLASES-TEMPORADA 2022_2023-2023'!$A:$M,12,0),"")</f>
        <v/>
      </c>
      <c r="O2739" s="90" t="str">
        <f>IFERROR(VLOOKUP(A2739,'[2]CLASES-TEMPORADA 2022_2023-2023'!$A:$M,13,0),"")</f>
        <v/>
      </c>
    </row>
    <row r="2740" spans="1:15" s="94" customFormat="1" x14ac:dyDescent="0.2">
      <c r="A2740" s="116">
        <v>24400</v>
      </c>
      <c r="B2740" s="90" t="s">
        <v>8750</v>
      </c>
      <c r="C2740" s="90" t="s">
        <v>21</v>
      </c>
      <c r="D2740" s="90" t="s">
        <v>5375</v>
      </c>
      <c r="E2740" s="90" t="s">
        <v>4162</v>
      </c>
      <c r="F2740" s="90" t="s">
        <v>5376</v>
      </c>
      <c r="G2740" s="90" t="s">
        <v>15652</v>
      </c>
      <c r="H2740" s="90" t="s">
        <v>909</v>
      </c>
      <c r="I2740" s="90" t="s">
        <v>1181</v>
      </c>
      <c r="J2740" s="116">
        <v>293</v>
      </c>
      <c r="K2740" s="90" t="s">
        <v>1963</v>
      </c>
      <c r="L2740" s="90" t="s">
        <v>587</v>
      </c>
      <c r="M2740" s="94" t="str">
        <f t="shared" si="45"/>
        <v>GARCIA Eduard</v>
      </c>
      <c r="N2740" s="94" t="str">
        <f>IFERROR(VLOOKUP(A2740,'[2]CLASES-TEMPORADA 2022_2023-2023'!$A:$M,12,0),"")</f>
        <v/>
      </c>
      <c r="O2740" s="90" t="str">
        <f>IFERROR(VLOOKUP(A2740,'[2]CLASES-TEMPORADA 2022_2023-2023'!$A:$M,13,0),"")</f>
        <v/>
      </c>
    </row>
    <row r="2741" spans="1:15" s="94" customFormat="1" x14ac:dyDescent="0.2">
      <c r="A2741" s="116">
        <v>24396</v>
      </c>
      <c r="B2741" s="90" t="s">
        <v>8750</v>
      </c>
      <c r="C2741" s="90" t="s">
        <v>5377</v>
      </c>
      <c r="D2741" s="90" t="s">
        <v>5332</v>
      </c>
      <c r="E2741" s="90" t="s">
        <v>2830</v>
      </c>
      <c r="F2741" s="90" t="s">
        <v>5378</v>
      </c>
      <c r="G2741" s="90" t="s">
        <v>15653</v>
      </c>
      <c r="H2741" s="90" t="s">
        <v>913</v>
      </c>
      <c r="I2741" s="90" t="s">
        <v>1237</v>
      </c>
      <c r="J2741" s="116">
        <v>195</v>
      </c>
      <c r="K2741" s="90" t="s">
        <v>1963</v>
      </c>
      <c r="L2741" s="90" t="s">
        <v>587</v>
      </c>
      <c r="M2741" s="94" t="str">
        <f t="shared" si="45"/>
        <v>MITATS Roger</v>
      </c>
      <c r="N2741" s="94" t="str">
        <f>IFERROR(VLOOKUP(A2741,'[2]CLASES-TEMPORADA 2022_2023-2023'!$A:$M,12,0),"")</f>
        <v/>
      </c>
      <c r="O2741" s="90" t="str">
        <f>IFERROR(VLOOKUP(A2741,'[2]CLASES-TEMPORADA 2022_2023-2023'!$A:$M,13,0),"")</f>
        <v/>
      </c>
    </row>
    <row r="2742" spans="1:15" s="94" customFormat="1" x14ac:dyDescent="0.2">
      <c r="A2742" s="116">
        <v>24374</v>
      </c>
      <c r="B2742" s="90" t="s">
        <v>8750</v>
      </c>
      <c r="C2742" s="90" t="s">
        <v>5380</v>
      </c>
      <c r="D2742" s="90" t="s">
        <v>5381</v>
      </c>
      <c r="E2742" s="90" t="s">
        <v>1737</v>
      </c>
      <c r="F2742" s="90" t="s">
        <v>5382</v>
      </c>
      <c r="G2742" s="90" t="s">
        <v>15654</v>
      </c>
      <c r="H2742" s="90" t="s">
        <v>920</v>
      </c>
      <c r="I2742" s="90" t="s">
        <v>1158</v>
      </c>
      <c r="J2742" s="116">
        <v>556</v>
      </c>
      <c r="K2742" s="90" t="s">
        <v>1963</v>
      </c>
      <c r="L2742" s="90" t="s">
        <v>587</v>
      </c>
      <c r="M2742" s="94" t="str">
        <f t="shared" si="45"/>
        <v>PAGÉS Arnau</v>
      </c>
      <c r="N2742" s="94" t="str">
        <f>IFERROR(VLOOKUP(A2742,'[2]CLASES-TEMPORADA 2022_2023-2023'!$A:$M,12,0),"")</f>
        <v/>
      </c>
      <c r="O2742" s="90" t="str">
        <f>IFERROR(VLOOKUP(A2742,'[2]CLASES-TEMPORADA 2022_2023-2023'!$A:$M,13,0),"")</f>
        <v/>
      </c>
    </row>
    <row r="2743" spans="1:15" s="94" customFormat="1" x14ac:dyDescent="0.2">
      <c r="A2743" s="116">
        <v>24366</v>
      </c>
      <c r="B2743" s="90" t="s">
        <v>10851</v>
      </c>
      <c r="C2743" s="90" t="s">
        <v>1535</v>
      </c>
      <c r="D2743" s="90" t="s">
        <v>1268</v>
      </c>
      <c r="E2743" s="90" t="s">
        <v>2567</v>
      </c>
      <c r="F2743" s="90" t="s">
        <v>5383</v>
      </c>
      <c r="G2743" s="90" t="s">
        <v>15655</v>
      </c>
      <c r="H2743" s="90" t="s">
        <v>913</v>
      </c>
      <c r="I2743" s="90" t="s">
        <v>937</v>
      </c>
      <c r="J2743" s="116">
        <v>248</v>
      </c>
      <c r="K2743" s="90" t="s">
        <v>1963</v>
      </c>
      <c r="L2743" s="90" t="s">
        <v>587</v>
      </c>
      <c r="M2743" s="94" t="str">
        <f t="shared" si="45"/>
        <v>FONT Laia</v>
      </c>
      <c r="N2743" s="94" t="str">
        <f>IFERROR(VLOOKUP(A2743,'[2]CLASES-TEMPORADA 2022_2023-2023'!$A:$M,12,0),"")</f>
        <v/>
      </c>
      <c r="O2743" s="90" t="str">
        <f>IFERROR(VLOOKUP(A2743,'[2]CLASES-TEMPORADA 2022_2023-2023'!$A:$M,13,0),"")</f>
        <v/>
      </c>
    </row>
    <row r="2744" spans="1:15" s="94" customFormat="1" x14ac:dyDescent="0.2">
      <c r="A2744" s="116">
        <v>24365</v>
      </c>
      <c r="B2744" s="90" t="s">
        <v>8750</v>
      </c>
      <c r="C2744" s="90" t="s">
        <v>4612</v>
      </c>
      <c r="D2744" s="90" t="s">
        <v>5384</v>
      </c>
      <c r="E2744" s="90" t="s">
        <v>2459</v>
      </c>
      <c r="F2744" s="90" t="s">
        <v>5385</v>
      </c>
      <c r="G2744" s="90" t="s">
        <v>15656</v>
      </c>
      <c r="H2744" s="90" t="s">
        <v>909</v>
      </c>
      <c r="I2744" s="90" t="s">
        <v>937</v>
      </c>
      <c r="J2744" s="116">
        <v>248</v>
      </c>
      <c r="K2744" s="90" t="s">
        <v>1963</v>
      </c>
      <c r="L2744" s="90" t="s">
        <v>587</v>
      </c>
      <c r="M2744" s="94" t="str">
        <f t="shared" si="45"/>
        <v>CERVANTES Joel</v>
      </c>
      <c r="N2744" s="94" t="str">
        <f>IFERROR(VLOOKUP(A2744,'[2]CLASES-TEMPORADA 2022_2023-2023'!$A:$M,12,0),"")</f>
        <v/>
      </c>
      <c r="O2744" s="90" t="str">
        <f>IFERROR(VLOOKUP(A2744,'[2]CLASES-TEMPORADA 2022_2023-2023'!$A:$M,13,0),"")</f>
        <v/>
      </c>
    </row>
    <row r="2745" spans="1:15" s="94" customFormat="1" x14ac:dyDescent="0.2">
      <c r="A2745" s="116">
        <v>24360</v>
      </c>
      <c r="B2745" s="90" t="s">
        <v>8750</v>
      </c>
      <c r="C2745" s="90" t="s">
        <v>7909</v>
      </c>
      <c r="D2745" s="90" t="s">
        <v>1864</v>
      </c>
      <c r="E2745" s="90" t="s">
        <v>2797</v>
      </c>
      <c r="F2745" s="90" t="s">
        <v>15657</v>
      </c>
      <c r="G2745" s="90" t="s">
        <v>15658</v>
      </c>
      <c r="H2745" s="90" t="s">
        <v>920</v>
      </c>
      <c r="I2745" s="90" t="s">
        <v>14500</v>
      </c>
      <c r="J2745" s="116">
        <v>10302</v>
      </c>
      <c r="K2745" s="90" t="s">
        <v>1963</v>
      </c>
      <c r="L2745" s="90" t="s">
        <v>587</v>
      </c>
      <c r="M2745" s="94" t="str">
        <f t="shared" ref="M2745:M2808" si="46">CONCATENATE(C2745," ",PROPER(E2745))</f>
        <v>HUGUET Sergi</v>
      </c>
      <c r="N2745" s="94" t="str">
        <f>IFERROR(VLOOKUP(A2745,'[2]CLASES-TEMPORADA 2022_2023-2023'!$A:$M,12,0),"")</f>
        <v/>
      </c>
      <c r="O2745" s="90" t="str">
        <f>IFERROR(VLOOKUP(A2745,'[2]CLASES-TEMPORADA 2022_2023-2023'!$A:$M,13,0),"")</f>
        <v/>
      </c>
    </row>
    <row r="2746" spans="1:15" s="94" customFormat="1" x14ac:dyDescent="0.2">
      <c r="A2746" s="116">
        <v>24334</v>
      </c>
      <c r="B2746" s="90" t="s">
        <v>10851</v>
      </c>
      <c r="C2746" s="90" t="s">
        <v>55</v>
      </c>
      <c r="D2746" s="90" t="s">
        <v>5386</v>
      </c>
      <c r="E2746" s="90" t="s">
        <v>4930</v>
      </c>
      <c r="F2746" s="90" t="s">
        <v>5387</v>
      </c>
      <c r="G2746" s="90" t="s">
        <v>15659</v>
      </c>
      <c r="H2746" s="90" t="s">
        <v>913</v>
      </c>
      <c r="I2746" s="90" t="s">
        <v>937</v>
      </c>
      <c r="J2746" s="116">
        <v>248</v>
      </c>
      <c r="K2746" s="90" t="s">
        <v>1963</v>
      </c>
      <c r="L2746" s="90" t="s">
        <v>587</v>
      </c>
      <c r="M2746" s="94" t="str">
        <f t="shared" si="46"/>
        <v>GARRIDO Mariona</v>
      </c>
      <c r="N2746" s="94" t="str">
        <f>IFERROR(VLOOKUP(A2746,'[2]CLASES-TEMPORADA 2022_2023-2023'!$A:$M,12,0),"")</f>
        <v/>
      </c>
      <c r="O2746" s="90" t="str">
        <f>IFERROR(VLOOKUP(A2746,'[2]CLASES-TEMPORADA 2022_2023-2023'!$A:$M,13,0),"")</f>
        <v/>
      </c>
    </row>
    <row r="2747" spans="1:15" s="94" customFormat="1" x14ac:dyDescent="0.2">
      <c r="A2747" s="116">
        <v>24329</v>
      </c>
      <c r="B2747" s="90" t="s">
        <v>8750</v>
      </c>
      <c r="C2747" s="90" t="s">
        <v>1908</v>
      </c>
      <c r="D2747" s="90" t="s">
        <v>19</v>
      </c>
      <c r="E2747" s="90" t="s">
        <v>44</v>
      </c>
      <c r="F2747" s="90" t="s">
        <v>5388</v>
      </c>
      <c r="G2747" s="90" t="s">
        <v>15660</v>
      </c>
      <c r="H2747" s="90" t="s">
        <v>913</v>
      </c>
      <c r="I2747" s="90" t="s">
        <v>1126</v>
      </c>
      <c r="J2747" s="116">
        <v>128</v>
      </c>
      <c r="K2747" s="90" t="s">
        <v>1963</v>
      </c>
      <c r="L2747" s="90" t="s">
        <v>587</v>
      </c>
      <c r="M2747" s="94" t="str">
        <f t="shared" si="46"/>
        <v>CARRERA Francesc</v>
      </c>
      <c r="N2747" s="94" t="str">
        <f>IFERROR(VLOOKUP(A2747,'[2]CLASES-TEMPORADA 2022_2023-2023'!$A:$M,12,0),"")</f>
        <v/>
      </c>
      <c r="O2747" s="90" t="str">
        <f>IFERROR(VLOOKUP(A2747,'[2]CLASES-TEMPORADA 2022_2023-2023'!$A:$M,13,0),"")</f>
        <v/>
      </c>
    </row>
    <row r="2748" spans="1:15" s="94" customFormat="1" x14ac:dyDescent="0.2">
      <c r="A2748" s="116">
        <v>24327</v>
      </c>
      <c r="B2748" s="90" t="s">
        <v>8750</v>
      </c>
      <c r="C2748" s="90" t="s">
        <v>13906</v>
      </c>
      <c r="D2748" s="90" t="s">
        <v>100</v>
      </c>
      <c r="E2748" s="90" t="s">
        <v>2743</v>
      </c>
      <c r="F2748" s="90" t="s">
        <v>15661</v>
      </c>
      <c r="G2748" s="90" t="s">
        <v>15662</v>
      </c>
      <c r="H2748" s="90" t="s">
        <v>909</v>
      </c>
      <c r="I2748" s="90" t="s">
        <v>1188</v>
      </c>
      <c r="J2748" s="116">
        <v>251</v>
      </c>
      <c r="K2748" s="90" t="s">
        <v>1963</v>
      </c>
      <c r="L2748" s="90" t="s">
        <v>587</v>
      </c>
      <c r="M2748" s="94" t="str">
        <f t="shared" si="46"/>
        <v>MOLINÉ Gerard</v>
      </c>
      <c r="N2748" s="94" t="str">
        <f>IFERROR(VLOOKUP(A2748,'[2]CLASES-TEMPORADA 2022_2023-2023'!$A:$M,12,0),"")</f>
        <v/>
      </c>
      <c r="O2748" s="90" t="str">
        <f>IFERROR(VLOOKUP(A2748,'[2]CLASES-TEMPORADA 2022_2023-2023'!$A:$M,13,0),"")</f>
        <v/>
      </c>
    </row>
    <row r="2749" spans="1:15" s="94" customFormat="1" x14ac:dyDescent="0.2">
      <c r="A2749" s="116">
        <v>24320</v>
      </c>
      <c r="B2749" s="90" t="s">
        <v>8750</v>
      </c>
      <c r="C2749" s="90" t="s">
        <v>19</v>
      </c>
      <c r="D2749" s="90" t="s">
        <v>2944</v>
      </c>
      <c r="E2749" s="90" t="s">
        <v>3870</v>
      </c>
      <c r="F2749" s="90" t="s">
        <v>5389</v>
      </c>
      <c r="G2749" s="90" t="s">
        <v>15663</v>
      </c>
      <c r="H2749" s="90" t="s">
        <v>913</v>
      </c>
      <c r="I2749" s="90" t="s">
        <v>1182</v>
      </c>
      <c r="J2749" s="116">
        <v>10143</v>
      </c>
      <c r="K2749" s="90" t="s">
        <v>1963</v>
      </c>
      <c r="L2749" s="90" t="s">
        <v>587</v>
      </c>
      <c r="M2749" s="94" t="str">
        <f t="shared" si="46"/>
        <v>RUIZ Eloi</v>
      </c>
      <c r="N2749" s="94" t="str">
        <f>IFERROR(VLOOKUP(A2749,'[2]CLASES-TEMPORADA 2022_2023-2023'!$A:$M,12,0),"")</f>
        <v/>
      </c>
      <c r="O2749" s="90" t="str">
        <f>IFERROR(VLOOKUP(A2749,'[2]CLASES-TEMPORADA 2022_2023-2023'!$A:$M,13,0),"")</f>
        <v/>
      </c>
    </row>
    <row r="2750" spans="1:15" s="94" customFormat="1" x14ac:dyDescent="0.2">
      <c r="A2750" s="116">
        <v>24319</v>
      </c>
      <c r="B2750" s="90" t="s">
        <v>8750</v>
      </c>
      <c r="C2750" s="90" t="s">
        <v>1473</v>
      </c>
      <c r="D2750" s="90" t="s">
        <v>5390</v>
      </c>
      <c r="E2750" s="90" t="s">
        <v>3980</v>
      </c>
      <c r="F2750" s="90" t="s">
        <v>3951</v>
      </c>
      <c r="G2750" s="90" t="s">
        <v>15664</v>
      </c>
      <c r="H2750" s="90" t="s">
        <v>909</v>
      </c>
      <c r="I2750" s="90" t="s">
        <v>1106</v>
      </c>
      <c r="J2750" s="116">
        <v>10412</v>
      </c>
      <c r="K2750" s="90" t="s">
        <v>1963</v>
      </c>
      <c r="L2750" s="90" t="s">
        <v>587</v>
      </c>
      <c r="M2750" s="94" t="str">
        <f t="shared" si="46"/>
        <v>COSTA Oriol</v>
      </c>
      <c r="N2750" s="94" t="str">
        <f>IFERROR(VLOOKUP(A2750,'[2]CLASES-TEMPORADA 2022_2023-2023'!$A:$M,12,0),"")</f>
        <v/>
      </c>
      <c r="O2750" s="90" t="str">
        <f>IFERROR(VLOOKUP(A2750,'[2]CLASES-TEMPORADA 2022_2023-2023'!$A:$M,13,0),"")</f>
        <v/>
      </c>
    </row>
    <row r="2751" spans="1:15" s="94" customFormat="1" x14ac:dyDescent="0.2">
      <c r="A2751" s="116">
        <v>24308</v>
      </c>
      <c r="B2751" s="90" t="s">
        <v>8750</v>
      </c>
      <c r="C2751" s="90" t="s">
        <v>1685</v>
      </c>
      <c r="D2751" s="90" t="s">
        <v>15665</v>
      </c>
      <c r="E2751" s="90" t="s">
        <v>33</v>
      </c>
      <c r="F2751" s="90" t="s">
        <v>3348</v>
      </c>
      <c r="G2751" s="90" t="s">
        <v>15666</v>
      </c>
      <c r="H2751" s="90" t="s">
        <v>909</v>
      </c>
      <c r="I2751" s="90" t="s">
        <v>1188</v>
      </c>
      <c r="J2751" s="116">
        <v>251</v>
      </c>
      <c r="K2751" s="90" t="s">
        <v>1963</v>
      </c>
      <c r="L2751" s="90" t="s">
        <v>587</v>
      </c>
      <c r="M2751" s="94" t="str">
        <f t="shared" si="46"/>
        <v>BRAVO Andreu</v>
      </c>
      <c r="N2751" s="94" t="str">
        <f>IFERROR(VLOOKUP(A2751,'[2]CLASES-TEMPORADA 2022_2023-2023'!$A:$M,12,0),"")</f>
        <v/>
      </c>
      <c r="O2751" s="90" t="str">
        <f>IFERROR(VLOOKUP(A2751,'[2]CLASES-TEMPORADA 2022_2023-2023'!$A:$M,13,0),"")</f>
        <v/>
      </c>
    </row>
    <row r="2752" spans="1:15" s="94" customFormat="1" x14ac:dyDescent="0.2">
      <c r="A2752" s="116">
        <v>24306</v>
      </c>
      <c r="B2752" s="90" t="s">
        <v>8750</v>
      </c>
      <c r="C2752" s="90" t="s">
        <v>2592</v>
      </c>
      <c r="D2752" s="90" t="s">
        <v>127</v>
      </c>
      <c r="E2752" s="90" t="s">
        <v>2284</v>
      </c>
      <c r="F2752" s="90" t="s">
        <v>4870</v>
      </c>
      <c r="G2752" s="90" t="s">
        <v>15667</v>
      </c>
      <c r="H2752" s="90" t="s">
        <v>913</v>
      </c>
      <c r="I2752" s="90" t="s">
        <v>1106</v>
      </c>
      <c r="J2752" s="116">
        <v>10412</v>
      </c>
      <c r="K2752" s="90" t="s">
        <v>1963</v>
      </c>
      <c r="L2752" s="90" t="s">
        <v>587</v>
      </c>
      <c r="M2752" s="94" t="str">
        <f t="shared" si="46"/>
        <v>PIERA Pol</v>
      </c>
      <c r="N2752" s="94" t="str">
        <f>IFERROR(VLOOKUP(A2752,'[2]CLASES-TEMPORADA 2022_2023-2023'!$A:$M,12,0),"")</f>
        <v/>
      </c>
      <c r="O2752" s="90" t="str">
        <f>IFERROR(VLOOKUP(A2752,'[2]CLASES-TEMPORADA 2022_2023-2023'!$A:$M,13,0),"")</f>
        <v/>
      </c>
    </row>
    <row r="2753" spans="1:15" s="94" customFormat="1" x14ac:dyDescent="0.2">
      <c r="A2753" s="116">
        <v>24301</v>
      </c>
      <c r="B2753" s="90" t="s">
        <v>10851</v>
      </c>
      <c r="C2753" s="90" t="s">
        <v>2758</v>
      </c>
      <c r="D2753" s="90" t="s">
        <v>1535</v>
      </c>
      <c r="E2753" s="90" t="s">
        <v>2545</v>
      </c>
      <c r="F2753" s="90" t="s">
        <v>5391</v>
      </c>
      <c r="G2753" s="90" t="s">
        <v>15668</v>
      </c>
      <c r="H2753" s="90" t="s">
        <v>913</v>
      </c>
      <c r="I2753" s="90" t="s">
        <v>1171</v>
      </c>
      <c r="J2753" s="116">
        <v>59</v>
      </c>
      <c r="K2753" s="90" t="s">
        <v>1963</v>
      </c>
      <c r="L2753" s="90" t="s">
        <v>587</v>
      </c>
      <c r="M2753" s="94" t="str">
        <f t="shared" si="46"/>
        <v>GIMENO Irina</v>
      </c>
      <c r="N2753" s="94" t="str">
        <f>IFERROR(VLOOKUP(A2753,'[2]CLASES-TEMPORADA 2022_2023-2023'!$A:$M,12,0),"")</f>
        <v/>
      </c>
      <c r="O2753" s="90" t="str">
        <f>IFERROR(VLOOKUP(A2753,'[2]CLASES-TEMPORADA 2022_2023-2023'!$A:$M,13,0),"")</f>
        <v/>
      </c>
    </row>
    <row r="2754" spans="1:15" s="94" customFormat="1" x14ac:dyDescent="0.2">
      <c r="A2754" s="116">
        <v>24299</v>
      </c>
      <c r="B2754" s="90" t="s">
        <v>8750</v>
      </c>
      <c r="C2754" s="90" t="s">
        <v>1043</v>
      </c>
      <c r="D2754" s="90" t="s">
        <v>5392</v>
      </c>
      <c r="E2754" s="90" t="s">
        <v>2037</v>
      </c>
      <c r="F2754" s="90" t="s">
        <v>2691</v>
      </c>
      <c r="G2754" s="90" t="s">
        <v>15669</v>
      </c>
      <c r="H2754" s="90" t="s">
        <v>920</v>
      </c>
      <c r="I2754" s="90" t="s">
        <v>940</v>
      </c>
      <c r="J2754" s="116">
        <v>261</v>
      </c>
      <c r="K2754" s="90" t="s">
        <v>1963</v>
      </c>
      <c r="L2754" s="90" t="s">
        <v>587</v>
      </c>
      <c r="M2754" s="94" t="str">
        <f t="shared" si="46"/>
        <v>HERRERO Pau</v>
      </c>
      <c r="N2754" s="94" t="str">
        <f>IFERROR(VLOOKUP(A2754,'[2]CLASES-TEMPORADA 2022_2023-2023'!$A:$M,12,0),"")</f>
        <v/>
      </c>
      <c r="O2754" s="90" t="str">
        <f>IFERROR(VLOOKUP(A2754,'[2]CLASES-TEMPORADA 2022_2023-2023'!$A:$M,13,0),"")</f>
        <v/>
      </c>
    </row>
    <row r="2755" spans="1:15" s="94" customFormat="1" x14ac:dyDescent="0.2">
      <c r="A2755" s="116">
        <v>24289</v>
      </c>
      <c r="B2755" s="90" t="s">
        <v>8750</v>
      </c>
      <c r="C2755" s="90" t="s">
        <v>5393</v>
      </c>
      <c r="D2755" s="90" t="s">
        <v>31</v>
      </c>
      <c r="E2755" s="90" t="s">
        <v>2796</v>
      </c>
      <c r="F2755" s="90" t="s">
        <v>5394</v>
      </c>
      <c r="G2755" s="90" t="s">
        <v>15670</v>
      </c>
      <c r="H2755" s="90" t="s">
        <v>913</v>
      </c>
      <c r="I2755" s="90" t="s">
        <v>2049</v>
      </c>
      <c r="J2755" s="116">
        <v>103</v>
      </c>
      <c r="K2755" s="90" t="s">
        <v>1963</v>
      </c>
      <c r="L2755" s="90" t="s">
        <v>582</v>
      </c>
      <c r="M2755" s="94" t="str">
        <f t="shared" si="46"/>
        <v>MERLE Ignacio</v>
      </c>
      <c r="N2755" s="94" t="str">
        <f>IFERROR(VLOOKUP(A2755,'[2]CLASES-TEMPORADA 2022_2023-2023'!$A:$M,12,0),"")</f>
        <v/>
      </c>
      <c r="O2755" s="90" t="str">
        <f>IFERROR(VLOOKUP(A2755,'[2]CLASES-TEMPORADA 2022_2023-2023'!$A:$M,13,0),"")</f>
        <v/>
      </c>
    </row>
    <row r="2756" spans="1:15" s="94" customFormat="1" x14ac:dyDescent="0.2">
      <c r="A2756" s="116">
        <v>24284</v>
      </c>
      <c r="B2756" s="90" t="s">
        <v>8750</v>
      </c>
      <c r="C2756" s="90" t="s">
        <v>19</v>
      </c>
      <c r="D2756" s="90" t="s">
        <v>25</v>
      </c>
      <c r="E2756" s="90" t="s">
        <v>41</v>
      </c>
      <c r="F2756" s="90" t="s">
        <v>2952</v>
      </c>
      <c r="G2756" s="90" t="s">
        <v>15671</v>
      </c>
      <c r="H2756" s="90" t="s">
        <v>913</v>
      </c>
      <c r="I2756" s="90" t="s">
        <v>2049</v>
      </c>
      <c r="J2756" s="116">
        <v>103</v>
      </c>
      <c r="K2756" s="90" t="s">
        <v>1963</v>
      </c>
      <c r="L2756" s="90" t="s">
        <v>582</v>
      </c>
      <c r="M2756" s="94" t="str">
        <f t="shared" si="46"/>
        <v>RUIZ David</v>
      </c>
      <c r="N2756" s="94" t="str">
        <f>IFERROR(VLOOKUP(A2756,'[2]CLASES-TEMPORADA 2022_2023-2023'!$A:$M,12,0),"")</f>
        <v/>
      </c>
      <c r="O2756" s="90" t="str">
        <f>IFERROR(VLOOKUP(A2756,'[2]CLASES-TEMPORADA 2022_2023-2023'!$A:$M,13,0),"")</f>
        <v/>
      </c>
    </row>
    <row r="2757" spans="1:15" s="94" customFormat="1" x14ac:dyDescent="0.2">
      <c r="A2757" s="116">
        <v>24282</v>
      </c>
      <c r="B2757" s="90" t="s">
        <v>8750</v>
      </c>
      <c r="C2757" s="90" t="s">
        <v>5395</v>
      </c>
      <c r="D2757" s="90" t="s">
        <v>22</v>
      </c>
      <c r="E2757" s="90" t="s">
        <v>64</v>
      </c>
      <c r="F2757" s="90" t="s">
        <v>5396</v>
      </c>
      <c r="G2757" s="90" t="s">
        <v>15672</v>
      </c>
      <c r="H2757" s="90" t="s">
        <v>909</v>
      </c>
      <c r="I2757" s="90" t="s">
        <v>2049</v>
      </c>
      <c r="J2757" s="116">
        <v>103</v>
      </c>
      <c r="K2757" s="90" t="s">
        <v>1963</v>
      </c>
      <c r="L2757" s="90" t="s">
        <v>582</v>
      </c>
      <c r="M2757" s="94" t="str">
        <f t="shared" si="46"/>
        <v>RODERO Francisco</v>
      </c>
      <c r="N2757" s="94" t="str">
        <f>IFERROR(VLOOKUP(A2757,'[2]CLASES-TEMPORADA 2022_2023-2023'!$A:$M,12,0),"")</f>
        <v/>
      </c>
      <c r="O2757" s="90" t="str">
        <f>IFERROR(VLOOKUP(A2757,'[2]CLASES-TEMPORADA 2022_2023-2023'!$A:$M,13,0),"")</f>
        <v/>
      </c>
    </row>
    <row r="2758" spans="1:15" s="94" customFormat="1" x14ac:dyDescent="0.2">
      <c r="A2758" s="116">
        <v>24254</v>
      </c>
      <c r="B2758" s="90" t="s">
        <v>8750</v>
      </c>
      <c r="C2758" s="90" t="s">
        <v>191</v>
      </c>
      <c r="D2758" s="90" t="s">
        <v>1639</v>
      </c>
      <c r="E2758" s="90" t="s">
        <v>63</v>
      </c>
      <c r="F2758" s="90" t="s">
        <v>5302</v>
      </c>
      <c r="G2758" s="90" t="s">
        <v>15673</v>
      </c>
      <c r="H2758" s="90" t="s">
        <v>909</v>
      </c>
      <c r="I2758" s="90" t="s">
        <v>1185</v>
      </c>
      <c r="J2758" s="116">
        <v>10058</v>
      </c>
      <c r="K2758" s="90" t="s">
        <v>1963</v>
      </c>
      <c r="L2758" s="90" t="s">
        <v>591</v>
      </c>
      <c r="M2758" s="94" t="str">
        <f t="shared" si="46"/>
        <v>CHENOLL Jesus</v>
      </c>
      <c r="N2758" s="94" t="str">
        <f>IFERROR(VLOOKUP(A2758,'[2]CLASES-TEMPORADA 2022_2023-2023'!$A:$M,12,0),"")</f>
        <v/>
      </c>
      <c r="O2758" s="90" t="str">
        <f>IFERROR(VLOOKUP(A2758,'[2]CLASES-TEMPORADA 2022_2023-2023'!$A:$M,13,0),"")</f>
        <v/>
      </c>
    </row>
    <row r="2759" spans="1:15" s="94" customFormat="1" x14ac:dyDescent="0.2">
      <c r="A2759" s="116">
        <v>24230</v>
      </c>
      <c r="B2759" s="90" t="s">
        <v>10851</v>
      </c>
      <c r="C2759" s="90" t="s">
        <v>91</v>
      </c>
      <c r="D2759" s="90" t="s">
        <v>31</v>
      </c>
      <c r="E2759" s="90" t="s">
        <v>2382</v>
      </c>
      <c r="F2759" s="90" t="s">
        <v>2048</v>
      </c>
      <c r="G2759" s="90" t="s">
        <v>15674</v>
      </c>
      <c r="H2759" s="90" t="s">
        <v>913</v>
      </c>
      <c r="I2759" s="90" t="s">
        <v>1119</v>
      </c>
      <c r="J2759" s="116">
        <v>534</v>
      </c>
      <c r="K2759" s="90" t="s">
        <v>1963</v>
      </c>
      <c r="L2759" s="90" t="s">
        <v>520</v>
      </c>
      <c r="M2759" s="94" t="str">
        <f t="shared" si="46"/>
        <v>ALVAREZ Emma</v>
      </c>
      <c r="N2759" s="94" t="str">
        <f>IFERROR(VLOOKUP(A2759,'[2]CLASES-TEMPORADA 2022_2023-2023'!$A:$M,12,0),"")</f>
        <v/>
      </c>
      <c r="O2759" s="90" t="str">
        <f>IFERROR(VLOOKUP(A2759,'[2]CLASES-TEMPORADA 2022_2023-2023'!$A:$M,13,0),"")</f>
        <v/>
      </c>
    </row>
    <row r="2760" spans="1:15" s="94" customFormat="1" x14ac:dyDescent="0.2">
      <c r="A2760" s="116">
        <v>24218</v>
      </c>
      <c r="B2760" s="90" t="s">
        <v>10851</v>
      </c>
      <c r="C2760" s="90" t="s">
        <v>155</v>
      </c>
      <c r="D2760" s="90" t="s">
        <v>5003</v>
      </c>
      <c r="E2760" s="90" t="s">
        <v>950</v>
      </c>
      <c r="F2760" s="90" t="s">
        <v>5397</v>
      </c>
      <c r="G2760" s="90" t="s">
        <v>15675</v>
      </c>
      <c r="H2760" s="90" t="s">
        <v>913</v>
      </c>
      <c r="I2760" s="90" t="s">
        <v>1127</v>
      </c>
      <c r="J2760" s="116">
        <v>67</v>
      </c>
      <c r="K2760" s="90" t="s">
        <v>1963</v>
      </c>
      <c r="L2760" s="90" t="s">
        <v>520</v>
      </c>
      <c r="M2760" s="94" t="str">
        <f t="shared" si="46"/>
        <v>VARELA Pilar</v>
      </c>
      <c r="N2760" s="94" t="str">
        <f>IFERROR(VLOOKUP(A2760,'[2]CLASES-TEMPORADA 2022_2023-2023'!$A:$M,12,0),"")</f>
        <v/>
      </c>
      <c r="O2760" s="90" t="str">
        <f>IFERROR(VLOOKUP(A2760,'[2]CLASES-TEMPORADA 2022_2023-2023'!$A:$M,13,0),"")</f>
        <v/>
      </c>
    </row>
    <row r="2761" spans="1:15" s="94" customFormat="1" x14ac:dyDescent="0.2">
      <c r="A2761" s="116">
        <v>24211</v>
      </c>
      <c r="B2761" s="90" t="s">
        <v>10851</v>
      </c>
      <c r="C2761" s="90" t="s">
        <v>84</v>
      </c>
      <c r="D2761" s="90" t="s">
        <v>46</v>
      </c>
      <c r="E2761" s="90" t="s">
        <v>2067</v>
      </c>
      <c r="F2761" s="90" t="s">
        <v>5398</v>
      </c>
      <c r="G2761" s="90" t="s">
        <v>15676</v>
      </c>
      <c r="H2761" s="90" t="s">
        <v>913</v>
      </c>
      <c r="I2761" s="90" t="s">
        <v>1020</v>
      </c>
      <c r="J2761" s="116">
        <v>10163</v>
      </c>
      <c r="K2761" s="90" t="s">
        <v>1963</v>
      </c>
      <c r="L2761" s="90" t="s">
        <v>599</v>
      </c>
      <c r="M2761" s="94" t="str">
        <f t="shared" si="46"/>
        <v>GONZALEZ Lucia</v>
      </c>
      <c r="N2761" s="94" t="str">
        <f>IFERROR(VLOOKUP(A2761,'[2]CLASES-TEMPORADA 2022_2023-2023'!$A:$M,12,0),"")</f>
        <v/>
      </c>
      <c r="O2761" s="90" t="str">
        <f>IFERROR(VLOOKUP(A2761,'[2]CLASES-TEMPORADA 2022_2023-2023'!$A:$M,13,0),"")</f>
        <v/>
      </c>
    </row>
    <row r="2762" spans="1:15" s="94" customFormat="1" x14ac:dyDescent="0.2">
      <c r="A2762" s="116">
        <v>24203</v>
      </c>
      <c r="B2762" s="90" t="s">
        <v>8750</v>
      </c>
      <c r="C2762" s="90" t="s">
        <v>66</v>
      </c>
      <c r="D2762" s="90" t="s">
        <v>15677</v>
      </c>
      <c r="E2762" s="90" t="s">
        <v>79</v>
      </c>
      <c r="F2762" s="90" t="s">
        <v>4974</v>
      </c>
      <c r="G2762" s="90" t="s">
        <v>15678</v>
      </c>
      <c r="H2762" s="90" t="s">
        <v>920</v>
      </c>
      <c r="I2762" s="90" t="s">
        <v>979</v>
      </c>
      <c r="J2762" s="116">
        <v>634</v>
      </c>
      <c r="K2762" s="90" t="s">
        <v>1963</v>
      </c>
      <c r="L2762" s="90" t="s">
        <v>593</v>
      </c>
      <c r="M2762" s="94" t="str">
        <f t="shared" si="46"/>
        <v>MARTIN Miguel</v>
      </c>
      <c r="N2762" s="94" t="str">
        <f>IFERROR(VLOOKUP(A2762,'[2]CLASES-TEMPORADA 2022_2023-2023'!$A:$M,12,0),"")</f>
        <v/>
      </c>
      <c r="O2762" s="90" t="str">
        <f>IFERROR(VLOOKUP(A2762,'[2]CLASES-TEMPORADA 2022_2023-2023'!$A:$M,13,0),"")</f>
        <v/>
      </c>
    </row>
    <row r="2763" spans="1:15" s="94" customFormat="1" x14ac:dyDescent="0.2">
      <c r="A2763" s="116">
        <v>24201</v>
      </c>
      <c r="B2763" s="90" t="s">
        <v>8750</v>
      </c>
      <c r="C2763" s="90" t="s">
        <v>5399</v>
      </c>
      <c r="D2763" s="90" t="s">
        <v>5400</v>
      </c>
      <c r="E2763" s="90" t="s">
        <v>2927</v>
      </c>
      <c r="F2763" s="90" t="s">
        <v>5401</v>
      </c>
      <c r="G2763" s="90" t="s">
        <v>15679</v>
      </c>
      <c r="H2763" s="90" t="s">
        <v>913</v>
      </c>
      <c r="I2763" s="90" t="s">
        <v>873</v>
      </c>
      <c r="J2763" s="116">
        <v>10427</v>
      </c>
      <c r="K2763" s="90" t="s">
        <v>1963</v>
      </c>
      <c r="L2763" s="90" t="s">
        <v>583</v>
      </c>
      <c r="M2763" s="94" t="str">
        <f t="shared" si="46"/>
        <v>TRAYNOR Liam</v>
      </c>
      <c r="N2763" s="94" t="str">
        <f>IFERROR(VLOOKUP(A2763,'[2]CLASES-TEMPORADA 2022_2023-2023'!$A:$M,12,0),"")</f>
        <v/>
      </c>
      <c r="O2763" s="90" t="str">
        <f>IFERROR(VLOOKUP(A2763,'[2]CLASES-TEMPORADA 2022_2023-2023'!$A:$M,13,0),"")</f>
        <v/>
      </c>
    </row>
    <row r="2764" spans="1:15" s="94" customFormat="1" x14ac:dyDescent="0.2">
      <c r="A2764" s="116">
        <v>24193</v>
      </c>
      <c r="B2764" s="90" t="s">
        <v>8750</v>
      </c>
      <c r="C2764" s="90" t="s">
        <v>5402</v>
      </c>
      <c r="D2764" s="90" t="s">
        <v>5403</v>
      </c>
      <c r="E2764" s="90" t="s">
        <v>5404</v>
      </c>
      <c r="F2764" s="90" t="s">
        <v>5405</v>
      </c>
      <c r="G2764" s="90" t="s">
        <v>15680</v>
      </c>
      <c r="H2764" s="90" t="s">
        <v>920</v>
      </c>
      <c r="I2764" s="90" t="s">
        <v>15681</v>
      </c>
      <c r="J2764" s="116">
        <v>10233</v>
      </c>
      <c r="K2764" s="90" t="s">
        <v>1963</v>
      </c>
      <c r="L2764" s="90" t="s">
        <v>520</v>
      </c>
      <c r="M2764" s="94" t="str">
        <f t="shared" si="46"/>
        <v>ESTEFANO Jose Manuel Rafael</v>
      </c>
      <c r="N2764" s="94" t="str">
        <f>IFERROR(VLOOKUP(A2764,'[2]CLASES-TEMPORADA 2022_2023-2023'!$A:$M,12,0),"")</f>
        <v/>
      </c>
      <c r="O2764" s="90" t="str">
        <f>IFERROR(VLOOKUP(A2764,'[2]CLASES-TEMPORADA 2022_2023-2023'!$A:$M,13,0),"")</f>
        <v/>
      </c>
    </row>
    <row r="2765" spans="1:15" s="94" customFormat="1" x14ac:dyDescent="0.2">
      <c r="A2765" s="116">
        <v>24192</v>
      </c>
      <c r="B2765" s="90" t="s">
        <v>8750</v>
      </c>
      <c r="C2765" s="90" t="s">
        <v>103</v>
      </c>
      <c r="D2765" s="90" t="s">
        <v>91</v>
      </c>
      <c r="E2765" s="90" t="s">
        <v>41</v>
      </c>
      <c r="F2765" s="90" t="s">
        <v>15682</v>
      </c>
      <c r="G2765" s="90" t="s">
        <v>15683</v>
      </c>
      <c r="H2765" s="90" t="s">
        <v>920</v>
      </c>
      <c r="I2765" s="90" t="s">
        <v>15681</v>
      </c>
      <c r="J2765" s="116">
        <v>10233</v>
      </c>
      <c r="K2765" s="90" t="s">
        <v>1963</v>
      </c>
      <c r="L2765" s="90" t="s">
        <v>520</v>
      </c>
      <c r="M2765" s="94" t="str">
        <f t="shared" si="46"/>
        <v>PEREIRA David</v>
      </c>
      <c r="N2765" s="94" t="str">
        <f>IFERROR(VLOOKUP(A2765,'[2]CLASES-TEMPORADA 2022_2023-2023'!$A:$M,12,0),"")</f>
        <v/>
      </c>
      <c r="O2765" s="90" t="str">
        <f>IFERROR(VLOOKUP(A2765,'[2]CLASES-TEMPORADA 2022_2023-2023'!$A:$M,13,0),"")</f>
        <v/>
      </c>
    </row>
    <row r="2766" spans="1:15" s="94" customFormat="1" x14ac:dyDescent="0.2">
      <c r="A2766" s="116">
        <v>24189</v>
      </c>
      <c r="B2766" s="90" t="s">
        <v>8750</v>
      </c>
      <c r="C2766" s="90" t="s">
        <v>84</v>
      </c>
      <c r="D2766" s="90" t="s">
        <v>1261</v>
      </c>
      <c r="E2766" s="90" t="s">
        <v>43</v>
      </c>
      <c r="F2766" s="90" t="s">
        <v>4280</v>
      </c>
      <c r="G2766" s="90" t="s">
        <v>15684</v>
      </c>
      <c r="H2766" s="90" t="s">
        <v>913</v>
      </c>
      <c r="I2766" s="90" t="s">
        <v>1169</v>
      </c>
      <c r="J2766" s="116">
        <v>678</v>
      </c>
      <c r="K2766" s="90" t="s">
        <v>1963</v>
      </c>
      <c r="L2766" s="90" t="s">
        <v>586</v>
      </c>
      <c r="M2766" s="94" t="str">
        <f t="shared" si="46"/>
        <v>GONZALEZ Antonio</v>
      </c>
      <c r="N2766" s="94" t="str">
        <f>IFERROR(VLOOKUP(A2766,'[2]CLASES-TEMPORADA 2022_2023-2023'!$A:$M,12,0),"")</f>
        <v/>
      </c>
      <c r="O2766" s="90" t="str">
        <f>IFERROR(VLOOKUP(A2766,'[2]CLASES-TEMPORADA 2022_2023-2023'!$A:$M,13,0),"")</f>
        <v/>
      </c>
    </row>
    <row r="2767" spans="1:15" s="94" customFormat="1" x14ac:dyDescent="0.2">
      <c r="A2767" s="116">
        <v>24186</v>
      </c>
      <c r="B2767" s="90" t="s">
        <v>8750</v>
      </c>
      <c r="C2767" s="90" t="s">
        <v>26</v>
      </c>
      <c r="D2767" s="90" t="s">
        <v>51</v>
      </c>
      <c r="E2767" s="90" t="s">
        <v>18</v>
      </c>
      <c r="F2767" s="90" t="s">
        <v>5406</v>
      </c>
      <c r="G2767" s="90" t="s">
        <v>15685</v>
      </c>
      <c r="H2767" s="90" t="s">
        <v>920</v>
      </c>
      <c r="I2767" s="90" t="s">
        <v>979</v>
      </c>
      <c r="J2767" s="116">
        <v>634</v>
      </c>
      <c r="K2767" s="90" t="s">
        <v>1963</v>
      </c>
      <c r="L2767" s="90" t="s">
        <v>593</v>
      </c>
      <c r="M2767" s="94" t="str">
        <f t="shared" si="46"/>
        <v>GOMEZ Enrique</v>
      </c>
      <c r="N2767" s="94" t="str">
        <f>IFERROR(VLOOKUP(A2767,'[2]CLASES-TEMPORADA 2022_2023-2023'!$A:$M,12,0),"")</f>
        <v/>
      </c>
      <c r="O2767" s="90" t="str">
        <f>IFERROR(VLOOKUP(A2767,'[2]CLASES-TEMPORADA 2022_2023-2023'!$A:$M,13,0),"")</f>
        <v/>
      </c>
    </row>
    <row r="2768" spans="1:15" s="94" customFormat="1" x14ac:dyDescent="0.2">
      <c r="A2768" s="116">
        <v>24177</v>
      </c>
      <c r="B2768" s="90" t="s">
        <v>8750</v>
      </c>
      <c r="C2768" s="90" t="s">
        <v>22</v>
      </c>
      <c r="D2768" s="90" t="s">
        <v>5407</v>
      </c>
      <c r="E2768" s="90" t="s">
        <v>75</v>
      </c>
      <c r="F2768" s="90" t="s">
        <v>4001</v>
      </c>
      <c r="G2768" s="90" t="s">
        <v>15686</v>
      </c>
      <c r="H2768" s="90" t="s">
        <v>913</v>
      </c>
      <c r="I2768" s="90" t="s">
        <v>2197</v>
      </c>
      <c r="J2768" s="116">
        <v>10159</v>
      </c>
      <c r="K2768" s="90" t="s">
        <v>1963</v>
      </c>
      <c r="L2768" s="90" t="s">
        <v>583</v>
      </c>
      <c r="M2768" s="94" t="str">
        <f t="shared" si="46"/>
        <v>FERNANDEZ Jorge</v>
      </c>
      <c r="N2768" s="94" t="str">
        <f>IFERROR(VLOOKUP(A2768,'[2]CLASES-TEMPORADA 2022_2023-2023'!$A:$M,12,0),"")</f>
        <v/>
      </c>
      <c r="O2768" s="90" t="str">
        <f>IFERROR(VLOOKUP(A2768,'[2]CLASES-TEMPORADA 2022_2023-2023'!$A:$M,13,0),"")</f>
        <v/>
      </c>
    </row>
    <row r="2769" spans="1:15" s="94" customFormat="1" x14ac:dyDescent="0.2">
      <c r="A2769" s="116">
        <v>24171</v>
      </c>
      <c r="B2769" s="90" t="s">
        <v>8750</v>
      </c>
      <c r="C2769" s="90" t="s">
        <v>1320</v>
      </c>
      <c r="D2769" s="90" t="s">
        <v>3087</v>
      </c>
      <c r="E2769" s="90" t="s">
        <v>52</v>
      </c>
      <c r="F2769" s="90" t="s">
        <v>5408</v>
      </c>
      <c r="G2769" s="90" t="s">
        <v>15687</v>
      </c>
      <c r="H2769" s="90" t="s">
        <v>920</v>
      </c>
      <c r="I2769" s="90" t="s">
        <v>673</v>
      </c>
      <c r="J2769" s="116">
        <v>10202</v>
      </c>
      <c r="K2769" s="90" t="s">
        <v>1963</v>
      </c>
      <c r="L2769" s="90" t="s">
        <v>583</v>
      </c>
      <c r="M2769" s="94" t="str">
        <f t="shared" si="46"/>
        <v>ARAGON Jose Antonio</v>
      </c>
      <c r="N2769" s="94" t="str">
        <f>IFERROR(VLOOKUP(A2769,'[2]CLASES-TEMPORADA 2022_2023-2023'!$A:$M,12,0),"")</f>
        <v/>
      </c>
      <c r="O2769" s="90" t="str">
        <f>IFERROR(VLOOKUP(A2769,'[2]CLASES-TEMPORADA 2022_2023-2023'!$A:$M,13,0),"")</f>
        <v/>
      </c>
    </row>
    <row r="2770" spans="1:15" s="94" customFormat="1" x14ac:dyDescent="0.2">
      <c r="A2770" s="116">
        <v>24156</v>
      </c>
      <c r="B2770" s="90" t="s">
        <v>8750</v>
      </c>
      <c r="C2770" s="90" t="s">
        <v>1682</v>
      </c>
      <c r="D2770" s="90" t="s">
        <v>74</v>
      </c>
      <c r="E2770" s="90" t="s">
        <v>24</v>
      </c>
      <c r="F2770" s="90" t="s">
        <v>5409</v>
      </c>
      <c r="G2770" s="90" t="s">
        <v>15688</v>
      </c>
      <c r="H2770" s="90" t="s">
        <v>913</v>
      </c>
      <c r="I2770" s="90" t="s">
        <v>933</v>
      </c>
      <c r="J2770" s="116">
        <v>176</v>
      </c>
      <c r="K2770" s="90" t="s">
        <v>1963</v>
      </c>
      <c r="L2770" s="90" t="s">
        <v>599</v>
      </c>
      <c r="M2770" s="94" t="str">
        <f t="shared" si="46"/>
        <v>ORTEGA Daniel</v>
      </c>
      <c r="N2770" s="94" t="str">
        <f>IFERROR(VLOOKUP(A2770,'[2]CLASES-TEMPORADA 2022_2023-2023'!$A:$M,12,0),"")</f>
        <v/>
      </c>
      <c r="O2770" s="90" t="str">
        <f>IFERROR(VLOOKUP(A2770,'[2]CLASES-TEMPORADA 2022_2023-2023'!$A:$M,13,0),"")</f>
        <v/>
      </c>
    </row>
    <row r="2771" spans="1:15" s="94" customFormat="1" x14ac:dyDescent="0.2">
      <c r="A2771" s="116">
        <v>24153</v>
      </c>
      <c r="B2771" s="90" t="s">
        <v>8750</v>
      </c>
      <c r="C2771" s="90" t="s">
        <v>26</v>
      </c>
      <c r="D2771" s="90" t="s">
        <v>3661</v>
      </c>
      <c r="E2771" s="90" t="s">
        <v>1107</v>
      </c>
      <c r="F2771" s="90" t="s">
        <v>5410</v>
      </c>
      <c r="G2771" s="90" t="s">
        <v>15689</v>
      </c>
      <c r="H2771" s="90" t="s">
        <v>913</v>
      </c>
      <c r="I2771" s="90" t="s">
        <v>933</v>
      </c>
      <c r="J2771" s="116">
        <v>176</v>
      </c>
      <c r="K2771" s="90" t="s">
        <v>1963</v>
      </c>
      <c r="L2771" s="90" t="s">
        <v>599</v>
      </c>
      <c r="M2771" s="94" t="str">
        <f t="shared" si="46"/>
        <v>GOMEZ Hector</v>
      </c>
      <c r="N2771" s="94" t="str">
        <f>IFERROR(VLOOKUP(A2771,'[2]CLASES-TEMPORADA 2022_2023-2023'!$A:$M,12,0),"")</f>
        <v/>
      </c>
      <c r="O2771" s="90" t="str">
        <f>IFERROR(VLOOKUP(A2771,'[2]CLASES-TEMPORADA 2022_2023-2023'!$A:$M,13,0),"")</f>
        <v/>
      </c>
    </row>
    <row r="2772" spans="1:15" s="94" customFormat="1" x14ac:dyDescent="0.2">
      <c r="A2772" s="116">
        <v>24151</v>
      </c>
      <c r="B2772" s="90" t="s">
        <v>8750</v>
      </c>
      <c r="C2772" s="90" t="s">
        <v>66</v>
      </c>
      <c r="D2772" s="90" t="s">
        <v>66</v>
      </c>
      <c r="E2772" s="90" t="s">
        <v>64</v>
      </c>
      <c r="F2772" s="90" t="s">
        <v>5411</v>
      </c>
      <c r="G2772" s="90" t="s">
        <v>15690</v>
      </c>
      <c r="H2772" s="90" t="s">
        <v>913</v>
      </c>
      <c r="I2772" s="90" t="s">
        <v>1020</v>
      </c>
      <c r="J2772" s="116">
        <v>10163</v>
      </c>
      <c r="K2772" s="90" t="s">
        <v>1963</v>
      </c>
      <c r="L2772" s="90" t="s">
        <v>599</v>
      </c>
      <c r="M2772" s="94" t="str">
        <f t="shared" si="46"/>
        <v>MARTIN Francisco</v>
      </c>
      <c r="N2772" s="94">
        <f>IFERROR(VLOOKUP(A2772,'[2]CLASES-TEMPORADA 2022_2023-2023'!$A:$M,12,0),"")</f>
        <v>-1</v>
      </c>
      <c r="O2772" s="90">
        <f>IFERROR(VLOOKUP(A2772,'[2]CLASES-TEMPORADA 2022_2023-2023'!$A:$M,13,0),"")</f>
        <v>0</v>
      </c>
    </row>
    <row r="2773" spans="1:15" s="94" customFormat="1" x14ac:dyDescent="0.2">
      <c r="A2773" s="116">
        <v>24148</v>
      </c>
      <c r="B2773" s="90" t="s">
        <v>8750</v>
      </c>
      <c r="C2773" s="90" t="s">
        <v>5412</v>
      </c>
      <c r="D2773" s="90" t="s">
        <v>5413</v>
      </c>
      <c r="E2773" s="90" t="s">
        <v>5414</v>
      </c>
      <c r="F2773" s="90" t="s">
        <v>5415</v>
      </c>
      <c r="G2773" s="90" t="s">
        <v>15691</v>
      </c>
      <c r="H2773" s="90" t="s">
        <v>913</v>
      </c>
      <c r="I2773" s="90" t="s">
        <v>966</v>
      </c>
      <c r="J2773" s="116">
        <v>502</v>
      </c>
      <c r="K2773" s="90" t="s">
        <v>2684</v>
      </c>
      <c r="L2773" s="90" t="s">
        <v>520</v>
      </c>
      <c r="M2773" s="94" t="str">
        <f t="shared" si="46"/>
        <v>ABIODUM Lawal</v>
      </c>
      <c r="N2773" s="94" t="str">
        <f>IFERROR(VLOOKUP(A2773,'[2]CLASES-TEMPORADA 2022_2023-2023'!$A:$M,12,0),"")</f>
        <v/>
      </c>
      <c r="O2773" s="90" t="str">
        <f>IFERROR(VLOOKUP(A2773,'[2]CLASES-TEMPORADA 2022_2023-2023'!$A:$M,13,0),"")</f>
        <v/>
      </c>
    </row>
    <row r="2774" spans="1:15" s="94" customFormat="1" x14ac:dyDescent="0.2">
      <c r="A2774" s="116">
        <v>24125</v>
      </c>
      <c r="B2774" s="90" t="s">
        <v>8750</v>
      </c>
      <c r="C2774" s="90" t="s">
        <v>1678</v>
      </c>
      <c r="D2774" s="90" t="s">
        <v>951</v>
      </c>
      <c r="E2774" s="90" t="s">
        <v>20</v>
      </c>
      <c r="F2774" s="90" t="s">
        <v>4851</v>
      </c>
      <c r="G2774" s="90" t="s">
        <v>15692</v>
      </c>
      <c r="H2774" s="90" t="s">
        <v>913</v>
      </c>
      <c r="I2774" s="90" t="s">
        <v>1214</v>
      </c>
      <c r="J2774" s="116">
        <v>3</v>
      </c>
      <c r="K2774" s="90" t="s">
        <v>1963</v>
      </c>
      <c r="L2774" s="90" t="s">
        <v>591</v>
      </c>
      <c r="M2774" s="94" t="str">
        <f t="shared" si="46"/>
        <v>BORREGUERO Adrian</v>
      </c>
      <c r="N2774" s="94" t="str">
        <f>IFERROR(VLOOKUP(A2774,'[2]CLASES-TEMPORADA 2022_2023-2023'!$A:$M,12,0),"")</f>
        <v/>
      </c>
      <c r="O2774" s="90" t="str">
        <f>IFERROR(VLOOKUP(A2774,'[2]CLASES-TEMPORADA 2022_2023-2023'!$A:$M,13,0),"")</f>
        <v/>
      </c>
    </row>
    <row r="2775" spans="1:15" s="94" customFormat="1" x14ac:dyDescent="0.2">
      <c r="A2775" s="116">
        <v>24120</v>
      </c>
      <c r="B2775" s="90" t="s">
        <v>8750</v>
      </c>
      <c r="C2775" s="90" t="s">
        <v>5417</v>
      </c>
      <c r="D2775" s="90" t="s">
        <v>46</v>
      </c>
      <c r="E2775" s="90" t="s">
        <v>8469</v>
      </c>
      <c r="F2775" s="90" t="s">
        <v>5418</v>
      </c>
      <c r="G2775" s="90" t="s">
        <v>15693</v>
      </c>
      <c r="H2775" s="90" t="s">
        <v>909</v>
      </c>
      <c r="I2775" s="90" t="s">
        <v>1048</v>
      </c>
      <c r="J2775" s="116">
        <v>10456</v>
      </c>
      <c r="K2775" s="90" t="s">
        <v>1963</v>
      </c>
      <c r="L2775" s="90" t="s">
        <v>604</v>
      </c>
      <c r="M2775" s="94" t="str">
        <f t="shared" si="46"/>
        <v>SUSMOZAS Jesus Miguel</v>
      </c>
      <c r="N2775" s="94" t="str">
        <f>IFERROR(VLOOKUP(A2775,'[2]CLASES-TEMPORADA 2022_2023-2023'!$A:$M,12,0),"")</f>
        <v/>
      </c>
      <c r="O2775" s="90" t="str">
        <f>IFERROR(VLOOKUP(A2775,'[2]CLASES-TEMPORADA 2022_2023-2023'!$A:$M,13,0),"")</f>
        <v/>
      </c>
    </row>
    <row r="2776" spans="1:15" s="94" customFormat="1" x14ac:dyDescent="0.2">
      <c r="A2776" s="116">
        <v>24112</v>
      </c>
      <c r="B2776" s="90" t="s">
        <v>8750</v>
      </c>
      <c r="C2776" s="90" t="s">
        <v>31</v>
      </c>
      <c r="D2776" s="90" t="s">
        <v>4949</v>
      </c>
      <c r="E2776" s="90" t="s">
        <v>77</v>
      </c>
      <c r="F2776" s="90" t="s">
        <v>5419</v>
      </c>
      <c r="G2776" s="90" t="s">
        <v>15694</v>
      </c>
      <c r="H2776" s="90" t="s">
        <v>920</v>
      </c>
      <c r="I2776" s="90" t="s">
        <v>1135</v>
      </c>
      <c r="J2776" s="116">
        <v>2</v>
      </c>
      <c r="K2776" s="90" t="s">
        <v>1963</v>
      </c>
      <c r="L2776" s="90" t="s">
        <v>591</v>
      </c>
      <c r="M2776" s="94" t="str">
        <f t="shared" si="46"/>
        <v>LOPEZ Alberto</v>
      </c>
      <c r="N2776" s="94" t="str">
        <f>IFERROR(VLOOKUP(A2776,'[2]CLASES-TEMPORADA 2022_2023-2023'!$A:$M,12,0),"")</f>
        <v/>
      </c>
      <c r="O2776" s="90" t="str">
        <f>IFERROR(VLOOKUP(A2776,'[2]CLASES-TEMPORADA 2022_2023-2023'!$A:$M,13,0),"")</f>
        <v/>
      </c>
    </row>
    <row r="2777" spans="1:15" s="94" customFormat="1" x14ac:dyDescent="0.2">
      <c r="A2777" s="116">
        <v>24107</v>
      </c>
      <c r="B2777" s="90" t="s">
        <v>8750</v>
      </c>
      <c r="C2777" s="90" t="s">
        <v>15695</v>
      </c>
      <c r="D2777" s="90" t="s">
        <v>25</v>
      </c>
      <c r="E2777" s="90" t="s">
        <v>77</v>
      </c>
      <c r="F2777" s="90" t="s">
        <v>15696</v>
      </c>
      <c r="G2777" s="90" t="s">
        <v>15697</v>
      </c>
      <c r="H2777" s="90" t="s">
        <v>920</v>
      </c>
      <c r="I2777" s="90" t="s">
        <v>400</v>
      </c>
      <c r="J2777" s="116">
        <v>737</v>
      </c>
      <c r="K2777" s="90" t="s">
        <v>1963</v>
      </c>
      <c r="L2777" s="90" t="s">
        <v>591</v>
      </c>
      <c r="M2777" s="94" t="str">
        <f t="shared" si="46"/>
        <v>NOVAL Alberto</v>
      </c>
      <c r="N2777" s="94" t="str">
        <f>IFERROR(VLOOKUP(A2777,'[2]CLASES-TEMPORADA 2022_2023-2023'!$A:$M,12,0),"")</f>
        <v/>
      </c>
      <c r="O2777" s="90" t="str">
        <f>IFERROR(VLOOKUP(A2777,'[2]CLASES-TEMPORADA 2022_2023-2023'!$A:$M,13,0),"")</f>
        <v/>
      </c>
    </row>
    <row r="2778" spans="1:15" s="94" customFormat="1" x14ac:dyDescent="0.2">
      <c r="A2778" s="116">
        <v>24102</v>
      </c>
      <c r="B2778" s="90" t="s">
        <v>8750</v>
      </c>
      <c r="C2778" s="90" t="s">
        <v>84</v>
      </c>
      <c r="D2778" s="90" t="s">
        <v>3709</v>
      </c>
      <c r="E2778" s="90" t="s">
        <v>4869</v>
      </c>
      <c r="F2778" s="90" t="s">
        <v>3669</v>
      </c>
      <c r="G2778" s="90" t="s">
        <v>15698</v>
      </c>
      <c r="H2778" s="90" t="s">
        <v>909</v>
      </c>
      <c r="I2778" s="90" t="s">
        <v>1241</v>
      </c>
      <c r="J2778" s="116">
        <v>10116</v>
      </c>
      <c r="K2778" s="90" t="s">
        <v>1963</v>
      </c>
      <c r="L2778" s="90" t="s">
        <v>598</v>
      </c>
      <c r="M2778" s="94" t="str">
        <f t="shared" si="46"/>
        <v>GONZALEZ Saul</v>
      </c>
      <c r="N2778" s="94" t="str">
        <f>IFERROR(VLOOKUP(A2778,'[2]CLASES-TEMPORADA 2022_2023-2023'!$A:$M,12,0),"")</f>
        <v/>
      </c>
      <c r="O2778" s="90" t="str">
        <f>IFERROR(VLOOKUP(A2778,'[2]CLASES-TEMPORADA 2022_2023-2023'!$A:$M,13,0),"")</f>
        <v/>
      </c>
    </row>
    <row r="2779" spans="1:15" s="94" customFormat="1" x14ac:dyDescent="0.2">
      <c r="A2779" s="116">
        <v>24101</v>
      </c>
      <c r="B2779" s="90" t="s">
        <v>8750</v>
      </c>
      <c r="C2779" s="90" t="s">
        <v>84</v>
      </c>
      <c r="D2779" s="90" t="s">
        <v>3709</v>
      </c>
      <c r="E2779" s="90" t="s">
        <v>1079</v>
      </c>
      <c r="F2779" s="90" t="s">
        <v>3588</v>
      </c>
      <c r="G2779" s="90" t="s">
        <v>15699</v>
      </c>
      <c r="H2779" s="90" t="s">
        <v>909</v>
      </c>
      <c r="I2779" s="90" t="s">
        <v>1241</v>
      </c>
      <c r="J2779" s="116">
        <v>10116</v>
      </c>
      <c r="K2779" s="90" t="s">
        <v>1963</v>
      </c>
      <c r="L2779" s="90" t="s">
        <v>598</v>
      </c>
      <c r="M2779" s="94" t="str">
        <f t="shared" si="46"/>
        <v>GONZALEZ Hugo</v>
      </c>
      <c r="N2779" s="94" t="str">
        <f>IFERROR(VLOOKUP(A2779,'[2]CLASES-TEMPORADA 2022_2023-2023'!$A:$M,12,0),"")</f>
        <v/>
      </c>
      <c r="O2779" s="90" t="str">
        <f>IFERROR(VLOOKUP(A2779,'[2]CLASES-TEMPORADA 2022_2023-2023'!$A:$M,13,0),"")</f>
        <v/>
      </c>
    </row>
    <row r="2780" spans="1:15" s="94" customFormat="1" x14ac:dyDescent="0.2">
      <c r="A2780" s="116">
        <v>24090</v>
      </c>
      <c r="B2780" s="90" t="s">
        <v>10851</v>
      </c>
      <c r="C2780" s="90" t="s">
        <v>5420</v>
      </c>
      <c r="D2780" s="90" t="s">
        <v>1084</v>
      </c>
      <c r="E2780" s="90" t="s">
        <v>1084</v>
      </c>
      <c r="F2780" s="90" t="s">
        <v>5199</v>
      </c>
      <c r="G2780" s="90" t="s">
        <v>15700</v>
      </c>
      <c r="H2780" s="90" t="s">
        <v>913</v>
      </c>
      <c r="I2780" s="90" t="s">
        <v>1249</v>
      </c>
      <c r="J2780" s="116">
        <v>10181</v>
      </c>
      <c r="K2780" s="90" t="s">
        <v>1963</v>
      </c>
      <c r="L2780" s="90" t="s">
        <v>583</v>
      </c>
      <c r="M2780" s="94" t="str">
        <f t="shared" si="46"/>
        <v>ALIA Maria</v>
      </c>
      <c r="N2780" s="94" t="str">
        <f>IFERROR(VLOOKUP(A2780,'[2]CLASES-TEMPORADA 2022_2023-2023'!$A:$M,12,0),"")</f>
        <v/>
      </c>
      <c r="O2780" s="90" t="str">
        <f>IFERROR(VLOOKUP(A2780,'[2]CLASES-TEMPORADA 2022_2023-2023'!$A:$M,13,0),"")</f>
        <v/>
      </c>
    </row>
    <row r="2781" spans="1:15" s="94" customFormat="1" x14ac:dyDescent="0.2">
      <c r="A2781" s="116">
        <v>24084</v>
      </c>
      <c r="B2781" s="90" t="s">
        <v>8750</v>
      </c>
      <c r="C2781" s="90" t="s">
        <v>70</v>
      </c>
      <c r="D2781" s="90" t="s">
        <v>1043</v>
      </c>
      <c r="E2781" s="90" t="s">
        <v>2278</v>
      </c>
      <c r="F2781" s="90" t="s">
        <v>4799</v>
      </c>
      <c r="G2781" s="90" t="s">
        <v>15701</v>
      </c>
      <c r="H2781" s="90" t="s">
        <v>920</v>
      </c>
      <c r="I2781" s="90" t="s">
        <v>985</v>
      </c>
      <c r="J2781" s="116">
        <v>673</v>
      </c>
      <c r="K2781" s="90" t="s">
        <v>1963</v>
      </c>
      <c r="L2781" s="90" t="s">
        <v>583</v>
      </c>
      <c r="M2781" s="94" t="str">
        <f t="shared" si="46"/>
        <v>HIDALGO Mario</v>
      </c>
      <c r="N2781" s="94" t="str">
        <f>IFERROR(VLOOKUP(A2781,'[2]CLASES-TEMPORADA 2022_2023-2023'!$A:$M,12,0),"")</f>
        <v/>
      </c>
      <c r="O2781" s="90" t="str">
        <f>IFERROR(VLOOKUP(A2781,'[2]CLASES-TEMPORADA 2022_2023-2023'!$A:$M,13,0),"")</f>
        <v/>
      </c>
    </row>
    <row r="2782" spans="1:15" s="94" customFormat="1" x14ac:dyDescent="0.2">
      <c r="A2782" s="116">
        <v>24074</v>
      </c>
      <c r="B2782" s="90" t="s">
        <v>8750</v>
      </c>
      <c r="C2782" s="90" t="s">
        <v>22</v>
      </c>
      <c r="D2782" s="90" t="s">
        <v>1022</v>
      </c>
      <c r="E2782" s="90" t="s">
        <v>2698</v>
      </c>
      <c r="F2782" s="90" t="s">
        <v>5421</v>
      </c>
      <c r="G2782" s="90" t="s">
        <v>15702</v>
      </c>
      <c r="H2782" s="90" t="s">
        <v>913</v>
      </c>
      <c r="I2782" s="90" t="s">
        <v>953</v>
      </c>
      <c r="J2782" s="116">
        <v>309</v>
      </c>
      <c r="K2782" s="90" t="s">
        <v>1963</v>
      </c>
      <c r="L2782" s="90" t="s">
        <v>583</v>
      </c>
      <c r="M2782" s="94" t="str">
        <f t="shared" si="46"/>
        <v>FERNANDEZ Ricardo</v>
      </c>
      <c r="N2782" s="94" t="str">
        <f>IFERROR(VLOOKUP(A2782,'[2]CLASES-TEMPORADA 2022_2023-2023'!$A:$M,12,0),"")</f>
        <v/>
      </c>
      <c r="O2782" s="90" t="str">
        <f>IFERROR(VLOOKUP(A2782,'[2]CLASES-TEMPORADA 2022_2023-2023'!$A:$M,13,0),"")</f>
        <v/>
      </c>
    </row>
    <row r="2783" spans="1:15" s="94" customFormat="1" x14ac:dyDescent="0.2">
      <c r="A2783" s="116">
        <v>24068</v>
      </c>
      <c r="B2783" s="90" t="s">
        <v>8750</v>
      </c>
      <c r="C2783" s="90" t="s">
        <v>3607</v>
      </c>
      <c r="D2783" s="90" t="s">
        <v>31</v>
      </c>
      <c r="E2783" s="90" t="s">
        <v>957</v>
      </c>
      <c r="F2783" s="90" t="s">
        <v>15703</v>
      </c>
      <c r="G2783" s="90" t="s">
        <v>15704</v>
      </c>
      <c r="H2783" s="90" t="s">
        <v>920</v>
      </c>
      <c r="I2783" s="90" t="s">
        <v>1222</v>
      </c>
      <c r="J2783" s="116">
        <v>310</v>
      </c>
      <c r="K2783" s="90" t="s">
        <v>1963</v>
      </c>
      <c r="L2783" s="90" t="s">
        <v>583</v>
      </c>
      <c r="M2783" s="94" t="str">
        <f t="shared" si="46"/>
        <v>MORCILLO Marcos</v>
      </c>
      <c r="N2783" s="94" t="str">
        <f>IFERROR(VLOOKUP(A2783,'[2]CLASES-TEMPORADA 2022_2023-2023'!$A:$M,12,0),"")</f>
        <v/>
      </c>
      <c r="O2783" s="90" t="str">
        <f>IFERROR(VLOOKUP(A2783,'[2]CLASES-TEMPORADA 2022_2023-2023'!$A:$M,13,0),"")</f>
        <v/>
      </c>
    </row>
    <row r="2784" spans="1:15" s="94" customFormat="1" x14ac:dyDescent="0.2">
      <c r="A2784" s="116">
        <v>24063</v>
      </c>
      <c r="B2784" s="90" t="s">
        <v>8750</v>
      </c>
      <c r="C2784" s="90" t="s">
        <v>66</v>
      </c>
      <c r="D2784" s="90" t="s">
        <v>21</v>
      </c>
      <c r="E2784" s="90" t="s">
        <v>41</v>
      </c>
      <c r="F2784" s="90" t="s">
        <v>2849</v>
      </c>
      <c r="G2784" s="90" t="s">
        <v>15705</v>
      </c>
      <c r="H2784" s="90" t="s">
        <v>913</v>
      </c>
      <c r="I2784" s="90" t="s">
        <v>377</v>
      </c>
      <c r="J2784" s="116">
        <v>674</v>
      </c>
      <c r="K2784" s="90" t="s">
        <v>1963</v>
      </c>
      <c r="L2784" s="90" t="s">
        <v>184</v>
      </c>
      <c r="M2784" s="94" t="str">
        <f t="shared" si="46"/>
        <v>MARTIN David</v>
      </c>
      <c r="N2784" s="94" t="str">
        <f>IFERROR(VLOOKUP(A2784,'[2]CLASES-TEMPORADA 2022_2023-2023'!$A:$M,12,0),"")</f>
        <v/>
      </c>
      <c r="O2784" s="90" t="str">
        <f>IFERROR(VLOOKUP(A2784,'[2]CLASES-TEMPORADA 2022_2023-2023'!$A:$M,13,0),"")</f>
        <v/>
      </c>
    </row>
    <row r="2785" spans="1:15" s="94" customFormat="1" x14ac:dyDescent="0.2">
      <c r="A2785" s="116">
        <v>24053</v>
      </c>
      <c r="B2785" s="90" t="s">
        <v>8750</v>
      </c>
      <c r="C2785" s="90" t="s">
        <v>1104</v>
      </c>
      <c r="D2785" s="90" t="s">
        <v>21</v>
      </c>
      <c r="E2785" s="90" t="s">
        <v>1107</v>
      </c>
      <c r="F2785" s="90" t="s">
        <v>4848</v>
      </c>
      <c r="G2785" s="90" t="s">
        <v>15706</v>
      </c>
      <c r="H2785" s="90" t="s">
        <v>913</v>
      </c>
      <c r="I2785" s="90" t="s">
        <v>928</v>
      </c>
      <c r="J2785" s="116">
        <v>109</v>
      </c>
      <c r="K2785" s="90" t="s">
        <v>1963</v>
      </c>
      <c r="L2785" s="90" t="s">
        <v>585</v>
      </c>
      <c r="M2785" s="94" t="str">
        <f t="shared" si="46"/>
        <v>SAAVEDRA Hector</v>
      </c>
      <c r="N2785" s="94" t="str">
        <f>IFERROR(VLOOKUP(A2785,'[2]CLASES-TEMPORADA 2022_2023-2023'!$A:$M,12,0),"")</f>
        <v/>
      </c>
      <c r="O2785" s="90" t="str">
        <f>IFERROR(VLOOKUP(A2785,'[2]CLASES-TEMPORADA 2022_2023-2023'!$A:$M,13,0),"")</f>
        <v/>
      </c>
    </row>
    <row r="2786" spans="1:15" s="94" customFormat="1" x14ac:dyDescent="0.2">
      <c r="A2786" s="116">
        <v>24016</v>
      </c>
      <c r="B2786" s="90" t="s">
        <v>10851</v>
      </c>
      <c r="C2786" s="90" t="s">
        <v>118</v>
      </c>
      <c r="D2786" s="90" t="s">
        <v>22</v>
      </c>
      <c r="E2786" s="90" t="s">
        <v>5422</v>
      </c>
      <c r="F2786" s="90" t="s">
        <v>5423</v>
      </c>
      <c r="G2786" s="90" t="s">
        <v>15707</v>
      </c>
      <c r="H2786" s="90" t="s">
        <v>913</v>
      </c>
      <c r="I2786" s="90" t="s">
        <v>1150</v>
      </c>
      <c r="J2786" s="116">
        <v>439</v>
      </c>
      <c r="K2786" s="90" t="s">
        <v>1963</v>
      </c>
      <c r="L2786" s="90" t="s">
        <v>583</v>
      </c>
      <c r="M2786" s="94" t="str">
        <f t="shared" si="46"/>
        <v>REDONDO Nora</v>
      </c>
      <c r="N2786" s="94" t="str">
        <f>IFERROR(VLOOKUP(A2786,'[2]CLASES-TEMPORADA 2022_2023-2023'!$A:$M,12,0),"")</f>
        <v/>
      </c>
      <c r="O2786" s="90" t="str">
        <f>IFERROR(VLOOKUP(A2786,'[2]CLASES-TEMPORADA 2022_2023-2023'!$A:$M,13,0),"")</f>
        <v/>
      </c>
    </row>
    <row r="2787" spans="1:15" s="94" customFormat="1" x14ac:dyDescent="0.2">
      <c r="A2787" s="116">
        <v>23989</v>
      </c>
      <c r="B2787" s="90" t="s">
        <v>8750</v>
      </c>
      <c r="C2787" s="90" t="s">
        <v>2069</v>
      </c>
      <c r="D2787" s="90" t="s">
        <v>1855</v>
      </c>
      <c r="E2787" s="90" t="s">
        <v>34</v>
      </c>
      <c r="F2787" s="90" t="s">
        <v>4923</v>
      </c>
      <c r="G2787" s="90" t="s">
        <v>15708</v>
      </c>
      <c r="H2787" s="90" t="s">
        <v>913</v>
      </c>
      <c r="I2787" s="90" t="s">
        <v>2049</v>
      </c>
      <c r="J2787" s="116">
        <v>103</v>
      </c>
      <c r="K2787" s="90" t="s">
        <v>1963</v>
      </c>
      <c r="L2787" s="90" t="s">
        <v>582</v>
      </c>
      <c r="M2787" s="94" t="str">
        <f t="shared" si="46"/>
        <v>SEBASTIAN Alejandro</v>
      </c>
      <c r="N2787" s="94" t="str">
        <f>IFERROR(VLOOKUP(A2787,'[2]CLASES-TEMPORADA 2022_2023-2023'!$A:$M,12,0),"")</f>
        <v/>
      </c>
      <c r="O2787" s="90" t="str">
        <f>IFERROR(VLOOKUP(A2787,'[2]CLASES-TEMPORADA 2022_2023-2023'!$A:$M,13,0),"")</f>
        <v/>
      </c>
    </row>
    <row r="2788" spans="1:15" s="94" customFormat="1" x14ac:dyDescent="0.2">
      <c r="A2788" s="116">
        <v>23988</v>
      </c>
      <c r="B2788" s="90" t="s">
        <v>8750</v>
      </c>
      <c r="C2788" s="90" t="s">
        <v>5424</v>
      </c>
      <c r="D2788" s="90" t="s">
        <v>5425</v>
      </c>
      <c r="E2788" s="90" t="s">
        <v>119</v>
      </c>
      <c r="F2788" s="90" t="s">
        <v>5426</v>
      </c>
      <c r="G2788" s="90" t="s">
        <v>15709</v>
      </c>
      <c r="H2788" s="90" t="s">
        <v>909</v>
      </c>
      <c r="I2788" s="90" t="s">
        <v>2049</v>
      </c>
      <c r="J2788" s="116">
        <v>103</v>
      </c>
      <c r="K2788" s="90" t="s">
        <v>1963</v>
      </c>
      <c r="L2788" s="90" t="s">
        <v>582</v>
      </c>
      <c r="M2788" s="94" t="str">
        <f t="shared" si="46"/>
        <v>MAZON Ruben</v>
      </c>
      <c r="N2788" s="94" t="str">
        <f>IFERROR(VLOOKUP(A2788,'[2]CLASES-TEMPORADA 2022_2023-2023'!$A:$M,12,0),"")</f>
        <v/>
      </c>
      <c r="O2788" s="90" t="str">
        <f>IFERROR(VLOOKUP(A2788,'[2]CLASES-TEMPORADA 2022_2023-2023'!$A:$M,13,0),"")</f>
        <v/>
      </c>
    </row>
    <row r="2789" spans="1:15" s="94" customFormat="1" x14ac:dyDescent="0.2">
      <c r="A2789" s="116">
        <v>23987</v>
      </c>
      <c r="B2789" s="90" t="s">
        <v>8750</v>
      </c>
      <c r="C2789" s="90" t="s">
        <v>5424</v>
      </c>
      <c r="D2789" s="90" t="s">
        <v>5425</v>
      </c>
      <c r="E2789" s="90" t="s">
        <v>2363</v>
      </c>
      <c r="F2789" s="90" t="s">
        <v>3594</v>
      </c>
      <c r="G2789" s="90" t="s">
        <v>15710</v>
      </c>
      <c r="H2789" s="90" t="s">
        <v>913</v>
      </c>
      <c r="I2789" s="90" t="s">
        <v>2049</v>
      </c>
      <c r="J2789" s="116">
        <v>103</v>
      </c>
      <c r="K2789" s="90" t="s">
        <v>1963</v>
      </c>
      <c r="L2789" s="90" t="s">
        <v>582</v>
      </c>
      <c r="M2789" s="94" t="str">
        <f t="shared" si="46"/>
        <v>MAZON Lucas</v>
      </c>
      <c r="N2789" s="94" t="str">
        <f>IFERROR(VLOOKUP(A2789,'[2]CLASES-TEMPORADA 2022_2023-2023'!$A:$M,12,0),"")</f>
        <v/>
      </c>
      <c r="O2789" s="90" t="str">
        <f>IFERROR(VLOOKUP(A2789,'[2]CLASES-TEMPORADA 2022_2023-2023'!$A:$M,13,0),"")</f>
        <v/>
      </c>
    </row>
    <row r="2790" spans="1:15" s="94" customFormat="1" x14ac:dyDescent="0.2">
      <c r="A2790" s="116">
        <v>23981</v>
      </c>
      <c r="B2790" s="90" t="s">
        <v>8750</v>
      </c>
      <c r="C2790" s="90" t="s">
        <v>111</v>
      </c>
      <c r="D2790" s="90" t="s">
        <v>84</v>
      </c>
      <c r="E2790" s="90" t="s">
        <v>34</v>
      </c>
      <c r="F2790" s="90" t="s">
        <v>2915</v>
      </c>
      <c r="G2790" s="90" t="s">
        <v>15711</v>
      </c>
      <c r="H2790" s="90" t="s">
        <v>909</v>
      </c>
      <c r="I2790" s="90" t="s">
        <v>2049</v>
      </c>
      <c r="J2790" s="116">
        <v>103</v>
      </c>
      <c r="K2790" s="90" t="s">
        <v>1963</v>
      </c>
      <c r="L2790" s="90" t="s">
        <v>582</v>
      </c>
      <c r="M2790" s="94" t="str">
        <f t="shared" si="46"/>
        <v>REY Alejandro</v>
      </c>
      <c r="N2790" s="94" t="str">
        <f>IFERROR(VLOOKUP(A2790,'[2]CLASES-TEMPORADA 2022_2023-2023'!$A:$M,12,0),"")</f>
        <v/>
      </c>
      <c r="O2790" s="90" t="str">
        <f>IFERROR(VLOOKUP(A2790,'[2]CLASES-TEMPORADA 2022_2023-2023'!$A:$M,13,0),"")</f>
        <v/>
      </c>
    </row>
    <row r="2791" spans="1:15" s="94" customFormat="1" x14ac:dyDescent="0.2">
      <c r="A2791" s="116">
        <v>23978</v>
      </c>
      <c r="B2791" s="90" t="s">
        <v>8750</v>
      </c>
      <c r="C2791" s="90" t="s">
        <v>1685</v>
      </c>
      <c r="D2791" s="90" t="s">
        <v>2003</v>
      </c>
      <c r="E2791" s="90" t="s">
        <v>24</v>
      </c>
      <c r="F2791" s="90" t="s">
        <v>5427</v>
      </c>
      <c r="G2791" s="90" t="s">
        <v>15712</v>
      </c>
      <c r="H2791" s="90" t="s">
        <v>909</v>
      </c>
      <c r="I2791" s="90" t="s">
        <v>1149</v>
      </c>
      <c r="J2791" s="116">
        <v>102</v>
      </c>
      <c r="K2791" s="90" t="s">
        <v>1963</v>
      </c>
      <c r="L2791" s="90" t="s">
        <v>582</v>
      </c>
      <c r="M2791" s="94" t="str">
        <f t="shared" si="46"/>
        <v>BRAVO Daniel</v>
      </c>
      <c r="N2791" s="94" t="str">
        <f>IFERROR(VLOOKUP(A2791,'[2]CLASES-TEMPORADA 2022_2023-2023'!$A:$M,12,0),"")</f>
        <v/>
      </c>
      <c r="O2791" s="90" t="str">
        <f>IFERROR(VLOOKUP(A2791,'[2]CLASES-TEMPORADA 2022_2023-2023'!$A:$M,13,0),"")</f>
        <v/>
      </c>
    </row>
    <row r="2792" spans="1:15" s="94" customFormat="1" x14ac:dyDescent="0.2">
      <c r="A2792" s="116">
        <v>23974</v>
      </c>
      <c r="B2792" s="90" t="s">
        <v>10851</v>
      </c>
      <c r="C2792" s="90" t="s">
        <v>4564</v>
      </c>
      <c r="D2792" s="90" t="s">
        <v>5428</v>
      </c>
      <c r="E2792" s="90" t="s">
        <v>4227</v>
      </c>
      <c r="F2792" s="90" t="s">
        <v>2352</v>
      </c>
      <c r="G2792" s="90" t="s">
        <v>15713</v>
      </c>
      <c r="H2792" s="90" t="s">
        <v>913</v>
      </c>
      <c r="I2792" s="90" t="s">
        <v>955</v>
      </c>
      <c r="J2792" s="116">
        <v>331</v>
      </c>
      <c r="K2792" s="90" t="s">
        <v>1963</v>
      </c>
      <c r="L2792" s="90" t="s">
        <v>588</v>
      </c>
      <c r="M2792" s="94" t="str">
        <f t="shared" si="46"/>
        <v>AIZPURUA Nerea</v>
      </c>
      <c r="N2792" s="94" t="str">
        <f>IFERROR(VLOOKUP(A2792,'[2]CLASES-TEMPORADA 2022_2023-2023'!$A:$M,12,0),"")</f>
        <v/>
      </c>
      <c r="O2792" s="90" t="str">
        <f>IFERROR(VLOOKUP(A2792,'[2]CLASES-TEMPORADA 2022_2023-2023'!$A:$M,13,0),"")</f>
        <v/>
      </c>
    </row>
    <row r="2793" spans="1:15" s="94" customFormat="1" x14ac:dyDescent="0.2">
      <c r="A2793" s="116">
        <v>23970</v>
      </c>
      <c r="B2793" s="90" t="s">
        <v>8750</v>
      </c>
      <c r="C2793" s="90" t="s">
        <v>5430</v>
      </c>
      <c r="D2793" s="90" t="s">
        <v>2978</v>
      </c>
      <c r="E2793" s="90" t="s">
        <v>110</v>
      </c>
      <c r="F2793" s="90" t="s">
        <v>5431</v>
      </c>
      <c r="G2793" s="90" t="s">
        <v>15714</v>
      </c>
      <c r="H2793" s="90" t="s">
        <v>920</v>
      </c>
      <c r="I2793" s="90" t="s">
        <v>952</v>
      </c>
      <c r="J2793" s="116">
        <v>308</v>
      </c>
      <c r="K2793" s="90" t="s">
        <v>1963</v>
      </c>
      <c r="L2793" s="90" t="s">
        <v>591</v>
      </c>
      <c r="M2793" s="94" t="str">
        <f t="shared" si="46"/>
        <v>GAMEZ Alvaro</v>
      </c>
      <c r="N2793" s="94" t="str">
        <f>IFERROR(VLOOKUP(A2793,'[2]CLASES-TEMPORADA 2022_2023-2023'!$A:$M,12,0),"")</f>
        <v/>
      </c>
      <c r="O2793" s="90" t="str">
        <f>IFERROR(VLOOKUP(A2793,'[2]CLASES-TEMPORADA 2022_2023-2023'!$A:$M,13,0),"")</f>
        <v/>
      </c>
    </row>
    <row r="2794" spans="1:15" s="94" customFormat="1" x14ac:dyDescent="0.2">
      <c r="A2794" s="116">
        <v>23969</v>
      </c>
      <c r="B2794" s="90" t="s">
        <v>8750</v>
      </c>
      <c r="C2794" s="90" t="s">
        <v>6371</v>
      </c>
      <c r="D2794" s="90" t="s">
        <v>1524</v>
      </c>
      <c r="E2794" s="90" t="s">
        <v>34</v>
      </c>
      <c r="F2794" s="90" t="s">
        <v>15715</v>
      </c>
      <c r="G2794" s="90" t="s">
        <v>15716</v>
      </c>
      <c r="H2794" s="90" t="s">
        <v>913</v>
      </c>
      <c r="I2794" s="90" t="s">
        <v>8802</v>
      </c>
      <c r="J2794" s="116">
        <v>10214</v>
      </c>
      <c r="K2794" s="90" t="s">
        <v>1963</v>
      </c>
      <c r="L2794" s="90" t="s">
        <v>591</v>
      </c>
      <c r="M2794" s="94" t="str">
        <f t="shared" si="46"/>
        <v>BAZO Alejandro</v>
      </c>
      <c r="N2794" s="94" t="str">
        <f>IFERROR(VLOOKUP(A2794,'[2]CLASES-TEMPORADA 2022_2023-2023'!$A:$M,12,0),"")</f>
        <v/>
      </c>
      <c r="O2794" s="90" t="str">
        <f>IFERROR(VLOOKUP(A2794,'[2]CLASES-TEMPORADA 2022_2023-2023'!$A:$M,13,0),"")</f>
        <v/>
      </c>
    </row>
    <row r="2795" spans="1:15" s="94" customFormat="1" x14ac:dyDescent="0.2">
      <c r="A2795" s="116">
        <v>23968</v>
      </c>
      <c r="B2795" s="90" t="s">
        <v>8750</v>
      </c>
      <c r="C2795" s="90" t="s">
        <v>2042</v>
      </c>
      <c r="D2795" s="90" t="s">
        <v>6334</v>
      </c>
      <c r="E2795" s="90" t="s">
        <v>63</v>
      </c>
      <c r="F2795" s="90" t="s">
        <v>15717</v>
      </c>
      <c r="G2795" s="90" t="s">
        <v>15718</v>
      </c>
      <c r="H2795" s="90" t="s">
        <v>913</v>
      </c>
      <c r="I2795" s="90" t="s">
        <v>8802</v>
      </c>
      <c r="J2795" s="116">
        <v>10214</v>
      </c>
      <c r="K2795" s="90" t="s">
        <v>1963</v>
      </c>
      <c r="L2795" s="90" t="s">
        <v>591</v>
      </c>
      <c r="M2795" s="94" t="str">
        <f t="shared" si="46"/>
        <v>LARA Jesus</v>
      </c>
      <c r="N2795" s="94" t="str">
        <f>IFERROR(VLOOKUP(A2795,'[2]CLASES-TEMPORADA 2022_2023-2023'!$A:$M,12,0),"")</f>
        <v/>
      </c>
      <c r="O2795" s="90" t="str">
        <f>IFERROR(VLOOKUP(A2795,'[2]CLASES-TEMPORADA 2022_2023-2023'!$A:$M,13,0),"")</f>
        <v/>
      </c>
    </row>
    <row r="2796" spans="1:15" s="94" customFormat="1" x14ac:dyDescent="0.2">
      <c r="A2796" s="116">
        <v>23966</v>
      </c>
      <c r="B2796" s="90" t="s">
        <v>8750</v>
      </c>
      <c r="C2796" s="90" t="s">
        <v>5432</v>
      </c>
      <c r="D2796" s="90" t="s">
        <v>56</v>
      </c>
      <c r="E2796" s="90" t="s">
        <v>105</v>
      </c>
      <c r="F2796" s="90" t="s">
        <v>5433</v>
      </c>
      <c r="G2796" s="90" t="s">
        <v>15719</v>
      </c>
      <c r="H2796" s="90" t="s">
        <v>909</v>
      </c>
      <c r="I2796" s="90" t="s">
        <v>1239</v>
      </c>
      <c r="J2796" s="116">
        <v>10450</v>
      </c>
      <c r="K2796" s="90" t="s">
        <v>1963</v>
      </c>
      <c r="L2796" s="90" t="s">
        <v>585</v>
      </c>
      <c r="M2796" s="94" t="str">
        <f t="shared" si="46"/>
        <v>FELIS Francisco Javier</v>
      </c>
      <c r="N2796" s="94" t="str">
        <f>IFERROR(VLOOKUP(A2796,'[2]CLASES-TEMPORADA 2022_2023-2023'!$A:$M,12,0),"")</f>
        <v/>
      </c>
      <c r="O2796" s="90" t="str">
        <f>IFERROR(VLOOKUP(A2796,'[2]CLASES-TEMPORADA 2022_2023-2023'!$A:$M,13,0),"")</f>
        <v/>
      </c>
    </row>
    <row r="2797" spans="1:15" s="94" customFormat="1" x14ac:dyDescent="0.2">
      <c r="A2797" s="116">
        <v>23956</v>
      </c>
      <c r="B2797" s="90" t="s">
        <v>8750</v>
      </c>
      <c r="C2797" s="90" t="s">
        <v>3149</v>
      </c>
      <c r="D2797" s="90" t="s">
        <v>66</v>
      </c>
      <c r="E2797" s="90" t="s">
        <v>3055</v>
      </c>
      <c r="F2797" s="90" t="s">
        <v>5434</v>
      </c>
      <c r="G2797" s="90" t="s">
        <v>15720</v>
      </c>
      <c r="H2797" s="90" t="s">
        <v>913</v>
      </c>
      <c r="I2797" s="90" t="s">
        <v>1482</v>
      </c>
      <c r="J2797" s="116">
        <v>577</v>
      </c>
      <c r="K2797" s="90" t="s">
        <v>1963</v>
      </c>
      <c r="L2797" s="90" t="s">
        <v>602</v>
      </c>
      <c r="M2797" s="94" t="str">
        <f t="shared" si="46"/>
        <v>TEJERO Bernabe</v>
      </c>
      <c r="N2797" s="94" t="str">
        <f>IFERROR(VLOOKUP(A2797,'[2]CLASES-TEMPORADA 2022_2023-2023'!$A:$M,12,0),"")</f>
        <v/>
      </c>
      <c r="O2797" s="90" t="str">
        <f>IFERROR(VLOOKUP(A2797,'[2]CLASES-TEMPORADA 2022_2023-2023'!$A:$M,13,0),"")</f>
        <v/>
      </c>
    </row>
    <row r="2798" spans="1:15" s="94" customFormat="1" x14ac:dyDescent="0.2">
      <c r="A2798" s="116">
        <v>23950</v>
      </c>
      <c r="B2798" s="90" t="s">
        <v>10851</v>
      </c>
      <c r="C2798" s="90" t="s">
        <v>5438</v>
      </c>
      <c r="D2798" s="90" t="s">
        <v>2003</v>
      </c>
      <c r="E2798" s="90" t="s">
        <v>3026</v>
      </c>
      <c r="F2798" s="90" t="s">
        <v>4140</v>
      </c>
      <c r="G2798" s="90" t="s">
        <v>15721</v>
      </c>
      <c r="H2798" s="90" t="s">
        <v>913</v>
      </c>
      <c r="I2798" s="90" t="s">
        <v>1226</v>
      </c>
      <c r="J2798" s="116">
        <v>10151</v>
      </c>
      <c r="K2798" s="90" t="s">
        <v>1963</v>
      </c>
      <c r="L2798" s="90" t="s">
        <v>602</v>
      </c>
      <c r="M2798" s="94" t="str">
        <f t="shared" si="46"/>
        <v>ACERA Elena</v>
      </c>
      <c r="N2798" s="94" t="str">
        <f>IFERROR(VLOOKUP(A2798,'[2]CLASES-TEMPORADA 2022_2023-2023'!$A:$M,12,0),"")</f>
        <v/>
      </c>
      <c r="O2798" s="90" t="str">
        <f>IFERROR(VLOOKUP(A2798,'[2]CLASES-TEMPORADA 2022_2023-2023'!$A:$M,13,0),"")</f>
        <v/>
      </c>
    </row>
    <row r="2799" spans="1:15" s="94" customFormat="1" x14ac:dyDescent="0.2">
      <c r="A2799" s="116">
        <v>23940</v>
      </c>
      <c r="B2799" s="90" t="s">
        <v>8750</v>
      </c>
      <c r="C2799" s="90" t="s">
        <v>5439</v>
      </c>
      <c r="D2799" s="90" t="s">
        <v>1724</v>
      </c>
      <c r="E2799" s="90" t="s">
        <v>5440</v>
      </c>
      <c r="F2799" s="90" t="s">
        <v>5441</v>
      </c>
      <c r="G2799" s="90" t="s">
        <v>15722</v>
      </c>
      <c r="H2799" s="90" t="s">
        <v>913</v>
      </c>
      <c r="I2799" s="90" t="s">
        <v>1149</v>
      </c>
      <c r="J2799" s="116">
        <v>102</v>
      </c>
      <c r="K2799" s="90" t="s">
        <v>1963</v>
      </c>
      <c r="L2799" s="90" t="s">
        <v>582</v>
      </c>
      <c r="M2799" s="94" t="str">
        <f t="shared" si="46"/>
        <v>LA ROSA Mauricio Antonio</v>
      </c>
      <c r="N2799" s="94" t="str">
        <f>IFERROR(VLOOKUP(A2799,'[2]CLASES-TEMPORADA 2022_2023-2023'!$A:$M,12,0),"")</f>
        <v/>
      </c>
      <c r="O2799" s="90" t="str">
        <f>IFERROR(VLOOKUP(A2799,'[2]CLASES-TEMPORADA 2022_2023-2023'!$A:$M,13,0),"")</f>
        <v/>
      </c>
    </row>
    <row r="2800" spans="1:15" s="94" customFormat="1" x14ac:dyDescent="0.2">
      <c r="A2800" s="116">
        <v>23897</v>
      </c>
      <c r="B2800" s="90" t="s">
        <v>8750</v>
      </c>
      <c r="C2800" s="90" t="s">
        <v>84</v>
      </c>
      <c r="D2800" s="90" t="s">
        <v>21</v>
      </c>
      <c r="E2800" s="90" t="s">
        <v>34</v>
      </c>
      <c r="F2800" s="90" t="s">
        <v>5442</v>
      </c>
      <c r="G2800" s="90" t="s">
        <v>15723</v>
      </c>
      <c r="H2800" s="90" t="s">
        <v>913</v>
      </c>
      <c r="I2800" s="90" t="s">
        <v>979</v>
      </c>
      <c r="J2800" s="116">
        <v>634</v>
      </c>
      <c r="K2800" s="90" t="s">
        <v>1963</v>
      </c>
      <c r="L2800" s="90" t="s">
        <v>593</v>
      </c>
      <c r="M2800" s="94" t="str">
        <f t="shared" si="46"/>
        <v>GONZALEZ Alejandro</v>
      </c>
      <c r="N2800" s="94" t="str">
        <f>IFERROR(VLOOKUP(A2800,'[2]CLASES-TEMPORADA 2022_2023-2023'!$A:$M,12,0),"")</f>
        <v/>
      </c>
      <c r="O2800" s="90" t="str">
        <f>IFERROR(VLOOKUP(A2800,'[2]CLASES-TEMPORADA 2022_2023-2023'!$A:$M,13,0),"")</f>
        <v/>
      </c>
    </row>
    <row r="2801" spans="1:15" s="94" customFormat="1" x14ac:dyDescent="0.2">
      <c r="A2801" s="116">
        <v>23889</v>
      </c>
      <c r="B2801" s="90" t="s">
        <v>8750</v>
      </c>
      <c r="C2801" s="90" t="s">
        <v>31</v>
      </c>
      <c r="D2801" s="90" t="s">
        <v>69</v>
      </c>
      <c r="E2801" s="90" t="s">
        <v>686</v>
      </c>
      <c r="F2801" s="90" t="s">
        <v>5443</v>
      </c>
      <c r="G2801" s="90" t="s">
        <v>15724</v>
      </c>
      <c r="H2801" s="90" t="s">
        <v>913</v>
      </c>
      <c r="I2801" s="90" t="s">
        <v>934</v>
      </c>
      <c r="J2801" s="116">
        <v>193</v>
      </c>
      <c r="K2801" s="90" t="s">
        <v>1963</v>
      </c>
      <c r="L2801" s="90" t="s">
        <v>586</v>
      </c>
      <c r="M2801" s="94" t="str">
        <f t="shared" si="46"/>
        <v>LOPEZ Marlon</v>
      </c>
      <c r="N2801" s="94">
        <f>IFERROR(VLOOKUP(A2801,'[2]CLASES-TEMPORADA 2022_2023-2023'!$A:$M,12,0),"")</f>
        <v>10</v>
      </c>
      <c r="O2801" s="90" t="str">
        <f>IFERROR(VLOOKUP(A2801,'[2]CLASES-TEMPORADA 2022_2023-2023'!$A:$M,13,0),"")</f>
        <v>INT</v>
      </c>
    </row>
    <row r="2802" spans="1:15" s="94" customFormat="1" x14ac:dyDescent="0.2">
      <c r="A2802" s="116">
        <v>23884</v>
      </c>
      <c r="B2802" s="90" t="s">
        <v>8750</v>
      </c>
      <c r="C2802" s="90" t="s">
        <v>31</v>
      </c>
      <c r="D2802" s="90" t="s">
        <v>5444</v>
      </c>
      <c r="E2802" s="90" t="s">
        <v>2869</v>
      </c>
      <c r="F2802" s="90" t="s">
        <v>5218</v>
      </c>
      <c r="G2802" s="90" t="s">
        <v>15725</v>
      </c>
      <c r="H2802" s="90" t="s">
        <v>909</v>
      </c>
      <c r="I2802" s="90" t="s">
        <v>921</v>
      </c>
      <c r="J2802" s="116">
        <v>78</v>
      </c>
      <c r="K2802" s="90" t="s">
        <v>1963</v>
      </c>
      <c r="L2802" s="90" t="s">
        <v>583</v>
      </c>
      <c r="M2802" s="94" t="str">
        <f t="shared" si="46"/>
        <v>LOPEZ Nicolas</v>
      </c>
      <c r="N2802" s="94" t="str">
        <f>IFERROR(VLOOKUP(A2802,'[2]CLASES-TEMPORADA 2022_2023-2023'!$A:$M,12,0),"")</f>
        <v/>
      </c>
      <c r="O2802" s="90" t="str">
        <f>IFERROR(VLOOKUP(A2802,'[2]CLASES-TEMPORADA 2022_2023-2023'!$A:$M,13,0),"")</f>
        <v/>
      </c>
    </row>
    <row r="2803" spans="1:15" s="94" customFormat="1" x14ac:dyDescent="0.2">
      <c r="A2803" s="116">
        <v>23877</v>
      </c>
      <c r="B2803" s="90" t="s">
        <v>8750</v>
      </c>
      <c r="C2803" s="90" t="s">
        <v>8553</v>
      </c>
      <c r="D2803" s="90" t="s">
        <v>15726</v>
      </c>
      <c r="E2803" s="90" t="s">
        <v>15727</v>
      </c>
      <c r="F2803" s="90" t="s">
        <v>5113</v>
      </c>
      <c r="G2803" s="90" t="s">
        <v>15728</v>
      </c>
      <c r="H2803" s="90" t="s">
        <v>920</v>
      </c>
      <c r="I2803" s="90" t="s">
        <v>932</v>
      </c>
      <c r="J2803" s="116">
        <v>165</v>
      </c>
      <c r="K2803" s="90" t="s">
        <v>2113</v>
      </c>
      <c r="L2803" s="90" t="s">
        <v>599</v>
      </c>
      <c r="M2803" s="94" t="str">
        <f t="shared" si="46"/>
        <v>PIRES Andre Joao</v>
      </c>
      <c r="N2803" s="94" t="str">
        <f>IFERROR(VLOOKUP(A2803,'[2]CLASES-TEMPORADA 2022_2023-2023'!$A:$M,12,0),"")</f>
        <v/>
      </c>
      <c r="O2803" s="90" t="str">
        <f>IFERROR(VLOOKUP(A2803,'[2]CLASES-TEMPORADA 2022_2023-2023'!$A:$M,13,0),"")</f>
        <v/>
      </c>
    </row>
    <row r="2804" spans="1:15" s="94" customFormat="1" x14ac:dyDescent="0.2">
      <c r="A2804" s="116">
        <v>23861</v>
      </c>
      <c r="B2804" s="90" t="s">
        <v>8750</v>
      </c>
      <c r="C2804" s="90" t="s">
        <v>5445</v>
      </c>
      <c r="D2804" s="90"/>
      <c r="E2804" s="90" t="s">
        <v>5446</v>
      </c>
      <c r="F2804" s="90" t="s">
        <v>5447</v>
      </c>
      <c r="G2804" s="90" t="s">
        <v>15729</v>
      </c>
      <c r="H2804" s="90" t="s">
        <v>913</v>
      </c>
      <c r="I2804" s="90" t="s">
        <v>1242</v>
      </c>
      <c r="J2804" s="116">
        <v>10152</v>
      </c>
      <c r="K2804" s="90" t="s">
        <v>5448</v>
      </c>
      <c r="L2804" s="90" t="s">
        <v>593</v>
      </c>
      <c r="M2804" s="94" t="str">
        <f t="shared" si="46"/>
        <v>BEHUÑ Matus</v>
      </c>
      <c r="N2804" s="94" t="str">
        <f>IFERROR(VLOOKUP(A2804,'[2]CLASES-TEMPORADA 2022_2023-2023'!$A:$M,12,0),"")</f>
        <v/>
      </c>
      <c r="O2804" s="90" t="str">
        <f>IFERROR(VLOOKUP(A2804,'[2]CLASES-TEMPORADA 2022_2023-2023'!$A:$M,13,0),"")</f>
        <v/>
      </c>
    </row>
    <row r="2805" spans="1:15" s="94" customFormat="1" x14ac:dyDescent="0.2">
      <c r="A2805" s="116">
        <v>23851</v>
      </c>
      <c r="B2805" s="90" t="s">
        <v>8750</v>
      </c>
      <c r="C2805" s="90" t="s">
        <v>26</v>
      </c>
      <c r="D2805" s="90" t="s">
        <v>3094</v>
      </c>
      <c r="E2805" s="90" t="s">
        <v>38</v>
      </c>
      <c r="F2805" s="90" t="s">
        <v>2460</v>
      </c>
      <c r="G2805" s="90" t="s">
        <v>15730</v>
      </c>
      <c r="H2805" s="90" t="s">
        <v>920</v>
      </c>
      <c r="I2805" s="90" t="s">
        <v>979</v>
      </c>
      <c r="J2805" s="116">
        <v>634</v>
      </c>
      <c r="K2805" s="90" t="s">
        <v>1963</v>
      </c>
      <c r="L2805" s="90" t="s">
        <v>593</v>
      </c>
      <c r="M2805" s="94" t="str">
        <f t="shared" si="46"/>
        <v>GOMEZ Andres</v>
      </c>
      <c r="N2805" s="94" t="str">
        <f>IFERROR(VLOOKUP(A2805,'[2]CLASES-TEMPORADA 2022_2023-2023'!$A:$M,12,0),"")</f>
        <v/>
      </c>
      <c r="O2805" s="90" t="str">
        <f>IFERROR(VLOOKUP(A2805,'[2]CLASES-TEMPORADA 2022_2023-2023'!$A:$M,13,0),"")</f>
        <v/>
      </c>
    </row>
    <row r="2806" spans="1:15" s="94" customFormat="1" x14ac:dyDescent="0.2">
      <c r="A2806" s="116">
        <v>23846</v>
      </c>
      <c r="B2806" s="90" t="s">
        <v>8750</v>
      </c>
      <c r="C2806" s="90" t="s">
        <v>29</v>
      </c>
      <c r="D2806" s="90" t="s">
        <v>5449</v>
      </c>
      <c r="E2806" s="90" t="s">
        <v>64</v>
      </c>
      <c r="F2806" s="90" t="s">
        <v>5450</v>
      </c>
      <c r="G2806" s="90" t="s">
        <v>15731</v>
      </c>
      <c r="H2806" s="90" t="s">
        <v>909</v>
      </c>
      <c r="I2806" s="90" t="s">
        <v>958</v>
      </c>
      <c r="J2806" s="116">
        <v>355</v>
      </c>
      <c r="K2806" s="90" t="s">
        <v>1963</v>
      </c>
      <c r="L2806" s="90" t="s">
        <v>604</v>
      </c>
      <c r="M2806" s="94" t="str">
        <f t="shared" si="46"/>
        <v>SANCHEZ Francisco</v>
      </c>
      <c r="N2806" s="94" t="str">
        <f>IFERROR(VLOOKUP(A2806,'[2]CLASES-TEMPORADA 2022_2023-2023'!$A:$M,12,0),"")</f>
        <v/>
      </c>
      <c r="O2806" s="90" t="str">
        <f>IFERROR(VLOOKUP(A2806,'[2]CLASES-TEMPORADA 2022_2023-2023'!$A:$M,13,0),"")</f>
        <v/>
      </c>
    </row>
    <row r="2807" spans="1:15" s="94" customFormat="1" x14ac:dyDescent="0.2">
      <c r="A2807" s="116">
        <v>23812</v>
      </c>
      <c r="B2807" s="90" t="s">
        <v>8750</v>
      </c>
      <c r="C2807" s="90" t="s">
        <v>5453</v>
      </c>
      <c r="D2807" s="90"/>
      <c r="E2807" s="90" t="s">
        <v>5454</v>
      </c>
      <c r="F2807" s="90" t="s">
        <v>5455</v>
      </c>
      <c r="G2807" s="90" t="s">
        <v>15732</v>
      </c>
      <c r="H2807" s="90" t="s">
        <v>909</v>
      </c>
      <c r="I2807" s="90" t="s">
        <v>15733</v>
      </c>
      <c r="J2807" s="116">
        <v>10458</v>
      </c>
      <c r="K2807" s="90" t="s">
        <v>2079</v>
      </c>
      <c r="L2807" s="90" t="s">
        <v>582</v>
      </c>
      <c r="M2807" s="94" t="str">
        <f t="shared" si="46"/>
        <v>CRISAN Ioan</v>
      </c>
      <c r="N2807" s="94" t="str">
        <f>IFERROR(VLOOKUP(A2807,'[2]CLASES-TEMPORADA 2022_2023-2023'!$A:$M,12,0),"")</f>
        <v/>
      </c>
      <c r="O2807" s="90" t="str">
        <f>IFERROR(VLOOKUP(A2807,'[2]CLASES-TEMPORADA 2022_2023-2023'!$A:$M,13,0),"")</f>
        <v/>
      </c>
    </row>
    <row r="2808" spans="1:15" s="94" customFormat="1" x14ac:dyDescent="0.2">
      <c r="A2808" s="116">
        <v>23803</v>
      </c>
      <c r="B2808" s="90" t="s">
        <v>8750</v>
      </c>
      <c r="C2808" s="90" t="s">
        <v>21</v>
      </c>
      <c r="D2808" s="90" t="s">
        <v>28</v>
      </c>
      <c r="E2808" s="90" t="s">
        <v>24</v>
      </c>
      <c r="F2808" s="90" t="s">
        <v>5456</v>
      </c>
      <c r="G2808" s="90" t="s">
        <v>15734</v>
      </c>
      <c r="H2808" s="90" t="s">
        <v>920</v>
      </c>
      <c r="I2808" s="90" t="s">
        <v>1247</v>
      </c>
      <c r="J2808" s="116">
        <v>710</v>
      </c>
      <c r="K2808" s="90" t="s">
        <v>1963</v>
      </c>
      <c r="L2808" s="90" t="s">
        <v>587</v>
      </c>
      <c r="M2808" s="94" t="str">
        <f t="shared" si="46"/>
        <v>GARCIA Daniel</v>
      </c>
      <c r="N2808" s="94" t="str">
        <f>IFERROR(VLOOKUP(A2808,'[2]CLASES-TEMPORADA 2022_2023-2023'!$A:$M,12,0),"")</f>
        <v/>
      </c>
      <c r="O2808" s="90" t="str">
        <f>IFERROR(VLOOKUP(A2808,'[2]CLASES-TEMPORADA 2022_2023-2023'!$A:$M,13,0),"")</f>
        <v/>
      </c>
    </row>
    <row r="2809" spans="1:15" s="94" customFormat="1" x14ac:dyDescent="0.2">
      <c r="A2809" s="116">
        <v>23789</v>
      </c>
      <c r="B2809" s="90" t="s">
        <v>8750</v>
      </c>
      <c r="C2809" s="90" t="s">
        <v>3640</v>
      </c>
      <c r="D2809" s="90" t="s">
        <v>26</v>
      </c>
      <c r="E2809" s="90" t="s">
        <v>145</v>
      </c>
      <c r="F2809" s="90" t="s">
        <v>5457</v>
      </c>
      <c r="G2809" s="90" t="s">
        <v>15735</v>
      </c>
      <c r="H2809" s="90" t="s">
        <v>913</v>
      </c>
      <c r="I2809" s="90" t="s">
        <v>1225</v>
      </c>
      <c r="J2809" s="116">
        <v>536</v>
      </c>
      <c r="K2809" s="90" t="s">
        <v>1963</v>
      </c>
      <c r="L2809" s="90" t="s">
        <v>185</v>
      </c>
      <c r="M2809" s="94" t="str">
        <f t="shared" ref="M2809:M2872" si="47">CONCATENATE(C2809," ",PROPER(E2809))</f>
        <v>MANZANARES Juan Francisco</v>
      </c>
      <c r="N2809" s="94" t="str">
        <f>IFERROR(VLOOKUP(A2809,'[2]CLASES-TEMPORADA 2022_2023-2023'!$A:$M,12,0),"")</f>
        <v/>
      </c>
      <c r="O2809" s="90" t="str">
        <f>IFERROR(VLOOKUP(A2809,'[2]CLASES-TEMPORADA 2022_2023-2023'!$A:$M,13,0),"")</f>
        <v/>
      </c>
    </row>
    <row r="2810" spans="1:15" s="94" customFormat="1" x14ac:dyDescent="0.2">
      <c r="A2810" s="116">
        <v>23780</v>
      </c>
      <c r="B2810" s="90" t="s">
        <v>10851</v>
      </c>
      <c r="C2810" s="90" t="s">
        <v>5458</v>
      </c>
      <c r="D2810" s="90" t="s">
        <v>21</v>
      </c>
      <c r="E2810" s="90" t="s">
        <v>2335</v>
      </c>
      <c r="F2810" s="90" t="s">
        <v>5406</v>
      </c>
      <c r="G2810" s="90" t="s">
        <v>15736</v>
      </c>
      <c r="H2810" s="90" t="s">
        <v>913</v>
      </c>
      <c r="I2810" s="90" t="s">
        <v>979</v>
      </c>
      <c r="J2810" s="116">
        <v>634</v>
      </c>
      <c r="K2810" s="90" t="s">
        <v>1963</v>
      </c>
      <c r="L2810" s="90" t="s">
        <v>593</v>
      </c>
      <c r="M2810" s="94" t="str">
        <f t="shared" si="47"/>
        <v>DEL PINO Marta</v>
      </c>
      <c r="N2810" s="94" t="str">
        <f>IFERROR(VLOOKUP(A2810,'[2]CLASES-TEMPORADA 2022_2023-2023'!$A:$M,12,0),"")</f>
        <v/>
      </c>
      <c r="O2810" s="90" t="str">
        <f>IFERROR(VLOOKUP(A2810,'[2]CLASES-TEMPORADA 2022_2023-2023'!$A:$M,13,0),"")</f>
        <v/>
      </c>
    </row>
    <row r="2811" spans="1:15" s="94" customFormat="1" x14ac:dyDescent="0.2">
      <c r="A2811" s="116">
        <v>23761</v>
      </c>
      <c r="B2811" s="90" t="s">
        <v>8750</v>
      </c>
      <c r="C2811" s="90" t="s">
        <v>3555</v>
      </c>
      <c r="D2811" s="90" t="s">
        <v>3555</v>
      </c>
      <c r="E2811" s="90" t="s">
        <v>23</v>
      </c>
      <c r="F2811" s="90" t="s">
        <v>15737</v>
      </c>
      <c r="G2811" s="90" t="s">
        <v>15738</v>
      </c>
      <c r="H2811" s="90" t="s">
        <v>909</v>
      </c>
      <c r="I2811" s="90" t="s">
        <v>1143</v>
      </c>
      <c r="J2811" s="116">
        <v>76</v>
      </c>
      <c r="K2811" s="90" t="s">
        <v>1963</v>
      </c>
      <c r="L2811" s="90" t="s">
        <v>583</v>
      </c>
      <c r="M2811" s="94" t="str">
        <f t="shared" si="47"/>
        <v>ALARCON Manuel</v>
      </c>
      <c r="N2811" s="94" t="str">
        <f>IFERROR(VLOOKUP(A2811,'[2]CLASES-TEMPORADA 2022_2023-2023'!$A:$M,12,0),"")</f>
        <v/>
      </c>
      <c r="O2811" s="90" t="str">
        <f>IFERROR(VLOOKUP(A2811,'[2]CLASES-TEMPORADA 2022_2023-2023'!$A:$M,13,0),"")</f>
        <v/>
      </c>
    </row>
    <row r="2812" spans="1:15" s="94" customFormat="1" x14ac:dyDescent="0.2">
      <c r="A2812" s="116">
        <v>23748</v>
      </c>
      <c r="B2812" s="90" t="s">
        <v>8750</v>
      </c>
      <c r="C2812" s="90" t="s">
        <v>5459</v>
      </c>
      <c r="D2812" s="90" t="s">
        <v>29</v>
      </c>
      <c r="E2812" s="90" t="s">
        <v>24</v>
      </c>
      <c r="F2812" s="90" t="s">
        <v>3390</v>
      </c>
      <c r="G2812" s="90" t="s">
        <v>15739</v>
      </c>
      <c r="H2812" s="90" t="s">
        <v>913</v>
      </c>
      <c r="I2812" s="90" t="s">
        <v>953</v>
      </c>
      <c r="J2812" s="116">
        <v>309</v>
      </c>
      <c r="K2812" s="90" t="s">
        <v>1963</v>
      </c>
      <c r="L2812" s="90" t="s">
        <v>583</v>
      </c>
      <c r="M2812" s="94" t="str">
        <f t="shared" si="47"/>
        <v>IORDANECHE Daniel</v>
      </c>
      <c r="N2812" s="94" t="str">
        <f>IFERROR(VLOOKUP(A2812,'[2]CLASES-TEMPORADA 2022_2023-2023'!$A:$M,12,0),"")</f>
        <v/>
      </c>
      <c r="O2812" s="90" t="str">
        <f>IFERROR(VLOOKUP(A2812,'[2]CLASES-TEMPORADA 2022_2023-2023'!$A:$M,13,0),"")</f>
        <v/>
      </c>
    </row>
    <row r="2813" spans="1:15" s="94" customFormat="1" x14ac:dyDescent="0.2">
      <c r="A2813" s="116">
        <v>23747</v>
      </c>
      <c r="B2813" s="90" t="s">
        <v>8750</v>
      </c>
      <c r="C2813" s="90" t="s">
        <v>4481</v>
      </c>
      <c r="D2813" s="90" t="s">
        <v>31</v>
      </c>
      <c r="E2813" s="90" t="s">
        <v>132</v>
      </c>
      <c r="F2813" s="90" t="s">
        <v>5460</v>
      </c>
      <c r="G2813" s="90" t="s">
        <v>15740</v>
      </c>
      <c r="H2813" s="90" t="s">
        <v>920</v>
      </c>
      <c r="I2813" s="90" t="s">
        <v>8802</v>
      </c>
      <c r="J2813" s="116">
        <v>10214</v>
      </c>
      <c r="K2813" s="90" t="s">
        <v>1963</v>
      </c>
      <c r="L2813" s="90" t="s">
        <v>591</v>
      </c>
      <c r="M2813" s="94" t="str">
        <f t="shared" si="47"/>
        <v>GODOY Juan Jose</v>
      </c>
      <c r="N2813" s="94" t="str">
        <f>IFERROR(VLOOKUP(A2813,'[2]CLASES-TEMPORADA 2022_2023-2023'!$A:$M,12,0),"")</f>
        <v/>
      </c>
      <c r="O2813" s="90" t="str">
        <f>IFERROR(VLOOKUP(A2813,'[2]CLASES-TEMPORADA 2022_2023-2023'!$A:$M,13,0),"")</f>
        <v/>
      </c>
    </row>
    <row r="2814" spans="1:15" s="94" customFormat="1" x14ac:dyDescent="0.2">
      <c r="A2814" s="116">
        <v>23743</v>
      </c>
      <c r="B2814" s="90" t="s">
        <v>10851</v>
      </c>
      <c r="C2814" s="90" t="s">
        <v>56</v>
      </c>
      <c r="D2814" s="90" t="s">
        <v>1437</v>
      </c>
      <c r="E2814" s="90" t="s">
        <v>2268</v>
      </c>
      <c r="F2814" s="90" t="s">
        <v>2185</v>
      </c>
      <c r="G2814" s="90" t="s">
        <v>15741</v>
      </c>
      <c r="H2814" s="90" t="s">
        <v>913</v>
      </c>
      <c r="I2814" s="90" t="s">
        <v>1176</v>
      </c>
      <c r="J2814" s="116">
        <v>10133</v>
      </c>
      <c r="K2814" s="90" t="s">
        <v>1963</v>
      </c>
      <c r="L2814" s="90" t="s">
        <v>591</v>
      </c>
      <c r="M2814" s="94" t="str">
        <f t="shared" si="47"/>
        <v>TORRES Carmen</v>
      </c>
      <c r="N2814" s="94" t="str">
        <f>IFERROR(VLOOKUP(A2814,'[2]CLASES-TEMPORADA 2022_2023-2023'!$A:$M,12,0),"")</f>
        <v/>
      </c>
      <c r="O2814" s="90" t="str">
        <f>IFERROR(VLOOKUP(A2814,'[2]CLASES-TEMPORADA 2022_2023-2023'!$A:$M,13,0),"")</f>
        <v/>
      </c>
    </row>
    <row r="2815" spans="1:15" s="94" customFormat="1" x14ac:dyDescent="0.2">
      <c r="A2815" s="116">
        <v>23731</v>
      </c>
      <c r="B2815" s="90" t="s">
        <v>10851</v>
      </c>
      <c r="C2815" s="90" t="s">
        <v>138</v>
      </c>
      <c r="D2815" s="90" t="s">
        <v>942</v>
      </c>
      <c r="E2815" s="90" t="s">
        <v>3246</v>
      </c>
      <c r="F2815" s="90" t="s">
        <v>5461</v>
      </c>
      <c r="G2815" s="90" t="s">
        <v>15742</v>
      </c>
      <c r="H2815" s="90" t="s">
        <v>913</v>
      </c>
      <c r="I2815" s="90" t="s">
        <v>1000</v>
      </c>
      <c r="J2815" s="116">
        <v>10039</v>
      </c>
      <c r="K2815" s="90" t="s">
        <v>1963</v>
      </c>
      <c r="L2815" s="90" t="s">
        <v>583</v>
      </c>
      <c r="M2815" s="94" t="str">
        <f t="shared" si="47"/>
        <v>DELGADO Maria Jesus</v>
      </c>
      <c r="N2815" s="94" t="str">
        <f>IFERROR(VLOOKUP(A2815,'[2]CLASES-TEMPORADA 2022_2023-2023'!$A:$M,12,0),"")</f>
        <v/>
      </c>
      <c r="O2815" s="90" t="str">
        <f>IFERROR(VLOOKUP(A2815,'[2]CLASES-TEMPORADA 2022_2023-2023'!$A:$M,13,0),"")</f>
        <v/>
      </c>
    </row>
    <row r="2816" spans="1:15" s="94" customFormat="1" x14ac:dyDescent="0.2">
      <c r="A2816" s="116">
        <v>23725</v>
      </c>
      <c r="B2816" s="90" t="s">
        <v>8750</v>
      </c>
      <c r="C2816" s="90" t="s">
        <v>19</v>
      </c>
      <c r="D2816" s="90"/>
      <c r="E2816" s="90" t="s">
        <v>5463</v>
      </c>
      <c r="F2816" s="90" t="s">
        <v>5464</v>
      </c>
      <c r="G2816" s="90" t="s">
        <v>15743</v>
      </c>
      <c r="H2816" s="90" t="s">
        <v>913</v>
      </c>
      <c r="I2816" s="90" t="s">
        <v>1001</v>
      </c>
      <c r="J2816" s="116">
        <v>10043</v>
      </c>
      <c r="K2816" s="90" t="s">
        <v>1963</v>
      </c>
      <c r="L2816" s="90" t="s">
        <v>591</v>
      </c>
      <c r="M2816" s="94" t="str">
        <f t="shared" si="47"/>
        <v>RUIZ Manuel Francisco</v>
      </c>
      <c r="N2816" s="94" t="str">
        <f>IFERROR(VLOOKUP(A2816,'[2]CLASES-TEMPORADA 2022_2023-2023'!$A:$M,12,0),"")</f>
        <v/>
      </c>
      <c r="O2816" s="90" t="str">
        <f>IFERROR(VLOOKUP(A2816,'[2]CLASES-TEMPORADA 2022_2023-2023'!$A:$M,13,0),"")</f>
        <v/>
      </c>
    </row>
    <row r="2817" spans="1:15" s="94" customFormat="1" x14ac:dyDescent="0.2">
      <c r="A2817" s="116">
        <v>23717</v>
      </c>
      <c r="B2817" s="90" t="s">
        <v>10851</v>
      </c>
      <c r="C2817" s="90" t="s">
        <v>1757</v>
      </c>
      <c r="D2817" s="90" t="s">
        <v>21</v>
      </c>
      <c r="E2817" s="90" t="s">
        <v>1975</v>
      </c>
      <c r="F2817" s="90" t="s">
        <v>5465</v>
      </c>
      <c r="G2817" s="90" t="s">
        <v>15744</v>
      </c>
      <c r="H2817" s="90" t="s">
        <v>913</v>
      </c>
      <c r="I2817" s="90" t="s">
        <v>1241</v>
      </c>
      <c r="J2817" s="116">
        <v>10116</v>
      </c>
      <c r="K2817" s="90" t="s">
        <v>1963</v>
      </c>
      <c r="L2817" s="90" t="s">
        <v>598</v>
      </c>
      <c r="M2817" s="94" t="str">
        <f t="shared" si="47"/>
        <v>PASTRANA Angela</v>
      </c>
      <c r="N2817" s="94" t="str">
        <f>IFERROR(VLOOKUP(A2817,'[2]CLASES-TEMPORADA 2022_2023-2023'!$A:$M,12,0),"")</f>
        <v/>
      </c>
      <c r="O2817" s="90" t="str">
        <f>IFERROR(VLOOKUP(A2817,'[2]CLASES-TEMPORADA 2022_2023-2023'!$A:$M,13,0),"")</f>
        <v/>
      </c>
    </row>
    <row r="2818" spans="1:15" s="94" customFormat="1" x14ac:dyDescent="0.2">
      <c r="A2818" s="116">
        <v>23715</v>
      </c>
      <c r="B2818" s="90" t="s">
        <v>8750</v>
      </c>
      <c r="C2818" s="90" t="s">
        <v>91</v>
      </c>
      <c r="D2818" s="90" t="s">
        <v>15745</v>
      </c>
      <c r="E2818" s="90" t="s">
        <v>15746</v>
      </c>
      <c r="F2818" s="90" t="s">
        <v>15747</v>
      </c>
      <c r="G2818" s="90" t="s">
        <v>15748</v>
      </c>
      <c r="H2818" s="90" t="s">
        <v>920</v>
      </c>
      <c r="I2818" s="90" t="s">
        <v>912</v>
      </c>
      <c r="J2818" s="116">
        <v>33</v>
      </c>
      <c r="K2818" s="90" t="s">
        <v>1963</v>
      </c>
      <c r="L2818" s="90" t="s">
        <v>586</v>
      </c>
      <c r="M2818" s="94" t="str">
        <f t="shared" si="47"/>
        <v>ALVAREZ Domingo Jesus</v>
      </c>
      <c r="N2818" s="94" t="str">
        <f>IFERROR(VLOOKUP(A2818,'[2]CLASES-TEMPORADA 2022_2023-2023'!$A:$M,12,0),"")</f>
        <v/>
      </c>
      <c r="O2818" s="90" t="str">
        <f>IFERROR(VLOOKUP(A2818,'[2]CLASES-TEMPORADA 2022_2023-2023'!$A:$M,13,0),"")</f>
        <v/>
      </c>
    </row>
    <row r="2819" spans="1:15" s="94" customFormat="1" x14ac:dyDescent="0.2">
      <c r="A2819" s="116">
        <v>23707</v>
      </c>
      <c r="B2819" s="90" t="s">
        <v>8750</v>
      </c>
      <c r="C2819" s="90" t="s">
        <v>1104</v>
      </c>
      <c r="D2819" s="90" t="s">
        <v>1906</v>
      </c>
      <c r="E2819" s="90" t="s">
        <v>5467</v>
      </c>
      <c r="F2819" s="90" t="s">
        <v>4238</v>
      </c>
      <c r="G2819" s="90" t="s">
        <v>14704</v>
      </c>
      <c r="H2819" s="90" t="s">
        <v>920</v>
      </c>
      <c r="I2819" s="90" t="s">
        <v>979</v>
      </c>
      <c r="J2819" s="116">
        <v>634</v>
      </c>
      <c r="K2819" s="90" t="s">
        <v>1963</v>
      </c>
      <c r="L2819" s="90" t="s">
        <v>593</v>
      </c>
      <c r="M2819" s="94" t="str">
        <f t="shared" si="47"/>
        <v>SAAVEDRA Oscar Luis</v>
      </c>
      <c r="N2819" s="94" t="str">
        <f>IFERROR(VLOOKUP(A2819,'[2]CLASES-TEMPORADA 2022_2023-2023'!$A:$M,12,0),"")</f>
        <v/>
      </c>
      <c r="O2819" s="90" t="str">
        <f>IFERROR(VLOOKUP(A2819,'[2]CLASES-TEMPORADA 2022_2023-2023'!$A:$M,13,0),"")</f>
        <v/>
      </c>
    </row>
    <row r="2820" spans="1:15" s="94" customFormat="1" x14ac:dyDescent="0.2">
      <c r="A2820" s="116">
        <v>23702</v>
      </c>
      <c r="B2820" s="90" t="s">
        <v>8750</v>
      </c>
      <c r="C2820" s="90" t="s">
        <v>5468</v>
      </c>
      <c r="D2820" s="90"/>
      <c r="E2820" s="90" t="s">
        <v>5469</v>
      </c>
      <c r="F2820" s="90" t="s">
        <v>3444</v>
      </c>
      <c r="G2820" s="90" t="s">
        <v>15749</v>
      </c>
      <c r="H2820" s="90" t="s">
        <v>909</v>
      </c>
      <c r="I2820" s="90" t="s">
        <v>4699</v>
      </c>
      <c r="J2820" s="116">
        <v>10008</v>
      </c>
      <c r="K2820" s="90" t="s">
        <v>2079</v>
      </c>
      <c r="L2820" s="90" t="s">
        <v>583</v>
      </c>
      <c r="M2820" s="94" t="str">
        <f t="shared" si="47"/>
        <v>TIMARU Adrian Daniel</v>
      </c>
      <c r="N2820" s="94" t="str">
        <f>IFERROR(VLOOKUP(A2820,'[2]CLASES-TEMPORADA 2022_2023-2023'!$A:$M,12,0),"")</f>
        <v/>
      </c>
      <c r="O2820" s="90" t="str">
        <f>IFERROR(VLOOKUP(A2820,'[2]CLASES-TEMPORADA 2022_2023-2023'!$A:$M,13,0),"")</f>
        <v/>
      </c>
    </row>
    <row r="2821" spans="1:15" s="94" customFormat="1" x14ac:dyDescent="0.2">
      <c r="A2821" s="116">
        <v>23700</v>
      </c>
      <c r="B2821" s="90" t="s">
        <v>8750</v>
      </c>
      <c r="C2821" s="90" t="s">
        <v>29</v>
      </c>
      <c r="D2821" s="90" t="s">
        <v>1487</v>
      </c>
      <c r="E2821" s="90" t="s">
        <v>75</v>
      </c>
      <c r="F2821" s="90" t="s">
        <v>5470</v>
      </c>
      <c r="G2821" s="90" t="s">
        <v>15750</v>
      </c>
      <c r="H2821" s="90" t="s">
        <v>909</v>
      </c>
      <c r="I2821" s="90" t="s">
        <v>4699</v>
      </c>
      <c r="J2821" s="116">
        <v>10008</v>
      </c>
      <c r="K2821" s="90" t="s">
        <v>1963</v>
      </c>
      <c r="L2821" s="90" t="s">
        <v>583</v>
      </c>
      <c r="M2821" s="94" t="str">
        <f t="shared" si="47"/>
        <v>SANCHEZ Jorge</v>
      </c>
      <c r="N2821" s="94" t="str">
        <f>IFERROR(VLOOKUP(A2821,'[2]CLASES-TEMPORADA 2022_2023-2023'!$A:$M,12,0),"")</f>
        <v/>
      </c>
      <c r="O2821" s="90" t="str">
        <f>IFERROR(VLOOKUP(A2821,'[2]CLASES-TEMPORADA 2022_2023-2023'!$A:$M,13,0),"")</f>
        <v/>
      </c>
    </row>
    <row r="2822" spans="1:15" s="94" customFormat="1" x14ac:dyDescent="0.2">
      <c r="A2822" s="116">
        <v>23693</v>
      </c>
      <c r="B2822" s="90" t="s">
        <v>8750</v>
      </c>
      <c r="C2822" s="90" t="s">
        <v>3310</v>
      </c>
      <c r="D2822" s="90" t="s">
        <v>5471</v>
      </c>
      <c r="E2822" s="90" t="s">
        <v>2562</v>
      </c>
      <c r="F2822" s="90" t="s">
        <v>5472</v>
      </c>
      <c r="G2822" s="90" t="s">
        <v>15751</v>
      </c>
      <c r="H2822" s="90" t="s">
        <v>920</v>
      </c>
      <c r="I2822" s="90" t="s">
        <v>1180</v>
      </c>
      <c r="J2822" s="116">
        <v>494</v>
      </c>
      <c r="K2822" s="90" t="s">
        <v>1963</v>
      </c>
      <c r="L2822" s="90" t="s">
        <v>587</v>
      </c>
      <c r="M2822" s="94" t="str">
        <f t="shared" si="47"/>
        <v>CORTADA Lluis</v>
      </c>
      <c r="N2822" s="94" t="str">
        <f>IFERROR(VLOOKUP(A2822,'[2]CLASES-TEMPORADA 2022_2023-2023'!$A:$M,12,0),"")</f>
        <v/>
      </c>
      <c r="O2822" s="90" t="str">
        <f>IFERROR(VLOOKUP(A2822,'[2]CLASES-TEMPORADA 2022_2023-2023'!$A:$M,13,0),"")</f>
        <v/>
      </c>
    </row>
    <row r="2823" spans="1:15" s="94" customFormat="1" x14ac:dyDescent="0.2">
      <c r="A2823" s="116">
        <v>23659</v>
      </c>
      <c r="B2823" s="90" t="s">
        <v>8750</v>
      </c>
      <c r="C2823" s="90" t="s">
        <v>1388</v>
      </c>
      <c r="D2823" s="90" t="s">
        <v>82</v>
      </c>
      <c r="E2823" s="90" t="s">
        <v>2139</v>
      </c>
      <c r="F2823" s="90" t="s">
        <v>5474</v>
      </c>
      <c r="G2823" s="90" t="s">
        <v>15752</v>
      </c>
      <c r="H2823" s="90" t="s">
        <v>913</v>
      </c>
      <c r="I2823" s="90" t="s">
        <v>327</v>
      </c>
      <c r="J2823" s="116">
        <v>504</v>
      </c>
      <c r="K2823" s="90" t="s">
        <v>1963</v>
      </c>
      <c r="L2823" s="90" t="s">
        <v>593</v>
      </c>
      <c r="M2823" s="94" t="str">
        <f t="shared" si="47"/>
        <v>ROCHA Dario</v>
      </c>
      <c r="N2823" s="94" t="str">
        <f>IFERROR(VLOOKUP(A2823,'[2]CLASES-TEMPORADA 2022_2023-2023'!$A:$M,12,0),"")</f>
        <v/>
      </c>
      <c r="O2823" s="90" t="str">
        <f>IFERROR(VLOOKUP(A2823,'[2]CLASES-TEMPORADA 2022_2023-2023'!$A:$M,13,0),"")</f>
        <v/>
      </c>
    </row>
    <row r="2824" spans="1:15" s="94" customFormat="1" x14ac:dyDescent="0.2">
      <c r="A2824" s="116">
        <v>23653</v>
      </c>
      <c r="B2824" s="90" t="s">
        <v>8750</v>
      </c>
      <c r="C2824" s="90" t="s">
        <v>144</v>
      </c>
      <c r="D2824" s="90" t="s">
        <v>5475</v>
      </c>
      <c r="E2824" s="90" t="s">
        <v>2030</v>
      </c>
      <c r="F2824" s="90" t="s">
        <v>5476</v>
      </c>
      <c r="G2824" s="90" t="s">
        <v>15753</v>
      </c>
      <c r="H2824" s="90" t="s">
        <v>920</v>
      </c>
      <c r="I2824" s="90" t="s">
        <v>1259</v>
      </c>
      <c r="J2824" s="116">
        <v>10225</v>
      </c>
      <c r="K2824" s="90" t="s">
        <v>1963</v>
      </c>
      <c r="L2824" s="90" t="s">
        <v>599</v>
      </c>
      <c r="M2824" s="94" t="str">
        <f t="shared" si="47"/>
        <v>PRIETO Pedro</v>
      </c>
      <c r="N2824" s="94" t="str">
        <f>IFERROR(VLOOKUP(A2824,'[2]CLASES-TEMPORADA 2022_2023-2023'!$A:$M,12,0),"")</f>
        <v/>
      </c>
      <c r="O2824" s="90" t="str">
        <f>IFERROR(VLOOKUP(A2824,'[2]CLASES-TEMPORADA 2022_2023-2023'!$A:$M,13,0),"")</f>
        <v/>
      </c>
    </row>
    <row r="2825" spans="1:15" s="94" customFormat="1" x14ac:dyDescent="0.2">
      <c r="A2825" s="116">
        <v>23652</v>
      </c>
      <c r="B2825" s="90" t="s">
        <v>8750</v>
      </c>
      <c r="C2825" s="90" t="s">
        <v>2009</v>
      </c>
      <c r="D2825" s="90" t="s">
        <v>15754</v>
      </c>
      <c r="E2825" s="90" t="s">
        <v>105</v>
      </c>
      <c r="F2825" s="90" t="s">
        <v>15755</v>
      </c>
      <c r="G2825" s="90" t="s">
        <v>15756</v>
      </c>
      <c r="H2825" s="90" t="s">
        <v>920</v>
      </c>
      <c r="I2825" s="90" t="s">
        <v>4239</v>
      </c>
      <c r="J2825" s="116">
        <v>10167</v>
      </c>
      <c r="K2825" s="90" t="s">
        <v>1963</v>
      </c>
      <c r="L2825" s="90" t="s">
        <v>599</v>
      </c>
      <c r="M2825" s="94" t="str">
        <f t="shared" si="47"/>
        <v>PIZARRO Francisco Javier</v>
      </c>
      <c r="N2825" s="94" t="str">
        <f>IFERROR(VLOOKUP(A2825,'[2]CLASES-TEMPORADA 2022_2023-2023'!$A:$M,12,0),"")</f>
        <v/>
      </c>
      <c r="O2825" s="90" t="str">
        <f>IFERROR(VLOOKUP(A2825,'[2]CLASES-TEMPORADA 2022_2023-2023'!$A:$M,13,0),"")</f>
        <v/>
      </c>
    </row>
    <row r="2826" spans="1:15" s="94" customFormat="1" x14ac:dyDescent="0.2">
      <c r="A2826" s="116">
        <v>23651</v>
      </c>
      <c r="B2826" s="90" t="s">
        <v>8750</v>
      </c>
      <c r="C2826" s="90" t="s">
        <v>29</v>
      </c>
      <c r="D2826" s="90" t="s">
        <v>69</v>
      </c>
      <c r="E2826" s="90" t="s">
        <v>108</v>
      </c>
      <c r="F2826" s="90" t="s">
        <v>15757</v>
      </c>
      <c r="G2826" s="90" t="s">
        <v>15758</v>
      </c>
      <c r="H2826" s="90" t="s">
        <v>913</v>
      </c>
      <c r="I2826" s="90" t="s">
        <v>1259</v>
      </c>
      <c r="J2826" s="116">
        <v>10225</v>
      </c>
      <c r="K2826" s="90" t="s">
        <v>1963</v>
      </c>
      <c r="L2826" s="90" t="s">
        <v>599</v>
      </c>
      <c r="M2826" s="94" t="str">
        <f t="shared" si="47"/>
        <v>SANCHEZ Sergio</v>
      </c>
      <c r="N2826" s="94" t="str">
        <f>IFERROR(VLOOKUP(A2826,'[2]CLASES-TEMPORADA 2022_2023-2023'!$A:$M,12,0),"")</f>
        <v/>
      </c>
      <c r="O2826" s="90" t="str">
        <f>IFERROR(VLOOKUP(A2826,'[2]CLASES-TEMPORADA 2022_2023-2023'!$A:$M,13,0),"")</f>
        <v/>
      </c>
    </row>
    <row r="2827" spans="1:15" s="94" customFormat="1" x14ac:dyDescent="0.2">
      <c r="A2827" s="116">
        <v>23649</v>
      </c>
      <c r="B2827" s="90" t="s">
        <v>8750</v>
      </c>
      <c r="C2827" s="90" t="s">
        <v>66</v>
      </c>
      <c r="D2827" s="90" t="s">
        <v>31</v>
      </c>
      <c r="E2827" s="90" t="s">
        <v>2385</v>
      </c>
      <c r="F2827" s="90" t="s">
        <v>5477</v>
      </c>
      <c r="G2827" s="90" t="s">
        <v>15759</v>
      </c>
      <c r="H2827" s="90" t="s">
        <v>920</v>
      </c>
      <c r="I2827" s="90" t="s">
        <v>1259</v>
      </c>
      <c r="J2827" s="116">
        <v>10225</v>
      </c>
      <c r="K2827" s="90" t="s">
        <v>1963</v>
      </c>
      <c r="L2827" s="90" t="s">
        <v>599</v>
      </c>
      <c r="M2827" s="94" t="str">
        <f t="shared" si="47"/>
        <v>MARTIN Roberto</v>
      </c>
      <c r="N2827" s="94" t="str">
        <f>IFERROR(VLOOKUP(A2827,'[2]CLASES-TEMPORADA 2022_2023-2023'!$A:$M,12,0),"")</f>
        <v/>
      </c>
      <c r="O2827" s="90" t="str">
        <f>IFERROR(VLOOKUP(A2827,'[2]CLASES-TEMPORADA 2022_2023-2023'!$A:$M,13,0),"")</f>
        <v/>
      </c>
    </row>
    <row r="2828" spans="1:15" s="94" customFormat="1" x14ac:dyDescent="0.2">
      <c r="A2828" s="116">
        <v>23648</v>
      </c>
      <c r="B2828" s="90" t="s">
        <v>8750</v>
      </c>
      <c r="C2828" s="90" t="s">
        <v>2348</v>
      </c>
      <c r="D2828" s="90" t="s">
        <v>5478</v>
      </c>
      <c r="E2828" s="90" t="s">
        <v>2034</v>
      </c>
      <c r="F2828" s="90" t="s">
        <v>5479</v>
      </c>
      <c r="G2828" s="90" t="s">
        <v>15760</v>
      </c>
      <c r="H2828" s="90" t="s">
        <v>909</v>
      </c>
      <c r="I2828" s="90" t="s">
        <v>4759</v>
      </c>
      <c r="J2828" s="116">
        <v>150</v>
      </c>
      <c r="K2828" s="90" t="s">
        <v>1963</v>
      </c>
      <c r="L2828" s="90" t="s">
        <v>599</v>
      </c>
      <c r="M2828" s="94" t="str">
        <f t="shared" si="47"/>
        <v>RIVERA Victor</v>
      </c>
      <c r="N2828" s="94" t="str">
        <f>IFERROR(VLOOKUP(A2828,'[2]CLASES-TEMPORADA 2022_2023-2023'!$A:$M,12,0),"")</f>
        <v/>
      </c>
      <c r="O2828" s="90" t="str">
        <f>IFERROR(VLOOKUP(A2828,'[2]CLASES-TEMPORADA 2022_2023-2023'!$A:$M,13,0),"")</f>
        <v/>
      </c>
    </row>
    <row r="2829" spans="1:15" s="94" customFormat="1" x14ac:dyDescent="0.2">
      <c r="A2829" s="116">
        <v>23647</v>
      </c>
      <c r="B2829" s="90" t="s">
        <v>8750</v>
      </c>
      <c r="C2829" s="90" t="s">
        <v>81</v>
      </c>
      <c r="D2829" s="90" t="s">
        <v>1376</v>
      </c>
      <c r="E2829" s="90" t="s">
        <v>18</v>
      </c>
      <c r="F2829" s="90" t="s">
        <v>15761</v>
      </c>
      <c r="G2829" s="90" t="s">
        <v>15762</v>
      </c>
      <c r="H2829" s="90" t="s">
        <v>920</v>
      </c>
      <c r="I2829" s="90" t="s">
        <v>1259</v>
      </c>
      <c r="J2829" s="116">
        <v>10225</v>
      </c>
      <c r="K2829" s="90" t="s">
        <v>1963</v>
      </c>
      <c r="L2829" s="90" t="s">
        <v>599</v>
      </c>
      <c r="M2829" s="94" t="str">
        <f t="shared" si="47"/>
        <v>SASTRE Enrique</v>
      </c>
      <c r="N2829" s="94" t="str">
        <f>IFERROR(VLOOKUP(A2829,'[2]CLASES-TEMPORADA 2022_2023-2023'!$A:$M,12,0),"")</f>
        <v/>
      </c>
      <c r="O2829" s="90" t="str">
        <f>IFERROR(VLOOKUP(A2829,'[2]CLASES-TEMPORADA 2022_2023-2023'!$A:$M,13,0),"")</f>
        <v/>
      </c>
    </row>
    <row r="2830" spans="1:15" s="94" customFormat="1" x14ac:dyDescent="0.2">
      <c r="A2830" s="116">
        <v>23637</v>
      </c>
      <c r="B2830" s="90" t="s">
        <v>10851</v>
      </c>
      <c r="C2830" s="90" t="s">
        <v>1003</v>
      </c>
      <c r="D2830" s="90" t="s">
        <v>66</v>
      </c>
      <c r="E2830" s="90" t="s">
        <v>1004</v>
      </c>
      <c r="F2830" s="90" t="s">
        <v>5480</v>
      </c>
      <c r="G2830" s="90" t="s">
        <v>15763</v>
      </c>
      <c r="H2830" s="90" t="s">
        <v>909</v>
      </c>
      <c r="I2830" s="90" t="s">
        <v>1002</v>
      </c>
      <c r="J2830" s="116">
        <v>10061</v>
      </c>
      <c r="K2830" s="90" t="s">
        <v>1963</v>
      </c>
      <c r="L2830" s="90" t="s">
        <v>583</v>
      </c>
      <c r="M2830" s="94" t="str">
        <f t="shared" si="47"/>
        <v>DE LAS HERAS Lydia</v>
      </c>
      <c r="N2830" s="94" t="str">
        <f>IFERROR(VLOOKUP(A2830,'[2]CLASES-TEMPORADA 2022_2023-2023'!$A:$M,12,0),"")</f>
        <v/>
      </c>
      <c r="O2830" s="90" t="str">
        <f>IFERROR(VLOOKUP(A2830,'[2]CLASES-TEMPORADA 2022_2023-2023'!$A:$M,13,0),"")</f>
        <v/>
      </c>
    </row>
    <row r="2831" spans="1:15" s="94" customFormat="1" x14ac:dyDescent="0.2">
      <c r="A2831" s="116">
        <v>23636</v>
      </c>
      <c r="B2831" s="90" t="s">
        <v>10851</v>
      </c>
      <c r="C2831" s="90" t="s">
        <v>1813</v>
      </c>
      <c r="D2831" s="90" t="s">
        <v>2040</v>
      </c>
      <c r="E2831" s="90" t="s">
        <v>4195</v>
      </c>
      <c r="F2831" s="90" t="s">
        <v>5481</v>
      </c>
      <c r="G2831" s="90" t="s">
        <v>15764</v>
      </c>
      <c r="H2831" s="90" t="s">
        <v>909</v>
      </c>
      <c r="I2831" s="90" t="s">
        <v>926</v>
      </c>
      <c r="J2831" s="116">
        <v>100</v>
      </c>
      <c r="K2831" s="90" t="s">
        <v>1963</v>
      </c>
      <c r="L2831" s="90" t="s">
        <v>588</v>
      </c>
      <c r="M2831" s="94" t="str">
        <f t="shared" si="47"/>
        <v>QUESADA Monica</v>
      </c>
      <c r="N2831" s="94" t="str">
        <f>IFERROR(VLOOKUP(A2831,'[2]CLASES-TEMPORADA 2022_2023-2023'!$A:$M,12,0),"")</f>
        <v/>
      </c>
      <c r="O2831" s="90" t="str">
        <f>IFERROR(VLOOKUP(A2831,'[2]CLASES-TEMPORADA 2022_2023-2023'!$A:$M,13,0),"")</f>
        <v/>
      </c>
    </row>
    <row r="2832" spans="1:15" s="94" customFormat="1" x14ac:dyDescent="0.2">
      <c r="A2832" s="116">
        <v>23635</v>
      </c>
      <c r="B2832" s="90" t="s">
        <v>8750</v>
      </c>
      <c r="C2832" s="90" t="s">
        <v>1813</v>
      </c>
      <c r="D2832" s="90" t="s">
        <v>2040</v>
      </c>
      <c r="E2832" s="90" t="s">
        <v>79</v>
      </c>
      <c r="F2832" s="90" t="s">
        <v>5482</v>
      </c>
      <c r="G2832" s="90" t="s">
        <v>15765</v>
      </c>
      <c r="H2832" s="90" t="s">
        <v>920</v>
      </c>
      <c r="I2832" s="90" t="s">
        <v>1183</v>
      </c>
      <c r="J2832" s="116">
        <v>600</v>
      </c>
      <c r="K2832" s="90" t="s">
        <v>1963</v>
      </c>
      <c r="L2832" s="90" t="s">
        <v>583</v>
      </c>
      <c r="M2832" s="94" t="str">
        <f t="shared" si="47"/>
        <v>QUESADA Miguel</v>
      </c>
      <c r="N2832" s="94" t="str">
        <f>IFERROR(VLOOKUP(A2832,'[2]CLASES-TEMPORADA 2022_2023-2023'!$A:$M,12,0),"")</f>
        <v/>
      </c>
      <c r="O2832" s="90" t="str">
        <f>IFERROR(VLOOKUP(A2832,'[2]CLASES-TEMPORADA 2022_2023-2023'!$A:$M,13,0),"")</f>
        <v/>
      </c>
    </row>
    <row r="2833" spans="1:15" s="94" customFormat="1" x14ac:dyDescent="0.2">
      <c r="A2833" s="116">
        <v>23627</v>
      </c>
      <c r="B2833" s="90" t="s">
        <v>8750</v>
      </c>
      <c r="C2833" s="90" t="s">
        <v>4010</v>
      </c>
      <c r="D2833" s="90" t="s">
        <v>1495</v>
      </c>
      <c r="E2833" s="90" t="s">
        <v>1088</v>
      </c>
      <c r="F2833" s="90" t="s">
        <v>15766</v>
      </c>
      <c r="G2833" s="90" t="s">
        <v>15767</v>
      </c>
      <c r="H2833" s="90" t="s">
        <v>909</v>
      </c>
      <c r="I2833" s="90" t="s">
        <v>1139</v>
      </c>
      <c r="J2833" s="116">
        <v>52</v>
      </c>
      <c r="K2833" s="90" t="s">
        <v>1963</v>
      </c>
      <c r="L2833" s="90" t="s">
        <v>598</v>
      </c>
      <c r="M2833" s="94" t="str">
        <f t="shared" si="47"/>
        <v>ENCINAS Laura</v>
      </c>
      <c r="N2833" s="94" t="str">
        <f>IFERROR(VLOOKUP(A2833,'[2]CLASES-TEMPORADA 2022_2023-2023'!$A:$M,12,0),"")</f>
        <v/>
      </c>
      <c r="O2833" s="90" t="str">
        <f>IFERROR(VLOOKUP(A2833,'[2]CLASES-TEMPORADA 2022_2023-2023'!$A:$M,13,0),"")</f>
        <v/>
      </c>
    </row>
    <row r="2834" spans="1:15" s="94" customFormat="1" x14ac:dyDescent="0.2">
      <c r="A2834" s="116">
        <v>23623</v>
      </c>
      <c r="B2834" s="90" t="s">
        <v>8750</v>
      </c>
      <c r="C2834" s="90" t="s">
        <v>5483</v>
      </c>
      <c r="D2834" s="90" t="s">
        <v>84</v>
      </c>
      <c r="E2834" s="90" t="s">
        <v>3079</v>
      </c>
      <c r="F2834" s="90" t="s">
        <v>5484</v>
      </c>
      <c r="G2834" s="90" t="s">
        <v>15768</v>
      </c>
      <c r="H2834" s="90" t="s">
        <v>913</v>
      </c>
      <c r="I2834" s="90" t="s">
        <v>1250</v>
      </c>
      <c r="J2834" s="116">
        <v>367</v>
      </c>
      <c r="K2834" s="90" t="s">
        <v>1963</v>
      </c>
      <c r="L2834" s="90" t="s">
        <v>599</v>
      </c>
      <c r="M2834" s="94" t="str">
        <f t="shared" si="47"/>
        <v>PELLITERO Gregorio</v>
      </c>
      <c r="N2834" s="94" t="str">
        <f>IFERROR(VLOOKUP(A2834,'[2]CLASES-TEMPORADA 2022_2023-2023'!$A:$M,12,0),"")</f>
        <v/>
      </c>
      <c r="O2834" s="90" t="str">
        <f>IFERROR(VLOOKUP(A2834,'[2]CLASES-TEMPORADA 2022_2023-2023'!$A:$M,13,0),"")</f>
        <v/>
      </c>
    </row>
    <row r="2835" spans="1:15" s="94" customFormat="1" x14ac:dyDescent="0.2">
      <c r="A2835" s="116">
        <v>23620</v>
      </c>
      <c r="B2835" s="90" t="s">
        <v>8750</v>
      </c>
      <c r="C2835" s="90" t="s">
        <v>21</v>
      </c>
      <c r="D2835" s="90" t="s">
        <v>25</v>
      </c>
      <c r="E2835" s="90" t="s">
        <v>41</v>
      </c>
      <c r="F2835" s="90" t="s">
        <v>15769</v>
      </c>
      <c r="G2835" s="90" t="s">
        <v>15770</v>
      </c>
      <c r="H2835" s="90" t="s">
        <v>920</v>
      </c>
      <c r="I2835" s="90" t="s">
        <v>941</v>
      </c>
      <c r="J2835" s="116">
        <v>262</v>
      </c>
      <c r="K2835" s="90" t="s">
        <v>1963</v>
      </c>
      <c r="L2835" s="90" t="s">
        <v>587</v>
      </c>
      <c r="M2835" s="94" t="str">
        <f t="shared" si="47"/>
        <v>GARCIA David</v>
      </c>
      <c r="N2835" s="94" t="str">
        <f>IFERROR(VLOOKUP(A2835,'[2]CLASES-TEMPORADA 2022_2023-2023'!$A:$M,12,0),"")</f>
        <v/>
      </c>
      <c r="O2835" s="90" t="str">
        <f>IFERROR(VLOOKUP(A2835,'[2]CLASES-TEMPORADA 2022_2023-2023'!$A:$M,13,0),"")</f>
        <v/>
      </c>
    </row>
    <row r="2836" spans="1:15" s="94" customFormat="1" x14ac:dyDescent="0.2">
      <c r="A2836" s="116">
        <v>23615</v>
      </c>
      <c r="B2836" s="90" t="s">
        <v>10851</v>
      </c>
      <c r="C2836" s="90" t="s">
        <v>25</v>
      </c>
      <c r="D2836" s="90" t="s">
        <v>5485</v>
      </c>
      <c r="E2836" s="90" t="s">
        <v>5486</v>
      </c>
      <c r="F2836" s="90" t="s">
        <v>5487</v>
      </c>
      <c r="G2836" s="90" t="s">
        <v>15771</v>
      </c>
      <c r="H2836" s="90" t="s">
        <v>920</v>
      </c>
      <c r="I2836" s="90" t="s">
        <v>997</v>
      </c>
      <c r="J2836" s="116">
        <v>10007</v>
      </c>
      <c r="K2836" s="90" t="s">
        <v>1963</v>
      </c>
      <c r="L2836" s="90" t="s">
        <v>599</v>
      </c>
      <c r="M2836" s="94" t="str">
        <f t="shared" si="47"/>
        <v>MARTINEZ Cecilia</v>
      </c>
      <c r="N2836" s="94" t="str">
        <f>IFERROR(VLOOKUP(A2836,'[2]CLASES-TEMPORADA 2022_2023-2023'!$A:$M,12,0),"")</f>
        <v/>
      </c>
      <c r="O2836" s="90" t="str">
        <f>IFERROR(VLOOKUP(A2836,'[2]CLASES-TEMPORADA 2022_2023-2023'!$A:$M,13,0),"")</f>
        <v/>
      </c>
    </row>
    <row r="2837" spans="1:15" s="94" customFormat="1" x14ac:dyDescent="0.2">
      <c r="A2837" s="116">
        <v>23596</v>
      </c>
      <c r="B2837" s="90" t="s">
        <v>8750</v>
      </c>
      <c r="C2837" s="90" t="s">
        <v>74</v>
      </c>
      <c r="D2837" s="90" t="s">
        <v>74</v>
      </c>
      <c r="E2837" s="90" t="s">
        <v>5489</v>
      </c>
      <c r="F2837" s="90" t="s">
        <v>5490</v>
      </c>
      <c r="G2837" s="90" t="s">
        <v>15772</v>
      </c>
      <c r="H2837" s="90" t="s">
        <v>913</v>
      </c>
      <c r="I2837" s="90" t="s">
        <v>1210</v>
      </c>
      <c r="J2837" s="116">
        <v>668</v>
      </c>
      <c r="K2837" s="90" t="s">
        <v>1963</v>
      </c>
      <c r="L2837" s="90" t="s">
        <v>585</v>
      </c>
      <c r="M2837" s="94" t="str">
        <f t="shared" si="47"/>
        <v>SANZ Fructuoso</v>
      </c>
      <c r="N2837" s="94" t="str">
        <f>IFERROR(VLOOKUP(A2837,'[2]CLASES-TEMPORADA 2022_2023-2023'!$A:$M,12,0),"")</f>
        <v/>
      </c>
      <c r="O2837" s="90" t="str">
        <f>IFERROR(VLOOKUP(A2837,'[2]CLASES-TEMPORADA 2022_2023-2023'!$A:$M,13,0),"")</f>
        <v/>
      </c>
    </row>
    <row r="2838" spans="1:15" s="94" customFormat="1" x14ac:dyDescent="0.2">
      <c r="A2838" s="116">
        <v>23581</v>
      </c>
      <c r="B2838" s="90" t="s">
        <v>8750</v>
      </c>
      <c r="C2838" s="90" t="s">
        <v>138</v>
      </c>
      <c r="D2838" s="90" t="s">
        <v>46</v>
      </c>
      <c r="E2838" s="90" t="s">
        <v>77</v>
      </c>
      <c r="F2838" s="90" t="s">
        <v>6782</v>
      </c>
      <c r="G2838" s="90" t="s">
        <v>15773</v>
      </c>
      <c r="H2838" s="90" t="s">
        <v>909</v>
      </c>
      <c r="I2838" s="90" t="s">
        <v>1176</v>
      </c>
      <c r="J2838" s="116">
        <v>10133</v>
      </c>
      <c r="K2838" s="90" t="s">
        <v>1963</v>
      </c>
      <c r="L2838" s="90" t="s">
        <v>591</v>
      </c>
      <c r="M2838" s="94" t="str">
        <f t="shared" si="47"/>
        <v>DELGADO Alberto</v>
      </c>
      <c r="N2838" s="94" t="str">
        <f>IFERROR(VLOOKUP(A2838,'[2]CLASES-TEMPORADA 2022_2023-2023'!$A:$M,12,0),"")</f>
        <v/>
      </c>
      <c r="O2838" s="90" t="str">
        <f>IFERROR(VLOOKUP(A2838,'[2]CLASES-TEMPORADA 2022_2023-2023'!$A:$M,13,0),"")</f>
        <v/>
      </c>
    </row>
    <row r="2839" spans="1:15" s="94" customFormat="1" x14ac:dyDescent="0.2">
      <c r="A2839" s="116">
        <v>23573</v>
      </c>
      <c r="B2839" s="90" t="s">
        <v>10851</v>
      </c>
      <c r="C2839" s="90" t="s">
        <v>1409</v>
      </c>
      <c r="D2839" s="90" t="s">
        <v>3969</v>
      </c>
      <c r="E2839" s="90" t="s">
        <v>3806</v>
      </c>
      <c r="F2839" s="90" t="s">
        <v>4240</v>
      </c>
      <c r="G2839" s="90" t="s">
        <v>15774</v>
      </c>
      <c r="H2839" s="90" t="s">
        <v>913</v>
      </c>
      <c r="I2839" s="90" t="s">
        <v>935</v>
      </c>
      <c r="J2839" s="116">
        <v>233</v>
      </c>
      <c r="K2839" s="90" t="s">
        <v>1963</v>
      </c>
      <c r="L2839" s="90" t="s">
        <v>520</v>
      </c>
      <c r="M2839" s="94" t="str">
        <f t="shared" si="47"/>
        <v>MONTERO Candela</v>
      </c>
      <c r="N2839" s="94" t="str">
        <f>IFERROR(VLOOKUP(A2839,'[2]CLASES-TEMPORADA 2022_2023-2023'!$A:$M,12,0),"")</f>
        <v/>
      </c>
      <c r="O2839" s="90" t="str">
        <f>IFERROR(VLOOKUP(A2839,'[2]CLASES-TEMPORADA 2022_2023-2023'!$A:$M,13,0),"")</f>
        <v/>
      </c>
    </row>
    <row r="2840" spans="1:15" s="94" customFormat="1" x14ac:dyDescent="0.2">
      <c r="A2840" s="116">
        <v>23571</v>
      </c>
      <c r="B2840" s="90" t="s">
        <v>8750</v>
      </c>
      <c r="C2840" s="90" t="s">
        <v>46</v>
      </c>
      <c r="D2840" s="90" t="s">
        <v>5491</v>
      </c>
      <c r="E2840" s="90" t="s">
        <v>3909</v>
      </c>
      <c r="F2840" s="90" t="s">
        <v>5492</v>
      </c>
      <c r="G2840" s="90" t="s">
        <v>15775</v>
      </c>
      <c r="H2840" s="90" t="s">
        <v>913</v>
      </c>
      <c r="I2840" s="90" t="s">
        <v>935</v>
      </c>
      <c r="J2840" s="116">
        <v>233</v>
      </c>
      <c r="K2840" s="90" t="s">
        <v>1963</v>
      </c>
      <c r="L2840" s="90" t="s">
        <v>520</v>
      </c>
      <c r="M2840" s="94" t="str">
        <f t="shared" si="47"/>
        <v>RODRIGUEZ Brais</v>
      </c>
      <c r="N2840" s="94" t="str">
        <f>IFERROR(VLOOKUP(A2840,'[2]CLASES-TEMPORADA 2022_2023-2023'!$A:$M,12,0),"")</f>
        <v/>
      </c>
      <c r="O2840" s="90" t="str">
        <f>IFERROR(VLOOKUP(A2840,'[2]CLASES-TEMPORADA 2022_2023-2023'!$A:$M,13,0),"")</f>
        <v/>
      </c>
    </row>
    <row r="2841" spans="1:15" s="94" customFormat="1" x14ac:dyDescent="0.2">
      <c r="A2841" s="116">
        <v>23560</v>
      </c>
      <c r="B2841" s="90" t="s">
        <v>8750</v>
      </c>
      <c r="C2841" s="90" t="s">
        <v>5494</v>
      </c>
      <c r="D2841" s="90" t="s">
        <v>5495</v>
      </c>
      <c r="E2841" s="90" t="s">
        <v>5496</v>
      </c>
      <c r="F2841" s="90" t="s">
        <v>2931</v>
      </c>
      <c r="G2841" s="90" t="s">
        <v>15776</v>
      </c>
      <c r="H2841" s="90" t="s">
        <v>920</v>
      </c>
      <c r="I2841" s="90" t="s">
        <v>666</v>
      </c>
      <c r="J2841" s="116">
        <v>10219</v>
      </c>
      <c r="K2841" s="90" t="s">
        <v>1963</v>
      </c>
      <c r="L2841" s="90" t="s">
        <v>591</v>
      </c>
      <c r="M2841" s="94" t="str">
        <f t="shared" si="47"/>
        <v>BARO Diego Ezequiel</v>
      </c>
      <c r="N2841" s="94" t="str">
        <f>IFERROR(VLOOKUP(A2841,'[2]CLASES-TEMPORADA 2022_2023-2023'!$A:$M,12,0),"")</f>
        <v/>
      </c>
      <c r="O2841" s="90" t="str">
        <f>IFERROR(VLOOKUP(A2841,'[2]CLASES-TEMPORADA 2022_2023-2023'!$A:$M,13,0),"")</f>
        <v/>
      </c>
    </row>
    <row r="2842" spans="1:15" s="94" customFormat="1" x14ac:dyDescent="0.2">
      <c r="A2842" s="116">
        <v>23556</v>
      </c>
      <c r="B2842" s="90" t="s">
        <v>8750</v>
      </c>
      <c r="C2842" s="90" t="s">
        <v>3779</v>
      </c>
      <c r="D2842" s="90" t="s">
        <v>7887</v>
      </c>
      <c r="E2842" s="90" t="s">
        <v>2040</v>
      </c>
      <c r="F2842" s="90" t="s">
        <v>15777</v>
      </c>
      <c r="G2842" s="90" t="s">
        <v>15778</v>
      </c>
      <c r="H2842" s="90" t="s">
        <v>920</v>
      </c>
      <c r="I2842" s="90" t="s">
        <v>1009</v>
      </c>
      <c r="J2842" s="116">
        <v>10098</v>
      </c>
      <c r="K2842" s="90" t="s">
        <v>1963</v>
      </c>
      <c r="L2842" s="90" t="s">
        <v>591</v>
      </c>
      <c r="M2842" s="94" t="str">
        <f t="shared" si="47"/>
        <v>GALLEGOS Juan</v>
      </c>
      <c r="N2842" s="94" t="str">
        <f>IFERROR(VLOOKUP(A2842,'[2]CLASES-TEMPORADA 2022_2023-2023'!$A:$M,12,0),"")</f>
        <v/>
      </c>
      <c r="O2842" s="90" t="str">
        <f>IFERROR(VLOOKUP(A2842,'[2]CLASES-TEMPORADA 2022_2023-2023'!$A:$M,13,0),"")</f>
        <v/>
      </c>
    </row>
    <row r="2843" spans="1:15" s="94" customFormat="1" x14ac:dyDescent="0.2">
      <c r="A2843" s="116">
        <v>23553</v>
      </c>
      <c r="B2843" s="90" t="s">
        <v>8750</v>
      </c>
      <c r="C2843" s="90" t="s">
        <v>5497</v>
      </c>
      <c r="D2843" s="90" t="s">
        <v>1974</v>
      </c>
      <c r="E2843" s="90" t="s">
        <v>18</v>
      </c>
      <c r="F2843" s="90" t="s">
        <v>2202</v>
      </c>
      <c r="G2843" s="90" t="s">
        <v>15779</v>
      </c>
      <c r="H2843" s="90" t="s">
        <v>913</v>
      </c>
      <c r="I2843" s="90" t="s">
        <v>915</v>
      </c>
      <c r="J2843" s="116">
        <v>37</v>
      </c>
      <c r="K2843" s="90" t="s">
        <v>1963</v>
      </c>
      <c r="L2843" s="90" t="s">
        <v>185</v>
      </c>
      <c r="M2843" s="94" t="str">
        <f t="shared" si="47"/>
        <v>LIMONTA Enrique</v>
      </c>
      <c r="N2843" s="94" t="str">
        <f>IFERROR(VLOOKUP(A2843,'[2]CLASES-TEMPORADA 2022_2023-2023'!$A:$M,12,0),"")</f>
        <v/>
      </c>
      <c r="O2843" s="90" t="str">
        <f>IFERROR(VLOOKUP(A2843,'[2]CLASES-TEMPORADA 2022_2023-2023'!$A:$M,13,0),"")</f>
        <v/>
      </c>
    </row>
    <row r="2844" spans="1:15" s="94" customFormat="1" x14ac:dyDescent="0.2">
      <c r="A2844" s="116">
        <v>23543</v>
      </c>
      <c r="B2844" s="90" t="s">
        <v>8750</v>
      </c>
      <c r="C2844" s="90" t="s">
        <v>5104</v>
      </c>
      <c r="D2844" s="90" t="s">
        <v>5498</v>
      </c>
      <c r="E2844" s="90" t="s">
        <v>3209</v>
      </c>
      <c r="F2844" s="90" t="s">
        <v>5499</v>
      </c>
      <c r="G2844" s="90" t="s">
        <v>15780</v>
      </c>
      <c r="H2844" s="90" t="s">
        <v>909</v>
      </c>
      <c r="I2844" s="90" t="s">
        <v>5052</v>
      </c>
      <c r="J2844" s="116">
        <v>10062</v>
      </c>
      <c r="K2844" s="90" t="s">
        <v>1963</v>
      </c>
      <c r="L2844" s="90" t="s">
        <v>599</v>
      </c>
      <c r="M2844" s="94" t="str">
        <f t="shared" si="47"/>
        <v>MOYANO Jose Luis</v>
      </c>
      <c r="N2844" s="94" t="str">
        <f>IFERROR(VLOOKUP(A2844,'[2]CLASES-TEMPORADA 2022_2023-2023'!$A:$M,12,0),"")</f>
        <v/>
      </c>
      <c r="O2844" s="90" t="str">
        <f>IFERROR(VLOOKUP(A2844,'[2]CLASES-TEMPORADA 2022_2023-2023'!$A:$M,13,0),"")</f>
        <v/>
      </c>
    </row>
    <row r="2845" spans="1:15" s="94" customFormat="1" x14ac:dyDescent="0.2">
      <c r="A2845" s="116">
        <v>23534</v>
      </c>
      <c r="B2845" s="90" t="s">
        <v>8750</v>
      </c>
      <c r="C2845" s="90" t="s">
        <v>1541</v>
      </c>
      <c r="D2845" s="90" t="s">
        <v>144</v>
      </c>
      <c r="E2845" s="90" t="s">
        <v>107</v>
      </c>
      <c r="F2845" s="90" t="s">
        <v>15781</v>
      </c>
      <c r="G2845" s="90" t="s">
        <v>15782</v>
      </c>
      <c r="H2845" s="90" t="s">
        <v>913</v>
      </c>
      <c r="I2845" s="90" t="s">
        <v>929</v>
      </c>
      <c r="J2845" s="116">
        <v>111</v>
      </c>
      <c r="K2845" s="90" t="s">
        <v>1963</v>
      </c>
      <c r="L2845" s="90" t="s">
        <v>598</v>
      </c>
      <c r="M2845" s="94" t="str">
        <f t="shared" si="47"/>
        <v>VEGA Ivan</v>
      </c>
      <c r="N2845" s="94" t="str">
        <f>IFERROR(VLOOKUP(A2845,'[2]CLASES-TEMPORADA 2022_2023-2023'!$A:$M,12,0),"")</f>
        <v/>
      </c>
      <c r="O2845" s="90" t="str">
        <f>IFERROR(VLOOKUP(A2845,'[2]CLASES-TEMPORADA 2022_2023-2023'!$A:$M,13,0),"")</f>
        <v/>
      </c>
    </row>
    <row r="2846" spans="1:15" s="94" customFormat="1" x14ac:dyDescent="0.2">
      <c r="A2846" s="116">
        <v>23533</v>
      </c>
      <c r="B2846" s="90" t="s">
        <v>8750</v>
      </c>
      <c r="C2846" s="90" t="s">
        <v>5500</v>
      </c>
      <c r="D2846" s="90" t="s">
        <v>21</v>
      </c>
      <c r="E2846" s="90" t="s">
        <v>57</v>
      </c>
      <c r="F2846" s="90" t="s">
        <v>5501</v>
      </c>
      <c r="G2846" s="90" t="s">
        <v>15783</v>
      </c>
      <c r="H2846" s="90" t="s">
        <v>913</v>
      </c>
      <c r="I2846" s="90" t="s">
        <v>929</v>
      </c>
      <c r="J2846" s="116">
        <v>111</v>
      </c>
      <c r="K2846" s="90" t="s">
        <v>1963</v>
      </c>
      <c r="L2846" s="90" t="s">
        <v>598</v>
      </c>
      <c r="M2846" s="94" t="str">
        <f t="shared" si="47"/>
        <v>BARAGAÑO Fernando</v>
      </c>
      <c r="N2846" s="94" t="str">
        <f>IFERROR(VLOOKUP(A2846,'[2]CLASES-TEMPORADA 2022_2023-2023'!$A:$M,12,0),"")</f>
        <v/>
      </c>
      <c r="O2846" s="90" t="str">
        <f>IFERROR(VLOOKUP(A2846,'[2]CLASES-TEMPORADA 2022_2023-2023'!$A:$M,13,0),"")</f>
        <v/>
      </c>
    </row>
    <row r="2847" spans="1:15" s="94" customFormat="1" x14ac:dyDescent="0.2">
      <c r="A2847" s="116">
        <v>23509</v>
      </c>
      <c r="B2847" s="90" t="s">
        <v>8750</v>
      </c>
      <c r="C2847" s="90" t="s">
        <v>2758</v>
      </c>
      <c r="D2847" s="90" t="s">
        <v>1535</v>
      </c>
      <c r="E2847" s="90" t="s">
        <v>2799</v>
      </c>
      <c r="F2847" s="90" t="s">
        <v>5503</v>
      </c>
      <c r="G2847" s="90" t="s">
        <v>15784</v>
      </c>
      <c r="H2847" s="90" t="s">
        <v>913</v>
      </c>
      <c r="I2847" s="90" t="s">
        <v>1171</v>
      </c>
      <c r="J2847" s="116">
        <v>59</v>
      </c>
      <c r="K2847" s="90" t="s">
        <v>1963</v>
      </c>
      <c r="L2847" s="90" t="s">
        <v>587</v>
      </c>
      <c r="M2847" s="94" t="str">
        <f t="shared" si="47"/>
        <v>GIMENO Biel</v>
      </c>
      <c r="N2847" s="94" t="str">
        <f>IFERROR(VLOOKUP(A2847,'[2]CLASES-TEMPORADA 2022_2023-2023'!$A:$M,12,0),"")</f>
        <v/>
      </c>
      <c r="O2847" s="90" t="str">
        <f>IFERROR(VLOOKUP(A2847,'[2]CLASES-TEMPORADA 2022_2023-2023'!$A:$M,13,0),"")</f>
        <v/>
      </c>
    </row>
    <row r="2848" spans="1:15" s="94" customFormat="1" x14ac:dyDescent="0.2">
      <c r="A2848" s="116">
        <v>23507</v>
      </c>
      <c r="B2848" s="90" t="s">
        <v>8750</v>
      </c>
      <c r="C2848" s="90" t="s">
        <v>19</v>
      </c>
      <c r="D2848" s="90" t="s">
        <v>21</v>
      </c>
      <c r="E2848" s="90" t="s">
        <v>2151</v>
      </c>
      <c r="F2848" s="90" t="s">
        <v>5504</v>
      </c>
      <c r="G2848" s="90" t="s">
        <v>15785</v>
      </c>
      <c r="H2848" s="90" t="s">
        <v>913</v>
      </c>
      <c r="I2848" s="90" t="s">
        <v>938</v>
      </c>
      <c r="J2848" s="116">
        <v>130</v>
      </c>
      <c r="K2848" s="90" t="s">
        <v>1963</v>
      </c>
      <c r="L2848" s="90" t="s">
        <v>587</v>
      </c>
      <c r="M2848" s="94" t="str">
        <f t="shared" si="47"/>
        <v>RUIZ Joan</v>
      </c>
      <c r="N2848" s="94" t="str">
        <f>IFERROR(VLOOKUP(A2848,'[2]CLASES-TEMPORADA 2022_2023-2023'!$A:$M,12,0),"")</f>
        <v/>
      </c>
      <c r="O2848" s="90" t="str">
        <f>IFERROR(VLOOKUP(A2848,'[2]CLASES-TEMPORADA 2022_2023-2023'!$A:$M,13,0),"")</f>
        <v/>
      </c>
    </row>
    <row r="2849" spans="1:15" s="94" customFormat="1" x14ac:dyDescent="0.2">
      <c r="A2849" s="116">
        <v>23499</v>
      </c>
      <c r="B2849" s="90" t="s">
        <v>8750</v>
      </c>
      <c r="C2849" s="90" t="s">
        <v>5505</v>
      </c>
      <c r="D2849" s="90" t="s">
        <v>37</v>
      </c>
      <c r="E2849" s="90" t="s">
        <v>76</v>
      </c>
      <c r="F2849" s="90" t="s">
        <v>5506</v>
      </c>
      <c r="G2849" s="90" t="s">
        <v>15786</v>
      </c>
      <c r="H2849" s="90" t="s">
        <v>909</v>
      </c>
      <c r="I2849" s="90" t="s">
        <v>5078</v>
      </c>
      <c r="J2849" s="116">
        <v>10401</v>
      </c>
      <c r="K2849" s="90" t="s">
        <v>1963</v>
      </c>
      <c r="L2849" s="90" t="s">
        <v>583</v>
      </c>
      <c r="M2849" s="94" t="str">
        <f t="shared" si="47"/>
        <v>PANIAGUA Jose Manuel</v>
      </c>
      <c r="N2849" s="94" t="str">
        <f>IFERROR(VLOOKUP(A2849,'[2]CLASES-TEMPORADA 2022_2023-2023'!$A:$M,12,0),"")</f>
        <v/>
      </c>
      <c r="O2849" s="90" t="str">
        <f>IFERROR(VLOOKUP(A2849,'[2]CLASES-TEMPORADA 2022_2023-2023'!$A:$M,13,0),"")</f>
        <v/>
      </c>
    </row>
    <row r="2850" spans="1:15" s="94" customFormat="1" x14ac:dyDescent="0.2">
      <c r="A2850" s="116">
        <v>23495</v>
      </c>
      <c r="B2850" s="90" t="s">
        <v>8750</v>
      </c>
      <c r="C2850" s="90" t="s">
        <v>2517</v>
      </c>
      <c r="D2850" s="90" t="s">
        <v>28</v>
      </c>
      <c r="E2850" s="90" t="s">
        <v>45</v>
      </c>
      <c r="F2850" s="90" t="s">
        <v>5507</v>
      </c>
      <c r="G2850" s="90" t="s">
        <v>15787</v>
      </c>
      <c r="H2850" s="90" t="s">
        <v>913</v>
      </c>
      <c r="I2850" s="90" t="s">
        <v>952</v>
      </c>
      <c r="J2850" s="116">
        <v>308</v>
      </c>
      <c r="K2850" s="90" t="s">
        <v>1963</v>
      </c>
      <c r="L2850" s="90" t="s">
        <v>591</v>
      </c>
      <c r="M2850" s="94" t="str">
        <f t="shared" si="47"/>
        <v>VILLA Jose</v>
      </c>
      <c r="N2850" s="94" t="str">
        <f>IFERROR(VLOOKUP(A2850,'[2]CLASES-TEMPORADA 2022_2023-2023'!$A:$M,12,0),"")</f>
        <v/>
      </c>
      <c r="O2850" s="90" t="str">
        <f>IFERROR(VLOOKUP(A2850,'[2]CLASES-TEMPORADA 2022_2023-2023'!$A:$M,13,0),"")</f>
        <v/>
      </c>
    </row>
    <row r="2851" spans="1:15" s="94" customFormat="1" x14ac:dyDescent="0.2">
      <c r="A2851" s="116">
        <v>23489</v>
      </c>
      <c r="B2851" s="90" t="s">
        <v>8750</v>
      </c>
      <c r="C2851" s="90" t="s">
        <v>5508</v>
      </c>
      <c r="D2851" s="90" t="s">
        <v>5509</v>
      </c>
      <c r="E2851" s="90" t="s">
        <v>85</v>
      </c>
      <c r="F2851" s="90" t="s">
        <v>5510</v>
      </c>
      <c r="G2851" s="90" t="s">
        <v>15788</v>
      </c>
      <c r="H2851" s="90" t="s">
        <v>913</v>
      </c>
      <c r="I2851" s="90" t="s">
        <v>1149</v>
      </c>
      <c r="J2851" s="116">
        <v>102</v>
      </c>
      <c r="K2851" s="90" t="s">
        <v>1963</v>
      </c>
      <c r="L2851" s="90" t="s">
        <v>582</v>
      </c>
      <c r="M2851" s="94" t="str">
        <f t="shared" si="47"/>
        <v>FRAGO Diego</v>
      </c>
      <c r="N2851" s="94" t="str">
        <f>IFERROR(VLOOKUP(A2851,'[2]CLASES-TEMPORADA 2022_2023-2023'!$A:$M,12,0),"")</f>
        <v/>
      </c>
      <c r="O2851" s="90" t="str">
        <f>IFERROR(VLOOKUP(A2851,'[2]CLASES-TEMPORADA 2022_2023-2023'!$A:$M,13,0),"")</f>
        <v/>
      </c>
    </row>
    <row r="2852" spans="1:15" s="94" customFormat="1" x14ac:dyDescent="0.2">
      <c r="A2852" s="116">
        <v>23487</v>
      </c>
      <c r="B2852" s="90" t="s">
        <v>8750</v>
      </c>
      <c r="C2852" s="90" t="s">
        <v>5511</v>
      </c>
      <c r="D2852" s="90" t="s">
        <v>29</v>
      </c>
      <c r="E2852" s="90" t="s">
        <v>34</v>
      </c>
      <c r="F2852" s="90" t="s">
        <v>5512</v>
      </c>
      <c r="G2852" s="90" t="s">
        <v>13923</v>
      </c>
      <c r="H2852" s="90" t="s">
        <v>913</v>
      </c>
      <c r="I2852" s="90" t="s">
        <v>1149</v>
      </c>
      <c r="J2852" s="116">
        <v>102</v>
      </c>
      <c r="K2852" s="90" t="s">
        <v>1963</v>
      </c>
      <c r="L2852" s="90" t="s">
        <v>582</v>
      </c>
      <c r="M2852" s="94" t="str">
        <f t="shared" si="47"/>
        <v>VIVO Alejandro</v>
      </c>
      <c r="N2852" s="94" t="str">
        <f>IFERROR(VLOOKUP(A2852,'[2]CLASES-TEMPORADA 2022_2023-2023'!$A:$M,12,0),"")</f>
        <v/>
      </c>
      <c r="O2852" s="90" t="str">
        <f>IFERROR(VLOOKUP(A2852,'[2]CLASES-TEMPORADA 2022_2023-2023'!$A:$M,13,0),"")</f>
        <v/>
      </c>
    </row>
    <row r="2853" spans="1:15" s="94" customFormat="1" x14ac:dyDescent="0.2">
      <c r="A2853" s="116">
        <v>23481</v>
      </c>
      <c r="B2853" s="90" t="s">
        <v>10851</v>
      </c>
      <c r="C2853" s="90" t="s">
        <v>69</v>
      </c>
      <c r="D2853" s="90" t="s">
        <v>5513</v>
      </c>
      <c r="E2853" s="90" t="s">
        <v>1077</v>
      </c>
      <c r="F2853" s="90" t="s">
        <v>5514</v>
      </c>
      <c r="G2853" s="90" t="s">
        <v>15789</v>
      </c>
      <c r="H2853" s="90" t="s">
        <v>913</v>
      </c>
      <c r="I2853" s="90" t="s">
        <v>1151</v>
      </c>
      <c r="J2853" s="116">
        <v>104</v>
      </c>
      <c r="K2853" s="90" t="s">
        <v>1963</v>
      </c>
      <c r="L2853" s="90" t="s">
        <v>582</v>
      </c>
      <c r="M2853" s="94" t="str">
        <f t="shared" si="47"/>
        <v>PEREZ Nuria</v>
      </c>
      <c r="N2853" s="94" t="str">
        <f>IFERROR(VLOOKUP(A2853,'[2]CLASES-TEMPORADA 2022_2023-2023'!$A:$M,12,0),"")</f>
        <v/>
      </c>
      <c r="O2853" s="90" t="str">
        <f>IFERROR(VLOOKUP(A2853,'[2]CLASES-TEMPORADA 2022_2023-2023'!$A:$M,13,0),"")</f>
        <v/>
      </c>
    </row>
    <row r="2854" spans="1:15" s="94" customFormat="1" x14ac:dyDescent="0.2">
      <c r="A2854" s="116">
        <v>23480</v>
      </c>
      <c r="B2854" s="90" t="s">
        <v>10851</v>
      </c>
      <c r="C2854" s="90" t="s">
        <v>5515</v>
      </c>
      <c r="D2854" s="90" t="s">
        <v>5516</v>
      </c>
      <c r="E2854" s="90" t="s">
        <v>5517</v>
      </c>
      <c r="F2854" s="90" t="s">
        <v>5023</v>
      </c>
      <c r="G2854" s="90" t="s">
        <v>15790</v>
      </c>
      <c r="H2854" s="90" t="s">
        <v>913</v>
      </c>
      <c r="I2854" s="90" t="s">
        <v>1139</v>
      </c>
      <c r="J2854" s="116">
        <v>52</v>
      </c>
      <c r="K2854" s="90" t="s">
        <v>1963</v>
      </c>
      <c r="L2854" s="90" t="s">
        <v>598</v>
      </c>
      <c r="M2854" s="94" t="str">
        <f t="shared" si="47"/>
        <v>CALLE Maria Del Carmen</v>
      </c>
      <c r="N2854" s="94" t="str">
        <f>IFERROR(VLOOKUP(A2854,'[2]CLASES-TEMPORADA 2022_2023-2023'!$A:$M,12,0),"")</f>
        <v/>
      </c>
      <c r="O2854" s="90" t="str">
        <f>IFERROR(VLOOKUP(A2854,'[2]CLASES-TEMPORADA 2022_2023-2023'!$A:$M,13,0),"")</f>
        <v/>
      </c>
    </row>
    <row r="2855" spans="1:15" s="94" customFormat="1" x14ac:dyDescent="0.2">
      <c r="A2855" s="116">
        <v>23479</v>
      </c>
      <c r="B2855" s="90" t="s">
        <v>10851</v>
      </c>
      <c r="C2855" s="90" t="s">
        <v>1694</v>
      </c>
      <c r="D2855" s="90" t="s">
        <v>51</v>
      </c>
      <c r="E2855" s="90" t="s">
        <v>2270</v>
      </c>
      <c r="F2855" s="90" t="s">
        <v>5518</v>
      </c>
      <c r="G2855" s="90" t="s">
        <v>15791</v>
      </c>
      <c r="H2855" s="90" t="s">
        <v>913</v>
      </c>
      <c r="I2855" s="90" t="s">
        <v>1241</v>
      </c>
      <c r="J2855" s="116">
        <v>10116</v>
      </c>
      <c r="K2855" s="90" t="s">
        <v>1963</v>
      </c>
      <c r="L2855" s="90" t="s">
        <v>598</v>
      </c>
      <c r="M2855" s="94" t="str">
        <f t="shared" si="47"/>
        <v>BELVER Adriana</v>
      </c>
      <c r="N2855" s="94" t="str">
        <f>IFERROR(VLOOKUP(A2855,'[2]CLASES-TEMPORADA 2022_2023-2023'!$A:$M,12,0),"")</f>
        <v/>
      </c>
      <c r="O2855" s="90" t="str">
        <f>IFERROR(VLOOKUP(A2855,'[2]CLASES-TEMPORADA 2022_2023-2023'!$A:$M,13,0),"")</f>
        <v/>
      </c>
    </row>
    <row r="2856" spans="1:15" s="94" customFormat="1" x14ac:dyDescent="0.2">
      <c r="A2856" s="116">
        <v>23471</v>
      </c>
      <c r="B2856" s="90" t="s">
        <v>8750</v>
      </c>
      <c r="C2856" s="90" t="s">
        <v>21</v>
      </c>
      <c r="D2856" s="90" t="s">
        <v>980</v>
      </c>
      <c r="E2856" s="90" t="s">
        <v>2825</v>
      </c>
      <c r="F2856" s="90" t="s">
        <v>7122</v>
      </c>
      <c r="G2856" s="90" t="s">
        <v>15792</v>
      </c>
      <c r="H2856" s="90" t="s">
        <v>920</v>
      </c>
      <c r="I2856" s="90" t="s">
        <v>1233</v>
      </c>
      <c r="J2856" s="116">
        <v>703</v>
      </c>
      <c r="K2856" s="90" t="s">
        <v>1963</v>
      </c>
      <c r="L2856" s="90" t="s">
        <v>520</v>
      </c>
      <c r="M2856" s="94" t="str">
        <f t="shared" si="47"/>
        <v>GARCIA Samuel</v>
      </c>
      <c r="N2856" s="94" t="str">
        <f>IFERROR(VLOOKUP(A2856,'[2]CLASES-TEMPORADA 2022_2023-2023'!$A:$M,12,0),"")</f>
        <v/>
      </c>
      <c r="O2856" s="90" t="str">
        <f>IFERROR(VLOOKUP(A2856,'[2]CLASES-TEMPORADA 2022_2023-2023'!$A:$M,13,0),"")</f>
        <v/>
      </c>
    </row>
    <row r="2857" spans="1:15" s="94" customFormat="1" x14ac:dyDescent="0.2">
      <c r="A2857" s="116">
        <v>23467</v>
      </c>
      <c r="B2857" s="90" t="s">
        <v>8750</v>
      </c>
      <c r="C2857" s="90" t="s">
        <v>5519</v>
      </c>
      <c r="D2857" s="90" t="s">
        <v>5520</v>
      </c>
      <c r="E2857" s="90" t="s">
        <v>23</v>
      </c>
      <c r="F2857" s="90" t="s">
        <v>5032</v>
      </c>
      <c r="G2857" s="90" t="s">
        <v>15793</v>
      </c>
      <c r="H2857" s="90" t="s">
        <v>913</v>
      </c>
      <c r="I2857" s="90" t="s">
        <v>1001</v>
      </c>
      <c r="J2857" s="116">
        <v>10043</v>
      </c>
      <c r="K2857" s="90" t="s">
        <v>1963</v>
      </c>
      <c r="L2857" s="90" t="s">
        <v>591</v>
      </c>
      <c r="M2857" s="94" t="str">
        <f t="shared" si="47"/>
        <v>PARRIZAS Manuel</v>
      </c>
      <c r="N2857" s="94" t="str">
        <f>IFERROR(VLOOKUP(A2857,'[2]CLASES-TEMPORADA 2022_2023-2023'!$A:$M,12,0),"")</f>
        <v/>
      </c>
      <c r="O2857" s="90" t="str">
        <f>IFERROR(VLOOKUP(A2857,'[2]CLASES-TEMPORADA 2022_2023-2023'!$A:$M,13,0),"")</f>
        <v/>
      </c>
    </row>
    <row r="2858" spans="1:15" s="94" customFormat="1" x14ac:dyDescent="0.2">
      <c r="A2858" s="116">
        <v>23464</v>
      </c>
      <c r="B2858" s="90" t="s">
        <v>10851</v>
      </c>
      <c r="C2858" s="90" t="s">
        <v>5521</v>
      </c>
      <c r="D2858" s="90" t="s">
        <v>5522</v>
      </c>
      <c r="E2858" s="90" t="s">
        <v>5523</v>
      </c>
      <c r="F2858" s="90" t="s">
        <v>5524</v>
      </c>
      <c r="G2858" s="90" t="s">
        <v>15794</v>
      </c>
      <c r="H2858" s="90" t="s">
        <v>913</v>
      </c>
      <c r="I2858" s="90" t="s">
        <v>1241</v>
      </c>
      <c r="J2858" s="116">
        <v>10116</v>
      </c>
      <c r="K2858" s="90" t="s">
        <v>1963</v>
      </c>
      <c r="L2858" s="90" t="s">
        <v>598</v>
      </c>
      <c r="M2858" s="94" t="str">
        <f t="shared" si="47"/>
        <v>SANCHEZ POSADA Clara</v>
      </c>
      <c r="N2858" s="94" t="str">
        <f>IFERROR(VLOOKUP(A2858,'[2]CLASES-TEMPORADA 2022_2023-2023'!$A:$M,12,0),"")</f>
        <v/>
      </c>
      <c r="O2858" s="90" t="str">
        <f>IFERROR(VLOOKUP(A2858,'[2]CLASES-TEMPORADA 2022_2023-2023'!$A:$M,13,0),"")</f>
        <v/>
      </c>
    </row>
    <row r="2859" spans="1:15" s="94" customFormat="1" x14ac:dyDescent="0.2">
      <c r="A2859" s="116">
        <v>23451</v>
      </c>
      <c r="B2859" s="90" t="s">
        <v>8750</v>
      </c>
      <c r="C2859" s="90" t="s">
        <v>5735</v>
      </c>
      <c r="D2859" s="90" t="s">
        <v>1687</v>
      </c>
      <c r="E2859" s="90" t="s">
        <v>77</v>
      </c>
      <c r="F2859" s="90" t="s">
        <v>15795</v>
      </c>
      <c r="G2859" s="90" t="s">
        <v>15796</v>
      </c>
      <c r="H2859" s="90" t="s">
        <v>909</v>
      </c>
      <c r="I2859" s="90" t="s">
        <v>1227</v>
      </c>
      <c r="J2859" s="116">
        <v>10208</v>
      </c>
      <c r="K2859" s="90" t="s">
        <v>1963</v>
      </c>
      <c r="L2859" s="90" t="s">
        <v>591</v>
      </c>
      <c r="M2859" s="94" t="str">
        <f t="shared" si="47"/>
        <v>ZUBELDIA Alberto</v>
      </c>
      <c r="N2859" s="94">
        <f>IFERROR(VLOOKUP(A2859,'[2]CLASES-TEMPORADA 2022_2023-2023'!$A:$M,12,0),"")</f>
        <v>-1</v>
      </c>
      <c r="O2859" s="90">
        <f>IFERROR(VLOOKUP(A2859,'[2]CLASES-TEMPORADA 2022_2023-2023'!$A:$M,13,0),"")</f>
        <v>0</v>
      </c>
    </row>
    <row r="2860" spans="1:15" s="94" customFormat="1" x14ac:dyDescent="0.2">
      <c r="A2860" s="116">
        <v>23431</v>
      </c>
      <c r="B2860" s="90" t="s">
        <v>10851</v>
      </c>
      <c r="C2860" s="90" t="s">
        <v>29</v>
      </c>
      <c r="D2860" s="90" t="s">
        <v>102</v>
      </c>
      <c r="E2860" s="90" t="s">
        <v>5525</v>
      </c>
      <c r="F2860" s="90" t="s">
        <v>5526</v>
      </c>
      <c r="G2860" s="90" t="s">
        <v>15797</v>
      </c>
      <c r="H2860" s="90" t="s">
        <v>909</v>
      </c>
      <c r="I2860" s="90" t="s">
        <v>550</v>
      </c>
      <c r="J2860" s="116">
        <v>10138</v>
      </c>
      <c r="K2860" s="90" t="s">
        <v>1963</v>
      </c>
      <c r="L2860" s="90" t="s">
        <v>627</v>
      </c>
      <c r="M2860" s="94" t="str">
        <f t="shared" si="47"/>
        <v>SANCHEZ Amadel</v>
      </c>
      <c r="N2860" s="94" t="str">
        <f>IFERROR(VLOOKUP(A2860,'[2]CLASES-TEMPORADA 2022_2023-2023'!$A:$M,12,0),"")</f>
        <v/>
      </c>
      <c r="O2860" s="90" t="str">
        <f>IFERROR(VLOOKUP(A2860,'[2]CLASES-TEMPORADA 2022_2023-2023'!$A:$M,13,0),"")</f>
        <v/>
      </c>
    </row>
    <row r="2861" spans="1:15" s="94" customFormat="1" x14ac:dyDescent="0.2">
      <c r="A2861" s="116">
        <v>23430</v>
      </c>
      <c r="B2861" s="90" t="s">
        <v>8750</v>
      </c>
      <c r="C2861" s="90" t="s">
        <v>1854</v>
      </c>
      <c r="D2861" s="90" t="s">
        <v>5527</v>
      </c>
      <c r="E2861" s="90" t="s">
        <v>48</v>
      </c>
      <c r="F2861" s="90" t="s">
        <v>5528</v>
      </c>
      <c r="G2861" s="90" t="s">
        <v>15798</v>
      </c>
      <c r="H2861" s="90" t="s">
        <v>913</v>
      </c>
      <c r="I2861" s="90" t="s">
        <v>1049</v>
      </c>
      <c r="J2861" s="116">
        <v>337</v>
      </c>
      <c r="K2861" s="90" t="s">
        <v>1963</v>
      </c>
      <c r="L2861" s="90" t="s">
        <v>585</v>
      </c>
      <c r="M2861" s="94" t="str">
        <f t="shared" si="47"/>
        <v>VERA Javier</v>
      </c>
      <c r="N2861" s="94" t="str">
        <f>IFERROR(VLOOKUP(A2861,'[2]CLASES-TEMPORADA 2022_2023-2023'!$A:$M,12,0),"")</f>
        <v/>
      </c>
      <c r="O2861" s="90" t="str">
        <f>IFERROR(VLOOKUP(A2861,'[2]CLASES-TEMPORADA 2022_2023-2023'!$A:$M,13,0),"")</f>
        <v/>
      </c>
    </row>
    <row r="2862" spans="1:15" s="94" customFormat="1" x14ac:dyDescent="0.2">
      <c r="A2862" s="116">
        <v>23415</v>
      </c>
      <c r="B2862" s="90" t="s">
        <v>8750</v>
      </c>
      <c r="C2862" s="90" t="s">
        <v>5530</v>
      </c>
      <c r="D2862" s="90" t="s">
        <v>4901</v>
      </c>
      <c r="E2862" s="90" t="s">
        <v>43</v>
      </c>
      <c r="F2862" s="90" t="s">
        <v>5531</v>
      </c>
      <c r="G2862" s="90" t="s">
        <v>15799</v>
      </c>
      <c r="H2862" s="90" t="s">
        <v>909</v>
      </c>
      <c r="I2862" s="90" t="s">
        <v>961</v>
      </c>
      <c r="J2862" s="116">
        <v>425</v>
      </c>
      <c r="K2862" s="90" t="s">
        <v>1963</v>
      </c>
      <c r="L2862" s="90" t="s">
        <v>587</v>
      </c>
      <c r="M2862" s="94" t="str">
        <f t="shared" si="47"/>
        <v>BALTANAS Antonio</v>
      </c>
      <c r="N2862" s="94" t="str">
        <f>IFERROR(VLOOKUP(A2862,'[2]CLASES-TEMPORADA 2022_2023-2023'!$A:$M,12,0),"")</f>
        <v/>
      </c>
      <c r="O2862" s="90" t="str">
        <f>IFERROR(VLOOKUP(A2862,'[2]CLASES-TEMPORADA 2022_2023-2023'!$A:$M,13,0),"")</f>
        <v/>
      </c>
    </row>
    <row r="2863" spans="1:15" s="94" customFormat="1" x14ac:dyDescent="0.2">
      <c r="A2863" s="116">
        <v>23413</v>
      </c>
      <c r="B2863" s="90" t="s">
        <v>8750</v>
      </c>
      <c r="C2863" s="90" t="s">
        <v>46</v>
      </c>
      <c r="D2863" s="90" t="s">
        <v>5532</v>
      </c>
      <c r="E2863" s="90" t="s">
        <v>943</v>
      </c>
      <c r="F2863" s="90" t="s">
        <v>5533</v>
      </c>
      <c r="G2863" s="90" t="s">
        <v>15800</v>
      </c>
      <c r="H2863" s="90" t="s">
        <v>909</v>
      </c>
      <c r="I2863" s="90" t="s">
        <v>825</v>
      </c>
      <c r="J2863" s="116">
        <v>10402</v>
      </c>
      <c r="K2863" s="90" t="s">
        <v>2014</v>
      </c>
      <c r="L2863" s="90" t="s">
        <v>587</v>
      </c>
      <c r="M2863" s="94" t="str">
        <f t="shared" si="47"/>
        <v>RODRIGUEZ Jordi</v>
      </c>
      <c r="N2863" s="94" t="str">
        <f>IFERROR(VLOOKUP(A2863,'[2]CLASES-TEMPORADA 2022_2023-2023'!$A:$M,12,0),"")</f>
        <v/>
      </c>
      <c r="O2863" s="90" t="str">
        <f>IFERROR(VLOOKUP(A2863,'[2]CLASES-TEMPORADA 2022_2023-2023'!$A:$M,13,0),"")</f>
        <v/>
      </c>
    </row>
    <row r="2864" spans="1:15" s="94" customFormat="1" x14ac:dyDescent="0.2">
      <c r="A2864" s="116">
        <v>23400</v>
      </c>
      <c r="B2864" s="90" t="s">
        <v>8750</v>
      </c>
      <c r="C2864" s="90" t="s">
        <v>5534</v>
      </c>
      <c r="D2864" s="90" t="s">
        <v>25</v>
      </c>
      <c r="E2864" s="90" t="s">
        <v>107</v>
      </c>
      <c r="F2864" s="90" t="s">
        <v>2877</v>
      </c>
      <c r="G2864" s="90" t="s">
        <v>15801</v>
      </c>
      <c r="H2864" s="90" t="s">
        <v>913</v>
      </c>
      <c r="I2864" s="90" t="s">
        <v>1176</v>
      </c>
      <c r="J2864" s="116">
        <v>10133</v>
      </c>
      <c r="K2864" s="90" t="s">
        <v>1963</v>
      </c>
      <c r="L2864" s="90" t="s">
        <v>591</v>
      </c>
      <c r="M2864" s="94" t="str">
        <f t="shared" si="47"/>
        <v>PUERTAS Ivan</v>
      </c>
      <c r="N2864" s="94" t="str">
        <f>IFERROR(VLOOKUP(A2864,'[2]CLASES-TEMPORADA 2022_2023-2023'!$A:$M,12,0),"")</f>
        <v/>
      </c>
      <c r="O2864" s="90" t="str">
        <f>IFERROR(VLOOKUP(A2864,'[2]CLASES-TEMPORADA 2022_2023-2023'!$A:$M,13,0),"")</f>
        <v/>
      </c>
    </row>
    <row r="2865" spans="1:15" s="94" customFormat="1" x14ac:dyDescent="0.2">
      <c r="A2865" s="116">
        <v>23399</v>
      </c>
      <c r="B2865" s="90" t="s">
        <v>8750</v>
      </c>
      <c r="C2865" s="90" t="s">
        <v>5534</v>
      </c>
      <c r="D2865" s="90" t="s">
        <v>25</v>
      </c>
      <c r="E2865" s="90" t="s">
        <v>41</v>
      </c>
      <c r="F2865" s="90" t="s">
        <v>4309</v>
      </c>
      <c r="G2865" s="90" t="s">
        <v>15526</v>
      </c>
      <c r="H2865" s="90" t="s">
        <v>913</v>
      </c>
      <c r="I2865" s="90" t="s">
        <v>1176</v>
      </c>
      <c r="J2865" s="116">
        <v>10133</v>
      </c>
      <c r="K2865" s="90" t="s">
        <v>1963</v>
      </c>
      <c r="L2865" s="90" t="s">
        <v>591</v>
      </c>
      <c r="M2865" s="94" t="str">
        <f t="shared" si="47"/>
        <v>PUERTAS David</v>
      </c>
      <c r="N2865" s="94" t="str">
        <f>IFERROR(VLOOKUP(A2865,'[2]CLASES-TEMPORADA 2022_2023-2023'!$A:$M,12,0),"")</f>
        <v/>
      </c>
      <c r="O2865" s="90" t="str">
        <f>IFERROR(VLOOKUP(A2865,'[2]CLASES-TEMPORADA 2022_2023-2023'!$A:$M,13,0),"")</f>
        <v/>
      </c>
    </row>
    <row r="2866" spans="1:15" s="94" customFormat="1" x14ac:dyDescent="0.2">
      <c r="A2866" s="116">
        <v>23393</v>
      </c>
      <c r="B2866" s="90" t="s">
        <v>8750</v>
      </c>
      <c r="C2866" s="90" t="s">
        <v>1714</v>
      </c>
      <c r="D2866" s="90" t="s">
        <v>1392</v>
      </c>
      <c r="E2866" s="90" t="s">
        <v>79</v>
      </c>
      <c r="F2866" s="90" t="s">
        <v>5535</v>
      </c>
      <c r="G2866" s="90" t="s">
        <v>15802</v>
      </c>
      <c r="H2866" s="90" t="s">
        <v>913</v>
      </c>
      <c r="I2866" s="90" t="s">
        <v>1249</v>
      </c>
      <c r="J2866" s="116">
        <v>10181</v>
      </c>
      <c r="K2866" s="90" t="s">
        <v>1963</v>
      </c>
      <c r="L2866" s="90" t="s">
        <v>583</v>
      </c>
      <c r="M2866" s="94" t="str">
        <f t="shared" si="47"/>
        <v>ZABALLOS Miguel</v>
      </c>
      <c r="N2866" s="94" t="str">
        <f>IFERROR(VLOOKUP(A2866,'[2]CLASES-TEMPORADA 2022_2023-2023'!$A:$M,12,0),"")</f>
        <v/>
      </c>
      <c r="O2866" s="90" t="str">
        <f>IFERROR(VLOOKUP(A2866,'[2]CLASES-TEMPORADA 2022_2023-2023'!$A:$M,13,0),"")</f>
        <v/>
      </c>
    </row>
    <row r="2867" spans="1:15" s="94" customFormat="1" x14ac:dyDescent="0.2">
      <c r="A2867" s="116">
        <v>23391</v>
      </c>
      <c r="B2867" s="90" t="s">
        <v>8750</v>
      </c>
      <c r="C2867" s="90" t="s">
        <v>1714</v>
      </c>
      <c r="D2867" s="90" t="s">
        <v>1392</v>
      </c>
      <c r="E2867" s="90" t="s">
        <v>147</v>
      </c>
      <c r="F2867" s="90" t="s">
        <v>5536</v>
      </c>
      <c r="G2867" s="90" t="s">
        <v>15803</v>
      </c>
      <c r="H2867" s="90" t="s">
        <v>913</v>
      </c>
      <c r="I2867" s="90" t="s">
        <v>1091</v>
      </c>
      <c r="J2867" s="116">
        <v>10148</v>
      </c>
      <c r="K2867" s="90" t="s">
        <v>1963</v>
      </c>
      <c r="L2867" s="90" t="s">
        <v>583</v>
      </c>
      <c r="M2867" s="94" t="str">
        <f t="shared" si="47"/>
        <v>ZABALLOS Gonzalo</v>
      </c>
      <c r="N2867" s="94" t="str">
        <f>IFERROR(VLOOKUP(A2867,'[2]CLASES-TEMPORADA 2022_2023-2023'!$A:$M,12,0),"")</f>
        <v/>
      </c>
      <c r="O2867" s="90" t="str">
        <f>IFERROR(VLOOKUP(A2867,'[2]CLASES-TEMPORADA 2022_2023-2023'!$A:$M,13,0),"")</f>
        <v/>
      </c>
    </row>
    <row r="2868" spans="1:15" s="94" customFormat="1" x14ac:dyDescent="0.2">
      <c r="A2868" s="116">
        <v>23378</v>
      </c>
      <c r="B2868" s="90" t="s">
        <v>10851</v>
      </c>
      <c r="C2868" s="90" t="s">
        <v>1329</v>
      </c>
      <c r="D2868" s="90" t="s">
        <v>5537</v>
      </c>
      <c r="E2868" s="90" t="s">
        <v>5538</v>
      </c>
      <c r="F2868" s="90" t="s">
        <v>5539</v>
      </c>
      <c r="G2868" s="90" t="s">
        <v>15804</v>
      </c>
      <c r="H2868" s="90" t="s">
        <v>913</v>
      </c>
      <c r="I2868" s="90" t="s">
        <v>1151</v>
      </c>
      <c r="J2868" s="116">
        <v>104</v>
      </c>
      <c r="K2868" s="90" t="s">
        <v>1963</v>
      </c>
      <c r="L2868" s="90" t="s">
        <v>582</v>
      </c>
      <c r="M2868" s="94" t="str">
        <f t="shared" si="47"/>
        <v>MAZA Maria Teresa</v>
      </c>
      <c r="N2868" s="94" t="str">
        <f>IFERROR(VLOOKUP(A2868,'[2]CLASES-TEMPORADA 2022_2023-2023'!$A:$M,12,0),"")</f>
        <v/>
      </c>
      <c r="O2868" s="90" t="str">
        <f>IFERROR(VLOOKUP(A2868,'[2]CLASES-TEMPORADA 2022_2023-2023'!$A:$M,13,0),"")</f>
        <v/>
      </c>
    </row>
    <row r="2869" spans="1:15" s="94" customFormat="1" x14ac:dyDescent="0.2">
      <c r="A2869" s="116">
        <v>23359</v>
      </c>
      <c r="B2869" s="90" t="s">
        <v>8750</v>
      </c>
      <c r="C2869" s="90" t="s">
        <v>5540</v>
      </c>
      <c r="D2869" s="90" t="s">
        <v>86</v>
      </c>
      <c r="E2869" s="90" t="s">
        <v>145</v>
      </c>
      <c r="F2869" s="90" t="s">
        <v>5541</v>
      </c>
      <c r="G2869" s="90" t="s">
        <v>15805</v>
      </c>
      <c r="H2869" s="90" t="s">
        <v>920</v>
      </c>
      <c r="I2869" s="90" t="s">
        <v>1134</v>
      </c>
      <c r="J2869" s="116">
        <v>347</v>
      </c>
      <c r="K2869" s="90" t="s">
        <v>1963</v>
      </c>
      <c r="L2869" s="90" t="s">
        <v>591</v>
      </c>
      <c r="M2869" s="94" t="str">
        <f t="shared" si="47"/>
        <v>CEPERO Juan Francisco</v>
      </c>
      <c r="N2869" s="94" t="str">
        <f>IFERROR(VLOOKUP(A2869,'[2]CLASES-TEMPORADA 2022_2023-2023'!$A:$M,12,0),"")</f>
        <v/>
      </c>
      <c r="O2869" s="90" t="str">
        <f>IFERROR(VLOOKUP(A2869,'[2]CLASES-TEMPORADA 2022_2023-2023'!$A:$M,13,0),"")</f>
        <v/>
      </c>
    </row>
    <row r="2870" spans="1:15" s="94" customFormat="1" x14ac:dyDescent="0.2">
      <c r="A2870" s="116">
        <v>23353</v>
      </c>
      <c r="B2870" s="90" t="s">
        <v>8750</v>
      </c>
      <c r="C2870" s="90" t="s">
        <v>973</v>
      </c>
      <c r="D2870" s="90" t="s">
        <v>31</v>
      </c>
      <c r="E2870" s="90" t="s">
        <v>72</v>
      </c>
      <c r="F2870" s="90" t="s">
        <v>7800</v>
      </c>
      <c r="G2870" s="90" t="s">
        <v>15806</v>
      </c>
      <c r="H2870" s="90" t="s">
        <v>913</v>
      </c>
      <c r="I2870" s="90" t="s">
        <v>1244</v>
      </c>
      <c r="J2870" s="116">
        <v>10087</v>
      </c>
      <c r="K2870" s="90" t="s">
        <v>1963</v>
      </c>
      <c r="L2870" s="90" t="s">
        <v>591</v>
      </c>
      <c r="M2870" s="94" t="str">
        <f t="shared" si="47"/>
        <v>TALAVERA Rafael</v>
      </c>
      <c r="N2870" s="94" t="str">
        <f>IFERROR(VLOOKUP(A2870,'[2]CLASES-TEMPORADA 2022_2023-2023'!$A:$M,12,0),"")</f>
        <v/>
      </c>
      <c r="O2870" s="90" t="str">
        <f>IFERROR(VLOOKUP(A2870,'[2]CLASES-TEMPORADA 2022_2023-2023'!$A:$M,13,0),"")</f>
        <v/>
      </c>
    </row>
    <row r="2871" spans="1:15" s="94" customFormat="1" x14ac:dyDescent="0.2">
      <c r="A2871" s="116">
        <v>23350</v>
      </c>
      <c r="B2871" s="90" t="s">
        <v>8750</v>
      </c>
      <c r="C2871" s="90" t="s">
        <v>25</v>
      </c>
      <c r="D2871" s="90" t="s">
        <v>49</v>
      </c>
      <c r="E2871" s="90" t="s">
        <v>3107</v>
      </c>
      <c r="F2871" s="90" t="s">
        <v>5542</v>
      </c>
      <c r="G2871" s="90" t="s">
        <v>15807</v>
      </c>
      <c r="H2871" s="90" t="s">
        <v>920</v>
      </c>
      <c r="I2871" s="90" t="s">
        <v>825</v>
      </c>
      <c r="J2871" s="116">
        <v>10402</v>
      </c>
      <c r="K2871" s="90" t="s">
        <v>1963</v>
      </c>
      <c r="L2871" s="90" t="s">
        <v>587</v>
      </c>
      <c r="M2871" s="94" t="str">
        <f t="shared" si="47"/>
        <v>MARTINEZ Xavier</v>
      </c>
      <c r="N2871" s="94" t="str">
        <f>IFERROR(VLOOKUP(A2871,'[2]CLASES-TEMPORADA 2022_2023-2023'!$A:$M,12,0),"")</f>
        <v/>
      </c>
      <c r="O2871" s="90" t="str">
        <f>IFERROR(VLOOKUP(A2871,'[2]CLASES-TEMPORADA 2022_2023-2023'!$A:$M,13,0),"")</f>
        <v/>
      </c>
    </row>
    <row r="2872" spans="1:15" s="94" customFormat="1" x14ac:dyDescent="0.2">
      <c r="A2872" s="116">
        <v>23334</v>
      </c>
      <c r="B2872" s="90" t="s">
        <v>8750</v>
      </c>
      <c r="C2872" s="90" t="s">
        <v>22</v>
      </c>
      <c r="D2872" s="90" t="s">
        <v>28</v>
      </c>
      <c r="E2872" s="90" t="s">
        <v>23</v>
      </c>
      <c r="F2872" s="90" t="s">
        <v>5543</v>
      </c>
      <c r="G2872" s="90" t="s">
        <v>15808</v>
      </c>
      <c r="H2872" s="90" t="s">
        <v>909</v>
      </c>
      <c r="I2872" s="90" t="s">
        <v>1227</v>
      </c>
      <c r="J2872" s="116">
        <v>10208</v>
      </c>
      <c r="K2872" s="90" t="s">
        <v>1963</v>
      </c>
      <c r="L2872" s="90" t="s">
        <v>591</v>
      </c>
      <c r="M2872" s="94" t="str">
        <f t="shared" si="47"/>
        <v>FERNANDEZ Manuel</v>
      </c>
      <c r="N2872" s="94" t="str">
        <f>IFERROR(VLOOKUP(A2872,'[2]CLASES-TEMPORADA 2022_2023-2023'!$A:$M,12,0),"")</f>
        <v/>
      </c>
      <c r="O2872" s="90" t="str">
        <f>IFERROR(VLOOKUP(A2872,'[2]CLASES-TEMPORADA 2022_2023-2023'!$A:$M,13,0),"")</f>
        <v/>
      </c>
    </row>
    <row r="2873" spans="1:15" s="94" customFormat="1" x14ac:dyDescent="0.2">
      <c r="A2873" s="116">
        <v>23328</v>
      </c>
      <c r="B2873" s="90" t="s">
        <v>8750</v>
      </c>
      <c r="C2873" s="90" t="s">
        <v>5544</v>
      </c>
      <c r="D2873" s="90" t="s">
        <v>21</v>
      </c>
      <c r="E2873" s="90" t="s">
        <v>24</v>
      </c>
      <c r="F2873" s="90" t="s">
        <v>5545</v>
      </c>
      <c r="G2873" s="90" t="s">
        <v>15809</v>
      </c>
      <c r="H2873" s="90" t="s">
        <v>913</v>
      </c>
      <c r="I2873" s="90" t="s">
        <v>1216</v>
      </c>
      <c r="J2873" s="116">
        <v>10001</v>
      </c>
      <c r="K2873" s="90" t="s">
        <v>1963</v>
      </c>
      <c r="L2873" s="90" t="s">
        <v>591</v>
      </c>
      <c r="M2873" s="94" t="str">
        <f t="shared" ref="M2873:M2936" si="48">CONCATENATE(C2873," ",PROPER(E2873))</f>
        <v>MASSANET Daniel</v>
      </c>
      <c r="N2873" s="94" t="str">
        <f>IFERROR(VLOOKUP(A2873,'[2]CLASES-TEMPORADA 2022_2023-2023'!$A:$M,12,0),"")</f>
        <v/>
      </c>
      <c r="O2873" s="90" t="str">
        <f>IFERROR(VLOOKUP(A2873,'[2]CLASES-TEMPORADA 2022_2023-2023'!$A:$M,13,0),"")</f>
        <v/>
      </c>
    </row>
    <row r="2874" spans="1:15" s="94" customFormat="1" x14ac:dyDescent="0.2">
      <c r="A2874" s="116">
        <v>23323</v>
      </c>
      <c r="B2874" s="90" t="s">
        <v>10851</v>
      </c>
      <c r="C2874" s="90" t="s">
        <v>5546</v>
      </c>
      <c r="D2874" s="90" t="s">
        <v>69</v>
      </c>
      <c r="E2874" s="90" t="s">
        <v>5301</v>
      </c>
      <c r="F2874" s="90" t="s">
        <v>4607</v>
      </c>
      <c r="G2874" s="90" t="s">
        <v>15810</v>
      </c>
      <c r="H2874" s="90" t="s">
        <v>913</v>
      </c>
      <c r="I2874" s="90" t="s">
        <v>873</v>
      </c>
      <c r="J2874" s="116">
        <v>10427</v>
      </c>
      <c r="K2874" s="90" t="s">
        <v>1963</v>
      </c>
      <c r="L2874" s="90" t="s">
        <v>583</v>
      </c>
      <c r="M2874" s="94" t="str">
        <f t="shared" si="48"/>
        <v>VERTIZ Ana Maria</v>
      </c>
      <c r="N2874" s="94" t="str">
        <f>IFERROR(VLOOKUP(A2874,'[2]CLASES-TEMPORADA 2022_2023-2023'!$A:$M,12,0),"")</f>
        <v/>
      </c>
      <c r="O2874" s="90" t="str">
        <f>IFERROR(VLOOKUP(A2874,'[2]CLASES-TEMPORADA 2022_2023-2023'!$A:$M,13,0),"")</f>
        <v/>
      </c>
    </row>
    <row r="2875" spans="1:15" s="94" customFormat="1" x14ac:dyDescent="0.2">
      <c r="A2875" s="116">
        <v>23315</v>
      </c>
      <c r="B2875" s="90" t="s">
        <v>8750</v>
      </c>
      <c r="C2875" s="90" t="s">
        <v>1344</v>
      </c>
      <c r="D2875" s="90" t="s">
        <v>68</v>
      </c>
      <c r="E2875" s="90" t="s">
        <v>957</v>
      </c>
      <c r="F2875" s="90" t="s">
        <v>5547</v>
      </c>
      <c r="G2875" s="90" t="s">
        <v>15811</v>
      </c>
      <c r="H2875" s="90" t="s">
        <v>920</v>
      </c>
      <c r="I2875" s="90" t="s">
        <v>986</v>
      </c>
      <c r="J2875" s="116">
        <v>713</v>
      </c>
      <c r="K2875" s="90" t="s">
        <v>1963</v>
      </c>
      <c r="L2875" s="90" t="s">
        <v>599</v>
      </c>
      <c r="M2875" s="94" t="str">
        <f t="shared" si="48"/>
        <v>OCHOA Marcos</v>
      </c>
      <c r="N2875" s="94" t="str">
        <f>IFERROR(VLOOKUP(A2875,'[2]CLASES-TEMPORADA 2022_2023-2023'!$A:$M,12,0),"")</f>
        <v/>
      </c>
      <c r="O2875" s="90" t="str">
        <f>IFERROR(VLOOKUP(A2875,'[2]CLASES-TEMPORADA 2022_2023-2023'!$A:$M,13,0),"")</f>
        <v/>
      </c>
    </row>
    <row r="2876" spans="1:15" s="94" customFormat="1" x14ac:dyDescent="0.2">
      <c r="A2876" s="116">
        <v>23306</v>
      </c>
      <c r="B2876" s="90" t="s">
        <v>8750</v>
      </c>
      <c r="C2876" s="90" t="s">
        <v>5548</v>
      </c>
      <c r="D2876" s="90" t="s">
        <v>37</v>
      </c>
      <c r="E2876" s="90" t="s">
        <v>34</v>
      </c>
      <c r="F2876" s="90" t="s">
        <v>4092</v>
      </c>
      <c r="G2876" s="90" t="s">
        <v>15812</v>
      </c>
      <c r="H2876" s="90" t="s">
        <v>913</v>
      </c>
      <c r="I2876" s="90" t="s">
        <v>1199</v>
      </c>
      <c r="J2876" s="116">
        <v>10223</v>
      </c>
      <c r="K2876" s="90" t="s">
        <v>1963</v>
      </c>
      <c r="L2876" s="90" t="s">
        <v>520</v>
      </c>
      <c r="M2876" s="94" t="str">
        <f t="shared" si="48"/>
        <v>ANSEDE Alejandro</v>
      </c>
      <c r="N2876" s="94" t="str">
        <f>IFERROR(VLOOKUP(A2876,'[2]CLASES-TEMPORADA 2022_2023-2023'!$A:$M,12,0),"")</f>
        <v/>
      </c>
      <c r="O2876" s="90" t="str">
        <f>IFERROR(VLOOKUP(A2876,'[2]CLASES-TEMPORADA 2022_2023-2023'!$A:$M,13,0),"")</f>
        <v/>
      </c>
    </row>
    <row r="2877" spans="1:15" s="94" customFormat="1" x14ac:dyDescent="0.2">
      <c r="A2877" s="116">
        <v>23290</v>
      </c>
      <c r="B2877" s="90" t="s">
        <v>8750</v>
      </c>
      <c r="C2877" s="90" t="s">
        <v>5549</v>
      </c>
      <c r="D2877" s="90" t="s">
        <v>5550</v>
      </c>
      <c r="E2877" s="90" t="s">
        <v>2698</v>
      </c>
      <c r="F2877" s="90" t="s">
        <v>5551</v>
      </c>
      <c r="G2877" s="90" t="s">
        <v>15813</v>
      </c>
      <c r="H2877" s="90" t="s">
        <v>913</v>
      </c>
      <c r="I2877" s="90" t="s">
        <v>1199</v>
      </c>
      <c r="J2877" s="116">
        <v>10223</v>
      </c>
      <c r="K2877" s="90" t="s">
        <v>1963</v>
      </c>
      <c r="L2877" s="90" t="s">
        <v>520</v>
      </c>
      <c r="M2877" s="94" t="str">
        <f t="shared" si="48"/>
        <v>FERREIRO Ricardo</v>
      </c>
      <c r="N2877" s="94" t="str">
        <f>IFERROR(VLOOKUP(A2877,'[2]CLASES-TEMPORADA 2022_2023-2023'!$A:$M,12,0),"")</f>
        <v/>
      </c>
      <c r="O2877" s="90" t="str">
        <f>IFERROR(VLOOKUP(A2877,'[2]CLASES-TEMPORADA 2022_2023-2023'!$A:$M,13,0),"")</f>
        <v/>
      </c>
    </row>
    <row r="2878" spans="1:15" s="94" customFormat="1" x14ac:dyDescent="0.2">
      <c r="A2878" s="116">
        <v>23288</v>
      </c>
      <c r="B2878" s="90" t="s">
        <v>8750</v>
      </c>
      <c r="C2878" s="90" t="s">
        <v>21</v>
      </c>
      <c r="D2878" s="90" t="s">
        <v>15814</v>
      </c>
      <c r="E2878" s="90" t="s">
        <v>3206</v>
      </c>
      <c r="F2878" s="90" t="s">
        <v>15815</v>
      </c>
      <c r="G2878" s="90" t="s">
        <v>15816</v>
      </c>
      <c r="H2878" s="90" t="s">
        <v>909</v>
      </c>
      <c r="I2878" s="90" t="s">
        <v>1233</v>
      </c>
      <c r="J2878" s="116">
        <v>703</v>
      </c>
      <c r="K2878" s="90" t="s">
        <v>1963</v>
      </c>
      <c r="L2878" s="90" t="s">
        <v>520</v>
      </c>
      <c r="M2878" s="94" t="str">
        <f t="shared" si="48"/>
        <v>GARCIA Jose Ramon</v>
      </c>
      <c r="N2878" s="94" t="str">
        <f>IFERROR(VLOOKUP(A2878,'[2]CLASES-TEMPORADA 2022_2023-2023'!$A:$M,12,0),"")</f>
        <v/>
      </c>
      <c r="O2878" s="90" t="str">
        <f>IFERROR(VLOOKUP(A2878,'[2]CLASES-TEMPORADA 2022_2023-2023'!$A:$M,13,0),"")</f>
        <v/>
      </c>
    </row>
    <row r="2879" spans="1:15" s="94" customFormat="1" x14ac:dyDescent="0.2">
      <c r="A2879" s="116">
        <v>23283</v>
      </c>
      <c r="B2879" s="90" t="s">
        <v>8750</v>
      </c>
      <c r="C2879" s="90" t="s">
        <v>2910</v>
      </c>
      <c r="D2879" s="90" t="s">
        <v>15817</v>
      </c>
      <c r="E2879" s="90" t="s">
        <v>147</v>
      </c>
      <c r="F2879" s="90" t="s">
        <v>15818</v>
      </c>
      <c r="G2879" s="90" t="s">
        <v>15819</v>
      </c>
      <c r="H2879" s="90" t="s">
        <v>920</v>
      </c>
      <c r="I2879" s="90" t="s">
        <v>15681</v>
      </c>
      <c r="J2879" s="116">
        <v>10233</v>
      </c>
      <c r="K2879" s="90" t="s">
        <v>1963</v>
      </c>
      <c r="L2879" s="90" t="s">
        <v>520</v>
      </c>
      <c r="M2879" s="94" t="str">
        <f t="shared" si="48"/>
        <v>QUIROS Gonzalo</v>
      </c>
      <c r="N2879" s="94" t="str">
        <f>IFERROR(VLOOKUP(A2879,'[2]CLASES-TEMPORADA 2022_2023-2023'!$A:$M,12,0),"")</f>
        <v/>
      </c>
      <c r="O2879" s="90" t="str">
        <f>IFERROR(VLOOKUP(A2879,'[2]CLASES-TEMPORADA 2022_2023-2023'!$A:$M,13,0),"")</f>
        <v/>
      </c>
    </row>
    <row r="2880" spans="1:15" s="94" customFormat="1" x14ac:dyDescent="0.2">
      <c r="A2880" s="116">
        <v>23278</v>
      </c>
      <c r="B2880" s="90" t="s">
        <v>8750</v>
      </c>
      <c r="C2880" s="90" t="s">
        <v>15820</v>
      </c>
      <c r="D2880" s="90" t="s">
        <v>15821</v>
      </c>
      <c r="E2880" s="90" t="s">
        <v>41</v>
      </c>
      <c r="F2880" s="90" t="s">
        <v>15822</v>
      </c>
      <c r="G2880" s="90" t="s">
        <v>15823</v>
      </c>
      <c r="H2880" s="90" t="s">
        <v>920</v>
      </c>
      <c r="I2880" s="90" t="s">
        <v>15681</v>
      </c>
      <c r="J2880" s="116">
        <v>10233</v>
      </c>
      <c r="K2880" s="90" t="s">
        <v>1963</v>
      </c>
      <c r="L2880" s="90" t="s">
        <v>520</v>
      </c>
      <c r="M2880" s="94" t="str">
        <f t="shared" si="48"/>
        <v>BERGANTIÑOS David</v>
      </c>
      <c r="N2880" s="94" t="str">
        <f>IFERROR(VLOOKUP(A2880,'[2]CLASES-TEMPORADA 2022_2023-2023'!$A:$M,12,0),"")</f>
        <v/>
      </c>
      <c r="O2880" s="90" t="str">
        <f>IFERROR(VLOOKUP(A2880,'[2]CLASES-TEMPORADA 2022_2023-2023'!$A:$M,13,0),"")</f>
        <v/>
      </c>
    </row>
    <row r="2881" spans="1:15" s="94" customFormat="1" x14ac:dyDescent="0.2">
      <c r="A2881" s="116">
        <v>23262</v>
      </c>
      <c r="B2881" s="90" t="s">
        <v>8750</v>
      </c>
      <c r="C2881" s="90" t="s">
        <v>1040</v>
      </c>
      <c r="D2881" s="90" t="s">
        <v>46</v>
      </c>
      <c r="E2881" s="90" t="s">
        <v>5552</v>
      </c>
      <c r="F2881" s="90" t="s">
        <v>5553</v>
      </c>
      <c r="G2881" s="90" t="s">
        <v>15824</v>
      </c>
      <c r="H2881" s="90" t="s">
        <v>913</v>
      </c>
      <c r="I2881" s="90" t="s">
        <v>1189</v>
      </c>
      <c r="J2881" s="116">
        <v>10014</v>
      </c>
      <c r="K2881" s="90" t="s">
        <v>1963</v>
      </c>
      <c r="L2881" s="90" t="s">
        <v>185</v>
      </c>
      <c r="M2881" s="94" t="str">
        <f t="shared" si="48"/>
        <v>CARREÑO Pepe</v>
      </c>
      <c r="N2881" s="94" t="str">
        <f>IFERROR(VLOOKUP(A2881,'[2]CLASES-TEMPORADA 2022_2023-2023'!$A:$M,12,0),"")</f>
        <v/>
      </c>
      <c r="O2881" s="90" t="str">
        <f>IFERROR(VLOOKUP(A2881,'[2]CLASES-TEMPORADA 2022_2023-2023'!$A:$M,13,0),"")</f>
        <v/>
      </c>
    </row>
    <row r="2882" spans="1:15" s="94" customFormat="1" x14ac:dyDescent="0.2">
      <c r="A2882" s="116">
        <v>23256</v>
      </c>
      <c r="B2882" s="90" t="s">
        <v>8750</v>
      </c>
      <c r="C2882" s="90" t="s">
        <v>15825</v>
      </c>
      <c r="D2882" s="90" t="s">
        <v>3741</v>
      </c>
      <c r="E2882" s="90" t="s">
        <v>58</v>
      </c>
      <c r="F2882" s="90" t="s">
        <v>15826</v>
      </c>
      <c r="G2882" s="90" t="s">
        <v>15827</v>
      </c>
      <c r="H2882" s="90" t="s">
        <v>920</v>
      </c>
      <c r="I2882" s="90" t="s">
        <v>1112</v>
      </c>
      <c r="J2882" s="116">
        <v>10104</v>
      </c>
      <c r="K2882" s="90" t="s">
        <v>1963</v>
      </c>
      <c r="L2882" s="90" t="s">
        <v>520</v>
      </c>
      <c r="M2882" s="94" t="str">
        <f t="shared" si="48"/>
        <v>MOURON Angel</v>
      </c>
      <c r="N2882" s="94" t="str">
        <f>IFERROR(VLOOKUP(A2882,'[2]CLASES-TEMPORADA 2022_2023-2023'!$A:$M,12,0),"")</f>
        <v/>
      </c>
      <c r="O2882" s="90" t="str">
        <f>IFERROR(VLOOKUP(A2882,'[2]CLASES-TEMPORADA 2022_2023-2023'!$A:$M,13,0),"")</f>
        <v/>
      </c>
    </row>
    <row r="2883" spans="1:15" s="94" customFormat="1" x14ac:dyDescent="0.2">
      <c r="A2883" s="116">
        <v>23245</v>
      </c>
      <c r="B2883" s="90" t="s">
        <v>8750</v>
      </c>
      <c r="C2883" s="90" t="s">
        <v>101</v>
      </c>
      <c r="D2883" s="90" t="s">
        <v>1074</v>
      </c>
      <c r="E2883" s="90" t="s">
        <v>2363</v>
      </c>
      <c r="F2883" s="90" t="s">
        <v>5554</v>
      </c>
      <c r="G2883" s="90" t="s">
        <v>15828</v>
      </c>
      <c r="H2883" s="90" t="s">
        <v>913</v>
      </c>
      <c r="I2883" s="90" t="s">
        <v>1119</v>
      </c>
      <c r="J2883" s="116">
        <v>534</v>
      </c>
      <c r="K2883" s="90" t="s">
        <v>1963</v>
      </c>
      <c r="L2883" s="90" t="s">
        <v>520</v>
      </c>
      <c r="M2883" s="94" t="str">
        <f t="shared" si="48"/>
        <v>VIDAL Lucas</v>
      </c>
      <c r="N2883" s="94" t="str">
        <f>IFERROR(VLOOKUP(A2883,'[2]CLASES-TEMPORADA 2022_2023-2023'!$A:$M,12,0),"")</f>
        <v/>
      </c>
      <c r="O2883" s="90" t="str">
        <f>IFERROR(VLOOKUP(A2883,'[2]CLASES-TEMPORADA 2022_2023-2023'!$A:$M,13,0),"")</f>
        <v/>
      </c>
    </row>
    <row r="2884" spans="1:15" s="94" customFormat="1" x14ac:dyDescent="0.2">
      <c r="A2884" s="116">
        <v>23242</v>
      </c>
      <c r="B2884" s="90" t="s">
        <v>8750</v>
      </c>
      <c r="C2884" s="90" t="s">
        <v>46</v>
      </c>
      <c r="D2884" s="90" t="s">
        <v>111</v>
      </c>
      <c r="E2884" s="90" t="s">
        <v>2825</v>
      </c>
      <c r="F2884" s="90" t="s">
        <v>5555</v>
      </c>
      <c r="G2884" s="90" t="s">
        <v>15829</v>
      </c>
      <c r="H2884" s="90" t="s">
        <v>920</v>
      </c>
      <c r="I2884" s="90" t="s">
        <v>15830</v>
      </c>
      <c r="J2884" s="116">
        <v>558</v>
      </c>
      <c r="K2884" s="90" t="s">
        <v>1963</v>
      </c>
      <c r="L2884" s="90" t="s">
        <v>583</v>
      </c>
      <c r="M2884" s="94" t="str">
        <f t="shared" si="48"/>
        <v>RODRIGUEZ Samuel</v>
      </c>
      <c r="N2884" s="94" t="str">
        <f>IFERROR(VLOOKUP(A2884,'[2]CLASES-TEMPORADA 2022_2023-2023'!$A:$M,12,0),"")</f>
        <v/>
      </c>
      <c r="O2884" s="90" t="str">
        <f>IFERROR(VLOOKUP(A2884,'[2]CLASES-TEMPORADA 2022_2023-2023'!$A:$M,13,0),"")</f>
        <v/>
      </c>
    </row>
    <row r="2885" spans="1:15" s="94" customFormat="1" x14ac:dyDescent="0.2">
      <c r="A2885" s="116">
        <v>23235</v>
      </c>
      <c r="B2885" s="90" t="s">
        <v>8750</v>
      </c>
      <c r="C2885" s="90" t="s">
        <v>69</v>
      </c>
      <c r="D2885" s="90" t="s">
        <v>84</v>
      </c>
      <c r="E2885" s="90" t="s">
        <v>54</v>
      </c>
      <c r="F2885" s="90" t="s">
        <v>5556</v>
      </c>
      <c r="G2885" s="90" t="s">
        <v>15831</v>
      </c>
      <c r="H2885" s="90" t="s">
        <v>920</v>
      </c>
      <c r="I2885" s="90" t="s">
        <v>3420</v>
      </c>
      <c r="J2885" s="116">
        <v>10437</v>
      </c>
      <c r="K2885" s="90" t="s">
        <v>1963</v>
      </c>
      <c r="L2885" s="90" t="s">
        <v>520</v>
      </c>
      <c r="M2885" s="94" t="str">
        <f t="shared" si="48"/>
        <v>PEREZ Carlos</v>
      </c>
      <c r="N2885" s="94" t="str">
        <f>IFERROR(VLOOKUP(A2885,'[2]CLASES-TEMPORADA 2022_2023-2023'!$A:$M,12,0),"")</f>
        <v/>
      </c>
      <c r="O2885" s="90" t="str">
        <f>IFERROR(VLOOKUP(A2885,'[2]CLASES-TEMPORADA 2022_2023-2023'!$A:$M,13,0),"")</f>
        <v/>
      </c>
    </row>
    <row r="2886" spans="1:15" s="94" customFormat="1" x14ac:dyDescent="0.2">
      <c r="A2886" s="116">
        <v>23228</v>
      </c>
      <c r="B2886" s="90" t="s">
        <v>8750</v>
      </c>
      <c r="C2886" s="90" t="s">
        <v>106</v>
      </c>
      <c r="D2886" s="90" t="s">
        <v>31</v>
      </c>
      <c r="E2886" s="90" t="s">
        <v>43</v>
      </c>
      <c r="F2886" s="90" t="s">
        <v>15832</v>
      </c>
      <c r="G2886" s="90" t="s">
        <v>15833</v>
      </c>
      <c r="H2886" s="90" t="s">
        <v>920</v>
      </c>
      <c r="I2886" s="90" t="s">
        <v>872</v>
      </c>
      <c r="J2886" s="116">
        <v>10453</v>
      </c>
      <c r="K2886" s="90" t="s">
        <v>1963</v>
      </c>
      <c r="L2886" s="90" t="s">
        <v>520</v>
      </c>
      <c r="M2886" s="94" t="str">
        <f t="shared" si="48"/>
        <v>CASAS Antonio</v>
      </c>
      <c r="N2886" s="94" t="str">
        <f>IFERROR(VLOOKUP(A2886,'[2]CLASES-TEMPORADA 2022_2023-2023'!$A:$M,12,0),"")</f>
        <v/>
      </c>
      <c r="O2886" s="90" t="str">
        <f>IFERROR(VLOOKUP(A2886,'[2]CLASES-TEMPORADA 2022_2023-2023'!$A:$M,13,0),"")</f>
        <v/>
      </c>
    </row>
    <row r="2887" spans="1:15" s="94" customFormat="1" x14ac:dyDescent="0.2">
      <c r="A2887" s="116">
        <v>23226</v>
      </c>
      <c r="B2887" s="90" t="s">
        <v>8750</v>
      </c>
      <c r="C2887" s="90" t="s">
        <v>188</v>
      </c>
      <c r="D2887" s="90" t="s">
        <v>174</v>
      </c>
      <c r="E2887" s="90" t="s">
        <v>64</v>
      </c>
      <c r="F2887" s="90" t="s">
        <v>5557</v>
      </c>
      <c r="G2887" s="90" t="s">
        <v>15834</v>
      </c>
      <c r="H2887" s="90" t="s">
        <v>920</v>
      </c>
      <c r="I2887" s="90" t="s">
        <v>986</v>
      </c>
      <c r="J2887" s="116">
        <v>713</v>
      </c>
      <c r="K2887" s="90" t="s">
        <v>1963</v>
      </c>
      <c r="L2887" s="90" t="s">
        <v>599</v>
      </c>
      <c r="M2887" s="94" t="str">
        <f t="shared" si="48"/>
        <v>MANGAS Francisco</v>
      </c>
      <c r="N2887" s="94">
        <f>IFERROR(VLOOKUP(A2887,'[2]CLASES-TEMPORADA 2022_2023-2023'!$A:$M,12,0),"")</f>
        <v>11</v>
      </c>
      <c r="O2887" s="90" t="str">
        <f>IFERROR(VLOOKUP(A2887,'[2]CLASES-TEMPORADA 2022_2023-2023'!$A:$M,13,0),"")</f>
        <v>NAC</v>
      </c>
    </row>
    <row r="2888" spans="1:15" s="94" customFormat="1" x14ac:dyDescent="0.2">
      <c r="A2888" s="116">
        <v>23225</v>
      </c>
      <c r="B2888" s="90" t="s">
        <v>8750</v>
      </c>
      <c r="C2888" s="90" t="s">
        <v>1296</v>
      </c>
      <c r="D2888" s="90" t="s">
        <v>5558</v>
      </c>
      <c r="E2888" s="90" t="s">
        <v>75</v>
      </c>
      <c r="F2888" s="90" t="s">
        <v>5559</v>
      </c>
      <c r="G2888" s="90" t="s">
        <v>15835</v>
      </c>
      <c r="H2888" s="90" t="s">
        <v>913</v>
      </c>
      <c r="I2888" s="90" t="s">
        <v>986</v>
      </c>
      <c r="J2888" s="116">
        <v>713</v>
      </c>
      <c r="K2888" s="90" t="s">
        <v>1963</v>
      </c>
      <c r="L2888" s="90" t="s">
        <v>599</v>
      </c>
      <c r="M2888" s="94" t="str">
        <f t="shared" si="48"/>
        <v>VICENTE Jorge</v>
      </c>
      <c r="N2888" s="94" t="str">
        <f>IFERROR(VLOOKUP(A2888,'[2]CLASES-TEMPORADA 2022_2023-2023'!$A:$M,12,0),"")</f>
        <v/>
      </c>
      <c r="O2888" s="90" t="str">
        <f>IFERROR(VLOOKUP(A2888,'[2]CLASES-TEMPORADA 2022_2023-2023'!$A:$M,13,0),"")</f>
        <v/>
      </c>
    </row>
    <row r="2889" spans="1:15" s="94" customFormat="1" x14ac:dyDescent="0.2">
      <c r="A2889" s="116">
        <v>23218</v>
      </c>
      <c r="B2889" s="90" t="s">
        <v>10851</v>
      </c>
      <c r="C2889" s="90" t="s">
        <v>46</v>
      </c>
      <c r="D2889" s="90" t="s">
        <v>1003</v>
      </c>
      <c r="E2889" s="90" t="s">
        <v>1088</v>
      </c>
      <c r="F2889" s="90" t="s">
        <v>5560</v>
      </c>
      <c r="G2889" s="90" t="s">
        <v>15836</v>
      </c>
      <c r="H2889" s="90" t="s">
        <v>909</v>
      </c>
      <c r="I2889" s="90" t="s">
        <v>1002</v>
      </c>
      <c r="J2889" s="116">
        <v>10061</v>
      </c>
      <c r="K2889" s="90" t="s">
        <v>1963</v>
      </c>
      <c r="L2889" s="90" t="s">
        <v>583</v>
      </c>
      <c r="M2889" s="94" t="str">
        <f t="shared" si="48"/>
        <v>RODRIGUEZ Laura</v>
      </c>
      <c r="N2889" s="94" t="str">
        <f>IFERROR(VLOOKUP(A2889,'[2]CLASES-TEMPORADA 2022_2023-2023'!$A:$M,12,0),"")</f>
        <v/>
      </c>
      <c r="O2889" s="90" t="str">
        <f>IFERROR(VLOOKUP(A2889,'[2]CLASES-TEMPORADA 2022_2023-2023'!$A:$M,13,0),"")</f>
        <v/>
      </c>
    </row>
    <row r="2890" spans="1:15" s="94" customFormat="1" x14ac:dyDescent="0.2">
      <c r="A2890" s="116">
        <v>23217</v>
      </c>
      <c r="B2890" s="90" t="s">
        <v>8750</v>
      </c>
      <c r="C2890" s="90" t="s">
        <v>1813</v>
      </c>
      <c r="D2890" s="90" t="s">
        <v>25</v>
      </c>
      <c r="E2890" s="90" t="s">
        <v>79</v>
      </c>
      <c r="F2890" s="90" t="s">
        <v>15837</v>
      </c>
      <c r="G2890" s="90" t="s">
        <v>15838</v>
      </c>
      <c r="H2890" s="90" t="s">
        <v>920</v>
      </c>
      <c r="I2890" s="90" t="s">
        <v>11089</v>
      </c>
      <c r="J2890" s="116">
        <v>192</v>
      </c>
      <c r="K2890" s="90" t="s">
        <v>1963</v>
      </c>
      <c r="L2890" s="90" t="s">
        <v>184</v>
      </c>
      <c r="M2890" s="94" t="str">
        <f t="shared" si="48"/>
        <v>QUESADA Miguel</v>
      </c>
      <c r="N2890" s="94" t="str">
        <f>IFERROR(VLOOKUP(A2890,'[2]CLASES-TEMPORADA 2022_2023-2023'!$A:$M,12,0),"")</f>
        <v/>
      </c>
      <c r="O2890" s="90" t="str">
        <f>IFERROR(VLOOKUP(A2890,'[2]CLASES-TEMPORADA 2022_2023-2023'!$A:$M,13,0),"")</f>
        <v/>
      </c>
    </row>
    <row r="2891" spans="1:15" s="94" customFormat="1" x14ac:dyDescent="0.2">
      <c r="A2891" s="116">
        <v>23212</v>
      </c>
      <c r="B2891" s="90" t="s">
        <v>8750</v>
      </c>
      <c r="C2891" s="90" t="s">
        <v>15839</v>
      </c>
      <c r="D2891" s="90" t="s">
        <v>56</v>
      </c>
      <c r="E2891" s="90" t="s">
        <v>79</v>
      </c>
      <c r="F2891" s="90" t="s">
        <v>15840</v>
      </c>
      <c r="G2891" s="90" t="s">
        <v>15841</v>
      </c>
      <c r="H2891" s="90" t="s">
        <v>920</v>
      </c>
      <c r="I2891" s="90" t="s">
        <v>11089</v>
      </c>
      <c r="J2891" s="116">
        <v>192</v>
      </c>
      <c r="K2891" s="90" t="s">
        <v>1963</v>
      </c>
      <c r="L2891" s="90" t="s">
        <v>184</v>
      </c>
      <c r="M2891" s="94" t="str">
        <f t="shared" si="48"/>
        <v>SORROCHE Miguel</v>
      </c>
      <c r="N2891" s="94" t="str">
        <f>IFERROR(VLOOKUP(A2891,'[2]CLASES-TEMPORADA 2022_2023-2023'!$A:$M,12,0),"")</f>
        <v/>
      </c>
      <c r="O2891" s="90" t="str">
        <f>IFERROR(VLOOKUP(A2891,'[2]CLASES-TEMPORADA 2022_2023-2023'!$A:$M,13,0),"")</f>
        <v/>
      </c>
    </row>
    <row r="2892" spans="1:15" s="94" customFormat="1" x14ac:dyDescent="0.2">
      <c r="A2892" s="116">
        <v>23201</v>
      </c>
      <c r="B2892" s="90" t="s">
        <v>8750</v>
      </c>
      <c r="C2892" s="90" t="s">
        <v>5561</v>
      </c>
      <c r="D2892" s="90" t="s">
        <v>5562</v>
      </c>
      <c r="E2892" s="90" t="s">
        <v>5563</v>
      </c>
      <c r="F2892" s="90" t="s">
        <v>5564</v>
      </c>
      <c r="G2892" s="90" t="s">
        <v>15842</v>
      </c>
      <c r="H2892" s="90" t="s">
        <v>920</v>
      </c>
      <c r="I2892" s="90" t="s">
        <v>1020</v>
      </c>
      <c r="J2892" s="116">
        <v>10163</v>
      </c>
      <c r="K2892" s="90" t="s">
        <v>2994</v>
      </c>
      <c r="L2892" s="90" t="s">
        <v>599</v>
      </c>
      <c r="M2892" s="94" t="str">
        <f t="shared" si="48"/>
        <v>VARBANOV Petar</v>
      </c>
      <c r="N2892" s="94" t="str">
        <f>IFERROR(VLOOKUP(A2892,'[2]CLASES-TEMPORADA 2022_2023-2023'!$A:$M,12,0),"")</f>
        <v/>
      </c>
      <c r="O2892" s="90" t="str">
        <f>IFERROR(VLOOKUP(A2892,'[2]CLASES-TEMPORADA 2022_2023-2023'!$A:$M,13,0),"")</f>
        <v/>
      </c>
    </row>
    <row r="2893" spans="1:15" s="94" customFormat="1" x14ac:dyDescent="0.2">
      <c r="A2893" s="116">
        <v>23200</v>
      </c>
      <c r="B2893" s="90" t="s">
        <v>8750</v>
      </c>
      <c r="C2893" s="90" t="s">
        <v>84</v>
      </c>
      <c r="D2893" s="90" t="s">
        <v>5565</v>
      </c>
      <c r="E2893" s="90" t="s">
        <v>101</v>
      </c>
      <c r="F2893" s="90" t="s">
        <v>5566</v>
      </c>
      <c r="G2893" s="90" t="s">
        <v>15843</v>
      </c>
      <c r="H2893" s="90" t="s">
        <v>909</v>
      </c>
      <c r="I2893" s="90" t="s">
        <v>1020</v>
      </c>
      <c r="J2893" s="116">
        <v>10163</v>
      </c>
      <c r="K2893" s="90" t="s">
        <v>1963</v>
      </c>
      <c r="L2893" s="90" t="s">
        <v>599</v>
      </c>
      <c r="M2893" s="94" t="str">
        <f t="shared" si="48"/>
        <v>GONZALEZ Vidal</v>
      </c>
      <c r="N2893" s="94" t="str">
        <f>IFERROR(VLOOKUP(A2893,'[2]CLASES-TEMPORADA 2022_2023-2023'!$A:$M,12,0),"")</f>
        <v/>
      </c>
      <c r="O2893" s="90" t="str">
        <f>IFERROR(VLOOKUP(A2893,'[2]CLASES-TEMPORADA 2022_2023-2023'!$A:$M,13,0),"")</f>
        <v/>
      </c>
    </row>
    <row r="2894" spans="1:15" s="94" customFormat="1" x14ac:dyDescent="0.2">
      <c r="A2894" s="116">
        <v>23195</v>
      </c>
      <c r="B2894" s="90" t="s">
        <v>8750</v>
      </c>
      <c r="C2894" s="90" t="s">
        <v>84</v>
      </c>
      <c r="D2894" s="90" t="s">
        <v>46</v>
      </c>
      <c r="E2894" s="90" t="s">
        <v>110</v>
      </c>
      <c r="F2894" s="90" t="s">
        <v>5568</v>
      </c>
      <c r="G2894" s="90" t="s">
        <v>15844</v>
      </c>
      <c r="H2894" s="90" t="s">
        <v>913</v>
      </c>
      <c r="I2894" s="90" t="s">
        <v>1020</v>
      </c>
      <c r="J2894" s="116">
        <v>10163</v>
      </c>
      <c r="K2894" s="90" t="s">
        <v>1963</v>
      </c>
      <c r="L2894" s="90" t="s">
        <v>599</v>
      </c>
      <c r="M2894" s="94" t="str">
        <f t="shared" si="48"/>
        <v>GONZALEZ Alvaro</v>
      </c>
      <c r="N2894" s="94" t="str">
        <f>IFERROR(VLOOKUP(A2894,'[2]CLASES-TEMPORADA 2022_2023-2023'!$A:$M,12,0),"")</f>
        <v/>
      </c>
      <c r="O2894" s="90" t="str">
        <f>IFERROR(VLOOKUP(A2894,'[2]CLASES-TEMPORADA 2022_2023-2023'!$A:$M,13,0),"")</f>
        <v/>
      </c>
    </row>
    <row r="2895" spans="1:15" s="94" customFormat="1" x14ac:dyDescent="0.2">
      <c r="A2895" s="116">
        <v>23157</v>
      </c>
      <c r="B2895" s="90" t="s">
        <v>8750</v>
      </c>
      <c r="C2895" s="90" t="s">
        <v>47</v>
      </c>
      <c r="D2895" s="90" t="s">
        <v>1411</v>
      </c>
      <c r="E2895" s="90" t="s">
        <v>72</v>
      </c>
      <c r="F2895" s="90" t="s">
        <v>5569</v>
      </c>
      <c r="G2895" s="90" t="s">
        <v>15845</v>
      </c>
      <c r="H2895" s="90" t="s">
        <v>913</v>
      </c>
      <c r="I2895" s="90" t="s">
        <v>1183</v>
      </c>
      <c r="J2895" s="116">
        <v>600</v>
      </c>
      <c r="K2895" s="90" t="s">
        <v>1963</v>
      </c>
      <c r="L2895" s="90" t="s">
        <v>583</v>
      </c>
      <c r="M2895" s="94" t="str">
        <f t="shared" si="48"/>
        <v>MATEO Rafael</v>
      </c>
      <c r="N2895" s="94" t="str">
        <f>IFERROR(VLOOKUP(A2895,'[2]CLASES-TEMPORADA 2022_2023-2023'!$A:$M,12,0),"")</f>
        <v/>
      </c>
      <c r="O2895" s="90" t="str">
        <f>IFERROR(VLOOKUP(A2895,'[2]CLASES-TEMPORADA 2022_2023-2023'!$A:$M,13,0),"")</f>
        <v/>
      </c>
    </row>
    <row r="2896" spans="1:15" s="94" customFormat="1" x14ac:dyDescent="0.2">
      <c r="A2896" s="116">
        <v>23132</v>
      </c>
      <c r="B2896" s="90" t="s">
        <v>8750</v>
      </c>
      <c r="C2896" s="90" t="s">
        <v>29</v>
      </c>
      <c r="D2896" s="90" t="s">
        <v>1379</v>
      </c>
      <c r="E2896" s="90" t="s">
        <v>2138</v>
      </c>
      <c r="F2896" s="90" t="s">
        <v>7216</v>
      </c>
      <c r="G2896" s="90" t="s">
        <v>15846</v>
      </c>
      <c r="H2896" s="90" t="s">
        <v>920</v>
      </c>
      <c r="I2896" s="90" t="s">
        <v>2219</v>
      </c>
      <c r="J2896" s="116">
        <v>10475</v>
      </c>
      <c r="K2896" s="90" t="s">
        <v>1963</v>
      </c>
      <c r="L2896" s="90" t="s">
        <v>591</v>
      </c>
      <c r="M2896" s="94" t="str">
        <f t="shared" si="48"/>
        <v>SANCHEZ Juan Jesus</v>
      </c>
      <c r="N2896" s="94" t="str">
        <f>IFERROR(VLOOKUP(A2896,'[2]CLASES-TEMPORADA 2022_2023-2023'!$A:$M,12,0),"")</f>
        <v/>
      </c>
      <c r="O2896" s="90" t="str">
        <f>IFERROR(VLOOKUP(A2896,'[2]CLASES-TEMPORADA 2022_2023-2023'!$A:$M,13,0),"")</f>
        <v/>
      </c>
    </row>
    <row r="2897" spans="1:15" s="94" customFormat="1" x14ac:dyDescent="0.2">
      <c r="A2897" s="116">
        <v>23108</v>
      </c>
      <c r="B2897" s="90" t="s">
        <v>8750</v>
      </c>
      <c r="C2897" s="90" t="s">
        <v>3709</v>
      </c>
      <c r="D2897" s="90" t="s">
        <v>46</v>
      </c>
      <c r="E2897" s="90" t="s">
        <v>957</v>
      </c>
      <c r="F2897" s="90" t="s">
        <v>5034</v>
      </c>
      <c r="G2897" s="90" t="s">
        <v>15847</v>
      </c>
      <c r="H2897" s="90" t="s">
        <v>920</v>
      </c>
      <c r="I2897" s="90" t="s">
        <v>1243</v>
      </c>
      <c r="J2897" s="116">
        <v>10381</v>
      </c>
      <c r="K2897" s="90" t="s">
        <v>1963</v>
      </c>
      <c r="L2897" s="90" t="s">
        <v>520</v>
      </c>
      <c r="M2897" s="94" t="str">
        <f t="shared" si="48"/>
        <v>SANTOS Marcos</v>
      </c>
      <c r="N2897" s="94" t="str">
        <f>IFERROR(VLOOKUP(A2897,'[2]CLASES-TEMPORADA 2022_2023-2023'!$A:$M,12,0),"")</f>
        <v/>
      </c>
      <c r="O2897" s="90" t="str">
        <f>IFERROR(VLOOKUP(A2897,'[2]CLASES-TEMPORADA 2022_2023-2023'!$A:$M,13,0),"")</f>
        <v/>
      </c>
    </row>
    <row r="2898" spans="1:15" s="94" customFormat="1" x14ac:dyDescent="0.2">
      <c r="A2898" s="116">
        <v>23096</v>
      </c>
      <c r="B2898" s="90" t="s">
        <v>10851</v>
      </c>
      <c r="C2898" s="90" t="s">
        <v>5572</v>
      </c>
      <c r="D2898" s="90" t="s">
        <v>138</v>
      </c>
      <c r="E2898" s="90" t="s">
        <v>5573</v>
      </c>
      <c r="F2898" s="90" t="s">
        <v>5574</v>
      </c>
      <c r="G2898" s="90" t="s">
        <v>15848</v>
      </c>
      <c r="H2898" s="90" t="s">
        <v>913</v>
      </c>
      <c r="I2898" s="90" t="s">
        <v>2116</v>
      </c>
      <c r="J2898" s="116">
        <v>10463</v>
      </c>
      <c r="K2898" s="90" t="s">
        <v>1963</v>
      </c>
      <c r="L2898" s="90" t="s">
        <v>583</v>
      </c>
      <c r="M2898" s="94" t="str">
        <f t="shared" si="48"/>
        <v>RELAÑO Gema</v>
      </c>
      <c r="N2898" s="94" t="str">
        <f>IFERROR(VLOOKUP(A2898,'[2]CLASES-TEMPORADA 2022_2023-2023'!$A:$M,12,0),"")</f>
        <v/>
      </c>
      <c r="O2898" s="90" t="str">
        <f>IFERROR(VLOOKUP(A2898,'[2]CLASES-TEMPORADA 2022_2023-2023'!$A:$M,13,0),"")</f>
        <v/>
      </c>
    </row>
    <row r="2899" spans="1:15" s="94" customFormat="1" x14ac:dyDescent="0.2">
      <c r="A2899" s="116">
        <v>23095</v>
      </c>
      <c r="B2899" s="90" t="s">
        <v>8750</v>
      </c>
      <c r="C2899" s="90" t="s">
        <v>15849</v>
      </c>
      <c r="D2899" s="90"/>
      <c r="E2899" s="90" t="s">
        <v>15850</v>
      </c>
      <c r="F2899" s="90" t="s">
        <v>8536</v>
      </c>
      <c r="G2899" s="90" t="s">
        <v>15851</v>
      </c>
      <c r="H2899" s="90" t="s">
        <v>920</v>
      </c>
      <c r="I2899" s="90" t="s">
        <v>953</v>
      </c>
      <c r="J2899" s="116">
        <v>309</v>
      </c>
      <c r="K2899" s="90" t="s">
        <v>2707</v>
      </c>
      <c r="L2899" s="90" t="s">
        <v>583</v>
      </c>
      <c r="M2899" s="94" t="str">
        <f t="shared" si="48"/>
        <v>POMPILII Valerio</v>
      </c>
      <c r="N2899" s="94" t="str">
        <f>IFERROR(VLOOKUP(A2899,'[2]CLASES-TEMPORADA 2022_2023-2023'!$A:$M,12,0),"")</f>
        <v/>
      </c>
      <c r="O2899" s="90" t="str">
        <f>IFERROR(VLOOKUP(A2899,'[2]CLASES-TEMPORADA 2022_2023-2023'!$A:$M,13,0),"")</f>
        <v/>
      </c>
    </row>
    <row r="2900" spans="1:15" s="94" customFormat="1" x14ac:dyDescent="0.2">
      <c r="A2900" s="116">
        <v>23086</v>
      </c>
      <c r="B2900" s="90" t="s">
        <v>10851</v>
      </c>
      <c r="C2900" s="90" t="s">
        <v>5575</v>
      </c>
      <c r="D2900" s="90"/>
      <c r="E2900" s="90" t="s">
        <v>2503</v>
      </c>
      <c r="F2900" s="90" t="s">
        <v>5576</v>
      </c>
      <c r="G2900" s="90" t="s">
        <v>15852</v>
      </c>
      <c r="H2900" s="90" t="s">
        <v>920</v>
      </c>
      <c r="I2900" s="90" t="s">
        <v>915</v>
      </c>
      <c r="J2900" s="116">
        <v>37</v>
      </c>
      <c r="K2900" s="90" t="s">
        <v>2357</v>
      </c>
      <c r="L2900" s="90" t="s">
        <v>185</v>
      </c>
      <c r="M2900" s="94" t="str">
        <f t="shared" si="48"/>
        <v>TYMCHENKO Olga</v>
      </c>
      <c r="N2900" s="94" t="str">
        <f>IFERROR(VLOOKUP(A2900,'[2]CLASES-TEMPORADA 2022_2023-2023'!$A:$M,12,0),"")</f>
        <v/>
      </c>
      <c r="O2900" s="90" t="str">
        <f>IFERROR(VLOOKUP(A2900,'[2]CLASES-TEMPORADA 2022_2023-2023'!$A:$M,13,0),"")</f>
        <v/>
      </c>
    </row>
    <row r="2901" spans="1:15" s="94" customFormat="1" x14ac:dyDescent="0.2">
      <c r="A2901" s="116">
        <v>23057</v>
      </c>
      <c r="B2901" s="90" t="s">
        <v>8750</v>
      </c>
      <c r="C2901" s="90" t="s">
        <v>5577</v>
      </c>
      <c r="D2901" s="90" t="s">
        <v>151</v>
      </c>
      <c r="E2901" s="90" t="s">
        <v>77</v>
      </c>
      <c r="F2901" s="90" t="s">
        <v>5578</v>
      </c>
      <c r="G2901" s="90" t="s">
        <v>15853</v>
      </c>
      <c r="H2901" s="90" t="s">
        <v>920</v>
      </c>
      <c r="I2901" s="90" t="s">
        <v>1249</v>
      </c>
      <c r="J2901" s="116">
        <v>10181</v>
      </c>
      <c r="K2901" s="90" t="s">
        <v>1963</v>
      </c>
      <c r="L2901" s="90" t="s">
        <v>583</v>
      </c>
      <c r="M2901" s="94" t="str">
        <f t="shared" si="48"/>
        <v>CAMARA Alberto</v>
      </c>
      <c r="N2901" s="94" t="str">
        <f>IFERROR(VLOOKUP(A2901,'[2]CLASES-TEMPORADA 2022_2023-2023'!$A:$M,12,0),"")</f>
        <v/>
      </c>
      <c r="O2901" s="90" t="str">
        <f>IFERROR(VLOOKUP(A2901,'[2]CLASES-TEMPORADA 2022_2023-2023'!$A:$M,13,0),"")</f>
        <v/>
      </c>
    </row>
    <row r="2902" spans="1:15" s="94" customFormat="1" x14ac:dyDescent="0.2">
      <c r="A2902" s="116">
        <v>23054</v>
      </c>
      <c r="B2902" s="90" t="s">
        <v>8750</v>
      </c>
      <c r="C2902" s="90" t="s">
        <v>1618</v>
      </c>
      <c r="D2902" s="90" t="s">
        <v>5579</v>
      </c>
      <c r="E2902" s="90" t="s">
        <v>119</v>
      </c>
      <c r="F2902" s="90" t="s">
        <v>5580</v>
      </c>
      <c r="G2902" s="90" t="s">
        <v>15854</v>
      </c>
      <c r="H2902" s="90" t="s">
        <v>920</v>
      </c>
      <c r="I2902" s="90" t="s">
        <v>4322</v>
      </c>
      <c r="J2902" s="116">
        <v>46</v>
      </c>
      <c r="K2902" s="90" t="s">
        <v>1963</v>
      </c>
      <c r="L2902" s="90" t="s">
        <v>583</v>
      </c>
      <c r="M2902" s="94" t="str">
        <f t="shared" si="48"/>
        <v>PEÑA Ruben</v>
      </c>
      <c r="N2902" s="94" t="str">
        <f>IFERROR(VLOOKUP(A2902,'[2]CLASES-TEMPORADA 2022_2023-2023'!$A:$M,12,0),"")</f>
        <v/>
      </c>
      <c r="O2902" s="90" t="str">
        <f>IFERROR(VLOOKUP(A2902,'[2]CLASES-TEMPORADA 2022_2023-2023'!$A:$M,13,0),"")</f>
        <v/>
      </c>
    </row>
    <row r="2903" spans="1:15" s="94" customFormat="1" x14ac:dyDescent="0.2">
      <c r="A2903" s="116">
        <v>23053</v>
      </c>
      <c r="B2903" s="90" t="s">
        <v>8750</v>
      </c>
      <c r="C2903" s="90" t="s">
        <v>1618</v>
      </c>
      <c r="D2903" s="90" t="s">
        <v>5579</v>
      </c>
      <c r="E2903" s="90" t="s">
        <v>75</v>
      </c>
      <c r="F2903" s="90" t="s">
        <v>5581</v>
      </c>
      <c r="G2903" s="90" t="s">
        <v>15855</v>
      </c>
      <c r="H2903" s="90" t="s">
        <v>920</v>
      </c>
      <c r="I2903" s="90" t="s">
        <v>4322</v>
      </c>
      <c r="J2903" s="116">
        <v>46</v>
      </c>
      <c r="K2903" s="90" t="s">
        <v>1963</v>
      </c>
      <c r="L2903" s="90" t="s">
        <v>583</v>
      </c>
      <c r="M2903" s="94" t="str">
        <f t="shared" si="48"/>
        <v>PEÑA Jorge</v>
      </c>
      <c r="N2903" s="94" t="str">
        <f>IFERROR(VLOOKUP(A2903,'[2]CLASES-TEMPORADA 2022_2023-2023'!$A:$M,12,0),"")</f>
        <v/>
      </c>
      <c r="O2903" s="90" t="str">
        <f>IFERROR(VLOOKUP(A2903,'[2]CLASES-TEMPORADA 2022_2023-2023'!$A:$M,13,0),"")</f>
        <v/>
      </c>
    </row>
    <row r="2904" spans="1:15" s="94" customFormat="1" x14ac:dyDescent="0.2">
      <c r="A2904" s="116">
        <v>23030</v>
      </c>
      <c r="B2904" s="90" t="s">
        <v>8750</v>
      </c>
      <c r="C2904" s="90" t="s">
        <v>92</v>
      </c>
      <c r="D2904" s="90" t="s">
        <v>92</v>
      </c>
      <c r="E2904" s="90" t="s">
        <v>3209</v>
      </c>
      <c r="F2904" s="90" t="s">
        <v>5583</v>
      </c>
      <c r="G2904" s="90" t="s">
        <v>15856</v>
      </c>
      <c r="H2904" s="90" t="s">
        <v>920</v>
      </c>
      <c r="I2904" s="90" t="s">
        <v>1233</v>
      </c>
      <c r="J2904" s="116">
        <v>703</v>
      </c>
      <c r="K2904" s="90" t="s">
        <v>1963</v>
      </c>
      <c r="L2904" s="90" t="s">
        <v>520</v>
      </c>
      <c r="M2904" s="94" t="str">
        <f t="shared" si="48"/>
        <v>MENDEZ Jose Luis</v>
      </c>
      <c r="N2904" s="94" t="str">
        <f>IFERROR(VLOOKUP(A2904,'[2]CLASES-TEMPORADA 2022_2023-2023'!$A:$M,12,0),"")</f>
        <v/>
      </c>
      <c r="O2904" s="90" t="str">
        <f>IFERROR(VLOOKUP(A2904,'[2]CLASES-TEMPORADA 2022_2023-2023'!$A:$M,13,0),"")</f>
        <v/>
      </c>
    </row>
    <row r="2905" spans="1:15" s="94" customFormat="1" x14ac:dyDescent="0.2">
      <c r="A2905" s="116">
        <v>23028</v>
      </c>
      <c r="B2905" s="90" t="s">
        <v>8750</v>
      </c>
      <c r="C2905" s="90" t="s">
        <v>1387</v>
      </c>
      <c r="D2905" s="90" t="s">
        <v>5584</v>
      </c>
      <c r="E2905" s="90" t="s">
        <v>57</v>
      </c>
      <c r="F2905" s="90" t="s">
        <v>5585</v>
      </c>
      <c r="G2905" s="90" t="s">
        <v>15857</v>
      </c>
      <c r="H2905" s="90" t="s">
        <v>913</v>
      </c>
      <c r="I2905" s="90" t="s">
        <v>921</v>
      </c>
      <c r="J2905" s="116">
        <v>78</v>
      </c>
      <c r="K2905" s="90" t="s">
        <v>1963</v>
      </c>
      <c r="L2905" s="90" t="s">
        <v>583</v>
      </c>
      <c r="M2905" s="94" t="str">
        <f t="shared" si="48"/>
        <v>CABRERA Fernando</v>
      </c>
      <c r="N2905" s="94" t="str">
        <f>IFERROR(VLOOKUP(A2905,'[2]CLASES-TEMPORADA 2022_2023-2023'!$A:$M,12,0),"")</f>
        <v/>
      </c>
      <c r="O2905" s="90" t="str">
        <f>IFERROR(VLOOKUP(A2905,'[2]CLASES-TEMPORADA 2022_2023-2023'!$A:$M,13,0),"")</f>
        <v/>
      </c>
    </row>
    <row r="2906" spans="1:15" s="94" customFormat="1" x14ac:dyDescent="0.2">
      <c r="A2906" s="116">
        <v>23025</v>
      </c>
      <c r="B2906" s="90" t="s">
        <v>8750</v>
      </c>
      <c r="C2906" s="90" t="s">
        <v>2903</v>
      </c>
      <c r="D2906" s="90" t="s">
        <v>1399</v>
      </c>
      <c r="E2906" s="90" t="s">
        <v>5586</v>
      </c>
      <c r="F2906" s="90" t="s">
        <v>5587</v>
      </c>
      <c r="G2906" s="90" t="s">
        <v>15858</v>
      </c>
      <c r="H2906" s="90" t="s">
        <v>913</v>
      </c>
      <c r="I2906" s="90" t="s">
        <v>1233</v>
      </c>
      <c r="J2906" s="116">
        <v>703</v>
      </c>
      <c r="K2906" s="90" t="s">
        <v>2684</v>
      </c>
      <c r="L2906" s="90" t="s">
        <v>520</v>
      </c>
      <c r="M2906" s="94" t="str">
        <f t="shared" si="48"/>
        <v>AHMED Morufo Oladele</v>
      </c>
      <c r="N2906" s="94" t="str">
        <f>IFERROR(VLOOKUP(A2906,'[2]CLASES-TEMPORADA 2022_2023-2023'!$A:$M,12,0),"")</f>
        <v/>
      </c>
      <c r="O2906" s="90" t="str">
        <f>IFERROR(VLOOKUP(A2906,'[2]CLASES-TEMPORADA 2022_2023-2023'!$A:$M,13,0),"")</f>
        <v/>
      </c>
    </row>
    <row r="2907" spans="1:15" s="94" customFormat="1" x14ac:dyDescent="0.2">
      <c r="A2907" s="116">
        <v>23024</v>
      </c>
      <c r="B2907" s="90" t="s">
        <v>8750</v>
      </c>
      <c r="C2907" s="90" t="s">
        <v>66</v>
      </c>
      <c r="D2907" s="90" t="s">
        <v>5588</v>
      </c>
      <c r="E2907" s="90" t="s">
        <v>38</v>
      </c>
      <c r="F2907" s="90" t="s">
        <v>3798</v>
      </c>
      <c r="G2907" s="90" t="s">
        <v>15859</v>
      </c>
      <c r="H2907" s="90" t="s">
        <v>913</v>
      </c>
      <c r="I2907" s="90" t="s">
        <v>1233</v>
      </c>
      <c r="J2907" s="116">
        <v>703</v>
      </c>
      <c r="K2907" s="90" t="s">
        <v>1963</v>
      </c>
      <c r="L2907" s="90" t="s">
        <v>520</v>
      </c>
      <c r="M2907" s="94" t="str">
        <f t="shared" si="48"/>
        <v>MARTIN Andres</v>
      </c>
      <c r="N2907" s="94" t="str">
        <f>IFERROR(VLOOKUP(A2907,'[2]CLASES-TEMPORADA 2022_2023-2023'!$A:$M,12,0),"")</f>
        <v/>
      </c>
      <c r="O2907" s="90" t="str">
        <f>IFERROR(VLOOKUP(A2907,'[2]CLASES-TEMPORADA 2022_2023-2023'!$A:$M,13,0),"")</f>
        <v/>
      </c>
    </row>
    <row r="2908" spans="1:15" s="94" customFormat="1" x14ac:dyDescent="0.2">
      <c r="A2908" s="116">
        <v>23019</v>
      </c>
      <c r="B2908" s="90" t="s">
        <v>8750</v>
      </c>
      <c r="C2908" s="90" t="s">
        <v>2548</v>
      </c>
      <c r="D2908" s="90" t="s">
        <v>13112</v>
      </c>
      <c r="E2908" s="90" t="s">
        <v>24</v>
      </c>
      <c r="F2908" s="90" t="s">
        <v>15860</v>
      </c>
      <c r="G2908" s="90" t="s">
        <v>15861</v>
      </c>
      <c r="H2908" s="90" t="s">
        <v>913</v>
      </c>
      <c r="I2908" s="90" t="s">
        <v>2197</v>
      </c>
      <c r="J2908" s="116">
        <v>10159</v>
      </c>
      <c r="K2908" s="90" t="s">
        <v>1963</v>
      </c>
      <c r="L2908" s="90" t="s">
        <v>583</v>
      </c>
      <c r="M2908" s="94" t="str">
        <f t="shared" si="48"/>
        <v>BAUTISTA Daniel</v>
      </c>
      <c r="N2908" s="94" t="str">
        <f>IFERROR(VLOOKUP(A2908,'[2]CLASES-TEMPORADA 2022_2023-2023'!$A:$M,12,0),"")</f>
        <v/>
      </c>
      <c r="O2908" s="90" t="str">
        <f>IFERROR(VLOOKUP(A2908,'[2]CLASES-TEMPORADA 2022_2023-2023'!$A:$M,13,0),"")</f>
        <v/>
      </c>
    </row>
    <row r="2909" spans="1:15" s="94" customFormat="1" x14ac:dyDescent="0.2">
      <c r="A2909" s="116">
        <v>23013</v>
      </c>
      <c r="B2909" s="90" t="s">
        <v>8750</v>
      </c>
      <c r="C2909" s="90" t="s">
        <v>5589</v>
      </c>
      <c r="D2909" s="90" t="s">
        <v>93</v>
      </c>
      <c r="E2909" s="90" t="s">
        <v>5590</v>
      </c>
      <c r="F2909" s="90" t="s">
        <v>5591</v>
      </c>
      <c r="G2909" s="90" t="s">
        <v>15862</v>
      </c>
      <c r="H2909" s="90" t="s">
        <v>920</v>
      </c>
      <c r="I2909" s="90" t="s">
        <v>1217</v>
      </c>
      <c r="J2909" s="116">
        <v>10130</v>
      </c>
      <c r="K2909" s="90" t="s">
        <v>1963</v>
      </c>
      <c r="L2909" s="90" t="s">
        <v>591</v>
      </c>
      <c r="M2909" s="94" t="str">
        <f t="shared" si="48"/>
        <v>SANDOVAL Pedro J.</v>
      </c>
      <c r="N2909" s="94" t="str">
        <f>IFERROR(VLOOKUP(A2909,'[2]CLASES-TEMPORADA 2022_2023-2023'!$A:$M,12,0),"")</f>
        <v/>
      </c>
      <c r="O2909" s="90" t="str">
        <f>IFERROR(VLOOKUP(A2909,'[2]CLASES-TEMPORADA 2022_2023-2023'!$A:$M,13,0),"")</f>
        <v/>
      </c>
    </row>
    <row r="2910" spans="1:15" s="94" customFormat="1" x14ac:dyDescent="0.2">
      <c r="A2910" s="116">
        <v>23002</v>
      </c>
      <c r="B2910" s="90" t="s">
        <v>8750</v>
      </c>
      <c r="C2910" s="90" t="s">
        <v>161</v>
      </c>
      <c r="D2910" s="90" t="s">
        <v>12458</v>
      </c>
      <c r="E2910" s="90" t="s">
        <v>15863</v>
      </c>
      <c r="F2910" s="90" t="s">
        <v>5726</v>
      </c>
      <c r="G2910" s="90" t="s">
        <v>15864</v>
      </c>
      <c r="H2910" s="90" t="s">
        <v>920</v>
      </c>
      <c r="I2910" s="90" t="s">
        <v>15830</v>
      </c>
      <c r="J2910" s="116">
        <v>558</v>
      </c>
      <c r="K2910" s="90" t="s">
        <v>1963</v>
      </c>
      <c r="L2910" s="90" t="s">
        <v>583</v>
      </c>
      <c r="M2910" s="94" t="str">
        <f t="shared" si="48"/>
        <v>MUÑOZ Luis Fernando</v>
      </c>
      <c r="N2910" s="94" t="str">
        <f>IFERROR(VLOOKUP(A2910,'[2]CLASES-TEMPORADA 2022_2023-2023'!$A:$M,12,0),"")</f>
        <v/>
      </c>
      <c r="O2910" s="90" t="str">
        <f>IFERROR(VLOOKUP(A2910,'[2]CLASES-TEMPORADA 2022_2023-2023'!$A:$M,13,0),"")</f>
        <v/>
      </c>
    </row>
    <row r="2911" spans="1:15" s="94" customFormat="1" x14ac:dyDescent="0.2">
      <c r="A2911" s="116">
        <v>22995</v>
      </c>
      <c r="B2911" s="90" t="s">
        <v>8750</v>
      </c>
      <c r="C2911" s="90" t="s">
        <v>84</v>
      </c>
      <c r="D2911" s="90" t="s">
        <v>1059</v>
      </c>
      <c r="E2911" s="90" t="s">
        <v>5627</v>
      </c>
      <c r="F2911" s="90" t="s">
        <v>15865</v>
      </c>
      <c r="G2911" s="90" t="s">
        <v>15866</v>
      </c>
      <c r="H2911" s="90" t="s">
        <v>920</v>
      </c>
      <c r="I2911" s="90" t="s">
        <v>666</v>
      </c>
      <c r="J2911" s="116">
        <v>10219</v>
      </c>
      <c r="K2911" s="90" t="s">
        <v>1963</v>
      </c>
      <c r="L2911" s="90" t="s">
        <v>591</v>
      </c>
      <c r="M2911" s="94" t="str">
        <f t="shared" si="48"/>
        <v>GONZALEZ Antonio Jesus</v>
      </c>
      <c r="N2911" s="94" t="str">
        <f>IFERROR(VLOOKUP(A2911,'[2]CLASES-TEMPORADA 2022_2023-2023'!$A:$M,12,0),"")</f>
        <v/>
      </c>
      <c r="O2911" s="90" t="str">
        <f>IFERROR(VLOOKUP(A2911,'[2]CLASES-TEMPORADA 2022_2023-2023'!$A:$M,13,0),"")</f>
        <v/>
      </c>
    </row>
    <row r="2912" spans="1:15" s="94" customFormat="1" x14ac:dyDescent="0.2">
      <c r="A2912" s="116">
        <v>22994</v>
      </c>
      <c r="B2912" s="90" t="s">
        <v>8750</v>
      </c>
      <c r="C2912" s="90" t="s">
        <v>5592</v>
      </c>
      <c r="D2912" s="90" t="s">
        <v>83</v>
      </c>
      <c r="E2912" s="90" t="s">
        <v>58</v>
      </c>
      <c r="F2912" s="90" t="s">
        <v>5593</v>
      </c>
      <c r="G2912" s="90" t="s">
        <v>15867</v>
      </c>
      <c r="H2912" s="90" t="s">
        <v>913</v>
      </c>
      <c r="I2912" s="90" t="s">
        <v>1183</v>
      </c>
      <c r="J2912" s="116">
        <v>600</v>
      </c>
      <c r="K2912" s="90" t="s">
        <v>1963</v>
      </c>
      <c r="L2912" s="90" t="s">
        <v>583</v>
      </c>
      <c r="M2912" s="94" t="str">
        <f t="shared" si="48"/>
        <v>ALCALDE Angel</v>
      </c>
      <c r="N2912" s="94" t="str">
        <f>IFERROR(VLOOKUP(A2912,'[2]CLASES-TEMPORADA 2022_2023-2023'!$A:$M,12,0),"")</f>
        <v/>
      </c>
      <c r="O2912" s="90" t="str">
        <f>IFERROR(VLOOKUP(A2912,'[2]CLASES-TEMPORADA 2022_2023-2023'!$A:$M,13,0),"")</f>
        <v/>
      </c>
    </row>
    <row r="2913" spans="1:15" s="94" customFormat="1" x14ac:dyDescent="0.2">
      <c r="A2913" s="116">
        <v>22993</v>
      </c>
      <c r="B2913" s="90" t="s">
        <v>8750</v>
      </c>
      <c r="C2913" s="90" t="s">
        <v>1320</v>
      </c>
      <c r="D2913" s="90" t="s">
        <v>5594</v>
      </c>
      <c r="E2913" s="90" t="s">
        <v>5595</v>
      </c>
      <c r="F2913" s="90" t="s">
        <v>5596</v>
      </c>
      <c r="G2913" s="90" t="s">
        <v>15868</v>
      </c>
      <c r="H2913" s="90" t="s">
        <v>920</v>
      </c>
      <c r="I2913" s="90" t="s">
        <v>1183</v>
      </c>
      <c r="J2913" s="116">
        <v>600</v>
      </c>
      <c r="K2913" s="90" t="s">
        <v>1963</v>
      </c>
      <c r="L2913" s="90" t="s">
        <v>583</v>
      </c>
      <c r="M2913" s="94" t="str">
        <f t="shared" si="48"/>
        <v>ARAGON Emilio</v>
      </c>
      <c r="N2913" s="94" t="str">
        <f>IFERROR(VLOOKUP(A2913,'[2]CLASES-TEMPORADA 2022_2023-2023'!$A:$M,12,0),"")</f>
        <v/>
      </c>
      <c r="O2913" s="90" t="str">
        <f>IFERROR(VLOOKUP(A2913,'[2]CLASES-TEMPORADA 2022_2023-2023'!$A:$M,13,0),"")</f>
        <v/>
      </c>
    </row>
    <row r="2914" spans="1:15" s="94" customFormat="1" x14ac:dyDescent="0.2">
      <c r="A2914" s="116">
        <v>22990</v>
      </c>
      <c r="B2914" s="90" t="s">
        <v>10851</v>
      </c>
      <c r="C2914" s="90" t="s">
        <v>116</v>
      </c>
      <c r="D2914" s="90" t="s">
        <v>1974</v>
      </c>
      <c r="E2914" s="90" t="s">
        <v>2133</v>
      </c>
      <c r="F2914" s="90" t="s">
        <v>5299</v>
      </c>
      <c r="G2914" s="90" t="s">
        <v>15869</v>
      </c>
      <c r="H2914" s="90" t="s">
        <v>913</v>
      </c>
      <c r="I2914" s="90" t="s">
        <v>756</v>
      </c>
      <c r="J2914" s="116">
        <v>10383</v>
      </c>
      <c r="K2914" s="90" t="s">
        <v>1963</v>
      </c>
      <c r="L2914" s="90" t="s">
        <v>591</v>
      </c>
      <c r="M2914" s="94" t="str">
        <f t="shared" si="48"/>
        <v>IZQUIERDO Julia</v>
      </c>
      <c r="N2914" s="94" t="str">
        <f>IFERROR(VLOOKUP(A2914,'[2]CLASES-TEMPORADA 2022_2023-2023'!$A:$M,12,0),"")</f>
        <v/>
      </c>
      <c r="O2914" s="90" t="str">
        <f>IFERROR(VLOOKUP(A2914,'[2]CLASES-TEMPORADA 2022_2023-2023'!$A:$M,13,0),"")</f>
        <v/>
      </c>
    </row>
    <row r="2915" spans="1:15" s="94" customFormat="1" x14ac:dyDescent="0.2">
      <c r="A2915" s="116">
        <v>22988</v>
      </c>
      <c r="B2915" s="90" t="s">
        <v>8750</v>
      </c>
      <c r="C2915" s="90" t="s">
        <v>5597</v>
      </c>
      <c r="D2915" s="90" t="s">
        <v>5598</v>
      </c>
      <c r="E2915" s="90" t="s">
        <v>43</v>
      </c>
      <c r="F2915" s="90" t="s">
        <v>5599</v>
      </c>
      <c r="G2915" s="90" t="s">
        <v>15870</v>
      </c>
      <c r="H2915" s="90" t="s">
        <v>920</v>
      </c>
      <c r="I2915" s="90" t="s">
        <v>1183</v>
      </c>
      <c r="J2915" s="116">
        <v>600</v>
      </c>
      <c r="K2915" s="90" t="s">
        <v>1963</v>
      </c>
      <c r="L2915" s="90" t="s">
        <v>583</v>
      </c>
      <c r="M2915" s="94" t="str">
        <f t="shared" si="48"/>
        <v>BUEDO Antonio</v>
      </c>
      <c r="N2915" s="94" t="str">
        <f>IFERROR(VLOOKUP(A2915,'[2]CLASES-TEMPORADA 2022_2023-2023'!$A:$M,12,0),"")</f>
        <v/>
      </c>
      <c r="O2915" s="90" t="str">
        <f>IFERROR(VLOOKUP(A2915,'[2]CLASES-TEMPORADA 2022_2023-2023'!$A:$M,13,0),"")</f>
        <v/>
      </c>
    </row>
    <row r="2916" spans="1:15" s="94" customFormat="1" x14ac:dyDescent="0.2">
      <c r="A2916" s="116">
        <v>22974</v>
      </c>
      <c r="B2916" s="90" t="s">
        <v>8750</v>
      </c>
      <c r="C2916" s="90" t="s">
        <v>28</v>
      </c>
      <c r="D2916" s="90" t="s">
        <v>1011</v>
      </c>
      <c r="E2916" s="90" t="s">
        <v>20</v>
      </c>
      <c r="F2916" s="90" t="s">
        <v>5600</v>
      </c>
      <c r="G2916" s="90" t="s">
        <v>15871</v>
      </c>
      <c r="H2916" s="90" t="s">
        <v>913</v>
      </c>
      <c r="I2916" s="90" t="s">
        <v>1216</v>
      </c>
      <c r="J2916" s="116">
        <v>10001</v>
      </c>
      <c r="K2916" s="90" t="s">
        <v>1963</v>
      </c>
      <c r="L2916" s="90" t="s">
        <v>591</v>
      </c>
      <c r="M2916" s="94" t="str">
        <f t="shared" si="48"/>
        <v>JIMENEZ Adrian</v>
      </c>
      <c r="N2916" s="94" t="str">
        <f>IFERROR(VLOOKUP(A2916,'[2]CLASES-TEMPORADA 2022_2023-2023'!$A:$M,12,0),"")</f>
        <v/>
      </c>
      <c r="O2916" s="90" t="str">
        <f>IFERROR(VLOOKUP(A2916,'[2]CLASES-TEMPORADA 2022_2023-2023'!$A:$M,13,0),"")</f>
        <v/>
      </c>
    </row>
    <row r="2917" spans="1:15" s="94" customFormat="1" x14ac:dyDescent="0.2">
      <c r="A2917" s="116">
        <v>22956</v>
      </c>
      <c r="B2917" s="90" t="s">
        <v>8750</v>
      </c>
      <c r="C2917" s="90" t="s">
        <v>2324</v>
      </c>
      <c r="D2917" s="90" t="s">
        <v>46</v>
      </c>
      <c r="E2917" s="90" t="s">
        <v>41</v>
      </c>
      <c r="F2917" s="90" t="s">
        <v>15872</v>
      </c>
      <c r="G2917" s="90" t="s">
        <v>15873</v>
      </c>
      <c r="H2917" s="90" t="s">
        <v>913</v>
      </c>
      <c r="I2917" s="90" t="s">
        <v>1244</v>
      </c>
      <c r="J2917" s="116">
        <v>10087</v>
      </c>
      <c r="K2917" s="90" t="s">
        <v>1963</v>
      </c>
      <c r="L2917" s="90" t="s">
        <v>591</v>
      </c>
      <c r="M2917" s="94" t="str">
        <f t="shared" si="48"/>
        <v>OJEDA David</v>
      </c>
      <c r="N2917" s="94" t="str">
        <f>IFERROR(VLOOKUP(A2917,'[2]CLASES-TEMPORADA 2022_2023-2023'!$A:$M,12,0),"")</f>
        <v/>
      </c>
      <c r="O2917" s="90" t="str">
        <f>IFERROR(VLOOKUP(A2917,'[2]CLASES-TEMPORADA 2022_2023-2023'!$A:$M,13,0),"")</f>
        <v/>
      </c>
    </row>
    <row r="2918" spans="1:15" s="94" customFormat="1" x14ac:dyDescent="0.2">
      <c r="A2918" s="116">
        <v>22955</v>
      </c>
      <c r="B2918" s="90" t="s">
        <v>8750</v>
      </c>
      <c r="C2918" s="90" t="s">
        <v>115</v>
      </c>
      <c r="D2918" s="90" t="s">
        <v>5601</v>
      </c>
      <c r="E2918" s="90" t="s">
        <v>126</v>
      </c>
      <c r="F2918" s="90" t="s">
        <v>5602</v>
      </c>
      <c r="G2918" s="90" t="s">
        <v>15874</v>
      </c>
      <c r="H2918" s="90" t="s">
        <v>913</v>
      </c>
      <c r="I2918" s="90" t="s">
        <v>1140</v>
      </c>
      <c r="J2918" s="116">
        <v>10415</v>
      </c>
      <c r="K2918" s="90" t="s">
        <v>1963</v>
      </c>
      <c r="L2918" s="90" t="s">
        <v>520</v>
      </c>
      <c r="M2918" s="94" t="str">
        <f t="shared" si="48"/>
        <v>CASTRO Pablo</v>
      </c>
      <c r="N2918" s="94" t="str">
        <f>IFERROR(VLOOKUP(A2918,'[2]CLASES-TEMPORADA 2022_2023-2023'!$A:$M,12,0),"")</f>
        <v/>
      </c>
      <c r="O2918" s="90" t="str">
        <f>IFERROR(VLOOKUP(A2918,'[2]CLASES-TEMPORADA 2022_2023-2023'!$A:$M,13,0),"")</f>
        <v/>
      </c>
    </row>
    <row r="2919" spans="1:15" s="94" customFormat="1" x14ac:dyDescent="0.2">
      <c r="A2919" s="116">
        <v>22953</v>
      </c>
      <c r="B2919" s="90" t="s">
        <v>8750</v>
      </c>
      <c r="C2919" s="90" t="s">
        <v>151</v>
      </c>
      <c r="D2919" s="90" t="s">
        <v>84</v>
      </c>
      <c r="E2919" s="90" t="s">
        <v>2796</v>
      </c>
      <c r="F2919" s="90" t="s">
        <v>15875</v>
      </c>
      <c r="G2919" s="90" t="s">
        <v>15876</v>
      </c>
      <c r="H2919" s="90" t="s">
        <v>909</v>
      </c>
      <c r="I2919" s="90" t="s">
        <v>1143</v>
      </c>
      <c r="J2919" s="116">
        <v>76</v>
      </c>
      <c r="K2919" s="90" t="s">
        <v>1963</v>
      </c>
      <c r="L2919" s="90" t="s">
        <v>583</v>
      </c>
      <c r="M2919" s="94" t="str">
        <f t="shared" si="48"/>
        <v>VALLEJO Ignacio</v>
      </c>
      <c r="N2919" s="94" t="str">
        <f>IFERROR(VLOOKUP(A2919,'[2]CLASES-TEMPORADA 2022_2023-2023'!$A:$M,12,0),"")</f>
        <v/>
      </c>
      <c r="O2919" s="90" t="str">
        <f>IFERROR(VLOOKUP(A2919,'[2]CLASES-TEMPORADA 2022_2023-2023'!$A:$M,13,0),"")</f>
        <v/>
      </c>
    </row>
    <row r="2920" spans="1:15" s="94" customFormat="1" x14ac:dyDescent="0.2">
      <c r="A2920" s="116">
        <v>22929</v>
      </c>
      <c r="B2920" s="90" t="s">
        <v>8750</v>
      </c>
      <c r="C2920" s="90" t="s">
        <v>1545</v>
      </c>
      <c r="D2920" s="90" t="s">
        <v>69</v>
      </c>
      <c r="E2920" s="90" t="s">
        <v>119</v>
      </c>
      <c r="F2920" s="90" t="s">
        <v>5604</v>
      </c>
      <c r="G2920" s="90" t="s">
        <v>15877</v>
      </c>
      <c r="H2920" s="90" t="s">
        <v>913</v>
      </c>
      <c r="I2920" s="90" t="s">
        <v>1143</v>
      </c>
      <c r="J2920" s="116">
        <v>76</v>
      </c>
      <c r="K2920" s="90" t="s">
        <v>1963</v>
      </c>
      <c r="L2920" s="90" t="s">
        <v>583</v>
      </c>
      <c r="M2920" s="94" t="str">
        <f t="shared" si="48"/>
        <v>BURGOS Ruben</v>
      </c>
      <c r="N2920" s="94" t="str">
        <f>IFERROR(VLOOKUP(A2920,'[2]CLASES-TEMPORADA 2022_2023-2023'!$A:$M,12,0),"")</f>
        <v/>
      </c>
      <c r="O2920" s="90" t="str">
        <f>IFERROR(VLOOKUP(A2920,'[2]CLASES-TEMPORADA 2022_2023-2023'!$A:$M,13,0),"")</f>
        <v/>
      </c>
    </row>
    <row r="2921" spans="1:15" s="94" customFormat="1" x14ac:dyDescent="0.2">
      <c r="A2921" s="116">
        <v>22928</v>
      </c>
      <c r="B2921" s="90" t="s">
        <v>8750</v>
      </c>
      <c r="C2921" s="90" t="s">
        <v>5605</v>
      </c>
      <c r="D2921" s="90" t="s">
        <v>102</v>
      </c>
      <c r="E2921" s="90" t="s">
        <v>2242</v>
      </c>
      <c r="F2921" s="90" t="s">
        <v>5606</v>
      </c>
      <c r="G2921" s="90" t="s">
        <v>15878</v>
      </c>
      <c r="H2921" s="90" t="s">
        <v>909</v>
      </c>
      <c r="I2921" s="90" t="s">
        <v>1143</v>
      </c>
      <c r="J2921" s="116">
        <v>76</v>
      </c>
      <c r="K2921" s="90" t="s">
        <v>1963</v>
      </c>
      <c r="L2921" s="90" t="s">
        <v>583</v>
      </c>
      <c r="M2921" s="94" t="str">
        <f t="shared" si="48"/>
        <v>QUIJADA Alfredo</v>
      </c>
      <c r="N2921" s="94" t="str">
        <f>IFERROR(VLOOKUP(A2921,'[2]CLASES-TEMPORADA 2022_2023-2023'!$A:$M,12,0),"")</f>
        <v/>
      </c>
      <c r="O2921" s="90" t="str">
        <f>IFERROR(VLOOKUP(A2921,'[2]CLASES-TEMPORADA 2022_2023-2023'!$A:$M,13,0),"")</f>
        <v/>
      </c>
    </row>
    <row r="2922" spans="1:15" s="94" customFormat="1" x14ac:dyDescent="0.2">
      <c r="A2922" s="116">
        <v>22922</v>
      </c>
      <c r="B2922" s="90" t="s">
        <v>8750</v>
      </c>
      <c r="C2922" s="90" t="s">
        <v>5607</v>
      </c>
      <c r="D2922" s="90" t="s">
        <v>69</v>
      </c>
      <c r="E2922" s="90" t="s">
        <v>1107</v>
      </c>
      <c r="F2922" s="90" t="s">
        <v>2107</v>
      </c>
      <c r="G2922" s="90" t="s">
        <v>15879</v>
      </c>
      <c r="H2922" s="90" t="s">
        <v>913</v>
      </c>
      <c r="I2922" s="90" t="s">
        <v>1143</v>
      </c>
      <c r="J2922" s="116">
        <v>76</v>
      </c>
      <c r="K2922" s="90" t="s">
        <v>1963</v>
      </c>
      <c r="L2922" s="90" t="s">
        <v>583</v>
      </c>
      <c r="M2922" s="94" t="str">
        <f t="shared" si="48"/>
        <v>GRANDA Hector</v>
      </c>
      <c r="N2922" s="94" t="str">
        <f>IFERROR(VLOOKUP(A2922,'[2]CLASES-TEMPORADA 2022_2023-2023'!$A:$M,12,0),"")</f>
        <v/>
      </c>
      <c r="O2922" s="90" t="str">
        <f>IFERROR(VLOOKUP(A2922,'[2]CLASES-TEMPORADA 2022_2023-2023'!$A:$M,13,0),"")</f>
        <v/>
      </c>
    </row>
    <row r="2923" spans="1:15" s="94" customFormat="1" x14ac:dyDescent="0.2">
      <c r="A2923" s="116">
        <v>22901</v>
      </c>
      <c r="B2923" s="90" t="s">
        <v>8750</v>
      </c>
      <c r="C2923" s="90" t="s">
        <v>22</v>
      </c>
      <c r="D2923" s="90" t="s">
        <v>5407</v>
      </c>
      <c r="E2923" s="90" t="s">
        <v>43</v>
      </c>
      <c r="F2923" s="90" t="s">
        <v>5608</v>
      </c>
      <c r="G2923" s="90" t="s">
        <v>15880</v>
      </c>
      <c r="H2923" s="90" t="s">
        <v>909</v>
      </c>
      <c r="I2923" s="90" t="s">
        <v>2197</v>
      </c>
      <c r="J2923" s="116">
        <v>10159</v>
      </c>
      <c r="K2923" s="90" t="s">
        <v>1963</v>
      </c>
      <c r="L2923" s="90" t="s">
        <v>583</v>
      </c>
      <c r="M2923" s="94" t="str">
        <f t="shared" si="48"/>
        <v>FERNANDEZ Antonio</v>
      </c>
      <c r="N2923" s="94" t="str">
        <f>IFERROR(VLOOKUP(A2923,'[2]CLASES-TEMPORADA 2022_2023-2023'!$A:$M,12,0),"")</f>
        <v/>
      </c>
      <c r="O2923" s="90" t="str">
        <f>IFERROR(VLOOKUP(A2923,'[2]CLASES-TEMPORADA 2022_2023-2023'!$A:$M,13,0),"")</f>
        <v/>
      </c>
    </row>
    <row r="2924" spans="1:15" s="94" customFormat="1" x14ac:dyDescent="0.2">
      <c r="A2924" s="116">
        <v>22877</v>
      </c>
      <c r="B2924" s="90" t="s">
        <v>8750</v>
      </c>
      <c r="C2924" s="90" t="s">
        <v>5468</v>
      </c>
      <c r="D2924" s="90"/>
      <c r="E2924" s="90" t="s">
        <v>8561</v>
      </c>
      <c r="F2924" s="90" t="s">
        <v>8562</v>
      </c>
      <c r="G2924" s="90" t="s">
        <v>15881</v>
      </c>
      <c r="H2924" s="90" t="s">
        <v>909</v>
      </c>
      <c r="I2924" s="90" t="s">
        <v>4699</v>
      </c>
      <c r="J2924" s="116">
        <v>10008</v>
      </c>
      <c r="K2924" s="90" t="s">
        <v>2079</v>
      </c>
      <c r="L2924" s="90" t="s">
        <v>583</v>
      </c>
      <c r="M2924" s="94" t="str">
        <f t="shared" si="48"/>
        <v>TIMARU Catalin</v>
      </c>
      <c r="N2924" s="94" t="str">
        <f>IFERROR(VLOOKUP(A2924,'[2]CLASES-TEMPORADA 2022_2023-2023'!$A:$M,12,0),"")</f>
        <v/>
      </c>
      <c r="O2924" s="90" t="str">
        <f>IFERROR(VLOOKUP(A2924,'[2]CLASES-TEMPORADA 2022_2023-2023'!$A:$M,13,0),"")</f>
        <v/>
      </c>
    </row>
    <row r="2925" spans="1:15" s="94" customFormat="1" x14ac:dyDescent="0.2">
      <c r="A2925" s="116">
        <v>22874</v>
      </c>
      <c r="B2925" s="90" t="s">
        <v>8750</v>
      </c>
      <c r="C2925" s="90" t="s">
        <v>66</v>
      </c>
      <c r="D2925" s="90" t="s">
        <v>15882</v>
      </c>
      <c r="E2925" s="90" t="s">
        <v>114</v>
      </c>
      <c r="F2925" s="90" t="s">
        <v>15883</v>
      </c>
      <c r="G2925" s="90" t="s">
        <v>15884</v>
      </c>
      <c r="H2925" s="90" t="s">
        <v>909</v>
      </c>
      <c r="I2925" s="90" t="s">
        <v>1143</v>
      </c>
      <c r="J2925" s="116">
        <v>76</v>
      </c>
      <c r="K2925" s="90" t="s">
        <v>1963</v>
      </c>
      <c r="L2925" s="90" t="s">
        <v>583</v>
      </c>
      <c r="M2925" s="94" t="str">
        <f t="shared" si="48"/>
        <v>MARTIN Alfonso</v>
      </c>
      <c r="N2925" s="94" t="str">
        <f>IFERROR(VLOOKUP(A2925,'[2]CLASES-TEMPORADA 2022_2023-2023'!$A:$M,12,0),"")</f>
        <v/>
      </c>
      <c r="O2925" s="90" t="str">
        <f>IFERROR(VLOOKUP(A2925,'[2]CLASES-TEMPORADA 2022_2023-2023'!$A:$M,13,0),"")</f>
        <v/>
      </c>
    </row>
    <row r="2926" spans="1:15" s="94" customFormat="1" x14ac:dyDescent="0.2">
      <c r="A2926" s="116">
        <v>22860</v>
      </c>
      <c r="B2926" s="90" t="s">
        <v>8750</v>
      </c>
      <c r="C2926" s="90" t="s">
        <v>15885</v>
      </c>
      <c r="D2926" s="90" t="s">
        <v>15886</v>
      </c>
      <c r="E2926" s="90" t="s">
        <v>15887</v>
      </c>
      <c r="F2926" s="90" t="s">
        <v>15888</v>
      </c>
      <c r="G2926" s="90" t="s">
        <v>15889</v>
      </c>
      <c r="H2926" s="90" t="s">
        <v>920</v>
      </c>
      <c r="I2926" s="90" t="s">
        <v>550</v>
      </c>
      <c r="J2926" s="116">
        <v>10138</v>
      </c>
      <c r="K2926" s="90" t="s">
        <v>1963</v>
      </c>
      <c r="L2926" s="90" t="s">
        <v>627</v>
      </c>
      <c r="M2926" s="94" t="str">
        <f t="shared" si="48"/>
        <v>URDIROZ Ion</v>
      </c>
      <c r="N2926" s="94" t="str">
        <f>IFERROR(VLOOKUP(A2926,'[2]CLASES-TEMPORADA 2022_2023-2023'!$A:$M,12,0),"")</f>
        <v/>
      </c>
      <c r="O2926" s="90" t="str">
        <f>IFERROR(VLOOKUP(A2926,'[2]CLASES-TEMPORADA 2022_2023-2023'!$A:$M,13,0),"")</f>
        <v/>
      </c>
    </row>
    <row r="2927" spans="1:15" s="94" customFormat="1" x14ac:dyDescent="0.2">
      <c r="A2927" s="116">
        <v>22859</v>
      </c>
      <c r="B2927" s="90" t="s">
        <v>8750</v>
      </c>
      <c r="C2927" s="90" t="s">
        <v>15890</v>
      </c>
      <c r="D2927" s="90" t="s">
        <v>15891</v>
      </c>
      <c r="E2927" s="90" t="s">
        <v>24</v>
      </c>
      <c r="F2927" s="90" t="s">
        <v>15892</v>
      </c>
      <c r="G2927" s="90" t="s">
        <v>15893</v>
      </c>
      <c r="H2927" s="90" t="s">
        <v>909</v>
      </c>
      <c r="I2927" s="90" t="s">
        <v>550</v>
      </c>
      <c r="J2927" s="116">
        <v>10138</v>
      </c>
      <c r="K2927" s="90" t="s">
        <v>1963</v>
      </c>
      <c r="L2927" s="90" t="s">
        <v>627</v>
      </c>
      <c r="M2927" s="94" t="str">
        <f t="shared" si="48"/>
        <v>LARUMBE Daniel</v>
      </c>
      <c r="N2927" s="94" t="str">
        <f>IFERROR(VLOOKUP(A2927,'[2]CLASES-TEMPORADA 2022_2023-2023'!$A:$M,12,0),"")</f>
        <v/>
      </c>
      <c r="O2927" s="90" t="str">
        <f>IFERROR(VLOOKUP(A2927,'[2]CLASES-TEMPORADA 2022_2023-2023'!$A:$M,13,0),"")</f>
        <v/>
      </c>
    </row>
    <row r="2928" spans="1:15" s="94" customFormat="1" x14ac:dyDescent="0.2">
      <c r="A2928" s="116">
        <v>22856</v>
      </c>
      <c r="B2928" s="90" t="s">
        <v>8750</v>
      </c>
      <c r="C2928" s="90" t="s">
        <v>4375</v>
      </c>
      <c r="D2928" s="90" t="s">
        <v>66</v>
      </c>
      <c r="E2928" s="90" t="s">
        <v>4103</v>
      </c>
      <c r="F2928" s="90" t="s">
        <v>5609</v>
      </c>
      <c r="G2928" s="90" t="s">
        <v>15894</v>
      </c>
      <c r="H2928" s="90" t="s">
        <v>913</v>
      </c>
      <c r="I2928" s="90" t="s">
        <v>550</v>
      </c>
      <c r="J2928" s="116">
        <v>10138</v>
      </c>
      <c r="K2928" s="90" t="s">
        <v>1963</v>
      </c>
      <c r="L2928" s="90" t="s">
        <v>627</v>
      </c>
      <c r="M2928" s="94" t="str">
        <f t="shared" si="48"/>
        <v>CASADO Cesar</v>
      </c>
      <c r="N2928" s="94" t="str">
        <f>IFERROR(VLOOKUP(A2928,'[2]CLASES-TEMPORADA 2022_2023-2023'!$A:$M,12,0),"")</f>
        <v/>
      </c>
      <c r="O2928" s="90" t="str">
        <f>IFERROR(VLOOKUP(A2928,'[2]CLASES-TEMPORADA 2022_2023-2023'!$A:$M,13,0),"")</f>
        <v/>
      </c>
    </row>
    <row r="2929" spans="1:15" s="94" customFormat="1" x14ac:dyDescent="0.2">
      <c r="A2929" s="116">
        <v>22855</v>
      </c>
      <c r="B2929" s="90" t="s">
        <v>8750</v>
      </c>
      <c r="C2929" s="90" t="s">
        <v>1734</v>
      </c>
      <c r="D2929" s="90" t="s">
        <v>173</v>
      </c>
      <c r="E2929" s="90" t="s">
        <v>63</v>
      </c>
      <c r="F2929" s="90" t="s">
        <v>5610</v>
      </c>
      <c r="G2929" s="90" t="s">
        <v>15895</v>
      </c>
      <c r="H2929" s="90" t="s">
        <v>913</v>
      </c>
      <c r="I2929" s="90" t="s">
        <v>550</v>
      </c>
      <c r="J2929" s="116">
        <v>10138</v>
      </c>
      <c r="K2929" s="90" t="s">
        <v>1963</v>
      </c>
      <c r="L2929" s="90" t="s">
        <v>627</v>
      </c>
      <c r="M2929" s="94" t="str">
        <f t="shared" si="48"/>
        <v>ECHEVERRIA Jesus</v>
      </c>
      <c r="N2929" s="94" t="str">
        <f>IFERROR(VLOOKUP(A2929,'[2]CLASES-TEMPORADA 2022_2023-2023'!$A:$M,12,0),"")</f>
        <v/>
      </c>
      <c r="O2929" s="90" t="str">
        <f>IFERROR(VLOOKUP(A2929,'[2]CLASES-TEMPORADA 2022_2023-2023'!$A:$M,13,0),"")</f>
        <v/>
      </c>
    </row>
    <row r="2930" spans="1:15" s="94" customFormat="1" x14ac:dyDescent="0.2">
      <c r="A2930" s="116">
        <v>22849</v>
      </c>
      <c r="B2930" s="90" t="s">
        <v>8750</v>
      </c>
      <c r="C2930" s="90" t="s">
        <v>945</v>
      </c>
      <c r="D2930" s="90" t="s">
        <v>22</v>
      </c>
      <c r="E2930" s="90" t="s">
        <v>52</v>
      </c>
      <c r="F2930" s="90" t="s">
        <v>5611</v>
      </c>
      <c r="G2930" s="90" t="s">
        <v>15896</v>
      </c>
      <c r="H2930" s="90" t="s">
        <v>920</v>
      </c>
      <c r="I2930" s="90" t="s">
        <v>892</v>
      </c>
      <c r="J2930" s="116">
        <v>10454</v>
      </c>
      <c r="K2930" s="90" t="s">
        <v>1963</v>
      </c>
      <c r="L2930" s="90" t="s">
        <v>591</v>
      </c>
      <c r="M2930" s="94" t="str">
        <f t="shared" si="48"/>
        <v>HEREDIA Jose Antonio</v>
      </c>
      <c r="N2930" s="94" t="str">
        <f>IFERROR(VLOOKUP(A2930,'[2]CLASES-TEMPORADA 2022_2023-2023'!$A:$M,12,0),"")</f>
        <v/>
      </c>
      <c r="O2930" s="90" t="str">
        <f>IFERROR(VLOOKUP(A2930,'[2]CLASES-TEMPORADA 2022_2023-2023'!$A:$M,13,0),"")</f>
        <v/>
      </c>
    </row>
    <row r="2931" spans="1:15" s="94" customFormat="1" x14ac:dyDescent="0.2">
      <c r="A2931" s="116">
        <v>22845</v>
      </c>
      <c r="B2931" s="90" t="s">
        <v>8750</v>
      </c>
      <c r="C2931" s="90" t="s">
        <v>15897</v>
      </c>
      <c r="D2931" s="90"/>
      <c r="E2931" s="90" t="s">
        <v>7413</v>
      </c>
      <c r="F2931" s="90" t="s">
        <v>15898</v>
      </c>
      <c r="G2931" s="90" t="s">
        <v>15899</v>
      </c>
      <c r="H2931" s="90" t="s">
        <v>920</v>
      </c>
      <c r="I2931" s="90" t="s">
        <v>13474</v>
      </c>
      <c r="J2931" s="116">
        <v>10471</v>
      </c>
      <c r="K2931" s="90" t="s">
        <v>1982</v>
      </c>
      <c r="L2931" s="90" t="s">
        <v>583</v>
      </c>
      <c r="M2931" s="94" t="str">
        <f t="shared" si="48"/>
        <v>YEZENG Jin</v>
      </c>
      <c r="N2931" s="94" t="str">
        <f>IFERROR(VLOOKUP(A2931,'[2]CLASES-TEMPORADA 2022_2023-2023'!$A:$M,12,0),"")</f>
        <v/>
      </c>
      <c r="O2931" s="90" t="str">
        <f>IFERROR(VLOOKUP(A2931,'[2]CLASES-TEMPORADA 2022_2023-2023'!$A:$M,13,0),"")</f>
        <v/>
      </c>
    </row>
    <row r="2932" spans="1:15" s="94" customFormat="1" x14ac:dyDescent="0.2">
      <c r="A2932" s="116">
        <v>22832</v>
      </c>
      <c r="B2932" s="90" t="s">
        <v>8750</v>
      </c>
      <c r="C2932" s="90" t="s">
        <v>1456</v>
      </c>
      <c r="D2932" s="90" t="s">
        <v>942</v>
      </c>
      <c r="E2932" s="90" t="s">
        <v>38</v>
      </c>
      <c r="F2932" s="90" t="s">
        <v>5612</v>
      </c>
      <c r="G2932" s="90" t="s">
        <v>15900</v>
      </c>
      <c r="H2932" s="90" t="s">
        <v>913</v>
      </c>
      <c r="I2932" s="90" t="s">
        <v>4374</v>
      </c>
      <c r="J2932" s="116">
        <v>10466</v>
      </c>
      <c r="K2932" s="90" t="s">
        <v>1963</v>
      </c>
      <c r="L2932" s="90" t="s">
        <v>583</v>
      </c>
      <c r="M2932" s="94" t="str">
        <f t="shared" si="48"/>
        <v>BUITRAGO Andres</v>
      </c>
      <c r="N2932" s="94" t="str">
        <f>IFERROR(VLOOKUP(A2932,'[2]CLASES-TEMPORADA 2022_2023-2023'!$A:$M,12,0),"")</f>
        <v/>
      </c>
      <c r="O2932" s="90" t="str">
        <f>IFERROR(VLOOKUP(A2932,'[2]CLASES-TEMPORADA 2022_2023-2023'!$A:$M,13,0),"")</f>
        <v/>
      </c>
    </row>
    <row r="2933" spans="1:15" s="94" customFormat="1" x14ac:dyDescent="0.2">
      <c r="A2933" s="116">
        <v>22831</v>
      </c>
      <c r="B2933" s="90" t="s">
        <v>8750</v>
      </c>
      <c r="C2933" s="90" t="s">
        <v>15901</v>
      </c>
      <c r="D2933" s="90" t="s">
        <v>31</v>
      </c>
      <c r="E2933" s="90" t="s">
        <v>18</v>
      </c>
      <c r="F2933" s="90" t="s">
        <v>15902</v>
      </c>
      <c r="G2933" s="90" t="s">
        <v>15903</v>
      </c>
      <c r="H2933" s="90" t="s">
        <v>909</v>
      </c>
      <c r="I2933" s="90" t="s">
        <v>953</v>
      </c>
      <c r="J2933" s="116">
        <v>309</v>
      </c>
      <c r="K2933" s="90" t="s">
        <v>1963</v>
      </c>
      <c r="L2933" s="90" t="s">
        <v>583</v>
      </c>
      <c r="M2933" s="94" t="str">
        <f t="shared" si="48"/>
        <v>BLAYA Enrique</v>
      </c>
      <c r="N2933" s="94" t="str">
        <f>IFERROR(VLOOKUP(A2933,'[2]CLASES-TEMPORADA 2022_2023-2023'!$A:$M,12,0),"")</f>
        <v/>
      </c>
      <c r="O2933" s="90" t="str">
        <f>IFERROR(VLOOKUP(A2933,'[2]CLASES-TEMPORADA 2022_2023-2023'!$A:$M,13,0),"")</f>
        <v/>
      </c>
    </row>
    <row r="2934" spans="1:15" s="94" customFormat="1" x14ac:dyDescent="0.2">
      <c r="A2934" s="116">
        <v>22829</v>
      </c>
      <c r="B2934" s="90" t="s">
        <v>8750</v>
      </c>
      <c r="C2934" s="90" t="s">
        <v>59</v>
      </c>
      <c r="D2934" s="90" t="s">
        <v>15904</v>
      </c>
      <c r="E2934" s="90" t="s">
        <v>85</v>
      </c>
      <c r="F2934" s="90" t="s">
        <v>4620</v>
      </c>
      <c r="G2934" s="90" t="s">
        <v>15905</v>
      </c>
      <c r="H2934" s="90" t="s">
        <v>920</v>
      </c>
      <c r="I2934" s="90" t="s">
        <v>953</v>
      </c>
      <c r="J2934" s="116">
        <v>309</v>
      </c>
      <c r="K2934" s="90" t="s">
        <v>1963</v>
      </c>
      <c r="L2934" s="90" t="s">
        <v>583</v>
      </c>
      <c r="M2934" s="94" t="str">
        <f t="shared" si="48"/>
        <v>BARRIO Diego</v>
      </c>
      <c r="N2934" s="94" t="str">
        <f>IFERROR(VLOOKUP(A2934,'[2]CLASES-TEMPORADA 2022_2023-2023'!$A:$M,12,0),"")</f>
        <v/>
      </c>
      <c r="O2934" s="90" t="str">
        <f>IFERROR(VLOOKUP(A2934,'[2]CLASES-TEMPORADA 2022_2023-2023'!$A:$M,13,0),"")</f>
        <v/>
      </c>
    </row>
    <row r="2935" spans="1:15" s="94" customFormat="1" x14ac:dyDescent="0.2">
      <c r="A2935" s="116">
        <v>22826</v>
      </c>
      <c r="B2935" s="90" t="s">
        <v>8750</v>
      </c>
      <c r="C2935" s="90" t="s">
        <v>2548</v>
      </c>
      <c r="D2935" s="90" t="s">
        <v>5613</v>
      </c>
      <c r="E2935" s="90" t="s">
        <v>48</v>
      </c>
      <c r="F2935" s="90" t="s">
        <v>4014</v>
      </c>
      <c r="G2935" s="90" t="s">
        <v>15906</v>
      </c>
      <c r="H2935" s="90" t="s">
        <v>913</v>
      </c>
      <c r="I2935" s="90" t="s">
        <v>1147</v>
      </c>
      <c r="J2935" s="116">
        <v>288</v>
      </c>
      <c r="K2935" s="90" t="s">
        <v>1963</v>
      </c>
      <c r="L2935" s="90" t="s">
        <v>627</v>
      </c>
      <c r="M2935" s="94" t="str">
        <f t="shared" si="48"/>
        <v>BAUTISTA Javier</v>
      </c>
      <c r="N2935" s="94" t="str">
        <f>IFERROR(VLOOKUP(A2935,'[2]CLASES-TEMPORADA 2022_2023-2023'!$A:$M,12,0),"")</f>
        <v/>
      </c>
      <c r="O2935" s="90" t="str">
        <f>IFERROR(VLOOKUP(A2935,'[2]CLASES-TEMPORADA 2022_2023-2023'!$A:$M,13,0),"")</f>
        <v/>
      </c>
    </row>
    <row r="2936" spans="1:15" s="94" customFormat="1" x14ac:dyDescent="0.2">
      <c r="A2936" s="116">
        <v>22824</v>
      </c>
      <c r="B2936" s="90" t="s">
        <v>8750</v>
      </c>
      <c r="C2936" s="90" t="s">
        <v>15907</v>
      </c>
      <c r="D2936" s="90" t="s">
        <v>92</v>
      </c>
      <c r="E2936" s="90" t="s">
        <v>1029</v>
      </c>
      <c r="F2936" s="90" t="s">
        <v>15908</v>
      </c>
      <c r="G2936" s="90" t="s">
        <v>15909</v>
      </c>
      <c r="H2936" s="90" t="s">
        <v>920</v>
      </c>
      <c r="I2936" s="90" t="s">
        <v>953</v>
      </c>
      <c r="J2936" s="116">
        <v>309</v>
      </c>
      <c r="K2936" s="90" t="s">
        <v>1963</v>
      </c>
      <c r="L2936" s="90" t="s">
        <v>583</v>
      </c>
      <c r="M2936" s="94" t="str">
        <f t="shared" si="48"/>
        <v>ALIAGA Juan Antonio</v>
      </c>
      <c r="N2936" s="94" t="str">
        <f>IFERROR(VLOOKUP(A2936,'[2]CLASES-TEMPORADA 2022_2023-2023'!$A:$M,12,0),"")</f>
        <v/>
      </c>
      <c r="O2936" s="90" t="str">
        <f>IFERROR(VLOOKUP(A2936,'[2]CLASES-TEMPORADA 2022_2023-2023'!$A:$M,13,0),"")</f>
        <v/>
      </c>
    </row>
    <row r="2937" spans="1:15" s="94" customFormat="1" x14ac:dyDescent="0.2">
      <c r="A2937" s="116">
        <v>22823</v>
      </c>
      <c r="B2937" s="90" t="s">
        <v>8750</v>
      </c>
      <c r="C2937" s="90" t="s">
        <v>5614</v>
      </c>
      <c r="D2937" s="90" t="s">
        <v>5615</v>
      </c>
      <c r="E2937" s="90" t="s">
        <v>79</v>
      </c>
      <c r="F2937" s="90" t="s">
        <v>5616</v>
      </c>
      <c r="G2937" s="90" t="s">
        <v>15910</v>
      </c>
      <c r="H2937" s="90" t="s">
        <v>913</v>
      </c>
      <c r="I2937" s="90" t="s">
        <v>550</v>
      </c>
      <c r="J2937" s="116">
        <v>10138</v>
      </c>
      <c r="K2937" s="90" t="s">
        <v>1963</v>
      </c>
      <c r="L2937" s="90" t="s">
        <v>627</v>
      </c>
      <c r="M2937" s="94" t="str">
        <f t="shared" ref="M2937:M3000" si="49">CONCATENATE(C2937," ",PROPER(E2937))</f>
        <v>EQUIZA Miguel</v>
      </c>
      <c r="N2937" s="94" t="str">
        <f>IFERROR(VLOOKUP(A2937,'[2]CLASES-TEMPORADA 2022_2023-2023'!$A:$M,12,0),"")</f>
        <v/>
      </c>
      <c r="O2937" s="90" t="str">
        <f>IFERROR(VLOOKUP(A2937,'[2]CLASES-TEMPORADA 2022_2023-2023'!$A:$M,13,0),"")</f>
        <v/>
      </c>
    </row>
    <row r="2938" spans="1:15" s="94" customFormat="1" x14ac:dyDescent="0.2">
      <c r="A2938" s="116">
        <v>22822</v>
      </c>
      <c r="B2938" s="90" t="s">
        <v>8750</v>
      </c>
      <c r="C2938" s="90" t="s">
        <v>1301</v>
      </c>
      <c r="D2938" s="90" t="s">
        <v>5617</v>
      </c>
      <c r="E2938" s="90" t="s">
        <v>5618</v>
      </c>
      <c r="F2938" s="90" t="s">
        <v>5237</v>
      </c>
      <c r="G2938" s="90" t="s">
        <v>15911</v>
      </c>
      <c r="H2938" s="90" t="s">
        <v>913</v>
      </c>
      <c r="I2938" s="90" t="s">
        <v>4374</v>
      </c>
      <c r="J2938" s="116">
        <v>10466</v>
      </c>
      <c r="K2938" s="90" t="s">
        <v>1963</v>
      </c>
      <c r="L2938" s="90" t="s">
        <v>583</v>
      </c>
      <c r="M2938" s="94" t="str">
        <f t="shared" si="49"/>
        <v>PLA Yanko</v>
      </c>
      <c r="N2938" s="94" t="str">
        <f>IFERROR(VLOOKUP(A2938,'[2]CLASES-TEMPORADA 2022_2023-2023'!$A:$M,12,0),"")</f>
        <v/>
      </c>
      <c r="O2938" s="90" t="str">
        <f>IFERROR(VLOOKUP(A2938,'[2]CLASES-TEMPORADA 2022_2023-2023'!$A:$M,13,0),"")</f>
        <v/>
      </c>
    </row>
    <row r="2939" spans="1:15" s="94" customFormat="1" x14ac:dyDescent="0.2">
      <c r="A2939" s="116">
        <v>22821</v>
      </c>
      <c r="B2939" s="90" t="s">
        <v>8750</v>
      </c>
      <c r="C2939" s="90" t="s">
        <v>29</v>
      </c>
      <c r="D2939" s="90" t="s">
        <v>559</v>
      </c>
      <c r="E2939" s="90" t="s">
        <v>4082</v>
      </c>
      <c r="F2939" s="90" t="s">
        <v>5619</v>
      </c>
      <c r="G2939" s="90" t="s">
        <v>15912</v>
      </c>
      <c r="H2939" s="90" t="s">
        <v>913</v>
      </c>
      <c r="I2939" s="90" t="s">
        <v>1123</v>
      </c>
      <c r="J2939" s="116">
        <v>87</v>
      </c>
      <c r="K2939" s="90" t="s">
        <v>1963</v>
      </c>
      <c r="L2939" s="90" t="s">
        <v>627</v>
      </c>
      <c r="M2939" s="94" t="str">
        <f t="shared" si="49"/>
        <v>SANCHEZ Abel</v>
      </c>
      <c r="N2939" s="94" t="str">
        <f>IFERROR(VLOOKUP(A2939,'[2]CLASES-TEMPORADA 2022_2023-2023'!$A:$M,12,0),"")</f>
        <v/>
      </c>
      <c r="O2939" s="90" t="str">
        <f>IFERROR(VLOOKUP(A2939,'[2]CLASES-TEMPORADA 2022_2023-2023'!$A:$M,13,0),"")</f>
        <v/>
      </c>
    </row>
    <row r="2940" spans="1:15" s="94" customFormat="1" x14ac:dyDescent="0.2">
      <c r="A2940" s="116">
        <v>22820</v>
      </c>
      <c r="B2940" s="90" t="s">
        <v>8750</v>
      </c>
      <c r="C2940" s="90" t="s">
        <v>1856</v>
      </c>
      <c r="D2940" s="90" t="s">
        <v>3947</v>
      </c>
      <c r="E2940" s="90" t="s">
        <v>23</v>
      </c>
      <c r="F2940" s="90" t="s">
        <v>5620</v>
      </c>
      <c r="G2940" s="90" t="s">
        <v>15913</v>
      </c>
      <c r="H2940" s="90" t="s">
        <v>913</v>
      </c>
      <c r="I2940" s="90" t="s">
        <v>928</v>
      </c>
      <c r="J2940" s="116">
        <v>109</v>
      </c>
      <c r="K2940" s="90" t="s">
        <v>1963</v>
      </c>
      <c r="L2940" s="90" t="s">
        <v>585</v>
      </c>
      <c r="M2940" s="94" t="str">
        <f t="shared" si="49"/>
        <v>MEROÑO Manuel</v>
      </c>
      <c r="N2940" s="94" t="str">
        <f>IFERROR(VLOOKUP(A2940,'[2]CLASES-TEMPORADA 2022_2023-2023'!$A:$M,12,0),"")</f>
        <v/>
      </c>
      <c r="O2940" s="90" t="str">
        <f>IFERROR(VLOOKUP(A2940,'[2]CLASES-TEMPORADA 2022_2023-2023'!$A:$M,13,0),"")</f>
        <v/>
      </c>
    </row>
    <row r="2941" spans="1:15" s="94" customFormat="1" x14ac:dyDescent="0.2">
      <c r="A2941" s="116">
        <v>22812</v>
      </c>
      <c r="B2941" s="90" t="s">
        <v>8750</v>
      </c>
      <c r="C2941" s="90" t="s">
        <v>15914</v>
      </c>
      <c r="D2941" s="90" t="s">
        <v>5862</v>
      </c>
      <c r="E2941" s="90" t="s">
        <v>48</v>
      </c>
      <c r="F2941" s="90" t="s">
        <v>15915</v>
      </c>
      <c r="G2941" s="90" t="s">
        <v>15916</v>
      </c>
      <c r="H2941" s="90" t="s">
        <v>909</v>
      </c>
      <c r="I2941" s="90" t="s">
        <v>455</v>
      </c>
      <c r="J2941" s="116">
        <v>10074</v>
      </c>
      <c r="K2941" s="90" t="s">
        <v>1963</v>
      </c>
      <c r="L2941" s="90" t="s">
        <v>520</v>
      </c>
      <c r="M2941" s="94" t="str">
        <f t="shared" si="49"/>
        <v>TRASTOY Javier</v>
      </c>
      <c r="N2941" s="94" t="str">
        <f>IFERROR(VLOOKUP(A2941,'[2]CLASES-TEMPORADA 2022_2023-2023'!$A:$M,12,0),"")</f>
        <v/>
      </c>
      <c r="O2941" s="90" t="str">
        <f>IFERROR(VLOOKUP(A2941,'[2]CLASES-TEMPORADA 2022_2023-2023'!$A:$M,13,0),"")</f>
        <v/>
      </c>
    </row>
    <row r="2942" spans="1:15" s="94" customFormat="1" x14ac:dyDescent="0.2">
      <c r="A2942" s="116">
        <v>22806</v>
      </c>
      <c r="B2942" s="90" t="s">
        <v>8750</v>
      </c>
      <c r="C2942" s="90" t="s">
        <v>12338</v>
      </c>
      <c r="D2942" s="90" t="s">
        <v>15917</v>
      </c>
      <c r="E2942" s="90" t="s">
        <v>2408</v>
      </c>
      <c r="F2942" s="90" t="s">
        <v>15918</v>
      </c>
      <c r="G2942" s="90" t="s">
        <v>15919</v>
      </c>
      <c r="H2942" s="90" t="s">
        <v>913</v>
      </c>
      <c r="I2942" s="90" t="s">
        <v>1144</v>
      </c>
      <c r="J2942" s="116">
        <v>51</v>
      </c>
      <c r="K2942" s="90" t="s">
        <v>1963</v>
      </c>
      <c r="L2942" s="90" t="s">
        <v>585</v>
      </c>
      <c r="M2942" s="94" t="str">
        <f t="shared" si="49"/>
        <v>COLOMINA Gorka</v>
      </c>
      <c r="N2942" s="94" t="str">
        <f>IFERROR(VLOOKUP(A2942,'[2]CLASES-TEMPORADA 2022_2023-2023'!$A:$M,12,0),"")</f>
        <v/>
      </c>
      <c r="O2942" s="90" t="str">
        <f>IFERROR(VLOOKUP(A2942,'[2]CLASES-TEMPORADA 2022_2023-2023'!$A:$M,13,0),"")</f>
        <v/>
      </c>
    </row>
    <row r="2943" spans="1:15" s="94" customFormat="1" x14ac:dyDescent="0.2">
      <c r="A2943" s="116">
        <v>22803</v>
      </c>
      <c r="B2943" s="90" t="s">
        <v>10851</v>
      </c>
      <c r="C2943" s="90" t="s">
        <v>3961</v>
      </c>
      <c r="D2943" s="90" t="s">
        <v>5621</v>
      </c>
      <c r="E2943" s="90" t="s">
        <v>5622</v>
      </c>
      <c r="F2943" s="90" t="s">
        <v>5623</v>
      </c>
      <c r="G2943" s="90" t="s">
        <v>15920</v>
      </c>
      <c r="H2943" s="90" t="s">
        <v>913</v>
      </c>
      <c r="I2943" s="90" t="s">
        <v>953</v>
      </c>
      <c r="J2943" s="116">
        <v>309</v>
      </c>
      <c r="K2943" s="90" t="s">
        <v>2540</v>
      </c>
      <c r="L2943" s="90" t="s">
        <v>583</v>
      </c>
      <c r="M2943" s="94" t="str">
        <f t="shared" si="49"/>
        <v>PETRA Johanna Christiane</v>
      </c>
      <c r="N2943" s="94" t="str">
        <f>IFERROR(VLOOKUP(A2943,'[2]CLASES-TEMPORADA 2022_2023-2023'!$A:$M,12,0),"")</f>
        <v/>
      </c>
      <c r="O2943" s="90" t="str">
        <f>IFERROR(VLOOKUP(A2943,'[2]CLASES-TEMPORADA 2022_2023-2023'!$A:$M,13,0),"")</f>
        <v/>
      </c>
    </row>
    <row r="2944" spans="1:15" s="94" customFormat="1" x14ac:dyDescent="0.2">
      <c r="A2944" s="116">
        <v>22800</v>
      </c>
      <c r="B2944" s="90" t="s">
        <v>10851</v>
      </c>
      <c r="C2944" s="90" t="s">
        <v>3542</v>
      </c>
      <c r="D2944" s="90" t="s">
        <v>2575</v>
      </c>
      <c r="E2944" s="90" t="s">
        <v>2695</v>
      </c>
      <c r="F2944" s="90" t="s">
        <v>5624</v>
      </c>
      <c r="G2944" s="90" t="s">
        <v>15921</v>
      </c>
      <c r="H2944" s="90" t="s">
        <v>920</v>
      </c>
      <c r="I2944" s="90" t="s">
        <v>1222</v>
      </c>
      <c r="J2944" s="116">
        <v>310</v>
      </c>
      <c r="K2944" s="90" t="s">
        <v>1963</v>
      </c>
      <c r="L2944" s="90" t="s">
        <v>583</v>
      </c>
      <c r="M2944" s="94" t="str">
        <f t="shared" si="49"/>
        <v>AREVALO Beatriz</v>
      </c>
      <c r="N2944" s="94" t="str">
        <f>IFERROR(VLOOKUP(A2944,'[2]CLASES-TEMPORADA 2022_2023-2023'!$A:$M,12,0),"")</f>
        <v/>
      </c>
      <c r="O2944" s="90" t="str">
        <f>IFERROR(VLOOKUP(A2944,'[2]CLASES-TEMPORADA 2022_2023-2023'!$A:$M,13,0),"")</f>
        <v/>
      </c>
    </row>
    <row r="2945" spans="1:15" s="94" customFormat="1" x14ac:dyDescent="0.2">
      <c r="A2945" s="116">
        <v>22794</v>
      </c>
      <c r="B2945" s="90" t="s">
        <v>8750</v>
      </c>
      <c r="C2945" s="90" t="s">
        <v>1168</v>
      </c>
      <c r="D2945" s="90" t="s">
        <v>22</v>
      </c>
      <c r="E2945" s="90" t="s">
        <v>2034</v>
      </c>
      <c r="F2945" s="90" t="s">
        <v>5625</v>
      </c>
      <c r="G2945" s="90" t="s">
        <v>15922</v>
      </c>
      <c r="H2945" s="90" t="s">
        <v>920</v>
      </c>
      <c r="I2945" s="90" t="s">
        <v>1143</v>
      </c>
      <c r="J2945" s="116">
        <v>76</v>
      </c>
      <c r="K2945" s="90" t="s">
        <v>1963</v>
      </c>
      <c r="L2945" s="90" t="s">
        <v>583</v>
      </c>
      <c r="M2945" s="94" t="str">
        <f t="shared" si="49"/>
        <v>BALAGUER Victor</v>
      </c>
      <c r="N2945" s="94" t="str">
        <f>IFERROR(VLOOKUP(A2945,'[2]CLASES-TEMPORADA 2022_2023-2023'!$A:$M,12,0),"")</f>
        <v/>
      </c>
      <c r="O2945" s="90" t="str">
        <f>IFERROR(VLOOKUP(A2945,'[2]CLASES-TEMPORADA 2022_2023-2023'!$A:$M,13,0),"")</f>
        <v/>
      </c>
    </row>
    <row r="2946" spans="1:15" s="94" customFormat="1" x14ac:dyDescent="0.2">
      <c r="A2946" s="116">
        <v>22787</v>
      </c>
      <c r="B2946" s="90" t="s">
        <v>8750</v>
      </c>
      <c r="C2946" s="90" t="s">
        <v>116</v>
      </c>
      <c r="D2946" s="90" t="s">
        <v>84</v>
      </c>
      <c r="E2946" s="90" t="s">
        <v>48</v>
      </c>
      <c r="F2946" s="90" t="s">
        <v>5626</v>
      </c>
      <c r="G2946" s="90" t="s">
        <v>15923</v>
      </c>
      <c r="H2946" s="90" t="s">
        <v>920</v>
      </c>
      <c r="I2946" s="90" t="s">
        <v>1191</v>
      </c>
      <c r="J2946" s="116">
        <v>446</v>
      </c>
      <c r="K2946" s="90" t="s">
        <v>1963</v>
      </c>
      <c r="L2946" s="90" t="s">
        <v>583</v>
      </c>
      <c r="M2946" s="94" t="str">
        <f t="shared" si="49"/>
        <v>IZQUIERDO Javier</v>
      </c>
      <c r="N2946" s="94" t="str">
        <f>IFERROR(VLOOKUP(A2946,'[2]CLASES-TEMPORADA 2022_2023-2023'!$A:$M,12,0),"")</f>
        <v/>
      </c>
      <c r="O2946" s="90" t="str">
        <f>IFERROR(VLOOKUP(A2946,'[2]CLASES-TEMPORADA 2022_2023-2023'!$A:$M,13,0),"")</f>
        <v/>
      </c>
    </row>
    <row r="2947" spans="1:15" s="94" customFormat="1" x14ac:dyDescent="0.2">
      <c r="A2947" s="116">
        <v>22780</v>
      </c>
      <c r="B2947" s="90" t="s">
        <v>8750</v>
      </c>
      <c r="C2947" s="90" t="s">
        <v>21</v>
      </c>
      <c r="D2947" s="90" t="s">
        <v>161</v>
      </c>
      <c r="E2947" s="90" t="s">
        <v>5627</v>
      </c>
      <c r="F2947" s="90" t="s">
        <v>5628</v>
      </c>
      <c r="G2947" s="90" t="s">
        <v>15924</v>
      </c>
      <c r="H2947" s="90" t="s">
        <v>909</v>
      </c>
      <c r="I2947" s="90" t="s">
        <v>1179</v>
      </c>
      <c r="J2947" s="116">
        <v>10184</v>
      </c>
      <c r="K2947" s="90" t="s">
        <v>1963</v>
      </c>
      <c r="L2947" s="90" t="s">
        <v>599</v>
      </c>
      <c r="M2947" s="94" t="str">
        <f t="shared" si="49"/>
        <v>GARCIA Antonio Jesus</v>
      </c>
      <c r="N2947" s="94" t="str">
        <f>IFERROR(VLOOKUP(A2947,'[2]CLASES-TEMPORADA 2022_2023-2023'!$A:$M,12,0),"")</f>
        <v/>
      </c>
      <c r="O2947" s="90" t="str">
        <f>IFERROR(VLOOKUP(A2947,'[2]CLASES-TEMPORADA 2022_2023-2023'!$A:$M,13,0),"")</f>
        <v/>
      </c>
    </row>
    <row r="2948" spans="1:15" s="94" customFormat="1" x14ac:dyDescent="0.2">
      <c r="A2948" s="116">
        <v>22778</v>
      </c>
      <c r="B2948" s="90" t="s">
        <v>8750</v>
      </c>
      <c r="C2948" s="90" t="s">
        <v>19</v>
      </c>
      <c r="D2948" s="90" t="s">
        <v>19</v>
      </c>
      <c r="E2948" s="90" t="s">
        <v>963</v>
      </c>
      <c r="F2948" s="90" t="s">
        <v>5629</v>
      </c>
      <c r="G2948" s="90" t="s">
        <v>15925</v>
      </c>
      <c r="H2948" s="90" t="s">
        <v>913</v>
      </c>
      <c r="I2948" s="90" t="s">
        <v>2098</v>
      </c>
      <c r="J2948" s="116">
        <v>323</v>
      </c>
      <c r="K2948" s="90" t="s">
        <v>1963</v>
      </c>
      <c r="L2948" s="90" t="s">
        <v>591</v>
      </c>
      <c r="M2948" s="94" t="str">
        <f t="shared" si="49"/>
        <v>RUIZ Ramon</v>
      </c>
      <c r="N2948" s="94" t="str">
        <f>IFERROR(VLOOKUP(A2948,'[2]CLASES-TEMPORADA 2022_2023-2023'!$A:$M,12,0),"")</f>
        <v/>
      </c>
      <c r="O2948" s="90" t="str">
        <f>IFERROR(VLOOKUP(A2948,'[2]CLASES-TEMPORADA 2022_2023-2023'!$A:$M,13,0),"")</f>
        <v/>
      </c>
    </row>
    <row r="2949" spans="1:15" s="94" customFormat="1" x14ac:dyDescent="0.2">
      <c r="A2949" s="116">
        <v>22767</v>
      </c>
      <c r="B2949" s="90" t="s">
        <v>10851</v>
      </c>
      <c r="C2949" s="90" t="s">
        <v>5225</v>
      </c>
      <c r="D2949" s="90" t="s">
        <v>3084</v>
      </c>
      <c r="E2949" s="90" t="s">
        <v>1077</v>
      </c>
      <c r="F2949" s="90" t="s">
        <v>4956</v>
      </c>
      <c r="G2949" s="90" t="s">
        <v>15926</v>
      </c>
      <c r="H2949" s="90" t="s">
        <v>913</v>
      </c>
      <c r="I2949" s="90" t="s">
        <v>1181</v>
      </c>
      <c r="J2949" s="116">
        <v>293</v>
      </c>
      <c r="K2949" s="90" t="s">
        <v>1963</v>
      </c>
      <c r="L2949" s="90" t="s">
        <v>587</v>
      </c>
      <c r="M2949" s="94" t="str">
        <f t="shared" si="49"/>
        <v>MACIA Nuria</v>
      </c>
      <c r="N2949" s="94" t="str">
        <f>IFERROR(VLOOKUP(A2949,'[2]CLASES-TEMPORADA 2022_2023-2023'!$A:$M,12,0),"")</f>
        <v/>
      </c>
      <c r="O2949" s="90" t="str">
        <f>IFERROR(VLOOKUP(A2949,'[2]CLASES-TEMPORADA 2022_2023-2023'!$A:$M,13,0),"")</f>
        <v/>
      </c>
    </row>
    <row r="2950" spans="1:15" s="94" customFormat="1" x14ac:dyDescent="0.2">
      <c r="A2950" s="116">
        <v>22766</v>
      </c>
      <c r="B2950" s="90" t="s">
        <v>8750</v>
      </c>
      <c r="C2950" s="90" t="s">
        <v>5630</v>
      </c>
      <c r="D2950" s="90" t="s">
        <v>1085</v>
      </c>
      <c r="E2950" s="90" t="s">
        <v>1961</v>
      </c>
      <c r="F2950" s="90" t="s">
        <v>4872</v>
      </c>
      <c r="G2950" s="90" t="s">
        <v>15927</v>
      </c>
      <c r="H2950" s="90" t="s">
        <v>913</v>
      </c>
      <c r="I2950" s="90" t="s">
        <v>990</v>
      </c>
      <c r="J2950" s="116">
        <v>736</v>
      </c>
      <c r="K2950" s="90" t="s">
        <v>1963</v>
      </c>
      <c r="L2950" s="90" t="s">
        <v>587</v>
      </c>
      <c r="M2950" s="94" t="str">
        <f t="shared" si="49"/>
        <v>FERRUZ Marc</v>
      </c>
      <c r="N2950" s="94" t="str">
        <f>IFERROR(VLOOKUP(A2950,'[2]CLASES-TEMPORADA 2022_2023-2023'!$A:$M,12,0),"")</f>
        <v/>
      </c>
      <c r="O2950" s="90" t="str">
        <f>IFERROR(VLOOKUP(A2950,'[2]CLASES-TEMPORADA 2022_2023-2023'!$A:$M,13,0),"")</f>
        <v/>
      </c>
    </row>
    <row r="2951" spans="1:15" s="94" customFormat="1" x14ac:dyDescent="0.2">
      <c r="A2951" s="116">
        <v>22763</v>
      </c>
      <c r="B2951" s="90" t="s">
        <v>8750</v>
      </c>
      <c r="C2951" s="90" t="s">
        <v>1558</v>
      </c>
      <c r="D2951" s="90" t="s">
        <v>69</v>
      </c>
      <c r="E2951" s="90" t="s">
        <v>5631</v>
      </c>
      <c r="F2951" s="90" t="s">
        <v>5632</v>
      </c>
      <c r="G2951" s="90" t="s">
        <v>15928</v>
      </c>
      <c r="H2951" s="90" t="s">
        <v>913</v>
      </c>
      <c r="I2951" s="90" t="s">
        <v>1242</v>
      </c>
      <c r="J2951" s="116">
        <v>10152</v>
      </c>
      <c r="K2951" s="90" t="s">
        <v>1963</v>
      </c>
      <c r="L2951" s="90" t="s">
        <v>593</v>
      </c>
      <c r="M2951" s="94" t="str">
        <f t="shared" si="49"/>
        <v>PARRA Elberth</v>
      </c>
      <c r="N2951" s="94" t="str">
        <f>IFERROR(VLOOKUP(A2951,'[2]CLASES-TEMPORADA 2022_2023-2023'!$A:$M,12,0),"")</f>
        <v/>
      </c>
      <c r="O2951" s="90" t="str">
        <f>IFERROR(VLOOKUP(A2951,'[2]CLASES-TEMPORADA 2022_2023-2023'!$A:$M,13,0),"")</f>
        <v/>
      </c>
    </row>
    <row r="2952" spans="1:15" s="94" customFormat="1" x14ac:dyDescent="0.2">
      <c r="A2952" s="116">
        <v>22755</v>
      </c>
      <c r="B2952" s="90" t="s">
        <v>8750</v>
      </c>
      <c r="C2952" s="90" t="s">
        <v>1638</v>
      </c>
      <c r="D2952" s="90" t="s">
        <v>5633</v>
      </c>
      <c r="E2952" s="90" t="s">
        <v>2569</v>
      </c>
      <c r="F2952" s="90" t="s">
        <v>5634</v>
      </c>
      <c r="G2952" s="90" t="s">
        <v>15929</v>
      </c>
      <c r="H2952" s="90" t="s">
        <v>913</v>
      </c>
      <c r="I2952" s="90" t="s">
        <v>954</v>
      </c>
      <c r="J2952" s="116">
        <v>321</v>
      </c>
      <c r="K2952" s="90" t="s">
        <v>2113</v>
      </c>
      <c r="L2952" s="90" t="s">
        <v>591</v>
      </c>
      <c r="M2952" s="94" t="str">
        <f t="shared" si="49"/>
        <v>SILVA Joao Pedro</v>
      </c>
      <c r="N2952" s="94" t="str">
        <f>IFERROR(VLOOKUP(A2952,'[2]CLASES-TEMPORADA 2022_2023-2023'!$A:$M,12,0),"")</f>
        <v/>
      </c>
      <c r="O2952" s="90" t="str">
        <f>IFERROR(VLOOKUP(A2952,'[2]CLASES-TEMPORADA 2022_2023-2023'!$A:$M,13,0),"")</f>
        <v/>
      </c>
    </row>
    <row r="2953" spans="1:15" s="94" customFormat="1" x14ac:dyDescent="0.2">
      <c r="A2953" s="116">
        <v>22729</v>
      </c>
      <c r="B2953" s="90" t="s">
        <v>8750</v>
      </c>
      <c r="C2953" s="90" t="s">
        <v>28</v>
      </c>
      <c r="D2953" s="90" t="s">
        <v>1437</v>
      </c>
      <c r="E2953" s="90" t="s">
        <v>79</v>
      </c>
      <c r="F2953" s="90" t="s">
        <v>5635</v>
      </c>
      <c r="G2953" s="90" t="s">
        <v>15930</v>
      </c>
      <c r="H2953" s="90" t="s">
        <v>909</v>
      </c>
      <c r="I2953" s="90" t="s">
        <v>1249</v>
      </c>
      <c r="J2953" s="116">
        <v>10181</v>
      </c>
      <c r="K2953" s="90" t="s">
        <v>1963</v>
      </c>
      <c r="L2953" s="90" t="s">
        <v>583</v>
      </c>
      <c r="M2953" s="94" t="str">
        <f t="shared" si="49"/>
        <v>JIMENEZ Miguel</v>
      </c>
      <c r="N2953" s="94" t="str">
        <f>IFERROR(VLOOKUP(A2953,'[2]CLASES-TEMPORADA 2022_2023-2023'!$A:$M,12,0),"")</f>
        <v/>
      </c>
      <c r="O2953" s="90" t="str">
        <f>IFERROR(VLOOKUP(A2953,'[2]CLASES-TEMPORADA 2022_2023-2023'!$A:$M,13,0),"")</f>
        <v/>
      </c>
    </row>
    <row r="2954" spans="1:15" s="94" customFormat="1" x14ac:dyDescent="0.2">
      <c r="A2954" s="116">
        <v>22728</v>
      </c>
      <c r="B2954" s="90" t="s">
        <v>8750</v>
      </c>
      <c r="C2954" s="90" t="s">
        <v>2069</v>
      </c>
      <c r="D2954" s="90" t="s">
        <v>4470</v>
      </c>
      <c r="E2954" s="90" t="s">
        <v>3022</v>
      </c>
      <c r="F2954" s="90" t="s">
        <v>5636</v>
      </c>
      <c r="G2954" s="90" t="s">
        <v>15931</v>
      </c>
      <c r="H2954" s="90" t="s">
        <v>913</v>
      </c>
      <c r="I2954" s="90" t="s">
        <v>921</v>
      </c>
      <c r="J2954" s="116">
        <v>78</v>
      </c>
      <c r="K2954" s="90" t="s">
        <v>1963</v>
      </c>
      <c r="L2954" s="90" t="s">
        <v>583</v>
      </c>
      <c r="M2954" s="94" t="str">
        <f t="shared" si="49"/>
        <v>SEBASTIAN Raul</v>
      </c>
      <c r="N2954" s="94" t="str">
        <f>IFERROR(VLOOKUP(A2954,'[2]CLASES-TEMPORADA 2022_2023-2023'!$A:$M,12,0),"")</f>
        <v/>
      </c>
      <c r="O2954" s="90" t="str">
        <f>IFERROR(VLOOKUP(A2954,'[2]CLASES-TEMPORADA 2022_2023-2023'!$A:$M,13,0),"")</f>
        <v/>
      </c>
    </row>
    <row r="2955" spans="1:15" s="94" customFormat="1" x14ac:dyDescent="0.2">
      <c r="A2955" s="116">
        <v>22716</v>
      </c>
      <c r="B2955" s="90" t="s">
        <v>8750</v>
      </c>
      <c r="C2955" s="90" t="s">
        <v>1790</v>
      </c>
      <c r="D2955" s="90" t="s">
        <v>1763</v>
      </c>
      <c r="E2955" s="90" t="s">
        <v>2030</v>
      </c>
      <c r="F2955" s="90" t="s">
        <v>5637</v>
      </c>
      <c r="G2955" s="90" t="s">
        <v>15932</v>
      </c>
      <c r="H2955" s="90" t="s">
        <v>920</v>
      </c>
      <c r="I2955" s="90" t="s">
        <v>1000</v>
      </c>
      <c r="J2955" s="116">
        <v>10039</v>
      </c>
      <c r="K2955" s="90" t="s">
        <v>1963</v>
      </c>
      <c r="L2955" s="90" t="s">
        <v>583</v>
      </c>
      <c r="M2955" s="94" t="str">
        <f t="shared" si="49"/>
        <v>AGUILAR Pedro</v>
      </c>
      <c r="N2955" s="94" t="str">
        <f>IFERROR(VLOOKUP(A2955,'[2]CLASES-TEMPORADA 2022_2023-2023'!$A:$M,12,0),"")</f>
        <v/>
      </c>
      <c r="O2955" s="90" t="str">
        <f>IFERROR(VLOOKUP(A2955,'[2]CLASES-TEMPORADA 2022_2023-2023'!$A:$M,13,0),"")</f>
        <v/>
      </c>
    </row>
    <row r="2956" spans="1:15" s="94" customFormat="1" x14ac:dyDescent="0.2">
      <c r="A2956" s="116">
        <v>22701</v>
      </c>
      <c r="B2956" s="90" t="s">
        <v>8750</v>
      </c>
      <c r="C2956" s="90" t="s">
        <v>100</v>
      </c>
      <c r="D2956" s="90" t="s">
        <v>29</v>
      </c>
      <c r="E2956" s="90" t="s">
        <v>2755</v>
      </c>
      <c r="F2956" s="90" t="s">
        <v>5638</v>
      </c>
      <c r="G2956" s="90" t="s">
        <v>15933</v>
      </c>
      <c r="H2956" s="90" t="s">
        <v>913</v>
      </c>
      <c r="I2956" s="90" t="s">
        <v>2495</v>
      </c>
      <c r="J2956" s="116">
        <v>10193</v>
      </c>
      <c r="K2956" s="90" t="s">
        <v>1963</v>
      </c>
      <c r="L2956" s="90" t="s">
        <v>588</v>
      </c>
      <c r="M2956" s="94" t="str">
        <f t="shared" si="49"/>
        <v>LOZANO Eneko</v>
      </c>
      <c r="N2956" s="94" t="str">
        <f>IFERROR(VLOOKUP(A2956,'[2]CLASES-TEMPORADA 2022_2023-2023'!$A:$M,12,0),"")</f>
        <v/>
      </c>
      <c r="O2956" s="90" t="str">
        <f>IFERROR(VLOOKUP(A2956,'[2]CLASES-TEMPORADA 2022_2023-2023'!$A:$M,13,0),"")</f>
        <v/>
      </c>
    </row>
    <row r="2957" spans="1:15" s="94" customFormat="1" x14ac:dyDescent="0.2">
      <c r="A2957" s="116">
        <v>22698</v>
      </c>
      <c r="B2957" s="90" t="s">
        <v>8750</v>
      </c>
      <c r="C2957" s="90" t="s">
        <v>83</v>
      </c>
      <c r="D2957" s="90" t="s">
        <v>69</v>
      </c>
      <c r="E2957" s="90" t="s">
        <v>2426</v>
      </c>
      <c r="F2957" s="90" t="s">
        <v>15934</v>
      </c>
      <c r="G2957" s="90" t="s">
        <v>15935</v>
      </c>
      <c r="H2957" s="90" t="s">
        <v>920</v>
      </c>
      <c r="I2957" s="90" t="s">
        <v>2495</v>
      </c>
      <c r="J2957" s="116">
        <v>10193</v>
      </c>
      <c r="K2957" s="90" t="s">
        <v>1963</v>
      </c>
      <c r="L2957" s="90" t="s">
        <v>588</v>
      </c>
      <c r="M2957" s="94" t="str">
        <f t="shared" si="49"/>
        <v>NIETO Oier</v>
      </c>
      <c r="N2957" s="94" t="str">
        <f>IFERROR(VLOOKUP(A2957,'[2]CLASES-TEMPORADA 2022_2023-2023'!$A:$M,12,0),"")</f>
        <v/>
      </c>
      <c r="O2957" s="90" t="str">
        <f>IFERROR(VLOOKUP(A2957,'[2]CLASES-TEMPORADA 2022_2023-2023'!$A:$M,13,0),"")</f>
        <v/>
      </c>
    </row>
    <row r="2958" spans="1:15" s="94" customFormat="1" x14ac:dyDescent="0.2">
      <c r="A2958" s="116">
        <v>22695</v>
      </c>
      <c r="B2958" s="90" t="s">
        <v>8750</v>
      </c>
      <c r="C2958" s="90" t="s">
        <v>2597</v>
      </c>
      <c r="D2958" s="90" t="s">
        <v>5639</v>
      </c>
      <c r="E2958" s="90" t="s">
        <v>5640</v>
      </c>
      <c r="F2958" s="90" t="s">
        <v>5641</v>
      </c>
      <c r="G2958" s="90" t="s">
        <v>15936</v>
      </c>
      <c r="H2958" s="90" t="s">
        <v>913</v>
      </c>
      <c r="I2958" s="90" t="s">
        <v>2495</v>
      </c>
      <c r="J2958" s="116">
        <v>10193</v>
      </c>
      <c r="K2958" s="90" t="s">
        <v>1963</v>
      </c>
      <c r="L2958" s="90" t="s">
        <v>588</v>
      </c>
      <c r="M2958" s="94" t="str">
        <f t="shared" si="49"/>
        <v>GASPAR Peio</v>
      </c>
      <c r="N2958" s="94" t="str">
        <f>IFERROR(VLOOKUP(A2958,'[2]CLASES-TEMPORADA 2022_2023-2023'!$A:$M,12,0),"")</f>
        <v/>
      </c>
      <c r="O2958" s="90" t="str">
        <f>IFERROR(VLOOKUP(A2958,'[2]CLASES-TEMPORADA 2022_2023-2023'!$A:$M,13,0),"")</f>
        <v/>
      </c>
    </row>
    <row r="2959" spans="1:15" s="94" customFormat="1" x14ac:dyDescent="0.2">
      <c r="A2959" s="116">
        <v>22693</v>
      </c>
      <c r="B2959" s="90" t="s">
        <v>8750</v>
      </c>
      <c r="C2959" s="90" t="s">
        <v>2842</v>
      </c>
      <c r="D2959" s="90" t="s">
        <v>160</v>
      </c>
      <c r="E2959" s="90" t="s">
        <v>2493</v>
      </c>
      <c r="F2959" s="90" t="s">
        <v>5642</v>
      </c>
      <c r="G2959" s="90" t="s">
        <v>15937</v>
      </c>
      <c r="H2959" s="90" t="s">
        <v>913</v>
      </c>
      <c r="I2959" s="90" t="s">
        <v>2495</v>
      </c>
      <c r="J2959" s="116">
        <v>10193</v>
      </c>
      <c r="K2959" s="90" t="s">
        <v>1963</v>
      </c>
      <c r="L2959" s="90" t="s">
        <v>588</v>
      </c>
      <c r="M2959" s="94" t="str">
        <f t="shared" si="49"/>
        <v>GRANADO Oihan</v>
      </c>
      <c r="N2959" s="94" t="str">
        <f>IFERROR(VLOOKUP(A2959,'[2]CLASES-TEMPORADA 2022_2023-2023'!$A:$M,12,0),"")</f>
        <v/>
      </c>
      <c r="O2959" s="90" t="str">
        <f>IFERROR(VLOOKUP(A2959,'[2]CLASES-TEMPORADA 2022_2023-2023'!$A:$M,13,0),"")</f>
        <v/>
      </c>
    </row>
    <row r="2960" spans="1:15" s="94" customFormat="1" x14ac:dyDescent="0.2">
      <c r="A2960" s="116">
        <v>22692</v>
      </c>
      <c r="B2960" s="90" t="s">
        <v>8750</v>
      </c>
      <c r="C2960" s="90" t="s">
        <v>93</v>
      </c>
      <c r="D2960" s="90" t="s">
        <v>1023</v>
      </c>
      <c r="E2960" s="90" t="s">
        <v>48</v>
      </c>
      <c r="F2960" s="90" t="s">
        <v>3508</v>
      </c>
      <c r="G2960" s="90" t="s">
        <v>15938</v>
      </c>
      <c r="H2960" s="90" t="s">
        <v>909</v>
      </c>
      <c r="I2960" s="90" t="s">
        <v>2495</v>
      </c>
      <c r="J2960" s="116">
        <v>10193</v>
      </c>
      <c r="K2960" s="90" t="s">
        <v>1963</v>
      </c>
      <c r="L2960" s="90" t="s">
        <v>588</v>
      </c>
      <c r="M2960" s="94" t="str">
        <f t="shared" si="49"/>
        <v>CORTES Javier</v>
      </c>
      <c r="N2960" s="94">
        <f>IFERROR(VLOOKUP(A2960,'[2]CLASES-TEMPORADA 2022_2023-2023'!$A:$M,12,0),"")</f>
        <v>-1</v>
      </c>
      <c r="O2960" s="90">
        <f>IFERROR(VLOOKUP(A2960,'[2]CLASES-TEMPORADA 2022_2023-2023'!$A:$M,13,0),"")</f>
        <v>0</v>
      </c>
    </row>
    <row r="2961" spans="1:15" s="94" customFormat="1" x14ac:dyDescent="0.2">
      <c r="A2961" s="116">
        <v>22685</v>
      </c>
      <c r="B2961" s="90" t="s">
        <v>8750</v>
      </c>
      <c r="C2961" s="90" t="s">
        <v>1386</v>
      </c>
      <c r="D2961" s="90" t="s">
        <v>5643</v>
      </c>
      <c r="E2961" s="90" t="s">
        <v>3428</v>
      </c>
      <c r="F2961" s="90" t="s">
        <v>5644</v>
      </c>
      <c r="G2961" s="90" t="s">
        <v>15939</v>
      </c>
      <c r="H2961" s="90" t="s">
        <v>913</v>
      </c>
      <c r="I2961" s="90" t="s">
        <v>955</v>
      </c>
      <c r="J2961" s="116">
        <v>331</v>
      </c>
      <c r="K2961" s="90" t="s">
        <v>1963</v>
      </c>
      <c r="L2961" s="90" t="s">
        <v>588</v>
      </c>
      <c r="M2961" s="94" t="str">
        <f t="shared" si="49"/>
        <v>IGLESIAS Xabier</v>
      </c>
      <c r="N2961" s="94" t="str">
        <f>IFERROR(VLOOKUP(A2961,'[2]CLASES-TEMPORADA 2022_2023-2023'!$A:$M,12,0),"")</f>
        <v/>
      </c>
      <c r="O2961" s="90" t="str">
        <f>IFERROR(VLOOKUP(A2961,'[2]CLASES-TEMPORADA 2022_2023-2023'!$A:$M,13,0),"")</f>
        <v/>
      </c>
    </row>
    <row r="2962" spans="1:15" s="94" customFormat="1" x14ac:dyDescent="0.2">
      <c r="A2962" s="116">
        <v>22665</v>
      </c>
      <c r="B2962" s="90" t="s">
        <v>8750</v>
      </c>
      <c r="C2962" s="90" t="s">
        <v>1283</v>
      </c>
      <c r="D2962" s="90" t="s">
        <v>5646</v>
      </c>
      <c r="E2962" s="90" t="s">
        <v>54</v>
      </c>
      <c r="F2962" s="90" t="s">
        <v>5647</v>
      </c>
      <c r="G2962" s="90" t="s">
        <v>15940</v>
      </c>
      <c r="H2962" s="90" t="s">
        <v>913</v>
      </c>
      <c r="I2962" s="90" t="s">
        <v>981</v>
      </c>
      <c r="J2962" s="116">
        <v>641</v>
      </c>
      <c r="K2962" s="90" t="s">
        <v>1963</v>
      </c>
      <c r="L2962" s="90" t="s">
        <v>520</v>
      </c>
      <c r="M2962" s="94" t="str">
        <f t="shared" si="49"/>
        <v>VAZQUEZ Carlos</v>
      </c>
      <c r="N2962" s="94" t="str">
        <f>IFERROR(VLOOKUP(A2962,'[2]CLASES-TEMPORADA 2022_2023-2023'!$A:$M,12,0),"")</f>
        <v/>
      </c>
      <c r="O2962" s="90" t="str">
        <f>IFERROR(VLOOKUP(A2962,'[2]CLASES-TEMPORADA 2022_2023-2023'!$A:$M,13,0),"")</f>
        <v/>
      </c>
    </row>
    <row r="2963" spans="1:15" s="94" customFormat="1" x14ac:dyDescent="0.2">
      <c r="A2963" s="116">
        <v>22647</v>
      </c>
      <c r="B2963" s="90" t="s">
        <v>8750</v>
      </c>
      <c r="C2963" s="90" t="s">
        <v>5649</v>
      </c>
      <c r="D2963" s="90" t="s">
        <v>1641</v>
      </c>
      <c r="E2963" s="90" t="s">
        <v>2385</v>
      </c>
      <c r="F2963" s="90" t="s">
        <v>5650</v>
      </c>
      <c r="G2963" s="90" t="s">
        <v>15941</v>
      </c>
      <c r="H2963" s="90" t="s">
        <v>920</v>
      </c>
      <c r="I2963" s="90" t="s">
        <v>1124</v>
      </c>
      <c r="J2963" s="116">
        <v>175</v>
      </c>
      <c r="K2963" s="90" t="s">
        <v>1963</v>
      </c>
      <c r="L2963" s="90" t="s">
        <v>520</v>
      </c>
      <c r="M2963" s="94" t="str">
        <f t="shared" si="49"/>
        <v>BARCIA Roberto</v>
      </c>
      <c r="N2963" s="94" t="str">
        <f>IFERROR(VLOOKUP(A2963,'[2]CLASES-TEMPORADA 2022_2023-2023'!$A:$M,12,0),"")</f>
        <v/>
      </c>
      <c r="O2963" s="90" t="str">
        <f>IFERROR(VLOOKUP(A2963,'[2]CLASES-TEMPORADA 2022_2023-2023'!$A:$M,13,0),"")</f>
        <v/>
      </c>
    </row>
    <row r="2964" spans="1:15" s="94" customFormat="1" x14ac:dyDescent="0.2">
      <c r="A2964" s="116">
        <v>22643</v>
      </c>
      <c r="B2964" s="90" t="s">
        <v>8750</v>
      </c>
      <c r="C2964" s="90" t="s">
        <v>21</v>
      </c>
      <c r="D2964" s="90" t="s">
        <v>1636</v>
      </c>
      <c r="E2964" s="90" t="s">
        <v>147</v>
      </c>
      <c r="F2964" s="90" t="s">
        <v>5651</v>
      </c>
      <c r="G2964" s="90" t="s">
        <v>15942</v>
      </c>
      <c r="H2964" s="90" t="s">
        <v>920</v>
      </c>
      <c r="I2964" s="90" t="s">
        <v>1124</v>
      </c>
      <c r="J2964" s="116">
        <v>175</v>
      </c>
      <c r="K2964" s="90" t="s">
        <v>1963</v>
      </c>
      <c r="L2964" s="90" t="s">
        <v>520</v>
      </c>
      <c r="M2964" s="94" t="str">
        <f t="shared" si="49"/>
        <v>GARCIA Gonzalo</v>
      </c>
      <c r="N2964" s="94" t="str">
        <f>IFERROR(VLOOKUP(A2964,'[2]CLASES-TEMPORADA 2022_2023-2023'!$A:$M,12,0),"")</f>
        <v/>
      </c>
      <c r="O2964" s="90" t="str">
        <f>IFERROR(VLOOKUP(A2964,'[2]CLASES-TEMPORADA 2022_2023-2023'!$A:$M,13,0),"")</f>
        <v/>
      </c>
    </row>
    <row r="2965" spans="1:15" s="94" customFormat="1" x14ac:dyDescent="0.2">
      <c r="A2965" s="116">
        <v>22635</v>
      </c>
      <c r="B2965" s="90" t="s">
        <v>8750</v>
      </c>
      <c r="C2965" s="90" t="s">
        <v>5652</v>
      </c>
      <c r="D2965" s="90" t="s">
        <v>2003</v>
      </c>
      <c r="E2965" s="90" t="s">
        <v>48</v>
      </c>
      <c r="F2965" s="90" t="s">
        <v>5653</v>
      </c>
      <c r="G2965" s="90" t="s">
        <v>15943</v>
      </c>
      <c r="H2965" s="90" t="s">
        <v>920</v>
      </c>
      <c r="I2965" s="90" t="s">
        <v>1222</v>
      </c>
      <c r="J2965" s="116">
        <v>310</v>
      </c>
      <c r="K2965" s="90" t="s">
        <v>1963</v>
      </c>
      <c r="L2965" s="90" t="s">
        <v>583</v>
      </c>
      <c r="M2965" s="94" t="str">
        <f t="shared" si="49"/>
        <v>QUINTANAR Javier</v>
      </c>
      <c r="N2965" s="94" t="str">
        <f>IFERROR(VLOOKUP(A2965,'[2]CLASES-TEMPORADA 2022_2023-2023'!$A:$M,12,0),"")</f>
        <v/>
      </c>
      <c r="O2965" s="90" t="str">
        <f>IFERROR(VLOOKUP(A2965,'[2]CLASES-TEMPORADA 2022_2023-2023'!$A:$M,13,0),"")</f>
        <v/>
      </c>
    </row>
    <row r="2966" spans="1:15" s="94" customFormat="1" x14ac:dyDescent="0.2">
      <c r="A2966" s="116">
        <v>22628</v>
      </c>
      <c r="B2966" s="90" t="s">
        <v>8750</v>
      </c>
      <c r="C2966" s="90" t="s">
        <v>1513</v>
      </c>
      <c r="D2966" s="90" t="s">
        <v>5654</v>
      </c>
      <c r="E2966" s="90" t="s">
        <v>5655</v>
      </c>
      <c r="F2966" s="90" t="s">
        <v>3925</v>
      </c>
      <c r="G2966" s="90" t="s">
        <v>14485</v>
      </c>
      <c r="H2966" s="90" t="s">
        <v>920</v>
      </c>
      <c r="I2966" s="90" t="s">
        <v>974</v>
      </c>
      <c r="J2966" s="116">
        <v>538</v>
      </c>
      <c r="K2966" s="90" t="s">
        <v>1963</v>
      </c>
      <c r="L2966" s="90" t="s">
        <v>587</v>
      </c>
      <c r="M2966" s="94" t="str">
        <f t="shared" si="49"/>
        <v>MUNTADA Bernat</v>
      </c>
      <c r="N2966" s="94" t="str">
        <f>IFERROR(VLOOKUP(A2966,'[2]CLASES-TEMPORADA 2022_2023-2023'!$A:$M,12,0),"")</f>
        <v/>
      </c>
      <c r="O2966" s="90" t="str">
        <f>IFERROR(VLOOKUP(A2966,'[2]CLASES-TEMPORADA 2022_2023-2023'!$A:$M,13,0),"")</f>
        <v/>
      </c>
    </row>
    <row r="2967" spans="1:15" s="94" customFormat="1" x14ac:dyDescent="0.2">
      <c r="A2967" s="116">
        <v>22627</v>
      </c>
      <c r="B2967" s="90" t="s">
        <v>8750</v>
      </c>
      <c r="C2967" s="90" t="s">
        <v>5656</v>
      </c>
      <c r="D2967" s="90" t="s">
        <v>2548</v>
      </c>
      <c r="E2967" s="90" t="s">
        <v>126</v>
      </c>
      <c r="F2967" s="90" t="s">
        <v>5657</v>
      </c>
      <c r="G2967" s="90" t="s">
        <v>15944</v>
      </c>
      <c r="H2967" s="90" t="s">
        <v>909</v>
      </c>
      <c r="I2967" s="90" t="s">
        <v>1249</v>
      </c>
      <c r="J2967" s="116">
        <v>10181</v>
      </c>
      <c r="K2967" s="90" t="s">
        <v>1963</v>
      </c>
      <c r="L2967" s="90" t="s">
        <v>583</v>
      </c>
      <c r="M2967" s="94" t="str">
        <f t="shared" si="49"/>
        <v>SALAMANCA Pablo</v>
      </c>
      <c r="N2967" s="94" t="str">
        <f>IFERROR(VLOOKUP(A2967,'[2]CLASES-TEMPORADA 2022_2023-2023'!$A:$M,12,0),"")</f>
        <v/>
      </c>
      <c r="O2967" s="90" t="str">
        <f>IFERROR(VLOOKUP(A2967,'[2]CLASES-TEMPORADA 2022_2023-2023'!$A:$M,13,0),"")</f>
        <v/>
      </c>
    </row>
    <row r="2968" spans="1:15" s="94" customFormat="1" x14ac:dyDescent="0.2">
      <c r="A2968" s="116">
        <v>22610</v>
      </c>
      <c r="B2968" s="90" t="s">
        <v>8750</v>
      </c>
      <c r="C2968" s="90" t="s">
        <v>5658</v>
      </c>
      <c r="D2968" s="90" t="s">
        <v>21</v>
      </c>
      <c r="E2968" s="90" t="s">
        <v>43</v>
      </c>
      <c r="F2968" s="90" t="s">
        <v>5659</v>
      </c>
      <c r="G2968" s="90" t="s">
        <v>15945</v>
      </c>
      <c r="H2968" s="90" t="s">
        <v>920</v>
      </c>
      <c r="I2968" s="90" t="s">
        <v>1217</v>
      </c>
      <c r="J2968" s="116">
        <v>10130</v>
      </c>
      <c r="K2968" s="90" t="s">
        <v>1963</v>
      </c>
      <c r="L2968" s="90" t="s">
        <v>591</v>
      </c>
      <c r="M2968" s="94" t="str">
        <f t="shared" si="49"/>
        <v>URQUIZAR Antonio</v>
      </c>
      <c r="N2968" s="94" t="str">
        <f>IFERROR(VLOOKUP(A2968,'[2]CLASES-TEMPORADA 2022_2023-2023'!$A:$M,12,0),"")</f>
        <v/>
      </c>
      <c r="O2968" s="90" t="str">
        <f>IFERROR(VLOOKUP(A2968,'[2]CLASES-TEMPORADA 2022_2023-2023'!$A:$M,13,0),"")</f>
        <v/>
      </c>
    </row>
    <row r="2969" spans="1:15" s="94" customFormat="1" x14ac:dyDescent="0.2">
      <c r="A2969" s="116">
        <v>22609</v>
      </c>
      <c r="B2969" s="90" t="s">
        <v>8750</v>
      </c>
      <c r="C2969" s="90" t="s">
        <v>998</v>
      </c>
      <c r="D2969" s="90" t="s">
        <v>3931</v>
      </c>
      <c r="E2969" s="90" t="s">
        <v>114</v>
      </c>
      <c r="F2969" s="90" t="s">
        <v>5660</v>
      </c>
      <c r="G2969" s="90" t="s">
        <v>15946</v>
      </c>
      <c r="H2969" s="90" t="s">
        <v>920</v>
      </c>
      <c r="I2969" s="90" t="s">
        <v>1191</v>
      </c>
      <c r="J2969" s="116">
        <v>446</v>
      </c>
      <c r="K2969" s="90" t="s">
        <v>1963</v>
      </c>
      <c r="L2969" s="90" t="s">
        <v>583</v>
      </c>
      <c r="M2969" s="94" t="str">
        <f t="shared" si="49"/>
        <v>MARIN Alfonso</v>
      </c>
      <c r="N2969" s="94" t="str">
        <f>IFERROR(VLOOKUP(A2969,'[2]CLASES-TEMPORADA 2022_2023-2023'!$A:$M,12,0),"")</f>
        <v/>
      </c>
      <c r="O2969" s="90" t="str">
        <f>IFERROR(VLOOKUP(A2969,'[2]CLASES-TEMPORADA 2022_2023-2023'!$A:$M,13,0),"")</f>
        <v/>
      </c>
    </row>
    <row r="2970" spans="1:15" s="94" customFormat="1" x14ac:dyDescent="0.2">
      <c r="A2970" s="116">
        <v>22604</v>
      </c>
      <c r="B2970" s="90" t="s">
        <v>8750</v>
      </c>
      <c r="C2970" s="90" t="s">
        <v>1634</v>
      </c>
      <c r="D2970" s="90" t="s">
        <v>1635</v>
      </c>
      <c r="E2970" s="90" t="s">
        <v>3084</v>
      </c>
      <c r="F2970" s="90" t="s">
        <v>8563</v>
      </c>
      <c r="G2970" s="90" t="s">
        <v>15947</v>
      </c>
      <c r="H2970" s="90" t="s">
        <v>920</v>
      </c>
      <c r="I2970" s="90" t="s">
        <v>1222</v>
      </c>
      <c r="J2970" s="116">
        <v>310</v>
      </c>
      <c r="K2970" s="90" t="s">
        <v>1963</v>
      </c>
      <c r="L2970" s="90" t="s">
        <v>583</v>
      </c>
      <c r="M2970" s="94" t="str">
        <f t="shared" si="49"/>
        <v>LAGUNA Domingo</v>
      </c>
      <c r="N2970" s="94" t="str">
        <f>IFERROR(VLOOKUP(A2970,'[2]CLASES-TEMPORADA 2022_2023-2023'!$A:$M,12,0),"")</f>
        <v/>
      </c>
      <c r="O2970" s="90" t="str">
        <f>IFERROR(VLOOKUP(A2970,'[2]CLASES-TEMPORADA 2022_2023-2023'!$A:$M,13,0),"")</f>
        <v/>
      </c>
    </row>
    <row r="2971" spans="1:15" s="94" customFormat="1" x14ac:dyDescent="0.2">
      <c r="A2971" s="116">
        <v>22600</v>
      </c>
      <c r="B2971" s="90" t="s">
        <v>8750</v>
      </c>
      <c r="C2971" s="90" t="s">
        <v>1298</v>
      </c>
      <c r="D2971" s="90" t="s">
        <v>25</v>
      </c>
      <c r="E2971" s="90" t="s">
        <v>124</v>
      </c>
      <c r="F2971" s="90" t="s">
        <v>5661</v>
      </c>
      <c r="G2971" s="90" t="s">
        <v>15948</v>
      </c>
      <c r="H2971" s="90" t="s">
        <v>920</v>
      </c>
      <c r="I2971" s="90" t="s">
        <v>1064</v>
      </c>
      <c r="J2971" s="116">
        <v>10132</v>
      </c>
      <c r="K2971" s="90" t="s">
        <v>1963</v>
      </c>
      <c r="L2971" s="90" t="s">
        <v>184</v>
      </c>
      <c r="M2971" s="94" t="str">
        <f t="shared" si="49"/>
        <v>GUERRERO Iker</v>
      </c>
      <c r="N2971" s="94" t="str">
        <f>IFERROR(VLOOKUP(A2971,'[2]CLASES-TEMPORADA 2022_2023-2023'!$A:$M,12,0),"")</f>
        <v/>
      </c>
      <c r="O2971" s="90" t="str">
        <f>IFERROR(VLOOKUP(A2971,'[2]CLASES-TEMPORADA 2022_2023-2023'!$A:$M,13,0),"")</f>
        <v/>
      </c>
    </row>
    <row r="2972" spans="1:15" s="94" customFormat="1" x14ac:dyDescent="0.2">
      <c r="A2972" s="116">
        <v>22599</v>
      </c>
      <c r="B2972" s="90" t="s">
        <v>8750</v>
      </c>
      <c r="C2972" s="90" t="s">
        <v>1524</v>
      </c>
      <c r="D2972" s="90" t="s">
        <v>25</v>
      </c>
      <c r="E2972" s="90" t="s">
        <v>43</v>
      </c>
      <c r="F2972" s="90" t="s">
        <v>5662</v>
      </c>
      <c r="G2972" s="90" t="s">
        <v>15949</v>
      </c>
      <c r="H2972" s="90" t="s">
        <v>909</v>
      </c>
      <c r="I2972" s="90" t="s">
        <v>5663</v>
      </c>
      <c r="J2972" s="116">
        <v>264</v>
      </c>
      <c r="K2972" s="90" t="s">
        <v>1963</v>
      </c>
      <c r="L2972" s="90" t="s">
        <v>602</v>
      </c>
      <c r="M2972" s="94" t="str">
        <f t="shared" si="49"/>
        <v>CASTILLO Antonio</v>
      </c>
      <c r="N2972" s="94" t="str">
        <f>IFERROR(VLOOKUP(A2972,'[2]CLASES-TEMPORADA 2022_2023-2023'!$A:$M,12,0),"")</f>
        <v/>
      </c>
      <c r="O2972" s="90" t="str">
        <f>IFERROR(VLOOKUP(A2972,'[2]CLASES-TEMPORADA 2022_2023-2023'!$A:$M,13,0),"")</f>
        <v/>
      </c>
    </row>
    <row r="2973" spans="1:15" s="94" customFormat="1" x14ac:dyDescent="0.2">
      <c r="A2973" s="116">
        <v>22596</v>
      </c>
      <c r="B2973" s="90" t="s">
        <v>8750</v>
      </c>
      <c r="C2973" s="90" t="s">
        <v>683</v>
      </c>
      <c r="D2973" s="90" t="s">
        <v>684</v>
      </c>
      <c r="E2973" s="90" t="s">
        <v>177</v>
      </c>
      <c r="F2973" s="90" t="s">
        <v>5664</v>
      </c>
      <c r="G2973" s="90" t="s">
        <v>15950</v>
      </c>
      <c r="H2973" s="90" t="s">
        <v>913</v>
      </c>
      <c r="I2973" s="90" t="s">
        <v>1152</v>
      </c>
      <c r="J2973" s="116">
        <v>62</v>
      </c>
      <c r="K2973" s="90" t="s">
        <v>1963</v>
      </c>
      <c r="L2973" s="90" t="s">
        <v>588</v>
      </c>
      <c r="M2973" s="94" t="str">
        <f t="shared" si="49"/>
        <v>CEPAS Ander</v>
      </c>
      <c r="N2973" s="94">
        <f>IFERROR(VLOOKUP(A2973,'[2]CLASES-TEMPORADA 2022_2023-2023'!$A:$M,12,0),"")</f>
        <v>9</v>
      </c>
      <c r="O2973" s="90" t="str">
        <f>IFERROR(VLOOKUP(A2973,'[2]CLASES-TEMPORADA 2022_2023-2023'!$A:$M,13,0),"")</f>
        <v>INT</v>
      </c>
    </row>
    <row r="2974" spans="1:15" s="94" customFormat="1" x14ac:dyDescent="0.2">
      <c r="A2974" s="116">
        <v>22587</v>
      </c>
      <c r="B2974" s="90" t="s">
        <v>8750</v>
      </c>
      <c r="C2974" s="90" t="s">
        <v>59</v>
      </c>
      <c r="D2974" s="90" t="s">
        <v>5665</v>
      </c>
      <c r="E2974" s="90" t="s">
        <v>2408</v>
      </c>
      <c r="F2974" s="90" t="s">
        <v>5666</v>
      </c>
      <c r="G2974" s="90" t="s">
        <v>15951</v>
      </c>
      <c r="H2974" s="90" t="s">
        <v>920</v>
      </c>
      <c r="I2974" s="90" t="s">
        <v>835</v>
      </c>
      <c r="J2974" s="116">
        <v>10434</v>
      </c>
      <c r="K2974" s="90" t="s">
        <v>1963</v>
      </c>
      <c r="L2974" s="90" t="s">
        <v>588</v>
      </c>
      <c r="M2974" s="94" t="str">
        <f t="shared" si="49"/>
        <v>BARRIO Gorka</v>
      </c>
      <c r="N2974" s="94" t="str">
        <f>IFERROR(VLOOKUP(A2974,'[2]CLASES-TEMPORADA 2022_2023-2023'!$A:$M,12,0),"")</f>
        <v/>
      </c>
      <c r="O2974" s="90" t="str">
        <f>IFERROR(VLOOKUP(A2974,'[2]CLASES-TEMPORADA 2022_2023-2023'!$A:$M,13,0),"")</f>
        <v/>
      </c>
    </row>
    <row r="2975" spans="1:15" s="94" customFormat="1" x14ac:dyDescent="0.2">
      <c r="A2975" s="116">
        <v>22586</v>
      </c>
      <c r="B2975" s="90" t="s">
        <v>8750</v>
      </c>
      <c r="C2975" s="90" t="s">
        <v>1352</v>
      </c>
      <c r="D2975" s="90" t="s">
        <v>29</v>
      </c>
      <c r="E2975" s="90" t="s">
        <v>24</v>
      </c>
      <c r="F2975" s="90" t="s">
        <v>5667</v>
      </c>
      <c r="G2975" s="90" t="s">
        <v>15952</v>
      </c>
      <c r="H2975" s="90" t="s">
        <v>913</v>
      </c>
      <c r="I2975" s="90" t="s">
        <v>2549</v>
      </c>
      <c r="J2975" s="116">
        <v>10004</v>
      </c>
      <c r="K2975" s="90" t="s">
        <v>1963</v>
      </c>
      <c r="L2975" s="90" t="s">
        <v>588</v>
      </c>
      <c r="M2975" s="94" t="str">
        <f t="shared" si="49"/>
        <v>MATEOS Daniel</v>
      </c>
      <c r="N2975" s="94" t="str">
        <f>IFERROR(VLOOKUP(A2975,'[2]CLASES-TEMPORADA 2022_2023-2023'!$A:$M,12,0),"")</f>
        <v/>
      </c>
      <c r="O2975" s="90" t="str">
        <f>IFERROR(VLOOKUP(A2975,'[2]CLASES-TEMPORADA 2022_2023-2023'!$A:$M,13,0),"")</f>
        <v/>
      </c>
    </row>
    <row r="2976" spans="1:15" s="94" customFormat="1" x14ac:dyDescent="0.2">
      <c r="A2976" s="116">
        <v>22578</v>
      </c>
      <c r="B2976" s="90" t="s">
        <v>8750</v>
      </c>
      <c r="C2976" s="90" t="s">
        <v>5668</v>
      </c>
      <c r="D2976" s="90" t="s">
        <v>84</v>
      </c>
      <c r="E2976" s="90" t="s">
        <v>119</v>
      </c>
      <c r="F2976" s="90" t="s">
        <v>5669</v>
      </c>
      <c r="G2976" s="90" t="s">
        <v>15953</v>
      </c>
      <c r="H2976" s="90" t="s">
        <v>913</v>
      </c>
      <c r="I2976" s="90" t="s">
        <v>930</v>
      </c>
      <c r="J2976" s="116">
        <v>138</v>
      </c>
      <c r="K2976" s="90" t="s">
        <v>1963</v>
      </c>
      <c r="L2976" s="90" t="s">
        <v>593</v>
      </c>
      <c r="M2976" s="94" t="str">
        <f t="shared" si="49"/>
        <v>ARADO Ruben</v>
      </c>
      <c r="N2976" s="94" t="str">
        <f>IFERROR(VLOOKUP(A2976,'[2]CLASES-TEMPORADA 2022_2023-2023'!$A:$M,12,0),"")</f>
        <v/>
      </c>
      <c r="O2976" s="90" t="str">
        <f>IFERROR(VLOOKUP(A2976,'[2]CLASES-TEMPORADA 2022_2023-2023'!$A:$M,13,0),"")</f>
        <v/>
      </c>
    </row>
    <row r="2977" spans="1:15" s="94" customFormat="1" x14ac:dyDescent="0.2">
      <c r="A2977" s="116">
        <v>22575</v>
      </c>
      <c r="B2977" s="90" t="s">
        <v>8750</v>
      </c>
      <c r="C2977" s="90" t="s">
        <v>46</v>
      </c>
      <c r="D2977" s="90" t="s">
        <v>1763</v>
      </c>
      <c r="E2977" s="90" t="s">
        <v>18</v>
      </c>
      <c r="F2977" s="90" t="s">
        <v>5670</v>
      </c>
      <c r="G2977" s="90" t="s">
        <v>15954</v>
      </c>
      <c r="H2977" s="90" t="s">
        <v>913</v>
      </c>
      <c r="I2977" s="90" t="s">
        <v>1218</v>
      </c>
      <c r="J2977" s="116">
        <v>10448</v>
      </c>
      <c r="K2977" s="90" t="s">
        <v>1963</v>
      </c>
      <c r="L2977" s="90" t="s">
        <v>591</v>
      </c>
      <c r="M2977" s="94" t="str">
        <f t="shared" si="49"/>
        <v>RODRIGUEZ Enrique</v>
      </c>
      <c r="N2977" s="94" t="str">
        <f>IFERROR(VLOOKUP(A2977,'[2]CLASES-TEMPORADA 2022_2023-2023'!$A:$M,12,0),"")</f>
        <v/>
      </c>
      <c r="O2977" s="90" t="str">
        <f>IFERROR(VLOOKUP(A2977,'[2]CLASES-TEMPORADA 2022_2023-2023'!$A:$M,13,0),"")</f>
        <v/>
      </c>
    </row>
    <row r="2978" spans="1:15" s="94" customFormat="1" x14ac:dyDescent="0.2">
      <c r="A2978" s="116">
        <v>22572</v>
      </c>
      <c r="B2978" s="90" t="s">
        <v>10851</v>
      </c>
      <c r="C2978" s="90" t="s">
        <v>1720</v>
      </c>
      <c r="D2978" s="90" t="s">
        <v>1673</v>
      </c>
      <c r="E2978" s="90" t="s">
        <v>1084</v>
      </c>
      <c r="F2978" s="90" t="s">
        <v>5671</v>
      </c>
      <c r="G2978" s="90" t="s">
        <v>15955</v>
      </c>
      <c r="H2978" s="90" t="s">
        <v>913</v>
      </c>
      <c r="I2978" s="90" t="s">
        <v>1226</v>
      </c>
      <c r="J2978" s="116">
        <v>10151</v>
      </c>
      <c r="K2978" s="90" t="s">
        <v>1963</v>
      </c>
      <c r="L2978" s="90" t="s">
        <v>602</v>
      </c>
      <c r="M2978" s="94" t="str">
        <f t="shared" si="49"/>
        <v>VILLANUEVA Maria</v>
      </c>
      <c r="N2978" s="94" t="str">
        <f>IFERROR(VLOOKUP(A2978,'[2]CLASES-TEMPORADA 2022_2023-2023'!$A:$M,12,0),"")</f>
        <v/>
      </c>
      <c r="O2978" s="90" t="str">
        <f>IFERROR(VLOOKUP(A2978,'[2]CLASES-TEMPORADA 2022_2023-2023'!$A:$M,13,0),"")</f>
        <v/>
      </c>
    </row>
    <row r="2979" spans="1:15" s="94" customFormat="1" x14ac:dyDescent="0.2">
      <c r="A2979" s="116">
        <v>22553</v>
      </c>
      <c r="B2979" s="90" t="s">
        <v>8750</v>
      </c>
      <c r="C2979" s="90" t="s">
        <v>84</v>
      </c>
      <c r="D2979" s="90" t="s">
        <v>6050</v>
      </c>
      <c r="E2979" s="90" t="s">
        <v>5436</v>
      </c>
      <c r="F2979" s="90" t="s">
        <v>11659</v>
      </c>
      <c r="G2979" s="90" t="s">
        <v>15956</v>
      </c>
      <c r="H2979" s="90" t="s">
        <v>920</v>
      </c>
      <c r="I2979" s="90" t="s">
        <v>550</v>
      </c>
      <c r="J2979" s="116">
        <v>10138</v>
      </c>
      <c r="K2979" s="90" t="s">
        <v>1963</v>
      </c>
      <c r="L2979" s="90" t="s">
        <v>627</v>
      </c>
      <c r="M2979" s="94" t="str">
        <f t="shared" si="49"/>
        <v>GONZALEZ Telmo</v>
      </c>
      <c r="N2979" s="94" t="str">
        <f>IFERROR(VLOOKUP(A2979,'[2]CLASES-TEMPORADA 2022_2023-2023'!$A:$M,12,0),"")</f>
        <v/>
      </c>
      <c r="O2979" s="90" t="str">
        <f>IFERROR(VLOOKUP(A2979,'[2]CLASES-TEMPORADA 2022_2023-2023'!$A:$M,13,0),"")</f>
        <v/>
      </c>
    </row>
    <row r="2980" spans="1:15" s="94" customFormat="1" x14ac:dyDescent="0.2">
      <c r="A2980" s="116">
        <v>22550</v>
      </c>
      <c r="B2980" s="90" t="s">
        <v>8750</v>
      </c>
      <c r="C2980" s="90" t="s">
        <v>31</v>
      </c>
      <c r="D2980" s="90" t="s">
        <v>46</v>
      </c>
      <c r="E2980" s="90" t="s">
        <v>64</v>
      </c>
      <c r="F2980" s="90" t="s">
        <v>15957</v>
      </c>
      <c r="G2980" s="90" t="s">
        <v>15958</v>
      </c>
      <c r="H2980" s="90" t="s">
        <v>909</v>
      </c>
      <c r="I2980" s="90" t="s">
        <v>985</v>
      </c>
      <c r="J2980" s="116">
        <v>673</v>
      </c>
      <c r="K2980" s="90" t="s">
        <v>1963</v>
      </c>
      <c r="L2980" s="90" t="s">
        <v>583</v>
      </c>
      <c r="M2980" s="94" t="str">
        <f t="shared" si="49"/>
        <v>LOPEZ Francisco</v>
      </c>
      <c r="N2980" s="94" t="str">
        <f>IFERROR(VLOOKUP(A2980,'[2]CLASES-TEMPORADA 2022_2023-2023'!$A:$M,12,0),"")</f>
        <v/>
      </c>
      <c r="O2980" s="90" t="str">
        <f>IFERROR(VLOOKUP(A2980,'[2]CLASES-TEMPORADA 2022_2023-2023'!$A:$M,13,0),"")</f>
        <v/>
      </c>
    </row>
    <row r="2981" spans="1:15" s="94" customFormat="1" x14ac:dyDescent="0.2">
      <c r="A2981" s="116">
        <v>22549</v>
      </c>
      <c r="B2981" s="90" t="s">
        <v>8750</v>
      </c>
      <c r="C2981" s="90" t="s">
        <v>5673</v>
      </c>
      <c r="D2981" s="90" t="s">
        <v>4139</v>
      </c>
      <c r="E2981" s="90" t="s">
        <v>54</v>
      </c>
      <c r="F2981" s="90" t="s">
        <v>5674</v>
      </c>
      <c r="G2981" s="90" t="s">
        <v>15959</v>
      </c>
      <c r="H2981" s="90" t="s">
        <v>920</v>
      </c>
      <c r="I2981" s="90" t="s">
        <v>1212</v>
      </c>
      <c r="J2981" s="116">
        <v>10083</v>
      </c>
      <c r="K2981" s="90" t="s">
        <v>1963</v>
      </c>
      <c r="L2981" s="90" t="s">
        <v>586</v>
      </c>
      <c r="M2981" s="94" t="str">
        <f t="shared" si="49"/>
        <v>FOLGADO Carlos</v>
      </c>
      <c r="N2981" s="94" t="str">
        <f>IFERROR(VLOOKUP(A2981,'[2]CLASES-TEMPORADA 2022_2023-2023'!$A:$M,12,0),"")</f>
        <v/>
      </c>
      <c r="O2981" s="90" t="str">
        <f>IFERROR(VLOOKUP(A2981,'[2]CLASES-TEMPORADA 2022_2023-2023'!$A:$M,13,0),"")</f>
        <v/>
      </c>
    </row>
    <row r="2982" spans="1:15" s="94" customFormat="1" x14ac:dyDescent="0.2">
      <c r="A2982" s="116">
        <v>22545</v>
      </c>
      <c r="B2982" s="90" t="s">
        <v>8750</v>
      </c>
      <c r="C2982" s="90" t="s">
        <v>5675</v>
      </c>
      <c r="D2982" s="90" t="s">
        <v>5676</v>
      </c>
      <c r="E2982" s="90" t="s">
        <v>1086</v>
      </c>
      <c r="F2982" s="90" t="s">
        <v>5677</v>
      </c>
      <c r="G2982" s="90" t="s">
        <v>15960</v>
      </c>
      <c r="H2982" s="90" t="s">
        <v>913</v>
      </c>
      <c r="I2982" s="90" t="s">
        <v>993</v>
      </c>
      <c r="J2982" s="116">
        <v>10005</v>
      </c>
      <c r="K2982" s="90" t="s">
        <v>1963</v>
      </c>
      <c r="L2982" s="90" t="s">
        <v>593</v>
      </c>
      <c r="M2982" s="94" t="str">
        <f t="shared" si="49"/>
        <v>MAGDALENA Francisco Jose</v>
      </c>
      <c r="N2982" s="94" t="str">
        <f>IFERROR(VLOOKUP(A2982,'[2]CLASES-TEMPORADA 2022_2023-2023'!$A:$M,12,0),"")</f>
        <v/>
      </c>
      <c r="O2982" s="90" t="str">
        <f>IFERROR(VLOOKUP(A2982,'[2]CLASES-TEMPORADA 2022_2023-2023'!$A:$M,13,0),"")</f>
        <v/>
      </c>
    </row>
    <row r="2983" spans="1:15" s="94" customFormat="1" x14ac:dyDescent="0.2">
      <c r="A2983" s="116">
        <v>22535</v>
      </c>
      <c r="B2983" s="90" t="s">
        <v>10851</v>
      </c>
      <c r="C2983" s="90" t="s">
        <v>1294</v>
      </c>
      <c r="D2983" s="90" t="s">
        <v>924</v>
      </c>
      <c r="E2983" s="90" t="s">
        <v>5678</v>
      </c>
      <c r="F2983" s="90" t="s">
        <v>5679</v>
      </c>
      <c r="G2983" s="90" t="s">
        <v>15961</v>
      </c>
      <c r="H2983" s="90" t="s">
        <v>913</v>
      </c>
      <c r="I2983" s="90" t="s">
        <v>1232</v>
      </c>
      <c r="J2983" s="116">
        <v>10399</v>
      </c>
      <c r="K2983" s="90" t="s">
        <v>1963</v>
      </c>
      <c r="L2983" s="90" t="s">
        <v>520</v>
      </c>
      <c r="M2983" s="94" t="str">
        <f t="shared" si="49"/>
        <v>BARREIRO Luisa</v>
      </c>
      <c r="N2983" s="94" t="str">
        <f>IFERROR(VLOOKUP(A2983,'[2]CLASES-TEMPORADA 2022_2023-2023'!$A:$M,12,0),"")</f>
        <v/>
      </c>
      <c r="O2983" s="90" t="str">
        <f>IFERROR(VLOOKUP(A2983,'[2]CLASES-TEMPORADA 2022_2023-2023'!$A:$M,13,0),"")</f>
        <v/>
      </c>
    </row>
    <row r="2984" spans="1:15" s="94" customFormat="1" x14ac:dyDescent="0.2">
      <c r="A2984" s="116">
        <v>22525</v>
      </c>
      <c r="B2984" s="90" t="s">
        <v>8750</v>
      </c>
      <c r="C2984" s="90" t="s">
        <v>2807</v>
      </c>
      <c r="D2984" s="90" t="s">
        <v>1202</v>
      </c>
      <c r="E2984" s="90" t="s">
        <v>24</v>
      </c>
      <c r="F2984" s="90" t="s">
        <v>5680</v>
      </c>
      <c r="G2984" s="90" t="s">
        <v>15962</v>
      </c>
      <c r="H2984" s="90" t="s">
        <v>920</v>
      </c>
      <c r="I2984" s="90" t="s">
        <v>985</v>
      </c>
      <c r="J2984" s="116">
        <v>673</v>
      </c>
      <c r="K2984" s="90" t="s">
        <v>1963</v>
      </c>
      <c r="L2984" s="90" t="s">
        <v>583</v>
      </c>
      <c r="M2984" s="94" t="str">
        <f t="shared" si="49"/>
        <v>DE ANDRES Daniel</v>
      </c>
      <c r="N2984" s="94" t="str">
        <f>IFERROR(VLOOKUP(A2984,'[2]CLASES-TEMPORADA 2022_2023-2023'!$A:$M,12,0),"")</f>
        <v/>
      </c>
      <c r="O2984" s="90" t="str">
        <f>IFERROR(VLOOKUP(A2984,'[2]CLASES-TEMPORADA 2022_2023-2023'!$A:$M,13,0),"")</f>
        <v/>
      </c>
    </row>
    <row r="2985" spans="1:15" s="94" customFormat="1" x14ac:dyDescent="0.2">
      <c r="A2985" s="116">
        <v>22523</v>
      </c>
      <c r="B2985" s="90" t="s">
        <v>8750</v>
      </c>
      <c r="C2985" s="90" t="s">
        <v>46</v>
      </c>
      <c r="D2985" s="90" t="s">
        <v>1631</v>
      </c>
      <c r="E2985" s="90" t="s">
        <v>2040</v>
      </c>
      <c r="F2985" s="90" t="s">
        <v>5681</v>
      </c>
      <c r="G2985" s="90" t="s">
        <v>15963</v>
      </c>
      <c r="H2985" s="90" t="s">
        <v>920</v>
      </c>
      <c r="I2985" s="90" t="s">
        <v>985</v>
      </c>
      <c r="J2985" s="116">
        <v>673</v>
      </c>
      <c r="K2985" s="90" t="s">
        <v>1963</v>
      </c>
      <c r="L2985" s="90" t="s">
        <v>583</v>
      </c>
      <c r="M2985" s="94" t="str">
        <f t="shared" si="49"/>
        <v>RODRIGUEZ Juan</v>
      </c>
      <c r="N2985" s="94" t="str">
        <f>IFERROR(VLOOKUP(A2985,'[2]CLASES-TEMPORADA 2022_2023-2023'!$A:$M,12,0),"")</f>
        <v/>
      </c>
      <c r="O2985" s="90" t="str">
        <f>IFERROR(VLOOKUP(A2985,'[2]CLASES-TEMPORADA 2022_2023-2023'!$A:$M,13,0),"")</f>
        <v/>
      </c>
    </row>
    <row r="2986" spans="1:15" s="94" customFormat="1" x14ac:dyDescent="0.2">
      <c r="A2986" s="116">
        <v>22493</v>
      </c>
      <c r="B2986" s="90" t="s">
        <v>8750</v>
      </c>
      <c r="C2986" s="90" t="s">
        <v>5682</v>
      </c>
      <c r="D2986" s="90"/>
      <c r="E2986" s="90" t="s">
        <v>5683</v>
      </c>
      <c r="F2986" s="90" t="s">
        <v>5684</v>
      </c>
      <c r="G2986" s="90" t="s">
        <v>15964</v>
      </c>
      <c r="H2986" s="90" t="s">
        <v>909</v>
      </c>
      <c r="I2986" s="90" t="s">
        <v>3067</v>
      </c>
      <c r="J2986" s="116">
        <v>10188</v>
      </c>
      <c r="K2986" s="90" t="s">
        <v>2079</v>
      </c>
      <c r="L2986" s="90" t="s">
        <v>602</v>
      </c>
      <c r="M2986" s="94" t="str">
        <f t="shared" si="49"/>
        <v>SIRLINCAN Grigore</v>
      </c>
      <c r="N2986" s="94" t="str">
        <f>IFERROR(VLOOKUP(A2986,'[2]CLASES-TEMPORADA 2022_2023-2023'!$A:$M,12,0),"")</f>
        <v/>
      </c>
      <c r="O2986" s="90" t="str">
        <f>IFERROR(VLOOKUP(A2986,'[2]CLASES-TEMPORADA 2022_2023-2023'!$A:$M,13,0),"")</f>
        <v/>
      </c>
    </row>
    <row r="2987" spans="1:15" s="94" customFormat="1" x14ac:dyDescent="0.2">
      <c r="A2987" s="116">
        <v>22482</v>
      </c>
      <c r="B2987" s="90" t="s">
        <v>8750</v>
      </c>
      <c r="C2987" s="90" t="s">
        <v>51</v>
      </c>
      <c r="D2987" s="90" t="s">
        <v>159</v>
      </c>
      <c r="E2987" s="90" t="s">
        <v>34</v>
      </c>
      <c r="F2987" s="90" t="s">
        <v>5685</v>
      </c>
      <c r="G2987" s="90" t="s">
        <v>15965</v>
      </c>
      <c r="H2987" s="90" t="s">
        <v>913</v>
      </c>
      <c r="I2987" s="90" t="s">
        <v>1065</v>
      </c>
      <c r="J2987" s="116">
        <v>10040</v>
      </c>
      <c r="K2987" s="90" t="s">
        <v>1963</v>
      </c>
      <c r="L2987" s="90" t="s">
        <v>184</v>
      </c>
      <c r="M2987" s="94" t="str">
        <f t="shared" si="49"/>
        <v>DIAZ Alejandro</v>
      </c>
      <c r="N2987" s="94">
        <f>IFERROR(VLOOKUP(A2987,'[2]CLASES-TEMPORADA 2022_2023-2023'!$A:$M,12,0),"")</f>
        <v>8</v>
      </c>
      <c r="O2987" s="90" t="str">
        <f>IFERROR(VLOOKUP(A2987,'[2]CLASES-TEMPORADA 2022_2023-2023'!$A:$M,13,0),"")</f>
        <v>INT</v>
      </c>
    </row>
    <row r="2988" spans="1:15" s="94" customFormat="1" x14ac:dyDescent="0.2">
      <c r="A2988" s="116">
        <v>22481</v>
      </c>
      <c r="B2988" s="90" t="s">
        <v>8750</v>
      </c>
      <c r="C2988" s="90" t="s">
        <v>133</v>
      </c>
      <c r="D2988" s="90" t="s">
        <v>70</v>
      </c>
      <c r="E2988" s="90" t="s">
        <v>179</v>
      </c>
      <c r="F2988" s="90" t="s">
        <v>5686</v>
      </c>
      <c r="G2988" s="90" t="s">
        <v>15966</v>
      </c>
      <c r="H2988" s="90" t="s">
        <v>920</v>
      </c>
      <c r="I2988" s="90" t="s">
        <v>947</v>
      </c>
      <c r="J2988" s="116">
        <v>274</v>
      </c>
      <c r="K2988" s="90" t="s">
        <v>1963</v>
      </c>
      <c r="L2988" s="90" t="s">
        <v>588</v>
      </c>
      <c r="M2988" s="94" t="str">
        <f t="shared" si="49"/>
        <v>CARRASCO Alain</v>
      </c>
      <c r="N2988" s="94">
        <f>IFERROR(VLOOKUP(A2988,'[2]CLASES-TEMPORADA 2022_2023-2023'!$A:$M,12,0),"")</f>
        <v>11</v>
      </c>
      <c r="O2988" s="90" t="str">
        <f>IFERROR(VLOOKUP(A2988,'[2]CLASES-TEMPORADA 2022_2023-2023'!$A:$M,13,0),"")</f>
        <v>NAC</v>
      </c>
    </row>
    <row r="2989" spans="1:15" s="94" customFormat="1" x14ac:dyDescent="0.2">
      <c r="A2989" s="116">
        <v>22479</v>
      </c>
      <c r="B2989" s="90" t="s">
        <v>8750</v>
      </c>
      <c r="C2989" s="90" t="s">
        <v>715</v>
      </c>
      <c r="D2989" s="90" t="s">
        <v>716</v>
      </c>
      <c r="E2989" s="90" t="s">
        <v>521</v>
      </c>
      <c r="F2989" s="90" t="s">
        <v>5687</v>
      </c>
      <c r="G2989" s="90" t="s">
        <v>15967</v>
      </c>
      <c r="H2989" s="90" t="s">
        <v>909</v>
      </c>
      <c r="I2989" s="90" t="s">
        <v>1053</v>
      </c>
      <c r="J2989" s="116">
        <v>10085</v>
      </c>
      <c r="K2989" s="90" t="s">
        <v>1963</v>
      </c>
      <c r="L2989" s="90" t="s">
        <v>588</v>
      </c>
      <c r="M2989" s="94" t="str">
        <f t="shared" si="49"/>
        <v>LARRAZABAL Gaizka</v>
      </c>
      <c r="N2989" s="94">
        <f>IFERROR(VLOOKUP(A2989,'[2]CLASES-TEMPORADA 2022_2023-2023'!$A:$M,12,0),"")</f>
        <v>7</v>
      </c>
      <c r="O2989" s="90" t="str">
        <f>IFERROR(VLOOKUP(A2989,'[2]CLASES-TEMPORADA 2022_2023-2023'!$A:$M,13,0),"")</f>
        <v>NAC</v>
      </c>
    </row>
    <row r="2990" spans="1:15" s="94" customFormat="1" x14ac:dyDescent="0.2">
      <c r="A2990" s="116">
        <v>22477</v>
      </c>
      <c r="B2990" s="90" t="s">
        <v>10851</v>
      </c>
      <c r="C2990" s="90" t="s">
        <v>22</v>
      </c>
      <c r="D2990" s="90" t="s">
        <v>69</v>
      </c>
      <c r="E2990" s="90" t="s">
        <v>4944</v>
      </c>
      <c r="F2990" s="90" t="s">
        <v>5688</v>
      </c>
      <c r="G2990" s="90" t="s">
        <v>15968</v>
      </c>
      <c r="H2990" s="90" t="s">
        <v>913</v>
      </c>
      <c r="I2990" s="90" t="s">
        <v>958</v>
      </c>
      <c r="J2990" s="116">
        <v>355</v>
      </c>
      <c r="K2990" s="90" t="s">
        <v>1963</v>
      </c>
      <c r="L2990" s="90" t="s">
        <v>604</v>
      </c>
      <c r="M2990" s="94" t="str">
        <f t="shared" si="49"/>
        <v>FERNANDEZ Nayara</v>
      </c>
      <c r="N2990" s="94" t="str">
        <f>IFERROR(VLOOKUP(A2990,'[2]CLASES-TEMPORADA 2022_2023-2023'!$A:$M,12,0),"")</f>
        <v/>
      </c>
      <c r="O2990" s="90" t="str">
        <f>IFERROR(VLOOKUP(A2990,'[2]CLASES-TEMPORADA 2022_2023-2023'!$A:$M,13,0),"")</f>
        <v/>
      </c>
    </row>
    <row r="2991" spans="1:15" s="94" customFormat="1" x14ac:dyDescent="0.2">
      <c r="A2991" s="116">
        <v>22475</v>
      </c>
      <c r="B2991" s="90" t="s">
        <v>8750</v>
      </c>
      <c r="C2991" s="90" t="s">
        <v>21</v>
      </c>
      <c r="D2991" s="90" t="s">
        <v>1376</v>
      </c>
      <c r="E2991" s="90" t="s">
        <v>957</v>
      </c>
      <c r="F2991" s="90" t="s">
        <v>5689</v>
      </c>
      <c r="G2991" s="90" t="s">
        <v>15969</v>
      </c>
      <c r="H2991" s="90" t="s">
        <v>913</v>
      </c>
      <c r="I2991" s="90" t="s">
        <v>958</v>
      </c>
      <c r="J2991" s="116">
        <v>355</v>
      </c>
      <c r="K2991" s="90" t="s">
        <v>1963</v>
      </c>
      <c r="L2991" s="90" t="s">
        <v>604</v>
      </c>
      <c r="M2991" s="94" t="str">
        <f t="shared" si="49"/>
        <v>GARCIA Marcos</v>
      </c>
      <c r="N2991" s="94" t="str">
        <f>IFERROR(VLOOKUP(A2991,'[2]CLASES-TEMPORADA 2022_2023-2023'!$A:$M,12,0),"")</f>
        <v/>
      </c>
      <c r="O2991" s="90" t="str">
        <f>IFERROR(VLOOKUP(A2991,'[2]CLASES-TEMPORADA 2022_2023-2023'!$A:$M,13,0),"")</f>
        <v/>
      </c>
    </row>
    <row r="2992" spans="1:15" s="94" customFormat="1" x14ac:dyDescent="0.2">
      <c r="A2992" s="116">
        <v>22472</v>
      </c>
      <c r="B2992" s="90" t="s">
        <v>10851</v>
      </c>
      <c r="C2992" s="90" t="s">
        <v>21</v>
      </c>
      <c r="D2992" s="90" t="s">
        <v>144</v>
      </c>
      <c r="E2992" s="90" t="s">
        <v>1026</v>
      </c>
      <c r="F2992" s="90" t="s">
        <v>5690</v>
      </c>
      <c r="G2992" s="90" t="s">
        <v>15970</v>
      </c>
      <c r="H2992" s="90" t="s">
        <v>913</v>
      </c>
      <c r="I2992" s="90" t="s">
        <v>955</v>
      </c>
      <c r="J2992" s="116">
        <v>331</v>
      </c>
      <c r="K2992" s="90" t="s">
        <v>1963</v>
      </c>
      <c r="L2992" s="90" t="s">
        <v>588</v>
      </c>
      <c r="M2992" s="94" t="str">
        <f t="shared" si="49"/>
        <v>GARCIA Maialen</v>
      </c>
      <c r="N2992" s="94" t="str">
        <f>IFERROR(VLOOKUP(A2992,'[2]CLASES-TEMPORADA 2022_2023-2023'!$A:$M,12,0),"")</f>
        <v/>
      </c>
      <c r="O2992" s="90" t="str">
        <f>IFERROR(VLOOKUP(A2992,'[2]CLASES-TEMPORADA 2022_2023-2023'!$A:$M,13,0),"")</f>
        <v/>
      </c>
    </row>
    <row r="2993" spans="1:15" s="94" customFormat="1" x14ac:dyDescent="0.2">
      <c r="A2993" s="116">
        <v>22469</v>
      </c>
      <c r="B2993" s="90" t="s">
        <v>8750</v>
      </c>
      <c r="C2993" s="90" t="s">
        <v>7025</v>
      </c>
      <c r="D2993" s="90" t="s">
        <v>21</v>
      </c>
      <c r="E2993" s="90" t="s">
        <v>43</v>
      </c>
      <c r="F2993" s="90" t="s">
        <v>15971</v>
      </c>
      <c r="G2993" s="90" t="s">
        <v>15972</v>
      </c>
      <c r="H2993" s="90" t="s">
        <v>909</v>
      </c>
      <c r="I2993" s="90" t="s">
        <v>3067</v>
      </c>
      <c r="J2993" s="116">
        <v>10188</v>
      </c>
      <c r="K2993" s="90" t="s">
        <v>1963</v>
      </c>
      <c r="L2993" s="90" t="s">
        <v>602</v>
      </c>
      <c r="M2993" s="94" t="str">
        <f t="shared" si="49"/>
        <v>TORNERO Antonio</v>
      </c>
      <c r="N2993" s="94" t="str">
        <f>IFERROR(VLOOKUP(A2993,'[2]CLASES-TEMPORADA 2022_2023-2023'!$A:$M,12,0),"")</f>
        <v/>
      </c>
      <c r="O2993" s="90" t="str">
        <f>IFERROR(VLOOKUP(A2993,'[2]CLASES-TEMPORADA 2022_2023-2023'!$A:$M,13,0),"")</f>
        <v/>
      </c>
    </row>
    <row r="2994" spans="1:15" s="94" customFormat="1" x14ac:dyDescent="0.2">
      <c r="A2994" s="116">
        <v>22468</v>
      </c>
      <c r="B2994" s="90" t="s">
        <v>8750</v>
      </c>
      <c r="C2994" s="90" t="s">
        <v>21</v>
      </c>
      <c r="D2994" s="90" t="s">
        <v>3497</v>
      </c>
      <c r="E2994" s="90" t="s">
        <v>2312</v>
      </c>
      <c r="F2994" s="90" t="s">
        <v>15973</v>
      </c>
      <c r="G2994" s="90" t="s">
        <v>15974</v>
      </c>
      <c r="H2994" s="90" t="s">
        <v>909</v>
      </c>
      <c r="I2994" s="90" t="s">
        <v>3067</v>
      </c>
      <c r="J2994" s="116">
        <v>10188</v>
      </c>
      <c r="K2994" s="90" t="s">
        <v>1963</v>
      </c>
      <c r="L2994" s="90" t="s">
        <v>602</v>
      </c>
      <c r="M2994" s="94" t="str">
        <f t="shared" si="49"/>
        <v>GARCIA Felix</v>
      </c>
      <c r="N2994" s="94" t="str">
        <f>IFERROR(VLOOKUP(A2994,'[2]CLASES-TEMPORADA 2022_2023-2023'!$A:$M,12,0),"")</f>
        <v/>
      </c>
      <c r="O2994" s="90" t="str">
        <f>IFERROR(VLOOKUP(A2994,'[2]CLASES-TEMPORADA 2022_2023-2023'!$A:$M,13,0),"")</f>
        <v/>
      </c>
    </row>
    <row r="2995" spans="1:15" s="94" customFormat="1" x14ac:dyDescent="0.2">
      <c r="A2995" s="116">
        <v>22467</v>
      </c>
      <c r="B2995" s="90" t="s">
        <v>8750</v>
      </c>
      <c r="C2995" s="90" t="s">
        <v>46</v>
      </c>
      <c r="D2995" s="90" t="s">
        <v>1869</v>
      </c>
      <c r="E2995" s="90" t="s">
        <v>3022</v>
      </c>
      <c r="F2995" s="90" t="s">
        <v>15975</v>
      </c>
      <c r="G2995" s="90" t="s">
        <v>15976</v>
      </c>
      <c r="H2995" s="90" t="s">
        <v>909</v>
      </c>
      <c r="I2995" s="90" t="s">
        <v>1021</v>
      </c>
      <c r="J2995" s="116">
        <v>10178</v>
      </c>
      <c r="K2995" s="90" t="s">
        <v>2618</v>
      </c>
      <c r="L2995" s="90" t="s">
        <v>588</v>
      </c>
      <c r="M2995" s="94" t="str">
        <f t="shared" si="49"/>
        <v>RODRIGUEZ Raul</v>
      </c>
      <c r="N2995" s="94" t="str">
        <f>IFERROR(VLOOKUP(A2995,'[2]CLASES-TEMPORADA 2022_2023-2023'!$A:$M,12,0),"")</f>
        <v/>
      </c>
      <c r="O2995" s="90" t="str">
        <f>IFERROR(VLOOKUP(A2995,'[2]CLASES-TEMPORADA 2022_2023-2023'!$A:$M,13,0),"")</f>
        <v/>
      </c>
    </row>
    <row r="2996" spans="1:15" s="94" customFormat="1" x14ac:dyDescent="0.2">
      <c r="A2996" s="116">
        <v>22454</v>
      </c>
      <c r="B2996" s="90" t="s">
        <v>10851</v>
      </c>
      <c r="C2996" s="90" t="s">
        <v>5691</v>
      </c>
      <c r="D2996" s="90"/>
      <c r="E2996" s="90" t="s">
        <v>3806</v>
      </c>
      <c r="F2996" s="90" t="s">
        <v>5692</v>
      </c>
      <c r="G2996" s="90" t="s">
        <v>15977</v>
      </c>
      <c r="H2996" s="90" t="s">
        <v>913</v>
      </c>
      <c r="I2996" s="90" t="s">
        <v>873</v>
      </c>
      <c r="J2996" s="116">
        <v>10427</v>
      </c>
      <c r="K2996" s="90" t="s">
        <v>2176</v>
      </c>
      <c r="L2996" s="90" t="s">
        <v>583</v>
      </c>
      <c r="M2996" s="94" t="str">
        <f t="shared" si="49"/>
        <v>MOLERO Candela</v>
      </c>
      <c r="N2996" s="94" t="str">
        <f>IFERROR(VLOOKUP(A2996,'[2]CLASES-TEMPORADA 2022_2023-2023'!$A:$M,12,0),"")</f>
        <v/>
      </c>
      <c r="O2996" s="90" t="str">
        <f>IFERROR(VLOOKUP(A2996,'[2]CLASES-TEMPORADA 2022_2023-2023'!$A:$M,13,0),"")</f>
        <v/>
      </c>
    </row>
    <row r="2997" spans="1:15" s="94" customFormat="1" x14ac:dyDescent="0.2">
      <c r="A2997" s="116">
        <v>22453</v>
      </c>
      <c r="B2997" s="90" t="s">
        <v>8750</v>
      </c>
      <c r="C2997" s="90" t="s">
        <v>5693</v>
      </c>
      <c r="D2997" s="90" t="s">
        <v>5694</v>
      </c>
      <c r="E2997" s="90" t="s">
        <v>23</v>
      </c>
      <c r="F2997" s="90" t="s">
        <v>5695</v>
      </c>
      <c r="G2997" s="90" t="s">
        <v>15978</v>
      </c>
      <c r="H2997" s="90" t="s">
        <v>920</v>
      </c>
      <c r="I2997" s="90" t="s">
        <v>1211</v>
      </c>
      <c r="J2997" s="116">
        <v>10045</v>
      </c>
      <c r="K2997" s="90" t="s">
        <v>1963</v>
      </c>
      <c r="L2997" s="90" t="s">
        <v>520</v>
      </c>
      <c r="M2997" s="94" t="str">
        <f t="shared" si="49"/>
        <v>MUIÑA Manuel</v>
      </c>
      <c r="N2997" s="94" t="str">
        <f>IFERROR(VLOOKUP(A2997,'[2]CLASES-TEMPORADA 2022_2023-2023'!$A:$M,12,0),"")</f>
        <v/>
      </c>
      <c r="O2997" s="90" t="str">
        <f>IFERROR(VLOOKUP(A2997,'[2]CLASES-TEMPORADA 2022_2023-2023'!$A:$M,13,0),"")</f>
        <v/>
      </c>
    </row>
    <row r="2998" spans="1:15" s="94" customFormat="1" x14ac:dyDescent="0.2">
      <c r="A2998" s="116">
        <v>22447</v>
      </c>
      <c r="B2998" s="90" t="s">
        <v>10851</v>
      </c>
      <c r="C2998" s="90" t="s">
        <v>21</v>
      </c>
      <c r="D2998" s="90" t="s">
        <v>5697</v>
      </c>
      <c r="E2998" s="90" t="s">
        <v>5698</v>
      </c>
      <c r="F2998" s="90" t="s">
        <v>5699</v>
      </c>
      <c r="G2998" s="90" t="s">
        <v>15979</v>
      </c>
      <c r="H2998" s="90" t="s">
        <v>913</v>
      </c>
      <c r="I2998" s="90" t="s">
        <v>1152</v>
      </c>
      <c r="J2998" s="116">
        <v>62</v>
      </c>
      <c r="K2998" s="90" t="s">
        <v>1963</v>
      </c>
      <c r="L2998" s="90" t="s">
        <v>588</v>
      </c>
      <c r="M2998" s="94" t="str">
        <f t="shared" si="49"/>
        <v>GARCIA June</v>
      </c>
      <c r="N2998" s="94" t="str">
        <f>IFERROR(VLOOKUP(A2998,'[2]CLASES-TEMPORADA 2022_2023-2023'!$A:$M,12,0),"")</f>
        <v/>
      </c>
      <c r="O2998" s="90" t="str">
        <f>IFERROR(VLOOKUP(A2998,'[2]CLASES-TEMPORADA 2022_2023-2023'!$A:$M,13,0),"")</f>
        <v/>
      </c>
    </row>
    <row r="2999" spans="1:15" s="94" customFormat="1" x14ac:dyDescent="0.2">
      <c r="A2999" s="116">
        <v>22446</v>
      </c>
      <c r="B2999" s="90" t="s">
        <v>8750</v>
      </c>
      <c r="C2999" s="90" t="s">
        <v>4385</v>
      </c>
      <c r="D2999" s="90" t="s">
        <v>160</v>
      </c>
      <c r="E2999" s="90" t="s">
        <v>75</v>
      </c>
      <c r="F2999" s="90" t="s">
        <v>5700</v>
      </c>
      <c r="G2999" s="90" t="s">
        <v>15980</v>
      </c>
      <c r="H2999" s="90" t="s">
        <v>913</v>
      </c>
      <c r="I2999" s="90" t="s">
        <v>1021</v>
      </c>
      <c r="J2999" s="116">
        <v>10178</v>
      </c>
      <c r="K2999" s="90" t="s">
        <v>1963</v>
      </c>
      <c r="L2999" s="90" t="s">
        <v>588</v>
      </c>
      <c r="M2999" s="94" t="str">
        <f t="shared" si="49"/>
        <v>TEJEDOR Jorge</v>
      </c>
      <c r="N2999" s="94" t="str">
        <f>IFERROR(VLOOKUP(A2999,'[2]CLASES-TEMPORADA 2022_2023-2023'!$A:$M,12,0),"")</f>
        <v/>
      </c>
      <c r="O2999" s="90" t="str">
        <f>IFERROR(VLOOKUP(A2999,'[2]CLASES-TEMPORADA 2022_2023-2023'!$A:$M,13,0),"")</f>
        <v/>
      </c>
    </row>
    <row r="3000" spans="1:15" s="94" customFormat="1" x14ac:dyDescent="0.2">
      <c r="A3000" s="116">
        <v>22443</v>
      </c>
      <c r="B3000" s="90" t="s">
        <v>10851</v>
      </c>
      <c r="C3000" s="90" t="s">
        <v>5701</v>
      </c>
      <c r="D3000" s="90" t="s">
        <v>91</v>
      </c>
      <c r="E3000" s="90" t="s">
        <v>5702</v>
      </c>
      <c r="F3000" s="90" t="s">
        <v>5703</v>
      </c>
      <c r="G3000" s="90" t="s">
        <v>15981</v>
      </c>
      <c r="H3000" s="90" t="s">
        <v>913</v>
      </c>
      <c r="I3000" s="90" t="s">
        <v>1246</v>
      </c>
      <c r="J3000" s="116">
        <v>245</v>
      </c>
      <c r="K3000" s="90" t="s">
        <v>1963</v>
      </c>
      <c r="L3000" s="90" t="s">
        <v>588</v>
      </c>
      <c r="M3000" s="94" t="str">
        <f t="shared" si="49"/>
        <v>GONZALEZ DE ECHAVARRI Estibaliz</v>
      </c>
      <c r="N3000" s="94" t="str">
        <f>IFERROR(VLOOKUP(A3000,'[2]CLASES-TEMPORADA 2022_2023-2023'!$A:$M,12,0),"")</f>
        <v/>
      </c>
      <c r="O3000" s="90" t="str">
        <f>IFERROR(VLOOKUP(A3000,'[2]CLASES-TEMPORADA 2022_2023-2023'!$A:$M,13,0),"")</f>
        <v/>
      </c>
    </row>
    <row r="3001" spans="1:15" s="94" customFormat="1" x14ac:dyDescent="0.2">
      <c r="A3001" s="116">
        <v>22441</v>
      </c>
      <c r="B3001" s="90" t="s">
        <v>8750</v>
      </c>
      <c r="C3001" s="90" t="s">
        <v>1905</v>
      </c>
      <c r="D3001" s="90" t="s">
        <v>957</v>
      </c>
      <c r="E3001" s="90" t="s">
        <v>5704</v>
      </c>
      <c r="F3001" s="90" t="s">
        <v>5705</v>
      </c>
      <c r="G3001" s="90" t="s">
        <v>15982</v>
      </c>
      <c r="H3001" s="90" t="s">
        <v>913</v>
      </c>
      <c r="I3001" s="90" t="s">
        <v>1021</v>
      </c>
      <c r="J3001" s="116">
        <v>10178</v>
      </c>
      <c r="K3001" s="90" t="s">
        <v>1963</v>
      </c>
      <c r="L3001" s="90" t="s">
        <v>588</v>
      </c>
      <c r="M3001" s="94" t="str">
        <f t="shared" ref="M3001:M3064" si="50">CONCATENATE(C3001," ",PROPER(E3001))</f>
        <v>FONSECA Erlantz</v>
      </c>
      <c r="N3001" s="94" t="str">
        <f>IFERROR(VLOOKUP(A3001,'[2]CLASES-TEMPORADA 2022_2023-2023'!$A:$M,12,0),"")</f>
        <v/>
      </c>
      <c r="O3001" s="90" t="str">
        <f>IFERROR(VLOOKUP(A3001,'[2]CLASES-TEMPORADA 2022_2023-2023'!$A:$M,13,0),"")</f>
        <v/>
      </c>
    </row>
    <row r="3002" spans="1:15" s="94" customFormat="1" x14ac:dyDescent="0.2">
      <c r="A3002" s="116">
        <v>22433</v>
      </c>
      <c r="B3002" s="90" t="s">
        <v>8750</v>
      </c>
      <c r="C3002" s="90" t="s">
        <v>4030</v>
      </c>
      <c r="D3002" s="90" t="s">
        <v>22</v>
      </c>
      <c r="E3002" s="90" t="s">
        <v>148</v>
      </c>
      <c r="F3002" s="90" t="s">
        <v>5706</v>
      </c>
      <c r="G3002" s="90" t="s">
        <v>15983</v>
      </c>
      <c r="H3002" s="90" t="s">
        <v>920</v>
      </c>
      <c r="I3002" s="90" t="s">
        <v>1021</v>
      </c>
      <c r="J3002" s="116">
        <v>10178</v>
      </c>
      <c r="K3002" s="90" t="s">
        <v>1963</v>
      </c>
      <c r="L3002" s="90" t="s">
        <v>588</v>
      </c>
      <c r="M3002" s="94" t="str">
        <f t="shared" si="50"/>
        <v>PLAZA Jesus Maria</v>
      </c>
      <c r="N3002" s="94" t="str">
        <f>IFERROR(VLOOKUP(A3002,'[2]CLASES-TEMPORADA 2022_2023-2023'!$A:$M,12,0),"")</f>
        <v/>
      </c>
      <c r="O3002" s="90" t="str">
        <f>IFERROR(VLOOKUP(A3002,'[2]CLASES-TEMPORADA 2022_2023-2023'!$A:$M,13,0),"")</f>
        <v/>
      </c>
    </row>
    <row r="3003" spans="1:15" s="94" customFormat="1" x14ac:dyDescent="0.2">
      <c r="A3003" s="116">
        <v>22432</v>
      </c>
      <c r="B3003" s="90" t="s">
        <v>8750</v>
      </c>
      <c r="C3003" s="90" t="s">
        <v>5707</v>
      </c>
      <c r="D3003" s="90" t="s">
        <v>5708</v>
      </c>
      <c r="E3003" s="90" t="s">
        <v>4103</v>
      </c>
      <c r="F3003" s="90" t="s">
        <v>5709</v>
      </c>
      <c r="G3003" s="90" t="s">
        <v>15984</v>
      </c>
      <c r="H3003" s="90" t="s">
        <v>920</v>
      </c>
      <c r="I3003" s="90" t="s">
        <v>2495</v>
      </c>
      <c r="J3003" s="116">
        <v>10193</v>
      </c>
      <c r="K3003" s="90" t="s">
        <v>1963</v>
      </c>
      <c r="L3003" s="90" t="s">
        <v>588</v>
      </c>
      <c r="M3003" s="94" t="str">
        <f t="shared" si="50"/>
        <v>IRURIETA Cesar</v>
      </c>
      <c r="N3003" s="94" t="str">
        <f>IFERROR(VLOOKUP(A3003,'[2]CLASES-TEMPORADA 2022_2023-2023'!$A:$M,12,0),"")</f>
        <v/>
      </c>
      <c r="O3003" s="90" t="str">
        <f>IFERROR(VLOOKUP(A3003,'[2]CLASES-TEMPORADA 2022_2023-2023'!$A:$M,13,0),"")</f>
        <v/>
      </c>
    </row>
    <row r="3004" spans="1:15" s="94" customFormat="1" x14ac:dyDescent="0.2">
      <c r="A3004" s="116">
        <v>22416</v>
      </c>
      <c r="B3004" s="90" t="s">
        <v>8750</v>
      </c>
      <c r="C3004" s="90" t="s">
        <v>5710</v>
      </c>
      <c r="D3004" s="90"/>
      <c r="E3004" s="90" t="s">
        <v>5711</v>
      </c>
      <c r="F3004" s="90" t="s">
        <v>5712</v>
      </c>
      <c r="G3004" s="90" t="s">
        <v>15985</v>
      </c>
      <c r="H3004" s="90" t="s">
        <v>920</v>
      </c>
      <c r="I3004" s="90" t="s">
        <v>1223</v>
      </c>
      <c r="J3004" s="116">
        <v>141</v>
      </c>
      <c r="K3004" s="90" t="s">
        <v>2198</v>
      </c>
      <c r="L3004" s="90" t="s">
        <v>593</v>
      </c>
      <c r="M3004" s="94" t="str">
        <f t="shared" si="50"/>
        <v>SCRASE Aeron Michael</v>
      </c>
      <c r="N3004" s="94" t="str">
        <f>IFERROR(VLOOKUP(A3004,'[2]CLASES-TEMPORADA 2022_2023-2023'!$A:$M,12,0),"")</f>
        <v/>
      </c>
      <c r="O3004" s="90" t="str">
        <f>IFERROR(VLOOKUP(A3004,'[2]CLASES-TEMPORADA 2022_2023-2023'!$A:$M,13,0),"")</f>
        <v/>
      </c>
    </row>
    <row r="3005" spans="1:15" s="94" customFormat="1" x14ac:dyDescent="0.2">
      <c r="A3005" s="116">
        <v>22408</v>
      </c>
      <c r="B3005" s="90" t="s">
        <v>10851</v>
      </c>
      <c r="C3005" s="90" t="s">
        <v>19</v>
      </c>
      <c r="D3005" s="90" t="s">
        <v>1717</v>
      </c>
      <c r="E3005" s="90" t="s">
        <v>5713</v>
      </c>
      <c r="F3005" s="90" t="s">
        <v>5714</v>
      </c>
      <c r="G3005" s="90" t="s">
        <v>15986</v>
      </c>
      <c r="H3005" s="90" t="s">
        <v>913</v>
      </c>
      <c r="I3005" s="90" t="s">
        <v>2258</v>
      </c>
      <c r="J3005" s="116">
        <v>10477</v>
      </c>
      <c r="K3005" s="90" t="s">
        <v>1963</v>
      </c>
      <c r="L3005" s="90" t="s">
        <v>591</v>
      </c>
      <c r="M3005" s="94" t="str">
        <f t="shared" si="50"/>
        <v>RUIZ Jimena</v>
      </c>
      <c r="N3005" s="94" t="str">
        <f>IFERROR(VLOOKUP(A3005,'[2]CLASES-TEMPORADA 2022_2023-2023'!$A:$M,12,0),"")</f>
        <v/>
      </c>
      <c r="O3005" s="90" t="str">
        <f>IFERROR(VLOOKUP(A3005,'[2]CLASES-TEMPORADA 2022_2023-2023'!$A:$M,13,0),"")</f>
        <v/>
      </c>
    </row>
    <row r="3006" spans="1:15" s="94" customFormat="1" x14ac:dyDescent="0.2">
      <c r="A3006" s="116">
        <v>22406</v>
      </c>
      <c r="B3006" s="90" t="s">
        <v>8750</v>
      </c>
      <c r="C3006" s="90" t="s">
        <v>5715</v>
      </c>
      <c r="D3006" s="90" t="s">
        <v>26</v>
      </c>
      <c r="E3006" s="90" t="s">
        <v>24</v>
      </c>
      <c r="F3006" s="90" t="s">
        <v>4616</v>
      </c>
      <c r="G3006" s="90" t="s">
        <v>15987</v>
      </c>
      <c r="H3006" s="90" t="s">
        <v>920</v>
      </c>
      <c r="I3006" s="90" t="s">
        <v>1256</v>
      </c>
      <c r="J3006" s="116">
        <v>10164</v>
      </c>
      <c r="K3006" s="90" t="s">
        <v>1963</v>
      </c>
      <c r="L3006" s="90" t="s">
        <v>604</v>
      </c>
      <c r="M3006" s="94" t="str">
        <f t="shared" si="50"/>
        <v>DEL PRADO Daniel</v>
      </c>
      <c r="N3006" s="94" t="str">
        <f>IFERROR(VLOOKUP(A3006,'[2]CLASES-TEMPORADA 2022_2023-2023'!$A:$M,12,0),"")</f>
        <v/>
      </c>
      <c r="O3006" s="90" t="str">
        <f>IFERROR(VLOOKUP(A3006,'[2]CLASES-TEMPORADA 2022_2023-2023'!$A:$M,13,0),"")</f>
        <v/>
      </c>
    </row>
    <row r="3007" spans="1:15" s="94" customFormat="1" x14ac:dyDescent="0.2">
      <c r="A3007" s="116">
        <v>22403</v>
      </c>
      <c r="B3007" s="90" t="s">
        <v>8750</v>
      </c>
      <c r="C3007" s="90" t="s">
        <v>5715</v>
      </c>
      <c r="D3007" s="90" t="s">
        <v>5716</v>
      </c>
      <c r="E3007" s="90" t="s">
        <v>72</v>
      </c>
      <c r="F3007" s="90" t="s">
        <v>5717</v>
      </c>
      <c r="G3007" s="90" t="s">
        <v>15988</v>
      </c>
      <c r="H3007" s="90" t="s">
        <v>920</v>
      </c>
      <c r="I3007" s="90" t="s">
        <v>1256</v>
      </c>
      <c r="J3007" s="116">
        <v>10164</v>
      </c>
      <c r="K3007" s="90" t="s">
        <v>1963</v>
      </c>
      <c r="L3007" s="90" t="s">
        <v>604</v>
      </c>
      <c r="M3007" s="94" t="str">
        <f t="shared" si="50"/>
        <v>DEL PRADO Rafael</v>
      </c>
      <c r="N3007" s="94" t="str">
        <f>IFERROR(VLOOKUP(A3007,'[2]CLASES-TEMPORADA 2022_2023-2023'!$A:$M,12,0),"")</f>
        <v/>
      </c>
      <c r="O3007" s="90" t="str">
        <f>IFERROR(VLOOKUP(A3007,'[2]CLASES-TEMPORADA 2022_2023-2023'!$A:$M,13,0),"")</f>
        <v/>
      </c>
    </row>
    <row r="3008" spans="1:15" s="94" customFormat="1" x14ac:dyDescent="0.2">
      <c r="A3008" s="116">
        <v>22400</v>
      </c>
      <c r="B3008" s="90" t="s">
        <v>8750</v>
      </c>
      <c r="C3008" s="90" t="s">
        <v>87</v>
      </c>
      <c r="D3008" s="90" t="s">
        <v>1386</v>
      </c>
      <c r="E3008" s="90" t="s">
        <v>34</v>
      </c>
      <c r="F3008" s="90" t="s">
        <v>3061</v>
      </c>
      <c r="G3008" s="90" t="s">
        <v>15989</v>
      </c>
      <c r="H3008" s="90" t="s">
        <v>920</v>
      </c>
      <c r="I3008" s="90" t="s">
        <v>1194</v>
      </c>
      <c r="J3008" s="116">
        <v>10341</v>
      </c>
      <c r="K3008" s="90" t="s">
        <v>1963</v>
      </c>
      <c r="L3008" s="90" t="s">
        <v>520</v>
      </c>
      <c r="M3008" s="94" t="str">
        <f t="shared" si="50"/>
        <v>BLANCO Alejandro</v>
      </c>
      <c r="N3008" s="94" t="str">
        <f>IFERROR(VLOOKUP(A3008,'[2]CLASES-TEMPORADA 2022_2023-2023'!$A:$M,12,0),"")</f>
        <v/>
      </c>
      <c r="O3008" s="90" t="str">
        <f>IFERROR(VLOOKUP(A3008,'[2]CLASES-TEMPORADA 2022_2023-2023'!$A:$M,13,0),"")</f>
        <v/>
      </c>
    </row>
    <row r="3009" spans="1:15" s="94" customFormat="1" x14ac:dyDescent="0.2">
      <c r="A3009" s="116">
        <v>22360</v>
      </c>
      <c r="B3009" s="90" t="s">
        <v>10851</v>
      </c>
      <c r="C3009" s="90" t="s">
        <v>1812</v>
      </c>
      <c r="D3009" s="90" t="s">
        <v>1099</v>
      </c>
      <c r="E3009" s="90" t="s">
        <v>5718</v>
      </c>
      <c r="F3009" s="90" t="s">
        <v>5719</v>
      </c>
      <c r="G3009" s="90" t="s">
        <v>15990</v>
      </c>
      <c r="H3009" s="90" t="s">
        <v>913</v>
      </c>
      <c r="I3009" s="90" t="s">
        <v>1127</v>
      </c>
      <c r="J3009" s="116">
        <v>67</v>
      </c>
      <c r="K3009" s="90" t="s">
        <v>1963</v>
      </c>
      <c r="L3009" s="90" t="s">
        <v>520</v>
      </c>
      <c r="M3009" s="94" t="str">
        <f t="shared" si="50"/>
        <v>CARRERAS Carmela</v>
      </c>
      <c r="N3009" s="94" t="str">
        <f>IFERROR(VLOOKUP(A3009,'[2]CLASES-TEMPORADA 2022_2023-2023'!$A:$M,12,0),"")</f>
        <v/>
      </c>
      <c r="O3009" s="90" t="str">
        <f>IFERROR(VLOOKUP(A3009,'[2]CLASES-TEMPORADA 2022_2023-2023'!$A:$M,13,0),"")</f>
        <v/>
      </c>
    </row>
    <row r="3010" spans="1:15" s="94" customFormat="1" x14ac:dyDescent="0.2">
      <c r="A3010" s="116">
        <v>22356</v>
      </c>
      <c r="B3010" s="90" t="s">
        <v>8750</v>
      </c>
      <c r="C3010" s="90" t="s">
        <v>1903</v>
      </c>
      <c r="D3010" s="90" t="s">
        <v>1904</v>
      </c>
      <c r="E3010" s="90" t="s">
        <v>2785</v>
      </c>
      <c r="F3010" s="90" t="s">
        <v>5720</v>
      </c>
      <c r="G3010" s="90" t="s">
        <v>15991</v>
      </c>
      <c r="H3010" s="90" t="s">
        <v>920</v>
      </c>
      <c r="I3010" s="90" t="s">
        <v>1127</v>
      </c>
      <c r="J3010" s="116">
        <v>67</v>
      </c>
      <c r="K3010" s="90" t="s">
        <v>1963</v>
      </c>
      <c r="L3010" s="90" t="s">
        <v>520</v>
      </c>
      <c r="M3010" s="94" t="str">
        <f t="shared" si="50"/>
        <v>ALVEDRO Julio</v>
      </c>
      <c r="N3010" s="94" t="str">
        <f>IFERROR(VLOOKUP(A3010,'[2]CLASES-TEMPORADA 2022_2023-2023'!$A:$M,12,0),"")</f>
        <v/>
      </c>
      <c r="O3010" s="90" t="str">
        <f>IFERROR(VLOOKUP(A3010,'[2]CLASES-TEMPORADA 2022_2023-2023'!$A:$M,13,0),"")</f>
        <v/>
      </c>
    </row>
    <row r="3011" spans="1:15" s="94" customFormat="1" x14ac:dyDescent="0.2">
      <c r="A3011" s="116">
        <v>22348</v>
      </c>
      <c r="B3011" s="90" t="s">
        <v>8750</v>
      </c>
      <c r="C3011" s="90" t="s">
        <v>3192</v>
      </c>
      <c r="D3011" s="90" t="s">
        <v>5721</v>
      </c>
      <c r="E3011" s="90" t="s">
        <v>1052</v>
      </c>
      <c r="F3011" s="90" t="s">
        <v>5722</v>
      </c>
      <c r="G3011" s="90" t="s">
        <v>15992</v>
      </c>
      <c r="H3011" s="90" t="s">
        <v>920</v>
      </c>
      <c r="I3011" s="90" t="s">
        <v>959</v>
      </c>
      <c r="J3011" s="116">
        <v>375</v>
      </c>
      <c r="K3011" s="90" t="s">
        <v>1963</v>
      </c>
      <c r="L3011" s="90" t="s">
        <v>588</v>
      </c>
      <c r="M3011" s="94" t="str">
        <f t="shared" si="50"/>
        <v>CALDERON Unai</v>
      </c>
      <c r="N3011" s="94" t="str">
        <f>IFERROR(VLOOKUP(A3011,'[2]CLASES-TEMPORADA 2022_2023-2023'!$A:$M,12,0),"")</f>
        <v/>
      </c>
      <c r="O3011" s="90" t="str">
        <f>IFERROR(VLOOKUP(A3011,'[2]CLASES-TEMPORADA 2022_2023-2023'!$A:$M,13,0),"")</f>
        <v/>
      </c>
    </row>
    <row r="3012" spans="1:15" s="94" customFormat="1" x14ac:dyDescent="0.2">
      <c r="A3012" s="116">
        <v>22334</v>
      </c>
      <c r="B3012" s="90" t="s">
        <v>8750</v>
      </c>
      <c r="C3012" s="90" t="s">
        <v>1682</v>
      </c>
      <c r="D3012" s="90" t="s">
        <v>957</v>
      </c>
      <c r="E3012" s="90" t="s">
        <v>41</v>
      </c>
      <c r="F3012" s="90" t="s">
        <v>5723</v>
      </c>
      <c r="G3012" s="90" t="s">
        <v>15993</v>
      </c>
      <c r="H3012" s="90" t="s">
        <v>920</v>
      </c>
      <c r="I3012" s="90" t="s">
        <v>1058</v>
      </c>
      <c r="J3012" s="116">
        <v>10095</v>
      </c>
      <c r="K3012" s="90" t="s">
        <v>1963</v>
      </c>
      <c r="L3012" s="90" t="s">
        <v>604</v>
      </c>
      <c r="M3012" s="94" t="str">
        <f t="shared" si="50"/>
        <v>ORTEGA David</v>
      </c>
      <c r="N3012" s="94" t="str">
        <f>IFERROR(VLOOKUP(A3012,'[2]CLASES-TEMPORADA 2022_2023-2023'!$A:$M,12,0),"")</f>
        <v/>
      </c>
      <c r="O3012" s="90" t="str">
        <f>IFERROR(VLOOKUP(A3012,'[2]CLASES-TEMPORADA 2022_2023-2023'!$A:$M,13,0),"")</f>
        <v/>
      </c>
    </row>
    <row r="3013" spans="1:15" s="94" customFormat="1" x14ac:dyDescent="0.2">
      <c r="A3013" s="116">
        <v>22331</v>
      </c>
      <c r="B3013" s="90" t="s">
        <v>10851</v>
      </c>
      <c r="C3013" s="90" t="s">
        <v>21</v>
      </c>
      <c r="D3013" s="90" t="s">
        <v>25</v>
      </c>
      <c r="E3013" s="90" t="s">
        <v>1088</v>
      </c>
      <c r="F3013" s="90" t="s">
        <v>5724</v>
      </c>
      <c r="G3013" s="90" t="s">
        <v>15994</v>
      </c>
      <c r="H3013" s="90" t="s">
        <v>913</v>
      </c>
      <c r="I3013" s="90" t="s">
        <v>966</v>
      </c>
      <c r="J3013" s="116">
        <v>502</v>
      </c>
      <c r="K3013" s="90" t="s">
        <v>1963</v>
      </c>
      <c r="L3013" s="90" t="s">
        <v>520</v>
      </c>
      <c r="M3013" s="94" t="str">
        <f t="shared" si="50"/>
        <v>GARCIA Laura</v>
      </c>
      <c r="N3013" s="94" t="str">
        <f>IFERROR(VLOOKUP(A3013,'[2]CLASES-TEMPORADA 2022_2023-2023'!$A:$M,12,0),"")</f>
        <v/>
      </c>
      <c r="O3013" s="90" t="str">
        <f>IFERROR(VLOOKUP(A3013,'[2]CLASES-TEMPORADA 2022_2023-2023'!$A:$M,13,0),"")</f>
        <v/>
      </c>
    </row>
    <row r="3014" spans="1:15" s="94" customFormat="1" x14ac:dyDescent="0.2">
      <c r="A3014" s="116">
        <v>22326</v>
      </c>
      <c r="B3014" s="90" t="s">
        <v>8750</v>
      </c>
      <c r="C3014" s="90" t="s">
        <v>1098</v>
      </c>
      <c r="D3014" s="90" t="s">
        <v>103</v>
      </c>
      <c r="E3014" s="90" t="s">
        <v>2869</v>
      </c>
      <c r="F3014" s="90" t="s">
        <v>5725</v>
      </c>
      <c r="G3014" s="90" t="s">
        <v>15995</v>
      </c>
      <c r="H3014" s="90" t="s">
        <v>920</v>
      </c>
      <c r="I3014" s="90" t="s">
        <v>2031</v>
      </c>
      <c r="J3014" s="116">
        <v>10355</v>
      </c>
      <c r="K3014" s="90" t="s">
        <v>1963</v>
      </c>
      <c r="L3014" s="90" t="s">
        <v>520</v>
      </c>
      <c r="M3014" s="94" t="str">
        <f t="shared" si="50"/>
        <v>PAZ Nicolas</v>
      </c>
      <c r="N3014" s="94" t="str">
        <f>IFERROR(VLOOKUP(A3014,'[2]CLASES-TEMPORADA 2022_2023-2023'!$A:$M,12,0),"")</f>
        <v/>
      </c>
      <c r="O3014" s="90" t="str">
        <f>IFERROR(VLOOKUP(A3014,'[2]CLASES-TEMPORADA 2022_2023-2023'!$A:$M,13,0),"")</f>
        <v/>
      </c>
    </row>
    <row r="3015" spans="1:15" s="94" customFormat="1" x14ac:dyDescent="0.2">
      <c r="A3015" s="116">
        <v>22310</v>
      </c>
      <c r="B3015" s="90" t="s">
        <v>8750</v>
      </c>
      <c r="C3015" s="90" t="s">
        <v>31</v>
      </c>
      <c r="D3015" s="90" t="s">
        <v>1630</v>
      </c>
      <c r="E3015" s="90" t="s">
        <v>3581</v>
      </c>
      <c r="F3015" s="90" t="s">
        <v>5726</v>
      </c>
      <c r="G3015" s="90" t="s">
        <v>15996</v>
      </c>
      <c r="H3015" s="90" t="s">
        <v>913</v>
      </c>
      <c r="I3015" s="90" t="s">
        <v>1231</v>
      </c>
      <c r="J3015" s="116">
        <v>727</v>
      </c>
      <c r="K3015" s="90" t="s">
        <v>1963</v>
      </c>
      <c r="L3015" s="90" t="s">
        <v>588</v>
      </c>
      <c r="M3015" s="94" t="str">
        <f t="shared" si="50"/>
        <v>LOPEZ Iñigo</v>
      </c>
      <c r="N3015" s="94" t="str">
        <f>IFERROR(VLOOKUP(A3015,'[2]CLASES-TEMPORADA 2022_2023-2023'!$A:$M,12,0),"")</f>
        <v/>
      </c>
      <c r="O3015" s="90" t="str">
        <f>IFERROR(VLOOKUP(A3015,'[2]CLASES-TEMPORADA 2022_2023-2023'!$A:$M,13,0),"")</f>
        <v/>
      </c>
    </row>
    <row r="3016" spans="1:15" s="94" customFormat="1" x14ac:dyDescent="0.2">
      <c r="A3016" s="116">
        <v>22288</v>
      </c>
      <c r="B3016" s="90" t="s">
        <v>8750</v>
      </c>
      <c r="C3016" s="90" t="s">
        <v>5729</v>
      </c>
      <c r="D3016" s="90" t="s">
        <v>140</v>
      </c>
      <c r="E3016" s="90" t="s">
        <v>119</v>
      </c>
      <c r="F3016" s="90" t="s">
        <v>5730</v>
      </c>
      <c r="G3016" s="90" t="s">
        <v>11713</v>
      </c>
      <c r="H3016" s="90" t="s">
        <v>913</v>
      </c>
      <c r="I3016" s="90" t="s">
        <v>1203</v>
      </c>
      <c r="J3016" s="116">
        <v>10055</v>
      </c>
      <c r="K3016" s="90" t="s">
        <v>1963</v>
      </c>
      <c r="L3016" s="90" t="s">
        <v>585</v>
      </c>
      <c r="M3016" s="94" t="str">
        <f t="shared" si="50"/>
        <v>RIZO Ruben</v>
      </c>
      <c r="N3016" s="94" t="str">
        <f>IFERROR(VLOOKUP(A3016,'[2]CLASES-TEMPORADA 2022_2023-2023'!$A:$M,12,0),"")</f>
        <v/>
      </c>
      <c r="O3016" s="90" t="str">
        <f>IFERROR(VLOOKUP(A3016,'[2]CLASES-TEMPORADA 2022_2023-2023'!$A:$M,13,0),"")</f>
        <v/>
      </c>
    </row>
    <row r="3017" spans="1:15" s="94" customFormat="1" x14ac:dyDescent="0.2">
      <c r="A3017" s="116">
        <v>22283</v>
      </c>
      <c r="B3017" s="90" t="s">
        <v>8750</v>
      </c>
      <c r="C3017" s="90" t="s">
        <v>25</v>
      </c>
      <c r="D3017" s="90" t="s">
        <v>25</v>
      </c>
      <c r="E3017" s="90" t="s">
        <v>54</v>
      </c>
      <c r="F3017" s="90" t="s">
        <v>5731</v>
      </c>
      <c r="G3017" s="90" t="s">
        <v>15997</v>
      </c>
      <c r="H3017" s="90" t="s">
        <v>909</v>
      </c>
      <c r="I3017" s="90" t="s">
        <v>921</v>
      </c>
      <c r="J3017" s="116">
        <v>78</v>
      </c>
      <c r="K3017" s="90" t="s">
        <v>1963</v>
      </c>
      <c r="L3017" s="90" t="s">
        <v>583</v>
      </c>
      <c r="M3017" s="94" t="str">
        <f t="shared" si="50"/>
        <v>MARTINEZ Carlos</v>
      </c>
      <c r="N3017" s="94">
        <f>IFERROR(VLOOKUP(A3017,'[2]CLASES-TEMPORADA 2022_2023-2023'!$A:$M,12,0),"")</f>
        <v>4</v>
      </c>
      <c r="O3017" s="90">
        <f>IFERROR(VLOOKUP(A3017,'[2]CLASES-TEMPORADA 2022_2023-2023'!$A:$M,13,0),"")</f>
        <v>0</v>
      </c>
    </row>
    <row r="3018" spans="1:15" s="94" customFormat="1" x14ac:dyDescent="0.2">
      <c r="A3018" s="116">
        <v>22282</v>
      </c>
      <c r="B3018" s="90" t="s">
        <v>8750</v>
      </c>
      <c r="C3018" s="90" t="s">
        <v>7100</v>
      </c>
      <c r="D3018" s="90"/>
      <c r="E3018" s="90" t="s">
        <v>5771</v>
      </c>
      <c r="F3018" s="90" t="s">
        <v>15998</v>
      </c>
      <c r="G3018" s="90" t="s">
        <v>15999</v>
      </c>
      <c r="H3018" s="90" t="s">
        <v>920</v>
      </c>
      <c r="I3018" s="90" t="s">
        <v>10885</v>
      </c>
      <c r="J3018" s="116">
        <v>10496</v>
      </c>
      <c r="K3018" s="90" t="s">
        <v>1982</v>
      </c>
      <c r="L3018" s="90" t="s">
        <v>591</v>
      </c>
      <c r="M3018" s="94" t="str">
        <f t="shared" si="50"/>
        <v>YAO Rui</v>
      </c>
      <c r="N3018" s="94" t="str">
        <f>IFERROR(VLOOKUP(A3018,'[2]CLASES-TEMPORADA 2022_2023-2023'!$A:$M,12,0),"")</f>
        <v/>
      </c>
      <c r="O3018" s="90" t="str">
        <f>IFERROR(VLOOKUP(A3018,'[2]CLASES-TEMPORADA 2022_2023-2023'!$A:$M,13,0),"")</f>
        <v/>
      </c>
    </row>
    <row r="3019" spans="1:15" s="94" customFormat="1" x14ac:dyDescent="0.2">
      <c r="A3019" s="116">
        <v>22279</v>
      </c>
      <c r="B3019" s="90" t="s">
        <v>8750</v>
      </c>
      <c r="C3019" s="90" t="s">
        <v>1298</v>
      </c>
      <c r="D3019" s="90" t="s">
        <v>1623</v>
      </c>
      <c r="E3019" s="90" t="s">
        <v>64</v>
      </c>
      <c r="F3019" s="90" t="s">
        <v>5732</v>
      </c>
      <c r="G3019" s="90" t="s">
        <v>16000</v>
      </c>
      <c r="H3019" s="90" t="s">
        <v>920</v>
      </c>
      <c r="I3019" s="90" t="s">
        <v>1064</v>
      </c>
      <c r="J3019" s="116">
        <v>10132</v>
      </c>
      <c r="K3019" s="90" t="s">
        <v>1963</v>
      </c>
      <c r="L3019" s="90" t="s">
        <v>184</v>
      </c>
      <c r="M3019" s="94" t="str">
        <f t="shared" si="50"/>
        <v>GUERRERO Francisco</v>
      </c>
      <c r="N3019" s="94" t="str">
        <f>IFERROR(VLOOKUP(A3019,'[2]CLASES-TEMPORADA 2022_2023-2023'!$A:$M,12,0),"")</f>
        <v/>
      </c>
      <c r="O3019" s="90" t="str">
        <f>IFERROR(VLOOKUP(A3019,'[2]CLASES-TEMPORADA 2022_2023-2023'!$A:$M,13,0),"")</f>
        <v/>
      </c>
    </row>
    <row r="3020" spans="1:15" s="94" customFormat="1" x14ac:dyDescent="0.2">
      <c r="A3020" s="116">
        <v>22276</v>
      </c>
      <c r="B3020" s="90" t="s">
        <v>8750</v>
      </c>
      <c r="C3020" s="90" t="s">
        <v>2182</v>
      </c>
      <c r="D3020" s="90" t="s">
        <v>1416</v>
      </c>
      <c r="E3020" s="90" t="s">
        <v>5733</v>
      </c>
      <c r="F3020" s="90" t="s">
        <v>5734</v>
      </c>
      <c r="G3020" s="90" t="s">
        <v>16001</v>
      </c>
      <c r="H3020" s="90" t="s">
        <v>920</v>
      </c>
      <c r="I3020" s="90" t="s">
        <v>1230</v>
      </c>
      <c r="J3020" s="116">
        <v>701</v>
      </c>
      <c r="K3020" s="90" t="s">
        <v>1963</v>
      </c>
      <c r="L3020" s="90" t="s">
        <v>586</v>
      </c>
      <c r="M3020" s="94" t="str">
        <f t="shared" si="50"/>
        <v>MURILLO Cesar Francisco</v>
      </c>
      <c r="N3020" s="94" t="str">
        <f>IFERROR(VLOOKUP(A3020,'[2]CLASES-TEMPORADA 2022_2023-2023'!$A:$M,12,0),"")</f>
        <v/>
      </c>
      <c r="O3020" s="90" t="str">
        <f>IFERROR(VLOOKUP(A3020,'[2]CLASES-TEMPORADA 2022_2023-2023'!$A:$M,13,0),"")</f>
        <v/>
      </c>
    </row>
    <row r="3021" spans="1:15" s="94" customFormat="1" x14ac:dyDescent="0.2">
      <c r="A3021" s="116">
        <v>22270</v>
      </c>
      <c r="B3021" s="90" t="s">
        <v>8750</v>
      </c>
      <c r="C3021" s="90" t="s">
        <v>5735</v>
      </c>
      <c r="D3021" s="90" t="s">
        <v>5736</v>
      </c>
      <c r="E3021" s="90" t="s">
        <v>5640</v>
      </c>
      <c r="F3021" s="90" t="s">
        <v>16002</v>
      </c>
      <c r="G3021" s="90" t="s">
        <v>16003</v>
      </c>
      <c r="H3021" s="90" t="s">
        <v>909</v>
      </c>
      <c r="I3021" s="90" t="s">
        <v>1008</v>
      </c>
      <c r="J3021" s="116">
        <v>10086</v>
      </c>
      <c r="K3021" s="90" t="s">
        <v>1963</v>
      </c>
      <c r="L3021" s="90" t="s">
        <v>588</v>
      </c>
      <c r="M3021" s="94" t="str">
        <f t="shared" si="50"/>
        <v>ZUBELDIA Peio</v>
      </c>
      <c r="N3021" s="94" t="str">
        <f>IFERROR(VLOOKUP(A3021,'[2]CLASES-TEMPORADA 2022_2023-2023'!$A:$M,12,0),"")</f>
        <v/>
      </c>
      <c r="O3021" s="90" t="str">
        <f>IFERROR(VLOOKUP(A3021,'[2]CLASES-TEMPORADA 2022_2023-2023'!$A:$M,13,0),"")</f>
        <v/>
      </c>
    </row>
    <row r="3022" spans="1:15" s="94" customFormat="1" x14ac:dyDescent="0.2">
      <c r="A3022" s="116">
        <v>22267</v>
      </c>
      <c r="B3022" s="90" t="s">
        <v>8750</v>
      </c>
      <c r="C3022" s="90" t="s">
        <v>5737</v>
      </c>
      <c r="D3022" s="90" t="s">
        <v>5738</v>
      </c>
      <c r="E3022" s="90" t="s">
        <v>2408</v>
      </c>
      <c r="F3022" s="90" t="s">
        <v>5739</v>
      </c>
      <c r="G3022" s="90" t="s">
        <v>16004</v>
      </c>
      <c r="H3022" s="90" t="s">
        <v>920</v>
      </c>
      <c r="I3022" s="90" t="s">
        <v>1008</v>
      </c>
      <c r="J3022" s="116">
        <v>10086</v>
      </c>
      <c r="K3022" s="90" t="s">
        <v>1963</v>
      </c>
      <c r="L3022" s="90" t="s">
        <v>588</v>
      </c>
      <c r="M3022" s="94" t="str">
        <f t="shared" si="50"/>
        <v>BEGUIRISTAIN Gorka</v>
      </c>
      <c r="N3022" s="94" t="str">
        <f>IFERROR(VLOOKUP(A3022,'[2]CLASES-TEMPORADA 2022_2023-2023'!$A:$M,12,0),"")</f>
        <v/>
      </c>
      <c r="O3022" s="90" t="str">
        <f>IFERROR(VLOOKUP(A3022,'[2]CLASES-TEMPORADA 2022_2023-2023'!$A:$M,13,0),"")</f>
        <v/>
      </c>
    </row>
    <row r="3023" spans="1:15" s="94" customFormat="1" x14ac:dyDescent="0.2">
      <c r="A3023" s="116">
        <v>22259</v>
      </c>
      <c r="B3023" s="90" t="s">
        <v>10851</v>
      </c>
      <c r="C3023" s="90" t="s">
        <v>5740</v>
      </c>
      <c r="D3023" s="90" t="s">
        <v>5741</v>
      </c>
      <c r="E3023" s="90" t="s">
        <v>4930</v>
      </c>
      <c r="F3023" s="90" t="s">
        <v>3598</v>
      </c>
      <c r="G3023" s="90" t="s">
        <v>16005</v>
      </c>
      <c r="H3023" s="90" t="s">
        <v>913</v>
      </c>
      <c r="I3023" s="90" t="s">
        <v>1181</v>
      </c>
      <c r="J3023" s="116">
        <v>293</v>
      </c>
      <c r="K3023" s="90" t="s">
        <v>1963</v>
      </c>
      <c r="L3023" s="90" t="s">
        <v>587</v>
      </c>
      <c r="M3023" s="94" t="str">
        <f t="shared" si="50"/>
        <v>BACHS Mariona</v>
      </c>
      <c r="N3023" s="94" t="str">
        <f>IFERROR(VLOOKUP(A3023,'[2]CLASES-TEMPORADA 2022_2023-2023'!$A:$M,12,0),"")</f>
        <v/>
      </c>
      <c r="O3023" s="90" t="str">
        <f>IFERROR(VLOOKUP(A3023,'[2]CLASES-TEMPORADA 2022_2023-2023'!$A:$M,13,0),"")</f>
        <v/>
      </c>
    </row>
    <row r="3024" spans="1:15" s="94" customFormat="1" x14ac:dyDescent="0.2">
      <c r="A3024" s="116">
        <v>22257</v>
      </c>
      <c r="B3024" s="90" t="s">
        <v>8750</v>
      </c>
      <c r="C3024" s="90" t="s">
        <v>5742</v>
      </c>
      <c r="D3024" s="90"/>
      <c r="E3024" s="90" t="s">
        <v>5743</v>
      </c>
      <c r="F3024" s="90" t="s">
        <v>5744</v>
      </c>
      <c r="G3024" s="90" t="s">
        <v>16006</v>
      </c>
      <c r="H3024" s="90" t="s">
        <v>913</v>
      </c>
      <c r="I3024" s="90" t="s">
        <v>1119</v>
      </c>
      <c r="J3024" s="116">
        <v>534</v>
      </c>
      <c r="K3024" s="90" t="s">
        <v>2176</v>
      </c>
      <c r="L3024" s="90" t="s">
        <v>520</v>
      </c>
      <c r="M3024" s="94" t="str">
        <f t="shared" si="50"/>
        <v>GALVANO Nicolas Daniel</v>
      </c>
      <c r="N3024" s="94" t="str">
        <f>IFERROR(VLOOKUP(A3024,'[2]CLASES-TEMPORADA 2022_2023-2023'!$A:$M,12,0),"")</f>
        <v/>
      </c>
      <c r="O3024" s="90" t="str">
        <f>IFERROR(VLOOKUP(A3024,'[2]CLASES-TEMPORADA 2022_2023-2023'!$A:$M,13,0),"")</f>
        <v/>
      </c>
    </row>
    <row r="3025" spans="1:15" s="94" customFormat="1" x14ac:dyDescent="0.2">
      <c r="A3025" s="116">
        <v>22255</v>
      </c>
      <c r="B3025" s="90" t="s">
        <v>8750</v>
      </c>
      <c r="C3025" s="90" t="s">
        <v>5745</v>
      </c>
      <c r="D3025" s="90" t="s">
        <v>5746</v>
      </c>
      <c r="E3025" s="90" t="s">
        <v>126</v>
      </c>
      <c r="F3025" s="90" t="s">
        <v>5747</v>
      </c>
      <c r="G3025" s="90" t="s">
        <v>16007</v>
      </c>
      <c r="H3025" s="90" t="s">
        <v>913</v>
      </c>
      <c r="I3025" s="90" t="s">
        <v>912</v>
      </c>
      <c r="J3025" s="116">
        <v>33</v>
      </c>
      <c r="K3025" s="90" t="s">
        <v>1963</v>
      </c>
      <c r="L3025" s="90" t="s">
        <v>586</v>
      </c>
      <c r="M3025" s="94" t="str">
        <f t="shared" si="50"/>
        <v>MENAYO Pablo</v>
      </c>
      <c r="N3025" s="94" t="str">
        <f>IFERROR(VLOOKUP(A3025,'[2]CLASES-TEMPORADA 2022_2023-2023'!$A:$M,12,0),"")</f>
        <v/>
      </c>
      <c r="O3025" s="90" t="str">
        <f>IFERROR(VLOOKUP(A3025,'[2]CLASES-TEMPORADA 2022_2023-2023'!$A:$M,13,0),"")</f>
        <v/>
      </c>
    </row>
    <row r="3026" spans="1:15" s="94" customFormat="1" x14ac:dyDescent="0.2">
      <c r="A3026" s="116">
        <v>22246</v>
      </c>
      <c r="B3026" s="90" t="s">
        <v>10851</v>
      </c>
      <c r="C3026" s="90" t="s">
        <v>4027</v>
      </c>
      <c r="D3026" s="90" t="s">
        <v>46</v>
      </c>
      <c r="E3026" s="90" t="s">
        <v>5748</v>
      </c>
      <c r="F3026" s="90" t="s">
        <v>5749</v>
      </c>
      <c r="G3026" s="90" t="s">
        <v>16008</v>
      </c>
      <c r="H3026" s="90" t="s">
        <v>913</v>
      </c>
      <c r="I3026" s="90" t="s">
        <v>955</v>
      </c>
      <c r="J3026" s="116">
        <v>331</v>
      </c>
      <c r="K3026" s="90" t="s">
        <v>1963</v>
      </c>
      <c r="L3026" s="90" t="s">
        <v>588</v>
      </c>
      <c r="M3026" s="94" t="str">
        <f t="shared" si="50"/>
        <v>SAGARDIA Elene</v>
      </c>
      <c r="N3026" s="94" t="str">
        <f>IFERROR(VLOOKUP(A3026,'[2]CLASES-TEMPORADA 2022_2023-2023'!$A:$M,12,0),"")</f>
        <v/>
      </c>
      <c r="O3026" s="90" t="str">
        <f>IFERROR(VLOOKUP(A3026,'[2]CLASES-TEMPORADA 2022_2023-2023'!$A:$M,13,0),"")</f>
        <v/>
      </c>
    </row>
    <row r="3027" spans="1:15" s="94" customFormat="1" x14ac:dyDescent="0.2">
      <c r="A3027" s="116">
        <v>22245</v>
      </c>
      <c r="B3027" s="90" t="s">
        <v>10851</v>
      </c>
      <c r="C3027" s="90" t="s">
        <v>19</v>
      </c>
      <c r="D3027" s="90" t="s">
        <v>36</v>
      </c>
      <c r="E3027" s="90" t="s">
        <v>2335</v>
      </c>
      <c r="F3027" s="90" t="s">
        <v>5750</v>
      </c>
      <c r="G3027" s="90" t="s">
        <v>16009</v>
      </c>
      <c r="H3027" s="90" t="s">
        <v>913</v>
      </c>
      <c r="I3027" s="90" t="s">
        <v>1226</v>
      </c>
      <c r="J3027" s="116">
        <v>10151</v>
      </c>
      <c r="K3027" s="90" t="s">
        <v>1963</v>
      </c>
      <c r="L3027" s="90" t="s">
        <v>602</v>
      </c>
      <c r="M3027" s="94" t="str">
        <f t="shared" si="50"/>
        <v>RUIZ Marta</v>
      </c>
      <c r="N3027" s="94" t="str">
        <f>IFERROR(VLOOKUP(A3027,'[2]CLASES-TEMPORADA 2022_2023-2023'!$A:$M,12,0),"")</f>
        <v/>
      </c>
      <c r="O3027" s="90" t="str">
        <f>IFERROR(VLOOKUP(A3027,'[2]CLASES-TEMPORADA 2022_2023-2023'!$A:$M,13,0),"")</f>
        <v/>
      </c>
    </row>
    <row r="3028" spans="1:15" s="94" customFormat="1" x14ac:dyDescent="0.2">
      <c r="A3028" s="116">
        <v>22241</v>
      </c>
      <c r="B3028" s="90" t="s">
        <v>8750</v>
      </c>
      <c r="C3028" s="90" t="s">
        <v>66</v>
      </c>
      <c r="D3028" s="90" t="s">
        <v>1629</v>
      </c>
      <c r="E3028" s="90" t="s">
        <v>3455</v>
      </c>
      <c r="F3028" s="90" t="s">
        <v>4990</v>
      </c>
      <c r="G3028" s="90" t="s">
        <v>16010</v>
      </c>
      <c r="H3028" s="90" t="s">
        <v>920</v>
      </c>
      <c r="I3028" s="90" t="s">
        <v>1217</v>
      </c>
      <c r="J3028" s="116">
        <v>10130</v>
      </c>
      <c r="K3028" s="90" t="s">
        <v>1963</v>
      </c>
      <c r="L3028" s="90" t="s">
        <v>591</v>
      </c>
      <c r="M3028" s="94" t="str">
        <f t="shared" si="50"/>
        <v>MARTIN Serafin</v>
      </c>
      <c r="N3028" s="94" t="str">
        <f>IFERROR(VLOOKUP(A3028,'[2]CLASES-TEMPORADA 2022_2023-2023'!$A:$M,12,0),"")</f>
        <v/>
      </c>
      <c r="O3028" s="90" t="str">
        <f>IFERROR(VLOOKUP(A3028,'[2]CLASES-TEMPORADA 2022_2023-2023'!$A:$M,13,0),"")</f>
        <v/>
      </c>
    </row>
    <row r="3029" spans="1:15" s="94" customFormat="1" x14ac:dyDescent="0.2">
      <c r="A3029" s="116">
        <v>22238</v>
      </c>
      <c r="B3029" s="90" t="s">
        <v>8750</v>
      </c>
      <c r="C3029" s="90" t="s">
        <v>56</v>
      </c>
      <c r="D3029" s="90" t="s">
        <v>1437</v>
      </c>
      <c r="E3029" s="90" t="s">
        <v>57</v>
      </c>
      <c r="F3029" s="90" t="s">
        <v>5751</v>
      </c>
      <c r="G3029" s="90" t="s">
        <v>16011</v>
      </c>
      <c r="H3029" s="90" t="s">
        <v>920</v>
      </c>
      <c r="I3029" s="90" t="s">
        <v>1093</v>
      </c>
      <c r="J3029" s="116">
        <v>519</v>
      </c>
      <c r="K3029" s="90" t="s">
        <v>1963</v>
      </c>
      <c r="L3029" s="90" t="s">
        <v>583</v>
      </c>
      <c r="M3029" s="94" t="str">
        <f t="shared" si="50"/>
        <v>TORRES Fernando</v>
      </c>
      <c r="N3029" s="94" t="str">
        <f>IFERROR(VLOOKUP(A3029,'[2]CLASES-TEMPORADA 2022_2023-2023'!$A:$M,12,0),"")</f>
        <v/>
      </c>
      <c r="O3029" s="90" t="str">
        <f>IFERROR(VLOOKUP(A3029,'[2]CLASES-TEMPORADA 2022_2023-2023'!$A:$M,13,0),"")</f>
        <v/>
      </c>
    </row>
    <row r="3030" spans="1:15" s="94" customFormat="1" x14ac:dyDescent="0.2">
      <c r="A3030" s="116">
        <v>22237</v>
      </c>
      <c r="B3030" s="90" t="s">
        <v>10851</v>
      </c>
      <c r="C3030" s="90" t="s">
        <v>1437</v>
      </c>
      <c r="D3030" s="90" t="s">
        <v>84</v>
      </c>
      <c r="E3030" s="90" t="s">
        <v>2335</v>
      </c>
      <c r="F3030" s="90" t="s">
        <v>5752</v>
      </c>
      <c r="G3030" s="90" t="s">
        <v>16012</v>
      </c>
      <c r="H3030" s="90" t="s">
        <v>909</v>
      </c>
      <c r="I3030" s="90" t="s">
        <v>1093</v>
      </c>
      <c r="J3030" s="116">
        <v>519</v>
      </c>
      <c r="K3030" s="90" t="s">
        <v>1963</v>
      </c>
      <c r="L3030" s="90" t="s">
        <v>583</v>
      </c>
      <c r="M3030" s="94" t="str">
        <f t="shared" si="50"/>
        <v>LEON Marta</v>
      </c>
      <c r="N3030" s="94" t="str">
        <f>IFERROR(VLOOKUP(A3030,'[2]CLASES-TEMPORADA 2022_2023-2023'!$A:$M,12,0),"")</f>
        <v/>
      </c>
      <c r="O3030" s="90" t="str">
        <f>IFERROR(VLOOKUP(A3030,'[2]CLASES-TEMPORADA 2022_2023-2023'!$A:$M,13,0),"")</f>
        <v/>
      </c>
    </row>
    <row r="3031" spans="1:15" s="94" customFormat="1" x14ac:dyDescent="0.2">
      <c r="A3031" s="116">
        <v>22235</v>
      </c>
      <c r="B3031" s="90" t="s">
        <v>8750</v>
      </c>
      <c r="C3031" s="90" t="s">
        <v>16013</v>
      </c>
      <c r="D3031" s="90"/>
      <c r="E3031" s="90" t="s">
        <v>16014</v>
      </c>
      <c r="F3031" s="90" t="s">
        <v>7068</v>
      </c>
      <c r="G3031" s="90" t="s">
        <v>16015</v>
      </c>
      <c r="H3031" s="90" t="s">
        <v>913</v>
      </c>
      <c r="I3031" s="90" t="s">
        <v>2681</v>
      </c>
      <c r="J3031" s="116">
        <v>180</v>
      </c>
      <c r="K3031" s="90" t="s">
        <v>2126</v>
      </c>
      <c r="L3031" s="90" t="s">
        <v>591</v>
      </c>
      <c r="M3031" s="94" t="str">
        <f t="shared" si="50"/>
        <v>SODERLUND Hampus Ke Hannes</v>
      </c>
      <c r="N3031" s="94" t="str">
        <f>IFERROR(VLOOKUP(A3031,'[2]CLASES-TEMPORADA 2022_2023-2023'!$A:$M,12,0),"")</f>
        <v/>
      </c>
      <c r="O3031" s="90" t="str">
        <f>IFERROR(VLOOKUP(A3031,'[2]CLASES-TEMPORADA 2022_2023-2023'!$A:$M,13,0),"")</f>
        <v/>
      </c>
    </row>
    <row r="3032" spans="1:15" s="94" customFormat="1" x14ac:dyDescent="0.2">
      <c r="A3032" s="116">
        <v>22231</v>
      </c>
      <c r="B3032" s="90" t="s">
        <v>8750</v>
      </c>
      <c r="C3032" s="90" t="s">
        <v>1477</v>
      </c>
      <c r="D3032" s="90" t="s">
        <v>29</v>
      </c>
      <c r="E3032" s="90" t="s">
        <v>5838</v>
      </c>
      <c r="F3032" s="90" t="s">
        <v>5886</v>
      </c>
      <c r="G3032" s="90" t="s">
        <v>16016</v>
      </c>
      <c r="H3032" s="90" t="s">
        <v>920</v>
      </c>
      <c r="I3032" s="90" t="s">
        <v>15333</v>
      </c>
      <c r="J3032" s="116">
        <v>10156</v>
      </c>
      <c r="K3032" s="90" t="s">
        <v>1963</v>
      </c>
      <c r="L3032" s="90" t="s">
        <v>602</v>
      </c>
      <c r="M3032" s="94" t="str">
        <f t="shared" si="50"/>
        <v>CANO Jose Carlos</v>
      </c>
      <c r="N3032" s="94" t="str">
        <f>IFERROR(VLOOKUP(A3032,'[2]CLASES-TEMPORADA 2022_2023-2023'!$A:$M,12,0),"")</f>
        <v/>
      </c>
      <c r="O3032" s="90" t="str">
        <f>IFERROR(VLOOKUP(A3032,'[2]CLASES-TEMPORADA 2022_2023-2023'!$A:$M,13,0),"")</f>
        <v/>
      </c>
    </row>
    <row r="3033" spans="1:15" s="94" customFormat="1" x14ac:dyDescent="0.2">
      <c r="A3033" s="116">
        <v>22229</v>
      </c>
      <c r="B3033" s="90" t="s">
        <v>8750</v>
      </c>
      <c r="C3033" s="90" t="s">
        <v>1408</v>
      </c>
      <c r="D3033" s="90" t="s">
        <v>66</v>
      </c>
      <c r="E3033" s="90" t="s">
        <v>61</v>
      </c>
      <c r="F3033" s="90" t="s">
        <v>5753</v>
      </c>
      <c r="G3033" s="90" t="s">
        <v>16017</v>
      </c>
      <c r="H3033" s="90" t="s">
        <v>909</v>
      </c>
      <c r="I3033" s="90" t="s">
        <v>1220</v>
      </c>
      <c r="J3033" s="116">
        <v>10015</v>
      </c>
      <c r="K3033" s="90" t="s">
        <v>1963</v>
      </c>
      <c r="L3033" s="90" t="s">
        <v>588</v>
      </c>
      <c r="M3033" s="94" t="str">
        <f t="shared" si="50"/>
        <v>MEDIAVILLA Tomas</v>
      </c>
      <c r="N3033" s="94" t="str">
        <f>IFERROR(VLOOKUP(A3033,'[2]CLASES-TEMPORADA 2022_2023-2023'!$A:$M,12,0),"")</f>
        <v/>
      </c>
      <c r="O3033" s="90" t="str">
        <f>IFERROR(VLOOKUP(A3033,'[2]CLASES-TEMPORADA 2022_2023-2023'!$A:$M,13,0),"")</f>
        <v/>
      </c>
    </row>
    <row r="3034" spans="1:15" s="94" customFormat="1" x14ac:dyDescent="0.2">
      <c r="A3034" s="116">
        <v>22228</v>
      </c>
      <c r="B3034" s="90" t="s">
        <v>8750</v>
      </c>
      <c r="C3034" s="90" t="s">
        <v>47</v>
      </c>
      <c r="D3034" s="90" t="s">
        <v>69</v>
      </c>
      <c r="E3034" s="90" t="s">
        <v>43</v>
      </c>
      <c r="F3034" s="90" t="s">
        <v>16018</v>
      </c>
      <c r="G3034" s="90" t="s">
        <v>16019</v>
      </c>
      <c r="H3034" s="90" t="s">
        <v>920</v>
      </c>
      <c r="I3034" s="90" t="s">
        <v>1132</v>
      </c>
      <c r="J3034" s="116">
        <v>626</v>
      </c>
      <c r="K3034" s="90" t="s">
        <v>1963</v>
      </c>
      <c r="L3034" s="90" t="s">
        <v>591</v>
      </c>
      <c r="M3034" s="94" t="str">
        <f t="shared" si="50"/>
        <v>MATEO Antonio</v>
      </c>
      <c r="N3034" s="94" t="str">
        <f>IFERROR(VLOOKUP(A3034,'[2]CLASES-TEMPORADA 2022_2023-2023'!$A:$M,12,0),"")</f>
        <v/>
      </c>
      <c r="O3034" s="90" t="str">
        <f>IFERROR(VLOOKUP(A3034,'[2]CLASES-TEMPORADA 2022_2023-2023'!$A:$M,13,0),"")</f>
        <v/>
      </c>
    </row>
    <row r="3035" spans="1:15" s="94" customFormat="1" x14ac:dyDescent="0.2">
      <c r="A3035" s="116">
        <v>22225</v>
      </c>
      <c r="B3035" s="90" t="s">
        <v>8750</v>
      </c>
      <c r="C3035" s="90" t="s">
        <v>2333</v>
      </c>
      <c r="D3035" s="90" t="s">
        <v>31</v>
      </c>
      <c r="E3035" s="90" t="s">
        <v>5754</v>
      </c>
      <c r="F3035" s="90" t="s">
        <v>5755</v>
      </c>
      <c r="G3035" s="90" t="s">
        <v>16020</v>
      </c>
      <c r="H3035" s="90" t="s">
        <v>913</v>
      </c>
      <c r="I3035" s="90" t="s">
        <v>1132</v>
      </c>
      <c r="J3035" s="116">
        <v>626</v>
      </c>
      <c r="K3035" s="90" t="s">
        <v>1963</v>
      </c>
      <c r="L3035" s="90" t="s">
        <v>591</v>
      </c>
      <c r="M3035" s="94" t="str">
        <f t="shared" si="50"/>
        <v>CRESPO Ludovico</v>
      </c>
      <c r="N3035" s="94" t="str">
        <f>IFERROR(VLOOKUP(A3035,'[2]CLASES-TEMPORADA 2022_2023-2023'!$A:$M,12,0),"")</f>
        <v/>
      </c>
      <c r="O3035" s="90" t="str">
        <f>IFERROR(VLOOKUP(A3035,'[2]CLASES-TEMPORADA 2022_2023-2023'!$A:$M,13,0),"")</f>
        <v/>
      </c>
    </row>
    <row r="3036" spans="1:15" s="94" customFormat="1" x14ac:dyDescent="0.2">
      <c r="A3036" s="116">
        <v>22224</v>
      </c>
      <c r="B3036" s="90" t="s">
        <v>8750</v>
      </c>
      <c r="C3036" s="90" t="s">
        <v>998</v>
      </c>
      <c r="D3036" s="90" t="s">
        <v>106</v>
      </c>
      <c r="E3036" s="90" t="s">
        <v>1961</v>
      </c>
      <c r="F3036" s="90" t="s">
        <v>5756</v>
      </c>
      <c r="G3036" s="90" t="s">
        <v>16021</v>
      </c>
      <c r="H3036" s="90" t="s">
        <v>913</v>
      </c>
      <c r="I3036" s="90" t="s">
        <v>1193</v>
      </c>
      <c r="J3036" s="116">
        <v>292</v>
      </c>
      <c r="K3036" s="90" t="s">
        <v>1963</v>
      </c>
      <c r="L3036" s="90" t="s">
        <v>587</v>
      </c>
      <c r="M3036" s="94" t="str">
        <f t="shared" si="50"/>
        <v>MARIN Marc</v>
      </c>
      <c r="N3036" s="94" t="str">
        <f>IFERROR(VLOOKUP(A3036,'[2]CLASES-TEMPORADA 2022_2023-2023'!$A:$M,12,0),"")</f>
        <v/>
      </c>
      <c r="O3036" s="90" t="str">
        <f>IFERROR(VLOOKUP(A3036,'[2]CLASES-TEMPORADA 2022_2023-2023'!$A:$M,13,0),"")</f>
        <v/>
      </c>
    </row>
    <row r="3037" spans="1:15" s="94" customFormat="1" x14ac:dyDescent="0.2">
      <c r="A3037" s="116">
        <v>22222</v>
      </c>
      <c r="B3037" s="90" t="s">
        <v>8750</v>
      </c>
      <c r="C3037" s="90" t="s">
        <v>998</v>
      </c>
      <c r="D3037" s="90" t="s">
        <v>106</v>
      </c>
      <c r="E3037" s="90" t="s">
        <v>2034</v>
      </c>
      <c r="F3037" s="90" t="s">
        <v>5757</v>
      </c>
      <c r="G3037" s="90" t="s">
        <v>16022</v>
      </c>
      <c r="H3037" s="90" t="s">
        <v>909</v>
      </c>
      <c r="I3037" s="90" t="s">
        <v>1193</v>
      </c>
      <c r="J3037" s="116">
        <v>292</v>
      </c>
      <c r="K3037" s="90" t="s">
        <v>1963</v>
      </c>
      <c r="L3037" s="90" t="s">
        <v>587</v>
      </c>
      <c r="M3037" s="94" t="str">
        <f t="shared" si="50"/>
        <v>MARIN Victor</v>
      </c>
      <c r="N3037" s="94" t="str">
        <f>IFERROR(VLOOKUP(A3037,'[2]CLASES-TEMPORADA 2022_2023-2023'!$A:$M,12,0),"")</f>
        <v/>
      </c>
      <c r="O3037" s="90" t="str">
        <f>IFERROR(VLOOKUP(A3037,'[2]CLASES-TEMPORADA 2022_2023-2023'!$A:$M,13,0),"")</f>
        <v/>
      </c>
    </row>
    <row r="3038" spans="1:15" s="94" customFormat="1" x14ac:dyDescent="0.2">
      <c r="A3038" s="116">
        <v>22218</v>
      </c>
      <c r="B3038" s="90" t="s">
        <v>8750</v>
      </c>
      <c r="C3038" s="90" t="s">
        <v>84</v>
      </c>
      <c r="D3038" s="90" t="s">
        <v>175</v>
      </c>
      <c r="E3038" s="90" t="s">
        <v>124</v>
      </c>
      <c r="F3038" s="90" t="s">
        <v>4500</v>
      </c>
      <c r="G3038" s="90" t="s">
        <v>16023</v>
      </c>
      <c r="H3038" s="90" t="s">
        <v>920</v>
      </c>
      <c r="I3038" s="90" t="s">
        <v>948</v>
      </c>
      <c r="J3038" s="116">
        <v>284</v>
      </c>
      <c r="K3038" s="90" t="s">
        <v>1963</v>
      </c>
      <c r="L3038" s="90" t="s">
        <v>588</v>
      </c>
      <c r="M3038" s="94" t="str">
        <f t="shared" si="50"/>
        <v>GONZALEZ Iker</v>
      </c>
      <c r="N3038" s="94">
        <f>IFERROR(VLOOKUP(A3038,'[2]CLASES-TEMPORADA 2022_2023-2023'!$A:$M,12,0),"")</f>
        <v>3</v>
      </c>
      <c r="O3038" s="90" t="str">
        <f>IFERROR(VLOOKUP(A3038,'[2]CLASES-TEMPORADA 2022_2023-2023'!$A:$M,13,0),"")</f>
        <v>INT</v>
      </c>
    </row>
    <row r="3039" spans="1:15" s="94" customFormat="1" x14ac:dyDescent="0.2">
      <c r="A3039" s="116">
        <v>22209</v>
      </c>
      <c r="B3039" s="90" t="s">
        <v>8750</v>
      </c>
      <c r="C3039" s="90" t="s">
        <v>1888</v>
      </c>
      <c r="D3039" s="90" t="s">
        <v>5697</v>
      </c>
      <c r="E3039" s="90" t="s">
        <v>4258</v>
      </c>
      <c r="F3039" s="90" t="s">
        <v>5758</v>
      </c>
      <c r="G3039" s="90" t="s">
        <v>16024</v>
      </c>
      <c r="H3039" s="90" t="s">
        <v>920</v>
      </c>
      <c r="I3039" s="90" t="s">
        <v>1224</v>
      </c>
      <c r="J3039" s="116">
        <v>10153</v>
      </c>
      <c r="K3039" s="90" t="s">
        <v>1963</v>
      </c>
      <c r="L3039" s="90" t="s">
        <v>593</v>
      </c>
      <c r="M3039" s="94" t="str">
        <f t="shared" si="50"/>
        <v>SOSA Miguel Angel</v>
      </c>
      <c r="N3039" s="94" t="str">
        <f>IFERROR(VLOOKUP(A3039,'[2]CLASES-TEMPORADA 2022_2023-2023'!$A:$M,12,0),"")</f>
        <v/>
      </c>
      <c r="O3039" s="90" t="str">
        <f>IFERROR(VLOOKUP(A3039,'[2]CLASES-TEMPORADA 2022_2023-2023'!$A:$M,13,0),"")</f>
        <v/>
      </c>
    </row>
    <row r="3040" spans="1:15" s="94" customFormat="1" x14ac:dyDescent="0.2">
      <c r="A3040" s="116">
        <v>22204</v>
      </c>
      <c r="B3040" s="90" t="s">
        <v>8750</v>
      </c>
      <c r="C3040" s="90" t="s">
        <v>123</v>
      </c>
      <c r="D3040" s="90" t="s">
        <v>5759</v>
      </c>
      <c r="E3040" s="90" t="s">
        <v>3022</v>
      </c>
      <c r="F3040" s="90" t="s">
        <v>2352</v>
      </c>
      <c r="G3040" s="90" t="s">
        <v>16025</v>
      </c>
      <c r="H3040" s="90" t="s">
        <v>913</v>
      </c>
      <c r="I3040" s="90" t="s">
        <v>912</v>
      </c>
      <c r="J3040" s="116">
        <v>33</v>
      </c>
      <c r="K3040" s="90" t="s">
        <v>1963</v>
      </c>
      <c r="L3040" s="90" t="s">
        <v>586</v>
      </c>
      <c r="M3040" s="94" t="str">
        <f t="shared" si="50"/>
        <v>REYES Raul</v>
      </c>
      <c r="N3040" s="94" t="str">
        <f>IFERROR(VLOOKUP(A3040,'[2]CLASES-TEMPORADA 2022_2023-2023'!$A:$M,12,0),"")</f>
        <v/>
      </c>
      <c r="O3040" s="90" t="str">
        <f>IFERROR(VLOOKUP(A3040,'[2]CLASES-TEMPORADA 2022_2023-2023'!$A:$M,13,0),"")</f>
        <v/>
      </c>
    </row>
    <row r="3041" spans="1:15" s="94" customFormat="1" x14ac:dyDescent="0.2">
      <c r="A3041" s="116">
        <v>22202</v>
      </c>
      <c r="B3041" s="90" t="s">
        <v>10851</v>
      </c>
      <c r="C3041" s="90" t="s">
        <v>29</v>
      </c>
      <c r="D3041" s="90" t="s">
        <v>51</v>
      </c>
      <c r="E3041" s="90" t="s">
        <v>1033</v>
      </c>
      <c r="F3041" s="90" t="s">
        <v>5760</v>
      </c>
      <c r="G3041" s="90" t="s">
        <v>16026</v>
      </c>
      <c r="H3041" s="90" t="s">
        <v>913</v>
      </c>
      <c r="I3041" s="90" t="s">
        <v>1034</v>
      </c>
      <c r="J3041" s="116">
        <v>10344</v>
      </c>
      <c r="K3041" s="90" t="s">
        <v>1963</v>
      </c>
      <c r="L3041" s="90" t="s">
        <v>586</v>
      </c>
      <c r="M3041" s="94" t="str">
        <f t="shared" si="50"/>
        <v>SANCHEZ Natalia</v>
      </c>
      <c r="N3041" s="94">
        <f>IFERROR(VLOOKUP(A3041,'[2]CLASES-TEMPORADA 2022_2023-2023'!$A:$M,12,0),"")</f>
        <v>10</v>
      </c>
      <c r="O3041" s="90" t="str">
        <f>IFERROR(VLOOKUP(A3041,'[2]CLASES-TEMPORADA 2022_2023-2023'!$A:$M,13,0),"")</f>
        <v>NUE</v>
      </c>
    </row>
    <row r="3042" spans="1:15" s="94" customFormat="1" x14ac:dyDescent="0.2">
      <c r="A3042" s="116">
        <v>22183</v>
      </c>
      <c r="B3042" s="90" t="s">
        <v>8750</v>
      </c>
      <c r="C3042" s="90" t="s">
        <v>1983</v>
      </c>
      <c r="D3042" s="90" t="s">
        <v>1202</v>
      </c>
      <c r="E3042" s="90" t="s">
        <v>45</v>
      </c>
      <c r="F3042" s="90" t="s">
        <v>5761</v>
      </c>
      <c r="G3042" s="90" t="s">
        <v>16027</v>
      </c>
      <c r="H3042" s="90" t="s">
        <v>913</v>
      </c>
      <c r="I3042" s="90" t="s">
        <v>1145</v>
      </c>
      <c r="J3042" s="116">
        <v>10018</v>
      </c>
      <c r="K3042" s="90" t="s">
        <v>1963</v>
      </c>
      <c r="L3042" s="90" t="s">
        <v>591</v>
      </c>
      <c r="M3042" s="94" t="str">
        <f t="shared" si="50"/>
        <v>CAPARROS Jose</v>
      </c>
      <c r="N3042" s="94" t="str">
        <f>IFERROR(VLOOKUP(A3042,'[2]CLASES-TEMPORADA 2022_2023-2023'!$A:$M,12,0),"")</f>
        <v/>
      </c>
      <c r="O3042" s="90" t="str">
        <f>IFERROR(VLOOKUP(A3042,'[2]CLASES-TEMPORADA 2022_2023-2023'!$A:$M,13,0),"")</f>
        <v/>
      </c>
    </row>
    <row r="3043" spans="1:15" s="94" customFormat="1" x14ac:dyDescent="0.2">
      <c r="A3043" s="116">
        <v>22182</v>
      </c>
      <c r="B3043" s="90" t="s">
        <v>8750</v>
      </c>
      <c r="C3043" s="90" t="s">
        <v>2600</v>
      </c>
      <c r="D3043" s="90" t="s">
        <v>5762</v>
      </c>
      <c r="E3043" s="90" t="s">
        <v>5763</v>
      </c>
      <c r="F3043" s="90" t="s">
        <v>5764</v>
      </c>
      <c r="G3043" s="90" t="s">
        <v>16028</v>
      </c>
      <c r="H3043" s="90" t="s">
        <v>913</v>
      </c>
      <c r="I3043" s="90" t="s">
        <v>1145</v>
      </c>
      <c r="J3043" s="116">
        <v>10018</v>
      </c>
      <c r="K3043" s="90" t="s">
        <v>1963</v>
      </c>
      <c r="L3043" s="90" t="s">
        <v>591</v>
      </c>
      <c r="M3043" s="94" t="str">
        <f t="shared" si="50"/>
        <v>FRANCO Cesar Moises</v>
      </c>
      <c r="N3043" s="94" t="str">
        <f>IFERROR(VLOOKUP(A3043,'[2]CLASES-TEMPORADA 2022_2023-2023'!$A:$M,12,0),"")</f>
        <v/>
      </c>
      <c r="O3043" s="90" t="str">
        <f>IFERROR(VLOOKUP(A3043,'[2]CLASES-TEMPORADA 2022_2023-2023'!$A:$M,13,0),"")</f>
        <v/>
      </c>
    </row>
    <row r="3044" spans="1:15" s="94" customFormat="1" x14ac:dyDescent="0.2">
      <c r="A3044" s="116">
        <v>22181</v>
      </c>
      <c r="B3044" s="90" t="s">
        <v>8750</v>
      </c>
      <c r="C3044" s="90" t="s">
        <v>1344</v>
      </c>
      <c r="D3044" s="90" t="s">
        <v>68</v>
      </c>
      <c r="E3044" s="90" t="s">
        <v>970</v>
      </c>
      <c r="F3044" s="90" t="s">
        <v>5765</v>
      </c>
      <c r="G3044" s="90" t="s">
        <v>16029</v>
      </c>
      <c r="H3044" s="90" t="s">
        <v>913</v>
      </c>
      <c r="I3044" s="90" t="s">
        <v>986</v>
      </c>
      <c r="J3044" s="116">
        <v>713</v>
      </c>
      <c r="K3044" s="90" t="s">
        <v>1963</v>
      </c>
      <c r="L3044" s="90" t="s">
        <v>599</v>
      </c>
      <c r="M3044" s="94" t="str">
        <f t="shared" si="50"/>
        <v>OCHOA Oscar</v>
      </c>
      <c r="N3044" s="94" t="str">
        <f>IFERROR(VLOOKUP(A3044,'[2]CLASES-TEMPORADA 2022_2023-2023'!$A:$M,12,0),"")</f>
        <v/>
      </c>
      <c r="O3044" s="90" t="str">
        <f>IFERROR(VLOOKUP(A3044,'[2]CLASES-TEMPORADA 2022_2023-2023'!$A:$M,13,0),"")</f>
        <v/>
      </c>
    </row>
    <row r="3045" spans="1:15" s="94" customFormat="1" x14ac:dyDescent="0.2">
      <c r="A3045" s="116">
        <v>22162</v>
      </c>
      <c r="B3045" s="90" t="s">
        <v>8750</v>
      </c>
      <c r="C3045" s="90" t="s">
        <v>1627</v>
      </c>
      <c r="D3045" s="90" t="s">
        <v>1628</v>
      </c>
      <c r="E3045" s="90" t="s">
        <v>3422</v>
      </c>
      <c r="F3045" s="90" t="s">
        <v>5766</v>
      </c>
      <c r="G3045" s="90" t="s">
        <v>16030</v>
      </c>
      <c r="H3045" s="90" t="s">
        <v>909</v>
      </c>
      <c r="I3045" s="90" t="s">
        <v>1206</v>
      </c>
      <c r="J3045" s="116">
        <v>10173</v>
      </c>
      <c r="K3045" s="90" t="s">
        <v>1963</v>
      </c>
      <c r="L3045" s="90" t="s">
        <v>587</v>
      </c>
      <c r="M3045" s="94" t="str">
        <f t="shared" si="50"/>
        <v>CRUSET Antoni</v>
      </c>
      <c r="N3045" s="94" t="str">
        <f>IFERROR(VLOOKUP(A3045,'[2]CLASES-TEMPORADA 2022_2023-2023'!$A:$M,12,0),"")</f>
        <v/>
      </c>
      <c r="O3045" s="90" t="str">
        <f>IFERROR(VLOOKUP(A3045,'[2]CLASES-TEMPORADA 2022_2023-2023'!$A:$M,13,0),"")</f>
        <v/>
      </c>
    </row>
    <row r="3046" spans="1:15" s="94" customFormat="1" x14ac:dyDescent="0.2">
      <c r="A3046" s="116">
        <v>22158</v>
      </c>
      <c r="B3046" s="90" t="s">
        <v>8750</v>
      </c>
      <c r="C3046" s="90" t="s">
        <v>84</v>
      </c>
      <c r="D3046" s="90" t="s">
        <v>133</v>
      </c>
      <c r="E3046" s="90" t="s">
        <v>23</v>
      </c>
      <c r="F3046" s="90" t="s">
        <v>4546</v>
      </c>
      <c r="G3046" s="90" t="s">
        <v>16031</v>
      </c>
      <c r="H3046" s="90" t="s">
        <v>920</v>
      </c>
      <c r="I3046" s="90" t="s">
        <v>1230</v>
      </c>
      <c r="J3046" s="116">
        <v>701</v>
      </c>
      <c r="K3046" s="90" t="s">
        <v>1963</v>
      </c>
      <c r="L3046" s="90" t="s">
        <v>586</v>
      </c>
      <c r="M3046" s="94" t="str">
        <f t="shared" si="50"/>
        <v>GONZALEZ Manuel</v>
      </c>
      <c r="N3046" s="94" t="str">
        <f>IFERROR(VLOOKUP(A3046,'[2]CLASES-TEMPORADA 2022_2023-2023'!$A:$M,12,0),"")</f>
        <v/>
      </c>
      <c r="O3046" s="90" t="str">
        <f>IFERROR(VLOOKUP(A3046,'[2]CLASES-TEMPORADA 2022_2023-2023'!$A:$M,13,0),"")</f>
        <v/>
      </c>
    </row>
    <row r="3047" spans="1:15" s="94" customFormat="1" x14ac:dyDescent="0.2">
      <c r="A3047" s="116">
        <v>22149</v>
      </c>
      <c r="B3047" s="90" t="s">
        <v>8750</v>
      </c>
      <c r="C3047" s="90" t="s">
        <v>4124</v>
      </c>
      <c r="D3047" s="90" t="s">
        <v>5767</v>
      </c>
      <c r="E3047" s="90" t="s">
        <v>5768</v>
      </c>
      <c r="F3047" s="90" t="s">
        <v>5769</v>
      </c>
      <c r="G3047" s="90" t="s">
        <v>16032</v>
      </c>
      <c r="H3047" s="90" t="s">
        <v>913</v>
      </c>
      <c r="I3047" s="90" t="s">
        <v>1217</v>
      </c>
      <c r="J3047" s="116">
        <v>10130</v>
      </c>
      <c r="K3047" s="90" t="s">
        <v>1963</v>
      </c>
      <c r="L3047" s="90" t="s">
        <v>591</v>
      </c>
      <c r="M3047" s="94" t="str">
        <f t="shared" si="50"/>
        <v>FLORES Damir</v>
      </c>
      <c r="N3047" s="94" t="str">
        <f>IFERROR(VLOOKUP(A3047,'[2]CLASES-TEMPORADA 2022_2023-2023'!$A:$M,12,0),"")</f>
        <v/>
      </c>
      <c r="O3047" s="90" t="str">
        <f>IFERROR(VLOOKUP(A3047,'[2]CLASES-TEMPORADA 2022_2023-2023'!$A:$M,13,0),"")</f>
        <v/>
      </c>
    </row>
    <row r="3048" spans="1:15" s="94" customFormat="1" x14ac:dyDescent="0.2">
      <c r="A3048" s="116">
        <v>22145</v>
      </c>
      <c r="B3048" s="90" t="s">
        <v>8750</v>
      </c>
      <c r="C3048" s="90" t="s">
        <v>69</v>
      </c>
      <c r="D3048" s="90" t="s">
        <v>5770</v>
      </c>
      <c r="E3048" s="90" t="s">
        <v>5771</v>
      </c>
      <c r="F3048" s="90" t="s">
        <v>5772</v>
      </c>
      <c r="G3048" s="90" t="s">
        <v>16033</v>
      </c>
      <c r="H3048" s="90" t="s">
        <v>909</v>
      </c>
      <c r="I3048" s="90" t="s">
        <v>1167</v>
      </c>
      <c r="J3048" s="116">
        <v>682</v>
      </c>
      <c r="K3048" s="90" t="s">
        <v>1963</v>
      </c>
      <c r="L3048" s="90" t="s">
        <v>520</v>
      </c>
      <c r="M3048" s="94" t="str">
        <f t="shared" si="50"/>
        <v>PEREZ Rui</v>
      </c>
      <c r="N3048" s="94" t="str">
        <f>IFERROR(VLOOKUP(A3048,'[2]CLASES-TEMPORADA 2022_2023-2023'!$A:$M,12,0),"")</f>
        <v/>
      </c>
      <c r="O3048" s="90" t="str">
        <f>IFERROR(VLOOKUP(A3048,'[2]CLASES-TEMPORADA 2022_2023-2023'!$A:$M,13,0),"")</f>
        <v/>
      </c>
    </row>
    <row r="3049" spans="1:15" s="94" customFormat="1" x14ac:dyDescent="0.2">
      <c r="A3049" s="116">
        <v>22141</v>
      </c>
      <c r="B3049" s="90" t="s">
        <v>8750</v>
      </c>
      <c r="C3049" s="90" t="s">
        <v>5773</v>
      </c>
      <c r="D3049" s="90"/>
      <c r="E3049" s="90" t="s">
        <v>5774</v>
      </c>
      <c r="F3049" s="90" t="s">
        <v>5775</v>
      </c>
      <c r="G3049" s="90" t="s">
        <v>16034</v>
      </c>
      <c r="H3049" s="90" t="s">
        <v>920</v>
      </c>
      <c r="I3049" s="90" t="s">
        <v>1148</v>
      </c>
      <c r="J3049" s="116">
        <v>351</v>
      </c>
      <c r="K3049" s="90" t="s">
        <v>5776</v>
      </c>
      <c r="L3049" s="90" t="s">
        <v>593</v>
      </c>
      <c r="M3049" s="94" t="str">
        <f t="shared" si="50"/>
        <v>ZWIRCHMAIER Wolfgang</v>
      </c>
      <c r="N3049" s="94" t="str">
        <f>IFERROR(VLOOKUP(A3049,'[2]CLASES-TEMPORADA 2022_2023-2023'!$A:$M,12,0),"")</f>
        <v/>
      </c>
      <c r="O3049" s="90" t="str">
        <f>IFERROR(VLOOKUP(A3049,'[2]CLASES-TEMPORADA 2022_2023-2023'!$A:$M,13,0),"")</f>
        <v/>
      </c>
    </row>
    <row r="3050" spans="1:15" s="94" customFormat="1" x14ac:dyDescent="0.2">
      <c r="A3050" s="116">
        <v>22133</v>
      </c>
      <c r="B3050" s="90" t="s">
        <v>8750</v>
      </c>
      <c r="C3050" s="90" t="s">
        <v>1379</v>
      </c>
      <c r="D3050" s="90" t="s">
        <v>5024</v>
      </c>
      <c r="E3050" s="90" t="s">
        <v>4082</v>
      </c>
      <c r="F3050" s="90" t="s">
        <v>5777</v>
      </c>
      <c r="G3050" s="90" t="s">
        <v>16035</v>
      </c>
      <c r="H3050" s="90" t="s">
        <v>920</v>
      </c>
      <c r="I3050" s="90" t="s">
        <v>930</v>
      </c>
      <c r="J3050" s="116">
        <v>138</v>
      </c>
      <c r="K3050" s="90" t="s">
        <v>1963</v>
      </c>
      <c r="L3050" s="90" t="s">
        <v>593</v>
      </c>
      <c r="M3050" s="94" t="str">
        <f t="shared" si="50"/>
        <v>LORENZO Abel</v>
      </c>
      <c r="N3050" s="94" t="str">
        <f>IFERROR(VLOOKUP(A3050,'[2]CLASES-TEMPORADA 2022_2023-2023'!$A:$M,12,0),"")</f>
        <v/>
      </c>
      <c r="O3050" s="90" t="str">
        <f>IFERROR(VLOOKUP(A3050,'[2]CLASES-TEMPORADA 2022_2023-2023'!$A:$M,13,0),"")</f>
        <v/>
      </c>
    </row>
    <row r="3051" spans="1:15" s="94" customFormat="1" x14ac:dyDescent="0.2">
      <c r="A3051" s="116">
        <v>22125</v>
      </c>
      <c r="B3051" s="90" t="s">
        <v>10851</v>
      </c>
      <c r="C3051" s="90" t="s">
        <v>21</v>
      </c>
      <c r="D3051" s="90" t="s">
        <v>69</v>
      </c>
      <c r="E3051" s="90" t="s">
        <v>2542</v>
      </c>
      <c r="F3051" s="90" t="s">
        <v>5778</v>
      </c>
      <c r="G3051" s="90" t="s">
        <v>16036</v>
      </c>
      <c r="H3051" s="90" t="s">
        <v>913</v>
      </c>
      <c r="I3051" s="90" t="s">
        <v>1173</v>
      </c>
      <c r="J3051" s="116">
        <v>10131</v>
      </c>
      <c r="K3051" s="90" t="s">
        <v>1963</v>
      </c>
      <c r="L3051" s="90" t="s">
        <v>185</v>
      </c>
      <c r="M3051" s="94" t="str">
        <f t="shared" si="50"/>
        <v>GARCIA Ainara</v>
      </c>
      <c r="N3051" s="94" t="str">
        <f>IFERROR(VLOOKUP(A3051,'[2]CLASES-TEMPORADA 2022_2023-2023'!$A:$M,12,0),"")</f>
        <v/>
      </c>
      <c r="O3051" s="90" t="str">
        <f>IFERROR(VLOOKUP(A3051,'[2]CLASES-TEMPORADA 2022_2023-2023'!$A:$M,13,0),"")</f>
        <v/>
      </c>
    </row>
    <row r="3052" spans="1:15" s="94" customFormat="1" x14ac:dyDescent="0.2">
      <c r="A3052" s="116">
        <v>22111</v>
      </c>
      <c r="B3052" s="90" t="s">
        <v>10851</v>
      </c>
      <c r="C3052" s="90" t="s">
        <v>1104</v>
      </c>
      <c r="D3052" s="90" t="s">
        <v>1376</v>
      </c>
      <c r="E3052" s="90" t="s">
        <v>5779</v>
      </c>
      <c r="F3052" s="90" t="s">
        <v>4232</v>
      </c>
      <c r="G3052" s="90" t="s">
        <v>16037</v>
      </c>
      <c r="H3052" s="90" t="s">
        <v>913</v>
      </c>
      <c r="I3052" s="90" t="s">
        <v>979</v>
      </c>
      <c r="J3052" s="116">
        <v>634</v>
      </c>
      <c r="K3052" s="90" t="s">
        <v>1963</v>
      </c>
      <c r="L3052" s="90" t="s">
        <v>593</v>
      </c>
      <c r="M3052" s="94" t="str">
        <f t="shared" si="50"/>
        <v>SAAVEDRA Elena Dian</v>
      </c>
      <c r="N3052" s="94" t="str">
        <f>IFERROR(VLOOKUP(A3052,'[2]CLASES-TEMPORADA 2022_2023-2023'!$A:$M,12,0),"")</f>
        <v/>
      </c>
      <c r="O3052" s="90" t="str">
        <f>IFERROR(VLOOKUP(A3052,'[2]CLASES-TEMPORADA 2022_2023-2023'!$A:$M,13,0),"")</f>
        <v/>
      </c>
    </row>
    <row r="3053" spans="1:15" s="94" customFormat="1" x14ac:dyDescent="0.2">
      <c r="A3053" s="116">
        <v>22108</v>
      </c>
      <c r="B3053" s="90" t="s">
        <v>8750</v>
      </c>
      <c r="C3053" s="90" t="s">
        <v>46</v>
      </c>
      <c r="D3053" s="90" t="s">
        <v>1412</v>
      </c>
      <c r="E3053" s="90" t="s">
        <v>119</v>
      </c>
      <c r="F3053" s="90" t="s">
        <v>5780</v>
      </c>
      <c r="G3053" s="90" t="s">
        <v>16038</v>
      </c>
      <c r="H3053" s="90" t="s">
        <v>913</v>
      </c>
      <c r="I3053" s="90" t="s">
        <v>1161</v>
      </c>
      <c r="J3053" s="116">
        <v>10129</v>
      </c>
      <c r="K3053" s="90" t="s">
        <v>1963</v>
      </c>
      <c r="L3053" s="90" t="s">
        <v>598</v>
      </c>
      <c r="M3053" s="94" t="str">
        <f t="shared" si="50"/>
        <v>RODRIGUEZ Ruben</v>
      </c>
      <c r="N3053" s="94" t="str">
        <f>IFERROR(VLOOKUP(A3053,'[2]CLASES-TEMPORADA 2022_2023-2023'!$A:$M,12,0),"")</f>
        <v/>
      </c>
      <c r="O3053" s="90" t="str">
        <f>IFERROR(VLOOKUP(A3053,'[2]CLASES-TEMPORADA 2022_2023-2023'!$A:$M,13,0),"")</f>
        <v/>
      </c>
    </row>
    <row r="3054" spans="1:15" s="94" customFormat="1" x14ac:dyDescent="0.2">
      <c r="A3054" s="116">
        <v>22107</v>
      </c>
      <c r="B3054" s="90" t="s">
        <v>8750</v>
      </c>
      <c r="C3054" s="90" t="s">
        <v>5781</v>
      </c>
      <c r="D3054" s="90" t="s">
        <v>5782</v>
      </c>
      <c r="E3054" s="90" t="s">
        <v>5783</v>
      </c>
      <c r="F3054" s="90" t="s">
        <v>5784</v>
      </c>
      <c r="G3054" s="90" t="s">
        <v>16039</v>
      </c>
      <c r="H3054" s="90" t="s">
        <v>920</v>
      </c>
      <c r="I3054" s="90" t="s">
        <v>1150</v>
      </c>
      <c r="J3054" s="116">
        <v>439</v>
      </c>
      <c r="K3054" s="90" t="s">
        <v>2099</v>
      </c>
      <c r="L3054" s="90" t="s">
        <v>583</v>
      </c>
      <c r="M3054" s="94" t="str">
        <f t="shared" si="50"/>
        <v>MAN Rameswar</v>
      </c>
      <c r="N3054" s="94" t="str">
        <f>IFERROR(VLOOKUP(A3054,'[2]CLASES-TEMPORADA 2022_2023-2023'!$A:$M,12,0),"")</f>
        <v/>
      </c>
      <c r="O3054" s="90" t="str">
        <f>IFERROR(VLOOKUP(A3054,'[2]CLASES-TEMPORADA 2022_2023-2023'!$A:$M,13,0),"")</f>
        <v/>
      </c>
    </row>
    <row r="3055" spans="1:15" s="94" customFormat="1" x14ac:dyDescent="0.2">
      <c r="A3055" s="116">
        <v>22090</v>
      </c>
      <c r="B3055" s="90" t="s">
        <v>8750</v>
      </c>
      <c r="C3055" s="90" t="s">
        <v>21</v>
      </c>
      <c r="D3055" s="90" t="s">
        <v>22</v>
      </c>
      <c r="E3055" s="90" t="s">
        <v>48</v>
      </c>
      <c r="F3055" s="90" t="s">
        <v>11937</v>
      </c>
      <c r="G3055" s="90" t="s">
        <v>16040</v>
      </c>
      <c r="H3055" s="90" t="s">
        <v>920</v>
      </c>
      <c r="I3055" s="90" t="s">
        <v>1183</v>
      </c>
      <c r="J3055" s="116">
        <v>600</v>
      </c>
      <c r="K3055" s="90" t="s">
        <v>1963</v>
      </c>
      <c r="L3055" s="90" t="s">
        <v>583</v>
      </c>
      <c r="M3055" s="94" t="str">
        <f t="shared" si="50"/>
        <v>GARCIA Javier</v>
      </c>
      <c r="N3055" s="94" t="str">
        <f>IFERROR(VLOOKUP(A3055,'[2]CLASES-TEMPORADA 2022_2023-2023'!$A:$M,12,0),"")</f>
        <v/>
      </c>
      <c r="O3055" s="90" t="str">
        <f>IFERROR(VLOOKUP(A3055,'[2]CLASES-TEMPORADA 2022_2023-2023'!$A:$M,13,0),"")</f>
        <v/>
      </c>
    </row>
    <row r="3056" spans="1:15" s="94" customFormat="1" x14ac:dyDescent="0.2">
      <c r="A3056" s="116">
        <v>22089</v>
      </c>
      <c r="B3056" s="90" t="s">
        <v>8750</v>
      </c>
      <c r="C3056" s="90" t="s">
        <v>46</v>
      </c>
      <c r="D3056" s="90" t="s">
        <v>26</v>
      </c>
      <c r="E3056" s="90" t="s">
        <v>2184</v>
      </c>
      <c r="F3056" s="90" t="s">
        <v>8568</v>
      </c>
      <c r="G3056" s="90" t="s">
        <v>16041</v>
      </c>
      <c r="H3056" s="90" t="s">
        <v>920</v>
      </c>
      <c r="I3056" s="90" t="s">
        <v>921</v>
      </c>
      <c r="J3056" s="116">
        <v>78</v>
      </c>
      <c r="K3056" s="90" t="s">
        <v>1963</v>
      </c>
      <c r="L3056" s="90" t="s">
        <v>583</v>
      </c>
      <c r="M3056" s="94" t="str">
        <f t="shared" si="50"/>
        <v>RODRIGUEZ Julian</v>
      </c>
      <c r="N3056" s="94" t="str">
        <f>IFERROR(VLOOKUP(A3056,'[2]CLASES-TEMPORADA 2022_2023-2023'!$A:$M,12,0),"")</f>
        <v/>
      </c>
      <c r="O3056" s="90" t="str">
        <f>IFERROR(VLOOKUP(A3056,'[2]CLASES-TEMPORADA 2022_2023-2023'!$A:$M,13,0),"")</f>
        <v/>
      </c>
    </row>
    <row r="3057" spans="1:15" s="94" customFormat="1" x14ac:dyDescent="0.2">
      <c r="A3057" s="116">
        <v>22077</v>
      </c>
      <c r="B3057" s="90" t="s">
        <v>8750</v>
      </c>
      <c r="C3057" s="90" t="s">
        <v>6538</v>
      </c>
      <c r="D3057" s="90" t="s">
        <v>3837</v>
      </c>
      <c r="E3057" s="90" t="s">
        <v>16042</v>
      </c>
      <c r="F3057" s="90" t="s">
        <v>16043</v>
      </c>
      <c r="G3057" s="90" t="s">
        <v>16044</v>
      </c>
      <c r="H3057" s="90" t="s">
        <v>920</v>
      </c>
      <c r="I3057" s="90" t="s">
        <v>16045</v>
      </c>
      <c r="J3057" s="116">
        <v>10495</v>
      </c>
      <c r="K3057" s="90" t="s">
        <v>1963</v>
      </c>
      <c r="L3057" s="90" t="s">
        <v>591</v>
      </c>
      <c r="M3057" s="94" t="str">
        <f t="shared" si="50"/>
        <v>ALCAIDE Francisco Solano</v>
      </c>
      <c r="N3057" s="94" t="str">
        <f>IFERROR(VLOOKUP(A3057,'[2]CLASES-TEMPORADA 2022_2023-2023'!$A:$M,12,0),"")</f>
        <v/>
      </c>
      <c r="O3057" s="90" t="str">
        <f>IFERROR(VLOOKUP(A3057,'[2]CLASES-TEMPORADA 2022_2023-2023'!$A:$M,13,0),"")</f>
        <v/>
      </c>
    </row>
    <row r="3058" spans="1:15" s="94" customFormat="1" x14ac:dyDescent="0.2">
      <c r="A3058" s="116">
        <v>22057</v>
      </c>
      <c r="B3058" s="90" t="s">
        <v>8750</v>
      </c>
      <c r="C3058" s="90" t="s">
        <v>1624</v>
      </c>
      <c r="D3058" s="90" t="s">
        <v>21</v>
      </c>
      <c r="E3058" s="90" t="s">
        <v>41</v>
      </c>
      <c r="F3058" s="90" t="s">
        <v>5785</v>
      </c>
      <c r="G3058" s="90" t="s">
        <v>16046</v>
      </c>
      <c r="H3058" s="90" t="s">
        <v>913</v>
      </c>
      <c r="I3058" s="90" t="s">
        <v>1176</v>
      </c>
      <c r="J3058" s="116">
        <v>10133</v>
      </c>
      <c r="K3058" s="90" t="s">
        <v>1963</v>
      </c>
      <c r="L3058" s="90" t="s">
        <v>591</v>
      </c>
      <c r="M3058" s="94" t="str">
        <f t="shared" si="50"/>
        <v>BARRENO David</v>
      </c>
      <c r="N3058" s="94" t="str">
        <f>IFERROR(VLOOKUP(A3058,'[2]CLASES-TEMPORADA 2022_2023-2023'!$A:$M,12,0),"")</f>
        <v/>
      </c>
      <c r="O3058" s="90" t="str">
        <f>IFERROR(VLOOKUP(A3058,'[2]CLASES-TEMPORADA 2022_2023-2023'!$A:$M,13,0),"")</f>
        <v/>
      </c>
    </row>
    <row r="3059" spans="1:15" s="94" customFormat="1" x14ac:dyDescent="0.2">
      <c r="A3059" s="116">
        <v>22054</v>
      </c>
      <c r="B3059" s="90" t="s">
        <v>8750</v>
      </c>
      <c r="C3059" s="90" t="s">
        <v>1559</v>
      </c>
      <c r="D3059" s="90" t="s">
        <v>21</v>
      </c>
      <c r="E3059" s="90" t="s">
        <v>114</v>
      </c>
      <c r="F3059" s="90" t="s">
        <v>16047</v>
      </c>
      <c r="G3059" s="90" t="s">
        <v>16048</v>
      </c>
      <c r="H3059" s="90" t="s">
        <v>920</v>
      </c>
      <c r="I3059" s="90" t="s">
        <v>997</v>
      </c>
      <c r="J3059" s="116">
        <v>10007</v>
      </c>
      <c r="K3059" s="90" t="s">
        <v>1963</v>
      </c>
      <c r="L3059" s="90" t="s">
        <v>599</v>
      </c>
      <c r="M3059" s="94" t="str">
        <f t="shared" si="50"/>
        <v>BUSTILLO Alfonso</v>
      </c>
      <c r="N3059" s="94">
        <f>IFERROR(VLOOKUP(A3059,'[2]CLASES-TEMPORADA 2022_2023-2023'!$A:$M,12,0),"")</f>
        <v>-1</v>
      </c>
      <c r="O3059" s="90" t="str">
        <f>IFERROR(VLOOKUP(A3059,'[2]CLASES-TEMPORADA 2022_2023-2023'!$A:$M,13,0),"")</f>
        <v>NUE</v>
      </c>
    </row>
    <row r="3060" spans="1:15" s="94" customFormat="1" x14ac:dyDescent="0.2">
      <c r="A3060" s="116">
        <v>22042</v>
      </c>
      <c r="B3060" s="90" t="s">
        <v>8750</v>
      </c>
      <c r="C3060" s="90" t="s">
        <v>84</v>
      </c>
      <c r="D3060" s="90" t="s">
        <v>22</v>
      </c>
      <c r="E3060" s="90" t="s">
        <v>58</v>
      </c>
      <c r="F3060" s="90" t="s">
        <v>8569</v>
      </c>
      <c r="G3060" s="90" t="s">
        <v>16049</v>
      </c>
      <c r="H3060" s="90" t="s">
        <v>913</v>
      </c>
      <c r="I3060" s="90" t="s">
        <v>953</v>
      </c>
      <c r="J3060" s="116">
        <v>309</v>
      </c>
      <c r="K3060" s="90" t="s">
        <v>1963</v>
      </c>
      <c r="L3060" s="90" t="s">
        <v>583</v>
      </c>
      <c r="M3060" s="94" t="str">
        <f t="shared" si="50"/>
        <v>GONZALEZ Angel</v>
      </c>
      <c r="N3060" s="94" t="str">
        <f>IFERROR(VLOOKUP(A3060,'[2]CLASES-TEMPORADA 2022_2023-2023'!$A:$M,12,0),"")</f>
        <v/>
      </c>
      <c r="O3060" s="90" t="str">
        <f>IFERROR(VLOOKUP(A3060,'[2]CLASES-TEMPORADA 2022_2023-2023'!$A:$M,13,0),"")</f>
        <v/>
      </c>
    </row>
    <row r="3061" spans="1:15" s="94" customFormat="1" x14ac:dyDescent="0.2">
      <c r="A3061" s="116">
        <v>22036</v>
      </c>
      <c r="B3061" s="90" t="s">
        <v>8750</v>
      </c>
      <c r="C3061" s="90" t="s">
        <v>22</v>
      </c>
      <c r="D3061" s="90" t="s">
        <v>2028</v>
      </c>
      <c r="E3061" s="90" t="s">
        <v>66</v>
      </c>
      <c r="F3061" s="90" t="s">
        <v>5786</v>
      </c>
      <c r="G3061" s="90" t="s">
        <v>16050</v>
      </c>
      <c r="H3061" s="90" t="s">
        <v>913</v>
      </c>
      <c r="I3061" s="90" t="s">
        <v>1167</v>
      </c>
      <c r="J3061" s="116">
        <v>682</v>
      </c>
      <c r="K3061" s="90" t="s">
        <v>1963</v>
      </c>
      <c r="L3061" s="90" t="s">
        <v>520</v>
      </c>
      <c r="M3061" s="94" t="str">
        <f t="shared" si="50"/>
        <v>FERNANDEZ Martin</v>
      </c>
      <c r="N3061" s="94" t="str">
        <f>IFERROR(VLOOKUP(A3061,'[2]CLASES-TEMPORADA 2022_2023-2023'!$A:$M,12,0),"")</f>
        <v/>
      </c>
      <c r="O3061" s="90" t="str">
        <f>IFERROR(VLOOKUP(A3061,'[2]CLASES-TEMPORADA 2022_2023-2023'!$A:$M,13,0),"")</f>
        <v/>
      </c>
    </row>
    <row r="3062" spans="1:15" s="94" customFormat="1" x14ac:dyDescent="0.2">
      <c r="A3062" s="116">
        <v>22035</v>
      </c>
      <c r="B3062" s="90" t="s">
        <v>8750</v>
      </c>
      <c r="C3062" s="90" t="s">
        <v>5787</v>
      </c>
      <c r="D3062" s="90" t="s">
        <v>5787</v>
      </c>
      <c r="E3062" s="90" t="s">
        <v>2785</v>
      </c>
      <c r="F3062" s="90" t="s">
        <v>5788</v>
      </c>
      <c r="G3062" s="90" t="s">
        <v>16051</v>
      </c>
      <c r="H3062" s="90" t="s">
        <v>920</v>
      </c>
      <c r="I3062" s="90" t="s">
        <v>1166</v>
      </c>
      <c r="J3062" s="116">
        <v>202</v>
      </c>
      <c r="K3062" s="90" t="s">
        <v>1963</v>
      </c>
      <c r="L3062" s="90" t="s">
        <v>520</v>
      </c>
      <c r="M3062" s="94" t="str">
        <f t="shared" si="50"/>
        <v>PAMPIN Julio</v>
      </c>
      <c r="N3062" s="94" t="str">
        <f>IFERROR(VLOOKUP(A3062,'[2]CLASES-TEMPORADA 2022_2023-2023'!$A:$M,12,0),"")</f>
        <v/>
      </c>
      <c r="O3062" s="90" t="str">
        <f>IFERROR(VLOOKUP(A3062,'[2]CLASES-TEMPORADA 2022_2023-2023'!$A:$M,13,0),"")</f>
        <v/>
      </c>
    </row>
    <row r="3063" spans="1:15" s="94" customFormat="1" x14ac:dyDescent="0.2">
      <c r="A3063" s="116">
        <v>22026</v>
      </c>
      <c r="B3063" s="90" t="s">
        <v>10851</v>
      </c>
      <c r="C3063" s="90" t="s">
        <v>5789</v>
      </c>
      <c r="D3063" s="90"/>
      <c r="E3063" s="90" t="s">
        <v>5790</v>
      </c>
      <c r="F3063" s="90" t="s">
        <v>5791</v>
      </c>
      <c r="G3063" s="90" t="s">
        <v>16052</v>
      </c>
      <c r="H3063" s="90" t="s">
        <v>913</v>
      </c>
      <c r="I3063" s="90" t="s">
        <v>952</v>
      </c>
      <c r="J3063" s="116">
        <v>308</v>
      </c>
      <c r="K3063" s="90" t="s">
        <v>2079</v>
      </c>
      <c r="L3063" s="90" t="s">
        <v>591</v>
      </c>
      <c r="M3063" s="94" t="str">
        <f t="shared" si="50"/>
        <v>ISTRATE Roxana Ana Maria</v>
      </c>
      <c r="N3063" s="94" t="str">
        <f>IFERROR(VLOOKUP(A3063,'[2]CLASES-TEMPORADA 2022_2023-2023'!$A:$M,12,0),"")</f>
        <v/>
      </c>
      <c r="O3063" s="90" t="str">
        <f>IFERROR(VLOOKUP(A3063,'[2]CLASES-TEMPORADA 2022_2023-2023'!$A:$M,13,0),"")</f>
        <v/>
      </c>
    </row>
    <row r="3064" spans="1:15" s="94" customFormat="1" x14ac:dyDescent="0.2">
      <c r="A3064" s="116">
        <v>22020</v>
      </c>
      <c r="B3064" s="90" t="s">
        <v>8750</v>
      </c>
      <c r="C3064" s="90" t="s">
        <v>5792</v>
      </c>
      <c r="D3064" s="90"/>
      <c r="E3064" s="90" t="s">
        <v>5793</v>
      </c>
      <c r="F3064" s="90" t="s">
        <v>5794</v>
      </c>
      <c r="G3064" s="90" t="s">
        <v>16053</v>
      </c>
      <c r="H3064" s="90" t="s">
        <v>913</v>
      </c>
      <c r="I3064" s="90" t="s">
        <v>1124</v>
      </c>
      <c r="J3064" s="116">
        <v>175</v>
      </c>
      <c r="K3064" s="90" t="s">
        <v>2113</v>
      </c>
      <c r="L3064" s="90" t="s">
        <v>520</v>
      </c>
      <c r="M3064" s="94" t="str">
        <f t="shared" si="50"/>
        <v>COELHO DA SILVA Andre Filipe</v>
      </c>
      <c r="N3064" s="94" t="str">
        <f>IFERROR(VLOOKUP(A3064,'[2]CLASES-TEMPORADA 2022_2023-2023'!$A:$M,12,0),"")</f>
        <v/>
      </c>
      <c r="O3064" s="90" t="str">
        <f>IFERROR(VLOOKUP(A3064,'[2]CLASES-TEMPORADA 2022_2023-2023'!$A:$M,13,0),"")</f>
        <v/>
      </c>
    </row>
    <row r="3065" spans="1:15" s="94" customFormat="1" x14ac:dyDescent="0.2">
      <c r="A3065" s="116">
        <v>22013</v>
      </c>
      <c r="B3065" s="90" t="s">
        <v>8750</v>
      </c>
      <c r="C3065" s="90" t="s">
        <v>5701</v>
      </c>
      <c r="D3065" s="90" t="s">
        <v>582</v>
      </c>
      <c r="E3065" s="90" t="s">
        <v>5795</v>
      </c>
      <c r="F3065" s="90" t="s">
        <v>5796</v>
      </c>
      <c r="G3065" s="90" t="s">
        <v>16054</v>
      </c>
      <c r="H3065" s="90" t="s">
        <v>909</v>
      </c>
      <c r="I3065" s="90" t="s">
        <v>835</v>
      </c>
      <c r="J3065" s="116">
        <v>10434</v>
      </c>
      <c r="K3065" s="90" t="s">
        <v>1963</v>
      </c>
      <c r="L3065" s="90" t="s">
        <v>588</v>
      </c>
      <c r="M3065" s="94" t="str">
        <f t="shared" ref="M3065:M3128" si="51">CONCATENATE(C3065," ",PROPER(E3065))</f>
        <v>GONZALEZ DE ECHAVARRI Victor Maria</v>
      </c>
      <c r="N3065" s="94" t="str">
        <f>IFERROR(VLOOKUP(A3065,'[2]CLASES-TEMPORADA 2022_2023-2023'!$A:$M,12,0),"")</f>
        <v/>
      </c>
      <c r="O3065" s="90" t="str">
        <f>IFERROR(VLOOKUP(A3065,'[2]CLASES-TEMPORADA 2022_2023-2023'!$A:$M,13,0),"")</f>
        <v/>
      </c>
    </row>
    <row r="3066" spans="1:15" s="94" customFormat="1" x14ac:dyDescent="0.2">
      <c r="A3066" s="116">
        <v>22002</v>
      </c>
      <c r="B3066" s="90" t="s">
        <v>10851</v>
      </c>
      <c r="C3066" s="90" t="s">
        <v>1536</v>
      </c>
      <c r="D3066" s="90" t="s">
        <v>36</v>
      </c>
      <c r="E3066" s="90" t="s">
        <v>1659</v>
      </c>
      <c r="F3066" s="90" t="s">
        <v>5797</v>
      </c>
      <c r="G3066" s="90" t="s">
        <v>16055</v>
      </c>
      <c r="H3066" s="90" t="s">
        <v>909</v>
      </c>
      <c r="I3066" s="90" t="s">
        <v>990</v>
      </c>
      <c r="J3066" s="116">
        <v>736</v>
      </c>
      <c r="K3066" s="90" t="s">
        <v>1963</v>
      </c>
      <c r="L3066" s="90" t="s">
        <v>587</v>
      </c>
      <c r="M3066" s="94" t="str">
        <f t="shared" si="51"/>
        <v>WEISZ Montserrat</v>
      </c>
      <c r="N3066" s="94" t="str">
        <f>IFERROR(VLOOKUP(A3066,'[2]CLASES-TEMPORADA 2022_2023-2023'!$A:$M,12,0),"")</f>
        <v/>
      </c>
      <c r="O3066" s="90" t="str">
        <f>IFERROR(VLOOKUP(A3066,'[2]CLASES-TEMPORADA 2022_2023-2023'!$A:$M,13,0),"")</f>
        <v/>
      </c>
    </row>
    <row r="3067" spans="1:15" s="94" customFormat="1" x14ac:dyDescent="0.2">
      <c r="A3067" s="116">
        <v>22001</v>
      </c>
      <c r="B3067" s="90" t="s">
        <v>8750</v>
      </c>
      <c r="C3067" s="90" t="s">
        <v>1901</v>
      </c>
      <c r="D3067" s="90" t="s">
        <v>1902</v>
      </c>
      <c r="E3067" s="90" t="s">
        <v>5798</v>
      </c>
      <c r="F3067" s="90" t="s">
        <v>5799</v>
      </c>
      <c r="G3067" s="90" t="s">
        <v>16056</v>
      </c>
      <c r="H3067" s="90" t="s">
        <v>909</v>
      </c>
      <c r="I3067" s="90" t="s">
        <v>1089</v>
      </c>
      <c r="J3067" s="116">
        <v>10053</v>
      </c>
      <c r="K3067" s="90" t="s">
        <v>1963</v>
      </c>
      <c r="L3067" s="90" t="s">
        <v>585</v>
      </c>
      <c r="M3067" s="94" t="str">
        <f t="shared" si="51"/>
        <v>BELENGUER Raimon Alfred</v>
      </c>
      <c r="N3067" s="94" t="str">
        <f>IFERROR(VLOOKUP(A3067,'[2]CLASES-TEMPORADA 2022_2023-2023'!$A:$M,12,0),"")</f>
        <v/>
      </c>
      <c r="O3067" s="90" t="str">
        <f>IFERROR(VLOOKUP(A3067,'[2]CLASES-TEMPORADA 2022_2023-2023'!$A:$M,13,0),"")</f>
        <v/>
      </c>
    </row>
    <row r="3068" spans="1:15" s="94" customFormat="1" x14ac:dyDescent="0.2">
      <c r="A3068" s="116">
        <v>21982</v>
      </c>
      <c r="B3068" s="90" t="s">
        <v>10851</v>
      </c>
      <c r="C3068" s="90" t="s">
        <v>21</v>
      </c>
      <c r="D3068" s="90" t="s">
        <v>21</v>
      </c>
      <c r="E3068" s="90" t="s">
        <v>1088</v>
      </c>
      <c r="F3068" s="90" t="s">
        <v>5800</v>
      </c>
      <c r="G3068" s="90" t="s">
        <v>16057</v>
      </c>
      <c r="H3068" s="90" t="s">
        <v>913</v>
      </c>
      <c r="I3068" s="90" t="s">
        <v>951</v>
      </c>
      <c r="J3068" s="116">
        <v>305</v>
      </c>
      <c r="K3068" s="90" t="s">
        <v>1963</v>
      </c>
      <c r="L3068" s="90" t="s">
        <v>583</v>
      </c>
      <c r="M3068" s="94" t="str">
        <f t="shared" si="51"/>
        <v>GARCIA Laura</v>
      </c>
      <c r="N3068" s="94" t="str">
        <f>IFERROR(VLOOKUP(A3068,'[2]CLASES-TEMPORADA 2022_2023-2023'!$A:$M,12,0),"")</f>
        <v/>
      </c>
      <c r="O3068" s="90" t="str">
        <f>IFERROR(VLOOKUP(A3068,'[2]CLASES-TEMPORADA 2022_2023-2023'!$A:$M,13,0),"")</f>
        <v/>
      </c>
    </row>
    <row r="3069" spans="1:15" s="94" customFormat="1" x14ac:dyDescent="0.2">
      <c r="A3069" s="116">
        <v>21976</v>
      </c>
      <c r="B3069" s="90" t="s">
        <v>8750</v>
      </c>
      <c r="C3069" s="90" t="s">
        <v>91</v>
      </c>
      <c r="D3069" s="90" t="s">
        <v>131</v>
      </c>
      <c r="E3069" s="90" t="s">
        <v>110</v>
      </c>
      <c r="F3069" s="90" t="s">
        <v>5802</v>
      </c>
      <c r="G3069" s="90" t="s">
        <v>16058</v>
      </c>
      <c r="H3069" s="90" t="s">
        <v>909</v>
      </c>
      <c r="I3069" s="90" t="s">
        <v>1049</v>
      </c>
      <c r="J3069" s="116">
        <v>337</v>
      </c>
      <c r="K3069" s="90" t="s">
        <v>1963</v>
      </c>
      <c r="L3069" s="90" t="s">
        <v>585</v>
      </c>
      <c r="M3069" s="94" t="str">
        <f t="shared" si="51"/>
        <v>ALVAREZ Alvaro</v>
      </c>
      <c r="N3069" s="94">
        <f>IFERROR(VLOOKUP(A3069,'[2]CLASES-TEMPORADA 2022_2023-2023'!$A:$M,12,0),"")</f>
        <v>6</v>
      </c>
      <c r="O3069" s="90">
        <f>IFERROR(VLOOKUP(A3069,'[2]CLASES-TEMPORADA 2022_2023-2023'!$A:$M,13,0),"")</f>
        <v>0</v>
      </c>
    </row>
    <row r="3070" spans="1:15" s="94" customFormat="1" x14ac:dyDescent="0.2">
      <c r="A3070" s="116">
        <v>21974</v>
      </c>
      <c r="B3070" s="90" t="s">
        <v>8750</v>
      </c>
      <c r="C3070" s="90" t="s">
        <v>37</v>
      </c>
      <c r="D3070" s="90" t="s">
        <v>5803</v>
      </c>
      <c r="E3070" s="90" t="s">
        <v>2034</v>
      </c>
      <c r="F3070" s="90" t="s">
        <v>5804</v>
      </c>
      <c r="G3070" s="90" t="s">
        <v>16059</v>
      </c>
      <c r="H3070" s="90" t="s">
        <v>913</v>
      </c>
      <c r="I3070" s="90" t="s">
        <v>892</v>
      </c>
      <c r="J3070" s="116">
        <v>10454</v>
      </c>
      <c r="K3070" s="90" t="s">
        <v>1963</v>
      </c>
      <c r="L3070" s="90" t="s">
        <v>591</v>
      </c>
      <c r="M3070" s="94" t="str">
        <f t="shared" si="51"/>
        <v>MORENO Victor</v>
      </c>
      <c r="N3070" s="94" t="str">
        <f>IFERROR(VLOOKUP(A3070,'[2]CLASES-TEMPORADA 2022_2023-2023'!$A:$M,12,0),"")</f>
        <v/>
      </c>
      <c r="O3070" s="90" t="str">
        <f>IFERROR(VLOOKUP(A3070,'[2]CLASES-TEMPORADA 2022_2023-2023'!$A:$M,13,0),"")</f>
        <v/>
      </c>
    </row>
    <row r="3071" spans="1:15" s="94" customFormat="1" x14ac:dyDescent="0.2">
      <c r="A3071" s="116">
        <v>21973</v>
      </c>
      <c r="B3071" s="90" t="s">
        <v>8750</v>
      </c>
      <c r="C3071" s="90" t="s">
        <v>5805</v>
      </c>
      <c r="D3071" s="90" t="s">
        <v>5806</v>
      </c>
      <c r="E3071" s="90" t="s">
        <v>130</v>
      </c>
      <c r="F3071" s="90" t="s">
        <v>4752</v>
      </c>
      <c r="G3071" s="90" t="s">
        <v>16060</v>
      </c>
      <c r="H3071" s="90" t="s">
        <v>913</v>
      </c>
      <c r="I3071" s="90" t="s">
        <v>951</v>
      </c>
      <c r="J3071" s="116">
        <v>305</v>
      </c>
      <c r="K3071" s="90" t="s">
        <v>1963</v>
      </c>
      <c r="L3071" s="90" t="s">
        <v>583</v>
      </c>
      <c r="M3071" s="94" t="str">
        <f t="shared" si="51"/>
        <v>DE LAURENTIS Guillermo</v>
      </c>
      <c r="N3071" s="94" t="str">
        <f>IFERROR(VLOOKUP(A3071,'[2]CLASES-TEMPORADA 2022_2023-2023'!$A:$M,12,0),"")</f>
        <v/>
      </c>
      <c r="O3071" s="90" t="str">
        <f>IFERROR(VLOOKUP(A3071,'[2]CLASES-TEMPORADA 2022_2023-2023'!$A:$M,13,0),"")</f>
        <v/>
      </c>
    </row>
    <row r="3072" spans="1:15" s="94" customFormat="1" x14ac:dyDescent="0.2">
      <c r="A3072" s="116">
        <v>21972</v>
      </c>
      <c r="B3072" s="90" t="s">
        <v>8750</v>
      </c>
      <c r="C3072" s="90" t="s">
        <v>5805</v>
      </c>
      <c r="D3072" s="90" t="s">
        <v>5806</v>
      </c>
      <c r="E3072" s="90" t="s">
        <v>5185</v>
      </c>
      <c r="F3072" s="90" t="s">
        <v>5807</v>
      </c>
      <c r="G3072" s="90" t="s">
        <v>16061</v>
      </c>
      <c r="H3072" s="90" t="s">
        <v>913</v>
      </c>
      <c r="I3072" s="90" t="s">
        <v>1060</v>
      </c>
      <c r="J3072" s="116">
        <v>353</v>
      </c>
      <c r="K3072" s="90" t="s">
        <v>1963</v>
      </c>
      <c r="L3072" s="90" t="s">
        <v>583</v>
      </c>
      <c r="M3072" s="94" t="str">
        <f t="shared" si="51"/>
        <v>DE LAURENTIS Sancho</v>
      </c>
      <c r="N3072" s="94" t="str">
        <f>IFERROR(VLOOKUP(A3072,'[2]CLASES-TEMPORADA 2022_2023-2023'!$A:$M,12,0),"")</f>
        <v/>
      </c>
      <c r="O3072" s="90" t="str">
        <f>IFERROR(VLOOKUP(A3072,'[2]CLASES-TEMPORADA 2022_2023-2023'!$A:$M,13,0),"")</f>
        <v/>
      </c>
    </row>
    <row r="3073" spans="1:15" s="94" customFormat="1" x14ac:dyDescent="0.2">
      <c r="A3073" s="116">
        <v>21969</v>
      </c>
      <c r="B3073" s="90" t="s">
        <v>8750</v>
      </c>
      <c r="C3073" s="90" t="s">
        <v>84</v>
      </c>
      <c r="D3073" s="90" t="s">
        <v>1671</v>
      </c>
      <c r="E3073" s="90" t="s">
        <v>4847</v>
      </c>
      <c r="F3073" s="90" t="s">
        <v>16062</v>
      </c>
      <c r="G3073" s="90" t="s">
        <v>16063</v>
      </c>
      <c r="H3073" s="90" t="s">
        <v>909</v>
      </c>
      <c r="I3073" s="90" t="s">
        <v>952</v>
      </c>
      <c r="J3073" s="116">
        <v>308</v>
      </c>
      <c r="K3073" s="90" t="s">
        <v>1963</v>
      </c>
      <c r="L3073" s="90" t="s">
        <v>591</v>
      </c>
      <c r="M3073" s="94" t="str">
        <f t="shared" si="51"/>
        <v>GONZALEZ Aimar</v>
      </c>
      <c r="N3073" s="94" t="str">
        <f>IFERROR(VLOOKUP(A3073,'[2]CLASES-TEMPORADA 2022_2023-2023'!$A:$M,12,0),"")</f>
        <v/>
      </c>
      <c r="O3073" s="90" t="str">
        <f>IFERROR(VLOOKUP(A3073,'[2]CLASES-TEMPORADA 2022_2023-2023'!$A:$M,13,0),"")</f>
        <v/>
      </c>
    </row>
    <row r="3074" spans="1:15" s="94" customFormat="1" x14ac:dyDescent="0.2">
      <c r="A3074" s="116">
        <v>21967</v>
      </c>
      <c r="B3074" s="90" t="s">
        <v>10851</v>
      </c>
      <c r="C3074" s="90" t="s">
        <v>2499</v>
      </c>
      <c r="D3074" s="90" t="s">
        <v>29</v>
      </c>
      <c r="E3074" s="90" t="s">
        <v>1975</v>
      </c>
      <c r="F3074" s="90" t="s">
        <v>5808</v>
      </c>
      <c r="G3074" s="90" t="s">
        <v>16064</v>
      </c>
      <c r="H3074" s="90" t="s">
        <v>913</v>
      </c>
      <c r="I3074" s="90" t="s">
        <v>1135</v>
      </c>
      <c r="J3074" s="116">
        <v>2</v>
      </c>
      <c r="K3074" s="90" t="s">
        <v>1963</v>
      </c>
      <c r="L3074" s="90" t="s">
        <v>591</v>
      </c>
      <c r="M3074" s="94" t="str">
        <f t="shared" si="51"/>
        <v>PALOMO Angela</v>
      </c>
      <c r="N3074" s="94" t="str">
        <f>IFERROR(VLOOKUP(A3074,'[2]CLASES-TEMPORADA 2022_2023-2023'!$A:$M,12,0),"")</f>
        <v/>
      </c>
      <c r="O3074" s="90" t="str">
        <f>IFERROR(VLOOKUP(A3074,'[2]CLASES-TEMPORADA 2022_2023-2023'!$A:$M,13,0),"")</f>
        <v/>
      </c>
    </row>
    <row r="3075" spans="1:15" s="94" customFormat="1" x14ac:dyDescent="0.2">
      <c r="A3075" s="116">
        <v>21965</v>
      </c>
      <c r="B3075" s="90" t="s">
        <v>8750</v>
      </c>
      <c r="C3075" s="90" t="s">
        <v>1376</v>
      </c>
      <c r="D3075" s="90" t="s">
        <v>46</v>
      </c>
      <c r="E3075" s="90" t="s">
        <v>75</v>
      </c>
      <c r="F3075" s="90" t="s">
        <v>5809</v>
      </c>
      <c r="G3075" s="90" t="s">
        <v>16065</v>
      </c>
      <c r="H3075" s="90" t="s">
        <v>913</v>
      </c>
      <c r="I3075" s="90" t="s">
        <v>1118</v>
      </c>
      <c r="J3075" s="116">
        <v>169</v>
      </c>
      <c r="K3075" s="90" t="s">
        <v>1963</v>
      </c>
      <c r="L3075" s="90" t="s">
        <v>591</v>
      </c>
      <c r="M3075" s="94" t="str">
        <f t="shared" si="51"/>
        <v>RAMOS Jorge</v>
      </c>
      <c r="N3075" s="94" t="str">
        <f>IFERROR(VLOOKUP(A3075,'[2]CLASES-TEMPORADA 2022_2023-2023'!$A:$M,12,0),"")</f>
        <v/>
      </c>
      <c r="O3075" s="90" t="str">
        <f>IFERROR(VLOOKUP(A3075,'[2]CLASES-TEMPORADA 2022_2023-2023'!$A:$M,13,0),"")</f>
        <v/>
      </c>
    </row>
    <row r="3076" spans="1:15" s="94" customFormat="1" x14ac:dyDescent="0.2">
      <c r="A3076" s="116">
        <v>21958</v>
      </c>
      <c r="B3076" s="90" t="s">
        <v>8750</v>
      </c>
      <c r="C3076" s="90" t="s">
        <v>131</v>
      </c>
      <c r="D3076" s="90" t="s">
        <v>65</v>
      </c>
      <c r="E3076" s="90" t="s">
        <v>129</v>
      </c>
      <c r="F3076" s="90" t="s">
        <v>5810</v>
      </c>
      <c r="G3076" s="90" t="s">
        <v>16066</v>
      </c>
      <c r="H3076" s="90" t="s">
        <v>909</v>
      </c>
      <c r="I3076" s="90" t="s">
        <v>2049</v>
      </c>
      <c r="J3076" s="116">
        <v>103</v>
      </c>
      <c r="K3076" s="90" t="s">
        <v>1963</v>
      </c>
      <c r="L3076" s="90" t="s">
        <v>582</v>
      </c>
      <c r="M3076" s="94" t="str">
        <f t="shared" si="51"/>
        <v>RODRIGO Luis Manuel</v>
      </c>
      <c r="N3076" s="94">
        <f>IFERROR(VLOOKUP(A3076,'[2]CLASES-TEMPORADA 2022_2023-2023'!$A:$M,12,0),"")</f>
        <v>7</v>
      </c>
      <c r="O3076" s="90" t="str">
        <f>IFERROR(VLOOKUP(A3076,'[2]CLASES-TEMPORADA 2022_2023-2023'!$A:$M,13,0),"")</f>
        <v>NAC</v>
      </c>
    </row>
    <row r="3077" spans="1:15" s="94" customFormat="1" x14ac:dyDescent="0.2">
      <c r="A3077" s="116">
        <v>21954</v>
      </c>
      <c r="B3077" s="90" t="s">
        <v>8750</v>
      </c>
      <c r="C3077" s="90" t="s">
        <v>2510</v>
      </c>
      <c r="D3077" s="90" t="s">
        <v>5811</v>
      </c>
      <c r="E3077" s="90" t="s">
        <v>5812</v>
      </c>
      <c r="F3077" s="90" t="s">
        <v>5813</v>
      </c>
      <c r="G3077" s="90" t="s">
        <v>16067</v>
      </c>
      <c r="H3077" s="90" t="s">
        <v>920</v>
      </c>
      <c r="I3077" s="90" t="s">
        <v>1226</v>
      </c>
      <c r="J3077" s="116">
        <v>10151</v>
      </c>
      <c r="K3077" s="90" t="s">
        <v>1963</v>
      </c>
      <c r="L3077" s="90" t="s">
        <v>602</v>
      </c>
      <c r="M3077" s="94" t="str">
        <f t="shared" si="51"/>
        <v>ZHOU Zuhua</v>
      </c>
      <c r="N3077" s="94" t="str">
        <f>IFERROR(VLOOKUP(A3077,'[2]CLASES-TEMPORADA 2022_2023-2023'!$A:$M,12,0),"")</f>
        <v/>
      </c>
      <c r="O3077" s="90" t="str">
        <f>IFERROR(VLOOKUP(A3077,'[2]CLASES-TEMPORADA 2022_2023-2023'!$A:$M,13,0),"")</f>
        <v/>
      </c>
    </row>
    <row r="3078" spans="1:15" s="94" customFormat="1" x14ac:dyDescent="0.2">
      <c r="A3078" s="116">
        <v>21949</v>
      </c>
      <c r="B3078" s="90" t="s">
        <v>10851</v>
      </c>
      <c r="C3078" s="90" t="s">
        <v>66</v>
      </c>
      <c r="D3078" s="90" t="s">
        <v>952</v>
      </c>
      <c r="E3078" s="90" t="s">
        <v>2133</v>
      </c>
      <c r="F3078" s="90" t="s">
        <v>5814</v>
      </c>
      <c r="G3078" s="90" t="s">
        <v>16068</v>
      </c>
      <c r="H3078" s="90" t="s">
        <v>913</v>
      </c>
      <c r="I3078" s="90" t="s">
        <v>1176</v>
      </c>
      <c r="J3078" s="116">
        <v>10133</v>
      </c>
      <c r="K3078" s="90" t="s">
        <v>1963</v>
      </c>
      <c r="L3078" s="90" t="s">
        <v>591</v>
      </c>
      <c r="M3078" s="94" t="str">
        <f t="shared" si="51"/>
        <v>MARTIN Julia</v>
      </c>
      <c r="N3078" s="94" t="str">
        <f>IFERROR(VLOOKUP(A3078,'[2]CLASES-TEMPORADA 2022_2023-2023'!$A:$M,12,0),"")</f>
        <v/>
      </c>
      <c r="O3078" s="90" t="str">
        <f>IFERROR(VLOOKUP(A3078,'[2]CLASES-TEMPORADA 2022_2023-2023'!$A:$M,13,0),"")</f>
        <v/>
      </c>
    </row>
    <row r="3079" spans="1:15" s="94" customFormat="1" x14ac:dyDescent="0.2">
      <c r="A3079" s="116">
        <v>21943</v>
      </c>
      <c r="B3079" s="90" t="s">
        <v>8750</v>
      </c>
      <c r="C3079" s="90" t="s">
        <v>1011</v>
      </c>
      <c r="D3079" s="90" t="s">
        <v>4731</v>
      </c>
      <c r="E3079" s="90" t="s">
        <v>110</v>
      </c>
      <c r="F3079" s="90" t="s">
        <v>5815</v>
      </c>
      <c r="G3079" s="90" t="s">
        <v>16069</v>
      </c>
      <c r="H3079" s="90" t="s">
        <v>913</v>
      </c>
      <c r="I3079" s="90" t="s">
        <v>873</v>
      </c>
      <c r="J3079" s="116">
        <v>10427</v>
      </c>
      <c r="K3079" s="90" t="s">
        <v>1963</v>
      </c>
      <c r="L3079" s="90" t="s">
        <v>583</v>
      </c>
      <c r="M3079" s="94" t="str">
        <f t="shared" si="51"/>
        <v>BENITEZ Alvaro</v>
      </c>
      <c r="N3079" s="94" t="str">
        <f>IFERROR(VLOOKUP(A3079,'[2]CLASES-TEMPORADA 2022_2023-2023'!$A:$M,12,0),"")</f>
        <v/>
      </c>
      <c r="O3079" s="90" t="str">
        <f>IFERROR(VLOOKUP(A3079,'[2]CLASES-TEMPORADA 2022_2023-2023'!$A:$M,13,0),"")</f>
        <v/>
      </c>
    </row>
    <row r="3080" spans="1:15" s="94" customFormat="1" x14ac:dyDescent="0.2">
      <c r="A3080" s="116">
        <v>21941</v>
      </c>
      <c r="B3080" s="90" t="s">
        <v>8750</v>
      </c>
      <c r="C3080" s="90" t="s">
        <v>1043</v>
      </c>
      <c r="D3080" s="90" t="s">
        <v>1622</v>
      </c>
      <c r="E3080" s="90" t="s">
        <v>32</v>
      </c>
      <c r="F3080" s="90" t="s">
        <v>5816</v>
      </c>
      <c r="G3080" s="90" t="s">
        <v>16070</v>
      </c>
      <c r="H3080" s="90" t="s">
        <v>920</v>
      </c>
      <c r="I3080" s="90" t="s">
        <v>1183</v>
      </c>
      <c r="J3080" s="116">
        <v>600</v>
      </c>
      <c r="K3080" s="90" t="s">
        <v>1963</v>
      </c>
      <c r="L3080" s="90" t="s">
        <v>583</v>
      </c>
      <c r="M3080" s="94" t="str">
        <f t="shared" si="51"/>
        <v>HERRERO Santiago</v>
      </c>
      <c r="N3080" s="94" t="str">
        <f>IFERROR(VLOOKUP(A3080,'[2]CLASES-TEMPORADA 2022_2023-2023'!$A:$M,12,0),"")</f>
        <v/>
      </c>
      <c r="O3080" s="90" t="str">
        <f>IFERROR(VLOOKUP(A3080,'[2]CLASES-TEMPORADA 2022_2023-2023'!$A:$M,13,0),"")</f>
        <v/>
      </c>
    </row>
    <row r="3081" spans="1:15" s="94" customFormat="1" x14ac:dyDescent="0.2">
      <c r="A3081" s="116">
        <v>21928</v>
      </c>
      <c r="B3081" s="90" t="s">
        <v>10851</v>
      </c>
      <c r="C3081" s="90" t="s">
        <v>1641</v>
      </c>
      <c r="D3081" s="90" t="s">
        <v>5817</v>
      </c>
      <c r="E3081" s="90" t="s">
        <v>3139</v>
      </c>
      <c r="F3081" s="90" t="s">
        <v>5818</v>
      </c>
      <c r="G3081" s="90" t="s">
        <v>16071</v>
      </c>
      <c r="H3081" s="90" t="s">
        <v>913</v>
      </c>
      <c r="I3081" s="90" t="s">
        <v>1173</v>
      </c>
      <c r="J3081" s="116">
        <v>10131</v>
      </c>
      <c r="K3081" s="90" t="s">
        <v>1963</v>
      </c>
      <c r="L3081" s="90" t="s">
        <v>185</v>
      </c>
      <c r="M3081" s="94" t="str">
        <f t="shared" si="51"/>
        <v>PAREDES Carla</v>
      </c>
      <c r="N3081" s="94" t="str">
        <f>IFERROR(VLOOKUP(A3081,'[2]CLASES-TEMPORADA 2022_2023-2023'!$A:$M,12,0),"")</f>
        <v/>
      </c>
      <c r="O3081" s="90" t="str">
        <f>IFERROR(VLOOKUP(A3081,'[2]CLASES-TEMPORADA 2022_2023-2023'!$A:$M,13,0),"")</f>
        <v/>
      </c>
    </row>
    <row r="3082" spans="1:15" s="94" customFormat="1" x14ac:dyDescent="0.2">
      <c r="A3082" s="116">
        <v>21927</v>
      </c>
      <c r="B3082" s="90" t="s">
        <v>10851</v>
      </c>
      <c r="C3082" s="90" t="s">
        <v>998</v>
      </c>
      <c r="D3082" s="90" t="s">
        <v>5817</v>
      </c>
      <c r="E3082" s="90" t="s">
        <v>2933</v>
      </c>
      <c r="F3082" s="90" t="s">
        <v>2013</v>
      </c>
      <c r="G3082" s="90" t="s">
        <v>16072</v>
      </c>
      <c r="H3082" s="90" t="s">
        <v>913</v>
      </c>
      <c r="I3082" s="90" t="s">
        <v>1173</v>
      </c>
      <c r="J3082" s="116">
        <v>10131</v>
      </c>
      <c r="K3082" s="90" t="s">
        <v>1963</v>
      </c>
      <c r="L3082" s="90" t="s">
        <v>185</v>
      </c>
      <c r="M3082" s="94" t="str">
        <f t="shared" si="51"/>
        <v>MARIN Andrea</v>
      </c>
      <c r="N3082" s="94" t="str">
        <f>IFERROR(VLOOKUP(A3082,'[2]CLASES-TEMPORADA 2022_2023-2023'!$A:$M,12,0),"")</f>
        <v/>
      </c>
      <c r="O3082" s="90" t="str">
        <f>IFERROR(VLOOKUP(A3082,'[2]CLASES-TEMPORADA 2022_2023-2023'!$A:$M,13,0),"")</f>
        <v/>
      </c>
    </row>
    <row r="3083" spans="1:15" s="94" customFormat="1" x14ac:dyDescent="0.2">
      <c r="A3083" s="116">
        <v>21905</v>
      </c>
      <c r="B3083" s="90" t="s">
        <v>8750</v>
      </c>
      <c r="C3083" s="90" t="s">
        <v>138</v>
      </c>
      <c r="D3083" s="90" t="s">
        <v>16073</v>
      </c>
      <c r="E3083" s="90" t="s">
        <v>43</v>
      </c>
      <c r="F3083" s="90" t="s">
        <v>16074</v>
      </c>
      <c r="G3083" s="90" t="s">
        <v>16075</v>
      </c>
      <c r="H3083" s="90" t="s">
        <v>909</v>
      </c>
      <c r="I3083" s="90" t="s">
        <v>915</v>
      </c>
      <c r="J3083" s="116">
        <v>37</v>
      </c>
      <c r="K3083" s="90" t="s">
        <v>1963</v>
      </c>
      <c r="L3083" s="90" t="s">
        <v>185</v>
      </c>
      <c r="M3083" s="94" t="str">
        <f t="shared" si="51"/>
        <v>DELGADO Antonio</v>
      </c>
      <c r="N3083" s="94" t="str">
        <f>IFERROR(VLOOKUP(A3083,'[2]CLASES-TEMPORADA 2022_2023-2023'!$A:$M,12,0),"")</f>
        <v/>
      </c>
      <c r="O3083" s="90" t="str">
        <f>IFERROR(VLOOKUP(A3083,'[2]CLASES-TEMPORADA 2022_2023-2023'!$A:$M,13,0),"")</f>
        <v/>
      </c>
    </row>
    <row r="3084" spans="1:15" s="94" customFormat="1" x14ac:dyDescent="0.2">
      <c r="A3084" s="116">
        <v>21897</v>
      </c>
      <c r="B3084" s="90" t="s">
        <v>8750</v>
      </c>
      <c r="C3084" s="90" t="s">
        <v>5822</v>
      </c>
      <c r="D3084" s="90" t="s">
        <v>5823</v>
      </c>
      <c r="E3084" s="90" t="s">
        <v>32</v>
      </c>
      <c r="F3084" s="90" t="s">
        <v>5824</v>
      </c>
      <c r="G3084" s="90" t="s">
        <v>16076</v>
      </c>
      <c r="H3084" s="90" t="s">
        <v>920</v>
      </c>
      <c r="I3084" s="90" t="s">
        <v>673</v>
      </c>
      <c r="J3084" s="116">
        <v>10202</v>
      </c>
      <c r="K3084" s="90" t="s">
        <v>1963</v>
      </c>
      <c r="L3084" s="90" t="s">
        <v>583</v>
      </c>
      <c r="M3084" s="94" t="str">
        <f t="shared" si="51"/>
        <v>CARNICERO Santiago</v>
      </c>
      <c r="N3084" s="94" t="str">
        <f>IFERROR(VLOOKUP(A3084,'[2]CLASES-TEMPORADA 2022_2023-2023'!$A:$M,12,0),"")</f>
        <v/>
      </c>
      <c r="O3084" s="90" t="str">
        <f>IFERROR(VLOOKUP(A3084,'[2]CLASES-TEMPORADA 2022_2023-2023'!$A:$M,13,0),"")</f>
        <v/>
      </c>
    </row>
    <row r="3085" spans="1:15" s="94" customFormat="1" x14ac:dyDescent="0.2">
      <c r="A3085" s="116">
        <v>21896</v>
      </c>
      <c r="B3085" s="90" t="s">
        <v>8750</v>
      </c>
      <c r="C3085" s="90" t="s">
        <v>74</v>
      </c>
      <c r="D3085" s="90" t="s">
        <v>714</v>
      </c>
      <c r="E3085" s="90" t="s">
        <v>95</v>
      </c>
      <c r="F3085" s="90" t="s">
        <v>5825</v>
      </c>
      <c r="G3085" s="90" t="s">
        <v>16077</v>
      </c>
      <c r="H3085" s="90" t="s">
        <v>909</v>
      </c>
      <c r="I3085" s="90" t="s">
        <v>1015</v>
      </c>
      <c r="J3085" s="116">
        <v>10154</v>
      </c>
      <c r="K3085" s="90" t="s">
        <v>1963</v>
      </c>
      <c r="L3085" s="90" t="s">
        <v>583</v>
      </c>
      <c r="M3085" s="94" t="str">
        <f t="shared" si="51"/>
        <v>SANZ Fermin</v>
      </c>
      <c r="N3085" s="94">
        <f>IFERROR(VLOOKUP(A3085,'[2]CLASES-TEMPORADA 2022_2023-2023'!$A:$M,12,0),"")</f>
        <v>-1</v>
      </c>
      <c r="O3085" s="90">
        <f>IFERROR(VLOOKUP(A3085,'[2]CLASES-TEMPORADA 2022_2023-2023'!$A:$M,13,0),"")</f>
        <v>0</v>
      </c>
    </row>
    <row r="3086" spans="1:15" s="94" customFormat="1" x14ac:dyDescent="0.2">
      <c r="A3086" s="116">
        <v>21892</v>
      </c>
      <c r="B3086" s="90" t="s">
        <v>8750</v>
      </c>
      <c r="C3086" s="90" t="s">
        <v>19</v>
      </c>
      <c r="D3086" s="90" t="s">
        <v>1393</v>
      </c>
      <c r="E3086" s="90" t="s">
        <v>76</v>
      </c>
      <c r="F3086" s="90" t="s">
        <v>5826</v>
      </c>
      <c r="G3086" s="90" t="s">
        <v>16078</v>
      </c>
      <c r="H3086" s="90" t="s">
        <v>920</v>
      </c>
      <c r="I3086" s="90" t="s">
        <v>1014</v>
      </c>
      <c r="J3086" s="116">
        <v>10141</v>
      </c>
      <c r="K3086" s="90" t="s">
        <v>1963</v>
      </c>
      <c r="L3086" s="90" t="s">
        <v>585</v>
      </c>
      <c r="M3086" s="94" t="str">
        <f t="shared" si="51"/>
        <v>RUIZ Jose Manuel</v>
      </c>
      <c r="N3086" s="94" t="str">
        <f>IFERROR(VLOOKUP(A3086,'[2]CLASES-TEMPORADA 2022_2023-2023'!$A:$M,12,0),"")</f>
        <v/>
      </c>
      <c r="O3086" s="90" t="str">
        <f>IFERROR(VLOOKUP(A3086,'[2]CLASES-TEMPORADA 2022_2023-2023'!$A:$M,13,0),"")</f>
        <v/>
      </c>
    </row>
    <row r="3087" spans="1:15" s="94" customFormat="1" x14ac:dyDescent="0.2">
      <c r="A3087" s="116">
        <v>21891</v>
      </c>
      <c r="B3087" s="90" t="s">
        <v>8750</v>
      </c>
      <c r="C3087" s="90" t="s">
        <v>26</v>
      </c>
      <c r="D3087" s="90" t="s">
        <v>713</v>
      </c>
      <c r="E3087" s="90" t="s">
        <v>5827</v>
      </c>
      <c r="F3087" s="90" t="s">
        <v>5828</v>
      </c>
      <c r="G3087" s="90" t="s">
        <v>16079</v>
      </c>
      <c r="H3087" s="90" t="s">
        <v>913</v>
      </c>
      <c r="I3087" s="90" t="s">
        <v>1075</v>
      </c>
      <c r="J3087" s="116">
        <v>17</v>
      </c>
      <c r="K3087" s="90" t="s">
        <v>1963</v>
      </c>
      <c r="L3087" s="90" t="s">
        <v>591</v>
      </c>
      <c r="M3087" s="94" t="str">
        <f t="shared" si="51"/>
        <v>GOMEZ Ceferino</v>
      </c>
      <c r="N3087" s="94">
        <f>IFERROR(VLOOKUP(A3087,'[2]CLASES-TEMPORADA 2022_2023-2023'!$A:$M,12,0),"")</f>
        <v>11</v>
      </c>
      <c r="O3087" s="90" t="str">
        <f>IFERROR(VLOOKUP(A3087,'[2]CLASES-TEMPORADA 2022_2023-2023'!$A:$M,13,0),"")</f>
        <v>NAC</v>
      </c>
    </row>
    <row r="3088" spans="1:15" s="94" customFormat="1" x14ac:dyDescent="0.2">
      <c r="A3088" s="116">
        <v>21876</v>
      </c>
      <c r="B3088" s="90" t="s">
        <v>10851</v>
      </c>
      <c r="C3088" s="90" t="s">
        <v>158</v>
      </c>
      <c r="D3088" s="90" t="s">
        <v>5829</v>
      </c>
      <c r="E3088" s="90" t="s">
        <v>2933</v>
      </c>
      <c r="F3088" s="90" t="s">
        <v>5830</v>
      </c>
      <c r="G3088" s="90" t="s">
        <v>16080</v>
      </c>
      <c r="H3088" s="90" t="s">
        <v>913</v>
      </c>
      <c r="I3088" s="90" t="s">
        <v>1246</v>
      </c>
      <c r="J3088" s="116">
        <v>245</v>
      </c>
      <c r="K3088" s="90" t="s">
        <v>1963</v>
      </c>
      <c r="L3088" s="90" t="s">
        <v>588</v>
      </c>
      <c r="M3088" s="94" t="str">
        <f t="shared" si="51"/>
        <v>CHAVES Andrea</v>
      </c>
      <c r="N3088" s="94" t="str">
        <f>IFERROR(VLOOKUP(A3088,'[2]CLASES-TEMPORADA 2022_2023-2023'!$A:$M,12,0),"")</f>
        <v/>
      </c>
      <c r="O3088" s="90" t="str">
        <f>IFERROR(VLOOKUP(A3088,'[2]CLASES-TEMPORADA 2022_2023-2023'!$A:$M,13,0),"")</f>
        <v/>
      </c>
    </row>
    <row r="3089" spans="1:15" s="94" customFormat="1" x14ac:dyDescent="0.2">
      <c r="A3089" s="116">
        <v>21875</v>
      </c>
      <c r="B3089" s="90" t="s">
        <v>8750</v>
      </c>
      <c r="C3089" s="90" t="s">
        <v>1997</v>
      </c>
      <c r="D3089" s="90" t="s">
        <v>914</v>
      </c>
      <c r="E3089" s="90" t="s">
        <v>5291</v>
      </c>
      <c r="F3089" s="90" t="s">
        <v>5831</v>
      </c>
      <c r="G3089" s="90" t="s">
        <v>16081</v>
      </c>
      <c r="H3089" s="90" t="s">
        <v>913</v>
      </c>
      <c r="I3089" s="90" t="s">
        <v>1144</v>
      </c>
      <c r="J3089" s="116">
        <v>51</v>
      </c>
      <c r="K3089" s="90" t="s">
        <v>1963</v>
      </c>
      <c r="L3089" s="90" t="s">
        <v>585</v>
      </c>
      <c r="M3089" s="94" t="str">
        <f t="shared" si="51"/>
        <v>OLLER Cristobal</v>
      </c>
      <c r="N3089" s="94" t="str">
        <f>IFERROR(VLOOKUP(A3089,'[2]CLASES-TEMPORADA 2022_2023-2023'!$A:$M,12,0),"")</f>
        <v/>
      </c>
      <c r="O3089" s="90" t="str">
        <f>IFERROR(VLOOKUP(A3089,'[2]CLASES-TEMPORADA 2022_2023-2023'!$A:$M,13,0),"")</f>
        <v/>
      </c>
    </row>
    <row r="3090" spans="1:15" s="94" customFormat="1" x14ac:dyDescent="0.2">
      <c r="A3090" s="116">
        <v>21869</v>
      </c>
      <c r="B3090" s="90" t="s">
        <v>8750</v>
      </c>
      <c r="C3090" s="90" t="s">
        <v>29</v>
      </c>
      <c r="D3090" s="90" t="s">
        <v>1298</v>
      </c>
      <c r="E3090" s="90" t="s">
        <v>3004</v>
      </c>
      <c r="F3090" s="90" t="s">
        <v>5832</v>
      </c>
      <c r="G3090" s="90" t="s">
        <v>16082</v>
      </c>
      <c r="H3090" s="90" t="s">
        <v>920</v>
      </c>
      <c r="I3090" s="90" t="s">
        <v>937</v>
      </c>
      <c r="J3090" s="116">
        <v>248</v>
      </c>
      <c r="K3090" s="90" t="s">
        <v>1963</v>
      </c>
      <c r="L3090" s="90" t="s">
        <v>587</v>
      </c>
      <c r="M3090" s="94" t="str">
        <f t="shared" si="51"/>
        <v>SANCHEZ Josep</v>
      </c>
      <c r="N3090" s="94" t="str">
        <f>IFERROR(VLOOKUP(A3090,'[2]CLASES-TEMPORADA 2022_2023-2023'!$A:$M,12,0),"")</f>
        <v/>
      </c>
      <c r="O3090" s="90" t="str">
        <f>IFERROR(VLOOKUP(A3090,'[2]CLASES-TEMPORADA 2022_2023-2023'!$A:$M,13,0),"")</f>
        <v/>
      </c>
    </row>
    <row r="3091" spans="1:15" s="94" customFormat="1" x14ac:dyDescent="0.2">
      <c r="A3091" s="116">
        <v>21865</v>
      </c>
      <c r="B3091" s="90" t="s">
        <v>8750</v>
      </c>
      <c r="C3091" s="90" t="s">
        <v>172</v>
      </c>
      <c r="D3091" s="90" t="s">
        <v>559</v>
      </c>
      <c r="E3091" s="90" t="s">
        <v>143</v>
      </c>
      <c r="F3091" s="90" t="s">
        <v>5833</v>
      </c>
      <c r="G3091" s="90" t="s">
        <v>16083</v>
      </c>
      <c r="H3091" s="90" t="s">
        <v>920</v>
      </c>
      <c r="I3091" s="90" t="s">
        <v>1021</v>
      </c>
      <c r="J3091" s="116">
        <v>10178</v>
      </c>
      <c r="K3091" s="90" t="s">
        <v>1963</v>
      </c>
      <c r="L3091" s="90" t="s">
        <v>588</v>
      </c>
      <c r="M3091" s="94" t="str">
        <f t="shared" si="51"/>
        <v>LLAVE Asier</v>
      </c>
      <c r="N3091" s="94">
        <f>IFERROR(VLOOKUP(A3091,'[2]CLASES-TEMPORADA 2022_2023-2023'!$A:$M,12,0),"")</f>
        <v>6</v>
      </c>
      <c r="O3091" s="90" t="str">
        <f>IFERROR(VLOOKUP(A3091,'[2]CLASES-TEMPORADA 2022_2023-2023'!$A:$M,13,0),"")</f>
        <v>REV</v>
      </c>
    </row>
    <row r="3092" spans="1:15" s="94" customFormat="1" x14ac:dyDescent="0.2">
      <c r="A3092" s="116">
        <v>21862</v>
      </c>
      <c r="B3092" s="90" t="s">
        <v>8750</v>
      </c>
      <c r="C3092" s="90" t="s">
        <v>5835</v>
      </c>
      <c r="D3092" s="90" t="s">
        <v>32</v>
      </c>
      <c r="E3092" s="90" t="s">
        <v>34</v>
      </c>
      <c r="F3092" s="90" t="s">
        <v>5836</v>
      </c>
      <c r="G3092" s="90" t="s">
        <v>16084</v>
      </c>
      <c r="H3092" s="90" t="s">
        <v>913</v>
      </c>
      <c r="I3092" s="90" t="s">
        <v>1202</v>
      </c>
      <c r="J3092" s="116">
        <v>495</v>
      </c>
      <c r="K3092" s="90" t="s">
        <v>1963</v>
      </c>
      <c r="L3092" s="90" t="s">
        <v>599</v>
      </c>
      <c r="M3092" s="94" t="str">
        <f t="shared" si="51"/>
        <v>CARRASCAL Alejandro</v>
      </c>
      <c r="N3092" s="94" t="str">
        <f>IFERROR(VLOOKUP(A3092,'[2]CLASES-TEMPORADA 2022_2023-2023'!$A:$M,12,0),"")</f>
        <v/>
      </c>
      <c r="O3092" s="90" t="str">
        <f>IFERROR(VLOOKUP(A3092,'[2]CLASES-TEMPORADA 2022_2023-2023'!$A:$M,13,0),"")</f>
        <v/>
      </c>
    </row>
    <row r="3093" spans="1:15" s="94" customFormat="1" x14ac:dyDescent="0.2">
      <c r="A3093" s="116">
        <v>21859</v>
      </c>
      <c r="B3093" s="90" t="s">
        <v>8750</v>
      </c>
      <c r="C3093" s="90" t="s">
        <v>16085</v>
      </c>
      <c r="D3093" s="90"/>
      <c r="E3093" s="90" t="s">
        <v>12613</v>
      </c>
      <c r="F3093" s="90" t="s">
        <v>7622</v>
      </c>
      <c r="G3093" s="90" t="s">
        <v>16086</v>
      </c>
      <c r="H3093" s="90" t="s">
        <v>913</v>
      </c>
      <c r="I3093" s="90" t="s">
        <v>1119</v>
      </c>
      <c r="J3093" s="116">
        <v>534</v>
      </c>
      <c r="K3093" s="90" t="s">
        <v>2176</v>
      </c>
      <c r="L3093" s="90" t="s">
        <v>520</v>
      </c>
      <c r="M3093" s="94" t="str">
        <f t="shared" si="51"/>
        <v>ALTO Gaston</v>
      </c>
      <c r="N3093" s="94" t="str">
        <f>IFERROR(VLOOKUP(A3093,'[2]CLASES-TEMPORADA 2022_2023-2023'!$A:$M,12,0),"")</f>
        <v/>
      </c>
      <c r="O3093" s="90" t="str">
        <f>IFERROR(VLOOKUP(A3093,'[2]CLASES-TEMPORADA 2022_2023-2023'!$A:$M,13,0),"")</f>
        <v/>
      </c>
    </row>
    <row r="3094" spans="1:15" s="94" customFormat="1" x14ac:dyDescent="0.2">
      <c r="A3094" s="116">
        <v>21855</v>
      </c>
      <c r="B3094" s="90" t="s">
        <v>10851</v>
      </c>
      <c r="C3094" s="90" t="s">
        <v>5837</v>
      </c>
      <c r="D3094" s="90" t="s">
        <v>1717</v>
      </c>
      <c r="E3094" s="90" t="s">
        <v>2067</v>
      </c>
      <c r="F3094" s="90" t="s">
        <v>5204</v>
      </c>
      <c r="G3094" s="90" t="s">
        <v>16087</v>
      </c>
      <c r="H3094" s="90" t="s">
        <v>909</v>
      </c>
      <c r="I3094" s="90" t="s">
        <v>1210</v>
      </c>
      <c r="J3094" s="116">
        <v>668</v>
      </c>
      <c r="K3094" s="90" t="s">
        <v>1963</v>
      </c>
      <c r="L3094" s="90" t="s">
        <v>585</v>
      </c>
      <c r="M3094" s="94" t="str">
        <f t="shared" si="51"/>
        <v>GIRBES Lucia</v>
      </c>
      <c r="N3094" s="94" t="str">
        <f>IFERROR(VLOOKUP(A3094,'[2]CLASES-TEMPORADA 2022_2023-2023'!$A:$M,12,0),"")</f>
        <v/>
      </c>
      <c r="O3094" s="90" t="str">
        <f>IFERROR(VLOOKUP(A3094,'[2]CLASES-TEMPORADA 2022_2023-2023'!$A:$M,13,0),"")</f>
        <v/>
      </c>
    </row>
    <row r="3095" spans="1:15" s="94" customFormat="1" x14ac:dyDescent="0.2">
      <c r="A3095" s="116">
        <v>21851</v>
      </c>
      <c r="B3095" s="90" t="s">
        <v>8750</v>
      </c>
      <c r="C3095" s="90" t="s">
        <v>1910</v>
      </c>
      <c r="D3095" s="90" t="s">
        <v>19</v>
      </c>
      <c r="E3095" s="90" t="s">
        <v>5838</v>
      </c>
      <c r="F3095" s="90" t="s">
        <v>2646</v>
      </c>
      <c r="G3095" s="90" t="s">
        <v>16088</v>
      </c>
      <c r="H3095" s="90" t="s">
        <v>913</v>
      </c>
      <c r="I3095" s="90" t="s">
        <v>1210</v>
      </c>
      <c r="J3095" s="116">
        <v>668</v>
      </c>
      <c r="K3095" s="90" t="s">
        <v>1963</v>
      </c>
      <c r="L3095" s="90" t="s">
        <v>585</v>
      </c>
      <c r="M3095" s="94" t="str">
        <f t="shared" si="51"/>
        <v>GUILLOT Jose Carlos</v>
      </c>
      <c r="N3095" s="94" t="str">
        <f>IFERROR(VLOOKUP(A3095,'[2]CLASES-TEMPORADA 2022_2023-2023'!$A:$M,12,0),"")</f>
        <v/>
      </c>
      <c r="O3095" s="90" t="str">
        <f>IFERROR(VLOOKUP(A3095,'[2]CLASES-TEMPORADA 2022_2023-2023'!$A:$M,13,0),"")</f>
        <v/>
      </c>
    </row>
    <row r="3096" spans="1:15" s="94" customFormat="1" x14ac:dyDescent="0.2">
      <c r="A3096" s="116">
        <v>21850</v>
      </c>
      <c r="B3096" s="90" t="s">
        <v>8750</v>
      </c>
      <c r="C3096" s="90" t="s">
        <v>5837</v>
      </c>
      <c r="D3096" s="90" t="s">
        <v>1717</v>
      </c>
      <c r="E3096" s="90" t="s">
        <v>79</v>
      </c>
      <c r="F3096" s="90" t="s">
        <v>4251</v>
      </c>
      <c r="G3096" s="90" t="s">
        <v>16089</v>
      </c>
      <c r="H3096" s="90" t="s">
        <v>909</v>
      </c>
      <c r="I3096" s="90" t="s">
        <v>1210</v>
      </c>
      <c r="J3096" s="116">
        <v>668</v>
      </c>
      <c r="K3096" s="90" t="s">
        <v>1963</v>
      </c>
      <c r="L3096" s="90" t="s">
        <v>585</v>
      </c>
      <c r="M3096" s="94" t="str">
        <f t="shared" si="51"/>
        <v>GIRBES Miguel</v>
      </c>
      <c r="N3096" s="94" t="str">
        <f>IFERROR(VLOOKUP(A3096,'[2]CLASES-TEMPORADA 2022_2023-2023'!$A:$M,12,0),"")</f>
        <v/>
      </c>
      <c r="O3096" s="90" t="str">
        <f>IFERROR(VLOOKUP(A3096,'[2]CLASES-TEMPORADA 2022_2023-2023'!$A:$M,13,0),"")</f>
        <v/>
      </c>
    </row>
    <row r="3097" spans="1:15" s="94" customFormat="1" x14ac:dyDescent="0.2">
      <c r="A3097" s="116">
        <v>21837</v>
      </c>
      <c r="B3097" s="90" t="s">
        <v>8750</v>
      </c>
      <c r="C3097" s="90" t="s">
        <v>29</v>
      </c>
      <c r="D3097" s="90" t="s">
        <v>1023</v>
      </c>
      <c r="E3097" s="90" t="s">
        <v>3209</v>
      </c>
      <c r="F3097" s="90" t="s">
        <v>16090</v>
      </c>
      <c r="G3097" s="90" t="s">
        <v>16091</v>
      </c>
      <c r="H3097" s="90" t="s">
        <v>909</v>
      </c>
      <c r="I3097" s="90" t="s">
        <v>1176</v>
      </c>
      <c r="J3097" s="116">
        <v>10133</v>
      </c>
      <c r="K3097" s="90" t="s">
        <v>1963</v>
      </c>
      <c r="L3097" s="90" t="s">
        <v>591</v>
      </c>
      <c r="M3097" s="94" t="str">
        <f t="shared" si="51"/>
        <v>SANCHEZ Jose Luis</v>
      </c>
      <c r="N3097" s="94" t="str">
        <f>IFERROR(VLOOKUP(A3097,'[2]CLASES-TEMPORADA 2022_2023-2023'!$A:$M,12,0),"")</f>
        <v/>
      </c>
      <c r="O3097" s="90" t="str">
        <f>IFERROR(VLOOKUP(A3097,'[2]CLASES-TEMPORADA 2022_2023-2023'!$A:$M,13,0),"")</f>
        <v/>
      </c>
    </row>
    <row r="3098" spans="1:15" s="94" customFormat="1" x14ac:dyDescent="0.2">
      <c r="A3098" s="116">
        <v>21826</v>
      </c>
      <c r="B3098" s="90" t="s">
        <v>8750</v>
      </c>
      <c r="C3098" s="90" t="s">
        <v>1385</v>
      </c>
      <c r="D3098" s="90" t="s">
        <v>115</v>
      </c>
      <c r="E3098" s="90" t="s">
        <v>5839</v>
      </c>
      <c r="F3098" s="90" t="s">
        <v>5840</v>
      </c>
      <c r="G3098" s="90" t="s">
        <v>16092</v>
      </c>
      <c r="H3098" s="90" t="s">
        <v>913</v>
      </c>
      <c r="I3098" s="90" t="s">
        <v>1167</v>
      </c>
      <c r="J3098" s="116">
        <v>682</v>
      </c>
      <c r="K3098" s="90" t="s">
        <v>1963</v>
      </c>
      <c r="L3098" s="90" t="s">
        <v>520</v>
      </c>
      <c r="M3098" s="94" t="str">
        <f t="shared" si="51"/>
        <v>MALOV Alexander</v>
      </c>
      <c r="N3098" s="94" t="str">
        <f>IFERROR(VLOOKUP(A3098,'[2]CLASES-TEMPORADA 2022_2023-2023'!$A:$M,12,0),"")</f>
        <v/>
      </c>
      <c r="O3098" s="90" t="str">
        <f>IFERROR(VLOOKUP(A3098,'[2]CLASES-TEMPORADA 2022_2023-2023'!$A:$M,13,0),"")</f>
        <v/>
      </c>
    </row>
    <row r="3099" spans="1:15" s="94" customFormat="1" x14ac:dyDescent="0.2">
      <c r="A3099" s="116">
        <v>21825</v>
      </c>
      <c r="B3099" s="90" t="s">
        <v>8750</v>
      </c>
      <c r="C3099" s="90" t="s">
        <v>5231</v>
      </c>
      <c r="D3099" s="90"/>
      <c r="E3099" s="90" t="s">
        <v>5841</v>
      </c>
      <c r="F3099" s="90" t="s">
        <v>5842</v>
      </c>
      <c r="G3099" s="90" t="s">
        <v>16093</v>
      </c>
      <c r="H3099" s="90" t="s">
        <v>913</v>
      </c>
      <c r="I3099" s="90" t="s">
        <v>1133</v>
      </c>
      <c r="J3099" s="116">
        <v>43</v>
      </c>
      <c r="K3099" s="90" t="s">
        <v>2176</v>
      </c>
      <c r="L3099" s="90" t="s">
        <v>520</v>
      </c>
      <c r="M3099" s="94" t="str">
        <f t="shared" si="51"/>
        <v>BAYONA Lucas Eduardo</v>
      </c>
      <c r="N3099" s="94" t="str">
        <f>IFERROR(VLOOKUP(A3099,'[2]CLASES-TEMPORADA 2022_2023-2023'!$A:$M,12,0),"")</f>
        <v/>
      </c>
      <c r="O3099" s="90" t="str">
        <f>IFERROR(VLOOKUP(A3099,'[2]CLASES-TEMPORADA 2022_2023-2023'!$A:$M,13,0),"")</f>
        <v/>
      </c>
    </row>
    <row r="3100" spans="1:15" s="94" customFormat="1" x14ac:dyDescent="0.2">
      <c r="A3100" s="116">
        <v>21823</v>
      </c>
      <c r="B3100" s="90" t="s">
        <v>8750</v>
      </c>
      <c r="C3100" s="90" t="s">
        <v>1459</v>
      </c>
      <c r="D3100" s="90" t="s">
        <v>5843</v>
      </c>
      <c r="E3100" s="90" t="s">
        <v>5844</v>
      </c>
      <c r="F3100" s="90" t="s">
        <v>5845</v>
      </c>
      <c r="G3100" s="90" t="s">
        <v>16094</v>
      </c>
      <c r="H3100" s="90" t="s">
        <v>913</v>
      </c>
      <c r="I3100" s="90" t="s">
        <v>1186</v>
      </c>
      <c r="J3100" s="116">
        <v>276</v>
      </c>
      <c r="K3100" s="90" t="s">
        <v>1963</v>
      </c>
      <c r="L3100" s="90" t="s">
        <v>585</v>
      </c>
      <c r="M3100" s="94" t="str">
        <f t="shared" si="51"/>
        <v>GUILLEM Mario Francisco</v>
      </c>
      <c r="N3100" s="94" t="str">
        <f>IFERROR(VLOOKUP(A3100,'[2]CLASES-TEMPORADA 2022_2023-2023'!$A:$M,12,0),"")</f>
        <v/>
      </c>
      <c r="O3100" s="90" t="str">
        <f>IFERROR(VLOOKUP(A3100,'[2]CLASES-TEMPORADA 2022_2023-2023'!$A:$M,13,0),"")</f>
        <v/>
      </c>
    </row>
    <row r="3101" spans="1:15" s="94" customFormat="1" x14ac:dyDescent="0.2">
      <c r="A3101" s="116">
        <v>21822</v>
      </c>
      <c r="B3101" s="90" t="s">
        <v>8750</v>
      </c>
      <c r="C3101" s="90" t="s">
        <v>2969</v>
      </c>
      <c r="D3101" s="90" t="s">
        <v>1298</v>
      </c>
      <c r="E3101" s="90" t="s">
        <v>5846</v>
      </c>
      <c r="F3101" s="90" t="s">
        <v>5847</v>
      </c>
      <c r="G3101" s="90" t="s">
        <v>16095</v>
      </c>
      <c r="H3101" s="90" t="s">
        <v>913</v>
      </c>
      <c r="I3101" s="90" t="s">
        <v>1124</v>
      </c>
      <c r="J3101" s="116">
        <v>175</v>
      </c>
      <c r="K3101" s="90" t="s">
        <v>2011</v>
      </c>
      <c r="L3101" s="90" t="s">
        <v>520</v>
      </c>
      <c r="M3101" s="94" t="str">
        <f t="shared" si="51"/>
        <v>CABEZAS Ignacio Andres</v>
      </c>
      <c r="N3101" s="94" t="str">
        <f>IFERROR(VLOOKUP(A3101,'[2]CLASES-TEMPORADA 2022_2023-2023'!$A:$M,12,0),"")</f>
        <v/>
      </c>
      <c r="O3101" s="90" t="str">
        <f>IFERROR(VLOOKUP(A3101,'[2]CLASES-TEMPORADA 2022_2023-2023'!$A:$M,13,0),"")</f>
        <v/>
      </c>
    </row>
    <row r="3102" spans="1:15" s="94" customFormat="1" x14ac:dyDescent="0.2">
      <c r="A3102" s="116">
        <v>21821</v>
      </c>
      <c r="B3102" s="90" t="s">
        <v>8750</v>
      </c>
      <c r="C3102" s="90" t="s">
        <v>5848</v>
      </c>
      <c r="D3102" s="90"/>
      <c r="E3102" s="90" t="s">
        <v>5849</v>
      </c>
      <c r="F3102" s="90" t="s">
        <v>5850</v>
      </c>
      <c r="G3102" s="90" t="s">
        <v>16096</v>
      </c>
      <c r="H3102" s="90" t="s">
        <v>920</v>
      </c>
      <c r="I3102" s="90" t="s">
        <v>1224</v>
      </c>
      <c r="J3102" s="116">
        <v>10153</v>
      </c>
      <c r="K3102" s="90" t="s">
        <v>2540</v>
      </c>
      <c r="L3102" s="90" t="s">
        <v>593</v>
      </c>
      <c r="M3102" s="94" t="str">
        <f t="shared" si="51"/>
        <v>STEIN Günter</v>
      </c>
      <c r="N3102" s="94" t="str">
        <f>IFERROR(VLOOKUP(A3102,'[2]CLASES-TEMPORADA 2022_2023-2023'!$A:$M,12,0),"")</f>
        <v/>
      </c>
      <c r="O3102" s="90" t="str">
        <f>IFERROR(VLOOKUP(A3102,'[2]CLASES-TEMPORADA 2022_2023-2023'!$A:$M,13,0),"")</f>
        <v/>
      </c>
    </row>
    <row r="3103" spans="1:15" s="94" customFormat="1" x14ac:dyDescent="0.2">
      <c r="A3103" s="116">
        <v>21806</v>
      </c>
      <c r="B3103" s="90" t="s">
        <v>8750</v>
      </c>
      <c r="C3103" s="90" t="s">
        <v>19</v>
      </c>
      <c r="D3103" s="90" t="s">
        <v>5851</v>
      </c>
      <c r="E3103" s="90" t="s">
        <v>48</v>
      </c>
      <c r="F3103" s="90" t="s">
        <v>5852</v>
      </c>
      <c r="G3103" s="90" t="s">
        <v>16097</v>
      </c>
      <c r="H3103" s="90" t="s">
        <v>913</v>
      </c>
      <c r="I3103" s="90" t="s">
        <v>2219</v>
      </c>
      <c r="J3103" s="116">
        <v>10475</v>
      </c>
      <c r="K3103" s="90" t="s">
        <v>1963</v>
      </c>
      <c r="L3103" s="90" t="s">
        <v>591</v>
      </c>
      <c r="M3103" s="94" t="str">
        <f t="shared" si="51"/>
        <v>RUIZ Javier</v>
      </c>
      <c r="N3103" s="94" t="str">
        <f>IFERROR(VLOOKUP(A3103,'[2]CLASES-TEMPORADA 2022_2023-2023'!$A:$M,12,0),"")</f>
        <v/>
      </c>
      <c r="O3103" s="90" t="str">
        <f>IFERROR(VLOOKUP(A3103,'[2]CLASES-TEMPORADA 2022_2023-2023'!$A:$M,13,0),"")</f>
        <v/>
      </c>
    </row>
    <row r="3104" spans="1:15" s="94" customFormat="1" x14ac:dyDescent="0.2">
      <c r="A3104" s="116">
        <v>21802</v>
      </c>
      <c r="B3104" s="90" t="s">
        <v>8750</v>
      </c>
      <c r="C3104" s="90" t="s">
        <v>162</v>
      </c>
      <c r="D3104" s="90" t="s">
        <v>1357</v>
      </c>
      <c r="E3104" s="90" t="s">
        <v>3538</v>
      </c>
      <c r="F3104" s="90" t="s">
        <v>3213</v>
      </c>
      <c r="G3104" s="90" t="s">
        <v>16098</v>
      </c>
      <c r="H3104" s="90" t="s">
        <v>913</v>
      </c>
      <c r="I3104" s="90" t="s">
        <v>958</v>
      </c>
      <c r="J3104" s="116">
        <v>355</v>
      </c>
      <c r="K3104" s="90" t="s">
        <v>1963</v>
      </c>
      <c r="L3104" s="90" t="s">
        <v>604</v>
      </c>
      <c r="M3104" s="94" t="str">
        <f t="shared" si="51"/>
        <v>QUEVEDO Nico</v>
      </c>
      <c r="N3104" s="94" t="str">
        <f>IFERROR(VLOOKUP(A3104,'[2]CLASES-TEMPORADA 2022_2023-2023'!$A:$M,12,0),"")</f>
        <v/>
      </c>
      <c r="O3104" s="90" t="str">
        <f>IFERROR(VLOOKUP(A3104,'[2]CLASES-TEMPORADA 2022_2023-2023'!$A:$M,13,0),"")</f>
        <v/>
      </c>
    </row>
    <row r="3105" spans="1:15" s="94" customFormat="1" x14ac:dyDescent="0.2">
      <c r="A3105" s="116">
        <v>21797</v>
      </c>
      <c r="B3105" s="90" t="s">
        <v>8750</v>
      </c>
      <c r="C3105" s="90" t="s">
        <v>1621</v>
      </c>
      <c r="D3105" s="90" t="s">
        <v>1413</v>
      </c>
      <c r="E3105" s="90" t="s">
        <v>1271</v>
      </c>
      <c r="F3105" s="90" t="s">
        <v>5853</v>
      </c>
      <c r="G3105" s="90" t="s">
        <v>16099</v>
      </c>
      <c r="H3105" s="90" t="s">
        <v>920</v>
      </c>
      <c r="I3105" s="90" t="s">
        <v>1123</v>
      </c>
      <c r="J3105" s="116">
        <v>87</v>
      </c>
      <c r="K3105" s="90" t="s">
        <v>1963</v>
      </c>
      <c r="L3105" s="90" t="s">
        <v>627</v>
      </c>
      <c r="M3105" s="94" t="str">
        <f t="shared" si="51"/>
        <v>IZKUE Luis</v>
      </c>
      <c r="N3105" s="94" t="str">
        <f>IFERROR(VLOOKUP(A3105,'[2]CLASES-TEMPORADA 2022_2023-2023'!$A:$M,12,0),"")</f>
        <v/>
      </c>
      <c r="O3105" s="90" t="str">
        <f>IFERROR(VLOOKUP(A3105,'[2]CLASES-TEMPORADA 2022_2023-2023'!$A:$M,13,0),"")</f>
        <v/>
      </c>
    </row>
    <row r="3106" spans="1:15" s="94" customFormat="1" x14ac:dyDescent="0.2">
      <c r="A3106" s="116">
        <v>21784</v>
      </c>
      <c r="B3106" s="90" t="s">
        <v>8750</v>
      </c>
      <c r="C3106" s="90" t="s">
        <v>1043</v>
      </c>
      <c r="D3106" s="90" t="s">
        <v>2433</v>
      </c>
      <c r="E3106" s="90" t="s">
        <v>1079</v>
      </c>
      <c r="F3106" s="90" t="s">
        <v>5854</v>
      </c>
      <c r="G3106" s="90" t="s">
        <v>16100</v>
      </c>
      <c r="H3106" s="90" t="s">
        <v>913</v>
      </c>
      <c r="I3106" s="90" t="s">
        <v>971</v>
      </c>
      <c r="J3106" s="116">
        <v>10124</v>
      </c>
      <c r="K3106" s="90" t="s">
        <v>1963</v>
      </c>
      <c r="L3106" s="90" t="s">
        <v>583</v>
      </c>
      <c r="M3106" s="94" t="str">
        <f t="shared" si="51"/>
        <v>HERRERO Hugo</v>
      </c>
      <c r="N3106" s="94" t="str">
        <f>IFERROR(VLOOKUP(A3106,'[2]CLASES-TEMPORADA 2022_2023-2023'!$A:$M,12,0),"")</f>
        <v/>
      </c>
      <c r="O3106" s="90" t="str">
        <f>IFERROR(VLOOKUP(A3106,'[2]CLASES-TEMPORADA 2022_2023-2023'!$A:$M,13,0),"")</f>
        <v/>
      </c>
    </row>
    <row r="3107" spans="1:15" s="94" customFormat="1" x14ac:dyDescent="0.2">
      <c r="A3107" s="116">
        <v>21758</v>
      </c>
      <c r="B3107" s="90" t="s">
        <v>8750</v>
      </c>
      <c r="C3107" s="90" t="s">
        <v>1682</v>
      </c>
      <c r="D3107" s="90" t="s">
        <v>5859</v>
      </c>
      <c r="E3107" s="90" t="s">
        <v>48</v>
      </c>
      <c r="F3107" s="90" t="s">
        <v>5860</v>
      </c>
      <c r="G3107" s="90" t="s">
        <v>16101</v>
      </c>
      <c r="H3107" s="90" t="s">
        <v>920</v>
      </c>
      <c r="I3107" s="90" t="s">
        <v>1021</v>
      </c>
      <c r="J3107" s="116">
        <v>10178</v>
      </c>
      <c r="K3107" s="90" t="s">
        <v>1963</v>
      </c>
      <c r="L3107" s="90" t="s">
        <v>588</v>
      </c>
      <c r="M3107" s="94" t="str">
        <f t="shared" si="51"/>
        <v>ORTEGA Javier</v>
      </c>
      <c r="N3107" s="94" t="str">
        <f>IFERROR(VLOOKUP(A3107,'[2]CLASES-TEMPORADA 2022_2023-2023'!$A:$M,12,0),"")</f>
        <v/>
      </c>
      <c r="O3107" s="90" t="str">
        <f>IFERROR(VLOOKUP(A3107,'[2]CLASES-TEMPORADA 2022_2023-2023'!$A:$M,13,0),"")</f>
        <v/>
      </c>
    </row>
    <row r="3108" spans="1:15" s="94" customFormat="1" x14ac:dyDescent="0.2">
      <c r="A3108" s="116">
        <v>21754</v>
      </c>
      <c r="B3108" s="90" t="s">
        <v>8750</v>
      </c>
      <c r="C3108" s="90" t="s">
        <v>25</v>
      </c>
      <c r="D3108" s="90" t="s">
        <v>5862</v>
      </c>
      <c r="E3108" s="90" t="s">
        <v>5863</v>
      </c>
      <c r="F3108" s="90" t="s">
        <v>5864</v>
      </c>
      <c r="G3108" s="90" t="s">
        <v>16102</v>
      </c>
      <c r="H3108" s="90" t="s">
        <v>913</v>
      </c>
      <c r="I3108" s="90" t="s">
        <v>947</v>
      </c>
      <c r="J3108" s="116">
        <v>274</v>
      </c>
      <c r="K3108" s="90" t="s">
        <v>1963</v>
      </c>
      <c r="L3108" s="90" t="s">
        <v>588</v>
      </c>
      <c r="M3108" s="94" t="str">
        <f t="shared" si="51"/>
        <v>MARTINEZ Imanol</v>
      </c>
      <c r="N3108" s="94" t="str">
        <f>IFERROR(VLOOKUP(A3108,'[2]CLASES-TEMPORADA 2022_2023-2023'!$A:$M,12,0),"")</f>
        <v/>
      </c>
      <c r="O3108" s="90" t="str">
        <f>IFERROR(VLOOKUP(A3108,'[2]CLASES-TEMPORADA 2022_2023-2023'!$A:$M,13,0),"")</f>
        <v/>
      </c>
    </row>
    <row r="3109" spans="1:15" s="94" customFormat="1" x14ac:dyDescent="0.2">
      <c r="A3109" s="116">
        <v>21752</v>
      </c>
      <c r="B3109" s="90" t="s">
        <v>8750</v>
      </c>
      <c r="C3109" s="90" t="s">
        <v>5865</v>
      </c>
      <c r="D3109" s="90" t="s">
        <v>1327</v>
      </c>
      <c r="E3109" s="90" t="s">
        <v>5866</v>
      </c>
      <c r="F3109" s="90" t="s">
        <v>5867</v>
      </c>
      <c r="G3109" s="90" t="s">
        <v>16103</v>
      </c>
      <c r="H3109" s="90" t="s">
        <v>913</v>
      </c>
      <c r="I3109" s="90" t="s">
        <v>1152</v>
      </c>
      <c r="J3109" s="116">
        <v>62</v>
      </c>
      <c r="K3109" s="90" t="s">
        <v>1963</v>
      </c>
      <c r="L3109" s="90" t="s">
        <v>588</v>
      </c>
      <c r="M3109" s="94" t="str">
        <f t="shared" si="51"/>
        <v>MANCHA Hodei</v>
      </c>
      <c r="N3109" s="94" t="str">
        <f>IFERROR(VLOOKUP(A3109,'[2]CLASES-TEMPORADA 2022_2023-2023'!$A:$M,12,0),"")</f>
        <v/>
      </c>
      <c r="O3109" s="90" t="str">
        <f>IFERROR(VLOOKUP(A3109,'[2]CLASES-TEMPORADA 2022_2023-2023'!$A:$M,13,0),"")</f>
        <v/>
      </c>
    </row>
    <row r="3110" spans="1:15" s="94" customFormat="1" x14ac:dyDescent="0.2">
      <c r="A3110" s="116">
        <v>21747</v>
      </c>
      <c r="B3110" s="90" t="s">
        <v>8750</v>
      </c>
      <c r="C3110" s="90" t="s">
        <v>5868</v>
      </c>
      <c r="D3110" s="90" t="s">
        <v>5869</v>
      </c>
      <c r="E3110" s="90" t="s">
        <v>4847</v>
      </c>
      <c r="F3110" s="90" t="s">
        <v>5870</v>
      </c>
      <c r="G3110" s="90" t="s">
        <v>16104</v>
      </c>
      <c r="H3110" s="90" t="s">
        <v>913</v>
      </c>
      <c r="I3110" s="90" t="s">
        <v>955</v>
      </c>
      <c r="J3110" s="116">
        <v>331</v>
      </c>
      <c r="K3110" s="90" t="s">
        <v>1963</v>
      </c>
      <c r="L3110" s="90" t="s">
        <v>588</v>
      </c>
      <c r="M3110" s="94" t="str">
        <f t="shared" si="51"/>
        <v>INSAUSTI Aimar</v>
      </c>
      <c r="N3110" s="94" t="str">
        <f>IFERROR(VLOOKUP(A3110,'[2]CLASES-TEMPORADA 2022_2023-2023'!$A:$M,12,0),"")</f>
        <v/>
      </c>
      <c r="O3110" s="90" t="str">
        <f>IFERROR(VLOOKUP(A3110,'[2]CLASES-TEMPORADA 2022_2023-2023'!$A:$M,13,0),"")</f>
        <v/>
      </c>
    </row>
    <row r="3111" spans="1:15" s="94" customFormat="1" x14ac:dyDescent="0.2">
      <c r="A3111" s="116">
        <v>21743</v>
      </c>
      <c r="B3111" s="90" t="s">
        <v>8750</v>
      </c>
      <c r="C3111" s="90" t="s">
        <v>5871</v>
      </c>
      <c r="D3111" s="90" t="s">
        <v>5872</v>
      </c>
      <c r="E3111" s="90" t="s">
        <v>5873</v>
      </c>
      <c r="F3111" s="90" t="s">
        <v>5874</v>
      </c>
      <c r="G3111" s="90" t="s">
        <v>16105</v>
      </c>
      <c r="H3111" s="90" t="s">
        <v>909</v>
      </c>
      <c r="I3111" s="90" t="s">
        <v>926</v>
      </c>
      <c r="J3111" s="116">
        <v>100</v>
      </c>
      <c r="K3111" s="90" t="s">
        <v>1963</v>
      </c>
      <c r="L3111" s="90" t="s">
        <v>588</v>
      </c>
      <c r="M3111" s="94" t="str">
        <f t="shared" si="51"/>
        <v>GAZTAÑAGA Francisco Maria</v>
      </c>
      <c r="N3111" s="94" t="str">
        <f>IFERROR(VLOOKUP(A3111,'[2]CLASES-TEMPORADA 2022_2023-2023'!$A:$M,12,0),"")</f>
        <v/>
      </c>
      <c r="O3111" s="90" t="str">
        <f>IFERROR(VLOOKUP(A3111,'[2]CLASES-TEMPORADA 2022_2023-2023'!$A:$M,13,0),"")</f>
        <v/>
      </c>
    </row>
    <row r="3112" spans="1:15" s="94" customFormat="1" x14ac:dyDescent="0.2">
      <c r="A3112" s="116">
        <v>21739</v>
      </c>
      <c r="B3112" s="90" t="s">
        <v>8750</v>
      </c>
      <c r="C3112" s="90" t="s">
        <v>5875</v>
      </c>
      <c r="D3112" s="90" t="s">
        <v>5876</v>
      </c>
      <c r="E3112" s="90" t="s">
        <v>5877</v>
      </c>
      <c r="F3112" s="90" t="s">
        <v>5878</v>
      </c>
      <c r="G3112" s="90" t="s">
        <v>16106</v>
      </c>
      <c r="H3112" s="90" t="s">
        <v>920</v>
      </c>
      <c r="I3112" s="90" t="s">
        <v>948</v>
      </c>
      <c r="J3112" s="116">
        <v>284</v>
      </c>
      <c r="K3112" s="90" t="s">
        <v>1963</v>
      </c>
      <c r="L3112" s="90" t="s">
        <v>588</v>
      </c>
      <c r="M3112" s="94" t="str">
        <f t="shared" si="51"/>
        <v>DE LA MATA Arturo</v>
      </c>
      <c r="N3112" s="94" t="str">
        <f>IFERROR(VLOOKUP(A3112,'[2]CLASES-TEMPORADA 2022_2023-2023'!$A:$M,12,0),"")</f>
        <v/>
      </c>
      <c r="O3112" s="90" t="str">
        <f>IFERROR(VLOOKUP(A3112,'[2]CLASES-TEMPORADA 2022_2023-2023'!$A:$M,13,0),"")</f>
        <v/>
      </c>
    </row>
    <row r="3113" spans="1:15" s="94" customFormat="1" x14ac:dyDescent="0.2">
      <c r="A3113" s="116">
        <v>21737</v>
      </c>
      <c r="B3113" s="90" t="s">
        <v>8750</v>
      </c>
      <c r="C3113" s="90" t="s">
        <v>5879</v>
      </c>
      <c r="D3113" s="90" t="s">
        <v>5879</v>
      </c>
      <c r="E3113" s="90" t="s">
        <v>5880</v>
      </c>
      <c r="F3113" s="90" t="s">
        <v>5881</v>
      </c>
      <c r="G3113" s="90" t="s">
        <v>16107</v>
      </c>
      <c r="H3113" s="90" t="s">
        <v>913</v>
      </c>
      <c r="I3113" s="90" t="s">
        <v>1064</v>
      </c>
      <c r="J3113" s="116">
        <v>10132</v>
      </c>
      <c r="K3113" s="90" t="s">
        <v>2165</v>
      </c>
      <c r="L3113" s="90" t="s">
        <v>184</v>
      </c>
      <c r="M3113" s="94" t="str">
        <f t="shared" si="51"/>
        <v>BORCIC Dorde</v>
      </c>
      <c r="N3113" s="94" t="str">
        <f>IFERROR(VLOOKUP(A3113,'[2]CLASES-TEMPORADA 2022_2023-2023'!$A:$M,12,0),"")</f>
        <v/>
      </c>
      <c r="O3113" s="90" t="str">
        <f>IFERROR(VLOOKUP(A3113,'[2]CLASES-TEMPORADA 2022_2023-2023'!$A:$M,13,0),"")</f>
        <v/>
      </c>
    </row>
    <row r="3114" spans="1:15" s="94" customFormat="1" x14ac:dyDescent="0.2">
      <c r="A3114" s="116">
        <v>21734</v>
      </c>
      <c r="B3114" s="90" t="s">
        <v>8750</v>
      </c>
      <c r="C3114" s="90" t="s">
        <v>5882</v>
      </c>
      <c r="D3114" s="90" t="s">
        <v>4415</v>
      </c>
      <c r="E3114" s="90" t="s">
        <v>3581</v>
      </c>
      <c r="F3114" s="90" t="s">
        <v>5883</v>
      </c>
      <c r="G3114" s="90" t="s">
        <v>16108</v>
      </c>
      <c r="H3114" s="90" t="s">
        <v>913</v>
      </c>
      <c r="I3114" s="90" t="s">
        <v>1220</v>
      </c>
      <c r="J3114" s="116">
        <v>10015</v>
      </c>
      <c r="K3114" s="90" t="s">
        <v>1963</v>
      </c>
      <c r="L3114" s="90" t="s">
        <v>588</v>
      </c>
      <c r="M3114" s="94" t="str">
        <f t="shared" si="51"/>
        <v>ARROZPIDE Iñigo</v>
      </c>
      <c r="N3114" s="94" t="str">
        <f>IFERROR(VLOOKUP(A3114,'[2]CLASES-TEMPORADA 2022_2023-2023'!$A:$M,12,0),"")</f>
        <v/>
      </c>
      <c r="O3114" s="90" t="str">
        <f>IFERROR(VLOOKUP(A3114,'[2]CLASES-TEMPORADA 2022_2023-2023'!$A:$M,13,0),"")</f>
        <v/>
      </c>
    </row>
    <row r="3115" spans="1:15" s="94" customFormat="1" x14ac:dyDescent="0.2">
      <c r="A3115" s="116">
        <v>21733</v>
      </c>
      <c r="B3115" s="90" t="s">
        <v>8750</v>
      </c>
      <c r="C3115" s="90" t="s">
        <v>163</v>
      </c>
      <c r="D3115" s="90" t="s">
        <v>4842</v>
      </c>
      <c r="E3115" s="90" t="s">
        <v>3417</v>
      </c>
      <c r="F3115" s="90" t="s">
        <v>5884</v>
      </c>
      <c r="G3115" s="90" t="s">
        <v>16109</v>
      </c>
      <c r="H3115" s="90" t="s">
        <v>913</v>
      </c>
      <c r="I3115" s="90" t="s">
        <v>1152</v>
      </c>
      <c r="J3115" s="116">
        <v>62</v>
      </c>
      <c r="K3115" s="90" t="s">
        <v>1963</v>
      </c>
      <c r="L3115" s="90" t="s">
        <v>588</v>
      </c>
      <c r="M3115" s="94" t="str">
        <f t="shared" si="51"/>
        <v>ANGULO Mikel</v>
      </c>
      <c r="N3115" s="94" t="str">
        <f>IFERROR(VLOOKUP(A3115,'[2]CLASES-TEMPORADA 2022_2023-2023'!$A:$M,12,0),"")</f>
        <v/>
      </c>
      <c r="O3115" s="90" t="str">
        <f>IFERROR(VLOOKUP(A3115,'[2]CLASES-TEMPORADA 2022_2023-2023'!$A:$M,13,0),"")</f>
        <v/>
      </c>
    </row>
    <row r="3116" spans="1:15" s="94" customFormat="1" x14ac:dyDescent="0.2">
      <c r="A3116" s="116">
        <v>21731</v>
      </c>
      <c r="B3116" s="90" t="s">
        <v>8750</v>
      </c>
      <c r="C3116" s="90" t="s">
        <v>1620</v>
      </c>
      <c r="D3116" s="90" t="s">
        <v>5885</v>
      </c>
      <c r="E3116" s="90" t="s">
        <v>521</v>
      </c>
      <c r="F3116" s="90" t="s">
        <v>5886</v>
      </c>
      <c r="G3116" s="90" t="s">
        <v>16110</v>
      </c>
      <c r="H3116" s="90" t="s">
        <v>913</v>
      </c>
      <c r="I3116" s="90" t="s">
        <v>948</v>
      </c>
      <c r="J3116" s="116">
        <v>284</v>
      </c>
      <c r="K3116" s="90" t="s">
        <v>1963</v>
      </c>
      <c r="L3116" s="90" t="s">
        <v>588</v>
      </c>
      <c r="M3116" s="94" t="str">
        <f t="shared" si="51"/>
        <v>ALCUTEN Gaizka</v>
      </c>
      <c r="N3116" s="94" t="str">
        <f>IFERROR(VLOOKUP(A3116,'[2]CLASES-TEMPORADA 2022_2023-2023'!$A:$M,12,0),"")</f>
        <v/>
      </c>
      <c r="O3116" s="90" t="str">
        <f>IFERROR(VLOOKUP(A3116,'[2]CLASES-TEMPORADA 2022_2023-2023'!$A:$M,13,0),"")</f>
        <v/>
      </c>
    </row>
    <row r="3117" spans="1:15" s="94" customFormat="1" x14ac:dyDescent="0.2">
      <c r="A3117" s="116">
        <v>21730</v>
      </c>
      <c r="B3117" s="90" t="s">
        <v>8750</v>
      </c>
      <c r="C3117" s="90" t="s">
        <v>1620</v>
      </c>
      <c r="D3117" s="90" t="s">
        <v>5885</v>
      </c>
      <c r="E3117" s="90" t="s">
        <v>7224</v>
      </c>
      <c r="F3117" s="90" t="s">
        <v>5886</v>
      </c>
      <c r="G3117" s="90" t="s">
        <v>16111</v>
      </c>
      <c r="H3117" s="90" t="s">
        <v>913</v>
      </c>
      <c r="I3117" s="90" t="s">
        <v>948</v>
      </c>
      <c r="J3117" s="116">
        <v>284</v>
      </c>
      <c r="K3117" s="90" t="s">
        <v>1963</v>
      </c>
      <c r="L3117" s="90" t="s">
        <v>588</v>
      </c>
      <c r="M3117" s="94" t="str">
        <f t="shared" si="51"/>
        <v>ALCUTEN Arkaitz</v>
      </c>
      <c r="N3117" s="94" t="str">
        <f>IFERROR(VLOOKUP(A3117,'[2]CLASES-TEMPORADA 2022_2023-2023'!$A:$M,12,0),"")</f>
        <v/>
      </c>
      <c r="O3117" s="90" t="str">
        <f>IFERROR(VLOOKUP(A3117,'[2]CLASES-TEMPORADA 2022_2023-2023'!$A:$M,13,0),"")</f>
        <v/>
      </c>
    </row>
    <row r="3118" spans="1:15" s="94" customFormat="1" x14ac:dyDescent="0.2">
      <c r="A3118" s="116">
        <v>21713</v>
      </c>
      <c r="B3118" s="90" t="s">
        <v>10851</v>
      </c>
      <c r="C3118" s="90" t="s">
        <v>1440</v>
      </c>
      <c r="D3118" s="90" t="s">
        <v>998</v>
      </c>
      <c r="E3118" s="90" t="s">
        <v>2610</v>
      </c>
      <c r="F3118" s="90" t="s">
        <v>5887</v>
      </c>
      <c r="G3118" s="90" t="s">
        <v>16112</v>
      </c>
      <c r="H3118" s="90" t="s">
        <v>913</v>
      </c>
      <c r="I3118" s="90" t="s">
        <v>1181</v>
      </c>
      <c r="J3118" s="116">
        <v>293</v>
      </c>
      <c r="K3118" s="90" t="s">
        <v>1963</v>
      </c>
      <c r="L3118" s="90" t="s">
        <v>587</v>
      </c>
      <c r="M3118" s="94" t="str">
        <f t="shared" si="51"/>
        <v>BUENO Marina</v>
      </c>
      <c r="N3118" s="94" t="str">
        <f>IFERROR(VLOOKUP(A3118,'[2]CLASES-TEMPORADA 2022_2023-2023'!$A:$M,12,0),"")</f>
        <v/>
      </c>
      <c r="O3118" s="90" t="str">
        <f>IFERROR(VLOOKUP(A3118,'[2]CLASES-TEMPORADA 2022_2023-2023'!$A:$M,13,0),"")</f>
        <v/>
      </c>
    </row>
    <row r="3119" spans="1:15" s="94" customFormat="1" x14ac:dyDescent="0.2">
      <c r="A3119" s="116">
        <v>21699</v>
      </c>
      <c r="B3119" s="90" t="s">
        <v>8750</v>
      </c>
      <c r="C3119" s="90" t="s">
        <v>5888</v>
      </c>
      <c r="D3119" s="90" t="s">
        <v>19</v>
      </c>
      <c r="E3119" s="90" t="s">
        <v>1426</v>
      </c>
      <c r="F3119" s="90" t="s">
        <v>2904</v>
      </c>
      <c r="G3119" s="90" t="s">
        <v>16113</v>
      </c>
      <c r="H3119" s="90" t="s">
        <v>913</v>
      </c>
      <c r="I3119" s="90" t="s">
        <v>1137</v>
      </c>
      <c r="J3119" s="116">
        <v>299</v>
      </c>
      <c r="K3119" s="90" t="s">
        <v>1963</v>
      </c>
      <c r="L3119" s="90" t="s">
        <v>587</v>
      </c>
      <c r="M3119" s="94" t="str">
        <f t="shared" si="51"/>
        <v>PIQUER Albert</v>
      </c>
      <c r="N3119" s="94" t="str">
        <f>IFERROR(VLOOKUP(A3119,'[2]CLASES-TEMPORADA 2022_2023-2023'!$A:$M,12,0),"")</f>
        <v/>
      </c>
      <c r="O3119" s="90" t="str">
        <f>IFERROR(VLOOKUP(A3119,'[2]CLASES-TEMPORADA 2022_2023-2023'!$A:$M,13,0),"")</f>
        <v/>
      </c>
    </row>
    <row r="3120" spans="1:15" s="94" customFormat="1" x14ac:dyDescent="0.2">
      <c r="A3120" s="116">
        <v>21671</v>
      </c>
      <c r="B3120" s="90" t="s">
        <v>8750</v>
      </c>
      <c r="C3120" s="90" t="s">
        <v>25</v>
      </c>
      <c r="D3120" s="90" t="s">
        <v>5890</v>
      </c>
      <c r="E3120" s="90" t="s">
        <v>2040</v>
      </c>
      <c r="F3120" s="90" t="s">
        <v>5891</v>
      </c>
      <c r="G3120" s="90" t="s">
        <v>16114</v>
      </c>
      <c r="H3120" s="90" t="s">
        <v>913</v>
      </c>
      <c r="I3120" s="90" t="s">
        <v>1236</v>
      </c>
      <c r="J3120" s="116">
        <v>10176</v>
      </c>
      <c r="K3120" s="90" t="s">
        <v>1963</v>
      </c>
      <c r="L3120" s="90" t="s">
        <v>587</v>
      </c>
      <c r="M3120" s="94" t="str">
        <f t="shared" si="51"/>
        <v>MARTINEZ Juan</v>
      </c>
      <c r="N3120" s="94" t="str">
        <f>IFERROR(VLOOKUP(A3120,'[2]CLASES-TEMPORADA 2022_2023-2023'!$A:$M,12,0),"")</f>
        <v/>
      </c>
      <c r="O3120" s="90" t="str">
        <f>IFERROR(VLOOKUP(A3120,'[2]CLASES-TEMPORADA 2022_2023-2023'!$A:$M,13,0),"")</f>
        <v/>
      </c>
    </row>
    <row r="3121" spans="1:15" s="94" customFormat="1" x14ac:dyDescent="0.2">
      <c r="A3121" s="116">
        <v>21655</v>
      </c>
      <c r="B3121" s="90" t="s">
        <v>8750</v>
      </c>
      <c r="C3121" s="90" t="s">
        <v>1658</v>
      </c>
      <c r="D3121" s="90" t="s">
        <v>1535</v>
      </c>
      <c r="E3121" s="90" t="s">
        <v>2284</v>
      </c>
      <c r="F3121" s="90" t="s">
        <v>8570</v>
      </c>
      <c r="G3121" s="90" t="s">
        <v>16115</v>
      </c>
      <c r="H3121" s="90" t="s">
        <v>913</v>
      </c>
      <c r="I3121" s="90" t="s">
        <v>941</v>
      </c>
      <c r="J3121" s="116">
        <v>262</v>
      </c>
      <c r="K3121" s="90" t="s">
        <v>1963</v>
      </c>
      <c r="L3121" s="90" t="s">
        <v>587</v>
      </c>
      <c r="M3121" s="94" t="str">
        <f t="shared" si="51"/>
        <v>MAS Pol</v>
      </c>
      <c r="N3121" s="94" t="str">
        <f>IFERROR(VLOOKUP(A3121,'[2]CLASES-TEMPORADA 2022_2023-2023'!$A:$M,12,0),"")</f>
        <v/>
      </c>
      <c r="O3121" s="90" t="str">
        <f>IFERROR(VLOOKUP(A3121,'[2]CLASES-TEMPORADA 2022_2023-2023'!$A:$M,13,0),"")</f>
        <v/>
      </c>
    </row>
    <row r="3122" spans="1:15" s="94" customFormat="1" x14ac:dyDescent="0.2">
      <c r="A3122" s="116">
        <v>21634</v>
      </c>
      <c r="B3122" s="90" t="s">
        <v>10851</v>
      </c>
      <c r="C3122" s="90" t="s">
        <v>1381</v>
      </c>
      <c r="D3122" s="90" t="s">
        <v>1669</v>
      </c>
      <c r="E3122" s="90" t="s">
        <v>4158</v>
      </c>
      <c r="F3122" s="90" t="s">
        <v>2148</v>
      </c>
      <c r="G3122" s="90" t="s">
        <v>16116</v>
      </c>
      <c r="H3122" s="90" t="s">
        <v>913</v>
      </c>
      <c r="I3122" s="90" t="s">
        <v>1171</v>
      </c>
      <c r="J3122" s="116">
        <v>59</v>
      </c>
      <c r="K3122" s="90" t="s">
        <v>1963</v>
      </c>
      <c r="L3122" s="90" t="s">
        <v>587</v>
      </c>
      <c r="M3122" s="94" t="str">
        <f t="shared" si="51"/>
        <v>COLL Silvia</v>
      </c>
      <c r="N3122" s="94" t="str">
        <f>IFERROR(VLOOKUP(A3122,'[2]CLASES-TEMPORADA 2022_2023-2023'!$A:$M,12,0),"")</f>
        <v/>
      </c>
      <c r="O3122" s="90" t="str">
        <f>IFERROR(VLOOKUP(A3122,'[2]CLASES-TEMPORADA 2022_2023-2023'!$A:$M,13,0),"")</f>
        <v/>
      </c>
    </row>
    <row r="3123" spans="1:15" s="94" customFormat="1" x14ac:dyDescent="0.2">
      <c r="A3123" s="116">
        <v>21630</v>
      </c>
      <c r="B3123" s="90" t="s">
        <v>8750</v>
      </c>
      <c r="C3123" s="90" t="s">
        <v>133</v>
      </c>
      <c r="D3123" s="90" t="s">
        <v>1393</v>
      </c>
      <c r="E3123" s="90" t="s">
        <v>24</v>
      </c>
      <c r="F3123" s="90" t="s">
        <v>5343</v>
      </c>
      <c r="G3123" s="90" t="s">
        <v>16117</v>
      </c>
      <c r="H3123" s="90" t="s">
        <v>913</v>
      </c>
      <c r="I3123" s="90" t="s">
        <v>940</v>
      </c>
      <c r="J3123" s="116">
        <v>261</v>
      </c>
      <c r="K3123" s="90" t="s">
        <v>1963</v>
      </c>
      <c r="L3123" s="90" t="s">
        <v>587</v>
      </c>
      <c r="M3123" s="94" t="str">
        <f t="shared" si="51"/>
        <v>CARRASCO Daniel</v>
      </c>
      <c r="N3123" s="94" t="str">
        <f>IFERROR(VLOOKUP(A3123,'[2]CLASES-TEMPORADA 2022_2023-2023'!$A:$M,12,0),"")</f>
        <v/>
      </c>
      <c r="O3123" s="90" t="str">
        <f>IFERROR(VLOOKUP(A3123,'[2]CLASES-TEMPORADA 2022_2023-2023'!$A:$M,13,0),"")</f>
        <v/>
      </c>
    </row>
    <row r="3124" spans="1:15" s="94" customFormat="1" x14ac:dyDescent="0.2">
      <c r="A3124" s="116">
        <v>21610</v>
      </c>
      <c r="B3124" s="90" t="s">
        <v>8750</v>
      </c>
      <c r="C3124" s="90" t="s">
        <v>5892</v>
      </c>
      <c r="D3124" s="90"/>
      <c r="E3124" s="90" t="s">
        <v>5893</v>
      </c>
      <c r="F3124" s="90" t="s">
        <v>5894</v>
      </c>
      <c r="G3124" s="90" t="s">
        <v>16118</v>
      </c>
      <c r="H3124" s="90" t="s">
        <v>913</v>
      </c>
      <c r="I3124" s="90" t="s">
        <v>941</v>
      </c>
      <c r="J3124" s="116">
        <v>262</v>
      </c>
      <c r="K3124" s="90" t="s">
        <v>2079</v>
      </c>
      <c r="L3124" s="90" t="s">
        <v>587</v>
      </c>
      <c r="M3124" s="94" t="str">
        <f t="shared" si="51"/>
        <v>IANCU Raul Daniel</v>
      </c>
      <c r="N3124" s="94" t="str">
        <f>IFERROR(VLOOKUP(A3124,'[2]CLASES-TEMPORADA 2022_2023-2023'!$A:$M,12,0),"")</f>
        <v/>
      </c>
      <c r="O3124" s="90" t="str">
        <f>IFERROR(VLOOKUP(A3124,'[2]CLASES-TEMPORADA 2022_2023-2023'!$A:$M,13,0),"")</f>
        <v/>
      </c>
    </row>
    <row r="3125" spans="1:15" s="94" customFormat="1" x14ac:dyDescent="0.2">
      <c r="A3125" s="116">
        <v>21555</v>
      </c>
      <c r="B3125" s="90" t="s">
        <v>8750</v>
      </c>
      <c r="C3125" s="90" t="s">
        <v>4438</v>
      </c>
      <c r="D3125" s="90" t="s">
        <v>5895</v>
      </c>
      <c r="E3125" s="90" t="s">
        <v>105</v>
      </c>
      <c r="F3125" s="90" t="s">
        <v>5896</v>
      </c>
      <c r="G3125" s="90" t="s">
        <v>16119</v>
      </c>
      <c r="H3125" s="90" t="s">
        <v>909</v>
      </c>
      <c r="I3125" s="90" t="s">
        <v>354</v>
      </c>
      <c r="J3125" s="116">
        <v>598</v>
      </c>
      <c r="K3125" s="90" t="s">
        <v>1963</v>
      </c>
      <c r="L3125" s="90" t="s">
        <v>587</v>
      </c>
      <c r="M3125" s="94" t="str">
        <f t="shared" si="51"/>
        <v>FELIU Francisco Javier</v>
      </c>
      <c r="N3125" s="94" t="str">
        <f>IFERROR(VLOOKUP(A3125,'[2]CLASES-TEMPORADA 2022_2023-2023'!$A:$M,12,0),"")</f>
        <v/>
      </c>
      <c r="O3125" s="90" t="str">
        <f>IFERROR(VLOOKUP(A3125,'[2]CLASES-TEMPORADA 2022_2023-2023'!$A:$M,13,0),"")</f>
        <v/>
      </c>
    </row>
    <row r="3126" spans="1:15" s="94" customFormat="1" x14ac:dyDescent="0.2">
      <c r="A3126" s="116">
        <v>21515</v>
      </c>
      <c r="B3126" s="90" t="s">
        <v>8750</v>
      </c>
      <c r="C3126" s="90" t="s">
        <v>25</v>
      </c>
      <c r="D3126" s="90" t="s">
        <v>5898</v>
      </c>
      <c r="E3126" s="90" t="s">
        <v>5899</v>
      </c>
      <c r="F3126" s="90" t="s">
        <v>5900</v>
      </c>
      <c r="G3126" s="90" t="s">
        <v>16120</v>
      </c>
      <c r="H3126" s="90" t="s">
        <v>913</v>
      </c>
      <c r="I3126" s="90" t="s">
        <v>1236</v>
      </c>
      <c r="J3126" s="116">
        <v>10176</v>
      </c>
      <c r="K3126" s="90" t="s">
        <v>1963</v>
      </c>
      <c r="L3126" s="90" t="s">
        <v>587</v>
      </c>
      <c r="M3126" s="94" t="str">
        <f t="shared" si="51"/>
        <v>MARTINEZ Arcadio</v>
      </c>
      <c r="N3126" s="94" t="str">
        <f>IFERROR(VLOOKUP(A3126,'[2]CLASES-TEMPORADA 2022_2023-2023'!$A:$M,12,0),"")</f>
        <v/>
      </c>
      <c r="O3126" s="90" t="str">
        <f>IFERROR(VLOOKUP(A3126,'[2]CLASES-TEMPORADA 2022_2023-2023'!$A:$M,13,0),"")</f>
        <v/>
      </c>
    </row>
    <row r="3127" spans="1:15" s="94" customFormat="1" x14ac:dyDescent="0.2">
      <c r="A3127" s="116">
        <v>21514</v>
      </c>
      <c r="B3127" s="90" t="s">
        <v>8750</v>
      </c>
      <c r="C3127" s="90" t="s">
        <v>35</v>
      </c>
      <c r="D3127" s="90" t="s">
        <v>5901</v>
      </c>
      <c r="E3127" s="90" t="s">
        <v>64</v>
      </c>
      <c r="F3127" s="90" t="s">
        <v>5902</v>
      </c>
      <c r="G3127" s="90" t="s">
        <v>16121</v>
      </c>
      <c r="H3127" s="90" t="s">
        <v>909</v>
      </c>
      <c r="I3127" s="90" t="s">
        <v>1236</v>
      </c>
      <c r="J3127" s="116">
        <v>10176</v>
      </c>
      <c r="K3127" s="90" t="s">
        <v>1963</v>
      </c>
      <c r="L3127" s="90" t="s">
        <v>587</v>
      </c>
      <c r="M3127" s="94" t="str">
        <f t="shared" si="51"/>
        <v>GRANADOS Francisco</v>
      </c>
      <c r="N3127" s="94" t="str">
        <f>IFERROR(VLOOKUP(A3127,'[2]CLASES-TEMPORADA 2022_2023-2023'!$A:$M,12,0),"")</f>
        <v/>
      </c>
      <c r="O3127" s="90" t="str">
        <f>IFERROR(VLOOKUP(A3127,'[2]CLASES-TEMPORADA 2022_2023-2023'!$A:$M,13,0),"")</f>
        <v/>
      </c>
    </row>
    <row r="3128" spans="1:15" s="94" customFormat="1" x14ac:dyDescent="0.2">
      <c r="A3128" s="116">
        <v>21512</v>
      </c>
      <c r="B3128" s="90" t="s">
        <v>8750</v>
      </c>
      <c r="C3128" s="90" t="s">
        <v>5903</v>
      </c>
      <c r="D3128" s="90" t="s">
        <v>5904</v>
      </c>
      <c r="E3128" s="90" t="s">
        <v>5655</v>
      </c>
      <c r="F3128" s="90" t="s">
        <v>3883</v>
      </c>
      <c r="G3128" s="90" t="s">
        <v>16122</v>
      </c>
      <c r="H3128" s="90" t="s">
        <v>913</v>
      </c>
      <c r="I3128" s="90" t="s">
        <v>272</v>
      </c>
      <c r="J3128" s="116">
        <v>290</v>
      </c>
      <c r="K3128" s="90" t="s">
        <v>1963</v>
      </c>
      <c r="L3128" s="90" t="s">
        <v>587</v>
      </c>
      <c r="M3128" s="94" t="str">
        <f t="shared" si="51"/>
        <v>FOLCH Bernat</v>
      </c>
      <c r="N3128" s="94" t="str">
        <f>IFERROR(VLOOKUP(A3128,'[2]CLASES-TEMPORADA 2022_2023-2023'!$A:$M,12,0),"")</f>
        <v/>
      </c>
      <c r="O3128" s="90" t="str">
        <f>IFERROR(VLOOKUP(A3128,'[2]CLASES-TEMPORADA 2022_2023-2023'!$A:$M,13,0),"")</f>
        <v/>
      </c>
    </row>
    <row r="3129" spans="1:15" s="94" customFormat="1" x14ac:dyDescent="0.2">
      <c r="A3129" s="116">
        <v>21502</v>
      </c>
      <c r="B3129" s="90" t="s">
        <v>8750</v>
      </c>
      <c r="C3129" s="90" t="s">
        <v>5905</v>
      </c>
      <c r="D3129" s="90" t="s">
        <v>3915</v>
      </c>
      <c r="E3129" s="90" t="s">
        <v>54</v>
      </c>
      <c r="F3129" s="90" t="s">
        <v>5906</v>
      </c>
      <c r="G3129" s="90" t="s">
        <v>16123</v>
      </c>
      <c r="H3129" s="90" t="s">
        <v>913</v>
      </c>
      <c r="I3129" s="90" t="s">
        <v>961</v>
      </c>
      <c r="J3129" s="116">
        <v>425</v>
      </c>
      <c r="K3129" s="90" t="s">
        <v>1963</v>
      </c>
      <c r="L3129" s="90" t="s">
        <v>587</v>
      </c>
      <c r="M3129" s="94" t="str">
        <f t="shared" ref="M3129:M3192" si="52">CONCATENATE(C3129," ",PROPER(E3129))</f>
        <v>CUCCINIELLO Carlos</v>
      </c>
      <c r="N3129" s="94" t="str">
        <f>IFERROR(VLOOKUP(A3129,'[2]CLASES-TEMPORADA 2022_2023-2023'!$A:$M,12,0),"")</f>
        <v/>
      </c>
      <c r="O3129" s="90" t="str">
        <f>IFERROR(VLOOKUP(A3129,'[2]CLASES-TEMPORADA 2022_2023-2023'!$A:$M,13,0),"")</f>
        <v/>
      </c>
    </row>
    <row r="3130" spans="1:15" s="94" customFormat="1" x14ac:dyDescent="0.2">
      <c r="A3130" s="116">
        <v>21497</v>
      </c>
      <c r="B3130" s="90" t="s">
        <v>8750</v>
      </c>
      <c r="C3130" s="90" t="s">
        <v>942</v>
      </c>
      <c r="D3130" s="90" t="s">
        <v>36</v>
      </c>
      <c r="E3130" s="90" t="s">
        <v>23</v>
      </c>
      <c r="F3130" s="90" t="s">
        <v>5907</v>
      </c>
      <c r="G3130" s="90" t="s">
        <v>16124</v>
      </c>
      <c r="H3130" s="90" t="s">
        <v>909</v>
      </c>
      <c r="I3130" s="90" t="s">
        <v>1136</v>
      </c>
      <c r="J3130" s="116">
        <v>291</v>
      </c>
      <c r="K3130" s="90" t="s">
        <v>1963</v>
      </c>
      <c r="L3130" s="90" t="s">
        <v>587</v>
      </c>
      <c r="M3130" s="94" t="str">
        <f t="shared" si="52"/>
        <v>MORALES Manuel</v>
      </c>
      <c r="N3130" s="94" t="str">
        <f>IFERROR(VLOOKUP(A3130,'[2]CLASES-TEMPORADA 2022_2023-2023'!$A:$M,12,0),"")</f>
        <v/>
      </c>
      <c r="O3130" s="90" t="str">
        <f>IFERROR(VLOOKUP(A3130,'[2]CLASES-TEMPORADA 2022_2023-2023'!$A:$M,13,0),"")</f>
        <v/>
      </c>
    </row>
    <row r="3131" spans="1:15" s="94" customFormat="1" x14ac:dyDescent="0.2">
      <c r="A3131" s="116">
        <v>21491</v>
      </c>
      <c r="B3131" s="90" t="s">
        <v>8750</v>
      </c>
      <c r="C3131" s="90" t="s">
        <v>1617</v>
      </c>
      <c r="D3131" s="90" t="s">
        <v>1618</v>
      </c>
      <c r="E3131" s="90" t="s">
        <v>5908</v>
      </c>
      <c r="F3131" s="90" t="s">
        <v>5909</v>
      </c>
      <c r="G3131" s="90" t="s">
        <v>16125</v>
      </c>
      <c r="H3131" s="90" t="s">
        <v>913</v>
      </c>
      <c r="I3131" s="90" t="s">
        <v>961</v>
      </c>
      <c r="J3131" s="116">
        <v>425</v>
      </c>
      <c r="K3131" s="90" t="s">
        <v>1963</v>
      </c>
      <c r="L3131" s="90" t="s">
        <v>587</v>
      </c>
      <c r="M3131" s="94" t="str">
        <f t="shared" si="52"/>
        <v>ALCALA Olegario Basilio</v>
      </c>
      <c r="N3131" s="94" t="str">
        <f>IFERROR(VLOOKUP(A3131,'[2]CLASES-TEMPORADA 2022_2023-2023'!$A:$M,12,0),"")</f>
        <v/>
      </c>
      <c r="O3131" s="90" t="str">
        <f>IFERROR(VLOOKUP(A3131,'[2]CLASES-TEMPORADA 2022_2023-2023'!$A:$M,13,0),"")</f>
        <v/>
      </c>
    </row>
    <row r="3132" spans="1:15" s="94" customFormat="1" x14ac:dyDescent="0.2">
      <c r="A3132" s="116">
        <v>21480</v>
      </c>
      <c r="B3132" s="90" t="s">
        <v>8750</v>
      </c>
      <c r="C3132" s="90" t="s">
        <v>5910</v>
      </c>
      <c r="D3132" s="90" t="s">
        <v>1381</v>
      </c>
      <c r="E3132" s="90" t="s">
        <v>5339</v>
      </c>
      <c r="F3132" s="90" t="s">
        <v>5911</v>
      </c>
      <c r="G3132" s="90" t="s">
        <v>16126</v>
      </c>
      <c r="H3132" s="90" t="s">
        <v>913</v>
      </c>
      <c r="I3132" s="90" t="s">
        <v>1236</v>
      </c>
      <c r="J3132" s="116">
        <v>10176</v>
      </c>
      <c r="K3132" s="90" t="s">
        <v>1963</v>
      </c>
      <c r="L3132" s="90" t="s">
        <v>587</v>
      </c>
      <c r="M3132" s="94" t="str">
        <f t="shared" si="52"/>
        <v>QUEROL Jaume</v>
      </c>
      <c r="N3132" s="94" t="str">
        <f>IFERROR(VLOOKUP(A3132,'[2]CLASES-TEMPORADA 2022_2023-2023'!$A:$M,12,0),"")</f>
        <v/>
      </c>
      <c r="O3132" s="90" t="str">
        <f>IFERROR(VLOOKUP(A3132,'[2]CLASES-TEMPORADA 2022_2023-2023'!$A:$M,13,0),"")</f>
        <v/>
      </c>
    </row>
    <row r="3133" spans="1:15" s="94" customFormat="1" x14ac:dyDescent="0.2">
      <c r="A3133" s="116">
        <v>21440</v>
      </c>
      <c r="B3133" s="90" t="s">
        <v>8750</v>
      </c>
      <c r="C3133" s="90" t="s">
        <v>16127</v>
      </c>
      <c r="D3133" s="90" t="s">
        <v>1763</v>
      </c>
      <c r="E3133" s="90" t="s">
        <v>3422</v>
      </c>
      <c r="F3133" s="90" t="s">
        <v>16128</v>
      </c>
      <c r="G3133" s="90" t="s">
        <v>16129</v>
      </c>
      <c r="H3133" s="90" t="s">
        <v>920</v>
      </c>
      <c r="I3133" s="90" t="s">
        <v>4704</v>
      </c>
      <c r="J3133" s="116">
        <v>10174</v>
      </c>
      <c r="K3133" s="90" t="s">
        <v>1963</v>
      </c>
      <c r="L3133" s="90" t="s">
        <v>587</v>
      </c>
      <c r="M3133" s="94" t="str">
        <f t="shared" si="52"/>
        <v>MICHEO Antoni</v>
      </c>
      <c r="N3133" s="94" t="str">
        <f>IFERROR(VLOOKUP(A3133,'[2]CLASES-TEMPORADA 2022_2023-2023'!$A:$M,12,0),"")</f>
        <v/>
      </c>
      <c r="O3133" s="90" t="str">
        <f>IFERROR(VLOOKUP(A3133,'[2]CLASES-TEMPORADA 2022_2023-2023'!$A:$M,13,0),"")</f>
        <v/>
      </c>
    </row>
    <row r="3134" spans="1:15" s="94" customFormat="1" x14ac:dyDescent="0.2">
      <c r="A3134" s="116">
        <v>21434</v>
      </c>
      <c r="B3134" s="90" t="s">
        <v>8750</v>
      </c>
      <c r="C3134" s="90" t="s">
        <v>5913</v>
      </c>
      <c r="D3134" s="90" t="s">
        <v>1043</v>
      </c>
      <c r="E3134" s="90" t="s">
        <v>5914</v>
      </c>
      <c r="F3134" s="90" t="s">
        <v>5915</v>
      </c>
      <c r="G3134" s="90" t="s">
        <v>16130</v>
      </c>
      <c r="H3134" s="90" t="s">
        <v>909</v>
      </c>
      <c r="I3134" s="90" t="s">
        <v>272</v>
      </c>
      <c r="J3134" s="116">
        <v>290</v>
      </c>
      <c r="K3134" s="90" t="s">
        <v>1963</v>
      </c>
      <c r="L3134" s="90" t="s">
        <v>587</v>
      </c>
      <c r="M3134" s="94" t="str">
        <f t="shared" si="52"/>
        <v>CARBO Jose Mª</v>
      </c>
      <c r="N3134" s="94" t="str">
        <f>IFERROR(VLOOKUP(A3134,'[2]CLASES-TEMPORADA 2022_2023-2023'!$A:$M,12,0),"")</f>
        <v/>
      </c>
      <c r="O3134" s="90" t="str">
        <f>IFERROR(VLOOKUP(A3134,'[2]CLASES-TEMPORADA 2022_2023-2023'!$A:$M,13,0),"")</f>
        <v/>
      </c>
    </row>
    <row r="3135" spans="1:15" s="94" customFormat="1" x14ac:dyDescent="0.2">
      <c r="A3135" s="116">
        <v>21422</v>
      </c>
      <c r="B3135" s="90" t="s">
        <v>8750</v>
      </c>
      <c r="C3135" s="90" t="s">
        <v>25</v>
      </c>
      <c r="D3135" s="90" t="s">
        <v>5917</v>
      </c>
      <c r="E3135" s="90" t="s">
        <v>4162</v>
      </c>
      <c r="F3135" s="90" t="s">
        <v>5918</v>
      </c>
      <c r="G3135" s="90" t="s">
        <v>16131</v>
      </c>
      <c r="H3135" s="90" t="s">
        <v>909</v>
      </c>
      <c r="I3135" s="90" t="s">
        <v>1205</v>
      </c>
      <c r="J3135" s="116">
        <v>10033</v>
      </c>
      <c r="K3135" s="90" t="s">
        <v>1963</v>
      </c>
      <c r="L3135" s="90" t="s">
        <v>587</v>
      </c>
      <c r="M3135" s="94" t="str">
        <f t="shared" si="52"/>
        <v>MARTINEZ Eduard</v>
      </c>
      <c r="N3135" s="94" t="str">
        <f>IFERROR(VLOOKUP(A3135,'[2]CLASES-TEMPORADA 2022_2023-2023'!$A:$M,12,0),"")</f>
        <v/>
      </c>
      <c r="O3135" s="90" t="str">
        <f>IFERROR(VLOOKUP(A3135,'[2]CLASES-TEMPORADA 2022_2023-2023'!$A:$M,13,0),"")</f>
        <v/>
      </c>
    </row>
    <row r="3136" spans="1:15" s="94" customFormat="1" x14ac:dyDescent="0.2">
      <c r="A3136" s="116">
        <v>21419</v>
      </c>
      <c r="B3136" s="90" t="s">
        <v>8750</v>
      </c>
      <c r="C3136" s="90" t="s">
        <v>46</v>
      </c>
      <c r="D3136" s="90" t="s">
        <v>5532</v>
      </c>
      <c r="E3136" s="90" t="s">
        <v>3955</v>
      </c>
      <c r="F3136" s="90" t="s">
        <v>5777</v>
      </c>
      <c r="G3136" s="90" t="s">
        <v>16132</v>
      </c>
      <c r="H3136" s="90" t="s">
        <v>920</v>
      </c>
      <c r="I3136" s="90" t="s">
        <v>825</v>
      </c>
      <c r="J3136" s="116">
        <v>10402</v>
      </c>
      <c r="K3136" s="90" t="s">
        <v>2014</v>
      </c>
      <c r="L3136" s="90" t="s">
        <v>587</v>
      </c>
      <c r="M3136" s="94" t="str">
        <f t="shared" si="52"/>
        <v>RODRIGUEZ Patrick</v>
      </c>
      <c r="N3136" s="94" t="str">
        <f>IFERROR(VLOOKUP(A3136,'[2]CLASES-TEMPORADA 2022_2023-2023'!$A:$M,12,0),"")</f>
        <v/>
      </c>
      <c r="O3136" s="90" t="str">
        <f>IFERROR(VLOOKUP(A3136,'[2]CLASES-TEMPORADA 2022_2023-2023'!$A:$M,13,0),"")</f>
        <v/>
      </c>
    </row>
    <row r="3137" spans="1:15" s="94" customFormat="1" x14ac:dyDescent="0.2">
      <c r="A3137" s="116">
        <v>21366</v>
      </c>
      <c r="B3137" s="90" t="s">
        <v>10851</v>
      </c>
      <c r="C3137" s="90" t="s">
        <v>169</v>
      </c>
      <c r="D3137" s="90" t="s">
        <v>169</v>
      </c>
      <c r="E3137" s="90" t="s">
        <v>2047</v>
      </c>
      <c r="F3137" s="90" t="s">
        <v>5920</v>
      </c>
      <c r="G3137" s="90" t="s">
        <v>11713</v>
      </c>
      <c r="H3137" s="90" t="s">
        <v>920</v>
      </c>
      <c r="I3137" s="90" t="s">
        <v>1203</v>
      </c>
      <c r="J3137" s="116">
        <v>10055</v>
      </c>
      <c r="K3137" s="90" t="s">
        <v>1963</v>
      </c>
      <c r="L3137" s="90" t="s">
        <v>585</v>
      </c>
      <c r="M3137" s="94" t="str">
        <f t="shared" si="52"/>
        <v>SÁNCHEZ Irene</v>
      </c>
      <c r="N3137" s="94" t="str">
        <f>IFERROR(VLOOKUP(A3137,'[2]CLASES-TEMPORADA 2022_2023-2023'!$A:$M,12,0),"")</f>
        <v/>
      </c>
      <c r="O3137" s="90" t="str">
        <f>IFERROR(VLOOKUP(A3137,'[2]CLASES-TEMPORADA 2022_2023-2023'!$A:$M,13,0),"")</f>
        <v/>
      </c>
    </row>
    <row r="3138" spans="1:15" s="94" customFormat="1" x14ac:dyDescent="0.2">
      <c r="A3138" s="116">
        <v>21365</v>
      </c>
      <c r="B3138" s="90" t="s">
        <v>8750</v>
      </c>
      <c r="C3138" s="90" t="s">
        <v>25</v>
      </c>
      <c r="D3138" s="90" t="s">
        <v>1908</v>
      </c>
      <c r="E3138" s="90" t="s">
        <v>126</v>
      </c>
      <c r="F3138" s="90" t="s">
        <v>5921</v>
      </c>
      <c r="G3138" s="90" t="s">
        <v>16133</v>
      </c>
      <c r="H3138" s="90" t="s">
        <v>913</v>
      </c>
      <c r="I3138" s="90" t="s">
        <v>1244</v>
      </c>
      <c r="J3138" s="116">
        <v>10087</v>
      </c>
      <c r="K3138" s="90" t="s">
        <v>1963</v>
      </c>
      <c r="L3138" s="90" t="s">
        <v>591</v>
      </c>
      <c r="M3138" s="94" t="str">
        <f t="shared" si="52"/>
        <v>MARTINEZ Pablo</v>
      </c>
      <c r="N3138" s="94" t="str">
        <f>IFERROR(VLOOKUP(A3138,'[2]CLASES-TEMPORADA 2022_2023-2023'!$A:$M,12,0),"")</f>
        <v/>
      </c>
      <c r="O3138" s="90" t="str">
        <f>IFERROR(VLOOKUP(A3138,'[2]CLASES-TEMPORADA 2022_2023-2023'!$A:$M,13,0),"")</f>
        <v/>
      </c>
    </row>
    <row r="3139" spans="1:15" s="94" customFormat="1" x14ac:dyDescent="0.2">
      <c r="A3139" s="116">
        <v>21359</v>
      </c>
      <c r="B3139" s="90" t="s">
        <v>8750</v>
      </c>
      <c r="C3139" s="90" t="s">
        <v>69</v>
      </c>
      <c r="D3139" s="90" t="s">
        <v>927</v>
      </c>
      <c r="E3139" s="90" t="s">
        <v>94</v>
      </c>
      <c r="F3139" s="90" t="s">
        <v>5922</v>
      </c>
      <c r="G3139" s="90" t="s">
        <v>16134</v>
      </c>
      <c r="H3139" s="90" t="s">
        <v>913</v>
      </c>
      <c r="I3139" s="90" t="s">
        <v>2098</v>
      </c>
      <c r="J3139" s="116">
        <v>323</v>
      </c>
      <c r="K3139" s="90" t="s">
        <v>1963</v>
      </c>
      <c r="L3139" s="90" t="s">
        <v>591</v>
      </c>
      <c r="M3139" s="94" t="str">
        <f t="shared" si="52"/>
        <v>PEREZ Eduardo</v>
      </c>
      <c r="N3139" s="94" t="str">
        <f>IFERROR(VLOOKUP(A3139,'[2]CLASES-TEMPORADA 2022_2023-2023'!$A:$M,12,0),"")</f>
        <v/>
      </c>
      <c r="O3139" s="90" t="str">
        <f>IFERROR(VLOOKUP(A3139,'[2]CLASES-TEMPORADA 2022_2023-2023'!$A:$M,13,0),"")</f>
        <v/>
      </c>
    </row>
    <row r="3140" spans="1:15" s="94" customFormat="1" x14ac:dyDescent="0.2">
      <c r="A3140" s="116">
        <v>21344</v>
      </c>
      <c r="B3140" s="90" t="s">
        <v>8750</v>
      </c>
      <c r="C3140" s="90" t="s">
        <v>1891</v>
      </c>
      <c r="D3140" s="90" t="s">
        <v>1283</v>
      </c>
      <c r="E3140" s="90" t="s">
        <v>66</v>
      </c>
      <c r="F3140" s="90" t="s">
        <v>3815</v>
      </c>
      <c r="G3140" s="90" t="s">
        <v>16135</v>
      </c>
      <c r="H3140" s="90" t="s">
        <v>913</v>
      </c>
      <c r="I3140" s="90" t="s">
        <v>1216</v>
      </c>
      <c r="J3140" s="116">
        <v>10001</v>
      </c>
      <c r="K3140" s="90" t="s">
        <v>1963</v>
      </c>
      <c r="L3140" s="90" t="s">
        <v>591</v>
      </c>
      <c r="M3140" s="94" t="str">
        <f t="shared" si="52"/>
        <v>RECHE Martin</v>
      </c>
      <c r="N3140" s="94" t="str">
        <f>IFERROR(VLOOKUP(A3140,'[2]CLASES-TEMPORADA 2022_2023-2023'!$A:$M,12,0),"")</f>
        <v/>
      </c>
      <c r="O3140" s="90" t="str">
        <f>IFERROR(VLOOKUP(A3140,'[2]CLASES-TEMPORADA 2022_2023-2023'!$A:$M,13,0),"")</f>
        <v/>
      </c>
    </row>
    <row r="3141" spans="1:15" s="94" customFormat="1" x14ac:dyDescent="0.2">
      <c r="A3141" s="116">
        <v>21339</v>
      </c>
      <c r="B3141" s="90" t="s">
        <v>8750</v>
      </c>
      <c r="C3141" s="90" t="s">
        <v>2225</v>
      </c>
      <c r="D3141" s="90" t="s">
        <v>5923</v>
      </c>
      <c r="E3141" s="90" t="s">
        <v>3206</v>
      </c>
      <c r="F3141" s="90" t="s">
        <v>5924</v>
      </c>
      <c r="G3141" s="90" t="s">
        <v>16136</v>
      </c>
      <c r="H3141" s="90" t="s">
        <v>920</v>
      </c>
      <c r="I3141" s="90" t="s">
        <v>1155</v>
      </c>
      <c r="J3141" s="116">
        <v>214</v>
      </c>
      <c r="K3141" s="90" t="s">
        <v>1963</v>
      </c>
      <c r="L3141" s="90" t="s">
        <v>185</v>
      </c>
      <c r="M3141" s="94" t="str">
        <f t="shared" si="52"/>
        <v>ARACIL Jose Ramon</v>
      </c>
      <c r="N3141" s="94" t="str">
        <f>IFERROR(VLOOKUP(A3141,'[2]CLASES-TEMPORADA 2022_2023-2023'!$A:$M,12,0),"")</f>
        <v/>
      </c>
      <c r="O3141" s="90" t="str">
        <f>IFERROR(VLOOKUP(A3141,'[2]CLASES-TEMPORADA 2022_2023-2023'!$A:$M,13,0),"")</f>
        <v/>
      </c>
    </row>
    <row r="3142" spans="1:15" s="94" customFormat="1" x14ac:dyDescent="0.2">
      <c r="A3142" s="116">
        <v>21320</v>
      </c>
      <c r="B3142" s="90" t="s">
        <v>8750</v>
      </c>
      <c r="C3142" s="90" t="s">
        <v>5925</v>
      </c>
      <c r="D3142" s="90" t="s">
        <v>2267</v>
      </c>
      <c r="E3142" s="90" t="s">
        <v>48</v>
      </c>
      <c r="F3142" s="90" t="s">
        <v>5926</v>
      </c>
      <c r="G3142" s="90" t="s">
        <v>16137</v>
      </c>
      <c r="H3142" s="90" t="s">
        <v>909</v>
      </c>
      <c r="I3142" s="90" t="s">
        <v>1000</v>
      </c>
      <c r="J3142" s="116">
        <v>10039</v>
      </c>
      <c r="K3142" s="90" t="s">
        <v>1963</v>
      </c>
      <c r="L3142" s="90" t="s">
        <v>583</v>
      </c>
      <c r="M3142" s="94" t="str">
        <f t="shared" si="52"/>
        <v>ROCO Javier</v>
      </c>
      <c r="N3142" s="94" t="str">
        <f>IFERROR(VLOOKUP(A3142,'[2]CLASES-TEMPORADA 2022_2023-2023'!$A:$M,12,0),"")</f>
        <v/>
      </c>
      <c r="O3142" s="90" t="str">
        <f>IFERROR(VLOOKUP(A3142,'[2]CLASES-TEMPORADA 2022_2023-2023'!$A:$M,13,0),"")</f>
        <v/>
      </c>
    </row>
    <row r="3143" spans="1:15" s="94" customFormat="1" x14ac:dyDescent="0.2">
      <c r="A3143" s="116">
        <v>21312</v>
      </c>
      <c r="B3143" s="90" t="s">
        <v>8750</v>
      </c>
      <c r="C3143" s="90" t="s">
        <v>3817</v>
      </c>
      <c r="D3143" s="90" t="s">
        <v>995</v>
      </c>
      <c r="E3143" s="90" t="s">
        <v>943</v>
      </c>
      <c r="F3143" s="90" t="s">
        <v>5927</v>
      </c>
      <c r="G3143" s="90" t="s">
        <v>16138</v>
      </c>
      <c r="H3143" s="90" t="s">
        <v>920</v>
      </c>
      <c r="I3143" s="90" t="s">
        <v>4239</v>
      </c>
      <c r="J3143" s="116">
        <v>10167</v>
      </c>
      <c r="K3143" s="90" t="s">
        <v>1963</v>
      </c>
      <c r="L3143" s="90" t="s">
        <v>599</v>
      </c>
      <c r="M3143" s="94" t="str">
        <f t="shared" si="52"/>
        <v>MESA Jordi</v>
      </c>
      <c r="N3143" s="94" t="str">
        <f>IFERROR(VLOOKUP(A3143,'[2]CLASES-TEMPORADA 2022_2023-2023'!$A:$M,12,0),"")</f>
        <v/>
      </c>
      <c r="O3143" s="90" t="str">
        <f>IFERROR(VLOOKUP(A3143,'[2]CLASES-TEMPORADA 2022_2023-2023'!$A:$M,13,0),"")</f>
        <v/>
      </c>
    </row>
    <row r="3144" spans="1:15" s="94" customFormat="1" x14ac:dyDescent="0.2">
      <c r="A3144" s="116">
        <v>21298</v>
      </c>
      <c r="B3144" s="90" t="s">
        <v>8750</v>
      </c>
      <c r="C3144" s="90" t="s">
        <v>5928</v>
      </c>
      <c r="D3144" s="90" t="s">
        <v>5929</v>
      </c>
      <c r="E3144" s="90" t="s">
        <v>72</v>
      </c>
      <c r="F3144" s="90" t="s">
        <v>5930</v>
      </c>
      <c r="G3144" s="90" t="s">
        <v>16139</v>
      </c>
      <c r="H3144" s="90" t="s">
        <v>913</v>
      </c>
      <c r="I3144" s="90" t="s">
        <v>1176</v>
      </c>
      <c r="J3144" s="116">
        <v>10133</v>
      </c>
      <c r="K3144" s="90" t="s">
        <v>1963</v>
      </c>
      <c r="L3144" s="90" t="s">
        <v>591</v>
      </c>
      <c r="M3144" s="94" t="str">
        <f t="shared" si="52"/>
        <v>PEDREGOSA Rafael</v>
      </c>
      <c r="N3144" s="94" t="str">
        <f>IFERROR(VLOOKUP(A3144,'[2]CLASES-TEMPORADA 2022_2023-2023'!$A:$M,12,0),"")</f>
        <v/>
      </c>
      <c r="O3144" s="90" t="str">
        <f>IFERROR(VLOOKUP(A3144,'[2]CLASES-TEMPORADA 2022_2023-2023'!$A:$M,13,0),"")</f>
        <v/>
      </c>
    </row>
    <row r="3145" spans="1:15" s="94" customFormat="1" x14ac:dyDescent="0.2">
      <c r="A3145" s="116">
        <v>21296</v>
      </c>
      <c r="B3145" s="90" t="s">
        <v>8750</v>
      </c>
      <c r="C3145" s="90" t="s">
        <v>3645</v>
      </c>
      <c r="D3145" s="90" t="s">
        <v>87</v>
      </c>
      <c r="E3145" s="90" t="s">
        <v>4847</v>
      </c>
      <c r="F3145" s="90" t="s">
        <v>5216</v>
      </c>
      <c r="G3145" s="90" t="s">
        <v>16140</v>
      </c>
      <c r="H3145" s="90" t="s">
        <v>913</v>
      </c>
      <c r="I3145" s="90" t="s">
        <v>1152</v>
      </c>
      <c r="J3145" s="116">
        <v>62</v>
      </c>
      <c r="K3145" s="90" t="s">
        <v>1963</v>
      </c>
      <c r="L3145" s="90" t="s">
        <v>588</v>
      </c>
      <c r="M3145" s="94" t="str">
        <f t="shared" si="52"/>
        <v>CHAMORRO Aimar</v>
      </c>
      <c r="N3145" s="94" t="str">
        <f>IFERROR(VLOOKUP(A3145,'[2]CLASES-TEMPORADA 2022_2023-2023'!$A:$M,12,0),"")</f>
        <v/>
      </c>
      <c r="O3145" s="90" t="str">
        <f>IFERROR(VLOOKUP(A3145,'[2]CLASES-TEMPORADA 2022_2023-2023'!$A:$M,13,0),"")</f>
        <v/>
      </c>
    </row>
    <row r="3146" spans="1:15" s="94" customFormat="1" x14ac:dyDescent="0.2">
      <c r="A3146" s="116">
        <v>21295</v>
      </c>
      <c r="B3146" s="90" t="s">
        <v>8750</v>
      </c>
      <c r="C3146" s="90" t="s">
        <v>37</v>
      </c>
      <c r="D3146" s="90" t="s">
        <v>21</v>
      </c>
      <c r="E3146" s="90" t="s">
        <v>3819</v>
      </c>
      <c r="F3146" s="90" t="s">
        <v>5931</v>
      </c>
      <c r="G3146" s="90" t="s">
        <v>16141</v>
      </c>
      <c r="H3146" s="90" t="s">
        <v>909</v>
      </c>
      <c r="I3146" s="90" t="s">
        <v>1089</v>
      </c>
      <c r="J3146" s="116">
        <v>10053</v>
      </c>
      <c r="K3146" s="90" t="s">
        <v>1963</v>
      </c>
      <c r="L3146" s="90" t="s">
        <v>585</v>
      </c>
      <c r="M3146" s="94" t="str">
        <f t="shared" si="52"/>
        <v>MORENO German</v>
      </c>
      <c r="N3146" s="94" t="str">
        <f>IFERROR(VLOOKUP(A3146,'[2]CLASES-TEMPORADA 2022_2023-2023'!$A:$M,12,0),"")</f>
        <v/>
      </c>
      <c r="O3146" s="90" t="str">
        <f>IFERROR(VLOOKUP(A3146,'[2]CLASES-TEMPORADA 2022_2023-2023'!$A:$M,13,0),"")</f>
        <v/>
      </c>
    </row>
    <row r="3147" spans="1:15" s="94" customFormat="1" x14ac:dyDescent="0.2">
      <c r="A3147" s="116">
        <v>21294</v>
      </c>
      <c r="B3147" s="90" t="s">
        <v>8750</v>
      </c>
      <c r="C3147" s="90" t="s">
        <v>2510</v>
      </c>
      <c r="D3147" s="90" t="s">
        <v>4289</v>
      </c>
      <c r="E3147" s="90" t="s">
        <v>5932</v>
      </c>
      <c r="F3147" s="90" t="s">
        <v>5933</v>
      </c>
      <c r="G3147" s="90" t="s">
        <v>16142</v>
      </c>
      <c r="H3147" s="90" t="s">
        <v>913</v>
      </c>
      <c r="I3147" s="90" t="s">
        <v>1091</v>
      </c>
      <c r="J3147" s="116">
        <v>10148</v>
      </c>
      <c r="K3147" s="90" t="s">
        <v>1963</v>
      </c>
      <c r="L3147" s="90" t="s">
        <v>583</v>
      </c>
      <c r="M3147" s="94" t="str">
        <f t="shared" si="52"/>
        <v>ZHOU Xuan</v>
      </c>
      <c r="N3147" s="94" t="str">
        <f>IFERROR(VLOOKUP(A3147,'[2]CLASES-TEMPORADA 2022_2023-2023'!$A:$M,12,0),"")</f>
        <v/>
      </c>
      <c r="O3147" s="90" t="str">
        <f>IFERROR(VLOOKUP(A3147,'[2]CLASES-TEMPORADA 2022_2023-2023'!$A:$M,13,0),"")</f>
        <v/>
      </c>
    </row>
    <row r="3148" spans="1:15" s="94" customFormat="1" x14ac:dyDescent="0.2">
      <c r="A3148" s="116">
        <v>21290</v>
      </c>
      <c r="B3148" s="90" t="s">
        <v>8750</v>
      </c>
      <c r="C3148" s="90" t="s">
        <v>16143</v>
      </c>
      <c r="D3148" s="90" t="s">
        <v>21</v>
      </c>
      <c r="E3148" s="90" t="s">
        <v>58</v>
      </c>
      <c r="F3148" s="90" t="s">
        <v>4394</v>
      </c>
      <c r="G3148" s="90" t="s">
        <v>16144</v>
      </c>
      <c r="H3148" s="90" t="s">
        <v>920</v>
      </c>
      <c r="I3148" s="90" t="s">
        <v>1156</v>
      </c>
      <c r="J3148" s="116">
        <v>490</v>
      </c>
      <c r="K3148" s="90" t="s">
        <v>1963</v>
      </c>
      <c r="L3148" s="90" t="s">
        <v>604</v>
      </c>
      <c r="M3148" s="94" t="str">
        <f t="shared" si="52"/>
        <v>NOVOA Angel</v>
      </c>
      <c r="N3148" s="94" t="str">
        <f>IFERROR(VLOOKUP(A3148,'[2]CLASES-TEMPORADA 2022_2023-2023'!$A:$M,12,0),"")</f>
        <v/>
      </c>
      <c r="O3148" s="90" t="str">
        <f>IFERROR(VLOOKUP(A3148,'[2]CLASES-TEMPORADA 2022_2023-2023'!$A:$M,13,0),"")</f>
        <v/>
      </c>
    </row>
    <row r="3149" spans="1:15" s="94" customFormat="1" x14ac:dyDescent="0.2">
      <c r="A3149" s="116">
        <v>21275</v>
      </c>
      <c r="B3149" s="90" t="s">
        <v>8750</v>
      </c>
      <c r="C3149" s="90" t="s">
        <v>2510</v>
      </c>
      <c r="D3149" s="90" t="s">
        <v>16145</v>
      </c>
      <c r="E3149" s="90" t="s">
        <v>16146</v>
      </c>
      <c r="F3149" s="90" t="s">
        <v>16147</v>
      </c>
      <c r="G3149" s="90" t="s">
        <v>16148</v>
      </c>
      <c r="H3149" s="90" t="s">
        <v>913</v>
      </c>
      <c r="I3149" s="90" t="s">
        <v>873</v>
      </c>
      <c r="J3149" s="116">
        <v>10427</v>
      </c>
      <c r="K3149" s="90" t="s">
        <v>1963</v>
      </c>
      <c r="L3149" s="90" t="s">
        <v>583</v>
      </c>
      <c r="M3149" s="94" t="str">
        <f t="shared" si="52"/>
        <v>ZHOU Wei Bin</v>
      </c>
      <c r="N3149" s="94" t="str">
        <f>IFERROR(VLOOKUP(A3149,'[2]CLASES-TEMPORADA 2022_2023-2023'!$A:$M,12,0),"")</f>
        <v/>
      </c>
      <c r="O3149" s="90" t="str">
        <f>IFERROR(VLOOKUP(A3149,'[2]CLASES-TEMPORADA 2022_2023-2023'!$A:$M,13,0),"")</f>
        <v/>
      </c>
    </row>
    <row r="3150" spans="1:15" s="94" customFormat="1" x14ac:dyDescent="0.2">
      <c r="A3150" s="116">
        <v>21266</v>
      </c>
      <c r="B3150" s="90" t="s">
        <v>8750</v>
      </c>
      <c r="C3150" s="90" t="s">
        <v>22</v>
      </c>
      <c r="D3150" s="90" t="s">
        <v>5934</v>
      </c>
      <c r="E3150" s="90" t="s">
        <v>147</v>
      </c>
      <c r="F3150" s="90" t="s">
        <v>4945</v>
      </c>
      <c r="G3150" s="90" t="s">
        <v>16149</v>
      </c>
      <c r="H3150" s="90" t="s">
        <v>920</v>
      </c>
      <c r="I3150" s="90" t="s">
        <v>3420</v>
      </c>
      <c r="J3150" s="116">
        <v>10437</v>
      </c>
      <c r="K3150" s="90" t="s">
        <v>1963</v>
      </c>
      <c r="L3150" s="90" t="s">
        <v>520</v>
      </c>
      <c r="M3150" s="94" t="str">
        <f t="shared" si="52"/>
        <v>FERNANDEZ Gonzalo</v>
      </c>
      <c r="N3150" s="94" t="str">
        <f>IFERROR(VLOOKUP(A3150,'[2]CLASES-TEMPORADA 2022_2023-2023'!$A:$M,12,0),"")</f>
        <v/>
      </c>
      <c r="O3150" s="90" t="str">
        <f>IFERROR(VLOOKUP(A3150,'[2]CLASES-TEMPORADA 2022_2023-2023'!$A:$M,13,0),"")</f>
        <v/>
      </c>
    </row>
    <row r="3151" spans="1:15" s="94" customFormat="1" x14ac:dyDescent="0.2">
      <c r="A3151" s="116">
        <v>21261</v>
      </c>
      <c r="B3151" s="90" t="s">
        <v>8750</v>
      </c>
      <c r="C3151" s="90" t="s">
        <v>1716</v>
      </c>
      <c r="D3151" s="90" t="s">
        <v>5935</v>
      </c>
      <c r="E3151" s="90" t="s">
        <v>75</v>
      </c>
      <c r="F3151" s="90" t="s">
        <v>5887</v>
      </c>
      <c r="G3151" s="90" t="s">
        <v>16150</v>
      </c>
      <c r="H3151" s="90" t="s">
        <v>913</v>
      </c>
      <c r="I3151" s="90" t="s">
        <v>1151</v>
      </c>
      <c r="J3151" s="116">
        <v>104</v>
      </c>
      <c r="K3151" s="90" t="s">
        <v>1963</v>
      </c>
      <c r="L3151" s="90" t="s">
        <v>582</v>
      </c>
      <c r="M3151" s="94" t="str">
        <f t="shared" si="52"/>
        <v>BORRA Jorge</v>
      </c>
      <c r="N3151" s="94" t="str">
        <f>IFERROR(VLOOKUP(A3151,'[2]CLASES-TEMPORADA 2022_2023-2023'!$A:$M,12,0),"")</f>
        <v/>
      </c>
      <c r="O3151" s="90" t="str">
        <f>IFERROR(VLOOKUP(A3151,'[2]CLASES-TEMPORADA 2022_2023-2023'!$A:$M,13,0),"")</f>
        <v/>
      </c>
    </row>
    <row r="3152" spans="1:15" s="94" customFormat="1" x14ac:dyDescent="0.2">
      <c r="A3152" s="116">
        <v>21257</v>
      </c>
      <c r="B3152" s="90" t="s">
        <v>8750</v>
      </c>
      <c r="C3152" s="90" t="s">
        <v>16151</v>
      </c>
      <c r="D3152" s="90" t="s">
        <v>46</v>
      </c>
      <c r="E3152" s="90" t="s">
        <v>18</v>
      </c>
      <c r="F3152" s="90" t="s">
        <v>8115</v>
      </c>
      <c r="G3152" s="90" t="s">
        <v>16152</v>
      </c>
      <c r="H3152" s="90" t="s">
        <v>920</v>
      </c>
      <c r="I3152" s="90" t="s">
        <v>921</v>
      </c>
      <c r="J3152" s="116">
        <v>78</v>
      </c>
      <c r="K3152" s="90" t="s">
        <v>1963</v>
      </c>
      <c r="L3152" s="90" t="s">
        <v>583</v>
      </c>
      <c r="M3152" s="94" t="str">
        <f t="shared" si="52"/>
        <v>ARISTI Enrique</v>
      </c>
      <c r="N3152" s="94" t="str">
        <f>IFERROR(VLOOKUP(A3152,'[2]CLASES-TEMPORADA 2022_2023-2023'!$A:$M,12,0),"")</f>
        <v/>
      </c>
      <c r="O3152" s="90" t="str">
        <f>IFERROR(VLOOKUP(A3152,'[2]CLASES-TEMPORADA 2022_2023-2023'!$A:$M,13,0),"")</f>
        <v/>
      </c>
    </row>
    <row r="3153" spans="1:15" s="94" customFormat="1" x14ac:dyDescent="0.2">
      <c r="A3153" s="116">
        <v>21253</v>
      </c>
      <c r="B3153" s="90" t="s">
        <v>8750</v>
      </c>
      <c r="C3153" s="90" t="s">
        <v>1523</v>
      </c>
      <c r="D3153" s="90" t="s">
        <v>5936</v>
      </c>
      <c r="E3153" s="90" t="s">
        <v>2698</v>
      </c>
      <c r="F3153" s="90" t="s">
        <v>2574</v>
      </c>
      <c r="G3153" s="90" t="s">
        <v>16153</v>
      </c>
      <c r="H3153" s="90" t="s">
        <v>913</v>
      </c>
      <c r="I3153" s="90" t="s">
        <v>873</v>
      </c>
      <c r="J3153" s="116">
        <v>10427</v>
      </c>
      <c r="K3153" s="90" t="s">
        <v>1963</v>
      </c>
      <c r="L3153" s="90" t="s">
        <v>583</v>
      </c>
      <c r="M3153" s="94" t="str">
        <f t="shared" si="52"/>
        <v>EXPOSITO Ricardo</v>
      </c>
      <c r="N3153" s="94" t="str">
        <f>IFERROR(VLOOKUP(A3153,'[2]CLASES-TEMPORADA 2022_2023-2023'!$A:$M,12,0),"")</f>
        <v/>
      </c>
      <c r="O3153" s="90" t="str">
        <f>IFERROR(VLOOKUP(A3153,'[2]CLASES-TEMPORADA 2022_2023-2023'!$A:$M,13,0),"")</f>
        <v/>
      </c>
    </row>
    <row r="3154" spans="1:15" s="94" customFormat="1" x14ac:dyDescent="0.2">
      <c r="A3154" s="116">
        <v>21238</v>
      </c>
      <c r="B3154" s="90" t="s">
        <v>8750</v>
      </c>
      <c r="C3154" s="90" t="s">
        <v>2267</v>
      </c>
      <c r="D3154" s="90" t="s">
        <v>1495</v>
      </c>
      <c r="E3154" s="90" t="s">
        <v>957</v>
      </c>
      <c r="F3154" s="90" t="s">
        <v>5937</v>
      </c>
      <c r="G3154" s="90" t="s">
        <v>16154</v>
      </c>
      <c r="H3154" s="90" t="s">
        <v>920</v>
      </c>
      <c r="I3154" s="90" t="s">
        <v>1243</v>
      </c>
      <c r="J3154" s="116">
        <v>10381</v>
      </c>
      <c r="K3154" s="90" t="s">
        <v>1963</v>
      </c>
      <c r="L3154" s="90" t="s">
        <v>520</v>
      </c>
      <c r="M3154" s="94" t="str">
        <f t="shared" si="52"/>
        <v>DÍAZ Marcos</v>
      </c>
      <c r="N3154" s="94" t="str">
        <f>IFERROR(VLOOKUP(A3154,'[2]CLASES-TEMPORADA 2022_2023-2023'!$A:$M,12,0),"")</f>
        <v/>
      </c>
      <c r="O3154" s="90" t="str">
        <f>IFERROR(VLOOKUP(A3154,'[2]CLASES-TEMPORADA 2022_2023-2023'!$A:$M,13,0),"")</f>
        <v/>
      </c>
    </row>
    <row r="3155" spans="1:15" s="94" customFormat="1" x14ac:dyDescent="0.2">
      <c r="A3155" s="116">
        <v>21237</v>
      </c>
      <c r="B3155" s="90" t="s">
        <v>8750</v>
      </c>
      <c r="C3155" s="90" t="s">
        <v>1660</v>
      </c>
      <c r="D3155" s="90" t="s">
        <v>56</v>
      </c>
      <c r="E3155" s="90" t="s">
        <v>107</v>
      </c>
      <c r="F3155" s="90" t="s">
        <v>5926</v>
      </c>
      <c r="G3155" s="90" t="s">
        <v>16155</v>
      </c>
      <c r="H3155" s="90" t="s">
        <v>913</v>
      </c>
      <c r="I3155" s="90" t="s">
        <v>1210</v>
      </c>
      <c r="J3155" s="116">
        <v>668</v>
      </c>
      <c r="K3155" s="90" t="s">
        <v>1963</v>
      </c>
      <c r="L3155" s="90" t="s">
        <v>585</v>
      </c>
      <c r="M3155" s="94" t="str">
        <f t="shared" si="52"/>
        <v>CABALLERO Ivan</v>
      </c>
      <c r="N3155" s="94" t="str">
        <f>IFERROR(VLOOKUP(A3155,'[2]CLASES-TEMPORADA 2022_2023-2023'!$A:$M,12,0),"")</f>
        <v/>
      </c>
      <c r="O3155" s="90" t="str">
        <f>IFERROR(VLOOKUP(A3155,'[2]CLASES-TEMPORADA 2022_2023-2023'!$A:$M,13,0),"")</f>
        <v/>
      </c>
    </row>
    <row r="3156" spans="1:15" s="94" customFormat="1" x14ac:dyDescent="0.2">
      <c r="A3156" s="116">
        <v>21234</v>
      </c>
      <c r="B3156" s="90" t="s">
        <v>10851</v>
      </c>
      <c r="C3156" s="90" t="s">
        <v>29</v>
      </c>
      <c r="D3156" s="90" t="s">
        <v>16156</v>
      </c>
      <c r="E3156" s="90" t="s">
        <v>3813</v>
      </c>
      <c r="F3156" s="90" t="s">
        <v>16157</v>
      </c>
      <c r="G3156" s="90" t="s">
        <v>16158</v>
      </c>
      <c r="H3156" s="90" t="s">
        <v>913</v>
      </c>
      <c r="I3156" s="90" t="s">
        <v>1242</v>
      </c>
      <c r="J3156" s="116">
        <v>10152</v>
      </c>
      <c r="K3156" s="90" t="s">
        <v>1963</v>
      </c>
      <c r="L3156" s="90" t="s">
        <v>593</v>
      </c>
      <c r="M3156" s="94" t="str">
        <f t="shared" si="52"/>
        <v>SANCHEZ Esther</v>
      </c>
      <c r="N3156" s="94" t="str">
        <f>IFERROR(VLOOKUP(A3156,'[2]CLASES-TEMPORADA 2022_2023-2023'!$A:$M,12,0),"")</f>
        <v/>
      </c>
      <c r="O3156" s="90" t="str">
        <f>IFERROR(VLOOKUP(A3156,'[2]CLASES-TEMPORADA 2022_2023-2023'!$A:$M,13,0),"")</f>
        <v/>
      </c>
    </row>
    <row r="3157" spans="1:15" s="94" customFormat="1" x14ac:dyDescent="0.2">
      <c r="A3157" s="116">
        <v>21232</v>
      </c>
      <c r="B3157" s="90" t="s">
        <v>8750</v>
      </c>
      <c r="C3157" s="90" t="s">
        <v>29</v>
      </c>
      <c r="D3157" s="90" t="s">
        <v>5938</v>
      </c>
      <c r="E3157" s="90" t="s">
        <v>2550</v>
      </c>
      <c r="F3157" s="90" t="s">
        <v>4061</v>
      </c>
      <c r="G3157" s="90" t="s">
        <v>16159</v>
      </c>
      <c r="H3157" s="90" t="s">
        <v>913</v>
      </c>
      <c r="I3157" s="90" t="s">
        <v>915</v>
      </c>
      <c r="J3157" s="116">
        <v>37</v>
      </c>
      <c r="K3157" s="90" t="s">
        <v>1963</v>
      </c>
      <c r="L3157" s="90" t="s">
        <v>185</v>
      </c>
      <c r="M3157" s="94" t="str">
        <f t="shared" si="52"/>
        <v>SANCHEZ Gabriel</v>
      </c>
      <c r="N3157" s="94" t="str">
        <f>IFERROR(VLOOKUP(A3157,'[2]CLASES-TEMPORADA 2022_2023-2023'!$A:$M,12,0),"")</f>
        <v/>
      </c>
      <c r="O3157" s="90" t="str">
        <f>IFERROR(VLOOKUP(A3157,'[2]CLASES-TEMPORADA 2022_2023-2023'!$A:$M,13,0),"")</f>
        <v/>
      </c>
    </row>
    <row r="3158" spans="1:15" s="94" customFormat="1" x14ac:dyDescent="0.2">
      <c r="A3158" s="116">
        <v>21231</v>
      </c>
      <c r="B3158" s="90" t="s">
        <v>8750</v>
      </c>
      <c r="C3158" s="90" t="s">
        <v>51</v>
      </c>
      <c r="D3158" s="90" t="s">
        <v>16160</v>
      </c>
      <c r="E3158" s="90" t="s">
        <v>52</v>
      </c>
      <c r="F3158" s="90" t="s">
        <v>16161</v>
      </c>
      <c r="G3158" s="90" t="s">
        <v>16162</v>
      </c>
      <c r="H3158" s="90" t="s">
        <v>909</v>
      </c>
      <c r="I3158" s="90" t="s">
        <v>11308</v>
      </c>
      <c r="J3158" s="116">
        <v>10063</v>
      </c>
      <c r="K3158" s="90" t="s">
        <v>1963</v>
      </c>
      <c r="L3158" s="90" t="s">
        <v>591</v>
      </c>
      <c r="M3158" s="94" t="str">
        <f t="shared" si="52"/>
        <v>DIAZ Jose Antonio</v>
      </c>
      <c r="N3158" s="94" t="str">
        <f>IFERROR(VLOOKUP(A3158,'[2]CLASES-TEMPORADA 2022_2023-2023'!$A:$M,12,0),"")</f>
        <v/>
      </c>
      <c r="O3158" s="90" t="str">
        <f>IFERROR(VLOOKUP(A3158,'[2]CLASES-TEMPORADA 2022_2023-2023'!$A:$M,13,0),"")</f>
        <v/>
      </c>
    </row>
    <row r="3159" spans="1:15" s="94" customFormat="1" x14ac:dyDescent="0.2">
      <c r="A3159" s="116">
        <v>21229</v>
      </c>
      <c r="B3159" s="90" t="s">
        <v>8750</v>
      </c>
      <c r="C3159" s="90" t="s">
        <v>51</v>
      </c>
      <c r="D3159" s="90" t="s">
        <v>1306</v>
      </c>
      <c r="E3159" s="90" t="s">
        <v>45</v>
      </c>
      <c r="F3159" s="90" t="s">
        <v>16163</v>
      </c>
      <c r="G3159" s="90" t="s">
        <v>16164</v>
      </c>
      <c r="H3159" s="90" t="s">
        <v>913</v>
      </c>
      <c r="I3159" s="90" t="s">
        <v>8802</v>
      </c>
      <c r="J3159" s="116">
        <v>10214</v>
      </c>
      <c r="K3159" s="90" t="s">
        <v>1963</v>
      </c>
      <c r="L3159" s="90" t="s">
        <v>591</v>
      </c>
      <c r="M3159" s="94" t="str">
        <f t="shared" si="52"/>
        <v>DIAZ Jose</v>
      </c>
      <c r="N3159" s="94" t="str">
        <f>IFERROR(VLOOKUP(A3159,'[2]CLASES-TEMPORADA 2022_2023-2023'!$A:$M,12,0),"")</f>
        <v/>
      </c>
      <c r="O3159" s="90" t="str">
        <f>IFERROR(VLOOKUP(A3159,'[2]CLASES-TEMPORADA 2022_2023-2023'!$A:$M,13,0),"")</f>
        <v/>
      </c>
    </row>
    <row r="3160" spans="1:15" s="94" customFormat="1" x14ac:dyDescent="0.2">
      <c r="A3160" s="116">
        <v>21223</v>
      </c>
      <c r="B3160" s="90" t="s">
        <v>10851</v>
      </c>
      <c r="C3160" s="90" t="s">
        <v>21</v>
      </c>
      <c r="D3160" s="90" t="s">
        <v>4866</v>
      </c>
      <c r="E3160" s="90" t="s">
        <v>4989</v>
      </c>
      <c r="F3160" s="90" t="s">
        <v>5939</v>
      </c>
      <c r="G3160" s="90" t="s">
        <v>16165</v>
      </c>
      <c r="H3160" s="90" t="s">
        <v>913</v>
      </c>
      <c r="I3160" s="90" t="s">
        <v>1161</v>
      </c>
      <c r="J3160" s="116">
        <v>10129</v>
      </c>
      <c r="K3160" s="90" t="s">
        <v>1963</v>
      </c>
      <c r="L3160" s="90" t="s">
        <v>598</v>
      </c>
      <c r="M3160" s="94" t="str">
        <f t="shared" si="52"/>
        <v>GARCIA Sonia</v>
      </c>
      <c r="N3160" s="94" t="str">
        <f>IFERROR(VLOOKUP(A3160,'[2]CLASES-TEMPORADA 2022_2023-2023'!$A:$M,12,0),"")</f>
        <v/>
      </c>
      <c r="O3160" s="90" t="str">
        <f>IFERROR(VLOOKUP(A3160,'[2]CLASES-TEMPORADA 2022_2023-2023'!$A:$M,13,0),"")</f>
        <v/>
      </c>
    </row>
    <row r="3161" spans="1:15" s="94" customFormat="1" x14ac:dyDescent="0.2">
      <c r="A3161" s="116">
        <v>21218</v>
      </c>
      <c r="B3161" s="90" t="s">
        <v>8750</v>
      </c>
      <c r="C3161" s="90" t="s">
        <v>5940</v>
      </c>
      <c r="D3161" s="90" t="s">
        <v>1763</v>
      </c>
      <c r="E3161" s="90" t="s">
        <v>4869</v>
      </c>
      <c r="F3161" s="90" t="s">
        <v>5834</v>
      </c>
      <c r="G3161" s="90" t="s">
        <v>16166</v>
      </c>
      <c r="H3161" s="90" t="s">
        <v>920</v>
      </c>
      <c r="I3161" s="90" t="s">
        <v>1250</v>
      </c>
      <c r="J3161" s="116">
        <v>367</v>
      </c>
      <c r="K3161" s="90" t="s">
        <v>1963</v>
      </c>
      <c r="L3161" s="90" t="s">
        <v>599</v>
      </c>
      <c r="M3161" s="94" t="str">
        <f t="shared" si="52"/>
        <v>POLLAN Saul</v>
      </c>
      <c r="N3161" s="94" t="str">
        <f>IFERROR(VLOOKUP(A3161,'[2]CLASES-TEMPORADA 2022_2023-2023'!$A:$M,12,0),"")</f>
        <v/>
      </c>
      <c r="O3161" s="90" t="str">
        <f>IFERROR(VLOOKUP(A3161,'[2]CLASES-TEMPORADA 2022_2023-2023'!$A:$M,13,0),"")</f>
        <v/>
      </c>
    </row>
    <row r="3162" spans="1:15" s="94" customFormat="1" x14ac:dyDescent="0.2">
      <c r="A3162" s="116">
        <v>21212</v>
      </c>
      <c r="B3162" s="90" t="s">
        <v>8750</v>
      </c>
      <c r="C3162" s="90" t="s">
        <v>101</v>
      </c>
      <c r="D3162" s="90" t="s">
        <v>4970</v>
      </c>
      <c r="E3162" s="90" t="s">
        <v>5291</v>
      </c>
      <c r="F3162" s="90" t="s">
        <v>5942</v>
      </c>
      <c r="G3162" s="90" t="s">
        <v>16167</v>
      </c>
      <c r="H3162" s="90" t="s">
        <v>920</v>
      </c>
      <c r="I3162" s="90" t="s">
        <v>2046</v>
      </c>
      <c r="J3162" s="116">
        <v>671</v>
      </c>
      <c r="K3162" s="90" t="s">
        <v>1963</v>
      </c>
      <c r="L3162" s="90" t="s">
        <v>184</v>
      </c>
      <c r="M3162" s="94" t="str">
        <f t="shared" si="52"/>
        <v>VIDAL Cristobal</v>
      </c>
      <c r="N3162" s="94" t="str">
        <f>IFERROR(VLOOKUP(A3162,'[2]CLASES-TEMPORADA 2022_2023-2023'!$A:$M,12,0),"")</f>
        <v/>
      </c>
      <c r="O3162" s="90" t="str">
        <f>IFERROR(VLOOKUP(A3162,'[2]CLASES-TEMPORADA 2022_2023-2023'!$A:$M,13,0),"")</f>
        <v/>
      </c>
    </row>
    <row r="3163" spans="1:15" s="94" customFormat="1" x14ac:dyDescent="0.2">
      <c r="A3163" s="116">
        <v>21192</v>
      </c>
      <c r="B3163" s="90" t="s">
        <v>8750</v>
      </c>
      <c r="C3163" s="90" t="s">
        <v>1541</v>
      </c>
      <c r="D3163" s="90" t="s">
        <v>25</v>
      </c>
      <c r="E3163" s="90" t="s">
        <v>1079</v>
      </c>
      <c r="F3163" s="90" t="s">
        <v>5943</v>
      </c>
      <c r="G3163" s="90" t="s">
        <v>16168</v>
      </c>
      <c r="H3163" s="90" t="s">
        <v>920</v>
      </c>
      <c r="I3163" s="90" t="s">
        <v>1249</v>
      </c>
      <c r="J3163" s="116">
        <v>10181</v>
      </c>
      <c r="K3163" s="90" t="s">
        <v>1963</v>
      </c>
      <c r="L3163" s="90" t="s">
        <v>583</v>
      </c>
      <c r="M3163" s="94" t="str">
        <f t="shared" si="52"/>
        <v>VEGA Hugo</v>
      </c>
      <c r="N3163" s="94" t="str">
        <f>IFERROR(VLOOKUP(A3163,'[2]CLASES-TEMPORADA 2022_2023-2023'!$A:$M,12,0),"")</f>
        <v/>
      </c>
      <c r="O3163" s="90" t="str">
        <f>IFERROR(VLOOKUP(A3163,'[2]CLASES-TEMPORADA 2022_2023-2023'!$A:$M,13,0),"")</f>
        <v/>
      </c>
    </row>
    <row r="3164" spans="1:15" s="94" customFormat="1" x14ac:dyDescent="0.2">
      <c r="A3164" s="116">
        <v>21182</v>
      </c>
      <c r="B3164" s="90" t="s">
        <v>10851</v>
      </c>
      <c r="C3164" s="90" t="s">
        <v>16169</v>
      </c>
      <c r="D3164" s="90" t="s">
        <v>16170</v>
      </c>
      <c r="E3164" s="90" t="s">
        <v>16171</v>
      </c>
      <c r="F3164" s="90" t="s">
        <v>16172</v>
      </c>
      <c r="G3164" s="90" t="s">
        <v>16173</v>
      </c>
      <c r="H3164" s="90" t="s">
        <v>913</v>
      </c>
      <c r="I3164" s="90" t="s">
        <v>1206</v>
      </c>
      <c r="J3164" s="116">
        <v>10173</v>
      </c>
      <c r="K3164" s="90" t="s">
        <v>3592</v>
      </c>
      <c r="L3164" s="90" t="s">
        <v>587</v>
      </c>
      <c r="M3164" s="94" t="str">
        <f t="shared" si="52"/>
        <v>ENRÍQUEZ Mabelyn Adriana</v>
      </c>
      <c r="N3164" s="94" t="str">
        <f>IFERROR(VLOOKUP(A3164,'[2]CLASES-TEMPORADA 2022_2023-2023'!$A:$M,12,0),"")</f>
        <v/>
      </c>
      <c r="O3164" s="90" t="str">
        <f>IFERROR(VLOOKUP(A3164,'[2]CLASES-TEMPORADA 2022_2023-2023'!$A:$M,13,0),"")</f>
        <v/>
      </c>
    </row>
    <row r="3165" spans="1:15" s="94" customFormat="1" x14ac:dyDescent="0.2">
      <c r="A3165" s="116">
        <v>21178</v>
      </c>
      <c r="B3165" s="90" t="s">
        <v>10851</v>
      </c>
      <c r="C3165" s="90" t="s">
        <v>1697</v>
      </c>
      <c r="D3165" s="90" t="s">
        <v>1309</v>
      </c>
      <c r="E3165" s="90" t="s">
        <v>1077</v>
      </c>
      <c r="F3165" s="90" t="s">
        <v>5944</v>
      </c>
      <c r="G3165" s="90" t="s">
        <v>16174</v>
      </c>
      <c r="H3165" s="90" t="s">
        <v>913</v>
      </c>
      <c r="I3165" s="90" t="s">
        <v>934</v>
      </c>
      <c r="J3165" s="116">
        <v>193</v>
      </c>
      <c r="K3165" s="90" t="s">
        <v>1963</v>
      </c>
      <c r="L3165" s="90" t="s">
        <v>586</v>
      </c>
      <c r="M3165" s="94" t="str">
        <f t="shared" si="52"/>
        <v>LARGO Nuria</v>
      </c>
      <c r="N3165" s="94" t="str">
        <f>IFERROR(VLOOKUP(A3165,'[2]CLASES-TEMPORADA 2022_2023-2023'!$A:$M,12,0),"")</f>
        <v/>
      </c>
      <c r="O3165" s="90" t="str">
        <f>IFERROR(VLOOKUP(A3165,'[2]CLASES-TEMPORADA 2022_2023-2023'!$A:$M,13,0),"")</f>
        <v/>
      </c>
    </row>
    <row r="3166" spans="1:15" s="94" customFormat="1" x14ac:dyDescent="0.2">
      <c r="A3166" s="116">
        <v>21177</v>
      </c>
      <c r="B3166" s="90" t="s">
        <v>10851</v>
      </c>
      <c r="C3166" s="90" t="s">
        <v>169</v>
      </c>
      <c r="D3166" s="90" t="s">
        <v>5727</v>
      </c>
      <c r="E3166" s="90" t="s">
        <v>2610</v>
      </c>
      <c r="F3166" s="90" t="s">
        <v>5945</v>
      </c>
      <c r="G3166" s="90" t="s">
        <v>16175</v>
      </c>
      <c r="H3166" s="90" t="s">
        <v>913</v>
      </c>
      <c r="I3166" s="90" t="s">
        <v>1162</v>
      </c>
      <c r="J3166" s="116">
        <v>326</v>
      </c>
      <c r="K3166" s="90" t="s">
        <v>1963</v>
      </c>
      <c r="L3166" s="90" t="s">
        <v>591</v>
      </c>
      <c r="M3166" s="94" t="str">
        <f t="shared" si="52"/>
        <v>SÁNCHEZ Marina</v>
      </c>
      <c r="N3166" s="94" t="str">
        <f>IFERROR(VLOOKUP(A3166,'[2]CLASES-TEMPORADA 2022_2023-2023'!$A:$M,12,0),"")</f>
        <v/>
      </c>
      <c r="O3166" s="90" t="str">
        <f>IFERROR(VLOOKUP(A3166,'[2]CLASES-TEMPORADA 2022_2023-2023'!$A:$M,13,0),"")</f>
        <v/>
      </c>
    </row>
    <row r="3167" spans="1:15" s="94" customFormat="1" x14ac:dyDescent="0.2">
      <c r="A3167" s="116">
        <v>21176</v>
      </c>
      <c r="B3167" s="90" t="s">
        <v>10851</v>
      </c>
      <c r="C3167" s="90" t="s">
        <v>169</v>
      </c>
      <c r="D3167" s="90" t="s">
        <v>1366</v>
      </c>
      <c r="E3167" s="90" t="s">
        <v>5946</v>
      </c>
      <c r="F3167" s="90" t="s">
        <v>5947</v>
      </c>
      <c r="G3167" s="90" t="s">
        <v>16176</v>
      </c>
      <c r="H3167" s="90" t="s">
        <v>913</v>
      </c>
      <c r="I3167" s="90" t="s">
        <v>756</v>
      </c>
      <c r="J3167" s="116">
        <v>10383</v>
      </c>
      <c r="K3167" s="90" t="s">
        <v>1963</v>
      </c>
      <c r="L3167" s="90" t="s">
        <v>591</v>
      </c>
      <c r="M3167" s="94" t="str">
        <f t="shared" si="52"/>
        <v>SÁNCHEZ Yanira</v>
      </c>
      <c r="N3167" s="94" t="str">
        <f>IFERROR(VLOOKUP(A3167,'[2]CLASES-TEMPORADA 2022_2023-2023'!$A:$M,12,0),"")</f>
        <v/>
      </c>
      <c r="O3167" s="90" t="str">
        <f>IFERROR(VLOOKUP(A3167,'[2]CLASES-TEMPORADA 2022_2023-2023'!$A:$M,13,0),"")</f>
        <v/>
      </c>
    </row>
    <row r="3168" spans="1:15" s="94" customFormat="1" x14ac:dyDescent="0.2">
      <c r="A3168" s="116">
        <v>21164</v>
      </c>
      <c r="B3168" s="90" t="s">
        <v>8750</v>
      </c>
      <c r="C3168" s="90" t="s">
        <v>1529</v>
      </c>
      <c r="D3168" s="90" t="s">
        <v>5656</v>
      </c>
      <c r="E3168" s="90" t="s">
        <v>2151</v>
      </c>
      <c r="F3168" s="90" t="s">
        <v>5950</v>
      </c>
      <c r="G3168" s="90" t="s">
        <v>16177</v>
      </c>
      <c r="H3168" s="90" t="s">
        <v>913</v>
      </c>
      <c r="I3168" s="90" t="s">
        <v>377</v>
      </c>
      <c r="J3168" s="116">
        <v>674</v>
      </c>
      <c r="K3168" s="90" t="s">
        <v>1963</v>
      </c>
      <c r="L3168" s="90" t="s">
        <v>184</v>
      </c>
      <c r="M3168" s="94" t="str">
        <f t="shared" si="52"/>
        <v>GARCÍA Joan</v>
      </c>
      <c r="N3168" s="94" t="str">
        <f>IFERROR(VLOOKUP(A3168,'[2]CLASES-TEMPORADA 2022_2023-2023'!$A:$M,12,0),"")</f>
        <v/>
      </c>
      <c r="O3168" s="90" t="str">
        <f>IFERROR(VLOOKUP(A3168,'[2]CLASES-TEMPORADA 2022_2023-2023'!$A:$M,13,0),"")</f>
        <v/>
      </c>
    </row>
    <row r="3169" spans="1:15" s="94" customFormat="1" x14ac:dyDescent="0.2">
      <c r="A3169" s="116">
        <v>21157</v>
      </c>
      <c r="B3169" s="90" t="s">
        <v>8750</v>
      </c>
      <c r="C3169" s="90" t="s">
        <v>16178</v>
      </c>
      <c r="D3169" s="90"/>
      <c r="E3169" s="90" t="s">
        <v>16179</v>
      </c>
      <c r="F3169" s="90" t="s">
        <v>7688</v>
      </c>
      <c r="G3169" s="90" t="s">
        <v>16180</v>
      </c>
      <c r="H3169" s="90" t="s">
        <v>913</v>
      </c>
      <c r="I3169" s="90" t="s">
        <v>921</v>
      </c>
      <c r="J3169" s="116">
        <v>78</v>
      </c>
      <c r="K3169" s="90" t="s">
        <v>2618</v>
      </c>
      <c r="L3169" s="90" t="s">
        <v>583</v>
      </c>
      <c r="M3169" s="94" t="str">
        <f t="shared" si="52"/>
        <v>CAMPOS VALDES Jorge Moises</v>
      </c>
      <c r="N3169" s="94" t="str">
        <f>IFERROR(VLOOKUP(A3169,'[2]CLASES-TEMPORADA 2022_2023-2023'!$A:$M,12,0),"")</f>
        <v/>
      </c>
      <c r="O3169" s="90" t="str">
        <f>IFERROR(VLOOKUP(A3169,'[2]CLASES-TEMPORADA 2022_2023-2023'!$A:$M,13,0),"")</f>
        <v/>
      </c>
    </row>
    <row r="3170" spans="1:15" s="94" customFormat="1" x14ac:dyDescent="0.2">
      <c r="A3170" s="116">
        <v>21152</v>
      </c>
      <c r="B3170" s="90" t="s">
        <v>8750</v>
      </c>
      <c r="C3170" s="90" t="s">
        <v>169</v>
      </c>
      <c r="D3170" s="90" t="s">
        <v>1601</v>
      </c>
      <c r="E3170" s="90" t="s">
        <v>79</v>
      </c>
      <c r="F3170" s="90" t="s">
        <v>4857</v>
      </c>
      <c r="G3170" s="90" t="s">
        <v>16181</v>
      </c>
      <c r="H3170" s="90" t="s">
        <v>913</v>
      </c>
      <c r="I3170" s="90" t="s">
        <v>1250</v>
      </c>
      <c r="J3170" s="116">
        <v>367</v>
      </c>
      <c r="K3170" s="90" t="s">
        <v>1963</v>
      </c>
      <c r="L3170" s="90" t="s">
        <v>599</v>
      </c>
      <c r="M3170" s="94" t="str">
        <f t="shared" si="52"/>
        <v>SÁNCHEZ Miguel</v>
      </c>
      <c r="N3170" s="94" t="str">
        <f>IFERROR(VLOOKUP(A3170,'[2]CLASES-TEMPORADA 2022_2023-2023'!$A:$M,12,0),"")</f>
        <v/>
      </c>
      <c r="O3170" s="90" t="str">
        <f>IFERROR(VLOOKUP(A3170,'[2]CLASES-TEMPORADA 2022_2023-2023'!$A:$M,13,0),"")</f>
        <v/>
      </c>
    </row>
    <row r="3171" spans="1:15" s="94" customFormat="1" x14ac:dyDescent="0.2">
      <c r="A3171" s="116">
        <v>21142</v>
      </c>
      <c r="B3171" s="90" t="s">
        <v>10851</v>
      </c>
      <c r="C3171" s="90" t="s">
        <v>28</v>
      </c>
      <c r="D3171" s="90" t="s">
        <v>37</v>
      </c>
      <c r="E3171" s="90" t="s">
        <v>16182</v>
      </c>
      <c r="F3171" s="90" t="s">
        <v>16183</v>
      </c>
      <c r="G3171" s="90" t="s">
        <v>16184</v>
      </c>
      <c r="H3171" s="90" t="s">
        <v>913</v>
      </c>
      <c r="I3171" s="90" t="s">
        <v>1162</v>
      </c>
      <c r="J3171" s="116">
        <v>326</v>
      </c>
      <c r="K3171" s="90" t="s">
        <v>1963</v>
      </c>
      <c r="L3171" s="90" t="s">
        <v>591</v>
      </c>
      <c r="M3171" s="94" t="str">
        <f t="shared" si="52"/>
        <v>JIMENEZ Aida</v>
      </c>
      <c r="N3171" s="94" t="str">
        <f>IFERROR(VLOOKUP(A3171,'[2]CLASES-TEMPORADA 2022_2023-2023'!$A:$M,12,0),"")</f>
        <v/>
      </c>
      <c r="O3171" s="90" t="str">
        <f>IFERROR(VLOOKUP(A3171,'[2]CLASES-TEMPORADA 2022_2023-2023'!$A:$M,13,0),"")</f>
        <v/>
      </c>
    </row>
    <row r="3172" spans="1:15" s="94" customFormat="1" x14ac:dyDescent="0.2">
      <c r="A3172" s="116">
        <v>21139</v>
      </c>
      <c r="B3172" s="90" t="s">
        <v>8750</v>
      </c>
      <c r="C3172" s="90" t="s">
        <v>5953</v>
      </c>
      <c r="D3172" s="90" t="s">
        <v>5954</v>
      </c>
      <c r="E3172" s="90" t="s">
        <v>5955</v>
      </c>
      <c r="F3172" s="90" t="s">
        <v>5956</v>
      </c>
      <c r="G3172" s="90" t="s">
        <v>16185</v>
      </c>
      <c r="H3172" s="90" t="s">
        <v>920</v>
      </c>
      <c r="I3172" s="90" t="s">
        <v>1124</v>
      </c>
      <c r="J3172" s="116">
        <v>175</v>
      </c>
      <c r="K3172" s="90" t="s">
        <v>1963</v>
      </c>
      <c r="L3172" s="90" t="s">
        <v>520</v>
      </c>
      <c r="M3172" s="94" t="str">
        <f t="shared" si="52"/>
        <v>ARNEJO Fabián</v>
      </c>
      <c r="N3172" s="94" t="str">
        <f>IFERROR(VLOOKUP(A3172,'[2]CLASES-TEMPORADA 2022_2023-2023'!$A:$M,12,0),"")</f>
        <v/>
      </c>
      <c r="O3172" s="90" t="str">
        <f>IFERROR(VLOOKUP(A3172,'[2]CLASES-TEMPORADA 2022_2023-2023'!$A:$M,13,0),"")</f>
        <v/>
      </c>
    </row>
    <row r="3173" spans="1:15" s="94" customFormat="1" x14ac:dyDescent="0.2">
      <c r="A3173" s="116">
        <v>21136</v>
      </c>
      <c r="B3173" s="90" t="s">
        <v>8750</v>
      </c>
      <c r="C3173" s="90" t="s">
        <v>8040</v>
      </c>
      <c r="D3173" s="90" t="s">
        <v>91</v>
      </c>
      <c r="E3173" s="90" t="s">
        <v>43</v>
      </c>
      <c r="F3173" s="90" t="s">
        <v>16186</v>
      </c>
      <c r="G3173" s="90" t="s">
        <v>16187</v>
      </c>
      <c r="H3173" s="90" t="s">
        <v>913</v>
      </c>
      <c r="I3173" s="90" t="s">
        <v>1214</v>
      </c>
      <c r="J3173" s="116">
        <v>3</v>
      </c>
      <c r="K3173" s="90" t="s">
        <v>1963</v>
      </c>
      <c r="L3173" s="90" t="s">
        <v>591</v>
      </c>
      <c r="M3173" s="94" t="str">
        <f t="shared" si="52"/>
        <v>RABASCO Antonio</v>
      </c>
      <c r="N3173" s="94" t="str">
        <f>IFERROR(VLOOKUP(A3173,'[2]CLASES-TEMPORADA 2022_2023-2023'!$A:$M,12,0),"")</f>
        <v/>
      </c>
      <c r="O3173" s="90" t="str">
        <f>IFERROR(VLOOKUP(A3173,'[2]CLASES-TEMPORADA 2022_2023-2023'!$A:$M,13,0),"")</f>
        <v/>
      </c>
    </row>
    <row r="3174" spans="1:15" s="94" customFormat="1" x14ac:dyDescent="0.2">
      <c r="A3174" s="116">
        <v>21126</v>
      </c>
      <c r="B3174" s="90" t="s">
        <v>8750</v>
      </c>
      <c r="C3174" s="90" t="s">
        <v>46</v>
      </c>
      <c r="D3174" s="90" t="s">
        <v>46</v>
      </c>
      <c r="E3174" s="90" t="s">
        <v>5957</v>
      </c>
      <c r="F3174" s="90" t="s">
        <v>2633</v>
      </c>
      <c r="G3174" s="90" t="s">
        <v>16188</v>
      </c>
      <c r="H3174" s="90" t="s">
        <v>920</v>
      </c>
      <c r="I3174" s="90" t="s">
        <v>930</v>
      </c>
      <c r="J3174" s="116">
        <v>138</v>
      </c>
      <c r="K3174" s="90" t="s">
        <v>1963</v>
      </c>
      <c r="L3174" s="90" t="s">
        <v>593</v>
      </c>
      <c r="M3174" s="94" t="str">
        <f t="shared" si="52"/>
        <v>RODRIGUEZ Francisco Noa</v>
      </c>
      <c r="N3174" s="94" t="str">
        <f>IFERROR(VLOOKUP(A3174,'[2]CLASES-TEMPORADA 2022_2023-2023'!$A:$M,12,0),"")</f>
        <v/>
      </c>
      <c r="O3174" s="90" t="str">
        <f>IFERROR(VLOOKUP(A3174,'[2]CLASES-TEMPORADA 2022_2023-2023'!$A:$M,13,0),"")</f>
        <v/>
      </c>
    </row>
    <row r="3175" spans="1:15" s="94" customFormat="1" x14ac:dyDescent="0.2">
      <c r="A3175" s="116">
        <v>21120</v>
      </c>
      <c r="B3175" s="90" t="s">
        <v>8750</v>
      </c>
      <c r="C3175" s="90" t="s">
        <v>69</v>
      </c>
      <c r="D3175" s="90" t="s">
        <v>69</v>
      </c>
      <c r="E3175" s="90" t="s">
        <v>108</v>
      </c>
      <c r="F3175" s="90" t="s">
        <v>3063</v>
      </c>
      <c r="G3175" s="90" t="s">
        <v>16189</v>
      </c>
      <c r="H3175" s="90" t="s">
        <v>913</v>
      </c>
      <c r="I3175" s="90" t="s">
        <v>912</v>
      </c>
      <c r="J3175" s="116">
        <v>33</v>
      </c>
      <c r="K3175" s="90" t="s">
        <v>1963</v>
      </c>
      <c r="L3175" s="90" t="s">
        <v>586</v>
      </c>
      <c r="M3175" s="94" t="str">
        <f t="shared" si="52"/>
        <v>PEREZ Sergio</v>
      </c>
      <c r="N3175" s="94" t="str">
        <f>IFERROR(VLOOKUP(A3175,'[2]CLASES-TEMPORADA 2022_2023-2023'!$A:$M,12,0),"")</f>
        <v/>
      </c>
      <c r="O3175" s="90" t="str">
        <f>IFERROR(VLOOKUP(A3175,'[2]CLASES-TEMPORADA 2022_2023-2023'!$A:$M,13,0),"")</f>
        <v/>
      </c>
    </row>
    <row r="3176" spans="1:15" s="94" customFormat="1" x14ac:dyDescent="0.2">
      <c r="A3176" s="116">
        <v>21117</v>
      </c>
      <c r="B3176" s="90" t="s">
        <v>8750</v>
      </c>
      <c r="C3176" s="90" t="s">
        <v>66</v>
      </c>
      <c r="D3176" s="90" t="s">
        <v>159</v>
      </c>
      <c r="E3176" s="90" t="s">
        <v>48</v>
      </c>
      <c r="F3176" s="90" t="s">
        <v>4660</v>
      </c>
      <c r="G3176" s="90" t="s">
        <v>16190</v>
      </c>
      <c r="H3176" s="90" t="s">
        <v>920</v>
      </c>
      <c r="I3176" s="90" t="s">
        <v>1055</v>
      </c>
      <c r="J3176" s="116">
        <v>359</v>
      </c>
      <c r="K3176" s="90" t="s">
        <v>1963</v>
      </c>
      <c r="L3176" s="90" t="s">
        <v>599</v>
      </c>
      <c r="M3176" s="94" t="str">
        <f t="shared" si="52"/>
        <v>MARTIN Javier</v>
      </c>
      <c r="N3176" s="94" t="str">
        <f>IFERROR(VLOOKUP(A3176,'[2]CLASES-TEMPORADA 2022_2023-2023'!$A:$M,12,0),"")</f>
        <v/>
      </c>
      <c r="O3176" s="90" t="str">
        <f>IFERROR(VLOOKUP(A3176,'[2]CLASES-TEMPORADA 2022_2023-2023'!$A:$M,13,0),"")</f>
        <v/>
      </c>
    </row>
    <row r="3177" spans="1:15" s="94" customFormat="1" x14ac:dyDescent="0.2">
      <c r="A3177" s="116">
        <v>21110</v>
      </c>
      <c r="B3177" s="90" t="s">
        <v>8750</v>
      </c>
      <c r="C3177" s="90" t="s">
        <v>1309</v>
      </c>
      <c r="D3177" s="90" t="s">
        <v>28</v>
      </c>
      <c r="E3177" s="90" t="s">
        <v>48</v>
      </c>
      <c r="F3177" s="90" t="s">
        <v>5958</v>
      </c>
      <c r="G3177" s="90" t="s">
        <v>16191</v>
      </c>
      <c r="H3177" s="90" t="s">
        <v>913</v>
      </c>
      <c r="I3177" s="90" t="s">
        <v>934</v>
      </c>
      <c r="J3177" s="116">
        <v>193</v>
      </c>
      <c r="K3177" s="90" t="s">
        <v>1963</v>
      </c>
      <c r="L3177" s="90" t="s">
        <v>586</v>
      </c>
      <c r="M3177" s="94" t="str">
        <f t="shared" si="52"/>
        <v>ROMAN Javier</v>
      </c>
      <c r="N3177" s="94" t="str">
        <f>IFERROR(VLOOKUP(A3177,'[2]CLASES-TEMPORADA 2022_2023-2023'!$A:$M,12,0),"")</f>
        <v/>
      </c>
      <c r="O3177" s="90" t="str">
        <f>IFERROR(VLOOKUP(A3177,'[2]CLASES-TEMPORADA 2022_2023-2023'!$A:$M,13,0),"")</f>
        <v/>
      </c>
    </row>
    <row r="3178" spans="1:15" s="94" customFormat="1" x14ac:dyDescent="0.2">
      <c r="A3178" s="116">
        <v>21109</v>
      </c>
      <c r="B3178" s="90" t="s">
        <v>8750</v>
      </c>
      <c r="C3178" s="90" t="s">
        <v>1697</v>
      </c>
      <c r="D3178" s="90" t="s">
        <v>1309</v>
      </c>
      <c r="E3178" s="90" t="s">
        <v>18</v>
      </c>
      <c r="F3178" s="90" t="s">
        <v>5959</v>
      </c>
      <c r="G3178" s="90" t="s">
        <v>16192</v>
      </c>
      <c r="H3178" s="90" t="s">
        <v>913</v>
      </c>
      <c r="I3178" s="90" t="s">
        <v>934</v>
      </c>
      <c r="J3178" s="116">
        <v>193</v>
      </c>
      <c r="K3178" s="90" t="s">
        <v>1963</v>
      </c>
      <c r="L3178" s="90" t="s">
        <v>586</v>
      </c>
      <c r="M3178" s="94" t="str">
        <f t="shared" si="52"/>
        <v>LARGO Enrique</v>
      </c>
      <c r="N3178" s="94" t="str">
        <f>IFERROR(VLOOKUP(A3178,'[2]CLASES-TEMPORADA 2022_2023-2023'!$A:$M,12,0),"")</f>
        <v/>
      </c>
      <c r="O3178" s="90" t="str">
        <f>IFERROR(VLOOKUP(A3178,'[2]CLASES-TEMPORADA 2022_2023-2023'!$A:$M,13,0),"")</f>
        <v/>
      </c>
    </row>
    <row r="3179" spans="1:15" s="94" customFormat="1" x14ac:dyDescent="0.2">
      <c r="A3179" s="116">
        <v>21104</v>
      </c>
      <c r="B3179" s="90" t="s">
        <v>8750</v>
      </c>
      <c r="C3179" s="90" t="s">
        <v>37</v>
      </c>
      <c r="D3179" s="90" t="s">
        <v>5960</v>
      </c>
      <c r="E3179" s="90" t="s">
        <v>2021</v>
      </c>
      <c r="F3179" s="90" t="s">
        <v>5961</v>
      </c>
      <c r="G3179" s="90" t="s">
        <v>16193</v>
      </c>
      <c r="H3179" s="90" t="s">
        <v>913</v>
      </c>
      <c r="I3179" s="90" t="s">
        <v>919</v>
      </c>
      <c r="J3179" s="116">
        <v>47</v>
      </c>
      <c r="K3179" s="90" t="s">
        <v>1963</v>
      </c>
      <c r="L3179" s="90" t="s">
        <v>585</v>
      </c>
      <c r="M3179" s="94" t="str">
        <f t="shared" si="52"/>
        <v>MORENO Raúl</v>
      </c>
      <c r="N3179" s="94" t="str">
        <f>IFERROR(VLOOKUP(A3179,'[2]CLASES-TEMPORADA 2022_2023-2023'!$A:$M,12,0),"")</f>
        <v/>
      </c>
      <c r="O3179" s="90" t="str">
        <f>IFERROR(VLOOKUP(A3179,'[2]CLASES-TEMPORADA 2022_2023-2023'!$A:$M,13,0),"")</f>
        <v/>
      </c>
    </row>
    <row r="3180" spans="1:15" s="94" customFormat="1" x14ac:dyDescent="0.2">
      <c r="A3180" s="116">
        <v>21102</v>
      </c>
      <c r="B3180" s="90" t="s">
        <v>8750</v>
      </c>
      <c r="C3180" s="90" t="s">
        <v>1582</v>
      </c>
      <c r="D3180" s="90" t="s">
        <v>1529</v>
      </c>
      <c r="E3180" s="90" t="s">
        <v>43</v>
      </c>
      <c r="F3180" s="90" t="s">
        <v>16194</v>
      </c>
      <c r="G3180" s="90" t="s">
        <v>16195</v>
      </c>
      <c r="H3180" s="90" t="s">
        <v>913</v>
      </c>
      <c r="I3180" s="90" t="s">
        <v>1165</v>
      </c>
      <c r="J3180" s="116">
        <v>10084</v>
      </c>
      <c r="K3180" s="90" t="s">
        <v>1963</v>
      </c>
      <c r="L3180" s="90" t="s">
        <v>585</v>
      </c>
      <c r="M3180" s="94" t="str">
        <f t="shared" si="52"/>
        <v>MARTÍNEZ Antonio</v>
      </c>
      <c r="N3180" s="94" t="str">
        <f>IFERROR(VLOOKUP(A3180,'[2]CLASES-TEMPORADA 2022_2023-2023'!$A:$M,12,0),"")</f>
        <v/>
      </c>
      <c r="O3180" s="90" t="str">
        <f>IFERROR(VLOOKUP(A3180,'[2]CLASES-TEMPORADA 2022_2023-2023'!$A:$M,13,0),"")</f>
        <v/>
      </c>
    </row>
    <row r="3181" spans="1:15" s="94" customFormat="1" x14ac:dyDescent="0.2">
      <c r="A3181" s="116">
        <v>21098</v>
      </c>
      <c r="B3181" s="90" t="s">
        <v>8750</v>
      </c>
      <c r="C3181" s="90" t="s">
        <v>5962</v>
      </c>
      <c r="D3181" s="90" t="s">
        <v>2267</v>
      </c>
      <c r="E3181" s="90" t="s">
        <v>2825</v>
      </c>
      <c r="F3181" s="90" t="s">
        <v>5963</v>
      </c>
      <c r="G3181" s="90" t="s">
        <v>16196</v>
      </c>
      <c r="H3181" s="90" t="s">
        <v>913</v>
      </c>
      <c r="I3181" s="90" t="s">
        <v>1207</v>
      </c>
      <c r="J3181" s="116">
        <v>705</v>
      </c>
      <c r="K3181" s="90" t="s">
        <v>1963</v>
      </c>
      <c r="L3181" s="90" t="s">
        <v>593</v>
      </c>
      <c r="M3181" s="94" t="str">
        <f t="shared" si="52"/>
        <v>ALCABES Samuel</v>
      </c>
      <c r="N3181" s="94" t="str">
        <f>IFERROR(VLOOKUP(A3181,'[2]CLASES-TEMPORADA 2022_2023-2023'!$A:$M,12,0),"")</f>
        <v/>
      </c>
      <c r="O3181" s="90" t="str">
        <f>IFERROR(VLOOKUP(A3181,'[2]CLASES-TEMPORADA 2022_2023-2023'!$A:$M,13,0),"")</f>
        <v/>
      </c>
    </row>
    <row r="3182" spans="1:15" s="94" customFormat="1" x14ac:dyDescent="0.2">
      <c r="A3182" s="116">
        <v>21096</v>
      </c>
      <c r="B3182" s="90" t="s">
        <v>10851</v>
      </c>
      <c r="C3182" s="90" t="s">
        <v>1907</v>
      </c>
      <c r="D3182" s="90" t="s">
        <v>1682</v>
      </c>
      <c r="E3182" s="90" t="s">
        <v>1077</v>
      </c>
      <c r="F3182" s="90" t="s">
        <v>16197</v>
      </c>
      <c r="G3182" s="90" t="s">
        <v>16198</v>
      </c>
      <c r="H3182" s="90" t="s">
        <v>913</v>
      </c>
      <c r="I3182" s="90" t="s">
        <v>1238</v>
      </c>
      <c r="J3182" s="116">
        <v>10428</v>
      </c>
      <c r="K3182" s="90" t="s">
        <v>1963</v>
      </c>
      <c r="L3182" s="90" t="s">
        <v>185</v>
      </c>
      <c r="M3182" s="94" t="str">
        <f t="shared" si="52"/>
        <v>ROS Nuria</v>
      </c>
      <c r="N3182" s="94" t="str">
        <f>IFERROR(VLOOKUP(A3182,'[2]CLASES-TEMPORADA 2022_2023-2023'!$A:$M,12,0),"")</f>
        <v/>
      </c>
      <c r="O3182" s="90" t="str">
        <f>IFERROR(VLOOKUP(A3182,'[2]CLASES-TEMPORADA 2022_2023-2023'!$A:$M,13,0),"")</f>
        <v/>
      </c>
    </row>
    <row r="3183" spans="1:15" s="94" customFormat="1" x14ac:dyDescent="0.2">
      <c r="A3183" s="116">
        <v>21095</v>
      </c>
      <c r="B3183" s="90" t="s">
        <v>10851</v>
      </c>
      <c r="C3183" s="90" t="s">
        <v>1666</v>
      </c>
      <c r="D3183" s="90" t="s">
        <v>91</v>
      </c>
      <c r="E3183" s="90" t="s">
        <v>3191</v>
      </c>
      <c r="F3183" s="90" t="s">
        <v>2455</v>
      </c>
      <c r="G3183" s="90" t="s">
        <v>16199</v>
      </c>
      <c r="H3183" s="90" t="s">
        <v>913</v>
      </c>
      <c r="I3183" s="90" t="s">
        <v>756</v>
      </c>
      <c r="J3183" s="116">
        <v>10383</v>
      </c>
      <c r="K3183" s="90" t="s">
        <v>1963</v>
      </c>
      <c r="L3183" s="90" t="s">
        <v>591</v>
      </c>
      <c r="M3183" s="94" t="str">
        <f t="shared" si="52"/>
        <v>GOMEZ-VAZQUEZ Lorena</v>
      </c>
      <c r="N3183" s="94" t="str">
        <f>IFERROR(VLOOKUP(A3183,'[2]CLASES-TEMPORADA 2022_2023-2023'!$A:$M,12,0),"")</f>
        <v/>
      </c>
      <c r="O3183" s="90" t="str">
        <f>IFERROR(VLOOKUP(A3183,'[2]CLASES-TEMPORADA 2022_2023-2023'!$A:$M,13,0),"")</f>
        <v/>
      </c>
    </row>
    <row r="3184" spans="1:15" s="94" customFormat="1" x14ac:dyDescent="0.2">
      <c r="A3184" s="116">
        <v>21094</v>
      </c>
      <c r="B3184" s="90" t="s">
        <v>10851</v>
      </c>
      <c r="C3184" s="90" t="s">
        <v>1666</v>
      </c>
      <c r="D3184" s="90" t="s">
        <v>91</v>
      </c>
      <c r="E3184" s="90" t="s">
        <v>2047</v>
      </c>
      <c r="F3184" s="90" t="s">
        <v>5964</v>
      </c>
      <c r="G3184" s="90" t="s">
        <v>16200</v>
      </c>
      <c r="H3184" s="90" t="s">
        <v>913</v>
      </c>
      <c r="I3184" s="90" t="s">
        <v>756</v>
      </c>
      <c r="J3184" s="116">
        <v>10383</v>
      </c>
      <c r="K3184" s="90" t="s">
        <v>1963</v>
      </c>
      <c r="L3184" s="90" t="s">
        <v>591</v>
      </c>
      <c r="M3184" s="94" t="str">
        <f t="shared" si="52"/>
        <v>GOMEZ-VAZQUEZ Irene</v>
      </c>
      <c r="N3184" s="94" t="str">
        <f>IFERROR(VLOOKUP(A3184,'[2]CLASES-TEMPORADA 2022_2023-2023'!$A:$M,12,0),"")</f>
        <v/>
      </c>
      <c r="O3184" s="90" t="str">
        <f>IFERROR(VLOOKUP(A3184,'[2]CLASES-TEMPORADA 2022_2023-2023'!$A:$M,13,0),"")</f>
        <v/>
      </c>
    </row>
    <row r="3185" spans="1:15" s="94" customFormat="1" x14ac:dyDescent="0.2">
      <c r="A3185" s="116">
        <v>21090</v>
      </c>
      <c r="B3185" s="90" t="s">
        <v>8750</v>
      </c>
      <c r="C3185" s="90" t="s">
        <v>1309</v>
      </c>
      <c r="D3185" s="90" t="s">
        <v>21</v>
      </c>
      <c r="E3185" s="90" t="s">
        <v>48</v>
      </c>
      <c r="F3185" s="90" t="s">
        <v>5965</v>
      </c>
      <c r="G3185" s="90" t="s">
        <v>16201</v>
      </c>
      <c r="H3185" s="90" t="s">
        <v>913</v>
      </c>
      <c r="I3185" s="90" t="s">
        <v>1207</v>
      </c>
      <c r="J3185" s="116">
        <v>705</v>
      </c>
      <c r="K3185" s="90" t="s">
        <v>1963</v>
      </c>
      <c r="L3185" s="90" t="s">
        <v>593</v>
      </c>
      <c r="M3185" s="94" t="str">
        <f t="shared" si="52"/>
        <v>ROMAN Javier</v>
      </c>
      <c r="N3185" s="94" t="str">
        <f>IFERROR(VLOOKUP(A3185,'[2]CLASES-TEMPORADA 2022_2023-2023'!$A:$M,12,0),"")</f>
        <v/>
      </c>
      <c r="O3185" s="90" t="str">
        <f>IFERROR(VLOOKUP(A3185,'[2]CLASES-TEMPORADA 2022_2023-2023'!$A:$M,13,0),"")</f>
        <v/>
      </c>
    </row>
    <row r="3186" spans="1:15" s="94" customFormat="1" x14ac:dyDescent="0.2">
      <c r="A3186" s="116">
        <v>21087</v>
      </c>
      <c r="B3186" s="90" t="s">
        <v>10851</v>
      </c>
      <c r="C3186" s="90" t="s">
        <v>1597</v>
      </c>
      <c r="D3186" s="90" t="s">
        <v>64</v>
      </c>
      <c r="E3186" s="90" t="s">
        <v>2662</v>
      </c>
      <c r="F3186" s="90" t="s">
        <v>5416</v>
      </c>
      <c r="G3186" s="90" t="s">
        <v>16202</v>
      </c>
      <c r="H3186" s="90" t="s">
        <v>913</v>
      </c>
      <c r="I3186" s="90" t="s">
        <v>921</v>
      </c>
      <c r="J3186" s="116">
        <v>78</v>
      </c>
      <c r="K3186" s="90" t="s">
        <v>1963</v>
      </c>
      <c r="L3186" s="90" t="s">
        <v>583</v>
      </c>
      <c r="M3186" s="94" t="str">
        <f t="shared" si="52"/>
        <v>PIN Noelia</v>
      </c>
      <c r="N3186" s="94" t="str">
        <f>IFERROR(VLOOKUP(A3186,'[2]CLASES-TEMPORADA 2022_2023-2023'!$A:$M,12,0),"")</f>
        <v/>
      </c>
      <c r="O3186" s="90" t="str">
        <f>IFERROR(VLOOKUP(A3186,'[2]CLASES-TEMPORADA 2022_2023-2023'!$A:$M,13,0),"")</f>
        <v/>
      </c>
    </row>
    <row r="3187" spans="1:15" s="94" customFormat="1" x14ac:dyDescent="0.2">
      <c r="A3187" s="116">
        <v>21080</v>
      </c>
      <c r="B3187" s="90" t="s">
        <v>10851</v>
      </c>
      <c r="C3187" s="90" t="s">
        <v>4204</v>
      </c>
      <c r="D3187" s="90" t="s">
        <v>952</v>
      </c>
      <c r="E3187" s="90" t="s">
        <v>3139</v>
      </c>
      <c r="F3187" s="90" t="s">
        <v>2057</v>
      </c>
      <c r="G3187" s="90" t="s">
        <v>16203</v>
      </c>
      <c r="H3187" s="90" t="s">
        <v>909</v>
      </c>
      <c r="I3187" s="90" t="s">
        <v>7477</v>
      </c>
      <c r="J3187" s="116">
        <v>392</v>
      </c>
      <c r="K3187" s="90" t="s">
        <v>1963</v>
      </c>
      <c r="L3187" s="90" t="s">
        <v>184</v>
      </c>
      <c r="M3187" s="94" t="str">
        <f t="shared" si="52"/>
        <v>BALLESTA Carla</v>
      </c>
      <c r="N3187" s="94" t="str">
        <f>IFERROR(VLOOKUP(A3187,'[2]CLASES-TEMPORADA 2022_2023-2023'!$A:$M,12,0),"")</f>
        <v/>
      </c>
      <c r="O3187" s="90" t="str">
        <f>IFERROR(VLOOKUP(A3187,'[2]CLASES-TEMPORADA 2022_2023-2023'!$A:$M,13,0),"")</f>
        <v/>
      </c>
    </row>
    <row r="3188" spans="1:15" s="94" customFormat="1" x14ac:dyDescent="0.2">
      <c r="A3188" s="116">
        <v>21077</v>
      </c>
      <c r="B3188" s="90" t="s">
        <v>8750</v>
      </c>
      <c r="C3188" s="90" t="s">
        <v>3548</v>
      </c>
      <c r="D3188" s="90" t="s">
        <v>2507</v>
      </c>
      <c r="E3188" s="90" t="s">
        <v>5966</v>
      </c>
      <c r="F3188" s="90" t="s">
        <v>5263</v>
      </c>
      <c r="G3188" s="90" t="s">
        <v>16204</v>
      </c>
      <c r="H3188" s="90" t="s">
        <v>913</v>
      </c>
      <c r="I3188" s="90" t="s">
        <v>1130</v>
      </c>
      <c r="J3188" s="116">
        <v>58</v>
      </c>
      <c r="K3188" s="90" t="s">
        <v>1963</v>
      </c>
      <c r="L3188" s="90" t="s">
        <v>184</v>
      </c>
      <c r="M3188" s="94" t="str">
        <f t="shared" si="52"/>
        <v>PUERTA Héctor</v>
      </c>
      <c r="N3188" s="94" t="str">
        <f>IFERROR(VLOOKUP(A3188,'[2]CLASES-TEMPORADA 2022_2023-2023'!$A:$M,12,0),"")</f>
        <v/>
      </c>
      <c r="O3188" s="90" t="str">
        <f>IFERROR(VLOOKUP(A3188,'[2]CLASES-TEMPORADA 2022_2023-2023'!$A:$M,13,0),"")</f>
        <v/>
      </c>
    </row>
    <row r="3189" spans="1:15" s="94" customFormat="1" x14ac:dyDescent="0.2">
      <c r="A3189" s="116">
        <v>21074</v>
      </c>
      <c r="B3189" s="90" t="s">
        <v>8750</v>
      </c>
      <c r="C3189" s="90" t="s">
        <v>29</v>
      </c>
      <c r="D3189" s="90" t="s">
        <v>4512</v>
      </c>
      <c r="E3189" s="90" t="s">
        <v>23</v>
      </c>
      <c r="F3189" s="90" t="s">
        <v>5967</v>
      </c>
      <c r="G3189" s="90" t="s">
        <v>16205</v>
      </c>
      <c r="H3189" s="90" t="s">
        <v>909</v>
      </c>
      <c r="I3189" s="90" t="s">
        <v>1225</v>
      </c>
      <c r="J3189" s="116">
        <v>536</v>
      </c>
      <c r="K3189" s="90" t="s">
        <v>1963</v>
      </c>
      <c r="L3189" s="90" t="s">
        <v>185</v>
      </c>
      <c r="M3189" s="94" t="str">
        <f t="shared" si="52"/>
        <v>SANCHEZ Manuel</v>
      </c>
      <c r="N3189" s="94" t="str">
        <f>IFERROR(VLOOKUP(A3189,'[2]CLASES-TEMPORADA 2022_2023-2023'!$A:$M,12,0),"")</f>
        <v/>
      </c>
      <c r="O3189" s="90" t="str">
        <f>IFERROR(VLOOKUP(A3189,'[2]CLASES-TEMPORADA 2022_2023-2023'!$A:$M,13,0),"")</f>
        <v/>
      </c>
    </row>
    <row r="3190" spans="1:15" s="94" customFormat="1" x14ac:dyDescent="0.2">
      <c r="A3190" s="116">
        <v>21070</v>
      </c>
      <c r="B3190" s="90" t="s">
        <v>10851</v>
      </c>
      <c r="C3190" s="90" t="s">
        <v>1900</v>
      </c>
      <c r="D3190" s="90"/>
      <c r="E3190" s="90" t="s">
        <v>5968</v>
      </c>
      <c r="F3190" s="90" t="s">
        <v>5969</v>
      </c>
      <c r="G3190" s="90" t="s">
        <v>16206</v>
      </c>
      <c r="H3190" s="90" t="s">
        <v>913</v>
      </c>
      <c r="I3190" s="90" t="s">
        <v>2078</v>
      </c>
      <c r="J3190" s="116">
        <v>10467</v>
      </c>
      <c r="K3190" s="90" t="s">
        <v>2079</v>
      </c>
      <c r="L3190" s="90" t="s">
        <v>599</v>
      </c>
      <c r="M3190" s="94" t="str">
        <f t="shared" si="52"/>
        <v>CODRUTA Dranca Dorina</v>
      </c>
      <c r="N3190" s="94" t="str">
        <f>IFERROR(VLOOKUP(A3190,'[2]CLASES-TEMPORADA 2022_2023-2023'!$A:$M,12,0),"")</f>
        <v/>
      </c>
      <c r="O3190" s="90" t="str">
        <f>IFERROR(VLOOKUP(A3190,'[2]CLASES-TEMPORADA 2022_2023-2023'!$A:$M,13,0),"")</f>
        <v/>
      </c>
    </row>
    <row r="3191" spans="1:15" s="94" customFormat="1" x14ac:dyDescent="0.2">
      <c r="A3191" s="116">
        <v>21069</v>
      </c>
      <c r="B3191" s="90" t="s">
        <v>10851</v>
      </c>
      <c r="C3191" s="90" t="s">
        <v>26</v>
      </c>
      <c r="D3191" s="90" t="s">
        <v>16207</v>
      </c>
      <c r="E3191" s="90" t="s">
        <v>2067</v>
      </c>
      <c r="F3191" s="90" t="s">
        <v>15223</v>
      </c>
      <c r="G3191" s="90" t="s">
        <v>16208</v>
      </c>
      <c r="H3191" s="90" t="s">
        <v>913</v>
      </c>
      <c r="I3191" s="90" t="s">
        <v>673</v>
      </c>
      <c r="J3191" s="116">
        <v>10202</v>
      </c>
      <c r="K3191" s="90" t="s">
        <v>1963</v>
      </c>
      <c r="L3191" s="90" t="s">
        <v>583</v>
      </c>
      <c r="M3191" s="94" t="str">
        <f t="shared" si="52"/>
        <v>GOMEZ Lucia</v>
      </c>
      <c r="N3191" s="94" t="str">
        <f>IFERROR(VLOOKUP(A3191,'[2]CLASES-TEMPORADA 2022_2023-2023'!$A:$M,12,0),"")</f>
        <v/>
      </c>
      <c r="O3191" s="90" t="str">
        <f>IFERROR(VLOOKUP(A3191,'[2]CLASES-TEMPORADA 2022_2023-2023'!$A:$M,13,0),"")</f>
        <v/>
      </c>
    </row>
    <row r="3192" spans="1:15" s="94" customFormat="1" x14ac:dyDescent="0.2">
      <c r="A3192" s="116">
        <v>21068</v>
      </c>
      <c r="B3192" s="90" t="s">
        <v>8750</v>
      </c>
      <c r="C3192" s="90" t="s">
        <v>26</v>
      </c>
      <c r="D3192" s="90" t="s">
        <v>16207</v>
      </c>
      <c r="E3192" s="90" t="s">
        <v>2825</v>
      </c>
      <c r="F3192" s="90" t="s">
        <v>5419</v>
      </c>
      <c r="G3192" s="90" t="s">
        <v>16209</v>
      </c>
      <c r="H3192" s="90" t="s">
        <v>913</v>
      </c>
      <c r="I3192" s="90" t="s">
        <v>673</v>
      </c>
      <c r="J3192" s="116">
        <v>10202</v>
      </c>
      <c r="K3192" s="90" t="s">
        <v>1963</v>
      </c>
      <c r="L3192" s="90" t="s">
        <v>583</v>
      </c>
      <c r="M3192" s="94" t="str">
        <f t="shared" si="52"/>
        <v>GOMEZ Samuel</v>
      </c>
      <c r="N3192" s="94" t="str">
        <f>IFERROR(VLOOKUP(A3192,'[2]CLASES-TEMPORADA 2022_2023-2023'!$A:$M,12,0),"")</f>
        <v/>
      </c>
      <c r="O3192" s="90" t="str">
        <f>IFERROR(VLOOKUP(A3192,'[2]CLASES-TEMPORADA 2022_2023-2023'!$A:$M,13,0),"")</f>
        <v/>
      </c>
    </row>
    <row r="3193" spans="1:15" s="94" customFormat="1" x14ac:dyDescent="0.2">
      <c r="A3193" s="116">
        <v>21062</v>
      </c>
      <c r="B3193" s="90" t="s">
        <v>8750</v>
      </c>
      <c r="C3193" s="90" t="s">
        <v>5970</v>
      </c>
      <c r="D3193" s="90" t="s">
        <v>56</v>
      </c>
      <c r="E3193" s="90" t="s">
        <v>957</v>
      </c>
      <c r="F3193" s="90" t="s">
        <v>5971</v>
      </c>
      <c r="G3193" s="90" t="s">
        <v>16210</v>
      </c>
      <c r="H3193" s="90" t="s">
        <v>913</v>
      </c>
      <c r="I3193" s="90" t="s">
        <v>1065</v>
      </c>
      <c r="J3193" s="116">
        <v>10040</v>
      </c>
      <c r="K3193" s="90" t="s">
        <v>1963</v>
      </c>
      <c r="L3193" s="90" t="s">
        <v>184</v>
      </c>
      <c r="M3193" s="94" t="str">
        <f t="shared" ref="M3193:M3256" si="53">CONCATENATE(C3193," ",PROPER(E3193))</f>
        <v>FRAILE Marcos</v>
      </c>
      <c r="N3193" s="94" t="str">
        <f>IFERROR(VLOOKUP(A3193,'[2]CLASES-TEMPORADA 2022_2023-2023'!$A:$M,12,0),"")</f>
        <v/>
      </c>
      <c r="O3193" s="90" t="str">
        <f>IFERROR(VLOOKUP(A3193,'[2]CLASES-TEMPORADA 2022_2023-2023'!$A:$M,13,0),"")</f>
        <v/>
      </c>
    </row>
    <row r="3194" spans="1:15" s="94" customFormat="1" x14ac:dyDescent="0.2">
      <c r="A3194" s="116">
        <v>21061</v>
      </c>
      <c r="B3194" s="90" t="s">
        <v>8750</v>
      </c>
      <c r="C3194" s="90" t="s">
        <v>5970</v>
      </c>
      <c r="D3194" s="90" t="s">
        <v>56</v>
      </c>
      <c r="E3194" s="90" t="s">
        <v>16211</v>
      </c>
      <c r="F3194" s="90" t="s">
        <v>16212</v>
      </c>
      <c r="G3194" s="90" t="s">
        <v>16213</v>
      </c>
      <c r="H3194" s="90" t="s">
        <v>913</v>
      </c>
      <c r="I3194" s="90" t="s">
        <v>1065</v>
      </c>
      <c r="J3194" s="116">
        <v>10040</v>
      </c>
      <c r="K3194" s="90" t="s">
        <v>1963</v>
      </c>
      <c r="L3194" s="90" t="s">
        <v>184</v>
      </c>
      <c r="M3194" s="94" t="str">
        <f t="shared" si="53"/>
        <v>FRAILE Noe</v>
      </c>
      <c r="N3194" s="94" t="str">
        <f>IFERROR(VLOOKUP(A3194,'[2]CLASES-TEMPORADA 2022_2023-2023'!$A:$M,12,0),"")</f>
        <v/>
      </c>
      <c r="O3194" s="90" t="str">
        <f>IFERROR(VLOOKUP(A3194,'[2]CLASES-TEMPORADA 2022_2023-2023'!$A:$M,13,0),"")</f>
        <v/>
      </c>
    </row>
    <row r="3195" spans="1:15" s="94" customFormat="1" x14ac:dyDescent="0.2">
      <c r="A3195" s="116">
        <v>21060</v>
      </c>
      <c r="B3195" s="90" t="s">
        <v>8750</v>
      </c>
      <c r="C3195" s="90" t="s">
        <v>5972</v>
      </c>
      <c r="D3195" s="90" t="s">
        <v>985</v>
      </c>
      <c r="E3195" s="90" t="s">
        <v>54</v>
      </c>
      <c r="F3195" s="90" t="s">
        <v>5973</v>
      </c>
      <c r="G3195" s="90" t="s">
        <v>16214</v>
      </c>
      <c r="H3195" s="90" t="s">
        <v>920</v>
      </c>
      <c r="I3195" s="90" t="s">
        <v>1258</v>
      </c>
      <c r="J3195" s="116">
        <v>10333</v>
      </c>
      <c r="K3195" s="90" t="s">
        <v>1963</v>
      </c>
      <c r="L3195" s="90" t="s">
        <v>585</v>
      </c>
      <c r="M3195" s="94" t="str">
        <f t="shared" si="53"/>
        <v>BOTEY Carlos</v>
      </c>
      <c r="N3195" s="94" t="str">
        <f>IFERROR(VLOOKUP(A3195,'[2]CLASES-TEMPORADA 2022_2023-2023'!$A:$M,12,0),"")</f>
        <v/>
      </c>
      <c r="O3195" s="90" t="str">
        <f>IFERROR(VLOOKUP(A3195,'[2]CLASES-TEMPORADA 2022_2023-2023'!$A:$M,13,0),"")</f>
        <v/>
      </c>
    </row>
    <row r="3196" spans="1:15" s="94" customFormat="1" x14ac:dyDescent="0.2">
      <c r="A3196" s="116">
        <v>21059</v>
      </c>
      <c r="B3196" s="90" t="s">
        <v>8750</v>
      </c>
      <c r="C3196" s="90" t="s">
        <v>84</v>
      </c>
      <c r="D3196" s="90" t="s">
        <v>2207</v>
      </c>
      <c r="E3196" s="90" t="s">
        <v>2037</v>
      </c>
      <c r="F3196" s="90" t="s">
        <v>16215</v>
      </c>
      <c r="G3196" s="90" t="s">
        <v>16216</v>
      </c>
      <c r="H3196" s="90" t="s">
        <v>920</v>
      </c>
      <c r="I3196" s="90" t="s">
        <v>1175</v>
      </c>
      <c r="J3196" s="116">
        <v>561</v>
      </c>
      <c r="K3196" s="90" t="s">
        <v>1963</v>
      </c>
      <c r="L3196" s="90" t="s">
        <v>184</v>
      </c>
      <c r="M3196" s="94" t="str">
        <f t="shared" si="53"/>
        <v>GONZALEZ Pau</v>
      </c>
      <c r="N3196" s="94" t="str">
        <f>IFERROR(VLOOKUP(A3196,'[2]CLASES-TEMPORADA 2022_2023-2023'!$A:$M,12,0),"")</f>
        <v/>
      </c>
      <c r="O3196" s="90" t="str">
        <f>IFERROR(VLOOKUP(A3196,'[2]CLASES-TEMPORADA 2022_2023-2023'!$A:$M,13,0),"")</f>
        <v/>
      </c>
    </row>
    <row r="3197" spans="1:15" s="94" customFormat="1" x14ac:dyDescent="0.2">
      <c r="A3197" s="116">
        <v>21053</v>
      </c>
      <c r="B3197" s="90" t="s">
        <v>10851</v>
      </c>
      <c r="C3197" s="90" t="s">
        <v>1682</v>
      </c>
      <c r="D3197" s="90" t="s">
        <v>5307</v>
      </c>
      <c r="E3197" s="90" t="s">
        <v>2335</v>
      </c>
      <c r="F3197" s="90" t="s">
        <v>5974</v>
      </c>
      <c r="G3197" s="90" t="s">
        <v>16217</v>
      </c>
      <c r="H3197" s="90" t="s">
        <v>913</v>
      </c>
      <c r="I3197" s="90" t="s">
        <v>985</v>
      </c>
      <c r="J3197" s="116">
        <v>673</v>
      </c>
      <c r="K3197" s="90" t="s">
        <v>1963</v>
      </c>
      <c r="L3197" s="90" t="s">
        <v>583</v>
      </c>
      <c r="M3197" s="94" t="str">
        <f t="shared" si="53"/>
        <v>ORTEGA Marta</v>
      </c>
      <c r="N3197" s="94" t="str">
        <f>IFERROR(VLOOKUP(A3197,'[2]CLASES-TEMPORADA 2022_2023-2023'!$A:$M,12,0),"")</f>
        <v/>
      </c>
      <c r="O3197" s="90" t="str">
        <f>IFERROR(VLOOKUP(A3197,'[2]CLASES-TEMPORADA 2022_2023-2023'!$A:$M,13,0),"")</f>
        <v/>
      </c>
    </row>
    <row r="3198" spans="1:15" s="94" customFormat="1" x14ac:dyDescent="0.2">
      <c r="A3198" s="116">
        <v>21050</v>
      </c>
      <c r="B3198" s="90" t="s">
        <v>8750</v>
      </c>
      <c r="C3198" s="90" t="s">
        <v>1896</v>
      </c>
      <c r="D3198" s="90" t="s">
        <v>4030</v>
      </c>
      <c r="E3198" s="90" t="s">
        <v>126</v>
      </c>
      <c r="F3198" s="90" t="s">
        <v>5975</v>
      </c>
      <c r="G3198" s="90" t="s">
        <v>16218</v>
      </c>
      <c r="H3198" s="90" t="s">
        <v>913</v>
      </c>
      <c r="I3198" s="90" t="s">
        <v>985</v>
      </c>
      <c r="J3198" s="116">
        <v>673</v>
      </c>
      <c r="K3198" s="90" t="s">
        <v>1963</v>
      </c>
      <c r="L3198" s="90" t="s">
        <v>583</v>
      </c>
      <c r="M3198" s="94" t="str">
        <f t="shared" si="53"/>
        <v>BOBO Pablo</v>
      </c>
      <c r="N3198" s="94" t="str">
        <f>IFERROR(VLOOKUP(A3198,'[2]CLASES-TEMPORADA 2022_2023-2023'!$A:$M,12,0),"")</f>
        <v/>
      </c>
      <c r="O3198" s="90" t="str">
        <f>IFERROR(VLOOKUP(A3198,'[2]CLASES-TEMPORADA 2022_2023-2023'!$A:$M,13,0),"")</f>
        <v/>
      </c>
    </row>
    <row r="3199" spans="1:15" s="94" customFormat="1" x14ac:dyDescent="0.2">
      <c r="A3199" s="116">
        <v>21039</v>
      </c>
      <c r="B3199" s="90" t="s">
        <v>8750</v>
      </c>
      <c r="C3199" s="90" t="s">
        <v>1611</v>
      </c>
      <c r="D3199" s="90" t="s">
        <v>1612</v>
      </c>
      <c r="E3199" s="90" t="s">
        <v>3028</v>
      </c>
      <c r="F3199" s="90" t="s">
        <v>5976</v>
      </c>
      <c r="G3199" s="90" t="s">
        <v>16219</v>
      </c>
      <c r="H3199" s="90" t="s">
        <v>920</v>
      </c>
      <c r="I3199" s="90" t="s">
        <v>1032</v>
      </c>
      <c r="J3199" s="116">
        <v>10224</v>
      </c>
      <c r="K3199" s="90" t="s">
        <v>1963</v>
      </c>
      <c r="L3199" s="90" t="s">
        <v>585</v>
      </c>
      <c r="M3199" s="94" t="str">
        <f t="shared" si="53"/>
        <v>IRANZO Juan Ignacio</v>
      </c>
      <c r="N3199" s="94" t="str">
        <f>IFERROR(VLOOKUP(A3199,'[2]CLASES-TEMPORADA 2022_2023-2023'!$A:$M,12,0),"")</f>
        <v/>
      </c>
      <c r="O3199" s="90" t="str">
        <f>IFERROR(VLOOKUP(A3199,'[2]CLASES-TEMPORADA 2022_2023-2023'!$A:$M,13,0),"")</f>
        <v/>
      </c>
    </row>
    <row r="3200" spans="1:15" s="94" customFormat="1" x14ac:dyDescent="0.2">
      <c r="A3200" s="116">
        <v>21035</v>
      </c>
      <c r="B3200" s="90" t="s">
        <v>8750</v>
      </c>
      <c r="C3200" s="90" t="s">
        <v>115</v>
      </c>
      <c r="D3200" s="90" t="s">
        <v>5977</v>
      </c>
      <c r="E3200" s="90" t="s">
        <v>24</v>
      </c>
      <c r="F3200" s="90" t="s">
        <v>5978</v>
      </c>
      <c r="G3200" s="90" t="s">
        <v>16220</v>
      </c>
      <c r="H3200" s="90" t="s">
        <v>913</v>
      </c>
      <c r="I3200" s="90" t="s">
        <v>1066</v>
      </c>
      <c r="J3200" s="116">
        <v>543</v>
      </c>
      <c r="K3200" s="90" t="s">
        <v>1963</v>
      </c>
      <c r="L3200" s="90" t="s">
        <v>602</v>
      </c>
      <c r="M3200" s="94" t="str">
        <f t="shared" si="53"/>
        <v>CASTRO Daniel</v>
      </c>
      <c r="N3200" s="94" t="str">
        <f>IFERROR(VLOOKUP(A3200,'[2]CLASES-TEMPORADA 2022_2023-2023'!$A:$M,12,0),"")</f>
        <v/>
      </c>
      <c r="O3200" s="90" t="str">
        <f>IFERROR(VLOOKUP(A3200,'[2]CLASES-TEMPORADA 2022_2023-2023'!$A:$M,13,0),"")</f>
        <v/>
      </c>
    </row>
    <row r="3201" spans="1:15" s="94" customFormat="1" x14ac:dyDescent="0.2">
      <c r="A3201" s="116">
        <v>21025</v>
      </c>
      <c r="B3201" s="90" t="s">
        <v>8750</v>
      </c>
      <c r="C3201" s="90" t="s">
        <v>5979</v>
      </c>
      <c r="D3201" s="90" t="s">
        <v>5980</v>
      </c>
      <c r="E3201" s="90" t="s">
        <v>3243</v>
      </c>
      <c r="F3201" s="90" t="s">
        <v>5981</v>
      </c>
      <c r="G3201" s="90" t="s">
        <v>16221</v>
      </c>
      <c r="H3201" s="90" t="s">
        <v>920</v>
      </c>
      <c r="I3201" s="90" t="s">
        <v>1224</v>
      </c>
      <c r="J3201" s="116">
        <v>10153</v>
      </c>
      <c r="K3201" s="90" t="s">
        <v>1963</v>
      </c>
      <c r="L3201" s="90" t="s">
        <v>593</v>
      </c>
      <c r="M3201" s="94" t="str">
        <f t="shared" si="53"/>
        <v>ZARATE Jose Javier</v>
      </c>
      <c r="N3201" s="94" t="str">
        <f>IFERROR(VLOOKUP(A3201,'[2]CLASES-TEMPORADA 2022_2023-2023'!$A:$M,12,0),"")</f>
        <v/>
      </c>
      <c r="O3201" s="90" t="str">
        <f>IFERROR(VLOOKUP(A3201,'[2]CLASES-TEMPORADA 2022_2023-2023'!$A:$M,13,0),"")</f>
        <v/>
      </c>
    </row>
    <row r="3202" spans="1:15" s="94" customFormat="1" x14ac:dyDescent="0.2">
      <c r="A3202" s="116">
        <v>21022</v>
      </c>
      <c r="B3202" s="90" t="s">
        <v>8750</v>
      </c>
      <c r="C3202" s="90" t="s">
        <v>1599</v>
      </c>
      <c r="D3202" s="90" t="s">
        <v>1599</v>
      </c>
      <c r="E3202" s="90" t="s">
        <v>5982</v>
      </c>
      <c r="F3202" s="90" t="s">
        <v>5983</v>
      </c>
      <c r="G3202" s="90" t="s">
        <v>16222</v>
      </c>
      <c r="H3202" s="90" t="s">
        <v>913</v>
      </c>
      <c r="I3202" s="90" t="s">
        <v>1242</v>
      </c>
      <c r="J3202" s="116">
        <v>10152</v>
      </c>
      <c r="K3202" s="90" t="s">
        <v>1963</v>
      </c>
      <c r="L3202" s="90" t="s">
        <v>593</v>
      </c>
      <c r="M3202" s="94" t="str">
        <f t="shared" si="53"/>
        <v>TRUJILLO Angel Marcos</v>
      </c>
      <c r="N3202" s="94" t="str">
        <f>IFERROR(VLOOKUP(A3202,'[2]CLASES-TEMPORADA 2022_2023-2023'!$A:$M,12,0),"")</f>
        <v/>
      </c>
      <c r="O3202" s="90" t="str">
        <f>IFERROR(VLOOKUP(A3202,'[2]CLASES-TEMPORADA 2022_2023-2023'!$A:$M,13,0),"")</f>
        <v/>
      </c>
    </row>
    <row r="3203" spans="1:15" s="94" customFormat="1" x14ac:dyDescent="0.2">
      <c r="A3203" s="116">
        <v>21021</v>
      </c>
      <c r="B3203" s="90" t="s">
        <v>8750</v>
      </c>
      <c r="C3203" s="90" t="s">
        <v>5673</v>
      </c>
      <c r="D3203" s="90" t="s">
        <v>16223</v>
      </c>
      <c r="E3203" s="90" t="s">
        <v>43</v>
      </c>
      <c r="F3203" s="90" t="s">
        <v>16224</v>
      </c>
      <c r="G3203" s="90" t="s">
        <v>16225</v>
      </c>
      <c r="H3203" s="90" t="s">
        <v>920</v>
      </c>
      <c r="I3203" s="90" t="s">
        <v>1212</v>
      </c>
      <c r="J3203" s="116">
        <v>10083</v>
      </c>
      <c r="K3203" s="90" t="s">
        <v>1963</v>
      </c>
      <c r="L3203" s="90" t="s">
        <v>586</v>
      </c>
      <c r="M3203" s="94" t="str">
        <f t="shared" si="53"/>
        <v>FOLGADO Antonio</v>
      </c>
      <c r="N3203" s="94" t="str">
        <f>IFERROR(VLOOKUP(A3203,'[2]CLASES-TEMPORADA 2022_2023-2023'!$A:$M,12,0),"")</f>
        <v/>
      </c>
      <c r="O3203" s="90" t="str">
        <f>IFERROR(VLOOKUP(A3203,'[2]CLASES-TEMPORADA 2022_2023-2023'!$A:$M,13,0),"")</f>
        <v/>
      </c>
    </row>
    <row r="3204" spans="1:15" s="94" customFormat="1" x14ac:dyDescent="0.2">
      <c r="A3204" s="116">
        <v>21015</v>
      </c>
      <c r="B3204" s="90" t="s">
        <v>8750</v>
      </c>
      <c r="C3204" s="90" t="s">
        <v>1610</v>
      </c>
      <c r="D3204" s="90" t="s">
        <v>74</v>
      </c>
      <c r="E3204" s="90" t="s">
        <v>57</v>
      </c>
      <c r="F3204" s="90" t="s">
        <v>8573</v>
      </c>
      <c r="G3204" s="90" t="s">
        <v>16226</v>
      </c>
      <c r="H3204" s="90" t="s">
        <v>913</v>
      </c>
      <c r="I3204" s="90" t="s">
        <v>2049</v>
      </c>
      <c r="J3204" s="116">
        <v>103</v>
      </c>
      <c r="K3204" s="90" t="s">
        <v>1963</v>
      </c>
      <c r="L3204" s="90" t="s">
        <v>582</v>
      </c>
      <c r="M3204" s="94" t="str">
        <f t="shared" si="53"/>
        <v>LUÑO Fernando</v>
      </c>
      <c r="N3204" s="94" t="str">
        <f>IFERROR(VLOOKUP(A3204,'[2]CLASES-TEMPORADA 2022_2023-2023'!$A:$M,12,0),"")</f>
        <v/>
      </c>
      <c r="O3204" s="90" t="str">
        <f>IFERROR(VLOOKUP(A3204,'[2]CLASES-TEMPORADA 2022_2023-2023'!$A:$M,13,0),"")</f>
        <v/>
      </c>
    </row>
    <row r="3205" spans="1:15" s="94" customFormat="1" x14ac:dyDescent="0.2">
      <c r="A3205" s="116">
        <v>21014</v>
      </c>
      <c r="B3205" s="90" t="s">
        <v>8750</v>
      </c>
      <c r="C3205" s="90" t="s">
        <v>2555</v>
      </c>
      <c r="D3205" s="90"/>
      <c r="E3205" s="90" t="s">
        <v>5985</v>
      </c>
      <c r="F3205" s="90" t="s">
        <v>5986</v>
      </c>
      <c r="G3205" s="90" t="s">
        <v>16227</v>
      </c>
      <c r="H3205" s="90" t="s">
        <v>920</v>
      </c>
      <c r="I3205" s="90" t="s">
        <v>2557</v>
      </c>
      <c r="J3205" s="116">
        <v>594</v>
      </c>
      <c r="K3205" s="90" t="s">
        <v>2540</v>
      </c>
      <c r="L3205" s="90" t="s">
        <v>585</v>
      </c>
      <c r="M3205" s="94" t="str">
        <f t="shared" si="53"/>
        <v>HEPPNER Jurgen Martin</v>
      </c>
      <c r="N3205" s="94" t="str">
        <f>IFERROR(VLOOKUP(A3205,'[2]CLASES-TEMPORADA 2022_2023-2023'!$A:$M,12,0),"")</f>
        <v/>
      </c>
      <c r="O3205" s="90" t="str">
        <f>IFERROR(VLOOKUP(A3205,'[2]CLASES-TEMPORADA 2022_2023-2023'!$A:$M,13,0),"")</f>
        <v/>
      </c>
    </row>
    <row r="3206" spans="1:15" s="94" customFormat="1" x14ac:dyDescent="0.2">
      <c r="A3206" s="116">
        <v>21010</v>
      </c>
      <c r="B3206" s="90" t="s">
        <v>8750</v>
      </c>
      <c r="C3206" s="90" t="s">
        <v>1609</v>
      </c>
      <c r="D3206" s="90" t="s">
        <v>26</v>
      </c>
      <c r="E3206" s="90" t="s">
        <v>64</v>
      </c>
      <c r="F3206" s="90" t="s">
        <v>5987</v>
      </c>
      <c r="G3206" s="90" t="s">
        <v>16228</v>
      </c>
      <c r="H3206" s="90" t="s">
        <v>920</v>
      </c>
      <c r="I3206" s="90" t="s">
        <v>15333</v>
      </c>
      <c r="J3206" s="116">
        <v>10156</v>
      </c>
      <c r="K3206" s="90" t="s">
        <v>1963</v>
      </c>
      <c r="L3206" s="90" t="s">
        <v>602</v>
      </c>
      <c r="M3206" s="94" t="str">
        <f t="shared" si="53"/>
        <v>ALMAGRO Francisco</v>
      </c>
      <c r="N3206" s="94" t="str">
        <f>IFERROR(VLOOKUP(A3206,'[2]CLASES-TEMPORADA 2022_2023-2023'!$A:$M,12,0),"")</f>
        <v/>
      </c>
      <c r="O3206" s="90" t="str">
        <f>IFERROR(VLOOKUP(A3206,'[2]CLASES-TEMPORADA 2022_2023-2023'!$A:$M,13,0),"")</f>
        <v/>
      </c>
    </row>
    <row r="3207" spans="1:15" s="94" customFormat="1" x14ac:dyDescent="0.2">
      <c r="A3207" s="116">
        <v>21009</v>
      </c>
      <c r="B3207" s="90" t="s">
        <v>8750</v>
      </c>
      <c r="C3207" s="90" t="s">
        <v>8574</v>
      </c>
      <c r="D3207" s="90" t="s">
        <v>5087</v>
      </c>
      <c r="E3207" s="90" t="s">
        <v>108</v>
      </c>
      <c r="F3207" s="90" t="s">
        <v>8575</v>
      </c>
      <c r="G3207" s="90" t="s">
        <v>16229</v>
      </c>
      <c r="H3207" s="90" t="s">
        <v>920</v>
      </c>
      <c r="I3207" s="90" t="s">
        <v>15333</v>
      </c>
      <c r="J3207" s="116">
        <v>10156</v>
      </c>
      <c r="K3207" s="90" t="s">
        <v>1963</v>
      </c>
      <c r="L3207" s="90" t="s">
        <v>602</v>
      </c>
      <c r="M3207" s="94" t="str">
        <f t="shared" si="53"/>
        <v>CARDO Sergio</v>
      </c>
      <c r="N3207" s="94" t="str">
        <f>IFERROR(VLOOKUP(A3207,'[2]CLASES-TEMPORADA 2022_2023-2023'!$A:$M,12,0),"")</f>
        <v/>
      </c>
      <c r="O3207" s="90" t="str">
        <f>IFERROR(VLOOKUP(A3207,'[2]CLASES-TEMPORADA 2022_2023-2023'!$A:$M,13,0),"")</f>
        <v/>
      </c>
    </row>
    <row r="3208" spans="1:15" s="94" customFormat="1" x14ac:dyDescent="0.2">
      <c r="A3208" s="116">
        <v>20988</v>
      </c>
      <c r="B3208" s="90" t="s">
        <v>8750</v>
      </c>
      <c r="C3208" s="90" t="s">
        <v>3094</v>
      </c>
      <c r="D3208" s="90" t="s">
        <v>84</v>
      </c>
      <c r="E3208" s="90" t="s">
        <v>1082</v>
      </c>
      <c r="F3208" s="90" t="s">
        <v>5990</v>
      </c>
      <c r="G3208" s="90" t="s">
        <v>16230</v>
      </c>
      <c r="H3208" s="90" t="s">
        <v>913</v>
      </c>
      <c r="I3208" s="90" t="s">
        <v>1190</v>
      </c>
      <c r="J3208" s="116">
        <v>636</v>
      </c>
      <c r="K3208" s="90" t="s">
        <v>1963</v>
      </c>
      <c r="L3208" s="90" t="s">
        <v>593</v>
      </c>
      <c r="M3208" s="94" t="str">
        <f t="shared" si="53"/>
        <v>DE LA ROSA Borja</v>
      </c>
      <c r="N3208" s="94" t="str">
        <f>IFERROR(VLOOKUP(A3208,'[2]CLASES-TEMPORADA 2022_2023-2023'!$A:$M,12,0),"")</f>
        <v/>
      </c>
      <c r="O3208" s="90" t="str">
        <f>IFERROR(VLOOKUP(A3208,'[2]CLASES-TEMPORADA 2022_2023-2023'!$A:$M,13,0),"")</f>
        <v/>
      </c>
    </row>
    <row r="3209" spans="1:15" s="94" customFormat="1" x14ac:dyDescent="0.2">
      <c r="A3209" s="116">
        <v>20987</v>
      </c>
      <c r="B3209" s="90" t="s">
        <v>8750</v>
      </c>
      <c r="C3209" s="90" t="s">
        <v>84</v>
      </c>
      <c r="D3209" s="90" t="s">
        <v>1729</v>
      </c>
      <c r="E3209" s="90" t="s">
        <v>5991</v>
      </c>
      <c r="F3209" s="90" t="s">
        <v>5992</v>
      </c>
      <c r="G3209" s="90" t="s">
        <v>16231</v>
      </c>
      <c r="H3209" s="90" t="s">
        <v>913</v>
      </c>
      <c r="I3209" s="90" t="s">
        <v>1190</v>
      </c>
      <c r="J3209" s="116">
        <v>636</v>
      </c>
      <c r="K3209" s="90" t="s">
        <v>1963</v>
      </c>
      <c r="L3209" s="90" t="s">
        <v>593</v>
      </c>
      <c r="M3209" s="94" t="str">
        <f t="shared" si="53"/>
        <v>GONZALEZ Israel</v>
      </c>
      <c r="N3209" s="94" t="str">
        <f>IFERROR(VLOOKUP(A3209,'[2]CLASES-TEMPORADA 2022_2023-2023'!$A:$M,12,0),"")</f>
        <v/>
      </c>
      <c r="O3209" s="90" t="str">
        <f>IFERROR(VLOOKUP(A3209,'[2]CLASES-TEMPORADA 2022_2023-2023'!$A:$M,13,0),"")</f>
        <v/>
      </c>
    </row>
    <row r="3210" spans="1:15" s="94" customFormat="1" x14ac:dyDescent="0.2">
      <c r="A3210" s="116">
        <v>20977</v>
      </c>
      <c r="B3210" s="90" t="s">
        <v>10851</v>
      </c>
      <c r="C3210" s="90" t="s">
        <v>5993</v>
      </c>
      <c r="D3210" s="90" t="s">
        <v>138</v>
      </c>
      <c r="E3210" s="90" t="s">
        <v>1044</v>
      </c>
      <c r="F3210" s="90" t="s">
        <v>5867</v>
      </c>
      <c r="G3210" s="90" t="s">
        <v>16232</v>
      </c>
      <c r="H3210" s="90" t="s">
        <v>913</v>
      </c>
      <c r="I3210" s="90" t="s">
        <v>1034</v>
      </c>
      <c r="J3210" s="116">
        <v>10344</v>
      </c>
      <c r="K3210" s="90" t="s">
        <v>1963</v>
      </c>
      <c r="L3210" s="90" t="s">
        <v>586</v>
      </c>
      <c r="M3210" s="94" t="str">
        <f t="shared" si="53"/>
        <v>LANCHARRO Cristina</v>
      </c>
      <c r="N3210" s="94" t="str">
        <f>IFERROR(VLOOKUP(A3210,'[2]CLASES-TEMPORADA 2022_2023-2023'!$A:$M,12,0),"")</f>
        <v/>
      </c>
      <c r="O3210" s="90" t="str">
        <f>IFERROR(VLOOKUP(A3210,'[2]CLASES-TEMPORADA 2022_2023-2023'!$A:$M,13,0),"")</f>
        <v/>
      </c>
    </row>
    <row r="3211" spans="1:15" s="94" customFormat="1" x14ac:dyDescent="0.2">
      <c r="A3211" s="116">
        <v>20976</v>
      </c>
      <c r="B3211" s="90" t="s">
        <v>8750</v>
      </c>
      <c r="C3211" s="90" t="s">
        <v>5993</v>
      </c>
      <c r="D3211" s="90" t="s">
        <v>138</v>
      </c>
      <c r="E3211" s="90" t="s">
        <v>79</v>
      </c>
      <c r="F3211" s="90" t="s">
        <v>5670</v>
      </c>
      <c r="G3211" s="90" t="s">
        <v>16233</v>
      </c>
      <c r="H3211" s="90" t="s">
        <v>913</v>
      </c>
      <c r="I3211" s="90" t="s">
        <v>912</v>
      </c>
      <c r="J3211" s="116">
        <v>33</v>
      </c>
      <c r="K3211" s="90" t="s">
        <v>1963</v>
      </c>
      <c r="L3211" s="90" t="s">
        <v>586</v>
      </c>
      <c r="M3211" s="94" t="str">
        <f t="shared" si="53"/>
        <v>LANCHARRO Miguel</v>
      </c>
      <c r="N3211" s="94" t="str">
        <f>IFERROR(VLOOKUP(A3211,'[2]CLASES-TEMPORADA 2022_2023-2023'!$A:$M,12,0),"")</f>
        <v/>
      </c>
      <c r="O3211" s="90" t="str">
        <f>IFERROR(VLOOKUP(A3211,'[2]CLASES-TEMPORADA 2022_2023-2023'!$A:$M,13,0),"")</f>
        <v/>
      </c>
    </row>
    <row r="3212" spans="1:15" s="94" customFormat="1" x14ac:dyDescent="0.2">
      <c r="A3212" s="116">
        <v>20973</v>
      </c>
      <c r="B3212" s="90" t="s">
        <v>8750</v>
      </c>
      <c r="C3212" s="90" t="s">
        <v>29</v>
      </c>
      <c r="D3212" s="90" t="s">
        <v>1607</v>
      </c>
      <c r="E3212" s="90" t="s">
        <v>3243</v>
      </c>
      <c r="F3212" s="90" t="s">
        <v>5994</v>
      </c>
      <c r="G3212" s="90" t="s">
        <v>16234</v>
      </c>
      <c r="H3212" s="90" t="s">
        <v>909</v>
      </c>
      <c r="I3212" s="90" t="s">
        <v>1227</v>
      </c>
      <c r="J3212" s="116">
        <v>10208</v>
      </c>
      <c r="K3212" s="90" t="s">
        <v>1963</v>
      </c>
      <c r="L3212" s="90" t="s">
        <v>591</v>
      </c>
      <c r="M3212" s="94" t="str">
        <f t="shared" si="53"/>
        <v>SANCHEZ Jose Javier</v>
      </c>
      <c r="N3212" s="94" t="str">
        <f>IFERROR(VLOOKUP(A3212,'[2]CLASES-TEMPORADA 2022_2023-2023'!$A:$M,12,0),"")</f>
        <v/>
      </c>
      <c r="O3212" s="90" t="str">
        <f>IFERROR(VLOOKUP(A3212,'[2]CLASES-TEMPORADA 2022_2023-2023'!$A:$M,13,0),"")</f>
        <v/>
      </c>
    </row>
    <row r="3213" spans="1:15" s="94" customFormat="1" x14ac:dyDescent="0.2">
      <c r="A3213" s="116">
        <v>20962</v>
      </c>
      <c r="B3213" s="90" t="s">
        <v>8750</v>
      </c>
      <c r="C3213" s="90" t="s">
        <v>21</v>
      </c>
      <c r="D3213" s="90" t="s">
        <v>84</v>
      </c>
      <c r="E3213" s="90" t="s">
        <v>24</v>
      </c>
      <c r="F3213" s="90" t="s">
        <v>16235</v>
      </c>
      <c r="G3213" s="90" t="s">
        <v>16236</v>
      </c>
      <c r="H3213" s="90" t="s">
        <v>913</v>
      </c>
      <c r="I3213" s="90" t="s">
        <v>986</v>
      </c>
      <c r="J3213" s="116">
        <v>713</v>
      </c>
      <c r="K3213" s="90" t="s">
        <v>1963</v>
      </c>
      <c r="L3213" s="90" t="s">
        <v>599</v>
      </c>
      <c r="M3213" s="94" t="str">
        <f t="shared" si="53"/>
        <v>GARCIA Daniel</v>
      </c>
      <c r="N3213" s="94" t="str">
        <f>IFERROR(VLOOKUP(A3213,'[2]CLASES-TEMPORADA 2022_2023-2023'!$A:$M,12,0),"")</f>
        <v/>
      </c>
      <c r="O3213" s="90" t="str">
        <f>IFERROR(VLOOKUP(A3213,'[2]CLASES-TEMPORADA 2022_2023-2023'!$A:$M,13,0),"")</f>
        <v/>
      </c>
    </row>
    <row r="3214" spans="1:15" s="94" customFormat="1" x14ac:dyDescent="0.2">
      <c r="A3214" s="116">
        <v>20960</v>
      </c>
      <c r="B3214" s="90" t="s">
        <v>8750</v>
      </c>
      <c r="C3214" s="90" t="s">
        <v>161</v>
      </c>
      <c r="D3214" s="90" t="s">
        <v>4533</v>
      </c>
      <c r="E3214" s="90" t="s">
        <v>5995</v>
      </c>
      <c r="F3214" s="90" t="s">
        <v>5996</v>
      </c>
      <c r="G3214" s="90" t="s">
        <v>16237</v>
      </c>
      <c r="H3214" s="90" t="s">
        <v>913</v>
      </c>
      <c r="I3214" s="90" t="s">
        <v>873</v>
      </c>
      <c r="J3214" s="116">
        <v>10427</v>
      </c>
      <c r="K3214" s="90" t="s">
        <v>1963</v>
      </c>
      <c r="L3214" s="90" t="s">
        <v>583</v>
      </c>
      <c r="M3214" s="94" t="str">
        <f t="shared" si="53"/>
        <v>MUÑOZ Julio Alejandro</v>
      </c>
      <c r="N3214" s="94" t="str">
        <f>IFERROR(VLOOKUP(A3214,'[2]CLASES-TEMPORADA 2022_2023-2023'!$A:$M,12,0),"")</f>
        <v/>
      </c>
      <c r="O3214" s="90" t="str">
        <f>IFERROR(VLOOKUP(A3214,'[2]CLASES-TEMPORADA 2022_2023-2023'!$A:$M,13,0),"")</f>
        <v/>
      </c>
    </row>
    <row r="3215" spans="1:15" s="94" customFormat="1" x14ac:dyDescent="0.2">
      <c r="A3215" s="116">
        <v>20949</v>
      </c>
      <c r="B3215" s="90" t="s">
        <v>8750</v>
      </c>
      <c r="C3215" s="90" t="s">
        <v>84</v>
      </c>
      <c r="D3215" s="90" t="s">
        <v>170</v>
      </c>
      <c r="E3215" s="90" t="s">
        <v>5997</v>
      </c>
      <c r="F3215" s="90" t="s">
        <v>5998</v>
      </c>
      <c r="G3215" s="90" t="s">
        <v>16238</v>
      </c>
      <c r="H3215" s="90" t="s">
        <v>913</v>
      </c>
      <c r="I3215" s="90" t="s">
        <v>930</v>
      </c>
      <c r="J3215" s="116">
        <v>138</v>
      </c>
      <c r="K3215" s="90" t="s">
        <v>1963</v>
      </c>
      <c r="L3215" s="90" t="s">
        <v>593</v>
      </c>
      <c r="M3215" s="94" t="str">
        <f t="shared" si="53"/>
        <v>GONZALEZ Eladio Moises</v>
      </c>
      <c r="N3215" s="94" t="str">
        <f>IFERROR(VLOOKUP(A3215,'[2]CLASES-TEMPORADA 2022_2023-2023'!$A:$M,12,0),"")</f>
        <v/>
      </c>
      <c r="O3215" s="90" t="str">
        <f>IFERROR(VLOOKUP(A3215,'[2]CLASES-TEMPORADA 2022_2023-2023'!$A:$M,13,0),"")</f>
        <v/>
      </c>
    </row>
    <row r="3216" spans="1:15" s="94" customFormat="1" x14ac:dyDescent="0.2">
      <c r="A3216" s="116">
        <v>20948</v>
      </c>
      <c r="B3216" s="90" t="s">
        <v>8750</v>
      </c>
      <c r="C3216" s="90" t="s">
        <v>21</v>
      </c>
      <c r="D3216" s="90" t="s">
        <v>46</v>
      </c>
      <c r="E3216" s="90" t="s">
        <v>5999</v>
      </c>
      <c r="F3216" s="90" t="s">
        <v>6000</v>
      </c>
      <c r="G3216" s="90" t="s">
        <v>16239</v>
      </c>
      <c r="H3216" s="90" t="s">
        <v>913</v>
      </c>
      <c r="I3216" s="90" t="s">
        <v>930</v>
      </c>
      <c r="J3216" s="116">
        <v>138</v>
      </c>
      <c r="K3216" s="90" t="s">
        <v>1963</v>
      </c>
      <c r="L3216" s="90" t="s">
        <v>593</v>
      </c>
      <c r="M3216" s="94" t="str">
        <f t="shared" si="53"/>
        <v>GARCIA Daniel Jonay</v>
      </c>
      <c r="N3216" s="94" t="str">
        <f>IFERROR(VLOOKUP(A3216,'[2]CLASES-TEMPORADA 2022_2023-2023'!$A:$M,12,0),"")</f>
        <v/>
      </c>
      <c r="O3216" s="90" t="str">
        <f>IFERROR(VLOOKUP(A3216,'[2]CLASES-TEMPORADA 2022_2023-2023'!$A:$M,13,0),"")</f>
        <v/>
      </c>
    </row>
    <row r="3217" spans="1:15" s="94" customFormat="1" x14ac:dyDescent="0.2">
      <c r="A3217" s="116">
        <v>20938</v>
      </c>
      <c r="B3217" s="90" t="s">
        <v>8750</v>
      </c>
      <c r="C3217" s="90" t="s">
        <v>924</v>
      </c>
      <c r="D3217" s="90" t="s">
        <v>5601</v>
      </c>
      <c r="E3217" s="90" t="s">
        <v>126</v>
      </c>
      <c r="F3217" s="90" t="s">
        <v>16240</v>
      </c>
      <c r="G3217" s="90" t="s">
        <v>16241</v>
      </c>
      <c r="H3217" s="90" t="s">
        <v>909</v>
      </c>
      <c r="I3217" s="90" t="s">
        <v>15244</v>
      </c>
      <c r="J3217" s="116">
        <v>10350</v>
      </c>
      <c r="K3217" s="90" t="s">
        <v>1963</v>
      </c>
      <c r="L3217" s="90" t="s">
        <v>520</v>
      </c>
      <c r="M3217" s="94" t="str">
        <f t="shared" si="53"/>
        <v>ALONSO Pablo</v>
      </c>
      <c r="N3217" s="94" t="str">
        <f>IFERROR(VLOOKUP(A3217,'[2]CLASES-TEMPORADA 2022_2023-2023'!$A:$M,12,0),"")</f>
        <v/>
      </c>
      <c r="O3217" s="90" t="str">
        <f>IFERROR(VLOOKUP(A3217,'[2]CLASES-TEMPORADA 2022_2023-2023'!$A:$M,13,0),"")</f>
        <v/>
      </c>
    </row>
    <row r="3218" spans="1:15" s="94" customFormat="1" x14ac:dyDescent="0.2">
      <c r="A3218" s="116">
        <v>20934</v>
      </c>
      <c r="B3218" s="90" t="s">
        <v>8750</v>
      </c>
      <c r="C3218" s="90" t="s">
        <v>6001</v>
      </c>
      <c r="D3218" s="90" t="s">
        <v>1301</v>
      </c>
      <c r="E3218" s="90" t="s">
        <v>6002</v>
      </c>
      <c r="F3218" s="90" t="s">
        <v>6003</v>
      </c>
      <c r="G3218" s="90" t="s">
        <v>16242</v>
      </c>
      <c r="H3218" s="90" t="s">
        <v>913</v>
      </c>
      <c r="I3218" s="90" t="s">
        <v>1080</v>
      </c>
      <c r="J3218" s="116">
        <v>302</v>
      </c>
      <c r="K3218" s="90" t="s">
        <v>1963</v>
      </c>
      <c r="L3218" s="90" t="s">
        <v>585</v>
      </c>
      <c r="M3218" s="94" t="str">
        <f t="shared" si="53"/>
        <v>PENADES Vicent</v>
      </c>
      <c r="N3218" s="94" t="str">
        <f>IFERROR(VLOOKUP(A3218,'[2]CLASES-TEMPORADA 2022_2023-2023'!$A:$M,12,0),"")</f>
        <v/>
      </c>
      <c r="O3218" s="90" t="str">
        <f>IFERROR(VLOOKUP(A3218,'[2]CLASES-TEMPORADA 2022_2023-2023'!$A:$M,13,0),"")</f>
        <v/>
      </c>
    </row>
    <row r="3219" spans="1:15" s="94" customFormat="1" x14ac:dyDescent="0.2">
      <c r="A3219" s="116">
        <v>20933</v>
      </c>
      <c r="B3219" s="90" t="s">
        <v>8750</v>
      </c>
      <c r="C3219" s="90" t="s">
        <v>16243</v>
      </c>
      <c r="D3219" s="90" t="s">
        <v>16244</v>
      </c>
      <c r="E3219" s="90" t="s">
        <v>16245</v>
      </c>
      <c r="F3219" s="90" t="s">
        <v>16246</v>
      </c>
      <c r="G3219" s="90" t="s">
        <v>16247</v>
      </c>
      <c r="H3219" s="90" t="s">
        <v>909</v>
      </c>
      <c r="I3219" s="90" t="s">
        <v>1080</v>
      </c>
      <c r="J3219" s="116">
        <v>302</v>
      </c>
      <c r="K3219" s="90" t="s">
        <v>1963</v>
      </c>
      <c r="L3219" s="90" t="s">
        <v>585</v>
      </c>
      <c r="M3219" s="94" t="str">
        <f t="shared" si="53"/>
        <v>JORQUES Ignacio José</v>
      </c>
      <c r="N3219" s="94">
        <f>IFERROR(VLOOKUP(A3219,'[2]CLASES-TEMPORADA 2022_2023-2023'!$A:$M,12,0),"")</f>
        <v>10</v>
      </c>
      <c r="O3219" s="90" t="str">
        <f>IFERROR(VLOOKUP(A3219,'[2]CLASES-TEMPORADA 2022_2023-2023'!$A:$M,13,0),"")</f>
        <v>NUE</v>
      </c>
    </row>
    <row r="3220" spans="1:15" s="94" customFormat="1" x14ac:dyDescent="0.2">
      <c r="A3220" s="116">
        <v>20932</v>
      </c>
      <c r="B3220" s="90" t="s">
        <v>8750</v>
      </c>
      <c r="C3220" s="90" t="s">
        <v>16248</v>
      </c>
      <c r="D3220" s="90" t="s">
        <v>3817</v>
      </c>
      <c r="E3220" s="90" t="s">
        <v>16249</v>
      </c>
      <c r="F3220" s="90" t="s">
        <v>16250</v>
      </c>
      <c r="G3220" s="90" t="s">
        <v>16251</v>
      </c>
      <c r="H3220" s="90" t="s">
        <v>913</v>
      </c>
      <c r="I3220" s="90" t="s">
        <v>1242</v>
      </c>
      <c r="J3220" s="116">
        <v>10152</v>
      </c>
      <c r="K3220" s="90" t="s">
        <v>1963</v>
      </c>
      <c r="L3220" s="90" t="s">
        <v>593</v>
      </c>
      <c r="M3220" s="94" t="str">
        <f t="shared" si="53"/>
        <v>CHAMLAL Suliman</v>
      </c>
      <c r="N3220" s="94" t="str">
        <f>IFERROR(VLOOKUP(A3220,'[2]CLASES-TEMPORADA 2022_2023-2023'!$A:$M,12,0),"")</f>
        <v/>
      </c>
      <c r="O3220" s="90" t="str">
        <f>IFERROR(VLOOKUP(A3220,'[2]CLASES-TEMPORADA 2022_2023-2023'!$A:$M,13,0),"")</f>
        <v/>
      </c>
    </row>
    <row r="3221" spans="1:15" s="94" customFormat="1" x14ac:dyDescent="0.2">
      <c r="A3221" s="116">
        <v>20923</v>
      </c>
      <c r="B3221" s="90" t="s">
        <v>8750</v>
      </c>
      <c r="C3221" s="90" t="s">
        <v>1606</v>
      </c>
      <c r="D3221" s="90" t="s">
        <v>169</v>
      </c>
      <c r="E3221" s="90" t="s">
        <v>130</v>
      </c>
      <c r="F3221" s="90" t="s">
        <v>6004</v>
      </c>
      <c r="G3221" s="90" t="s">
        <v>16252</v>
      </c>
      <c r="H3221" s="90" t="s">
        <v>920</v>
      </c>
      <c r="I3221" s="90" t="s">
        <v>1226</v>
      </c>
      <c r="J3221" s="116">
        <v>10151</v>
      </c>
      <c r="K3221" s="90" t="s">
        <v>1963</v>
      </c>
      <c r="L3221" s="90" t="s">
        <v>602</v>
      </c>
      <c r="M3221" s="94" t="str">
        <f t="shared" si="53"/>
        <v>DÍAZ-MIGUEL Guillermo</v>
      </c>
      <c r="N3221" s="94" t="str">
        <f>IFERROR(VLOOKUP(A3221,'[2]CLASES-TEMPORADA 2022_2023-2023'!$A:$M,12,0),"")</f>
        <v/>
      </c>
      <c r="O3221" s="90" t="str">
        <f>IFERROR(VLOOKUP(A3221,'[2]CLASES-TEMPORADA 2022_2023-2023'!$A:$M,13,0),"")</f>
        <v/>
      </c>
    </row>
    <row r="3222" spans="1:15" s="94" customFormat="1" x14ac:dyDescent="0.2">
      <c r="A3222" s="116">
        <v>20920</v>
      </c>
      <c r="B3222" s="90" t="s">
        <v>8750</v>
      </c>
      <c r="C3222" s="90" t="s">
        <v>83</v>
      </c>
      <c r="D3222" s="90" t="s">
        <v>37</v>
      </c>
      <c r="E3222" s="90" t="s">
        <v>107</v>
      </c>
      <c r="F3222" s="90" t="s">
        <v>6005</v>
      </c>
      <c r="G3222" s="90" t="s">
        <v>16253</v>
      </c>
      <c r="H3222" s="90" t="s">
        <v>920</v>
      </c>
      <c r="I3222" s="90" t="s">
        <v>1093</v>
      </c>
      <c r="J3222" s="116">
        <v>519</v>
      </c>
      <c r="K3222" s="90" t="s">
        <v>1963</v>
      </c>
      <c r="L3222" s="90" t="s">
        <v>583</v>
      </c>
      <c r="M3222" s="94" t="str">
        <f t="shared" si="53"/>
        <v>NIETO Ivan</v>
      </c>
      <c r="N3222" s="94" t="str">
        <f>IFERROR(VLOOKUP(A3222,'[2]CLASES-TEMPORADA 2022_2023-2023'!$A:$M,12,0),"")</f>
        <v/>
      </c>
      <c r="O3222" s="90" t="str">
        <f>IFERROR(VLOOKUP(A3222,'[2]CLASES-TEMPORADA 2022_2023-2023'!$A:$M,13,0),"")</f>
        <v/>
      </c>
    </row>
    <row r="3223" spans="1:15" s="94" customFormat="1" x14ac:dyDescent="0.2">
      <c r="A3223" s="116">
        <v>20918</v>
      </c>
      <c r="B3223" s="90" t="s">
        <v>8750</v>
      </c>
      <c r="C3223" s="90" t="s">
        <v>22</v>
      </c>
      <c r="D3223" s="90" t="s">
        <v>162</v>
      </c>
      <c r="E3223" s="90" t="s">
        <v>2030</v>
      </c>
      <c r="F3223" s="90" t="s">
        <v>6006</v>
      </c>
      <c r="G3223" s="90" t="s">
        <v>16254</v>
      </c>
      <c r="H3223" s="90" t="s">
        <v>913</v>
      </c>
      <c r="I3223" s="90" t="s">
        <v>1116</v>
      </c>
      <c r="J3223" s="116">
        <v>343</v>
      </c>
      <c r="K3223" s="90" t="s">
        <v>1963</v>
      </c>
      <c r="L3223" s="90" t="s">
        <v>604</v>
      </c>
      <c r="M3223" s="94" t="str">
        <f t="shared" si="53"/>
        <v>FERNANDEZ Pedro</v>
      </c>
      <c r="N3223" s="94" t="str">
        <f>IFERROR(VLOOKUP(A3223,'[2]CLASES-TEMPORADA 2022_2023-2023'!$A:$M,12,0),"")</f>
        <v/>
      </c>
      <c r="O3223" s="90" t="str">
        <f>IFERROR(VLOOKUP(A3223,'[2]CLASES-TEMPORADA 2022_2023-2023'!$A:$M,13,0),"")</f>
        <v/>
      </c>
    </row>
    <row r="3224" spans="1:15" s="94" customFormat="1" x14ac:dyDescent="0.2">
      <c r="A3224" s="116">
        <v>20912</v>
      </c>
      <c r="B3224" s="90" t="s">
        <v>8750</v>
      </c>
      <c r="C3224" s="90" t="s">
        <v>1059</v>
      </c>
      <c r="D3224" s="90" t="s">
        <v>6007</v>
      </c>
      <c r="E3224" s="90" t="s">
        <v>18</v>
      </c>
      <c r="F3224" s="90" t="s">
        <v>6008</v>
      </c>
      <c r="G3224" s="90" t="s">
        <v>16255</v>
      </c>
      <c r="H3224" s="90" t="s">
        <v>920</v>
      </c>
      <c r="I3224" s="90" t="s">
        <v>1116</v>
      </c>
      <c r="J3224" s="116">
        <v>343</v>
      </c>
      <c r="K3224" s="90" t="s">
        <v>1963</v>
      </c>
      <c r="L3224" s="90" t="s">
        <v>604</v>
      </c>
      <c r="M3224" s="94" t="str">
        <f t="shared" si="53"/>
        <v>GUTIERREZ Enrique</v>
      </c>
      <c r="N3224" s="94" t="str">
        <f>IFERROR(VLOOKUP(A3224,'[2]CLASES-TEMPORADA 2022_2023-2023'!$A:$M,12,0),"")</f>
        <v/>
      </c>
      <c r="O3224" s="90" t="str">
        <f>IFERROR(VLOOKUP(A3224,'[2]CLASES-TEMPORADA 2022_2023-2023'!$A:$M,13,0),"")</f>
        <v/>
      </c>
    </row>
    <row r="3225" spans="1:15" s="94" customFormat="1" x14ac:dyDescent="0.2">
      <c r="A3225" s="116">
        <v>20909</v>
      </c>
      <c r="B3225" s="90" t="s">
        <v>8750</v>
      </c>
      <c r="C3225" s="90" t="s">
        <v>2450</v>
      </c>
      <c r="D3225" s="90" t="s">
        <v>91</v>
      </c>
      <c r="E3225" s="90" t="s">
        <v>957</v>
      </c>
      <c r="F3225" s="90" t="s">
        <v>6009</v>
      </c>
      <c r="G3225" s="90" t="s">
        <v>16256</v>
      </c>
      <c r="H3225" s="90" t="s">
        <v>920</v>
      </c>
      <c r="I3225" s="90" t="s">
        <v>921</v>
      </c>
      <c r="J3225" s="116">
        <v>78</v>
      </c>
      <c r="K3225" s="90" t="s">
        <v>1963</v>
      </c>
      <c r="L3225" s="90" t="s">
        <v>583</v>
      </c>
      <c r="M3225" s="94" t="str">
        <f t="shared" si="53"/>
        <v>RODRÍGUEZ Marcos</v>
      </c>
      <c r="N3225" s="94" t="str">
        <f>IFERROR(VLOOKUP(A3225,'[2]CLASES-TEMPORADA 2022_2023-2023'!$A:$M,12,0),"")</f>
        <v/>
      </c>
      <c r="O3225" s="90" t="str">
        <f>IFERROR(VLOOKUP(A3225,'[2]CLASES-TEMPORADA 2022_2023-2023'!$A:$M,13,0),"")</f>
        <v/>
      </c>
    </row>
    <row r="3226" spans="1:15" s="94" customFormat="1" x14ac:dyDescent="0.2">
      <c r="A3226" s="116">
        <v>20902</v>
      </c>
      <c r="B3226" s="90" t="s">
        <v>8750</v>
      </c>
      <c r="C3226" s="90" t="s">
        <v>4792</v>
      </c>
      <c r="D3226" s="90" t="s">
        <v>69</v>
      </c>
      <c r="E3226" s="90" t="s">
        <v>54</v>
      </c>
      <c r="F3226" s="90" t="s">
        <v>6011</v>
      </c>
      <c r="G3226" s="90" t="s">
        <v>16257</v>
      </c>
      <c r="H3226" s="90" t="s">
        <v>909</v>
      </c>
      <c r="I3226" s="90" t="s">
        <v>1161</v>
      </c>
      <c r="J3226" s="116">
        <v>10129</v>
      </c>
      <c r="K3226" s="90" t="s">
        <v>1963</v>
      </c>
      <c r="L3226" s="90" t="s">
        <v>598</v>
      </c>
      <c r="M3226" s="94" t="str">
        <f t="shared" si="53"/>
        <v>DOPICO Carlos</v>
      </c>
      <c r="N3226" s="94" t="str">
        <f>IFERROR(VLOOKUP(A3226,'[2]CLASES-TEMPORADA 2022_2023-2023'!$A:$M,12,0),"")</f>
        <v/>
      </c>
      <c r="O3226" s="90" t="str">
        <f>IFERROR(VLOOKUP(A3226,'[2]CLASES-TEMPORADA 2022_2023-2023'!$A:$M,13,0),"")</f>
        <v/>
      </c>
    </row>
    <row r="3227" spans="1:15" s="94" customFormat="1" x14ac:dyDescent="0.2">
      <c r="A3227" s="116">
        <v>20890</v>
      </c>
      <c r="B3227" s="90" t="s">
        <v>10851</v>
      </c>
      <c r="C3227" s="90" t="s">
        <v>29</v>
      </c>
      <c r="D3227" s="90" t="s">
        <v>6012</v>
      </c>
      <c r="E3227" s="90" t="s">
        <v>2067</v>
      </c>
      <c r="F3227" s="90" t="s">
        <v>6013</v>
      </c>
      <c r="G3227" s="90" t="s">
        <v>16258</v>
      </c>
      <c r="H3227" s="90" t="s">
        <v>913</v>
      </c>
      <c r="I3227" s="90" t="s">
        <v>958</v>
      </c>
      <c r="J3227" s="116">
        <v>355</v>
      </c>
      <c r="K3227" s="90" t="s">
        <v>1963</v>
      </c>
      <c r="L3227" s="90" t="s">
        <v>604</v>
      </c>
      <c r="M3227" s="94" t="str">
        <f t="shared" si="53"/>
        <v>SANCHEZ Lucia</v>
      </c>
      <c r="N3227" s="94" t="str">
        <f>IFERROR(VLOOKUP(A3227,'[2]CLASES-TEMPORADA 2022_2023-2023'!$A:$M,12,0),"")</f>
        <v/>
      </c>
      <c r="O3227" s="90" t="str">
        <f>IFERROR(VLOOKUP(A3227,'[2]CLASES-TEMPORADA 2022_2023-2023'!$A:$M,13,0),"")</f>
        <v/>
      </c>
    </row>
    <row r="3228" spans="1:15" s="94" customFormat="1" x14ac:dyDescent="0.2">
      <c r="A3228" s="116">
        <v>20886</v>
      </c>
      <c r="B3228" s="90" t="s">
        <v>10851</v>
      </c>
      <c r="C3228" s="90" t="s">
        <v>6014</v>
      </c>
      <c r="D3228" s="90" t="s">
        <v>558</v>
      </c>
      <c r="E3228" s="90" t="s">
        <v>3026</v>
      </c>
      <c r="F3228" s="90" t="s">
        <v>6015</v>
      </c>
      <c r="G3228" s="90" t="s">
        <v>16259</v>
      </c>
      <c r="H3228" s="90" t="s">
        <v>913</v>
      </c>
      <c r="I3228" s="90" t="s">
        <v>919</v>
      </c>
      <c r="J3228" s="116">
        <v>47</v>
      </c>
      <c r="K3228" s="90" t="s">
        <v>1963</v>
      </c>
      <c r="L3228" s="90" t="s">
        <v>585</v>
      </c>
      <c r="M3228" s="94" t="str">
        <f t="shared" si="53"/>
        <v>TENZA Elena</v>
      </c>
      <c r="N3228" s="94" t="str">
        <f>IFERROR(VLOOKUP(A3228,'[2]CLASES-TEMPORADA 2022_2023-2023'!$A:$M,12,0),"")</f>
        <v/>
      </c>
      <c r="O3228" s="90" t="str">
        <f>IFERROR(VLOOKUP(A3228,'[2]CLASES-TEMPORADA 2022_2023-2023'!$A:$M,13,0),"")</f>
        <v/>
      </c>
    </row>
    <row r="3229" spans="1:15" s="94" customFormat="1" x14ac:dyDescent="0.2">
      <c r="A3229" s="116">
        <v>20877</v>
      </c>
      <c r="B3229" s="90" t="s">
        <v>8750</v>
      </c>
      <c r="C3229" s="90" t="s">
        <v>6016</v>
      </c>
      <c r="D3229" s="90" t="s">
        <v>6017</v>
      </c>
      <c r="E3229" s="90" t="s">
        <v>54</v>
      </c>
      <c r="F3229" s="90" t="s">
        <v>6018</v>
      </c>
      <c r="G3229" s="90" t="s">
        <v>16260</v>
      </c>
      <c r="H3229" s="90" t="s">
        <v>920</v>
      </c>
      <c r="I3229" s="90" t="s">
        <v>1198</v>
      </c>
      <c r="J3229" s="116">
        <v>567</v>
      </c>
      <c r="K3229" s="90" t="s">
        <v>1963</v>
      </c>
      <c r="L3229" s="90" t="s">
        <v>520</v>
      </c>
      <c r="M3229" s="94" t="str">
        <f t="shared" si="53"/>
        <v>VEIGA Carlos</v>
      </c>
      <c r="N3229" s="94" t="str">
        <f>IFERROR(VLOOKUP(A3229,'[2]CLASES-TEMPORADA 2022_2023-2023'!$A:$M,12,0),"")</f>
        <v/>
      </c>
      <c r="O3229" s="90" t="str">
        <f>IFERROR(VLOOKUP(A3229,'[2]CLASES-TEMPORADA 2022_2023-2023'!$A:$M,13,0),"")</f>
        <v/>
      </c>
    </row>
    <row r="3230" spans="1:15" s="94" customFormat="1" x14ac:dyDescent="0.2">
      <c r="A3230" s="116">
        <v>20874</v>
      </c>
      <c r="B3230" s="90" t="s">
        <v>8750</v>
      </c>
      <c r="C3230" s="90" t="s">
        <v>1022</v>
      </c>
      <c r="D3230" s="90" t="s">
        <v>21</v>
      </c>
      <c r="E3230" s="90" t="s">
        <v>108</v>
      </c>
      <c r="F3230" s="90" t="s">
        <v>16261</v>
      </c>
      <c r="G3230" s="90" t="s">
        <v>16262</v>
      </c>
      <c r="H3230" s="90" t="s">
        <v>920</v>
      </c>
      <c r="I3230" s="90" t="s">
        <v>15830</v>
      </c>
      <c r="J3230" s="116">
        <v>558</v>
      </c>
      <c r="K3230" s="90" t="s">
        <v>1963</v>
      </c>
      <c r="L3230" s="90" t="s">
        <v>583</v>
      </c>
      <c r="M3230" s="94" t="str">
        <f t="shared" si="53"/>
        <v>ZAMORANO Sergio</v>
      </c>
      <c r="N3230" s="94" t="str">
        <f>IFERROR(VLOOKUP(A3230,'[2]CLASES-TEMPORADA 2022_2023-2023'!$A:$M,12,0),"")</f>
        <v/>
      </c>
      <c r="O3230" s="90" t="str">
        <f>IFERROR(VLOOKUP(A3230,'[2]CLASES-TEMPORADA 2022_2023-2023'!$A:$M,13,0),"")</f>
        <v/>
      </c>
    </row>
    <row r="3231" spans="1:15" s="94" customFormat="1" x14ac:dyDescent="0.2">
      <c r="A3231" s="116">
        <v>20873</v>
      </c>
      <c r="B3231" s="90" t="s">
        <v>8750</v>
      </c>
      <c r="C3231" s="90" t="s">
        <v>6019</v>
      </c>
      <c r="D3231" s="90"/>
      <c r="E3231" s="90" t="s">
        <v>6020</v>
      </c>
      <c r="F3231" s="90" t="s">
        <v>6021</v>
      </c>
      <c r="G3231" s="90" t="s">
        <v>16263</v>
      </c>
      <c r="H3231" s="90" t="s">
        <v>913</v>
      </c>
      <c r="I3231" s="90" t="s">
        <v>1191</v>
      </c>
      <c r="J3231" s="116">
        <v>446</v>
      </c>
      <c r="K3231" s="90" t="s">
        <v>2540</v>
      </c>
      <c r="L3231" s="90" t="s">
        <v>583</v>
      </c>
      <c r="M3231" s="94" t="str">
        <f t="shared" si="53"/>
        <v>REINECKE Helmut Wolfgang</v>
      </c>
      <c r="N3231" s="94" t="str">
        <f>IFERROR(VLOOKUP(A3231,'[2]CLASES-TEMPORADA 2022_2023-2023'!$A:$M,12,0),"")</f>
        <v/>
      </c>
      <c r="O3231" s="90" t="str">
        <f>IFERROR(VLOOKUP(A3231,'[2]CLASES-TEMPORADA 2022_2023-2023'!$A:$M,13,0),"")</f>
        <v/>
      </c>
    </row>
    <row r="3232" spans="1:15" s="94" customFormat="1" x14ac:dyDescent="0.2">
      <c r="A3232" s="116">
        <v>20871</v>
      </c>
      <c r="B3232" s="90" t="s">
        <v>8750</v>
      </c>
      <c r="C3232" s="90" t="s">
        <v>6022</v>
      </c>
      <c r="D3232" s="90" t="s">
        <v>31</v>
      </c>
      <c r="E3232" s="90" t="s">
        <v>58</v>
      </c>
      <c r="F3232" s="90" t="s">
        <v>6023</v>
      </c>
      <c r="G3232" s="90" t="s">
        <v>16264</v>
      </c>
      <c r="H3232" s="90" t="s">
        <v>909</v>
      </c>
      <c r="I3232" s="90" t="s">
        <v>5052</v>
      </c>
      <c r="J3232" s="116">
        <v>10062</v>
      </c>
      <c r="K3232" s="90" t="s">
        <v>1963</v>
      </c>
      <c r="L3232" s="90" t="s">
        <v>599</v>
      </c>
      <c r="M3232" s="94" t="str">
        <f t="shared" si="53"/>
        <v>GORINES Angel</v>
      </c>
      <c r="N3232" s="94" t="str">
        <f>IFERROR(VLOOKUP(A3232,'[2]CLASES-TEMPORADA 2022_2023-2023'!$A:$M,12,0),"")</f>
        <v/>
      </c>
      <c r="O3232" s="90" t="str">
        <f>IFERROR(VLOOKUP(A3232,'[2]CLASES-TEMPORADA 2022_2023-2023'!$A:$M,13,0),"")</f>
        <v/>
      </c>
    </row>
    <row r="3233" spans="1:15" s="94" customFormat="1" x14ac:dyDescent="0.2">
      <c r="A3233" s="116">
        <v>20870</v>
      </c>
      <c r="B3233" s="90" t="s">
        <v>8750</v>
      </c>
      <c r="C3233" s="90" t="s">
        <v>1059</v>
      </c>
      <c r="D3233" s="90" t="s">
        <v>110</v>
      </c>
      <c r="E3233" s="90" t="s">
        <v>52</v>
      </c>
      <c r="F3233" s="90" t="s">
        <v>6024</v>
      </c>
      <c r="G3233" s="90" t="s">
        <v>16265</v>
      </c>
      <c r="H3233" s="90" t="s">
        <v>909</v>
      </c>
      <c r="I3233" s="90" t="s">
        <v>997</v>
      </c>
      <c r="J3233" s="116">
        <v>10007</v>
      </c>
      <c r="K3233" s="90" t="s">
        <v>1963</v>
      </c>
      <c r="L3233" s="90" t="s">
        <v>599</v>
      </c>
      <c r="M3233" s="94" t="str">
        <f t="shared" si="53"/>
        <v>GUTIERREZ Jose Antonio</v>
      </c>
      <c r="N3233" s="94" t="str">
        <f>IFERROR(VLOOKUP(A3233,'[2]CLASES-TEMPORADA 2022_2023-2023'!$A:$M,12,0),"")</f>
        <v/>
      </c>
      <c r="O3233" s="90" t="str">
        <f>IFERROR(VLOOKUP(A3233,'[2]CLASES-TEMPORADA 2022_2023-2023'!$A:$M,13,0),"")</f>
        <v/>
      </c>
    </row>
    <row r="3234" spans="1:15" s="94" customFormat="1" x14ac:dyDescent="0.2">
      <c r="A3234" s="116">
        <v>20855</v>
      </c>
      <c r="B3234" s="90" t="s">
        <v>8750</v>
      </c>
      <c r="C3234" s="90" t="s">
        <v>21</v>
      </c>
      <c r="D3234" s="90" t="s">
        <v>6025</v>
      </c>
      <c r="E3234" s="90" t="s">
        <v>18</v>
      </c>
      <c r="F3234" s="90" t="s">
        <v>6026</v>
      </c>
      <c r="G3234" s="90" t="s">
        <v>16266</v>
      </c>
      <c r="H3234" s="90" t="s">
        <v>920</v>
      </c>
      <c r="I3234" s="90" t="s">
        <v>2932</v>
      </c>
      <c r="J3234" s="116">
        <v>667</v>
      </c>
      <c r="K3234" s="90" t="s">
        <v>1963</v>
      </c>
      <c r="L3234" s="90" t="s">
        <v>585</v>
      </c>
      <c r="M3234" s="94" t="str">
        <f t="shared" si="53"/>
        <v>GARCIA Enrique</v>
      </c>
      <c r="N3234" s="94">
        <f>IFERROR(VLOOKUP(A3234,'[2]CLASES-TEMPORADA 2022_2023-2023'!$A:$M,12,0),"")</f>
        <v>6</v>
      </c>
      <c r="O3234" s="90">
        <f>IFERROR(VLOOKUP(A3234,'[2]CLASES-TEMPORADA 2022_2023-2023'!$A:$M,13,0),"")</f>
        <v>0</v>
      </c>
    </row>
    <row r="3235" spans="1:15" s="94" customFormat="1" x14ac:dyDescent="0.2">
      <c r="A3235" s="116">
        <v>20850</v>
      </c>
      <c r="B3235" s="90" t="s">
        <v>8750</v>
      </c>
      <c r="C3235" s="90" t="s">
        <v>1895</v>
      </c>
      <c r="D3235" s="90" t="s">
        <v>995</v>
      </c>
      <c r="E3235" s="90" t="s">
        <v>109</v>
      </c>
      <c r="F3235" s="90" t="s">
        <v>6027</v>
      </c>
      <c r="G3235" s="90" t="s">
        <v>16267</v>
      </c>
      <c r="H3235" s="90" t="s">
        <v>909</v>
      </c>
      <c r="I3235" s="90" t="s">
        <v>1139</v>
      </c>
      <c r="J3235" s="116">
        <v>52</v>
      </c>
      <c r="K3235" s="90" t="s">
        <v>1963</v>
      </c>
      <c r="L3235" s="90" t="s">
        <v>598</v>
      </c>
      <c r="M3235" s="94" t="str">
        <f t="shared" si="53"/>
        <v>PARAMÁ Juan Carlos</v>
      </c>
      <c r="N3235" s="94" t="str">
        <f>IFERROR(VLOOKUP(A3235,'[2]CLASES-TEMPORADA 2022_2023-2023'!$A:$M,12,0),"")</f>
        <v/>
      </c>
      <c r="O3235" s="90" t="str">
        <f>IFERROR(VLOOKUP(A3235,'[2]CLASES-TEMPORADA 2022_2023-2023'!$A:$M,13,0),"")</f>
        <v/>
      </c>
    </row>
    <row r="3236" spans="1:15" s="94" customFormat="1" x14ac:dyDescent="0.2">
      <c r="A3236" s="116">
        <v>20849</v>
      </c>
      <c r="B3236" s="90" t="s">
        <v>10851</v>
      </c>
      <c r="C3236" s="90" t="s">
        <v>29</v>
      </c>
      <c r="D3236" s="90" t="s">
        <v>6028</v>
      </c>
      <c r="E3236" s="90" t="s">
        <v>3139</v>
      </c>
      <c r="F3236" s="90" t="s">
        <v>4185</v>
      </c>
      <c r="G3236" s="90" t="s">
        <v>16268</v>
      </c>
      <c r="H3236" s="90" t="s">
        <v>913</v>
      </c>
      <c r="I3236" s="90" t="s">
        <v>929</v>
      </c>
      <c r="J3236" s="116">
        <v>111</v>
      </c>
      <c r="K3236" s="90" t="s">
        <v>1963</v>
      </c>
      <c r="L3236" s="90" t="s">
        <v>598</v>
      </c>
      <c r="M3236" s="94" t="str">
        <f t="shared" si="53"/>
        <v>SANCHEZ Carla</v>
      </c>
      <c r="N3236" s="94" t="str">
        <f>IFERROR(VLOOKUP(A3236,'[2]CLASES-TEMPORADA 2022_2023-2023'!$A:$M,12,0),"")</f>
        <v/>
      </c>
      <c r="O3236" s="90" t="str">
        <f>IFERROR(VLOOKUP(A3236,'[2]CLASES-TEMPORADA 2022_2023-2023'!$A:$M,13,0),"")</f>
        <v/>
      </c>
    </row>
    <row r="3237" spans="1:15" s="94" customFormat="1" x14ac:dyDescent="0.2">
      <c r="A3237" s="116">
        <v>20841</v>
      </c>
      <c r="B3237" s="90" t="s">
        <v>10851</v>
      </c>
      <c r="C3237" s="90" t="s">
        <v>1704</v>
      </c>
      <c r="D3237" s="90" t="s">
        <v>3710</v>
      </c>
      <c r="E3237" s="90" t="s">
        <v>6029</v>
      </c>
      <c r="F3237" s="90" t="s">
        <v>6030</v>
      </c>
      <c r="G3237" s="90" t="s">
        <v>16269</v>
      </c>
      <c r="H3237" s="90" t="s">
        <v>913</v>
      </c>
      <c r="I3237" s="90" t="s">
        <v>935</v>
      </c>
      <c r="J3237" s="116">
        <v>233</v>
      </c>
      <c r="K3237" s="90" t="s">
        <v>1963</v>
      </c>
      <c r="L3237" s="90" t="s">
        <v>520</v>
      </c>
      <c r="M3237" s="94" t="str">
        <f t="shared" si="53"/>
        <v>COUCE Sofía</v>
      </c>
      <c r="N3237" s="94" t="str">
        <f>IFERROR(VLOOKUP(A3237,'[2]CLASES-TEMPORADA 2022_2023-2023'!$A:$M,12,0),"")</f>
        <v/>
      </c>
      <c r="O3237" s="90" t="str">
        <f>IFERROR(VLOOKUP(A3237,'[2]CLASES-TEMPORADA 2022_2023-2023'!$A:$M,13,0),"")</f>
        <v/>
      </c>
    </row>
    <row r="3238" spans="1:15" s="94" customFormat="1" x14ac:dyDescent="0.2">
      <c r="A3238" s="116">
        <v>20827</v>
      </c>
      <c r="B3238" s="90" t="s">
        <v>8750</v>
      </c>
      <c r="C3238" s="90" t="s">
        <v>183</v>
      </c>
      <c r="D3238" s="90" t="s">
        <v>103</v>
      </c>
      <c r="E3238" s="90" t="s">
        <v>178</v>
      </c>
      <c r="F3238" s="90" t="s">
        <v>6031</v>
      </c>
      <c r="G3238" s="90" t="s">
        <v>16270</v>
      </c>
      <c r="H3238" s="90" t="s">
        <v>909</v>
      </c>
      <c r="I3238" s="90" t="s">
        <v>921</v>
      </c>
      <c r="J3238" s="116">
        <v>78</v>
      </c>
      <c r="K3238" s="90" t="s">
        <v>1963</v>
      </c>
      <c r="L3238" s="90" t="s">
        <v>583</v>
      </c>
      <c r="M3238" s="94" t="str">
        <f t="shared" si="53"/>
        <v>CANEDA Eladio</v>
      </c>
      <c r="N3238" s="94">
        <f>IFERROR(VLOOKUP(A3238,'[2]CLASES-TEMPORADA 2022_2023-2023'!$A:$M,12,0),"")</f>
        <v>7</v>
      </c>
      <c r="O3238" s="90">
        <f>IFERROR(VLOOKUP(A3238,'[2]CLASES-TEMPORADA 2022_2023-2023'!$A:$M,13,0),"")</f>
        <v>0</v>
      </c>
    </row>
    <row r="3239" spans="1:15" s="94" customFormat="1" x14ac:dyDescent="0.2">
      <c r="A3239" s="116">
        <v>20824</v>
      </c>
      <c r="B3239" s="90" t="s">
        <v>8750</v>
      </c>
      <c r="C3239" s="90" t="s">
        <v>6032</v>
      </c>
      <c r="D3239" s="90" t="s">
        <v>121</v>
      </c>
      <c r="E3239" s="90" t="s">
        <v>75</v>
      </c>
      <c r="F3239" s="90" t="s">
        <v>4870</v>
      </c>
      <c r="G3239" s="90" t="s">
        <v>16271</v>
      </c>
      <c r="H3239" s="90" t="s">
        <v>913</v>
      </c>
      <c r="I3239" s="90" t="s">
        <v>1482</v>
      </c>
      <c r="J3239" s="116">
        <v>577</v>
      </c>
      <c r="K3239" s="90" t="s">
        <v>1963</v>
      </c>
      <c r="L3239" s="90" t="s">
        <v>602</v>
      </c>
      <c r="M3239" s="94" t="str">
        <f t="shared" si="53"/>
        <v>GARCIA-MORENO Jorge</v>
      </c>
      <c r="N3239" s="94" t="str">
        <f>IFERROR(VLOOKUP(A3239,'[2]CLASES-TEMPORADA 2022_2023-2023'!$A:$M,12,0),"")</f>
        <v/>
      </c>
      <c r="O3239" s="90" t="str">
        <f>IFERROR(VLOOKUP(A3239,'[2]CLASES-TEMPORADA 2022_2023-2023'!$A:$M,13,0),"")</f>
        <v/>
      </c>
    </row>
    <row r="3240" spans="1:15" s="94" customFormat="1" x14ac:dyDescent="0.2">
      <c r="A3240" s="116">
        <v>20821</v>
      </c>
      <c r="B3240" s="90" t="s">
        <v>8750</v>
      </c>
      <c r="C3240" s="90" t="s">
        <v>1688</v>
      </c>
      <c r="D3240" s="90" t="s">
        <v>102</v>
      </c>
      <c r="E3240" s="90" t="s">
        <v>2785</v>
      </c>
      <c r="F3240" s="90" t="s">
        <v>6034</v>
      </c>
      <c r="G3240" s="90" t="s">
        <v>16272</v>
      </c>
      <c r="H3240" s="90" t="s">
        <v>913</v>
      </c>
      <c r="I3240" s="90" t="s">
        <v>1139</v>
      </c>
      <c r="J3240" s="116">
        <v>52</v>
      </c>
      <c r="K3240" s="90" t="s">
        <v>1963</v>
      </c>
      <c r="L3240" s="90" t="s">
        <v>598</v>
      </c>
      <c r="M3240" s="94" t="str">
        <f t="shared" si="53"/>
        <v>RODILLA Julio</v>
      </c>
      <c r="N3240" s="94" t="str">
        <f>IFERROR(VLOOKUP(A3240,'[2]CLASES-TEMPORADA 2022_2023-2023'!$A:$M,12,0),"")</f>
        <v/>
      </c>
      <c r="O3240" s="90" t="str">
        <f>IFERROR(VLOOKUP(A3240,'[2]CLASES-TEMPORADA 2022_2023-2023'!$A:$M,13,0),"")</f>
        <v/>
      </c>
    </row>
    <row r="3241" spans="1:15" s="94" customFormat="1" x14ac:dyDescent="0.2">
      <c r="A3241" s="116">
        <v>20816</v>
      </c>
      <c r="B3241" s="90" t="s">
        <v>10851</v>
      </c>
      <c r="C3241" s="90" t="s">
        <v>1582</v>
      </c>
      <c r="D3241" s="90" t="s">
        <v>6035</v>
      </c>
      <c r="E3241" s="90" t="s">
        <v>3806</v>
      </c>
      <c r="F3241" s="90" t="s">
        <v>6036</v>
      </c>
      <c r="G3241" s="90" t="s">
        <v>16273</v>
      </c>
      <c r="H3241" s="90" t="s">
        <v>913</v>
      </c>
      <c r="I3241" s="90" t="s">
        <v>921</v>
      </c>
      <c r="J3241" s="116">
        <v>78</v>
      </c>
      <c r="K3241" s="90" t="s">
        <v>1963</v>
      </c>
      <c r="L3241" s="90" t="s">
        <v>583</v>
      </c>
      <c r="M3241" s="94" t="str">
        <f t="shared" si="53"/>
        <v>MARTÍNEZ Candela</v>
      </c>
      <c r="N3241" s="94" t="str">
        <f>IFERROR(VLOOKUP(A3241,'[2]CLASES-TEMPORADA 2022_2023-2023'!$A:$M,12,0),"")</f>
        <v/>
      </c>
      <c r="O3241" s="90" t="str">
        <f>IFERROR(VLOOKUP(A3241,'[2]CLASES-TEMPORADA 2022_2023-2023'!$A:$M,13,0),"")</f>
        <v/>
      </c>
    </row>
    <row r="3242" spans="1:15" s="94" customFormat="1" x14ac:dyDescent="0.2">
      <c r="A3242" s="116">
        <v>20815</v>
      </c>
      <c r="B3242" s="90" t="s">
        <v>10851</v>
      </c>
      <c r="C3242" s="90" t="s">
        <v>25</v>
      </c>
      <c r="D3242" s="90" t="s">
        <v>6037</v>
      </c>
      <c r="E3242" s="90" t="s">
        <v>6038</v>
      </c>
      <c r="F3242" s="90" t="s">
        <v>4094</v>
      </c>
      <c r="G3242" s="90" t="s">
        <v>16274</v>
      </c>
      <c r="H3242" s="90" t="s">
        <v>913</v>
      </c>
      <c r="I3242" s="90" t="s">
        <v>952</v>
      </c>
      <c r="J3242" s="116">
        <v>308</v>
      </c>
      <c r="K3242" s="90" t="s">
        <v>1963</v>
      </c>
      <c r="L3242" s="90" t="s">
        <v>591</v>
      </c>
      <c r="M3242" s="94" t="str">
        <f t="shared" si="53"/>
        <v>MARTINEZ Maria Fatima</v>
      </c>
      <c r="N3242" s="94" t="str">
        <f>IFERROR(VLOOKUP(A3242,'[2]CLASES-TEMPORADA 2022_2023-2023'!$A:$M,12,0),"")</f>
        <v/>
      </c>
      <c r="O3242" s="90" t="str">
        <f>IFERROR(VLOOKUP(A3242,'[2]CLASES-TEMPORADA 2022_2023-2023'!$A:$M,13,0),"")</f>
        <v/>
      </c>
    </row>
    <row r="3243" spans="1:15" s="94" customFormat="1" x14ac:dyDescent="0.2">
      <c r="A3243" s="116">
        <v>20798</v>
      </c>
      <c r="B3243" s="90" t="s">
        <v>8750</v>
      </c>
      <c r="C3243" s="90" t="s">
        <v>22</v>
      </c>
      <c r="D3243" s="90" t="s">
        <v>84</v>
      </c>
      <c r="E3243" s="90" t="s">
        <v>557</v>
      </c>
      <c r="F3243" s="90" t="s">
        <v>6039</v>
      </c>
      <c r="G3243" s="90" t="s">
        <v>16275</v>
      </c>
      <c r="H3243" s="90" t="s">
        <v>909</v>
      </c>
      <c r="I3243" s="90" t="s">
        <v>971</v>
      </c>
      <c r="J3243" s="116">
        <v>10124</v>
      </c>
      <c r="K3243" s="90" t="s">
        <v>1963</v>
      </c>
      <c r="L3243" s="90" t="s">
        <v>583</v>
      </c>
      <c r="M3243" s="94" t="str">
        <f t="shared" si="53"/>
        <v>FERNANDEZ Adrian Andres</v>
      </c>
      <c r="N3243" s="94">
        <f>IFERROR(VLOOKUP(A3243,'[2]CLASES-TEMPORADA 2022_2023-2023'!$A:$M,12,0),"")</f>
        <v>10</v>
      </c>
      <c r="O3243" s="90" t="str">
        <f>IFERROR(VLOOKUP(A3243,'[2]CLASES-TEMPORADA 2022_2023-2023'!$A:$M,13,0),"")</f>
        <v>NAC</v>
      </c>
    </row>
    <row r="3244" spans="1:15" s="94" customFormat="1" x14ac:dyDescent="0.2">
      <c r="A3244" s="116">
        <v>20777</v>
      </c>
      <c r="B3244" s="90" t="s">
        <v>8750</v>
      </c>
      <c r="C3244" s="90" t="s">
        <v>1601</v>
      </c>
      <c r="D3244" s="90" t="s">
        <v>1605</v>
      </c>
      <c r="E3244" s="90" t="s">
        <v>6041</v>
      </c>
      <c r="F3244" s="90" t="s">
        <v>6042</v>
      </c>
      <c r="G3244" s="90" t="s">
        <v>16276</v>
      </c>
      <c r="H3244" s="90" t="s">
        <v>909</v>
      </c>
      <c r="I3244" s="90" t="s">
        <v>971</v>
      </c>
      <c r="J3244" s="116">
        <v>10124</v>
      </c>
      <c r="K3244" s="90" t="s">
        <v>1963</v>
      </c>
      <c r="L3244" s="90" t="s">
        <v>583</v>
      </c>
      <c r="M3244" s="94" t="str">
        <f t="shared" si="53"/>
        <v>LÓPEZ Jesús</v>
      </c>
      <c r="N3244" s="94" t="str">
        <f>IFERROR(VLOOKUP(A3244,'[2]CLASES-TEMPORADA 2022_2023-2023'!$A:$M,12,0),"")</f>
        <v/>
      </c>
      <c r="O3244" s="90" t="str">
        <f>IFERROR(VLOOKUP(A3244,'[2]CLASES-TEMPORADA 2022_2023-2023'!$A:$M,13,0),"")</f>
        <v/>
      </c>
    </row>
    <row r="3245" spans="1:15" s="94" customFormat="1" x14ac:dyDescent="0.2">
      <c r="A3245" s="116">
        <v>20770</v>
      </c>
      <c r="B3245" s="90" t="s">
        <v>10851</v>
      </c>
      <c r="C3245" s="90" t="s">
        <v>1695</v>
      </c>
      <c r="D3245" s="90" t="s">
        <v>46</v>
      </c>
      <c r="E3245" s="90" t="s">
        <v>6043</v>
      </c>
      <c r="F3245" s="90" t="s">
        <v>6044</v>
      </c>
      <c r="G3245" s="90" t="s">
        <v>16277</v>
      </c>
      <c r="H3245" s="90" t="s">
        <v>913</v>
      </c>
      <c r="I3245" s="90" t="s">
        <v>929</v>
      </c>
      <c r="J3245" s="116">
        <v>111</v>
      </c>
      <c r="K3245" s="90" t="s">
        <v>1963</v>
      </c>
      <c r="L3245" s="90" t="s">
        <v>598</v>
      </c>
      <c r="M3245" s="94" t="str">
        <f t="shared" si="53"/>
        <v>RIESGO Veronica</v>
      </c>
      <c r="N3245" s="94" t="str">
        <f>IFERROR(VLOOKUP(A3245,'[2]CLASES-TEMPORADA 2022_2023-2023'!$A:$M,12,0),"")</f>
        <v/>
      </c>
      <c r="O3245" s="90" t="str">
        <f>IFERROR(VLOOKUP(A3245,'[2]CLASES-TEMPORADA 2022_2023-2023'!$A:$M,13,0),"")</f>
        <v/>
      </c>
    </row>
    <row r="3246" spans="1:15" s="94" customFormat="1" x14ac:dyDescent="0.2">
      <c r="A3246" s="116">
        <v>20769</v>
      </c>
      <c r="B3246" s="90" t="s">
        <v>8750</v>
      </c>
      <c r="C3246" s="90" t="s">
        <v>4124</v>
      </c>
      <c r="D3246" s="90" t="s">
        <v>25</v>
      </c>
      <c r="E3246" s="90" t="s">
        <v>3022</v>
      </c>
      <c r="F3246" s="90" t="s">
        <v>6045</v>
      </c>
      <c r="G3246" s="90" t="s">
        <v>16278</v>
      </c>
      <c r="H3246" s="90" t="s">
        <v>913</v>
      </c>
      <c r="I3246" s="90" t="s">
        <v>1176</v>
      </c>
      <c r="J3246" s="116">
        <v>10133</v>
      </c>
      <c r="K3246" s="90" t="s">
        <v>1963</v>
      </c>
      <c r="L3246" s="90" t="s">
        <v>591</v>
      </c>
      <c r="M3246" s="94" t="str">
        <f t="shared" si="53"/>
        <v>FLORES Raul</v>
      </c>
      <c r="N3246" s="94" t="str">
        <f>IFERROR(VLOOKUP(A3246,'[2]CLASES-TEMPORADA 2022_2023-2023'!$A:$M,12,0),"")</f>
        <v/>
      </c>
      <c r="O3246" s="90" t="str">
        <f>IFERROR(VLOOKUP(A3246,'[2]CLASES-TEMPORADA 2022_2023-2023'!$A:$M,13,0),"")</f>
        <v/>
      </c>
    </row>
    <row r="3247" spans="1:15" s="94" customFormat="1" x14ac:dyDescent="0.2">
      <c r="A3247" s="116">
        <v>20768</v>
      </c>
      <c r="B3247" s="90" t="s">
        <v>8750</v>
      </c>
      <c r="C3247" s="90" t="s">
        <v>951</v>
      </c>
      <c r="D3247" s="90" t="s">
        <v>19</v>
      </c>
      <c r="E3247" s="90" t="s">
        <v>50</v>
      </c>
      <c r="F3247" s="90" t="s">
        <v>6046</v>
      </c>
      <c r="G3247" s="90" t="s">
        <v>16279</v>
      </c>
      <c r="H3247" s="90" t="s">
        <v>913</v>
      </c>
      <c r="I3247" s="90" t="s">
        <v>1176</v>
      </c>
      <c r="J3247" s="116">
        <v>10133</v>
      </c>
      <c r="K3247" s="90" t="s">
        <v>1963</v>
      </c>
      <c r="L3247" s="90" t="s">
        <v>591</v>
      </c>
      <c r="M3247" s="94" t="str">
        <f t="shared" si="53"/>
        <v>RIVAS Joaquin</v>
      </c>
      <c r="N3247" s="94" t="str">
        <f>IFERROR(VLOOKUP(A3247,'[2]CLASES-TEMPORADA 2022_2023-2023'!$A:$M,12,0),"")</f>
        <v/>
      </c>
      <c r="O3247" s="90" t="str">
        <f>IFERROR(VLOOKUP(A3247,'[2]CLASES-TEMPORADA 2022_2023-2023'!$A:$M,13,0),"")</f>
        <v/>
      </c>
    </row>
    <row r="3248" spans="1:15" s="94" customFormat="1" x14ac:dyDescent="0.2">
      <c r="A3248" s="116">
        <v>20759</v>
      </c>
      <c r="B3248" s="90" t="s">
        <v>8750</v>
      </c>
      <c r="C3248" s="90" t="s">
        <v>6048</v>
      </c>
      <c r="D3248" s="90" t="s">
        <v>102</v>
      </c>
      <c r="E3248" s="90" t="s">
        <v>23</v>
      </c>
      <c r="F3248" s="90" t="s">
        <v>6049</v>
      </c>
      <c r="G3248" s="90" t="s">
        <v>16280</v>
      </c>
      <c r="H3248" s="90" t="s">
        <v>920</v>
      </c>
      <c r="I3248" s="90" t="s">
        <v>1093</v>
      </c>
      <c r="J3248" s="116">
        <v>519</v>
      </c>
      <c r="K3248" s="90" t="s">
        <v>1963</v>
      </c>
      <c r="L3248" s="90" t="s">
        <v>583</v>
      </c>
      <c r="M3248" s="94" t="str">
        <f t="shared" si="53"/>
        <v>VILLALVILLA Manuel</v>
      </c>
      <c r="N3248" s="94" t="str">
        <f>IFERROR(VLOOKUP(A3248,'[2]CLASES-TEMPORADA 2022_2023-2023'!$A:$M,12,0),"")</f>
        <v/>
      </c>
      <c r="O3248" s="90" t="str">
        <f>IFERROR(VLOOKUP(A3248,'[2]CLASES-TEMPORADA 2022_2023-2023'!$A:$M,13,0),"")</f>
        <v/>
      </c>
    </row>
    <row r="3249" spans="1:15" s="94" customFormat="1" x14ac:dyDescent="0.2">
      <c r="A3249" s="116">
        <v>20757</v>
      </c>
      <c r="B3249" s="90" t="s">
        <v>10851</v>
      </c>
      <c r="C3249" s="90" t="s">
        <v>1541</v>
      </c>
      <c r="D3249" s="90" t="s">
        <v>2246</v>
      </c>
      <c r="E3249" s="90" t="s">
        <v>2161</v>
      </c>
      <c r="F3249" s="90" t="s">
        <v>3071</v>
      </c>
      <c r="G3249" s="90" t="s">
        <v>16281</v>
      </c>
      <c r="H3249" s="90" t="s">
        <v>913</v>
      </c>
      <c r="I3249" s="90" t="s">
        <v>1176</v>
      </c>
      <c r="J3249" s="116">
        <v>10133</v>
      </c>
      <c r="K3249" s="90" t="s">
        <v>1963</v>
      </c>
      <c r="L3249" s="90" t="s">
        <v>591</v>
      </c>
      <c r="M3249" s="94" t="str">
        <f t="shared" si="53"/>
        <v>VEGA Eva</v>
      </c>
      <c r="N3249" s="94" t="str">
        <f>IFERROR(VLOOKUP(A3249,'[2]CLASES-TEMPORADA 2022_2023-2023'!$A:$M,12,0),"")</f>
        <v/>
      </c>
      <c r="O3249" s="90" t="str">
        <f>IFERROR(VLOOKUP(A3249,'[2]CLASES-TEMPORADA 2022_2023-2023'!$A:$M,13,0),"")</f>
        <v/>
      </c>
    </row>
    <row r="3250" spans="1:15" s="94" customFormat="1" x14ac:dyDescent="0.2">
      <c r="A3250" s="116">
        <v>20752</v>
      </c>
      <c r="B3250" s="90" t="s">
        <v>8750</v>
      </c>
      <c r="C3250" s="90" t="s">
        <v>6051</v>
      </c>
      <c r="D3250" s="90" t="s">
        <v>3622</v>
      </c>
      <c r="E3250" s="90" t="s">
        <v>2796</v>
      </c>
      <c r="F3250" s="90" t="s">
        <v>6052</v>
      </c>
      <c r="G3250" s="90" t="s">
        <v>16282</v>
      </c>
      <c r="H3250" s="90" t="s">
        <v>920</v>
      </c>
      <c r="I3250" s="90" t="s">
        <v>1009</v>
      </c>
      <c r="J3250" s="116">
        <v>10098</v>
      </c>
      <c r="K3250" s="90" t="s">
        <v>1963</v>
      </c>
      <c r="L3250" s="90" t="s">
        <v>591</v>
      </c>
      <c r="M3250" s="94" t="str">
        <f t="shared" si="53"/>
        <v>GARACH Ignacio</v>
      </c>
      <c r="N3250" s="94" t="str">
        <f>IFERROR(VLOOKUP(A3250,'[2]CLASES-TEMPORADA 2022_2023-2023'!$A:$M,12,0),"")</f>
        <v/>
      </c>
      <c r="O3250" s="90" t="str">
        <f>IFERROR(VLOOKUP(A3250,'[2]CLASES-TEMPORADA 2022_2023-2023'!$A:$M,13,0),"")</f>
        <v/>
      </c>
    </row>
    <row r="3251" spans="1:15" s="94" customFormat="1" x14ac:dyDescent="0.2">
      <c r="A3251" s="116">
        <v>20749</v>
      </c>
      <c r="B3251" s="90" t="s">
        <v>8750</v>
      </c>
      <c r="C3251" s="90" t="s">
        <v>5658</v>
      </c>
      <c r="D3251" s="90" t="s">
        <v>4773</v>
      </c>
      <c r="E3251" s="90" t="s">
        <v>2019</v>
      </c>
      <c r="F3251" s="90" t="s">
        <v>6053</v>
      </c>
      <c r="G3251" s="90" t="s">
        <v>16283</v>
      </c>
      <c r="H3251" s="90" t="s">
        <v>913</v>
      </c>
      <c r="I3251" s="90" t="s">
        <v>952</v>
      </c>
      <c r="J3251" s="116">
        <v>308</v>
      </c>
      <c r="K3251" s="90" t="s">
        <v>1963</v>
      </c>
      <c r="L3251" s="90" t="s">
        <v>591</v>
      </c>
      <c r="M3251" s="94" t="str">
        <f t="shared" si="53"/>
        <v>URQUIZAR Iván</v>
      </c>
      <c r="N3251" s="94" t="str">
        <f>IFERROR(VLOOKUP(A3251,'[2]CLASES-TEMPORADA 2022_2023-2023'!$A:$M,12,0),"")</f>
        <v/>
      </c>
      <c r="O3251" s="90" t="str">
        <f>IFERROR(VLOOKUP(A3251,'[2]CLASES-TEMPORADA 2022_2023-2023'!$A:$M,13,0),"")</f>
        <v/>
      </c>
    </row>
    <row r="3252" spans="1:15" s="94" customFormat="1" x14ac:dyDescent="0.2">
      <c r="A3252" s="116">
        <v>20748</v>
      </c>
      <c r="B3252" s="90" t="s">
        <v>8750</v>
      </c>
      <c r="C3252" s="90" t="s">
        <v>5658</v>
      </c>
      <c r="D3252" s="90" t="s">
        <v>4773</v>
      </c>
      <c r="E3252" s="90" t="s">
        <v>1079</v>
      </c>
      <c r="F3252" s="90" t="s">
        <v>6053</v>
      </c>
      <c r="G3252" s="90" t="s">
        <v>16284</v>
      </c>
      <c r="H3252" s="90" t="s">
        <v>913</v>
      </c>
      <c r="I3252" s="90" t="s">
        <v>952</v>
      </c>
      <c r="J3252" s="116">
        <v>308</v>
      </c>
      <c r="K3252" s="90" t="s">
        <v>1963</v>
      </c>
      <c r="L3252" s="90" t="s">
        <v>591</v>
      </c>
      <c r="M3252" s="94" t="str">
        <f t="shared" si="53"/>
        <v>URQUIZAR Hugo</v>
      </c>
      <c r="N3252" s="94" t="str">
        <f>IFERROR(VLOOKUP(A3252,'[2]CLASES-TEMPORADA 2022_2023-2023'!$A:$M,12,0),"")</f>
        <v/>
      </c>
      <c r="O3252" s="90" t="str">
        <f>IFERROR(VLOOKUP(A3252,'[2]CLASES-TEMPORADA 2022_2023-2023'!$A:$M,13,0),"")</f>
        <v/>
      </c>
    </row>
    <row r="3253" spans="1:15" s="94" customFormat="1" x14ac:dyDescent="0.2">
      <c r="A3253" s="116">
        <v>20737</v>
      </c>
      <c r="B3253" s="90" t="s">
        <v>8750</v>
      </c>
      <c r="C3253" s="90" t="s">
        <v>1085</v>
      </c>
      <c r="D3253" s="90" t="s">
        <v>71</v>
      </c>
      <c r="E3253" s="90" t="s">
        <v>5112</v>
      </c>
      <c r="F3253" s="90" t="s">
        <v>5210</v>
      </c>
      <c r="G3253" s="90" t="s">
        <v>16285</v>
      </c>
      <c r="H3253" s="90" t="s">
        <v>913</v>
      </c>
      <c r="I3253" s="90" t="s">
        <v>1131</v>
      </c>
      <c r="J3253" s="116">
        <v>267</v>
      </c>
      <c r="K3253" s="90" t="s">
        <v>1963</v>
      </c>
      <c r="L3253" s="90" t="s">
        <v>602</v>
      </c>
      <c r="M3253" s="94" t="str">
        <f t="shared" si="53"/>
        <v>SERRANO Adrián</v>
      </c>
      <c r="N3253" s="94" t="str">
        <f>IFERROR(VLOOKUP(A3253,'[2]CLASES-TEMPORADA 2022_2023-2023'!$A:$M,12,0),"")</f>
        <v/>
      </c>
      <c r="O3253" s="90" t="str">
        <f>IFERROR(VLOOKUP(A3253,'[2]CLASES-TEMPORADA 2022_2023-2023'!$A:$M,13,0),"")</f>
        <v/>
      </c>
    </row>
    <row r="3254" spans="1:15" s="94" customFormat="1" x14ac:dyDescent="0.2">
      <c r="A3254" s="116">
        <v>20735</v>
      </c>
      <c r="B3254" s="90" t="s">
        <v>10851</v>
      </c>
      <c r="C3254" s="90" t="s">
        <v>1793</v>
      </c>
      <c r="D3254" s="90" t="s">
        <v>106</v>
      </c>
      <c r="E3254" s="90" t="s">
        <v>1084</v>
      </c>
      <c r="F3254" s="90" t="s">
        <v>6054</v>
      </c>
      <c r="G3254" s="90" t="s">
        <v>16286</v>
      </c>
      <c r="H3254" s="90" t="s">
        <v>913</v>
      </c>
      <c r="I3254" s="90" t="s">
        <v>2078</v>
      </c>
      <c r="J3254" s="116">
        <v>10467</v>
      </c>
      <c r="K3254" s="90" t="s">
        <v>1963</v>
      </c>
      <c r="L3254" s="90" t="s">
        <v>599</v>
      </c>
      <c r="M3254" s="94" t="str">
        <f t="shared" si="53"/>
        <v>BERZOSA Maria</v>
      </c>
      <c r="N3254" s="94" t="str">
        <f>IFERROR(VLOOKUP(A3254,'[2]CLASES-TEMPORADA 2022_2023-2023'!$A:$M,12,0),"")</f>
        <v/>
      </c>
      <c r="O3254" s="90" t="str">
        <f>IFERROR(VLOOKUP(A3254,'[2]CLASES-TEMPORADA 2022_2023-2023'!$A:$M,13,0),"")</f>
        <v/>
      </c>
    </row>
    <row r="3255" spans="1:15" s="94" customFormat="1" x14ac:dyDescent="0.2">
      <c r="A3255" s="116">
        <v>20734</v>
      </c>
      <c r="B3255" s="90" t="s">
        <v>8750</v>
      </c>
      <c r="C3255" s="90" t="s">
        <v>25</v>
      </c>
      <c r="D3255" s="90" t="s">
        <v>1594</v>
      </c>
      <c r="E3255" s="90" t="s">
        <v>124</v>
      </c>
      <c r="F3255" s="90" t="s">
        <v>6055</v>
      </c>
      <c r="G3255" s="90" t="s">
        <v>16287</v>
      </c>
      <c r="H3255" s="90" t="s">
        <v>913</v>
      </c>
      <c r="I3255" s="90" t="s">
        <v>1152</v>
      </c>
      <c r="J3255" s="116">
        <v>62</v>
      </c>
      <c r="K3255" s="90" t="s">
        <v>1963</v>
      </c>
      <c r="L3255" s="90" t="s">
        <v>588</v>
      </c>
      <c r="M3255" s="94" t="str">
        <f t="shared" si="53"/>
        <v>MARTINEZ Iker</v>
      </c>
      <c r="N3255" s="94" t="str">
        <f>IFERROR(VLOOKUP(A3255,'[2]CLASES-TEMPORADA 2022_2023-2023'!$A:$M,12,0),"")</f>
        <v/>
      </c>
      <c r="O3255" s="90" t="str">
        <f>IFERROR(VLOOKUP(A3255,'[2]CLASES-TEMPORADA 2022_2023-2023'!$A:$M,13,0),"")</f>
        <v/>
      </c>
    </row>
    <row r="3256" spans="1:15" s="94" customFormat="1" x14ac:dyDescent="0.2">
      <c r="A3256" s="116">
        <v>20727</v>
      </c>
      <c r="B3256" s="90" t="s">
        <v>8750</v>
      </c>
      <c r="C3256" s="90" t="s">
        <v>36</v>
      </c>
      <c r="D3256" s="90" t="s">
        <v>2548</v>
      </c>
      <c r="E3256" s="90" t="s">
        <v>6056</v>
      </c>
      <c r="F3256" s="90" t="s">
        <v>6057</v>
      </c>
      <c r="G3256" s="90" t="s">
        <v>16288</v>
      </c>
      <c r="H3256" s="90" t="s">
        <v>913</v>
      </c>
      <c r="I3256" s="90" t="s">
        <v>1165</v>
      </c>
      <c r="J3256" s="116">
        <v>10084</v>
      </c>
      <c r="K3256" s="90" t="s">
        <v>1963</v>
      </c>
      <c r="L3256" s="90" t="s">
        <v>585</v>
      </c>
      <c r="M3256" s="94" t="str">
        <f t="shared" si="53"/>
        <v>ROMERO Valentín</v>
      </c>
      <c r="N3256" s="94" t="str">
        <f>IFERROR(VLOOKUP(A3256,'[2]CLASES-TEMPORADA 2022_2023-2023'!$A:$M,12,0),"")</f>
        <v/>
      </c>
      <c r="O3256" s="90" t="str">
        <f>IFERROR(VLOOKUP(A3256,'[2]CLASES-TEMPORADA 2022_2023-2023'!$A:$M,13,0),"")</f>
        <v/>
      </c>
    </row>
    <row r="3257" spans="1:15" s="94" customFormat="1" x14ac:dyDescent="0.2">
      <c r="A3257" s="116">
        <v>20713</v>
      </c>
      <c r="B3257" s="90" t="s">
        <v>8750</v>
      </c>
      <c r="C3257" s="90" t="s">
        <v>19</v>
      </c>
      <c r="D3257" s="90" t="s">
        <v>21</v>
      </c>
      <c r="E3257" s="90" t="s">
        <v>1296</v>
      </c>
      <c r="F3257" s="90" t="s">
        <v>6058</v>
      </c>
      <c r="G3257" s="90" t="s">
        <v>16289</v>
      </c>
      <c r="H3257" s="90" t="s">
        <v>913</v>
      </c>
      <c r="I3257" s="90" t="s">
        <v>1186</v>
      </c>
      <c r="J3257" s="116">
        <v>276</v>
      </c>
      <c r="K3257" s="90" t="s">
        <v>1963</v>
      </c>
      <c r="L3257" s="90" t="s">
        <v>585</v>
      </c>
      <c r="M3257" s="94" t="str">
        <f t="shared" ref="M3257:M3320" si="54">CONCATENATE(C3257," ",PROPER(E3257))</f>
        <v>RUIZ Vicente</v>
      </c>
      <c r="N3257" s="94" t="str">
        <f>IFERROR(VLOOKUP(A3257,'[2]CLASES-TEMPORADA 2022_2023-2023'!$A:$M,12,0),"")</f>
        <v/>
      </c>
      <c r="O3257" s="90" t="str">
        <f>IFERROR(VLOOKUP(A3257,'[2]CLASES-TEMPORADA 2022_2023-2023'!$A:$M,13,0),"")</f>
        <v/>
      </c>
    </row>
    <row r="3258" spans="1:15" s="94" customFormat="1" x14ac:dyDescent="0.2">
      <c r="A3258" s="116">
        <v>20708</v>
      </c>
      <c r="B3258" s="90" t="s">
        <v>8750</v>
      </c>
      <c r="C3258" s="90" t="s">
        <v>6059</v>
      </c>
      <c r="D3258" s="90" t="s">
        <v>924</v>
      </c>
      <c r="E3258" s="90" t="s">
        <v>1082</v>
      </c>
      <c r="F3258" s="90" t="s">
        <v>6060</v>
      </c>
      <c r="G3258" s="90" t="s">
        <v>16290</v>
      </c>
      <c r="H3258" s="90" t="s">
        <v>920</v>
      </c>
      <c r="I3258" s="90" t="s">
        <v>1141</v>
      </c>
      <c r="J3258" s="116">
        <v>652</v>
      </c>
      <c r="K3258" s="90" t="s">
        <v>1963</v>
      </c>
      <c r="L3258" s="90" t="s">
        <v>599</v>
      </c>
      <c r="M3258" s="94" t="str">
        <f t="shared" si="54"/>
        <v>PANTÍN Borja</v>
      </c>
      <c r="N3258" s="94" t="str">
        <f>IFERROR(VLOOKUP(A3258,'[2]CLASES-TEMPORADA 2022_2023-2023'!$A:$M,12,0),"")</f>
        <v/>
      </c>
      <c r="O3258" s="90" t="str">
        <f>IFERROR(VLOOKUP(A3258,'[2]CLASES-TEMPORADA 2022_2023-2023'!$A:$M,13,0),"")</f>
        <v/>
      </c>
    </row>
    <row r="3259" spans="1:15" s="94" customFormat="1" x14ac:dyDescent="0.2">
      <c r="A3259" s="116">
        <v>20707</v>
      </c>
      <c r="B3259" s="90" t="s">
        <v>8750</v>
      </c>
      <c r="C3259" s="90" t="s">
        <v>1529</v>
      </c>
      <c r="D3259" s="90" t="s">
        <v>2450</v>
      </c>
      <c r="E3259" s="90" t="s">
        <v>2166</v>
      </c>
      <c r="F3259" s="90" t="s">
        <v>6061</v>
      </c>
      <c r="G3259" s="90" t="s">
        <v>16291</v>
      </c>
      <c r="H3259" s="90" t="s">
        <v>920</v>
      </c>
      <c r="I3259" s="90" t="s">
        <v>915</v>
      </c>
      <c r="J3259" s="116">
        <v>37</v>
      </c>
      <c r="K3259" s="90" t="s">
        <v>1963</v>
      </c>
      <c r="L3259" s="90" t="s">
        <v>185</v>
      </c>
      <c r="M3259" s="94" t="str">
        <f t="shared" si="54"/>
        <v>GARCÍA Jose Francisco</v>
      </c>
      <c r="N3259" s="94" t="str">
        <f>IFERROR(VLOOKUP(A3259,'[2]CLASES-TEMPORADA 2022_2023-2023'!$A:$M,12,0),"")</f>
        <v/>
      </c>
      <c r="O3259" s="90" t="str">
        <f>IFERROR(VLOOKUP(A3259,'[2]CLASES-TEMPORADA 2022_2023-2023'!$A:$M,13,0),"")</f>
        <v/>
      </c>
    </row>
    <row r="3260" spans="1:15" s="94" customFormat="1" x14ac:dyDescent="0.2">
      <c r="A3260" s="116">
        <v>20701</v>
      </c>
      <c r="B3260" s="90" t="s">
        <v>8750</v>
      </c>
      <c r="C3260" s="90" t="s">
        <v>2758</v>
      </c>
      <c r="D3260" s="90" t="s">
        <v>6062</v>
      </c>
      <c r="E3260" s="90" t="s">
        <v>2873</v>
      </c>
      <c r="F3260" s="90" t="s">
        <v>6063</v>
      </c>
      <c r="G3260" s="90" t="s">
        <v>16292</v>
      </c>
      <c r="H3260" s="90" t="s">
        <v>909</v>
      </c>
      <c r="I3260" s="90" t="s">
        <v>1014</v>
      </c>
      <c r="J3260" s="116">
        <v>10141</v>
      </c>
      <c r="K3260" s="90" t="s">
        <v>1963</v>
      </c>
      <c r="L3260" s="90" t="s">
        <v>585</v>
      </c>
      <c r="M3260" s="94" t="str">
        <f t="shared" si="54"/>
        <v>GIMENO Salvador</v>
      </c>
      <c r="N3260" s="94" t="str">
        <f>IFERROR(VLOOKUP(A3260,'[2]CLASES-TEMPORADA 2022_2023-2023'!$A:$M,12,0),"")</f>
        <v/>
      </c>
      <c r="O3260" s="90" t="str">
        <f>IFERROR(VLOOKUP(A3260,'[2]CLASES-TEMPORADA 2022_2023-2023'!$A:$M,13,0),"")</f>
        <v/>
      </c>
    </row>
    <row r="3261" spans="1:15" s="94" customFormat="1" x14ac:dyDescent="0.2">
      <c r="A3261" s="116">
        <v>20700</v>
      </c>
      <c r="B3261" s="90" t="s">
        <v>8750</v>
      </c>
      <c r="C3261" s="90" t="s">
        <v>6064</v>
      </c>
      <c r="D3261" s="90" t="s">
        <v>53</v>
      </c>
      <c r="E3261" s="90" t="s">
        <v>1029</v>
      </c>
      <c r="F3261" s="90" t="s">
        <v>6065</v>
      </c>
      <c r="G3261" s="90" t="s">
        <v>16293</v>
      </c>
      <c r="H3261" s="90" t="s">
        <v>913</v>
      </c>
      <c r="I3261" s="90" t="s">
        <v>1014</v>
      </c>
      <c r="J3261" s="116">
        <v>10141</v>
      </c>
      <c r="K3261" s="90" t="s">
        <v>1963</v>
      </c>
      <c r="L3261" s="90" t="s">
        <v>585</v>
      </c>
      <c r="M3261" s="94" t="str">
        <f t="shared" si="54"/>
        <v>BARRACHINA Juan Antonio</v>
      </c>
      <c r="N3261" s="94" t="str">
        <f>IFERROR(VLOOKUP(A3261,'[2]CLASES-TEMPORADA 2022_2023-2023'!$A:$M,12,0),"")</f>
        <v/>
      </c>
      <c r="O3261" s="90" t="str">
        <f>IFERROR(VLOOKUP(A3261,'[2]CLASES-TEMPORADA 2022_2023-2023'!$A:$M,13,0),"")</f>
        <v/>
      </c>
    </row>
    <row r="3262" spans="1:15" s="94" customFormat="1" x14ac:dyDescent="0.2">
      <c r="A3262" s="116">
        <v>20695</v>
      </c>
      <c r="B3262" s="90" t="s">
        <v>8750</v>
      </c>
      <c r="C3262" s="90" t="s">
        <v>1603</v>
      </c>
      <c r="D3262" s="90" t="s">
        <v>1604</v>
      </c>
      <c r="E3262" s="90" t="s">
        <v>2385</v>
      </c>
      <c r="F3262" s="90" t="s">
        <v>6066</v>
      </c>
      <c r="G3262" s="90" t="s">
        <v>16294</v>
      </c>
      <c r="H3262" s="90" t="s">
        <v>909</v>
      </c>
      <c r="I3262" s="90" t="s">
        <v>1053</v>
      </c>
      <c r="J3262" s="116">
        <v>10085</v>
      </c>
      <c r="K3262" s="90" t="s">
        <v>1963</v>
      </c>
      <c r="L3262" s="90" t="s">
        <v>588</v>
      </c>
      <c r="M3262" s="94" t="str">
        <f t="shared" si="54"/>
        <v>PRADANOS Roberto</v>
      </c>
      <c r="N3262" s="94" t="str">
        <f>IFERROR(VLOOKUP(A3262,'[2]CLASES-TEMPORADA 2022_2023-2023'!$A:$M,12,0),"")</f>
        <v/>
      </c>
      <c r="O3262" s="90" t="str">
        <f>IFERROR(VLOOKUP(A3262,'[2]CLASES-TEMPORADA 2022_2023-2023'!$A:$M,13,0),"")</f>
        <v/>
      </c>
    </row>
    <row r="3263" spans="1:15" s="94" customFormat="1" x14ac:dyDescent="0.2">
      <c r="A3263" s="116">
        <v>20689</v>
      </c>
      <c r="B3263" s="90" t="s">
        <v>10851</v>
      </c>
      <c r="C3263" s="90" t="s">
        <v>6067</v>
      </c>
      <c r="D3263" s="90" t="s">
        <v>464</v>
      </c>
      <c r="E3263" s="90" t="s">
        <v>4663</v>
      </c>
      <c r="F3263" s="90" t="s">
        <v>6068</v>
      </c>
      <c r="G3263" s="90" t="s">
        <v>16295</v>
      </c>
      <c r="H3263" s="90" t="s">
        <v>913</v>
      </c>
      <c r="I3263" s="90" t="s">
        <v>756</v>
      </c>
      <c r="J3263" s="116">
        <v>10383</v>
      </c>
      <c r="K3263" s="90" t="s">
        <v>1963</v>
      </c>
      <c r="L3263" s="90" t="s">
        <v>591</v>
      </c>
      <c r="M3263" s="94" t="str">
        <f t="shared" si="54"/>
        <v>RUBIÑO Mercedes</v>
      </c>
      <c r="N3263" s="94" t="str">
        <f>IFERROR(VLOOKUP(A3263,'[2]CLASES-TEMPORADA 2022_2023-2023'!$A:$M,12,0),"")</f>
        <v/>
      </c>
      <c r="O3263" s="90" t="str">
        <f>IFERROR(VLOOKUP(A3263,'[2]CLASES-TEMPORADA 2022_2023-2023'!$A:$M,13,0),"")</f>
        <v/>
      </c>
    </row>
    <row r="3264" spans="1:15" s="94" customFormat="1" x14ac:dyDescent="0.2">
      <c r="A3264" s="116">
        <v>20676</v>
      </c>
      <c r="B3264" s="90" t="s">
        <v>8750</v>
      </c>
      <c r="C3264" s="90" t="s">
        <v>1885</v>
      </c>
      <c r="D3264" s="90" t="s">
        <v>6070</v>
      </c>
      <c r="E3264" s="90" t="s">
        <v>943</v>
      </c>
      <c r="F3264" s="90" t="s">
        <v>6071</v>
      </c>
      <c r="G3264" s="90" t="s">
        <v>16296</v>
      </c>
      <c r="H3264" s="90" t="s">
        <v>913</v>
      </c>
      <c r="I3264" s="90" t="s">
        <v>1181</v>
      </c>
      <c r="J3264" s="116">
        <v>293</v>
      </c>
      <c r="K3264" s="90" t="s">
        <v>1963</v>
      </c>
      <c r="L3264" s="90" t="s">
        <v>587</v>
      </c>
      <c r="M3264" s="94" t="str">
        <f t="shared" si="54"/>
        <v>MIRANDA Jordi</v>
      </c>
      <c r="N3264" s="94" t="str">
        <f>IFERROR(VLOOKUP(A3264,'[2]CLASES-TEMPORADA 2022_2023-2023'!$A:$M,12,0),"")</f>
        <v/>
      </c>
      <c r="O3264" s="90" t="str">
        <f>IFERROR(VLOOKUP(A3264,'[2]CLASES-TEMPORADA 2022_2023-2023'!$A:$M,13,0),"")</f>
        <v/>
      </c>
    </row>
    <row r="3265" spans="1:15" s="94" customFormat="1" x14ac:dyDescent="0.2">
      <c r="A3265" s="116">
        <v>20669</v>
      </c>
      <c r="B3265" s="90" t="s">
        <v>8750</v>
      </c>
      <c r="C3265" s="90" t="s">
        <v>525</v>
      </c>
      <c r="D3265" s="90" t="s">
        <v>19</v>
      </c>
      <c r="E3265" s="90" t="s">
        <v>30</v>
      </c>
      <c r="F3265" s="90" t="s">
        <v>6072</v>
      </c>
      <c r="G3265" s="90" t="s">
        <v>16297</v>
      </c>
      <c r="H3265" s="90" t="s">
        <v>913</v>
      </c>
      <c r="I3265" s="90" t="s">
        <v>1106</v>
      </c>
      <c r="J3265" s="116">
        <v>10412</v>
      </c>
      <c r="K3265" s="90" t="s">
        <v>1963</v>
      </c>
      <c r="L3265" s="90" t="s">
        <v>587</v>
      </c>
      <c r="M3265" s="94" t="str">
        <f t="shared" si="54"/>
        <v>SABIO Ricard</v>
      </c>
      <c r="N3265" s="94">
        <f>IFERROR(VLOOKUP(A3265,'[2]CLASES-TEMPORADA 2022_2023-2023'!$A:$M,12,0),"")</f>
        <v>8</v>
      </c>
      <c r="O3265" s="90" t="str">
        <f>IFERROR(VLOOKUP(A3265,'[2]CLASES-TEMPORADA 2022_2023-2023'!$A:$M,13,0),"")</f>
        <v>NAC</v>
      </c>
    </row>
    <row r="3266" spans="1:15" s="94" customFormat="1" x14ac:dyDescent="0.2">
      <c r="A3266" s="116">
        <v>20627</v>
      </c>
      <c r="B3266" s="90" t="s">
        <v>8750</v>
      </c>
      <c r="C3266" s="90" t="s">
        <v>16298</v>
      </c>
      <c r="D3266" s="90" t="s">
        <v>84</v>
      </c>
      <c r="E3266" s="90" t="s">
        <v>5838</v>
      </c>
      <c r="F3266" s="90" t="s">
        <v>16299</v>
      </c>
      <c r="G3266" s="90" t="s">
        <v>16300</v>
      </c>
      <c r="H3266" s="90" t="s">
        <v>920</v>
      </c>
      <c r="I3266" s="90" t="s">
        <v>1105</v>
      </c>
      <c r="J3266" s="116">
        <v>10348</v>
      </c>
      <c r="K3266" s="90" t="s">
        <v>1963</v>
      </c>
      <c r="L3266" s="90" t="s">
        <v>520</v>
      </c>
      <c r="M3266" s="94" t="str">
        <f t="shared" si="54"/>
        <v>COUTO Jose Carlos</v>
      </c>
      <c r="N3266" s="94" t="str">
        <f>IFERROR(VLOOKUP(A3266,'[2]CLASES-TEMPORADA 2022_2023-2023'!$A:$M,12,0),"")</f>
        <v/>
      </c>
      <c r="O3266" s="90" t="str">
        <f>IFERROR(VLOOKUP(A3266,'[2]CLASES-TEMPORADA 2022_2023-2023'!$A:$M,13,0),"")</f>
        <v/>
      </c>
    </row>
    <row r="3267" spans="1:15" s="94" customFormat="1" x14ac:dyDescent="0.2">
      <c r="A3267" s="116">
        <v>20624</v>
      </c>
      <c r="B3267" s="90" t="s">
        <v>10851</v>
      </c>
      <c r="C3267" s="90" t="s">
        <v>46</v>
      </c>
      <c r="D3267" s="90" t="s">
        <v>36</v>
      </c>
      <c r="E3267" s="90" t="s">
        <v>6073</v>
      </c>
      <c r="F3267" s="90" t="s">
        <v>4996</v>
      </c>
      <c r="G3267" s="90" t="s">
        <v>16301</v>
      </c>
      <c r="H3267" s="90" t="s">
        <v>913</v>
      </c>
      <c r="I3267" s="90" t="s">
        <v>327</v>
      </c>
      <c r="J3267" s="116">
        <v>504</v>
      </c>
      <c r="K3267" s="90" t="s">
        <v>1963</v>
      </c>
      <c r="L3267" s="90" t="s">
        <v>593</v>
      </c>
      <c r="M3267" s="94" t="str">
        <f t="shared" si="54"/>
        <v>RODRIGUEZ Liuba</v>
      </c>
      <c r="N3267" s="94" t="str">
        <f>IFERROR(VLOOKUP(A3267,'[2]CLASES-TEMPORADA 2022_2023-2023'!$A:$M,12,0),"")</f>
        <v/>
      </c>
      <c r="O3267" s="90" t="str">
        <f>IFERROR(VLOOKUP(A3267,'[2]CLASES-TEMPORADA 2022_2023-2023'!$A:$M,13,0),"")</f>
        <v/>
      </c>
    </row>
    <row r="3268" spans="1:15" s="94" customFormat="1" x14ac:dyDescent="0.2">
      <c r="A3268" s="116">
        <v>20623</v>
      </c>
      <c r="B3268" s="90" t="s">
        <v>10851</v>
      </c>
      <c r="C3268" s="90" t="s">
        <v>6074</v>
      </c>
      <c r="D3268" s="90" t="s">
        <v>1387</v>
      </c>
      <c r="E3268" s="90" t="s">
        <v>6075</v>
      </c>
      <c r="F3268" s="90" t="s">
        <v>6076</v>
      </c>
      <c r="G3268" s="90" t="s">
        <v>16302</v>
      </c>
      <c r="H3268" s="90" t="s">
        <v>913</v>
      </c>
      <c r="I3268" s="90" t="s">
        <v>327</v>
      </c>
      <c r="J3268" s="116">
        <v>504</v>
      </c>
      <c r="K3268" s="90" t="s">
        <v>1963</v>
      </c>
      <c r="L3268" s="90" t="s">
        <v>593</v>
      </c>
      <c r="M3268" s="94" t="str">
        <f t="shared" si="54"/>
        <v>BAYER Miriam</v>
      </c>
      <c r="N3268" s="94" t="str">
        <f>IFERROR(VLOOKUP(A3268,'[2]CLASES-TEMPORADA 2022_2023-2023'!$A:$M,12,0),"")</f>
        <v/>
      </c>
      <c r="O3268" s="90" t="str">
        <f>IFERROR(VLOOKUP(A3268,'[2]CLASES-TEMPORADA 2022_2023-2023'!$A:$M,13,0),"")</f>
        <v/>
      </c>
    </row>
    <row r="3269" spans="1:15" s="94" customFormat="1" x14ac:dyDescent="0.2">
      <c r="A3269" s="116">
        <v>20610</v>
      </c>
      <c r="B3269" s="90" t="s">
        <v>10851</v>
      </c>
      <c r="C3269" s="90" t="s">
        <v>191</v>
      </c>
      <c r="D3269" s="90" t="s">
        <v>84</v>
      </c>
      <c r="E3269" s="90" t="s">
        <v>176</v>
      </c>
      <c r="F3269" s="90" t="s">
        <v>5582</v>
      </c>
      <c r="G3269" s="90" t="s">
        <v>16303</v>
      </c>
      <c r="H3269" s="90" t="s">
        <v>913</v>
      </c>
      <c r="I3269" s="90" t="s">
        <v>921</v>
      </c>
      <c r="J3269" s="116">
        <v>78</v>
      </c>
      <c r="K3269" s="90" t="s">
        <v>1963</v>
      </c>
      <c r="L3269" s="90" t="s">
        <v>583</v>
      </c>
      <c r="M3269" s="94" t="str">
        <f t="shared" si="54"/>
        <v>CHENOLL Amanda</v>
      </c>
      <c r="N3269" s="94">
        <f>IFERROR(VLOOKUP(A3269,'[2]CLASES-TEMPORADA 2022_2023-2023'!$A:$M,12,0),"")</f>
        <v>8</v>
      </c>
      <c r="O3269" s="90" t="str">
        <f>IFERROR(VLOOKUP(A3269,'[2]CLASES-TEMPORADA 2022_2023-2023'!$A:$M,13,0),"")</f>
        <v>INT</v>
      </c>
    </row>
    <row r="3270" spans="1:15" s="94" customFormat="1" x14ac:dyDescent="0.2">
      <c r="A3270" s="116">
        <v>20606</v>
      </c>
      <c r="B3270" s="90" t="s">
        <v>8750</v>
      </c>
      <c r="C3270" s="90" t="s">
        <v>26</v>
      </c>
      <c r="D3270" s="90" t="s">
        <v>6077</v>
      </c>
      <c r="E3270" s="90" t="s">
        <v>6078</v>
      </c>
      <c r="F3270" s="90" t="s">
        <v>6079</v>
      </c>
      <c r="G3270" s="90" t="s">
        <v>16304</v>
      </c>
      <c r="H3270" s="90" t="s">
        <v>913</v>
      </c>
      <c r="I3270" s="90" t="s">
        <v>1123</v>
      </c>
      <c r="J3270" s="116">
        <v>87</v>
      </c>
      <c r="K3270" s="90" t="s">
        <v>1963</v>
      </c>
      <c r="L3270" s="90" t="s">
        <v>627</v>
      </c>
      <c r="M3270" s="94" t="str">
        <f t="shared" si="54"/>
        <v>GOMEZ Albert Josep</v>
      </c>
      <c r="N3270" s="94" t="str">
        <f>IFERROR(VLOOKUP(A3270,'[2]CLASES-TEMPORADA 2022_2023-2023'!$A:$M,12,0),"")</f>
        <v/>
      </c>
      <c r="O3270" s="90" t="str">
        <f>IFERROR(VLOOKUP(A3270,'[2]CLASES-TEMPORADA 2022_2023-2023'!$A:$M,13,0),"")</f>
        <v/>
      </c>
    </row>
    <row r="3271" spans="1:15" s="94" customFormat="1" x14ac:dyDescent="0.2">
      <c r="A3271" s="116">
        <v>20600</v>
      </c>
      <c r="B3271" s="90" t="s">
        <v>10851</v>
      </c>
      <c r="C3271" s="90" t="s">
        <v>1657</v>
      </c>
      <c r="D3271" s="90" t="s">
        <v>6080</v>
      </c>
      <c r="E3271" s="90" t="s">
        <v>2024</v>
      </c>
      <c r="F3271" s="90" t="s">
        <v>6081</v>
      </c>
      <c r="G3271" s="90" t="s">
        <v>16305</v>
      </c>
      <c r="H3271" s="90" t="s">
        <v>913</v>
      </c>
      <c r="I3271" s="90" t="s">
        <v>756</v>
      </c>
      <c r="J3271" s="116">
        <v>10383</v>
      </c>
      <c r="K3271" s="90" t="s">
        <v>1963</v>
      </c>
      <c r="L3271" s="90" t="s">
        <v>591</v>
      </c>
      <c r="M3271" s="94" t="str">
        <f t="shared" si="54"/>
        <v>ALEJO Alejandra</v>
      </c>
      <c r="N3271" s="94" t="str">
        <f>IFERROR(VLOOKUP(A3271,'[2]CLASES-TEMPORADA 2022_2023-2023'!$A:$M,12,0),"")</f>
        <v/>
      </c>
      <c r="O3271" s="90" t="str">
        <f>IFERROR(VLOOKUP(A3271,'[2]CLASES-TEMPORADA 2022_2023-2023'!$A:$M,13,0),"")</f>
        <v/>
      </c>
    </row>
    <row r="3272" spans="1:15" s="94" customFormat="1" x14ac:dyDescent="0.2">
      <c r="A3272" s="116">
        <v>20599</v>
      </c>
      <c r="B3272" s="90" t="s">
        <v>8750</v>
      </c>
      <c r="C3272" s="90" t="s">
        <v>5515</v>
      </c>
      <c r="D3272" s="90" t="s">
        <v>1529</v>
      </c>
      <c r="E3272" s="90" t="s">
        <v>2278</v>
      </c>
      <c r="F3272" s="90" t="s">
        <v>2388</v>
      </c>
      <c r="G3272" s="90" t="s">
        <v>16306</v>
      </c>
      <c r="H3272" s="90" t="s">
        <v>913</v>
      </c>
      <c r="I3272" s="90" t="s">
        <v>971</v>
      </c>
      <c r="J3272" s="116">
        <v>10124</v>
      </c>
      <c r="K3272" s="90" t="s">
        <v>1963</v>
      </c>
      <c r="L3272" s="90" t="s">
        <v>583</v>
      </c>
      <c r="M3272" s="94" t="str">
        <f t="shared" si="54"/>
        <v>CALLE Mario</v>
      </c>
      <c r="N3272" s="94" t="str">
        <f>IFERROR(VLOOKUP(A3272,'[2]CLASES-TEMPORADA 2022_2023-2023'!$A:$M,12,0),"")</f>
        <v/>
      </c>
      <c r="O3272" s="90" t="str">
        <f>IFERROR(VLOOKUP(A3272,'[2]CLASES-TEMPORADA 2022_2023-2023'!$A:$M,13,0),"")</f>
        <v/>
      </c>
    </row>
    <row r="3273" spans="1:15" s="94" customFormat="1" x14ac:dyDescent="0.2">
      <c r="A3273" s="116">
        <v>20583</v>
      </c>
      <c r="B3273" s="90" t="s">
        <v>8750</v>
      </c>
      <c r="C3273" s="90" t="s">
        <v>46</v>
      </c>
      <c r="D3273" s="90" t="s">
        <v>6082</v>
      </c>
      <c r="E3273" s="90" t="s">
        <v>6083</v>
      </c>
      <c r="F3273" s="90" t="s">
        <v>6084</v>
      </c>
      <c r="G3273" s="90" t="s">
        <v>16307</v>
      </c>
      <c r="H3273" s="90" t="s">
        <v>913</v>
      </c>
      <c r="I3273" s="90" t="s">
        <v>1192</v>
      </c>
      <c r="J3273" s="116">
        <v>653</v>
      </c>
      <c r="K3273" s="90" t="s">
        <v>1963</v>
      </c>
      <c r="L3273" s="90" t="s">
        <v>593</v>
      </c>
      <c r="M3273" s="94" t="str">
        <f t="shared" si="54"/>
        <v>RODRIGUEZ Luis Alberto</v>
      </c>
      <c r="N3273" s="94" t="str">
        <f>IFERROR(VLOOKUP(A3273,'[2]CLASES-TEMPORADA 2022_2023-2023'!$A:$M,12,0),"")</f>
        <v/>
      </c>
      <c r="O3273" s="90" t="str">
        <f>IFERROR(VLOOKUP(A3273,'[2]CLASES-TEMPORADA 2022_2023-2023'!$A:$M,13,0),"")</f>
        <v/>
      </c>
    </row>
    <row r="3274" spans="1:15" s="94" customFormat="1" x14ac:dyDescent="0.2">
      <c r="A3274" s="116">
        <v>20581</v>
      </c>
      <c r="B3274" s="90" t="s">
        <v>8750</v>
      </c>
      <c r="C3274" s="90" t="s">
        <v>6085</v>
      </c>
      <c r="D3274" s="90" t="s">
        <v>2450</v>
      </c>
      <c r="E3274" s="90" t="s">
        <v>6086</v>
      </c>
      <c r="F3274" s="90" t="s">
        <v>6087</v>
      </c>
      <c r="G3274" s="90" t="s">
        <v>16308</v>
      </c>
      <c r="H3274" s="90" t="s">
        <v>913</v>
      </c>
      <c r="I3274" s="90" t="s">
        <v>673</v>
      </c>
      <c r="J3274" s="116">
        <v>10202</v>
      </c>
      <c r="K3274" s="90" t="s">
        <v>2011</v>
      </c>
      <c r="L3274" s="90" t="s">
        <v>583</v>
      </c>
      <c r="M3274" s="94" t="str">
        <f t="shared" si="54"/>
        <v>MINDER Hector Ignacio</v>
      </c>
      <c r="N3274" s="94" t="str">
        <f>IFERROR(VLOOKUP(A3274,'[2]CLASES-TEMPORADA 2022_2023-2023'!$A:$M,12,0),"")</f>
        <v/>
      </c>
      <c r="O3274" s="90" t="str">
        <f>IFERROR(VLOOKUP(A3274,'[2]CLASES-TEMPORADA 2022_2023-2023'!$A:$M,13,0),"")</f>
        <v/>
      </c>
    </row>
    <row r="3275" spans="1:15" s="94" customFormat="1" x14ac:dyDescent="0.2">
      <c r="A3275" s="116">
        <v>20576</v>
      </c>
      <c r="B3275" s="90" t="s">
        <v>8750</v>
      </c>
      <c r="C3275" s="90" t="s">
        <v>66</v>
      </c>
      <c r="D3275" s="90" t="s">
        <v>46</v>
      </c>
      <c r="E3275" s="90" t="s">
        <v>3209</v>
      </c>
      <c r="F3275" s="90" t="s">
        <v>16309</v>
      </c>
      <c r="G3275" s="90" t="s">
        <v>16310</v>
      </c>
      <c r="H3275" s="90" t="s">
        <v>909</v>
      </c>
      <c r="I3275" s="90" t="s">
        <v>1002</v>
      </c>
      <c r="J3275" s="116">
        <v>10061</v>
      </c>
      <c r="K3275" s="90" t="s">
        <v>1963</v>
      </c>
      <c r="L3275" s="90" t="s">
        <v>583</v>
      </c>
      <c r="M3275" s="94" t="str">
        <f t="shared" si="54"/>
        <v>MARTIN Jose Luis</v>
      </c>
      <c r="N3275" s="94" t="str">
        <f>IFERROR(VLOOKUP(A3275,'[2]CLASES-TEMPORADA 2022_2023-2023'!$A:$M,12,0),"")</f>
        <v/>
      </c>
      <c r="O3275" s="90" t="str">
        <f>IFERROR(VLOOKUP(A3275,'[2]CLASES-TEMPORADA 2022_2023-2023'!$A:$M,13,0),"")</f>
        <v/>
      </c>
    </row>
    <row r="3276" spans="1:15" s="94" customFormat="1" x14ac:dyDescent="0.2">
      <c r="A3276" s="116">
        <v>20566</v>
      </c>
      <c r="B3276" s="90" t="s">
        <v>8750</v>
      </c>
      <c r="C3276" s="90" t="s">
        <v>16311</v>
      </c>
      <c r="D3276" s="90" t="s">
        <v>21</v>
      </c>
      <c r="E3276" s="90" t="s">
        <v>45</v>
      </c>
      <c r="F3276" s="90" t="s">
        <v>16312</v>
      </c>
      <c r="G3276" s="90" t="s">
        <v>16313</v>
      </c>
      <c r="H3276" s="90" t="s">
        <v>920</v>
      </c>
      <c r="I3276" s="90" t="s">
        <v>15681</v>
      </c>
      <c r="J3276" s="116">
        <v>10233</v>
      </c>
      <c r="K3276" s="90" t="s">
        <v>1963</v>
      </c>
      <c r="L3276" s="90" t="s">
        <v>520</v>
      </c>
      <c r="M3276" s="94" t="str">
        <f t="shared" si="54"/>
        <v>RUBAL Jose</v>
      </c>
      <c r="N3276" s="94" t="str">
        <f>IFERROR(VLOOKUP(A3276,'[2]CLASES-TEMPORADA 2022_2023-2023'!$A:$M,12,0),"")</f>
        <v/>
      </c>
      <c r="O3276" s="90" t="str">
        <f>IFERROR(VLOOKUP(A3276,'[2]CLASES-TEMPORADA 2022_2023-2023'!$A:$M,13,0),"")</f>
        <v/>
      </c>
    </row>
    <row r="3277" spans="1:15" s="94" customFormat="1" x14ac:dyDescent="0.2">
      <c r="A3277" s="116">
        <v>20548</v>
      </c>
      <c r="B3277" s="90" t="s">
        <v>10851</v>
      </c>
      <c r="C3277" s="90" t="s">
        <v>1376</v>
      </c>
      <c r="D3277" s="90" t="s">
        <v>29</v>
      </c>
      <c r="E3277" s="90" t="s">
        <v>2205</v>
      </c>
      <c r="F3277" s="90" t="s">
        <v>4394</v>
      </c>
      <c r="G3277" s="90" t="s">
        <v>16314</v>
      </c>
      <c r="H3277" s="90" t="s">
        <v>920</v>
      </c>
      <c r="I3277" s="90" t="s">
        <v>1243</v>
      </c>
      <c r="J3277" s="116">
        <v>10381</v>
      </c>
      <c r="K3277" s="90" t="s">
        <v>1963</v>
      </c>
      <c r="L3277" s="90" t="s">
        <v>520</v>
      </c>
      <c r="M3277" s="94" t="str">
        <f t="shared" si="54"/>
        <v>RAMOS Ana</v>
      </c>
      <c r="N3277" s="94" t="str">
        <f>IFERROR(VLOOKUP(A3277,'[2]CLASES-TEMPORADA 2022_2023-2023'!$A:$M,12,0),"")</f>
        <v/>
      </c>
      <c r="O3277" s="90" t="str">
        <f>IFERROR(VLOOKUP(A3277,'[2]CLASES-TEMPORADA 2022_2023-2023'!$A:$M,13,0),"")</f>
        <v/>
      </c>
    </row>
    <row r="3278" spans="1:15" s="94" customFormat="1" x14ac:dyDescent="0.2">
      <c r="A3278" s="116">
        <v>20530</v>
      </c>
      <c r="B3278" s="90" t="s">
        <v>10851</v>
      </c>
      <c r="C3278" s="90" t="s">
        <v>1328</v>
      </c>
      <c r="D3278" s="90" t="s">
        <v>22</v>
      </c>
      <c r="E3278" s="90" t="s">
        <v>2133</v>
      </c>
      <c r="F3278" s="90" t="s">
        <v>3796</v>
      </c>
      <c r="G3278" s="90" t="s">
        <v>16315</v>
      </c>
      <c r="H3278" s="90" t="s">
        <v>913</v>
      </c>
      <c r="I3278" s="90" t="s">
        <v>935</v>
      </c>
      <c r="J3278" s="116">
        <v>233</v>
      </c>
      <c r="K3278" s="90" t="s">
        <v>1963</v>
      </c>
      <c r="L3278" s="90" t="s">
        <v>520</v>
      </c>
      <c r="M3278" s="94" t="str">
        <f t="shared" si="54"/>
        <v>GUERRA Julia</v>
      </c>
      <c r="N3278" s="94" t="str">
        <f>IFERROR(VLOOKUP(A3278,'[2]CLASES-TEMPORADA 2022_2023-2023'!$A:$M,12,0),"")</f>
        <v/>
      </c>
      <c r="O3278" s="90" t="str">
        <f>IFERROR(VLOOKUP(A3278,'[2]CLASES-TEMPORADA 2022_2023-2023'!$A:$M,13,0),"")</f>
        <v/>
      </c>
    </row>
    <row r="3279" spans="1:15" s="94" customFormat="1" x14ac:dyDescent="0.2">
      <c r="A3279" s="116">
        <v>20518</v>
      </c>
      <c r="B3279" s="90" t="s">
        <v>8750</v>
      </c>
      <c r="C3279" s="90" t="s">
        <v>1893</v>
      </c>
      <c r="D3279" s="90" t="s">
        <v>1894</v>
      </c>
      <c r="E3279" s="90" t="s">
        <v>3107</v>
      </c>
      <c r="F3279" s="90" t="s">
        <v>6090</v>
      </c>
      <c r="G3279" s="90" t="s">
        <v>16316</v>
      </c>
      <c r="H3279" s="90" t="s">
        <v>920</v>
      </c>
      <c r="I3279" s="90" t="s">
        <v>1106</v>
      </c>
      <c r="J3279" s="116">
        <v>10412</v>
      </c>
      <c r="K3279" s="90" t="s">
        <v>1963</v>
      </c>
      <c r="L3279" s="90" t="s">
        <v>587</v>
      </c>
      <c r="M3279" s="94" t="str">
        <f t="shared" si="54"/>
        <v>CASADEVALL Xavier</v>
      </c>
      <c r="N3279" s="94" t="str">
        <f>IFERROR(VLOOKUP(A3279,'[2]CLASES-TEMPORADA 2022_2023-2023'!$A:$M,12,0),"")</f>
        <v/>
      </c>
      <c r="O3279" s="90" t="str">
        <f>IFERROR(VLOOKUP(A3279,'[2]CLASES-TEMPORADA 2022_2023-2023'!$A:$M,13,0),"")</f>
        <v/>
      </c>
    </row>
    <row r="3280" spans="1:15" s="94" customFormat="1" x14ac:dyDescent="0.2">
      <c r="A3280" s="116">
        <v>20513</v>
      </c>
      <c r="B3280" s="90" t="s">
        <v>8750</v>
      </c>
      <c r="C3280" s="90" t="s">
        <v>78</v>
      </c>
      <c r="D3280" s="90" t="s">
        <v>118</v>
      </c>
      <c r="E3280" s="90" t="s">
        <v>4656</v>
      </c>
      <c r="F3280" s="90" t="s">
        <v>6092</v>
      </c>
      <c r="G3280" s="90" t="s">
        <v>16317</v>
      </c>
      <c r="H3280" s="90" t="s">
        <v>909</v>
      </c>
      <c r="I3280" s="90" t="s">
        <v>354</v>
      </c>
      <c r="J3280" s="116">
        <v>598</v>
      </c>
      <c r="K3280" s="90" t="s">
        <v>1963</v>
      </c>
      <c r="L3280" s="90" t="s">
        <v>587</v>
      </c>
      <c r="M3280" s="94" t="str">
        <f t="shared" si="54"/>
        <v>GUAL Enric</v>
      </c>
      <c r="N3280" s="94" t="str">
        <f>IFERROR(VLOOKUP(A3280,'[2]CLASES-TEMPORADA 2022_2023-2023'!$A:$M,12,0),"")</f>
        <v/>
      </c>
      <c r="O3280" s="90" t="str">
        <f>IFERROR(VLOOKUP(A3280,'[2]CLASES-TEMPORADA 2022_2023-2023'!$A:$M,13,0),"")</f>
        <v/>
      </c>
    </row>
    <row r="3281" spans="1:15" s="94" customFormat="1" x14ac:dyDescent="0.2">
      <c r="A3281" s="116">
        <v>20447</v>
      </c>
      <c r="B3281" s="90" t="s">
        <v>8750</v>
      </c>
      <c r="C3281" s="90" t="s">
        <v>19</v>
      </c>
      <c r="D3281" s="90" t="s">
        <v>6093</v>
      </c>
      <c r="E3281" s="90" t="s">
        <v>6094</v>
      </c>
      <c r="F3281" s="90" t="s">
        <v>6095</v>
      </c>
      <c r="G3281" s="90" t="s">
        <v>16318</v>
      </c>
      <c r="H3281" s="90" t="s">
        <v>913</v>
      </c>
      <c r="I3281" s="90" t="s">
        <v>990</v>
      </c>
      <c r="J3281" s="116">
        <v>736</v>
      </c>
      <c r="K3281" s="90" t="s">
        <v>1963</v>
      </c>
      <c r="L3281" s="90" t="s">
        <v>587</v>
      </c>
      <c r="M3281" s="94" t="str">
        <f t="shared" si="54"/>
        <v>RUIZ Genis</v>
      </c>
      <c r="N3281" s="94" t="str">
        <f>IFERROR(VLOOKUP(A3281,'[2]CLASES-TEMPORADA 2022_2023-2023'!$A:$M,12,0),"")</f>
        <v/>
      </c>
      <c r="O3281" s="90" t="str">
        <f>IFERROR(VLOOKUP(A3281,'[2]CLASES-TEMPORADA 2022_2023-2023'!$A:$M,13,0),"")</f>
        <v/>
      </c>
    </row>
    <row r="3282" spans="1:15" s="94" customFormat="1" x14ac:dyDescent="0.2">
      <c r="A3282" s="116">
        <v>20433</v>
      </c>
      <c r="B3282" s="90" t="s">
        <v>8750</v>
      </c>
      <c r="C3282" s="90" t="s">
        <v>1602</v>
      </c>
      <c r="D3282" s="90" t="s">
        <v>101</v>
      </c>
      <c r="E3282" s="90" t="s">
        <v>3209</v>
      </c>
      <c r="F3282" s="90" t="s">
        <v>6096</v>
      </c>
      <c r="G3282" s="90" t="s">
        <v>16319</v>
      </c>
      <c r="H3282" s="90" t="s">
        <v>913</v>
      </c>
      <c r="I3282" s="90" t="s">
        <v>915</v>
      </c>
      <c r="J3282" s="116">
        <v>37</v>
      </c>
      <c r="K3282" s="90" t="s">
        <v>1963</v>
      </c>
      <c r="L3282" s="90" t="s">
        <v>185</v>
      </c>
      <c r="M3282" s="94" t="str">
        <f t="shared" si="54"/>
        <v>REVERTE Jose Luis</v>
      </c>
      <c r="N3282" s="94" t="str">
        <f>IFERROR(VLOOKUP(A3282,'[2]CLASES-TEMPORADA 2022_2023-2023'!$A:$M,12,0),"")</f>
        <v/>
      </c>
      <c r="O3282" s="90" t="str">
        <f>IFERROR(VLOOKUP(A3282,'[2]CLASES-TEMPORADA 2022_2023-2023'!$A:$M,13,0),"")</f>
        <v/>
      </c>
    </row>
    <row r="3283" spans="1:15" s="94" customFormat="1" x14ac:dyDescent="0.2">
      <c r="A3283" s="116">
        <v>20431</v>
      </c>
      <c r="B3283" s="90" t="s">
        <v>8750</v>
      </c>
      <c r="C3283" s="90" t="s">
        <v>6097</v>
      </c>
      <c r="D3283" s="90" t="s">
        <v>6098</v>
      </c>
      <c r="E3283" s="90" t="s">
        <v>1086</v>
      </c>
      <c r="F3283" s="90" t="s">
        <v>6099</v>
      </c>
      <c r="G3283" s="90" t="s">
        <v>16320</v>
      </c>
      <c r="H3283" s="90" t="s">
        <v>920</v>
      </c>
      <c r="I3283" s="90" t="s">
        <v>1143</v>
      </c>
      <c r="J3283" s="116">
        <v>76</v>
      </c>
      <c r="K3283" s="90" t="s">
        <v>1963</v>
      </c>
      <c r="L3283" s="90" t="s">
        <v>583</v>
      </c>
      <c r="M3283" s="94" t="str">
        <f t="shared" si="54"/>
        <v>MONTORO Francisco Jose</v>
      </c>
      <c r="N3283" s="94" t="str">
        <f>IFERROR(VLOOKUP(A3283,'[2]CLASES-TEMPORADA 2022_2023-2023'!$A:$M,12,0),"")</f>
        <v/>
      </c>
      <c r="O3283" s="90" t="str">
        <f>IFERROR(VLOOKUP(A3283,'[2]CLASES-TEMPORADA 2022_2023-2023'!$A:$M,13,0),"")</f>
        <v/>
      </c>
    </row>
    <row r="3284" spans="1:15" s="94" customFormat="1" x14ac:dyDescent="0.2">
      <c r="A3284" s="116">
        <v>20398</v>
      </c>
      <c r="B3284" s="90" t="s">
        <v>8750</v>
      </c>
      <c r="C3284" s="90" t="s">
        <v>1646</v>
      </c>
      <c r="D3284" s="90" t="s">
        <v>28</v>
      </c>
      <c r="E3284" s="90" t="s">
        <v>33</v>
      </c>
      <c r="F3284" s="90" t="s">
        <v>3983</v>
      </c>
      <c r="G3284" s="90" t="s">
        <v>16321</v>
      </c>
      <c r="H3284" s="90" t="s">
        <v>913</v>
      </c>
      <c r="I3284" s="90" t="s">
        <v>1182</v>
      </c>
      <c r="J3284" s="116">
        <v>10143</v>
      </c>
      <c r="K3284" s="90" t="s">
        <v>1963</v>
      </c>
      <c r="L3284" s="90" t="s">
        <v>587</v>
      </c>
      <c r="M3284" s="94" t="str">
        <f t="shared" si="54"/>
        <v>PUIGMOLE Andreu</v>
      </c>
      <c r="N3284" s="94" t="str">
        <f>IFERROR(VLOOKUP(A3284,'[2]CLASES-TEMPORADA 2022_2023-2023'!$A:$M,12,0),"")</f>
        <v/>
      </c>
      <c r="O3284" s="90" t="str">
        <f>IFERROR(VLOOKUP(A3284,'[2]CLASES-TEMPORADA 2022_2023-2023'!$A:$M,13,0),"")</f>
        <v/>
      </c>
    </row>
    <row r="3285" spans="1:15" s="94" customFormat="1" x14ac:dyDescent="0.2">
      <c r="A3285" s="116">
        <v>20373</v>
      </c>
      <c r="B3285" s="90" t="s">
        <v>8750</v>
      </c>
      <c r="C3285" s="90" t="s">
        <v>6100</v>
      </c>
      <c r="D3285" s="90" t="s">
        <v>6101</v>
      </c>
      <c r="E3285" s="90" t="s">
        <v>43</v>
      </c>
      <c r="F3285" s="90" t="s">
        <v>6102</v>
      </c>
      <c r="G3285" s="90" t="s">
        <v>16322</v>
      </c>
      <c r="H3285" s="90" t="s">
        <v>909</v>
      </c>
      <c r="I3285" s="90" t="s">
        <v>354</v>
      </c>
      <c r="J3285" s="116">
        <v>598</v>
      </c>
      <c r="K3285" s="90" t="s">
        <v>1963</v>
      </c>
      <c r="L3285" s="90" t="s">
        <v>587</v>
      </c>
      <c r="M3285" s="94" t="str">
        <f t="shared" si="54"/>
        <v>VIADE Antonio</v>
      </c>
      <c r="N3285" s="94" t="str">
        <f>IFERROR(VLOOKUP(A3285,'[2]CLASES-TEMPORADA 2022_2023-2023'!$A:$M,12,0),"")</f>
        <v/>
      </c>
      <c r="O3285" s="90" t="str">
        <f>IFERROR(VLOOKUP(A3285,'[2]CLASES-TEMPORADA 2022_2023-2023'!$A:$M,13,0),"")</f>
        <v/>
      </c>
    </row>
    <row r="3286" spans="1:15" s="94" customFormat="1" x14ac:dyDescent="0.2">
      <c r="A3286" s="116">
        <v>20359</v>
      </c>
      <c r="B3286" s="90" t="s">
        <v>8750</v>
      </c>
      <c r="C3286" s="90" t="s">
        <v>1376</v>
      </c>
      <c r="D3286" s="90" t="s">
        <v>19</v>
      </c>
      <c r="E3286" s="90" t="s">
        <v>3422</v>
      </c>
      <c r="F3286" s="90" t="s">
        <v>6103</v>
      </c>
      <c r="G3286" s="90" t="s">
        <v>16323</v>
      </c>
      <c r="H3286" s="90" t="s">
        <v>909</v>
      </c>
      <c r="I3286" s="90" t="s">
        <v>1117</v>
      </c>
      <c r="J3286" s="116">
        <v>243</v>
      </c>
      <c r="K3286" s="90" t="s">
        <v>1963</v>
      </c>
      <c r="L3286" s="90" t="s">
        <v>587</v>
      </c>
      <c r="M3286" s="94" t="str">
        <f t="shared" si="54"/>
        <v>RAMOS Antoni</v>
      </c>
      <c r="N3286" s="94" t="str">
        <f>IFERROR(VLOOKUP(A3286,'[2]CLASES-TEMPORADA 2022_2023-2023'!$A:$M,12,0),"")</f>
        <v/>
      </c>
      <c r="O3286" s="90" t="str">
        <f>IFERROR(VLOOKUP(A3286,'[2]CLASES-TEMPORADA 2022_2023-2023'!$A:$M,13,0),"")</f>
        <v/>
      </c>
    </row>
    <row r="3287" spans="1:15" s="94" customFormat="1" x14ac:dyDescent="0.2">
      <c r="A3287" s="116">
        <v>20358</v>
      </c>
      <c r="B3287" s="90" t="s">
        <v>8750</v>
      </c>
      <c r="C3287" s="90" t="s">
        <v>1474</v>
      </c>
      <c r="D3287" s="90" t="s">
        <v>2528</v>
      </c>
      <c r="E3287" s="90" t="s">
        <v>3422</v>
      </c>
      <c r="F3287" s="90" t="s">
        <v>6104</v>
      </c>
      <c r="G3287" s="90" t="s">
        <v>16324</v>
      </c>
      <c r="H3287" s="90" t="s">
        <v>909</v>
      </c>
      <c r="I3287" s="90" t="s">
        <v>1117</v>
      </c>
      <c r="J3287" s="116">
        <v>243</v>
      </c>
      <c r="K3287" s="90" t="s">
        <v>1963</v>
      </c>
      <c r="L3287" s="90" t="s">
        <v>587</v>
      </c>
      <c r="M3287" s="94" t="str">
        <f t="shared" si="54"/>
        <v>SOLER Antoni</v>
      </c>
      <c r="N3287" s="94" t="str">
        <f>IFERROR(VLOOKUP(A3287,'[2]CLASES-TEMPORADA 2022_2023-2023'!$A:$M,12,0),"")</f>
        <v/>
      </c>
      <c r="O3287" s="90" t="str">
        <f>IFERROR(VLOOKUP(A3287,'[2]CLASES-TEMPORADA 2022_2023-2023'!$A:$M,13,0),"")</f>
        <v/>
      </c>
    </row>
    <row r="3288" spans="1:15" s="94" customFormat="1" x14ac:dyDescent="0.2">
      <c r="A3288" s="116">
        <v>20350</v>
      </c>
      <c r="B3288" s="90" t="s">
        <v>8750</v>
      </c>
      <c r="C3288" s="90" t="s">
        <v>6105</v>
      </c>
      <c r="D3288" s="90" t="s">
        <v>3686</v>
      </c>
      <c r="E3288" s="90" t="s">
        <v>2799</v>
      </c>
      <c r="F3288" s="90" t="s">
        <v>6106</v>
      </c>
      <c r="G3288" s="90" t="s">
        <v>16325</v>
      </c>
      <c r="H3288" s="90" t="s">
        <v>913</v>
      </c>
      <c r="I3288" s="90" t="s">
        <v>938</v>
      </c>
      <c r="J3288" s="116">
        <v>130</v>
      </c>
      <c r="K3288" s="90" t="s">
        <v>1963</v>
      </c>
      <c r="L3288" s="90" t="s">
        <v>587</v>
      </c>
      <c r="M3288" s="94" t="str">
        <f t="shared" si="54"/>
        <v>GARROTE Biel</v>
      </c>
      <c r="N3288" s="94" t="str">
        <f>IFERROR(VLOOKUP(A3288,'[2]CLASES-TEMPORADA 2022_2023-2023'!$A:$M,12,0),"")</f>
        <v/>
      </c>
      <c r="O3288" s="90" t="str">
        <f>IFERROR(VLOOKUP(A3288,'[2]CLASES-TEMPORADA 2022_2023-2023'!$A:$M,13,0),"")</f>
        <v/>
      </c>
    </row>
    <row r="3289" spans="1:15" s="94" customFormat="1" x14ac:dyDescent="0.2">
      <c r="A3289" s="116">
        <v>20291</v>
      </c>
      <c r="B3289" s="90" t="s">
        <v>8750</v>
      </c>
      <c r="C3289" s="90" t="s">
        <v>3087</v>
      </c>
      <c r="D3289" s="90" t="s">
        <v>3094</v>
      </c>
      <c r="E3289" s="90" t="s">
        <v>1426</v>
      </c>
      <c r="F3289" s="90" t="s">
        <v>6107</v>
      </c>
      <c r="G3289" s="90" t="s">
        <v>16326</v>
      </c>
      <c r="H3289" s="90" t="s">
        <v>913</v>
      </c>
      <c r="I3289" s="90" t="s">
        <v>938</v>
      </c>
      <c r="J3289" s="116">
        <v>130</v>
      </c>
      <c r="K3289" s="90" t="s">
        <v>1963</v>
      </c>
      <c r="L3289" s="90" t="s">
        <v>587</v>
      </c>
      <c r="M3289" s="94" t="str">
        <f t="shared" si="54"/>
        <v>CARMONA Albert</v>
      </c>
      <c r="N3289" s="94" t="str">
        <f>IFERROR(VLOOKUP(A3289,'[2]CLASES-TEMPORADA 2022_2023-2023'!$A:$M,12,0),"")</f>
        <v/>
      </c>
      <c r="O3289" s="90" t="str">
        <f>IFERROR(VLOOKUP(A3289,'[2]CLASES-TEMPORADA 2022_2023-2023'!$A:$M,13,0),"")</f>
        <v/>
      </c>
    </row>
    <row r="3290" spans="1:15" s="94" customFormat="1" x14ac:dyDescent="0.2">
      <c r="A3290" s="116">
        <v>20286</v>
      </c>
      <c r="B3290" s="90" t="s">
        <v>8750</v>
      </c>
      <c r="C3290" s="90" t="s">
        <v>3020</v>
      </c>
      <c r="D3290" s="90" t="s">
        <v>21</v>
      </c>
      <c r="E3290" s="90" t="s">
        <v>41</v>
      </c>
      <c r="F3290" s="90" t="s">
        <v>6108</v>
      </c>
      <c r="G3290" s="90" t="s">
        <v>16327</v>
      </c>
      <c r="H3290" s="90" t="s">
        <v>913</v>
      </c>
      <c r="I3290" s="90" t="s">
        <v>961</v>
      </c>
      <c r="J3290" s="116">
        <v>425</v>
      </c>
      <c r="K3290" s="90" t="s">
        <v>1963</v>
      </c>
      <c r="L3290" s="90" t="s">
        <v>587</v>
      </c>
      <c r="M3290" s="94" t="str">
        <f t="shared" si="54"/>
        <v>APARICIO David</v>
      </c>
      <c r="N3290" s="94" t="str">
        <f>IFERROR(VLOOKUP(A3290,'[2]CLASES-TEMPORADA 2022_2023-2023'!$A:$M,12,0),"")</f>
        <v/>
      </c>
      <c r="O3290" s="90" t="str">
        <f>IFERROR(VLOOKUP(A3290,'[2]CLASES-TEMPORADA 2022_2023-2023'!$A:$M,13,0),"")</f>
        <v/>
      </c>
    </row>
    <row r="3291" spans="1:15" s="94" customFormat="1" x14ac:dyDescent="0.2">
      <c r="A3291" s="116">
        <v>20274</v>
      </c>
      <c r="B3291" s="90" t="s">
        <v>8750</v>
      </c>
      <c r="C3291" s="90" t="s">
        <v>6109</v>
      </c>
      <c r="D3291" s="90" t="s">
        <v>2645</v>
      </c>
      <c r="E3291" s="90" t="s">
        <v>33</v>
      </c>
      <c r="F3291" s="90" t="s">
        <v>6110</v>
      </c>
      <c r="G3291" s="90" t="s">
        <v>16328</v>
      </c>
      <c r="H3291" s="90" t="s">
        <v>913</v>
      </c>
      <c r="I3291" s="90" t="s">
        <v>1181</v>
      </c>
      <c r="J3291" s="116">
        <v>293</v>
      </c>
      <c r="K3291" s="90" t="s">
        <v>1963</v>
      </c>
      <c r="L3291" s="90" t="s">
        <v>587</v>
      </c>
      <c r="M3291" s="94" t="str">
        <f t="shared" si="54"/>
        <v>ROCAMORA Andreu</v>
      </c>
      <c r="N3291" s="94" t="str">
        <f>IFERROR(VLOOKUP(A3291,'[2]CLASES-TEMPORADA 2022_2023-2023'!$A:$M,12,0),"")</f>
        <v/>
      </c>
      <c r="O3291" s="90" t="str">
        <f>IFERROR(VLOOKUP(A3291,'[2]CLASES-TEMPORADA 2022_2023-2023'!$A:$M,13,0),"")</f>
        <v/>
      </c>
    </row>
    <row r="3292" spans="1:15" s="94" customFormat="1" x14ac:dyDescent="0.2">
      <c r="A3292" s="116">
        <v>20272</v>
      </c>
      <c r="B3292" s="90" t="s">
        <v>8750</v>
      </c>
      <c r="C3292" s="90" t="s">
        <v>1536</v>
      </c>
      <c r="D3292" s="90" t="s">
        <v>36</v>
      </c>
      <c r="E3292" s="90" t="s">
        <v>6091</v>
      </c>
      <c r="F3292" s="90" t="s">
        <v>6111</v>
      </c>
      <c r="G3292" s="90" t="s">
        <v>16329</v>
      </c>
      <c r="H3292" s="90" t="s">
        <v>913</v>
      </c>
      <c r="I3292" s="90" t="s">
        <v>990</v>
      </c>
      <c r="J3292" s="116">
        <v>736</v>
      </c>
      <c r="K3292" s="90" t="s">
        <v>1963</v>
      </c>
      <c r="L3292" s="90" t="s">
        <v>587</v>
      </c>
      <c r="M3292" s="94" t="str">
        <f t="shared" si="54"/>
        <v>WEISZ Ignasi</v>
      </c>
      <c r="N3292" s="94" t="str">
        <f>IFERROR(VLOOKUP(A3292,'[2]CLASES-TEMPORADA 2022_2023-2023'!$A:$M,12,0),"")</f>
        <v/>
      </c>
      <c r="O3292" s="90" t="str">
        <f>IFERROR(VLOOKUP(A3292,'[2]CLASES-TEMPORADA 2022_2023-2023'!$A:$M,13,0),"")</f>
        <v/>
      </c>
    </row>
    <row r="3293" spans="1:15" s="94" customFormat="1" x14ac:dyDescent="0.2">
      <c r="A3293" s="116">
        <v>20227</v>
      </c>
      <c r="B3293" s="90" t="s">
        <v>8750</v>
      </c>
      <c r="C3293" s="90" t="s">
        <v>1473</v>
      </c>
      <c r="D3293" s="90" t="s">
        <v>6112</v>
      </c>
      <c r="E3293" s="90" t="s">
        <v>6113</v>
      </c>
      <c r="F3293" s="90" t="s">
        <v>6114</v>
      </c>
      <c r="G3293" s="90" t="s">
        <v>16330</v>
      </c>
      <c r="H3293" s="90" t="s">
        <v>920</v>
      </c>
      <c r="I3293" s="90" t="s">
        <v>1198</v>
      </c>
      <c r="J3293" s="116">
        <v>567</v>
      </c>
      <c r="K3293" s="90" t="s">
        <v>2618</v>
      </c>
      <c r="L3293" s="90" t="s">
        <v>520</v>
      </c>
      <c r="M3293" s="94" t="str">
        <f t="shared" si="54"/>
        <v>COSTA Elíecer Esteban</v>
      </c>
      <c r="N3293" s="94" t="str">
        <f>IFERROR(VLOOKUP(A3293,'[2]CLASES-TEMPORADA 2022_2023-2023'!$A:$M,12,0),"")</f>
        <v/>
      </c>
      <c r="O3293" s="90" t="str">
        <f>IFERROR(VLOOKUP(A3293,'[2]CLASES-TEMPORADA 2022_2023-2023'!$A:$M,13,0),"")</f>
        <v/>
      </c>
    </row>
    <row r="3294" spans="1:15" s="94" customFormat="1" x14ac:dyDescent="0.2">
      <c r="A3294" s="116">
        <v>20224</v>
      </c>
      <c r="B3294" s="90" t="s">
        <v>8750</v>
      </c>
      <c r="C3294" s="90" t="s">
        <v>29</v>
      </c>
      <c r="D3294" s="90" t="s">
        <v>46</v>
      </c>
      <c r="E3294" s="90" t="s">
        <v>3527</v>
      </c>
      <c r="F3294" s="90" t="s">
        <v>16331</v>
      </c>
      <c r="G3294" s="90" t="s">
        <v>16332</v>
      </c>
      <c r="H3294" s="90" t="s">
        <v>913</v>
      </c>
      <c r="I3294" s="90" t="s">
        <v>327</v>
      </c>
      <c r="J3294" s="116">
        <v>504</v>
      </c>
      <c r="K3294" s="90" t="s">
        <v>1963</v>
      </c>
      <c r="L3294" s="90" t="s">
        <v>593</v>
      </c>
      <c r="M3294" s="94" t="str">
        <f t="shared" si="54"/>
        <v>SANCHEZ Isidro</v>
      </c>
      <c r="N3294" s="94" t="str">
        <f>IFERROR(VLOOKUP(A3294,'[2]CLASES-TEMPORADA 2022_2023-2023'!$A:$M,12,0),"")</f>
        <v/>
      </c>
      <c r="O3294" s="90" t="str">
        <f>IFERROR(VLOOKUP(A3294,'[2]CLASES-TEMPORADA 2022_2023-2023'!$A:$M,13,0),"")</f>
        <v/>
      </c>
    </row>
    <row r="3295" spans="1:15" s="94" customFormat="1" x14ac:dyDescent="0.2">
      <c r="A3295" s="116">
        <v>20212</v>
      </c>
      <c r="B3295" s="90" t="s">
        <v>8750</v>
      </c>
      <c r="C3295" s="90" t="s">
        <v>1600</v>
      </c>
      <c r="D3295" s="90" t="s">
        <v>66</v>
      </c>
      <c r="E3295" s="90" t="s">
        <v>6115</v>
      </c>
      <c r="F3295" s="90" t="s">
        <v>6116</v>
      </c>
      <c r="G3295" s="90" t="s">
        <v>16333</v>
      </c>
      <c r="H3295" s="90" t="s">
        <v>913</v>
      </c>
      <c r="I3295" s="90" t="s">
        <v>947</v>
      </c>
      <c r="J3295" s="116">
        <v>274</v>
      </c>
      <c r="K3295" s="90" t="s">
        <v>1963</v>
      </c>
      <c r="L3295" s="90" t="s">
        <v>588</v>
      </c>
      <c r="M3295" s="94" t="str">
        <f t="shared" si="54"/>
        <v>CASTRESANA Eder</v>
      </c>
      <c r="N3295" s="94" t="str">
        <f>IFERROR(VLOOKUP(A3295,'[2]CLASES-TEMPORADA 2022_2023-2023'!$A:$M,12,0),"")</f>
        <v/>
      </c>
      <c r="O3295" s="90" t="str">
        <f>IFERROR(VLOOKUP(A3295,'[2]CLASES-TEMPORADA 2022_2023-2023'!$A:$M,13,0),"")</f>
        <v/>
      </c>
    </row>
    <row r="3296" spans="1:15" s="94" customFormat="1" x14ac:dyDescent="0.2">
      <c r="A3296" s="116">
        <v>20211</v>
      </c>
      <c r="B3296" s="90" t="s">
        <v>8750</v>
      </c>
      <c r="C3296" s="90" t="s">
        <v>6117</v>
      </c>
      <c r="D3296" s="90" t="s">
        <v>47</v>
      </c>
      <c r="E3296" s="90" t="s">
        <v>2423</v>
      </c>
      <c r="F3296" s="90" t="s">
        <v>6118</v>
      </c>
      <c r="G3296" s="90" t="s">
        <v>16334</v>
      </c>
      <c r="H3296" s="90" t="s">
        <v>913</v>
      </c>
      <c r="I3296" s="90" t="s">
        <v>1220</v>
      </c>
      <c r="J3296" s="116">
        <v>10015</v>
      </c>
      <c r="K3296" s="90" t="s">
        <v>1963</v>
      </c>
      <c r="L3296" s="90" t="s">
        <v>588</v>
      </c>
      <c r="M3296" s="94" t="str">
        <f t="shared" si="54"/>
        <v>POMPOSO Aritz</v>
      </c>
      <c r="N3296" s="94" t="str">
        <f>IFERROR(VLOOKUP(A3296,'[2]CLASES-TEMPORADA 2022_2023-2023'!$A:$M,12,0),"")</f>
        <v/>
      </c>
      <c r="O3296" s="90" t="str">
        <f>IFERROR(VLOOKUP(A3296,'[2]CLASES-TEMPORADA 2022_2023-2023'!$A:$M,13,0),"")</f>
        <v/>
      </c>
    </row>
    <row r="3297" spans="1:15" s="94" customFormat="1" x14ac:dyDescent="0.2">
      <c r="A3297" s="116">
        <v>20178</v>
      </c>
      <c r="B3297" s="90" t="s">
        <v>8750</v>
      </c>
      <c r="C3297" s="90" t="s">
        <v>16335</v>
      </c>
      <c r="D3297" s="90" t="s">
        <v>1872</v>
      </c>
      <c r="E3297" s="90" t="s">
        <v>79</v>
      </c>
      <c r="F3297" s="90" t="s">
        <v>16336</v>
      </c>
      <c r="G3297" s="90" t="s">
        <v>16337</v>
      </c>
      <c r="H3297" s="90" t="s">
        <v>913</v>
      </c>
      <c r="I3297" s="90" t="s">
        <v>1209</v>
      </c>
      <c r="J3297" s="116">
        <v>19</v>
      </c>
      <c r="K3297" s="90" t="s">
        <v>1963</v>
      </c>
      <c r="L3297" s="90" t="s">
        <v>591</v>
      </c>
      <c r="M3297" s="94" t="str">
        <f t="shared" si="54"/>
        <v>AMBITE Miguel</v>
      </c>
      <c r="N3297" s="94" t="str">
        <f>IFERROR(VLOOKUP(A3297,'[2]CLASES-TEMPORADA 2022_2023-2023'!$A:$M,12,0),"")</f>
        <v/>
      </c>
      <c r="O3297" s="90" t="str">
        <f>IFERROR(VLOOKUP(A3297,'[2]CLASES-TEMPORADA 2022_2023-2023'!$A:$M,13,0),"")</f>
        <v/>
      </c>
    </row>
    <row r="3298" spans="1:15" s="94" customFormat="1" x14ac:dyDescent="0.2">
      <c r="A3298" s="116">
        <v>20172</v>
      </c>
      <c r="B3298" s="90" t="s">
        <v>8750</v>
      </c>
      <c r="C3298" s="90" t="s">
        <v>6119</v>
      </c>
      <c r="D3298" s="90" t="s">
        <v>25</v>
      </c>
      <c r="E3298" s="90" t="s">
        <v>4168</v>
      </c>
      <c r="F3298" s="90" t="s">
        <v>6120</v>
      </c>
      <c r="G3298" s="90" t="s">
        <v>16338</v>
      </c>
      <c r="H3298" s="90" t="s">
        <v>920</v>
      </c>
      <c r="I3298" s="90" t="s">
        <v>915</v>
      </c>
      <c r="J3298" s="116">
        <v>37</v>
      </c>
      <c r="K3298" s="90" t="s">
        <v>1963</v>
      </c>
      <c r="L3298" s="90" t="s">
        <v>185</v>
      </c>
      <c r="M3298" s="94" t="str">
        <f t="shared" si="54"/>
        <v>MAÑOGIL Cristian</v>
      </c>
      <c r="N3298" s="94" t="str">
        <f>IFERROR(VLOOKUP(A3298,'[2]CLASES-TEMPORADA 2022_2023-2023'!$A:$M,12,0),"")</f>
        <v/>
      </c>
      <c r="O3298" s="90" t="str">
        <f>IFERROR(VLOOKUP(A3298,'[2]CLASES-TEMPORADA 2022_2023-2023'!$A:$M,13,0),"")</f>
        <v/>
      </c>
    </row>
    <row r="3299" spans="1:15" s="94" customFormat="1" x14ac:dyDescent="0.2">
      <c r="A3299" s="116">
        <v>20157</v>
      </c>
      <c r="B3299" s="90" t="s">
        <v>8750</v>
      </c>
      <c r="C3299" s="90" t="s">
        <v>2450</v>
      </c>
      <c r="D3299" s="90" t="s">
        <v>6121</v>
      </c>
      <c r="E3299" s="90" t="s">
        <v>18</v>
      </c>
      <c r="F3299" s="90" t="s">
        <v>6122</v>
      </c>
      <c r="G3299" s="90" t="s">
        <v>16339</v>
      </c>
      <c r="H3299" s="90" t="s">
        <v>913</v>
      </c>
      <c r="I3299" s="90" t="s">
        <v>1242</v>
      </c>
      <c r="J3299" s="116">
        <v>10152</v>
      </c>
      <c r="K3299" s="90" t="s">
        <v>1963</v>
      </c>
      <c r="L3299" s="90" t="s">
        <v>593</v>
      </c>
      <c r="M3299" s="94" t="str">
        <f t="shared" si="54"/>
        <v>RODRÍGUEZ Enrique</v>
      </c>
      <c r="N3299" s="94" t="str">
        <f>IFERROR(VLOOKUP(A3299,'[2]CLASES-TEMPORADA 2022_2023-2023'!$A:$M,12,0),"")</f>
        <v/>
      </c>
      <c r="O3299" s="90" t="str">
        <f>IFERROR(VLOOKUP(A3299,'[2]CLASES-TEMPORADA 2022_2023-2023'!$A:$M,13,0),"")</f>
        <v/>
      </c>
    </row>
    <row r="3300" spans="1:15" s="94" customFormat="1" x14ac:dyDescent="0.2">
      <c r="A3300" s="116">
        <v>20156</v>
      </c>
      <c r="B3300" s="90" t="s">
        <v>10851</v>
      </c>
      <c r="C3300" s="90" t="s">
        <v>995</v>
      </c>
      <c r="D3300" s="90" t="s">
        <v>995</v>
      </c>
      <c r="E3300" s="90" t="s">
        <v>3139</v>
      </c>
      <c r="F3300" s="90" t="s">
        <v>3883</v>
      </c>
      <c r="G3300" s="90" t="s">
        <v>16340</v>
      </c>
      <c r="H3300" s="90" t="s">
        <v>913</v>
      </c>
      <c r="I3300" s="90" t="s">
        <v>979</v>
      </c>
      <c r="J3300" s="116">
        <v>634</v>
      </c>
      <c r="K3300" s="90" t="s">
        <v>1963</v>
      </c>
      <c r="L3300" s="90" t="s">
        <v>593</v>
      </c>
      <c r="M3300" s="94" t="str">
        <f t="shared" si="54"/>
        <v>GONZÁLEZ Carla</v>
      </c>
      <c r="N3300" s="94" t="str">
        <f>IFERROR(VLOOKUP(A3300,'[2]CLASES-TEMPORADA 2022_2023-2023'!$A:$M,12,0),"")</f>
        <v/>
      </c>
      <c r="O3300" s="90" t="str">
        <f>IFERROR(VLOOKUP(A3300,'[2]CLASES-TEMPORADA 2022_2023-2023'!$A:$M,13,0),"")</f>
        <v/>
      </c>
    </row>
    <row r="3301" spans="1:15" s="94" customFormat="1" x14ac:dyDescent="0.2">
      <c r="A3301" s="116">
        <v>20154</v>
      </c>
      <c r="B3301" s="90" t="s">
        <v>8750</v>
      </c>
      <c r="C3301" s="90" t="s">
        <v>2474</v>
      </c>
      <c r="D3301" s="90" t="s">
        <v>2474</v>
      </c>
      <c r="E3301" s="90" t="s">
        <v>48</v>
      </c>
      <c r="F3301" s="90" t="s">
        <v>6123</v>
      </c>
      <c r="G3301" s="90" t="s">
        <v>16341</v>
      </c>
      <c r="H3301" s="90" t="s">
        <v>920</v>
      </c>
      <c r="I3301" s="90" t="s">
        <v>1148</v>
      </c>
      <c r="J3301" s="116">
        <v>351</v>
      </c>
      <c r="K3301" s="90" t="s">
        <v>1963</v>
      </c>
      <c r="L3301" s="90" t="s">
        <v>593</v>
      </c>
      <c r="M3301" s="94" t="str">
        <f t="shared" si="54"/>
        <v>HERNÁNDEZ Javier</v>
      </c>
      <c r="N3301" s="94" t="str">
        <f>IFERROR(VLOOKUP(A3301,'[2]CLASES-TEMPORADA 2022_2023-2023'!$A:$M,12,0),"")</f>
        <v/>
      </c>
      <c r="O3301" s="90" t="str">
        <f>IFERROR(VLOOKUP(A3301,'[2]CLASES-TEMPORADA 2022_2023-2023'!$A:$M,13,0),"")</f>
        <v/>
      </c>
    </row>
    <row r="3302" spans="1:15" s="94" customFormat="1" x14ac:dyDescent="0.2">
      <c r="A3302" s="116">
        <v>20150</v>
      </c>
      <c r="B3302" s="90" t="s">
        <v>8750</v>
      </c>
      <c r="C3302" s="90" t="s">
        <v>101</v>
      </c>
      <c r="D3302" s="90" t="s">
        <v>1571</v>
      </c>
      <c r="E3302" s="90" t="s">
        <v>5951</v>
      </c>
      <c r="F3302" s="90" t="s">
        <v>6124</v>
      </c>
      <c r="G3302" s="90" t="s">
        <v>16342</v>
      </c>
      <c r="H3302" s="90" t="s">
        <v>920</v>
      </c>
      <c r="I3302" s="90" t="s">
        <v>1014</v>
      </c>
      <c r="J3302" s="116">
        <v>10141</v>
      </c>
      <c r="K3302" s="90" t="s">
        <v>1963</v>
      </c>
      <c r="L3302" s="90" t="s">
        <v>585</v>
      </c>
      <c r="M3302" s="94" t="str">
        <f t="shared" si="54"/>
        <v>VIDAL Marco Antonio</v>
      </c>
      <c r="N3302" s="94" t="str">
        <f>IFERROR(VLOOKUP(A3302,'[2]CLASES-TEMPORADA 2022_2023-2023'!$A:$M,12,0),"")</f>
        <v/>
      </c>
      <c r="O3302" s="90" t="str">
        <f>IFERROR(VLOOKUP(A3302,'[2]CLASES-TEMPORADA 2022_2023-2023'!$A:$M,13,0),"")</f>
        <v/>
      </c>
    </row>
    <row r="3303" spans="1:15" s="94" customFormat="1" x14ac:dyDescent="0.2">
      <c r="A3303" s="116">
        <v>20147</v>
      </c>
      <c r="B3303" s="90" t="s">
        <v>8750</v>
      </c>
      <c r="C3303" s="90" t="s">
        <v>6064</v>
      </c>
      <c r="D3303" s="90" t="s">
        <v>53</v>
      </c>
      <c r="E3303" s="90" t="s">
        <v>41</v>
      </c>
      <c r="F3303" s="90" t="s">
        <v>6125</v>
      </c>
      <c r="G3303" s="90" t="s">
        <v>16343</v>
      </c>
      <c r="H3303" s="90" t="s">
        <v>913</v>
      </c>
      <c r="I3303" s="90" t="s">
        <v>1014</v>
      </c>
      <c r="J3303" s="116">
        <v>10141</v>
      </c>
      <c r="K3303" s="90" t="s">
        <v>1963</v>
      </c>
      <c r="L3303" s="90" t="s">
        <v>585</v>
      </c>
      <c r="M3303" s="94" t="str">
        <f t="shared" si="54"/>
        <v>BARRACHINA David</v>
      </c>
      <c r="N3303" s="94" t="str">
        <f>IFERROR(VLOOKUP(A3303,'[2]CLASES-TEMPORADA 2022_2023-2023'!$A:$M,12,0),"")</f>
        <v/>
      </c>
      <c r="O3303" s="90" t="str">
        <f>IFERROR(VLOOKUP(A3303,'[2]CLASES-TEMPORADA 2022_2023-2023'!$A:$M,13,0),"")</f>
        <v/>
      </c>
    </row>
    <row r="3304" spans="1:15" s="94" customFormat="1" x14ac:dyDescent="0.2">
      <c r="A3304" s="116">
        <v>20142</v>
      </c>
      <c r="B3304" s="90" t="s">
        <v>8750</v>
      </c>
      <c r="C3304" s="90" t="s">
        <v>46</v>
      </c>
      <c r="D3304" s="90" t="s">
        <v>37</v>
      </c>
      <c r="E3304" s="90" t="s">
        <v>79</v>
      </c>
      <c r="F3304" s="90" t="s">
        <v>6126</v>
      </c>
      <c r="G3304" s="90" t="s">
        <v>16344</v>
      </c>
      <c r="H3304" s="90" t="s">
        <v>920</v>
      </c>
      <c r="I3304" s="90" t="s">
        <v>892</v>
      </c>
      <c r="J3304" s="116">
        <v>10454</v>
      </c>
      <c r="K3304" s="90" t="s">
        <v>1963</v>
      </c>
      <c r="L3304" s="90" t="s">
        <v>591</v>
      </c>
      <c r="M3304" s="94" t="str">
        <f t="shared" si="54"/>
        <v>RODRIGUEZ Miguel</v>
      </c>
      <c r="N3304" s="94" t="str">
        <f>IFERROR(VLOOKUP(A3304,'[2]CLASES-TEMPORADA 2022_2023-2023'!$A:$M,12,0),"")</f>
        <v/>
      </c>
      <c r="O3304" s="90" t="str">
        <f>IFERROR(VLOOKUP(A3304,'[2]CLASES-TEMPORADA 2022_2023-2023'!$A:$M,13,0),"")</f>
        <v/>
      </c>
    </row>
    <row r="3305" spans="1:15" s="94" customFormat="1" x14ac:dyDescent="0.2">
      <c r="A3305" s="116">
        <v>20135</v>
      </c>
      <c r="B3305" s="90" t="s">
        <v>10851</v>
      </c>
      <c r="C3305" s="90" t="s">
        <v>84</v>
      </c>
      <c r="D3305" s="90" t="s">
        <v>26</v>
      </c>
      <c r="E3305" s="90" t="s">
        <v>950</v>
      </c>
      <c r="F3305" s="90" t="s">
        <v>6127</v>
      </c>
      <c r="G3305" s="90" t="s">
        <v>16345</v>
      </c>
      <c r="H3305" s="90" t="s">
        <v>913</v>
      </c>
      <c r="I3305" s="90" t="s">
        <v>921</v>
      </c>
      <c r="J3305" s="116">
        <v>78</v>
      </c>
      <c r="K3305" s="90" t="s">
        <v>1963</v>
      </c>
      <c r="L3305" s="90" t="s">
        <v>583</v>
      </c>
      <c r="M3305" s="94" t="str">
        <f t="shared" si="54"/>
        <v>GONZALEZ Pilar</v>
      </c>
      <c r="N3305" s="94">
        <f>IFERROR(VLOOKUP(A3305,'[2]CLASES-TEMPORADA 2022_2023-2023'!$A:$M,12,0),"")</f>
        <v>7</v>
      </c>
      <c r="O3305" s="90">
        <f>IFERROR(VLOOKUP(A3305,'[2]CLASES-TEMPORADA 2022_2023-2023'!$A:$M,13,0),"")</f>
        <v>0</v>
      </c>
    </row>
    <row r="3306" spans="1:15" s="94" customFormat="1" x14ac:dyDescent="0.2">
      <c r="A3306" s="116">
        <v>20122</v>
      </c>
      <c r="B3306" s="90" t="s">
        <v>10851</v>
      </c>
      <c r="C3306" s="90" t="s">
        <v>66</v>
      </c>
      <c r="D3306" s="90" t="s">
        <v>37</v>
      </c>
      <c r="E3306" s="90" t="s">
        <v>6075</v>
      </c>
      <c r="F3306" s="90" t="s">
        <v>6128</v>
      </c>
      <c r="G3306" s="90" t="s">
        <v>16346</v>
      </c>
      <c r="H3306" s="90" t="s">
        <v>913</v>
      </c>
      <c r="I3306" s="90" t="s">
        <v>985</v>
      </c>
      <c r="J3306" s="116">
        <v>673</v>
      </c>
      <c r="K3306" s="90" t="s">
        <v>1963</v>
      </c>
      <c r="L3306" s="90" t="s">
        <v>583</v>
      </c>
      <c r="M3306" s="94" t="str">
        <f t="shared" si="54"/>
        <v>MARTIN Miriam</v>
      </c>
      <c r="N3306" s="94" t="str">
        <f>IFERROR(VLOOKUP(A3306,'[2]CLASES-TEMPORADA 2022_2023-2023'!$A:$M,12,0),"")</f>
        <v/>
      </c>
      <c r="O3306" s="90" t="str">
        <f>IFERROR(VLOOKUP(A3306,'[2]CLASES-TEMPORADA 2022_2023-2023'!$A:$M,13,0),"")</f>
        <v/>
      </c>
    </row>
    <row r="3307" spans="1:15" s="94" customFormat="1" x14ac:dyDescent="0.2">
      <c r="A3307" s="116">
        <v>20117</v>
      </c>
      <c r="B3307" s="90" t="s">
        <v>8750</v>
      </c>
      <c r="C3307" s="90" t="s">
        <v>1520</v>
      </c>
      <c r="D3307" s="90" t="s">
        <v>1306</v>
      </c>
      <c r="E3307" s="90" t="s">
        <v>23</v>
      </c>
      <c r="F3307" s="90" t="s">
        <v>6129</v>
      </c>
      <c r="G3307" s="90" t="s">
        <v>16347</v>
      </c>
      <c r="H3307" s="90" t="s">
        <v>913</v>
      </c>
      <c r="I3307" s="90" t="s">
        <v>3937</v>
      </c>
      <c r="J3307" s="116">
        <v>467</v>
      </c>
      <c r="K3307" s="90" t="s">
        <v>1963</v>
      </c>
      <c r="L3307" s="90" t="s">
        <v>591</v>
      </c>
      <c r="M3307" s="94" t="str">
        <f t="shared" si="54"/>
        <v>ROJAS Manuel</v>
      </c>
      <c r="N3307" s="94" t="str">
        <f>IFERROR(VLOOKUP(A3307,'[2]CLASES-TEMPORADA 2022_2023-2023'!$A:$M,12,0),"")</f>
        <v/>
      </c>
      <c r="O3307" s="90" t="str">
        <f>IFERROR(VLOOKUP(A3307,'[2]CLASES-TEMPORADA 2022_2023-2023'!$A:$M,13,0),"")</f>
        <v/>
      </c>
    </row>
    <row r="3308" spans="1:15" s="94" customFormat="1" x14ac:dyDescent="0.2">
      <c r="A3308" s="116">
        <v>20114</v>
      </c>
      <c r="B3308" s="90" t="s">
        <v>8750</v>
      </c>
      <c r="C3308" s="90" t="s">
        <v>46</v>
      </c>
      <c r="D3308" s="90" t="s">
        <v>84</v>
      </c>
      <c r="E3308" s="90" t="s">
        <v>147</v>
      </c>
      <c r="F3308" s="90" t="s">
        <v>6130</v>
      </c>
      <c r="G3308" s="90" t="s">
        <v>16348</v>
      </c>
      <c r="H3308" s="90" t="s">
        <v>913</v>
      </c>
      <c r="I3308" s="90" t="s">
        <v>1135</v>
      </c>
      <c r="J3308" s="116">
        <v>2</v>
      </c>
      <c r="K3308" s="90" t="s">
        <v>1963</v>
      </c>
      <c r="L3308" s="90" t="s">
        <v>591</v>
      </c>
      <c r="M3308" s="94" t="str">
        <f t="shared" si="54"/>
        <v>RODRIGUEZ Gonzalo</v>
      </c>
      <c r="N3308" s="94">
        <f>IFERROR(VLOOKUP(A3308,'[2]CLASES-TEMPORADA 2022_2023-2023'!$A:$M,12,0),"")</f>
        <v>7</v>
      </c>
      <c r="O3308" s="90">
        <f>IFERROR(VLOOKUP(A3308,'[2]CLASES-TEMPORADA 2022_2023-2023'!$A:$M,13,0),"")</f>
        <v>0</v>
      </c>
    </row>
    <row r="3309" spans="1:15" s="94" customFormat="1" x14ac:dyDescent="0.2">
      <c r="A3309" s="116">
        <v>20113</v>
      </c>
      <c r="B3309" s="90" t="s">
        <v>8750</v>
      </c>
      <c r="C3309" s="90" t="s">
        <v>29</v>
      </c>
      <c r="D3309" s="90" t="s">
        <v>6012</v>
      </c>
      <c r="E3309" s="90" t="s">
        <v>34</v>
      </c>
      <c r="F3309" s="90" t="s">
        <v>6131</v>
      </c>
      <c r="G3309" s="90" t="s">
        <v>16349</v>
      </c>
      <c r="H3309" s="90" t="s">
        <v>913</v>
      </c>
      <c r="I3309" s="90" t="s">
        <v>1156</v>
      </c>
      <c r="J3309" s="116">
        <v>490</v>
      </c>
      <c r="K3309" s="90" t="s">
        <v>1963</v>
      </c>
      <c r="L3309" s="90" t="s">
        <v>604</v>
      </c>
      <c r="M3309" s="94" t="str">
        <f t="shared" si="54"/>
        <v>SANCHEZ Alejandro</v>
      </c>
      <c r="N3309" s="94" t="str">
        <f>IFERROR(VLOOKUP(A3309,'[2]CLASES-TEMPORADA 2022_2023-2023'!$A:$M,12,0),"")</f>
        <v/>
      </c>
      <c r="O3309" s="90" t="str">
        <f>IFERROR(VLOOKUP(A3309,'[2]CLASES-TEMPORADA 2022_2023-2023'!$A:$M,13,0),"")</f>
        <v/>
      </c>
    </row>
    <row r="3310" spans="1:15" s="94" customFormat="1" x14ac:dyDescent="0.2">
      <c r="A3310" s="116">
        <v>20110</v>
      </c>
      <c r="B3310" s="90" t="s">
        <v>8750</v>
      </c>
      <c r="C3310" s="90" t="s">
        <v>1379</v>
      </c>
      <c r="D3310" s="90" t="s">
        <v>6132</v>
      </c>
      <c r="E3310" s="90" t="s">
        <v>4168</v>
      </c>
      <c r="F3310" s="90" t="s">
        <v>6133</v>
      </c>
      <c r="G3310" s="90" t="s">
        <v>16350</v>
      </c>
      <c r="H3310" s="90" t="s">
        <v>920</v>
      </c>
      <c r="I3310" s="90" t="s">
        <v>1058</v>
      </c>
      <c r="J3310" s="116">
        <v>10095</v>
      </c>
      <c r="K3310" s="90" t="s">
        <v>1963</v>
      </c>
      <c r="L3310" s="90" t="s">
        <v>604</v>
      </c>
      <c r="M3310" s="94" t="str">
        <f t="shared" si="54"/>
        <v>LORENZO Cristian</v>
      </c>
      <c r="N3310" s="94" t="str">
        <f>IFERROR(VLOOKUP(A3310,'[2]CLASES-TEMPORADA 2022_2023-2023'!$A:$M,12,0),"")</f>
        <v/>
      </c>
      <c r="O3310" s="90" t="str">
        <f>IFERROR(VLOOKUP(A3310,'[2]CLASES-TEMPORADA 2022_2023-2023'!$A:$M,13,0),"")</f>
        <v/>
      </c>
    </row>
    <row r="3311" spans="1:15" s="94" customFormat="1" x14ac:dyDescent="0.2">
      <c r="A3311" s="116">
        <v>20108</v>
      </c>
      <c r="B3311" s="90" t="s">
        <v>10851</v>
      </c>
      <c r="C3311" s="90" t="s">
        <v>1043</v>
      </c>
      <c r="D3311" s="90" t="s">
        <v>1438</v>
      </c>
      <c r="E3311" s="90" t="s">
        <v>2064</v>
      </c>
      <c r="F3311" s="90" t="s">
        <v>6134</v>
      </c>
      <c r="G3311" s="90" t="s">
        <v>16351</v>
      </c>
      <c r="H3311" s="90" t="s">
        <v>920</v>
      </c>
      <c r="I3311" s="90" t="s">
        <v>1058</v>
      </c>
      <c r="J3311" s="116">
        <v>10095</v>
      </c>
      <c r="K3311" s="90" t="s">
        <v>1963</v>
      </c>
      <c r="L3311" s="90" t="s">
        <v>604</v>
      </c>
      <c r="M3311" s="94" t="str">
        <f t="shared" si="54"/>
        <v>HERRERO Celia</v>
      </c>
      <c r="N3311" s="94" t="str">
        <f>IFERROR(VLOOKUP(A3311,'[2]CLASES-TEMPORADA 2022_2023-2023'!$A:$M,12,0),"")</f>
        <v/>
      </c>
      <c r="O3311" s="90" t="str">
        <f>IFERROR(VLOOKUP(A3311,'[2]CLASES-TEMPORADA 2022_2023-2023'!$A:$M,13,0),"")</f>
        <v/>
      </c>
    </row>
    <row r="3312" spans="1:15" s="94" customFormat="1" x14ac:dyDescent="0.2">
      <c r="A3312" s="116">
        <v>20106</v>
      </c>
      <c r="B3312" s="90" t="s">
        <v>8750</v>
      </c>
      <c r="C3312" s="90" t="s">
        <v>3087</v>
      </c>
      <c r="D3312" s="90" t="s">
        <v>6135</v>
      </c>
      <c r="E3312" s="90" t="s">
        <v>4168</v>
      </c>
      <c r="F3312" s="90" t="s">
        <v>5250</v>
      </c>
      <c r="G3312" s="90" t="s">
        <v>16352</v>
      </c>
      <c r="H3312" s="90" t="s">
        <v>913</v>
      </c>
      <c r="I3312" s="90" t="s">
        <v>892</v>
      </c>
      <c r="J3312" s="116">
        <v>10454</v>
      </c>
      <c r="K3312" s="90" t="s">
        <v>1963</v>
      </c>
      <c r="L3312" s="90" t="s">
        <v>591</v>
      </c>
      <c r="M3312" s="94" t="str">
        <f t="shared" si="54"/>
        <v>CARMONA Cristian</v>
      </c>
      <c r="N3312" s="94" t="str">
        <f>IFERROR(VLOOKUP(A3312,'[2]CLASES-TEMPORADA 2022_2023-2023'!$A:$M,12,0),"")</f>
        <v/>
      </c>
      <c r="O3312" s="90" t="str">
        <f>IFERROR(VLOOKUP(A3312,'[2]CLASES-TEMPORADA 2022_2023-2023'!$A:$M,13,0),"")</f>
        <v/>
      </c>
    </row>
    <row r="3313" spans="1:15" s="94" customFormat="1" x14ac:dyDescent="0.2">
      <c r="A3313" s="116">
        <v>20105</v>
      </c>
      <c r="B3313" s="90" t="s">
        <v>8750</v>
      </c>
      <c r="C3313" s="90" t="s">
        <v>84</v>
      </c>
      <c r="D3313" s="90" t="s">
        <v>6135</v>
      </c>
      <c r="E3313" s="90" t="s">
        <v>24</v>
      </c>
      <c r="F3313" s="90" t="s">
        <v>6136</v>
      </c>
      <c r="G3313" s="90" t="s">
        <v>16353</v>
      </c>
      <c r="H3313" s="90" t="s">
        <v>913</v>
      </c>
      <c r="I3313" s="90" t="s">
        <v>892</v>
      </c>
      <c r="J3313" s="116">
        <v>10454</v>
      </c>
      <c r="K3313" s="90" t="s">
        <v>1963</v>
      </c>
      <c r="L3313" s="90" t="s">
        <v>591</v>
      </c>
      <c r="M3313" s="94" t="str">
        <f t="shared" si="54"/>
        <v>GONZALEZ Daniel</v>
      </c>
      <c r="N3313" s="94" t="str">
        <f>IFERROR(VLOOKUP(A3313,'[2]CLASES-TEMPORADA 2022_2023-2023'!$A:$M,12,0),"")</f>
        <v/>
      </c>
      <c r="O3313" s="90" t="str">
        <f>IFERROR(VLOOKUP(A3313,'[2]CLASES-TEMPORADA 2022_2023-2023'!$A:$M,13,0),"")</f>
        <v/>
      </c>
    </row>
    <row r="3314" spans="1:15" s="94" customFormat="1" x14ac:dyDescent="0.2">
      <c r="A3314" s="116">
        <v>20102</v>
      </c>
      <c r="B3314" s="90" t="s">
        <v>8750</v>
      </c>
      <c r="C3314" s="90" t="s">
        <v>191</v>
      </c>
      <c r="D3314" s="90" t="s">
        <v>995</v>
      </c>
      <c r="E3314" s="90" t="s">
        <v>63</v>
      </c>
      <c r="F3314" s="90" t="s">
        <v>5582</v>
      </c>
      <c r="G3314" s="90" t="s">
        <v>16354</v>
      </c>
      <c r="H3314" s="90" t="s">
        <v>909</v>
      </c>
      <c r="I3314" s="90" t="s">
        <v>1185</v>
      </c>
      <c r="J3314" s="116">
        <v>10058</v>
      </c>
      <c r="K3314" s="90" t="s">
        <v>1963</v>
      </c>
      <c r="L3314" s="90" t="s">
        <v>591</v>
      </c>
      <c r="M3314" s="94" t="str">
        <f t="shared" si="54"/>
        <v>CHENOLL Jesus</v>
      </c>
      <c r="N3314" s="94" t="str">
        <f>IFERROR(VLOOKUP(A3314,'[2]CLASES-TEMPORADA 2022_2023-2023'!$A:$M,12,0),"")</f>
        <v/>
      </c>
      <c r="O3314" s="90" t="str">
        <f>IFERROR(VLOOKUP(A3314,'[2]CLASES-TEMPORADA 2022_2023-2023'!$A:$M,13,0),"")</f>
        <v/>
      </c>
    </row>
    <row r="3315" spans="1:15" s="94" customFormat="1" x14ac:dyDescent="0.2">
      <c r="A3315" s="116">
        <v>20093</v>
      </c>
      <c r="B3315" s="90" t="s">
        <v>10851</v>
      </c>
      <c r="C3315" s="90" t="s">
        <v>1858</v>
      </c>
      <c r="D3315" s="90" t="s">
        <v>6137</v>
      </c>
      <c r="E3315" s="90" t="s">
        <v>2064</v>
      </c>
      <c r="F3315" s="90" t="s">
        <v>6138</v>
      </c>
      <c r="G3315" s="90" t="s">
        <v>16355</v>
      </c>
      <c r="H3315" s="90" t="s">
        <v>913</v>
      </c>
      <c r="I3315" s="90" t="s">
        <v>1249</v>
      </c>
      <c r="J3315" s="116">
        <v>10181</v>
      </c>
      <c r="K3315" s="90" t="s">
        <v>1963</v>
      </c>
      <c r="L3315" s="90" t="s">
        <v>583</v>
      </c>
      <c r="M3315" s="94" t="str">
        <f t="shared" si="54"/>
        <v>BEJARANO Celia</v>
      </c>
      <c r="N3315" s="94" t="str">
        <f>IFERROR(VLOOKUP(A3315,'[2]CLASES-TEMPORADA 2022_2023-2023'!$A:$M,12,0),"")</f>
        <v/>
      </c>
      <c r="O3315" s="90" t="str">
        <f>IFERROR(VLOOKUP(A3315,'[2]CLASES-TEMPORADA 2022_2023-2023'!$A:$M,13,0),"")</f>
        <v/>
      </c>
    </row>
    <row r="3316" spans="1:15" s="94" customFormat="1" x14ac:dyDescent="0.2">
      <c r="A3316" s="116">
        <v>20092</v>
      </c>
      <c r="B3316" s="90" t="s">
        <v>10851</v>
      </c>
      <c r="C3316" s="90" t="s">
        <v>6139</v>
      </c>
      <c r="D3316" s="90" t="s">
        <v>6140</v>
      </c>
      <c r="E3316" s="90" t="s">
        <v>2067</v>
      </c>
      <c r="F3316" s="90" t="s">
        <v>6141</v>
      </c>
      <c r="G3316" s="90" t="s">
        <v>16356</v>
      </c>
      <c r="H3316" s="90" t="s">
        <v>913</v>
      </c>
      <c r="I3316" s="90" t="s">
        <v>377</v>
      </c>
      <c r="J3316" s="116">
        <v>674</v>
      </c>
      <c r="K3316" s="90" t="s">
        <v>1963</v>
      </c>
      <c r="L3316" s="90" t="s">
        <v>184</v>
      </c>
      <c r="M3316" s="94" t="str">
        <f t="shared" si="54"/>
        <v>DE LA RIVA Lucia</v>
      </c>
      <c r="N3316" s="94" t="str">
        <f>IFERROR(VLOOKUP(A3316,'[2]CLASES-TEMPORADA 2022_2023-2023'!$A:$M,12,0),"")</f>
        <v/>
      </c>
      <c r="O3316" s="90" t="str">
        <f>IFERROR(VLOOKUP(A3316,'[2]CLASES-TEMPORADA 2022_2023-2023'!$A:$M,13,0),"")</f>
        <v/>
      </c>
    </row>
    <row r="3317" spans="1:15" s="94" customFormat="1" x14ac:dyDescent="0.2">
      <c r="A3317" s="116">
        <v>20091</v>
      </c>
      <c r="B3317" s="90" t="s">
        <v>10851</v>
      </c>
      <c r="C3317" s="90" t="s">
        <v>5875</v>
      </c>
      <c r="D3317" s="90" t="s">
        <v>6142</v>
      </c>
      <c r="E3317" s="90" t="s">
        <v>2205</v>
      </c>
      <c r="F3317" s="90" t="s">
        <v>5216</v>
      </c>
      <c r="G3317" s="90" t="s">
        <v>16357</v>
      </c>
      <c r="H3317" s="90" t="s">
        <v>913</v>
      </c>
      <c r="I3317" s="90" t="s">
        <v>985</v>
      </c>
      <c r="J3317" s="116">
        <v>673</v>
      </c>
      <c r="K3317" s="90" t="s">
        <v>1963</v>
      </c>
      <c r="L3317" s="90" t="s">
        <v>583</v>
      </c>
      <c r="M3317" s="94" t="str">
        <f t="shared" si="54"/>
        <v>DE LA MATA Ana</v>
      </c>
      <c r="N3317" s="94" t="str">
        <f>IFERROR(VLOOKUP(A3317,'[2]CLASES-TEMPORADA 2022_2023-2023'!$A:$M,12,0),"")</f>
        <v/>
      </c>
      <c r="O3317" s="90" t="str">
        <f>IFERROR(VLOOKUP(A3317,'[2]CLASES-TEMPORADA 2022_2023-2023'!$A:$M,13,0),"")</f>
        <v/>
      </c>
    </row>
    <row r="3318" spans="1:15" s="94" customFormat="1" x14ac:dyDescent="0.2">
      <c r="A3318" s="116">
        <v>20087</v>
      </c>
      <c r="B3318" s="90" t="s">
        <v>8750</v>
      </c>
      <c r="C3318" s="90" t="s">
        <v>29</v>
      </c>
      <c r="D3318" s="90" t="s">
        <v>47</v>
      </c>
      <c r="E3318" s="90" t="s">
        <v>911</v>
      </c>
      <c r="F3318" s="90" t="s">
        <v>8580</v>
      </c>
      <c r="G3318" s="90" t="s">
        <v>16358</v>
      </c>
      <c r="H3318" s="90" t="s">
        <v>909</v>
      </c>
      <c r="I3318" s="90" t="s">
        <v>1225</v>
      </c>
      <c r="J3318" s="116">
        <v>536</v>
      </c>
      <c r="K3318" s="90" t="s">
        <v>1963</v>
      </c>
      <c r="L3318" s="90" t="s">
        <v>185</v>
      </c>
      <c r="M3318" s="94" t="str">
        <f t="shared" si="54"/>
        <v>SANCHEZ Juan Bautista</v>
      </c>
      <c r="N3318" s="94" t="str">
        <f>IFERROR(VLOOKUP(A3318,'[2]CLASES-TEMPORADA 2022_2023-2023'!$A:$M,12,0),"")</f>
        <v/>
      </c>
      <c r="O3318" s="90" t="str">
        <f>IFERROR(VLOOKUP(A3318,'[2]CLASES-TEMPORADA 2022_2023-2023'!$A:$M,13,0),"")</f>
        <v/>
      </c>
    </row>
    <row r="3319" spans="1:15" s="94" customFormat="1" x14ac:dyDescent="0.2">
      <c r="A3319" s="116">
        <v>20077</v>
      </c>
      <c r="B3319" s="90" t="s">
        <v>8750</v>
      </c>
      <c r="C3319" s="90" t="s">
        <v>1682</v>
      </c>
      <c r="D3319" s="90" t="s">
        <v>19</v>
      </c>
      <c r="E3319" s="90" t="s">
        <v>126</v>
      </c>
      <c r="F3319" s="90" t="s">
        <v>6143</v>
      </c>
      <c r="G3319" s="90" t="s">
        <v>16359</v>
      </c>
      <c r="H3319" s="90" t="s">
        <v>913</v>
      </c>
      <c r="I3319" s="90" t="s">
        <v>2495</v>
      </c>
      <c r="J3319" s="116">
        <v>10193</v>
      </c>
      <c r="K3319" s="90" t="s">
        <v>1963</v>
      </c>
      <c r="L3319" s="90" t="s">
        <v>588</v>
      </c>
      <c r="M3319" s="94" t="str">
        <f t="shared" si="54"/>
        <v>ORTEGA Pablo</v>
      </c>
      <c r="N3319" s="94" t="str">
        <f>IFERROR(VLOOKUP(A3319,'[2]CLASES-TEMPORADA 2022_2023-2023'!$A:$M,12,0),"")</f>
        <v/>
      </c>
      <c r="O3319" s="90" t="str">
        <f>IFERROR(VLOOKUP(A3319,'[2]CLASES-TEMPORADA 2022_2023-2023'!$A:$M,13,0),"")</f>
        <v/>
      </c>
    </row>
    <row r="3320" spans="1:15" s="94" customFormat="1" x14ac:dyDescent="0.2">
      <c r="A3320" s="116">
        <v>20074</v>
      </c>
      <c r="B3320" s="90" t="s">
        <v>8750</v>
      </c>
      <c r="C3320" s="90" t="s">
        <v>6144</v>
      </c>
      <c r="D3320" s="90"/>
      <c r="E3320" s="90" t="s">
        <v>5839</v>
      </c>
      <c r="F3320" s="90" t="s">
        <v>6145</v>
      </c>
      <c r="G3320" s="90" t="s">
        <v>16360</v>
      </c>
      <c r="H3320" s="90" t="s">
        <v>920</v>
      </c>
      <c r="I3320" s="90" t="s">
        <v>915</v>
      </c>
      <c r="J3320" s="116">
        <v>37</v>
      </c>
      <c r="K3320" s="90" t="s">
        <v>2103</v>
      </c>
      <c r="L3320" s="90" t="s">
        <v>185</v>
      </c>
      <c r="M3320" s="94" t="str">
        <f t="shared" si="54"/>
        <v>SMIRNOV Alexander</v>
      </c>
      <c r="N3320" s="94" t="str">
        <f>IFERROR(VLOOKUP(A3320,'[2]CLASES-TEMPORADA 2022_2023-2023'!$A:$M,12,0),"")</f>
        <v/>
      </c>
      <c r="O3320" s="90" t="str">
        <f>IFERROR(VLOOKUP(A3320,'[2]CLASES-TEMPORADA 2022_2023-2023'!$A:$M,13,0),"")</f>
        <v/>
      </c>
    </row>
    <row r="3321" spans="1:15" s="94" customFormat="1" x14ac:dyDescent="0.2">
      <c r="A3321" s="116">
        <v>20073</v>
      </c>
      <c r="B3321" s="90" t="s">
        <v>8750</v>
      </c>
      <c r="C3321" s="90" t="s">
        <v>6146</v>
      </c>
      <c r="D3321" s="90" t="s">
        <v>6147</v>
      </c>
      <c r="E3321" s="90" t="s">
        <v>75</v>
      </c>
      <c r="F3321" s="90" t="s">
        <v>6148</v>
      </c>
      <c r="G3321" s="90" t="s">
        <v>16361</v>
      </c>
      <c r="H3321" s="90" t="s">
        <v>909</v>
      </c>
      <c r="I3321" s="90" t="s">
        <v>915</v>
      </c>
      <c r="J3321" s="116">
        <v>37</v>
      </c>
      <c r="K3321" s="90" t="s">
        <v>1963</v>
      </c>
      <c r="L3321" s="90" t="s">
        <v>185</v>
      </c>
      <c r="M3321" s="94" t="str">
        <f t="shared" ref="M3321:M3384" si="55">CONCATENATE(C3321," ",PROPER(E3321))</f>
        <v>CARULLA Jorge</v>
      </c>
      <c r="N3321" s="94" t="str">
        <f>IFERROR(VLOOKUP(A3321,'[2]CLASES-TEMPORADA 2022_2023-2023'!$A:$M,12,0),"")</f>
        <v/>
      </c>
      <c r="O3321" s="90" t="str">
        <f>IFERROR(VLOOKUP(A3321,'[2]CLASES-TEMPORADA 2022_2023-2023'!$A:$M,13,0),"")</f>
        <v/>
      </c>
    </row>
    <row r="3322" spans="1:15" s="94" customFormat="1" x14ac:dyDescent="0.2">
      <c r="A3322" s="116">
        <v>20061</v>
      </c>
      <c r="B3322" s="90" t="s">
        <v>8750</v>
      </c>
      <c r="C3322" s="90" t="s">
        <v>1891</v>
      </c>
      <c r="D3322" s="90" t="s">
        <v>1283</v>
      </c>
      <c r="E3322" s="90" t="s">
        <v>2873</v>
      </c>
      <c r="F3322" s="90" t="s">
        <v>5661</v>
      </c>
      <c r="G3322" s="90" t="s">
        <v>16362</v>
      </c>
      <c r="H3322" s="90" t="s">
        <v>913</v>
      </c>
      <c r="I3322" s="90" t="s">
        <v>1216</v>
      </c>
      <c r="J3322" s="116">
        <v>10001</v>
      </c>
      <c r="K3322" s="90" t="s">
        <v>1963</v>
      </c>
      <c r="L3322" s="90" t="s">
        <v>591</v>
      </c>
      <c r="M3322" s="94" t="str">
        <f t="shared" si="55"/>
        <v>RECHE Salvador</v>
      </c>
      <c r="N3322" s="94" t="str">
        <f>IFERROR(VLOOKUP(A3322,'[2]CLASES-TEMPORADA 2022_2023-2023'!$A:$M,12,0),"")</f>
        <v/>
      </c>
      <c r="O3322" s="90" t="str">
        <f>IFERROR(VLOOKUP(A3322,'[2]CLASES-TEMPORADA 2022_2023-2023'!$A:$M,13,0),"")</f>
        <v/>
      </c>
    </row>
    <row r="3323" spans="1:15" s="94" customFormat="1" x14ac:dyDescent="0.2">
      <c r="A3323" s="116">
        <v>20044</v>
      </c>
      <c r="B3323" s="90" t="s">
        <v>8750</v>
      </c>
      <c r="C3323" s="90" t="s">
        <v>37</v>
      </c>
      <c r="D3323" s="90" t="s">
        <v>6150</v>
      </c>
      <c r="E3323" s="90" t="s">
        <v>45</v>
      </c>
      <c r="F3323" s="90" t="s">
        <v>6151</v>
      </c>
      <c r="G3323" s="90" t="s">
        <v>16363</v>
      </c>
      <c r="H3323" s="90" t="s">
        <v>913</v>
      </c>
      <c r="I3323" s="90" t="s">
        <v>1225</v>
      </c>
      <c r="J3323" s="116">
        <v>536</v>
      </c>
      <c r="K3323" s="90" t="s">
        <v>1963</v>
      </c>
      <c r="L3323" s="90" t="s">
        <v>185</v>
      </c>
      <c r="M3323" s="94" t="str">
        <f t="shared" si="55"/>
        <v>MORENO Jose</v>
      </c>
      <c r="N3323" s="94" t="str">
        <f>IFERROR(VLOOKUP(A3323,'[2]CLASES-TEMPORADA 2022_2023-2023'!$A:$M,12,0),"")</f>
        <v/>
      </c>
      <c r="O3323" s="90" t="str">
        <f>IFERROR(VLOOKUP(A3323,'[2]CLASES-TEMPORADA 2022_2023-2023'!$A:$M,13,0),"")</f>
        <v/>
      </c>
    </row>
    <row r="3324" spans="1:15" s="94" customFormat="1" x14ac:dyDescent="0.2">
      <c r="A3324" s="116">
        <v>20042</v>
      </c>
      <c r="B3324" s="90" t="s">
        <v>8750</v>
      </c>
      <c r="C3324" s="90" t="s">
        <v>101</v>
      </c>
      <c r="D3324" s="90" t="s">
        <v>712</v>
      </c>
      <c r="E3324" s="90" t="s">
        <v>109</v>
      </c>
      <c r="F3324" s="90" t="s">
        <v>6152</v>
      </c>
      <c r="G3324" s="90" t="s">
        <v>16364</v>
      </c>
      <c r="H3324" s="90" t="s">
        <v>920</v>
      </c>
      <c r="I3324" s="90" t="s">
        <v>1087</v>
      </c>
      <c r="J3324" s="116">
        <v>712</v>
      </c>
      <c r="K3324" s="90" t="s">
        <v>1963</v>
      </c>
      <c r="L3324" s="90" t="s">
        <v>585</v>
      </c>
      <c r="M3324" s="94" t="str">
        <f t="shared" si="55"/>
        <v>VIDAL Juan Carlos</v>
      </c>
      <c r="N3324" s="94">
        <f>IFERROR(VLOOKUP(A3324,'[2]CLASES-TEMPORADA 2022_2023-2023'!$A:$M,12,0),"")</f>
        <v>3</v>
      </c>
      <c r="O3324" s="90" t="str">
        <f>IFERROR(VLOOKUP(A3324,'[2]CLASES-TEMPORADA 2022_2023-2023'!$A:$M,13,0),"")</f>
        <v>NUE</v>
      </c>
    </row>
    <row r="3325" spans="1:15" s="94" customFormat="1" x14ac:dyDescent="0.2">
      <c r="A3325" s="116">
        <v>20039</v>
      </c>
      <c r="B3325" s="90" t="s">
        <v>8750</v>
      </c>
      <c r="C3325" s="90" t="s">
        <v>53</v>
      </c>
      <c r="D3325" s="90" t="s">
        <v>159</v>
      </c>
      <c r="E3325" s="90" t="s">
        <v>110</v>
      </c>
      <c r="F3325" s="90" t="s">
        <v>6153</v>
      </c>
      <c r="G3325" s="90" t="s">
        <v>16365</v>
      </c>
      <c r="H3325" s="90" t="s">
        <v>913</v>
      </c>
      <c r="I3325" s="90" t="s">
        <v>1135</v>
      </c>
      <c r="J3325" s="116">
        <v>2</v>
      </c>
      <c r="K3325" s="90" t="s">
        <v>1963</v>
      </c>
      <c r="L3325" s="90" t="s">
        <v>591</v>
      </c>
      <c r="M3325" s="94" t="str">
        <f t="shared" si="55"/>
        <v>GIL Alvaro</v>
      </c>
      <c r="N3325" s="94" t="str">
        <f>IFERROR(VLOOKUP(A3325,'[2]CLASES-TEMPORADA 2022_2023-2023'!$A:$M,12,0),"")</f>
        <v/>
      </c>
      <c r="O3325" s="90" t="str">
        <f>IFERROR(VLOOKUP(A3325,'[2]CLASES-TEMPORADA 2022_2023-2023'!$A:$M,13,0),"")</f>
        <v/>
      </c>
    </row>
    <row r="3326" spans="1:15" s="94" customFormat="1" x14ac:dyDescent="0.2">
      <c r="A3326" s="116">
        <v>20027</v>
      </c>
      <c r="B3326" s="90" t="s">
        <v>8750</v>
      </c>
      <c r="C3326" s="90" t="s">
        <v>6154</v>
      </c>
      <c r="D3326" s="90" t="s">
        <v>84</v>
      </c>
      <c r="E3326" s="90" t="s">
        <v>24</v>
      </c>
      <c r="F3326" s="90" t="s">
        <v>6155</v>
      </c>
      <c r="G3326" s="90" t="s">
        <v>16366</v>
      </c>
      <c r="H3326" s="90" t="s">
        <v>913</v>
      </c>
      <c r="I3326" s="90" t="s">
        <v>1191</v>
      </c>
      <c r="J3326" s="116">
        <v>446</v>
      </c>
      <c r="K3326" s="90" t="s">
        <v>1963</v>
      </c>
      <c r="L3326" s="90" t="s">
        <v>583</v>
      </c>
      <c r="M3326" s="94" t="str">
        <f t="shared" si="55"/>
        <v>LEYVA Daniel</v>
      </c>
      <c r="N3326" s="94" t="str">
        <f>IFERROR(VLOOKUP(A3326,'[2]CLASES-TEMPORADA 2022_2023-2023'!$A:$M,12,0),"")</f>
        <v/>
      </c>
      <c r="O3326" s="90" t="str">
        <f>IFERROR(VLOOKUP(A3326,'[2]CLASES-TEMPORADA 2022_2023-2023'!$A:$M,13,0),"")</f>
        <v/>
      </c>
    </row>
    <row r="3327" spans="1:15" s="94" customFormat="1" x14ac:dyDescent="0.2">
      <c r="A3327" s="116">
        <v>20003</v>
      </c>
      <c r="B3327" s="90" t="s">
        <v>8750</v>
      </c>
      <c r="C3327" s="90" t="s">
        <v>31</v>
      </c>
      <c r="D3327" s="90" t="s">
        <v>37</v>
      </c>
      <c r="E3327" s="90" t="s">
        <v>23</v>
      </c>
      <c r="F3327" s="90" t="s">
        <v>6294</v>
      </c>
      <c r="G3327" s="90" t="s">
        <v>16367</v>
      </c>
      <c r="H3327" s="90" t="s">
        <v>909</v>
      </c>
      <c r="I3327" s="90" t="s">
        <v>1177</v>
      </c>
      <c r="J3327" s="116">
        <v>80</v>
      </c>
      <c r="K3327" s="90" t="s">
        <v>1963</v>
      </c>
      <c r="L3327" s="90" t="s">
        <v>185</v>
      </c>
      <c r="M3327" s="94" t="str">
        <f t="shared" si="55"/>
        <v>LOPEZ Manuel</v>
      </c>
      <c r="N3327" s="94" t="str">
        <f>IFERROR(VLOOKUP(A3327,'[2]CLASES-TEMPORADA 2022_2023-2023'!$A:$M,12,0),"")</f>
        <v/>
      </c>
      <c r="O3327" s="90" t="str">
        <f>IFERROR(VLOOKUP(A3327,'[2]CLASES-TEMPORADA 2022_2023-2023'!$A:$M,13,0),"")</f>
        <v/>
      </c>
    </row>
    <row r="3328" spans="1:15" s="94" customFormat="1" x14ac:dyDescent="0.2">
      <c r="A3328" s="116">
        <v>19999</v>
      </c>
      <c r="B3328" s="90" t="s">
        <v>8750</v>
      </c>
      <c r="C3328" s="90" t="s">
        <v>1878</v>
      </c>
      <c r="D3328" s="90" t="s">
        <v>6157</v>
      </c>
      <c r="E3328" s="90" t="s">
        <v>6158</v>
      </c>
      <c r="F3328" s="90" t="s">
        <v>6159</v>
      </c>
      <c r="G3328" s="90" t="s">
        <v>16368</v>
      </c>
      <c r="H3328" s="90" t="s">
        <v>920</v>
      </c>
      <c r="I3328" s="90" t="s">
        <v>2478</v>
      </c>
      <c r="J3328" s="116">
        <v>10111</v>
      </c>
      <c r="K3328" s="90" t="s">
        <v>1963</v>
      </c>
      <c r="L3328" s="90" t="s">
        <v>585</v>
      </c>
      <c r="M3328" s="94" t="str">
        <f t="shared" si="55"/>
        <v>GALLARDO Juan Vicente</v>
      </c>
      <c r="N3328" s="94" t="str">
        <f>IFERROR(VLOOKUP(A3328,'[2]CLASES-TEMPORADA 2022_2023-2023'!$A:$M,12,0),"")</f>
        <v/>
      </c>
      <c r="O3328" s="90" t="str">
        <f>IFERROR(VLOOKUP(A3328,'[2]CLASES-TEMPORADA 2022_2023-2023'!$A:$M,13,0),"")</f>
        <v/>
      </c>
    </row>
    <row r="3329" spans="1:15" s="94" customFormat="1" x14ac:dyDescent="0.2">
      <c r="A3329" s="116">
        <v>19998</v>
      </c>
      <c r="B3329" s="90" t="s">
        <v>8750</v>
      </c>
      <c r="C3329" s="90" t="s">
        <v>26</v>
      </c>
      <c r="D3329" s="90" t="s">
        <v>6160</v>
      </c>
      <c r="E3329" s="90" t="s">
        <v>2797</v>
      </c>
      <c r="F3329" s="90" t="s">
        <v>6161</v>
      </c>
      <c r="G3329" s="90" t="s">
        <v>16369</v>
      </c>
      <c r="H3329" s="90" t="s">
        <v>913</v>
      </c>
      <c r="I3329" s="90" t="s">
        <v>1210</v>
      </c>
      <c r="J3329" s="116">
        <v>668</v>
      </c>
      <c r="K3329" s="90" t="s">
        <v>1963</v>
      </c>
      <c r="L3329" s="90" t="s">
        <v>585</v>
      </c>
      <c r="M3329" s="94" t="str">
        <f t="shared" si="55"/>
        <v>GOMEZ Sergi</v>
      </c>
      <c r="N3329" s="94" t="str">
        <f>IFERROR(VLOOKUP(A3329,'[2]CLASES-TEMPORADA 2022_2023-2023'!$A:$M,12,0),"")</f>
        <v/>
      </c>
      <c r="O3329" s="90" t="str">
        <f>IFERROR(VLOOKUP(A3329,'[2]CLASES-TEMPORADA 2022_2023-2023'!$A:$M,13,0),"")</f>
        <v/>
      </c>
    </row>
    <row r="3330" spans="1:15" s="94" customFormat="1" x14ac:dyDescent="0.2">
      <c r="A3330" s="116">
        <v>19995</v>
      </c>
      <c r="B3330" s="90" t="s">
        <v>8750</v>
      </c>
      <c r="C3330" s="90" t="s">
        <v>6162</v>
      </c>
      <c r="D3330" s="90" t="s">
        <v>21</v>
      </c>
      <c r="E3330" s="90" t="s">
        <v>957</v>
      </c>
      <c r="F3330" s="90" t="s">
        <v>6163</v>
      </c>
      <c r="G3330" s="90" t="s">
        <v>16370</v>
      </c>
      <c r="H3330" s="90" t="s">
        <v>913</v>
      </c>
      <c r="I3330" s="90" t="s">
        <v>932</v>
      </c>
      <c r="J3330" s="116">
        <v>165</v>
      </c>
      <c r="K3330" s="90" t="s">
        <v>1963</v>
      </c>
      <c r="L3330" s="90" t="s">
        <v>599</v>
      </c>
      <c r="M3330" s="94" t="str">
        <f t="shared" si="55"/>
        <v>SAN MIGUEL Marcos</v>
      </c>
      <c r="N3330" s="94" t="str">
        <f>IFERROR(VLOOKUP(A3330,'[2]CLASES-TEMPORADA 2022_2023-2023'!$A:$M,12,0),"")</f>
        <v/>
      </c>
      <c r="O3330" s="90" t="str">
        <f>IFERROR(VLOOKUP(A3330,'[2]CLASES-TEMPORADA 2022_2023-2023'!$A:$M,13,0),"")</f>
        <v/>
      </c>
    </row>
    <row r="3331" spans="1:15" s="94" customFormat="1" x14ac:dyDescent="0.2">
      <c r="A3331" s="116">
        <v>19991</v>
      </c>
      <c r="B3331" s="90" t="s">
        <v>10851</v>
      </c>
      <c r="C3331" s="90" t="s">
        <v>1873</v>
      </c>
      <c r="D3331" s="90" t="s">
        <v>46</v>
      </c>
      <c r="E3331" s="90" t="s">
        <v>3481</v>
      </c>
      <c r="F3331" s="90" t="s">
        <v>5547</v>
      </c>
      <c r="G3331" s="90" t="s">
        <v>16371</v>
      </c>
      <c r="H3331" s="90" t="s">
        <v>913</v>
      </c>
      <c r="I3331" s="90" t="s">
        <v>1256</v>
      </c>
      <c r="J3331" s="116">
        <v>10164</v>
      </c>
      <c r="K3331" s="90" t="s">
        <v>1963</v>
      </c>
      <c r="L3331" s="90" t="s">
        <v>604</v>
      </c>
      <c r="M3331" s="94" t="str">
        <f t="shared" si="55"/>
        <v>CELIS Sara</v>
      </c>
      <c r="N3331" s="94" t="str">
        <f>IFERROR(VLOOKUP(A3331,'[2]CLASES-TEMPORADA 2022_2023-2023'!$A:$M,12,0),"")</f>
        <v/>
      </c>
      <c r="O3331" s="90" t="str">
        <f>IFERROR(VLOOKUP(A3331,'[2]CLASES-TEMPORADA 2022_2023-2023'!$A:$M,13,0),"")</f>
        <v/>
      </c>
    </row>
    <row r="3332" spans="1:15" s="94" customFormat="1" x14ac:dyDescent="0.2">
      <c r="A3332" s="116">
        <v>19990</v>
      </c>
      <c r="B3332" s="90" t="s">
        <v>8750</v>
      </c>
      <c r="C3332" s="90" t="s">
        <v>1669</v>
      </c>
      <c r="D3332" s="90" t="s">
        <v>6164</v>
      </c>
      <c r="E3332" s="90" t="s">
        <v>6165</v>
      </c>
      <c r="F3332" s="90" t="s">
        <v>2654</v>
      </c>
      <c r="G3332" s="90" t="s">
        <v>16372</v>
      </c>
      <c r="H3332" s="90" t="s">
        <v>913</v>
      </c>
      <c r="I3332" s="90" t="s">
        <v>1150</v>
      </c>
      <c r="J3332" s="116">
        <v>439</v>
      </c>
      <c r="K3332" s="90" t="s">
        <v>1963</v>
      </c>
      <c r="L3332" s="90" t="s">
        <v>583</v>
      </c>
      <c r="M3332" s="94" t="str">
        <f t="shared" si="55"/>
        <v>SOLA Hector Frank</v>
      </c>
      <c r="N3332" s="94" t="str">
        <f>IFERROR(VLOOKUP(A3332,'[2]CLASES-TEMPORADA 2022_2023-2023'!$A:$M,12,0),"")</f>
        <v/>
      </c>
      <c r="O3332" s="90" t="str">
        <f>IFERROR(VLOOKUP(A3332,'[2]CLASES-TEMPORADA 2022_2023-2023'!$A:$M,13,0),"")</f>
        <v/>
      </c>
    </row>
    <row r="3333" spans="1:15" s="94" customFormat="1" x14ac:dyDescent="0.2">
      <c r="A3333" s="116">
        <v>19986</v>
      </c>
      <c r="B3333" s="90" t="s">
        <v>8750</v>
      </c>
      <c r="C3333" s="90" t="s">
        <v>6166</v>
      </c>
      <c r="D3333" s="90" t="s">
        <v>1298</v>
      </c>
      <c r="E3333" s="90" t="s">
        <v>18</v>
      </c>
      <c r="F3333" s="90" t="s">
        <v>4794</v>
      </c>
      <c r="G3333" s="90" t="s">
        <v>16373</v>
      </c>
      <c r="H3333" s="90" t="s">
        <v>913</v>
      </c>
      <c r="I3333" s="90" t="s">
        <v>1177</v>
      </c>
      <c r="J3333" s="116">
        <v>80</v>
      </c>
      <c r="K3333" s="90" t="s">
        <v>1963</v>
      </c>
      <c r="L3333" s="90" t="s">
        <v>185</v>
      </c>
      <c r="M3333" s="94" t="str">
        <f t="shared" si="55"/>
        <v>ALARCÓN Enrique</v>
      </c>
      <c r="N3333" s="94" t="str">
        <f>IFERROR(VLOOKUP(A3333,'[2]CLASES-TEMPORADA 2022_2023-2023'!$A:$M,12,0),"")</f>
        <v/>
      </c>
      <c r="O3333" s="90" t="str">
        <f>IFERROR(VLOOKUP(A3333,'[2]CLASES-TEMPORADA 2022_2023-2023'!$A:$M,13,0),"")</f>
        <v/>
      </c>
    </row>
    <row r="3334" spans="1:15" s="94" customFormat="1" x14ac:dyDescent="0.2">
      <c r="A3334" s="116">
        <v>19979</v>
      </c>
      <c r="B3334" s="90" t="s">
        <v>8750</v>
      </c>
      <c r="C3334" s="90" t="s">
        <v>53</v>
      </c>
      <c r="D3334" s="90" t="s">
        <v>1477</v>
      </c>
      <c r="E3334" s="90" t="s">
        <v>1086</v>
      </c>
      <c r="F3334" s="90" t="s">
        <v>16374</v>
      </c>
      <c r="G3334" s="90" t="s">
        <v>16375</v>
      </c>
      <c r="H3334" s="90" t="s">
        <v>913</v>
      </c>
      <c r="I3334" s="90" t="s">
        <v>1165</v>
      </c>
      <c r="J3334" s="116">
        <v>10084</v>
      </c>
      <c r="K3334" s="90" t="s">
        <v>1963</v>
      </c>
      <c r="L3334" s="90" t="s">
        <v>585</v>
      </c>
      <c r="M3334" s="94" t="str">
        <f t="shared" si="55"/>
        <v>GIL Francisco Jose</v>
      </c>
      <c r="N3334" s="94" t="str">
        <f>IFERROR(VLOOKUP(A3334,'[2]CLASES-TEMPORADA 2022_2023-2023'!$A:$M,12,0),"")</f>
        <v/>
      </c>
      <c r="O3334" s="90" t="str">
        <f>IFERROR(VLOOKUP(A3334,'[2]CLASES-TEMPORADA 2022_2023-2023'!$A:$M,13,0),"")</f>
        <v/>
      </c>
    </row>
    <row r="3335" spans="1:15" s="94" customFormat="1" x14ac:dyDescent="0.2">
      <c r="A3335" s="116">
        <v>19974</v>
      </c>
      <c r="B3335" s="90" t="s">
        <v>10851</v>
      </c>
      <c r="C3335" s="90" t="s">
        <v>104</v>
      </c>
      <c r="D3335" s="90" t="s">
        <v>1477</v>
      </c>
      <c r="E3335" s="90" t="s">
        <v>16376</v>
      </c>
      <c r="F3335" s="90" t="s">
        <v>11032</v>
      </c>
      <c r="G3335" s="90" t="s">
        <v>16377</v>
      </c>
      <c r="H3335" s="90" t="s">
        <v>913</v>
      </c>
      <c r="I3335" s="90" t="s">
        <v>975</v>
      </c>
      <c r="J3335" s="116">
        <v>546</v>
      </c>
      <c r="K3335" s="90" t="s">
        <v>1963</v>
      </c>
      <c r="L3335" s="90" t="s">
        <v>593</v>
      </c>
      <c r="M3335" s="94" t="str">
        <f t="shared" si="55"/>
        <v>CAMACHO Laksmi</v>
      </c>
      <c r="N3335" s="94" t="str">
        <f>IFERROR(VLOOKUP(A3335,'[2]CLASES-TEMPORADA 2022_2023-2023'!$A:$M,12,0),"")</f>
        <v/>
      </c>
      <c r="O3335" s="90" t="str">
        <f>IFERROR(VLOOKUP(A3335,'[2]CLASES-TEMPORADA 2022_2023-2023'!$A:$M,13,0),"")</f>
        <v/>
      </c>
    </row>
    <row r="3336" spans="1:15" s="94" customFormat="1" x14ac:dyDescent="0.2">
      <c r="A3336" s="116">
        <v>19973</v>
      </c>
      <c r="B3336" s="90" t="s">
        <v>8750</v>
      </c>
      <c r="C3336" s="90" t="s">
        <v>3820</v>
      </c>
      <c r="D3336" s="90" t="s">
        <v>46</v>
      </c>
      <c r="E3336" s="90" t="s">
        <v>924</v>
      </c>
      <c r="F3336" s="90" t="s">
        <v>6167</v>
      </c>
      <c r="G3336" s="90" t="s">
        <v>16378</v>
      </c>
      <c r="H3336" s="90" t="s">
        <v>913</v>
      </c>
      <c r="I3336" s="90" t="s">
        <v>1216</v>
      </c>
      <c r="J3336" s="116">
        <v>10001</v>
      </c>
      <c r="K3336" s="90" t="s">
        <v>1963</v>
      </c>
      <c r="L3336" s="90" t="s">
        <v>591</v>
      </c>
      <c r="M3336" s="94" t="str">
        <f t="shared" si="55"/>
        <v>RINCON Alonso</v>
      </c>
      <c r="N3336" s="94" t="str">
        <f>IFERROR(VLOOKUP(A3336,'[2]CLASES-TEMPORADA 2022_2023-2023'!$A:$M,12,0),"")</f>
        <v/>
      </c>
      <c r="O3336" s="90" t="str">
        <f>IFERROR(VLOOKUP(A3336,'[2]CLASES-TEMPORADA 2022_2023-2023'!$A:$M,13,0),"")</f>
        <v/>
      </c>
    </row>
    <row r="3337" spans="1:15" s="94" customFormat="1" x14ac:dyDescent="0.2">
      <c r="A3337" s="116">
        <v>19962</v>
      </c>
      <c r="B3337" s="90" t="s">
        <v>8750</v>
      </c>
      <c r="C3337" s="90" t="s">
        <v>26</v>
      </c>
      <c r="D3337" s="90" t="s">
        <v>6168</v>
      </c>
      <c r="E3337" s="90" t="s">
        <v>34</v>
      </c>
      <c r="F3337" s="90" t="s">
        <v>6169</v>
      </c>
      <c r="G3337" s="90" t="s">
        <v>16379</v>
      </c>
      <c r="H3337" s="90" t="s">
        <v>920</v>
      </c>
      <c r="I3337" s="90" t="s">
        <v>400</v>
      </c>
      <c r="J3337" s="116">
        <v>737</v>
      </c>
      <c r="K3337" s="90" t="s">
        <v>1963</v>
      </c>
      <c r="L3337" s="90" t="s">
        <v>591</v>
      </c>
      <c r="M3337" s="94" t="str">
        <f t="shared" si="55"/>
        <v>GOMEZ Alejandro</v>
      </c>
      <c r="N3337" s="94" t="str">
        <f>IFERROR(VLOOKUP(A3337,'[2]CLASES-TEMPORADA 2022_2023-2023'!$A:$M,12,0),"")</f>
        <v/>
      </c>
      <c r="O3337" s="90" t="str">
        <f>IFERROR(VLOOKUP(A3337,'[2]CLASES-TEMPORADA 2022_2023-2023'!$A:$M,13,0),"")</f>
        <v/>
      </c>
    </row>
    <row r="3338" spans="1:15" s="94" customFormat="1" x14ac:dyDescent="0.2">
      <c r="A3338" s="116">
        <v>19958</v>
      </c>
      <c r="B3338" s="90" t="s">
        <v>8750</v>
      </c>
      <c r="C3338" s="90" t="s">
        <v>16380</v>
      </c>
      <c r="D3338" s="90" t="s">
        <v>16381</v>
      </c>
      <c r="E3338" s="90" t="s">
        <v>98</v>
      </c>
      <c r="F3338" s="90" t="s">
        <v>16382</v>
      </c>
      <c r="G3338" s="90" t="s">
        <v>16383</v>
      </c>
      <c r="H3338" s="90" t="s">
        <v>909</v>
      </c>
      <c r="I3338" s="90" t="s">
        <v>455</v>
      </c>
      <c r="J3338" s="116">
        <v>10074</v>
      </c>
      <c r="K3338" s="90" t="s">
        <v>1963</v>
      </c>
      <c r="L3338" s="90" t="s">
        <v>520</v>
      </c>
      <c r="M3338" s="94" t="str">
        <f t="shared" si="55"/>
        <v>GUNTIN Antonio Jose</v>
      </c>
      <c r="N3338" s="94" t="str">
        <f>IFERROR(VLOOKUP(A3338,'[2]CLASES-TEMPORADA 2022_2023-2023'!$A:$M,12,0),"")</f>
        <v/>
      </c>
      <c r="O3338" s="90" t="str">
        <f>IFERROR(VLOOKUP(A3338,'[2]CLASES-TEMPORADA 2022_2023-2023'!$A:$M,13,0),"")</f>
        <v/>
      </c>
    </row>
    <row r="3339" spans="1:15" s="94" customFormat="1" x14ac:dyDescent="0.2">
      <c r="A3339" s="116">
        <v>19945</v>
      </c>
      <c r="B3339" s="90" t="s">
        <v>8750</v>
      </c>
      <c r="C3339" s="90" t="s">
        <v>6170</v>
      </c>
      <c r="D3339" s="90" t="s">
        <v>60</v>
      </c>
      <c r="E3339" s="90" t="s">
        <v>6171</v>
      </c>
      <c r="F3339" s="90" t="s">
        <v>6172</v>
      </c>
      <c r="G3339" s="90" t="s">
        <v>16384</v>
      </c>
      <c r="H3339" s="90" t="s">
        <v>920</v>
      </c>
      <c r="I3339" s="90" t="s">
        <v>15291</v>
      </c>
      <c r="J3339" s="116">
        <v>10455</v>
      </c>
      <c r="K3339" s="90" t="s">
        <v>1963</v>
      </c>
      <c r="L3339" s="90" t="s">
        <v>586</v>
      </c>
      <c r="M3339" s="94" t="str">
        <f t="shared" si="55"/>
        <v>NAHARRO Francis</v>
      </c>
      <c r="N3339" s="94" t="str">
        <f>IFERROR(VLOOKUP(A3339,'[2]CLASES-TEMPORADA 2022_2023-2023'!$A:$M,12,0),"")</f>
        <v/>
      </c>
      <c r="O3339" s="90" t="str">
        <f>IFERROR(VLOOKUP(A3339,'[2]CLASES-TEMPORADA 2022_2023-2023'!$A:$M,13,0),"")</f>
        <v/>
      </c>
    </row>
    <row r="3340" spans="1:15" s="94" customFormat="1" x14ac:dyDescent="0.2">
      <c r="A3340" s="116">
        <v>19919</v>
      </c>
      <c r="B3340" s="90" t="s">
        <v>8750</v>
      </c>
      <c r="C3340" s="90" t="s">
        <v>69</v>
      </c>
      <c r="D3340" s="90" t="s">
        <v>66</v>
      </c>
      <c r="E3340" s="90" t="s">
        <v>6173</v>
      </c>
      <c r="F3340" s="90" t="s">
        <v>6174</v>
      </c>
      <c r="G3340" s="90" t="s">
        <v>16385</v>
      </c>
      <c r="H3340" s="90" t="s">
        <v>913</v>
      </c>
      <c r="I3340" s="90" t="s">
        <v>975</v>
      </c>
      <c r="J3340" s="116">
        <v>546</v>
      </c>
      <c r="K3340" s="90" t="s">
        <v>1963</v>
      </c>
      <c r="L3340" s="90" t="s">
        <v>593</v>
      </c>
      <c r="M3340" s="94" t="str">
        <f t="shared" si="55"/>
        <v>PEREZ Rayco Manuel</v>
      </c>
      <c r="N3340" s="94" t="str">
        <f>IFERROR(VLOOKUP(A3340,'[2]CLASES-TEMPORADA 2022_2023-2023'!$A:$M,12,0),"")</f>
        <v/>
      </c>
      <c r="O3340" s="90" t="str">
        <f>IFERROR(VLOOKUP(A3340,'[2]CLASES-TEMPORADA 2022_2023-2023'!$A:$M,13,0),"")</f>
        <v/>
      </c>
    </row>
    <row r="3341" spans="1:15" s="94" customFormat="1" x14ac:dyDescent="0.2">
      <c r="A3341" s="116">
        <v>19915</v>
      </c>
      <c r="B3341" s="90" t="s">
        <v>8750</v>
      </c>
      <c r="C3341" s="90" t="s">
        <v>66</v>
      </c>
      <c r="D3341" s="90" t="s">
        <v>5185</v>
      </c>
      <c r="E3341" s="90" t="s">
        <v>107</v>
      </c>
      <c r="F3341" s="90" t="s">
        <v>6175</v>
      </c>
      <c r="G3341" s="90" t="s">
        <v>16386</v>
      </c>
      <c r="H3341" s="90" t="s">
        <v>913</v>
      </c>
      <c r="I3341" s="90" t="s">
        <v>1210</v>
      </c>
      <c r="J3341" s="116">
        <v>668</v>
      </c>
      <c r="K3341" s="90" t="s">
        <v>1963</v>
      </c>
      <c r="L3341" s="90" t="s">
        <v>585</v>
      </c>
      <c r="M3341" s="94" t="str">
        <f t="shared" si="55"/>
        <v>MARTIN Ivan</v>
      </c>
      <c r="N3341" s="94" t="str">
        <f>IFERROR(VLOOKUP(A3341,'[2]CLASES-TEMPORADA 2022_2023-2023'!$A:$M,12,0),"")</f>
        <v/>
      </c>
      <c r="O3341" s="90" t="str">
        <f>IFERROR(VLOOKUP(A3341,'[2]CLASES-TEMPORADA 2022_2023-2023'!$A:$M,13,0),"")</f>
        <v/>
      </c>
    </row>
    <row r="3342" spans="1:15" s="94" customFormat="1" x14ac:dyDescent="0.2">
      <c r="A3342" s="116">
        <v>19913</v>
      </c>
      <c r="B3342" s="90" t="s">
        <v>8750</v>
      </c>
      <c r="C3342" s="90" t="s">
        <v>21</v>
      </c>
      <c r="D3342" s="90" t="s">
        <v>144</v>
      </c>
      <c r="E3342" s="90" t="s">
        <v>124</v>
      </c>
      <c r="F3342" s="90" t="s">
        <v>5690</v>
      </c>
      <c r="G3342" s="90" t="s">
        <v>16387</v>
      </c>
      <c r="H3342" s="90" t="s">
        <v>913</v>
      </c>
      <c r="I3342" s="90" t="s">
        <v>2495</v>
      </c>
      <c r="J3342" s="116">
        <v>10193</v>
      </c>
      <c r="K3342" s="90" t="s">
        <v>1963</v>
      </c>
      <c r="L3342" s="90" t="s">
        <v>588</v>
      </c>
      <c r="M3342" s="94" t="str">
        <f t="shared" si="55"/>
        <v>GARCIA Iker</v>
      </c>
      <c r="N3342" s="94" t="str">
        <f>IFERROR(VLOOKUP(A3342,'[2]CLASES-TEMPORADA 2022_2023-2023'!$A:$M,12,0),"")</f>
        <v/>
      </c>
      <c r="O3342" s="90" t="str">
        <f>IFERROR(VLOOKUP(A3342,'[2]CLASES-TEMPORADA 2022_2023-2023'!$A:$M,13,0),"")</f>
        <v/>
      </c>
    </row>
    <row r="3343" spans="1:15" s="94" customFormat="1" x14ac:dyDescent="0.2">
      <c r="A3343" s="116">
        <v>19912</v>
      </c>
      <c r="B3343" s="90" t="s">
        <v>8750</v>
      </c>
      <c r="C3343" s="90" t="s">
        <v>6176</v>
      </c>
      <c r="D3343" s="90" t="s">
        <v>5697</v>
      </c>
      <c r="E3343" s="90" t="s">
        <v>6177</v>
      </c>
      <c r="F3343" s="90" t="s">
        <v>4211</v>
      </c>
      <c r="G3343" s="90" t="s">
        <v>16388</v>
      </c>
      <c r="H3343" s="90" t="s">
        <v>913</v>
      </c>
      <c r="I3343" s="90" t="s">
        <v>2495</v>
      </c>
      <c r="J3343" s="116">
        <v>10193</v>
      </c>
      <c r="K3343" s="90" t="s">
        <v>1963</v>
      </c>
      <c r="L3343" s="90" t="s">
        <v>588</v>
      </c>
      <c r="M3343" s="94" t="str">
        <f t="shared" si="55"/>
        <v>OLEA Aieko</v>
      </c>
      <c r="N3343" s="94" t="str">
        <f>IFERROR(VLOOKUP(A3343,'[2]CLASES-TEMPORADA 2022_2023-2023'!$A:$M,12,0),"")</f>
        <v/>
      </c>
      <c r="O3343" s="90" t="str">
        <f>IFERROR(VLOOKUP(A3343,'[2]CLASES-TEMPORADA 2022_2023-2023'!$A:$M,13,0),"")</f>
        <v/>
      </c>
    </row>
    <row r="3344" spans="1:15" s="94" customFormat="1" x14ac:dyDescent="0.2">
      <c r="A3344" s="116">
        <v>19903</v>
      </c>
      <c r="B3344" s="90" t="s">
        <v>8750</v>
      </c>
      <c r="C3344" s="90" t="s">
        <v>46</v>
      </c>
      <c r="D3344" s="90" t="s">
        <v>6178</v>
      </c>
      <c r="E3344" s="90" t="s">
        <v>6179</v>
      </c>
      <c r="F3344" s="90" t="s">
        <v>6180</v>
      </c>
      <c r="G3344" s="90" t="s">
        <v>16389</v>
      </c>
      <c r="H3344" s="90" t="s">
        <v>920</v>
      </c>
      <c r="I3344" s="90" t="s">
        <v>1217</v>
      </c>
      <c r="J3344" s="116">
        <v>10130</v>
      </c>
      <c r="K3344" s="90" t="s">
        <v>1963</v>
      </c>
      <c r="L3344" s="90" t="s">
        <v>591</v>
      </c>
      <c r="M3344" s="94" t="str">
        <f t="shared" si="55"/>
        <v>RODRIGUEZ Juan Miguel</v>
      </c>
      <c r="N3344" s="94" t="str">
        <f>IFERROR(VLOOKUP(A3344,'[2]CLASES-TEMPORADA 2022_2023-2023'!$A:$M,12,0),"")</f>
        <v/>
      </c>
      <c r="O3344" s="90" t="str">
        <f>IFERROR(VLOOKUP(A3344,'[2]CLASES-TEMPORADA 2022_2023-2023'!$A:$M,13,0),"")</f>
        <v/>
      </c>
    </row>
    <row r="3345" spans="1:15" s="94" customFormat="1" x14ac:dyDescent="0.2">
      <c r="A3345" s="116">
        <v>19896</v>
      </c>
      <c r="B3345" s="90" t="s">
        <v>8750</v>
      </c>
      <c r="C3345" s="90" t="s">
        <v>2600</v>
      </c>
      <c r="D3345" s="90" t="s">
        <v>6181</v>
      </c>
      <c r="E3345" s="90" t="s">
        <v>54</v>
      </c>
      <c r="F3345" s="90" t="s">
        <v>6182</v>
      </c>
      <c r="G3345" s="90" t="s">
        <v>16390</v>
      </c>
      <c r="H3345" s="90" t="s">
        <v>920</v>
      </c>
      <c r="I3345" s="90" t="s">
        <v>1212</v>
      </c>
      <c r="J3345" s="116">
        <v>10083</v>
      </c>
      <c r="K3345" s="90" t="s">
        <v>1963</v>
      </c>
      <c r="L3345" s="90" t="s">
        <v>586</v>
      </c>
      <c r="M3345" s="94" t="str">
        <f t="shared" si="55"/>
        <v>FRANCO Carlos</v>
      </c>
      <c r="N3345" s="94" t="str">
        <f>IFERROR(VLOOKUP(A3345,'[2]CLASES-TEMPORADA 2022_2023-2023'!$A:$M,12,0),"")</f>
        <v/>
      </c>
      <c r="O3345" s="90" t="str">
        <f>IFERROR(VLOOKUP(A3345,'[2]CLASES-TEMPORADA 2022_2023-2023'!$A:$M,13,0),"")</f>
        <v/>
      </c>
    </row>
    <row r="3346" spans="1:15" s="94" customFormat="1" x14ac:dyDescent="0.2">
      <c r="A3346" s="116">
        <v>19894</v>
      </c>
      <c r="B3346" s="90" t="s">
        <v>8750</v>
      </c>
      <c r="C3346" s="90" t="s">
        <v>1487</v>
      </c>
      <c r="D3346" s="90" t="s">
        <v>1985</v>
      </c>
      <c r="E3346" s="90" t="s">
        <v>6183</v>
      </c>
      <c r="F3346" s="90" t="s">
        <v>2696</v>
      </c>
      <c r="G3346" s="90" t="s">
        <v>16391</v>
      </c>
      <c r="H3346" s="90" t="s">
        <v>920</v>
      </c>
      <c r="I3346" s="90" t="s">
        <v>1212</v>
      </c>
      <c r="J3346" s="116">
        <v>10083</v>
      </c>
      <c r="K3346" s="90" t="s">
        <v>1963</v>
      </c>
      <c r="L3346" s="90" t="s">
        <v>586</v>
      </c>
      <c r="M3346" s="94" t="str">
        <f t="shared" si="55"/>
        <v>AGUADO José Manuel</v>
      </c>
      <c r="N3346" s="94" t="str">
        <f>IFERROR(VLOOKUP(A3346,'[2]CLASES-TEMPORADA 2022_2023-2023'!$A:$M,12,0),"")</f>
        <v/>
      </c>
      <c r="O3346" s="90" t="str">
        <f>IFERROR(VLOOKUP(A3346,'[2]CLASES-TEMPORADA 2022_2023-2023'!$A:$M,13,0),"")</f>
        <v/>
      </c>
    </row>
    <row r="3347" spans="1:15" s="94" customFormat="1" x14ac:dyDescent="0.2">
      <c r="A3347" s="116">
        <v>19892</v>
      </c>
      <c r="B3347" s="90" t="s">
        <v>8750</v>
      </c>
      <c r="C3347" s="90" t="s">
        <v>1578</v>
      </c>
      <c r="D3347" s="90" t="s">
        <v>1676</v>
      </c>
      <c r="E3347" s="90" t="s">
        <v>1107</v>
      </c>
      <c r="F3347" s="90" t="s">
        <v>6184</v>
      </c>
      <c r="G3347" s="90" t="s">
        <v>16392</v>
      </c>
      <c r="H3347" s="90" t="s">
        <v>913</v>
      </c>
      <c r="I3347" s="90" t="s">
        <v>919</v>
      </c>
      <c r="J3347" s="116">
        <v>47</v>
      </c>
      <c r="K3347" s="90" t="s">
        <v>1963</v>
      </c>
      <c r="L3347" s="90" t="s">
        <v>585</v>
      </c>
      <c r="M3347" s="94" t="str">
        <f t="shared" si="55"/>
        <v>PUERTO Hector</v>
      </c>
      <c r="N3347" s="94" t="str">
        <f>IFERROR(VLOOKUP(A3347,'[2]CLASES-TEMPORADA 2022_2023-2023'!$A:$M,12,0),"")</f>
        <v/>
      </c>
      <c r="O3347" s="90" t="str">
        <f>IFERROR(VLOOKUP(A3347,'[2]CLASES-TEMPORADA 2022_2023-2023'!$A:$M,13,0),"")</f>
        <v/>
      </c>
    </row>
    <row r="3348" spans="1:15" s="94" customFormat="1" x14ac:dyDescent="0.2">
      <c r="A3348" s="116">
        <v>19884</v>
      </c>
      <c r="B3348" s="90" t="s">
        <v>8750</v>
      </c>
      <c r="C3348" s="90" t="s">
        <v>1043</v>
      </c>
      <c r="D3348" s="90" t="s">
        <v>1415</v>
      </c>
      <c r="E3348" s="90" t="s">
        <v>34</v>
      </c>
      <c r="F3348" s="90" t="s">
        <v>5672</v>
      </c>
      <c r="G3348" s="90" t="s">
        <v>16393</v>
      </c>
      <c r="H3348" s="90" t="s">
        <v>913</v>
      </c>
      <c r="I3348" s="90" t="s">
        <v>1169</v>
      </c>
      <c r="J3348" s="116">
        <v>678</v>
      </c>
      <c r="K3348" s="90" t="s">
        <v>1963</v>
      </c>
      <c r="L3348" s="90" t="s">
        <v>586</v>
      </c>
      <c r="M3348" s="94" t="str">
        <f t="shared" si="55"/>
        <v>HERRERO Alejandro</v>
      </c>
      <c r="N3348" s="94" t="str">
        <f>IFERROR(VLOOKUP(A3348,'[2]CLASES-TEMPORADA 2022_2023-2023'!$A:$M,12,0),"")</f>
        <v/>
      </c>
      <c r="O3348" s="90" t="str">
        <f>IFERROR(VLOOKUP(A3348,'[2]CLASES-TEMPORADA 2022_2023-2023'!$A:$M,13,0),"")</f>
        <v/>
      </c>
    </row>
    <row r="3349" spans="1:15" s="94" customFormat="1" x14ac:dyDescent="0.2">
      <c r="A3349" s="116">
        <v>19872</v>
      </c>
      <c r="B3349" s="90" t="s">
        <v>8750</v>
      </c>
      <c r="C3349" s="90" t="s">
        <v>2054</v>
      </c>
      <c r="D3349" s="90" t="s">
        <v>46</v>
      </c>
      <c r="E3349" s="90" t="s">
        <v>45</v>
      </c>
      <c r="F3349" s="90" t="s">
        <v>16394</v>
      </c>
      <c r="G3349" s="90" t="s">
        <v>16395</v>
      </c>
      <c r="H3349" s="90" t="s">
        <v>913</v>
      </c>
      <c r="I3349" s="90" t="s">
        <v>1161</v>
      </c>
      <c r="J3349" s="116">
        <v>10129</v>
      </c>
      <c r="K3349" s="90" t="s">
        <v>1963</v>
      </c>
      <c r="L3349" s="90" t="s">
        <v>598</v>
      </c>
      <c r="M3349" s="94" t="str">
        <f t="shared" si="55"/>
        <v>OLIVER Jose</v>
      </c>
      <c r="N3349" s="94" t="str">
        <f>IFERROR(VLOOKUP(A3349,'[2]CLASES-TEMPORADA 2022_2023-2023'!$A:$M,12,0),"")</f>
        <v/>
      </c>
      <c r="O3349" s="90" t="str">
        <f>IFERROR(VLOOKUP(A3349,'[2]CLASES-TEMPORADA 2022_2023-2023'!$A:$M,13,0),"")</f>
        <v/>
      </c>
    </row>
    <row r="3350" spans="1:15" s="94" customFormat="1" x14ac:dyDescent="0.2">
      <c r="A3350" s="116">
        <v>19868</v>
      </c>
      <c r="B3350" s="90" t="s">
        <v>8750</v>
      </c>
      <c r="C3350" s="90" t="s">
        <v>46</v>
      </c>
      <c r="D3350" s="90" t="s">
        <v>6186</v>
      </c>
      <c r="E3350" s="90" t="s">
        <v>58</v>
      </c>
      <c r="F3350" s="90" t="s">
        <v>3983</v>
      </c>
      <c r="G3350" s="90" t="s">
        <v>16396</v>
      </c>
      <c r="H3350" s="90" t="s">
        <v>913</v>
      </c>
      <c r="I3350" s="90" t="s">
        <v>958</v>
      </c>
      <c r="J3350" s="116">
        <v>355</v>
      </c>
      <c r="K3350" s="90" t="s">
        <v>1963</v>
      </c>
      <c r="L3350" s="90" t="s">
        <v>604</v>
      </c>
      <c r="M3350" s="94" t="str">
        <f t="shared" si="55"/>
        <v>RODRIGUEZ Angel</v>
      </c>
      <c r="N3350" s="94" t="str">
        <f>IFERROR(VLOOKUP(A3350,'[2]CLASES-TEMPORADA 2022_2023-2023'!$A:$M,12,0),"")</f>
        <v/>
      </c>
      <c r="O3350" s="90" t="str">
        <f>IFERROR(VLOOKUP(A3350,'[2]CLASES-TEMPORADA 2022_2023-2023'!$A:$M,13,0),"")</f>
        <v/>
      </c>
    </row>
    <row r="3351" spans="1:15" s="94" customFormat="1" x14ac:dyDescent="0.2">
      <c r="A3351" s="116">
        <v>19866</v>
      </c>
      <c r="B3351" s="90" t="s">
        <v>8750</v>
      </c>
      <c r="C3351" s="90" t="s">
        <v>1601</v>
      </c>
      <c r="D3351" s="90" t="s">
        <v>6187</v>
      </c>
      <c r="E3351" s="90" t="s">
        <v>77</v>
      </c>
      <c r="F3351" s="90" t="s">
        <v>5035</v>
      </c>
      <c r="G3351" s="90" t="s">
        <v>16397</v>
      </c>
      <c r="H3351" s="90" t="s">
        <v>913</v>
      </c>
      <c r="I3351" s="90" t="s">
        <v>971</v>
      </c>
      <c r="J3351" s="116">
        <v>10124</v>
      </c>
      <c r="K3351" s="90" t="s">
        <v>1963</v>
      </c>
      <c r="L3351" s="90" t="s">
        <v>583</v>
      </c>
      <c r="M3351" s="94" t="str">
        <f t="shared" si="55"/>
        <v>LÓPEZ Alberto</v>
      </c>
      <c r="N3351" s="94" t="str">
        <f>IFERROR(VLOOKUP(A3351,'[2]CLASES-TEMPORADA 2022_2023-2023'!$A:$M,12,0),"")</f>
        <v/>
      </c>
      <c r="O3351" s="90" t="str">
        <f>IFERROR(VLOOKUP(A3351,'[2]CLASES-TEMPORADA 2022_2023-2023'!$A:$M,13,0),"")</f>
        <v/>
      </c>
    </row>
    <row r="3352" spans="1:15" s="94" customFormat="1" x14ac:dyDescent="0.2">
      <c r="A3352" s="116">
        <v>19862</v>
      </c>
      <c r="B3352" s="90" t="s">
        <v>8750</v>
      </c>
      <c r="C3352" s="90" t="s">
        <v>6188</v>
      </c>
      <c r="D3352" s="90"/>
      <c r="E3352" s="90" t="s">
        <v>6189</v>
      </c>
      <c r="F3352" s="90" t="s">
        <v>6190</v>
      </c>
      <c r="G3352" s="90" t="s">
        <v>16398</v>
      </c>
      <c r="H3352" s="90" t="s">
        <v>920</v>
      </c>
      <c r="I3352" s="90" t="s">
        <v>1255</v>
      </c>
      <c r="J3352" s="116">
        <v>603</v>
      </c>
      <c r="K3352" s="90" t="s">
        <v>1963</v>
      </c>
      <c r="L3352" s="90" t="s">
        <v>184</v>
      </c>
      <c r="M3352" s="94" t="str">
        <f t="shared" si="55"/>
        <v>LEDDEN James Varville</v>
      </c>
      <c r="N3352" s="94" t="str">
        <f>IFERROR(VLOOKUP(A3352,'[2]CLASES-TEMPORADA 2022_2023-2023'!$A:$M,12,0),"")</f>
        <v/>
      </c>
      <c r="O3352" s="90" t="str">
        <f>IFERROR(VLOOKUP(A3352,'[2]CLASES-TEMPORADA 2022_2023-2023'!$A:$M,13,0),"")</f>
        <v/>
      </c>
    </row>
    <row r="3353" spans="1:15" s="94" customFormat="1" x14ac:dyDescent="0.2">
      <c r="A3353" s="116">
        <v>19855</v>
      </c>
      <c r="B3353" s="90" t="s">
        <v>10851</v>
      </c>
      <c r="C3353" s="90" t="s">
        <v>22</v>
      </c>
      <c r="D3353" s="90" t="s">
        <v>69</v>
      </c>
      <c r="E3353" s="90" t="s">
        <v>3026</v>
      </c>
      <c r="F3353" s="90" t="s">
        <v>16399</v>
      </c>
      <c r="G3353" s="90" t="s">
        <v>16400</v>
      </c>
      <c r="H3353" s="90" t="s">
        <v>913</v>
      </c>
      <c r="I3353" s="90" t="s">
        <v>1161</v>
      </c>
      <c r="J3353" s="116">
        <v>10129</v>
      </c>
      <c r="K3353" s="90" t="s">
        <v>1963</v>
      </c>
      <c r="L3353" s="90" t="s">
        <v>598</v>
      </c>
      <c r="M3353" s="94" t="str">
        <f t="shared" si="55"/>
        <v>FERNANDEZ Elena</v>
      </c>
      <c r="N3353" s="94" t="str">
        <f>IFERROR(VLOOKUP(A3353,'[2]CLASES-TEMPORADA 2022_2023-2023'!$A:$M,12,0),"")</f>
        <v/>
      </c>
      <c r="O3353" s="90" t="str">
        <f>IFERROR(VLOOKUP(A3353,'[2]CLASES-TEMPORADA 2022_2023-2023'!$A:$M,13,0),"")</f>
        <v/>
      </c>
    </row>
    <row r="3354" spans="1:15" s="94" customFormat="1" x14ac:dyDescent="0.2">
      <c r="A3354" s="116">
        <v>19854</v>
      </c>
      <c r="B3354" s="90" t="s">
        <v>10851</v>
      </c>
      <c r="C3354" s="90" t="s">
        <v>4792</v>
      </c>
      <c r="D3354" s="90" t="s">
        <v>25</v>
      </c>
      <c r="E3354" s="90" t="s">
        <v>6191</v>
      </c>
      <c r="F3354" s="90" t="s">
        <v>6192</v>
      </c>
      <c r="G3354" s="90" t="s">
        <v>16401</v>
      </c>
      <c r="H3354" s="90" t="s">
        <v>913</v>
      </c>
      <c r="I3354" s="90" t="s">
        <v>958</v>
      </c>
      <c r="J3354" s="116">
        <v>355</v>
      </c>
      <c r="K3354" s="90" t="s">
        <v>1963</v>
      </c>
      <c r="L3354" s="90" t="s">
        <v>604</v>
      </c>
      <c r="M3354" s="94" t="str">
        <f t="shared" si="55"/>
        <v>DOPICO Itziar</v>
      </c>
      <c r="N3354" s="94" t="str">
        <f>IFERROR(VLOOKUP(A3354,'[2]CLASES-TEMPORADA 2022_2023-2023'!$A:$M,12,0),"")</f>
        <v/>
      </c>
      <c r="O3354" s="90" t="str">
        <f>IFERROR(VLOOKUP(A3354,'[2]CLASES-TEMPORADA 2022_2023-2023'!$A:$M,13,0),"")</f>
        <v/>
      </c>
    </row>
    <row r="3355" spans="1:15" s="94" customFormat="1" x14ac:dyDescent="0.2">
      <c r="A3355" s="116">
        <v>19847</v>
      </c>
      <c r="B3355" s="90" t="s">
        <v>8750</v>
      </c>
      <c r="C3355" s="90" t="s">
        <v>3293</v>
      </c>
      <c r="D3355" s="90" t="s">
        <v>4404</v>
      </c>
      <c r="E3355" s="90" t="s">
        <v>2385</v>
      </c>
      <c r="F3355" s="90" t="s">
        <v>6194</v>
      </c>
      <c r="G3355" s="90" t="s">
        <v>16402</v>
      </c>
      <c r="H3355" s="90" t="s">
        <v>913</v>
      </c>
      <c r="I3355" s="90" t="s">
        <v>3067</v>
      </c>
      <c r="J3355" s="116">
        <v>10188</v>
      </c>
      <c r="K3355" s="90" t="s">
        <v>1963</v>
      </c>
      <c r="L3355" s="90" t="s">
        <v>602</v>
      </c>
      <c r="M3355" s="94" t="str">
        <f t="shared" si="55"/>
        <v>FRANCES Roberto</v>
      </c>
      <c r="N3355" s="94" t="str">
        <f>IFERROR(VLOOKUP(A3355,'[2]CLASES-TEMPORADA 2022_2023-2023'!$A:$M,12,0),"")</f>
        <v/>
      </c>
      <c r="O3355" s="90" t="str">
        <f>IFERROR(VLOOKUP(A3355,'[2]CLASES-TEMPORADA 2022_2023-2023'!$A:$M,13,0),"")</f>
        <v/>
      </c>
    </row>
    <row r="3356" spans="1:15" s="94" customFormat="1" x14ac:dyDescent="0.2">
      <c r="A3356" s="116">
        <v>19843</v>
      </c>
      <c r="B3356" s="90" t="s">
        <v>8750</v>
      </c>
      <c r="C3356" s="90" t="s">
        <v>37</v>
      </c>
      <c r="D3356" s="90" t="s">
        <v>6195</v>
      </c>
      <c r="E3356" s="90" t="s">
        <v>126</v>
      </c>
      <c r="F3356" s="90" t="s">
        <v>6196</v>
      </c>
      <c r="G3356" s="90" t="s">
        <v>16403</v>
      </c>
      <c r="H3356" s="90" t="s">
        <v>913</v>
      </c>
      <c r="I3356" s="90" t="s">
        <v>1001</v>
      </c>
      <c r="J3356" s="116">
        <v>10043</v>
      </c>
      <c r="K3356" s="90" t="s">
        <v>1963</v>
      </c>
      <c r="L3356" s="90" t="s">
        <v>591</v>
      </c>
      <c r="M3356" s="94" t="str">
        <f t="shared" si="55"/>
        <v>MORENO Pablo</v>
      </c>
      <c r="N3356" s="94" t="str">
        <f>IFERROR(VLOOKUP(A3356,'[2]CLASES-TEMPORADA 2022_2023-2023'!$A:$M,12,0),"")</f>
        <v/>
      </c>
      <c r="O3356" s="90" t="str">
        <f>IFERROR(VLOOKUP(A3356,'[2]CLASES-TEMPORADA 2022_2023-2023'!$A:$M,13,0),"")</f>
        <v/>
      </c>
    </row>
    <row r="3357" spans="1:15" s="94" customFormat="1" x14ac:dyDescent="0.2">
      <c r="A3357" s="116">
        <v>19838</v>
      </c>
      <c r="B3357" s="90" t="s">
        <v>8750</v>
      </c>
      <c r="C3357" s="90" t="s">
        <v>1272</v>
      </c>
      <c r="D3357" s="90" t="s">
        <v>102</v>
      </c>
      <c r="E3357" s="90" t="s">
        <v>64</v>
      </c>
      <c r="F3357" s="90" t="s">
        <v>6197</v>
      </c>
      <c r="G3357" s="90" t="s">
        <v>16404</v>
      </c>
      <c r="H3357" s="90" t="s">
        <v>920</v>
      </c>
      <c r="I3357" s="90" t="s">
        <v>666</v>
      </c>
      <c r="J3357" s="116">
        <v>10219</v>
      </c>
      <c r="K3357" s="90" t="s">
        <v>1963</v>
      </c>
      <c r="L3357" s="90" t="s">
        <v>591</v>
      </c>
      <c r="M3357" s="94" t="str">
        <f t="shared" si="55"/>
        <v>AVILA Francisco</v>
      </c>
      <c r="N3357" s="94" t="str">
        <f>IFERROR(VLOOKUP(A3357,'[2]CLASES-TEMPORADA 2022_2023-2023'!$A:$M,12,0),"")</f>
        <v/>
      </c>
      <c r="O3357" s="90" t="str">
        <f>IFERROR(VLOOKUP(A3357,'[2]CLASES-TEMPORADA 2022_2023-2023'!$A:$M,13,0),"")</f>
        <v/>
      </c>
    </row>
    <row r="3358" spans="1:15" s="94" customFormat="1" x14ac:dyDescent="0.2">
      <c r="A3358" s="116">
        <v>19827</v>
      </c>
      <c r="B3358" s="90" t="s">
        <v>8750</v>
      </c>
      <c r="C3358" s="90" t="s">
        <v>6199</v>
      </c>
      <c r="D3358" s="90" t="s">
        <v>1712</v>
      </c>
      <c r="E3358" s="90" t="s">
        <v>4847</v>
      </c>
      <c r="F3358" s="90" t="s">
        <v>6200</v>
      </c>
      <c r="G3358" s="90" t="s">
        <v>16405</v>
      </c>
      <c r="H3358" s="90" t="s">
        <v>913</v>
      </c>
      <c r="I3358" s="90" t="s">
        <v>1203</v>
      </c>
      <c r="J3358" s="116">
        <v>10055</v>
      </c>
      <c r="K3358" s="90" t="s">
        <v>1963</v>
      </c>
      <c r="L3358" s="90" t="s">
        <v>585</v>
      </c>
      <c r="M3358" s="94" t="str">
        <f t="shared" si="55"/>
        <v>MARHUENDA Aimar</v>
      </c>
      <c r="N3358" s="94" t="str">
        <f>IFERROR(VLOOKUP(A3358,'[2]CLASES-TEMPORADA 2022_2023-2023'!$A:$M,12,0),"")</f>
        <v/>
      </c>
      <c r="O3358" s="90" t="str">
        <f>IFERROR(VLOOKUP(A3358,'[2]CLASES-TEMPORADA 2022_2023-2023'!$A:$M,13,0),"")</f>
        <v/>
      </c>
    </row>
    <row r="3359" spans="1:15" s="94" customFormat="1" x14ac:dyDescent="0.2">
      <c r="A3359" s="116">
        <v>19823</v>
      </c>
      <c r="B3359" s="90" t="s">
        <v>8750</v>
      </c>
      <c r="C3359" s="90" t="s">
        <v>6201</v>
      </c>
      <c r="D3359" s="90" t="s">
        <v>31</v>
      </c>
      <c r="E3359" s="90" t="s">
        <v>1029</v>
      </c>
      <c r="F3359" s="90" t="s">
        <v>2504</v>
      </c>
      <c r="G3359" s="90" t="s">
        <v>16406</v>
      </c>
      <c r="H3359" s="90" t="s">
        <v>920</v>
      </c>
      <c r="I3359" s="90" t="s">
        <v>1174</v>
      </c>
      <c r="J3359" s="116">
        <v>10137</v>
      </c>
      <c r="K3359" s="90" t="s">
        <v>1963</v>
      </c>
      <c r="L3359" s="90" t="s">
        <v>585</v>
      </c>
      <c r="M3359" s="94" t="str">
        <f t="shared" si="55"/>
        <v>IVARS Juan Antonio</v>
      </c>
      <c r="N3359" s="94" t="str">
        <f>IFERROR(VLOOKUP(A3359,'[2]CLASES-TEMPORADA 2022_2023-2023'!$A:$M,12,0),"")</f>
        <v/>
      </c>
      <c r="O3359" s="90" t="str">
        <f>IFERROR(VLOOKUP(A3359,'[2]CLASES-TEMPORADA 2022_2023-2023'!$A:$M,13,0),"")</f>
        <v/>
      </c>
    </row>
    <row r="3360" spans="1:15" s="94" customFormat="1" x14ac:dyDescent="0.2">
      <c r="A3360" s="116">
        <v>19820</v>
      </c>
      <c r="B3360" s="90" t="s">
        <v>8750</v>
      </c>
      <c r="C3360" s="90" t="s">
        <v>25</v>
      </c>
      <c r="D3360" s="90" t="s">
        <v>1376</v>
      </c>
      <c r="E3360" s="90" t="s">
        <v>5183</v>
      </c>
      <c r="F3360" s="90" t="s">
        <v>6202</v>
      </c>
      <c r="G3360" s="90" t="s">
        <v>16407</v>
      </c>
      <c r="H3360" s="90" t="s">
        <v>913</v>
      </c>
      <c r="I3360" s="90" t="s">
        <v>11275</v>
      </c>
      <c r="J3360" s="116">
        <v>10482</v>
      </c>
      <c r="K3360" s="90" t="s">
        <v>1963</v>
      </c>
      <c r="L3360" s="90" t="s">
        <v>586</v>
      </c>
      <c r="M3360" s="94" t="str">
        <f t="shared" si="55"/>
        <v>MARTINEZ Jose Alberto</v>
      </c>
      <c r="N3360" s="94" t="str">
        <f>IFERROR(VLOOKUP(A3360,'[2]CLASES-TEMPORADA 2022_2023-2023'!$A:$M,12,0),"")</f>
        <v/>
      </c>
      <c r="O3360" s="90" t="str">
        <f>IFERROR(VLOOKUP(A3360,'[2]CLASES-TEMPORADA 2022_2023-2023'!$A:$M,13,0),"")</f>
        <v/>
      </c>
    </row>
    <row r="3361" spans="1:15" s="94" customFormat="1" x14ac:dyDescent="0.2">
      <c r="A3361" s="116">
        <v>19813</v>
      </c>
      <c r="B3361" s="90" t="s">
        <v>8750</v>
      </c>
      <c r="C3361" s="90" t="s">
        <v>1543</v>
      </c>
      <c r="D3361" s="90" t="s">
        <v>25</v>
      </c>
      <c r="E3361" s="90" t="s">
        <v>3022</v>
      </c>
      <c r="F3361" s="90" t="s">
        <v>6203</v>
      </c>
      <c r="G3361" s="90" t="s">
        <v>16408</v>
      </c>
      <c r="H3361" s="90" t="s">
        <v>913</v>
      </c>
      <c r="I3361" s="90" t="s">
        <v>1189</v>
      </c>
      <c r="J3361" s="116">
        <v>10014</v>
      </c>
      <c r="K3361" s="90" t="s">
        <v>1963</v>
      </c>
      <c r="L3361" s="90" t="s">
        <v>185</v>
      </c>
      <c r="M3361" s="94" t="str">
        <f t="shared" si="55"/>
        <v>ARIAS Raul</v>
      </c>
      <c r="N3361" s="94" t="str">
        <f>IFERROR(VLOOKUP(A3361,'[2]CLASES-TEMPORADA 2022_2023-2023'!$A:$M,12,0),"")</f>
        <v/>
      </c>
      <c r="O3361" s="90" t="str">
        <f>IFERROR(VLOOKUP(A3361,'[2]CLASES-TEMPORADA 2022_2023-2023'!$A:$M,13,0),"")</f>
        <v/>
      </c>
    </row>
    <row r="3362" spans="1:15" s="94" customFormat="1" x14ac:dyDescent="0.2">
      <c r="A3362" s="116">
        <v>19812</v>
      </c>
      <c r="B3362" s="90" t="s">
        <v>8750</v>
      </c>
      <c r="C3362" s="90" t="s">
        <v>6204</v>
      </c>
      <c r="D3362" s="90" t="s">
        <v>6205</v>
      </c>
      <c r="E3362" s="90" t="s">
        <v>2422</v>
      </c>
      <c r="F3362" s="90" t="s">
        <v>6206</v>
      </c>
      <c r="G3362" s="90" t="s">
        <v>16409</v>
      </c>
      <c r="H3362" s="90" t="s">
        <v>913</v>
      </c>
      <c r="I3362" s="90" t="s">
        <v>975</v>
      </c>
      <c r="J3362" s="116">
        <v>546</v>
      </c>
      <c r="K3362" s="90" t="s">
        <v>1963</v>
      </c>
      <c r="L3362" s="90" t="s">
        <v>593</v>
      </c>
      <c r="M3362" s="94" t="str">
        <f t="shared" si="55"/>
        <v>KAKNANI Akash</v>
      </c>
      <c r="N3362" s="94" t="str">
        <f>IFERROR(VLOOKUP(A3362,'[2]CLASES-TEMPORADA 2022_2023-2023'!$A:$M,12,0),"")</f>
        <v/>
      </c>
      <c r="O3362" s="90" t="str">
        <f>IFERROR(VLOOKUP(A3362,'[2]CLASES-TEMPORADA 2022_2023-2023'!$A:$M,13,0),"")</f>
        <v/>
      </c>
    </row>
    <row r="3363" spans="1:15" s="94" customFormat="1" x14ac:dyDescent="0.2">
      <c r="A3363" s="116">
        <v>19811</v>
      </c>
      <c r="B3363" s="90" t="s">
        <v>10851</v>
      </c>
      <c r="C3363" s="90" t="s">
        <v>115</v>
      </c>
      <c r="D3363" s="90" t="s">
        <v>2474</v>
      </c>
      <c r="E3363" s="90" t="s">
        <v>14582</v>
      </c>
      <c r="F3363" s="90" t="s">
        <v>6047</v>
      </c>
      <c r="G3363" s="90" t="s">
        <v>16410</v>
      </c>
      <c r="H3363" s="90" t="s">
        <v>913</v>
      </c>
      <c r="I3363" s="90" t="s">
        <v>1242</v>
      </c>
      <c r="J3363" s="116">
        <v>10152</v>
      </c>
      <c r="K3363" s="90" t="s">
        <v>1963</v>
      </c>
      <c r="L3363" s="90" t="s">
        <v>593</v>
      </c>
      <c r="M3363" s="94" t="str">
        <f t="shared" si="55"/>
        <v>CASTRO Yaiza</v>
      </c>
      <c r="N3363" s="94" t="str">
        <f>IFERROR(VLOOKUP(A3363,'[2]CLASES-TEMPORADA 2022_2023-2023'!$A:$M,12,0),"")</f>
        <v/>
      </c>
      <c r="O3363" s="90" t="str">
        <f>IFERROR(VLOOKUP(A3363,'[2]CLASES-TEMPORADA 2022_2023-2023'!$A:$M,13,0),"")</f>
        <v/>
      </c>
    </row>
    <row r="3364" spans="1:15" s="94" customFormat="1" x14ac:dyDescent="0.2">
      <c r="A3364" s="116">
        <v>19809</v>
      </c>
      <c r="B3364" s="90" t="s">
        <v>8750</v>
      </c>
      <c r="C3364" s="90" t="s">
        <v>1890</v>
      </c>
      <c r="D3364" s="90" t="s">
        <v>135</v>
      </c>
      <c r="E3364" s="90" t="s">
        <v>24</v>
      </c>
      <c r="F3364" s="90" t="s">
        <v>6207</v>
      </c>
      <c r="G3364" s="90" t="s">
        <v>16411</v>
      </c>
      <c r="H3364" s="90" t="s">
        <v>920</v>
      </c>
      <c r="I3364" s="90" t="s">
        <v>1259</v>
      </c>
      <c r="J3364" s="116">
        <v>10225</v>
      </c>
      <c r="K3364" s="90" t="s">
        <v>1963</v>
      </c>
      <c r="L3364" s="90" t="s">
        <v>599</v>
      </c>
      <c r="M3364" s="94" t="str">
        <f t="shared" si="55"/>
        <v>ILLAN Daniel</v>
      </c>
      <c r="N3364" s="94" t="str">
        <f>IFERROR(VLOOKUP(A3364,'[2]CLASES-TEMPORADA 2022_2023-2023'!$A:$M,12,0),"")</f>
        <v/>
      </c>
      <c r="O3364" s="90" t="str">
        <f>IFERROR(VLOOKUP(A3364,'[2]CLASES-TEMPORADA 2022_2023-2023'!$A:$M,13,0),"")</f>
        <v/>
      </c>
    </row>
    <row r="3365" spans="1:15" s="94" customFormat="1" x14ac:dyDescent="0.2">
      <c r="A3365" s="116">
        <v>19802</v>
      </c>
      <c r="B3365" s="90" t="s">
        <v>8750</v>
      </c>
      <c r="C3365" s="90" t="s">
        <v>37</v>
      </c>
      <c r="D3365" s="90" t="s">
        <v>29</v>
      </c>
      <c r="E3365" s="90" t="s">
        <v>54</v>
      </c>
      <c r="F3365" s="90" t="s">
        <v>6208</v>
      </c>
      <c r="G3365" s="90" t="s">
        <v>16412</v>
      </c>
      <c r="H3365" s="90" t="s">
        <v>909</v>
      </c>
      <c r="I3365" s="90" t="s">
        <v>1089</v>
      </c>
      <c r="J3365" s="116">
        <v>10053</v>
      </c>
      <c r="K3365" s="90" t="s">
        <v>1963</v>
      </c>
      <c r="L3365" s="90" t="s">
        <v>585</v>
      </c>
      <c r="M3365" s="94" t="str">
        <f t="shared" si="55"/>
        <v>MORENO Carlos</v>
      </c>
      <c r="N3365" s="94" t="str">
        <f>IFERROR(VLOOKUP(A3365,'[2]CLASES-TEMPORADA 2022_2023-2023'!$A:$M,12,0),"")</f>
        <v/>
      </c>
      <c r="O3365" s="90" t="str">
        <f>IFERROR(VLOOKUP(A3365,'[2]CLASES-TEMPORADA 2022_2023-2023'!$A:$M,13,0),"")</f>
        <v/>
      </c>
    </row>
    <row r="3366" spans="1:15" s="94" customFormat="1" x14ac:dyDescent="0.2">
      <c r="A3366" s="116">
        <v>19791</v>
      </c>
      <c r="B3366" s="90" t="s">
        <v>8750</v>
      </c>
      <c r="C3366" s="90" t="s">
        <v>3419</v>
      </c>
      <c r="D3366" s="90" t="s">
        <v>6209</v>
      </c>
      <c r="E3366" s="90" t="s">
        <v>6198</v>
      </c>
      <c r="F3366" s="90" t="s">
        <v>5268</v>
      </c>
      <c r="G3366" s="90" t="s">
        <v>16413</v>
      </c>
      <c r="H3366" s="90" t="s">
        <v>913</v>
      </c>
      <c r="I3366" s="90" t="s">
        <v>1203</v>
      </c>
      <c r="J3366" s="116">
        <v>10055</v>
      </c>
      <c r="K3366" s="90" t="s">
        <v>1963</v>
      </c>
      <c r="L3366" s="90" t="s">
        <v>585</v>
      </c>
      <c r="M3366" s="94" t="str">
        <f t="shared" si="55"/>
        <v>OLAYA Ángel</v>
      </c>
      <c r="N3366" s="94" t="str">
        <f>IFERROR(VLOOKUP(A3366,'[2]CLASES-TEMPORADA 2022_2023-2023'!$A:$M,12,0),"")</f>
        <v/>
      </c>
      <c r="O3366" s="90" t="str">
        <f>IFERROR(VLOOKUP(A3366,'[2]CLASES-TEMPORADA 2022_2023-2023'!$A:$M,13,0),"")</f>
        <v/>
      </c>
    </row>
    <row r="3367" spans="1:15" s="94" customFormat="1" x14ac:dyDescent="0.2">
      <c r="A3367" s="116">
        <v>19780</v>
      </c>
      <c r="B3367" s="90" t="s">
        <v>8750</v>
      </c>
      <c r="C3367" s="90" t="s">
        <v>6212</v>
      </c>
      <c r="D3367" s="90" t="s">
        <v>1878</v>
      </c>
      <c r="E3367" s="90" t="s">
        <v>77</v>
      </c>
      <c r="F3367" s="90" t="s">
        <v>4769</v>
      </c>
      <c r="G3367" s="90" t="s">
        <v>16414</v>
      </c>
      <c r="H3367" s="90" t="s">
        <v>913</v>
      </c>
      <c r="I3367" s="90" t="s">
        <v>928</v>
      </c>
      <c r="J3367" s="116">
        <v>109</v>
      </c>
      <c r="K3367" s="90" t="s">
        <v>1963</v>
      </c>
      <c r="L3367" s="90" t="s">
        <v>585</v>
      </c>
      <c r="M3367" s="94" t="str">
        <f t="shared" si="55"/>
        <v>POMARES Alberto</v>
      </c>
      <c r="N3367" s="94" t="str">
        <f>IFERROR(VLOOKUP(A3367,'[2]CLASES-TEMPORADA 2022_2023-2023'!$A:$M,12,0),"")</f>
        <v/>
      </c>
      <c r="O3367" s="90" t="str">
        <f>IFERROR(VLOOKUP(A3367,'[2]CLASES-TEMPORADA 2022_2023-2023'!$A:$M,13,0),"")</f>
        <v/>
      </c>
    </row>
    <row r="3368" spans="1:15" s="94" customFormat="1" x14ac:dyDescent="0.2">
      <c r="A3368" s="116">
        <v>19777</v>
      </c>
      <c r="B3368" s="90" t="s">
        <v>8750</v>
      </c>
      <c r="C3368" s="90" t="s">
        <v>6212</v>
      </c>
      <c r="D3368" s="90" t="s">
        <v>1878</v>
      </c>
      <c r="E3368" s="90" t="s">
        <v>109</v>
      </c>
      <c r="F3368" s="90" t="s">
        <v>6213</v>
      </c>
      <c r="G3368" s="90" t="s">
        <v>16415</v>
      </c>
      <c r="H3368" s="90" t="s">
        <v>913</v>
      </c>
      <c r="I3368" s="90" t="s">
        <v>928</v>
      </c>
      <c r="J3368" s="116">
        <v>109</v>
      </c>
      <c r="K3368" s="90" t="s">
        <v>1963</v>
      </c>
      <c r="L3368" s="90" t="s">
        <v>585</v>
      </c>
      <c r="M3368" s="94" t="str">
        <f t="shared" si="55"/>
        <v>POMARES Juan Carlos</v>
      </c>
      <c r="N3368" s="94" t="str">
        <f>IFERROR(VLOOKUP(A3368,'[2]CLASES-TEMPORADA 2022_2023-2023'!$A:$M,12,0),"")</f>
        <v/>
      </c>
      <c r="O3368" s="90" t="str">
        <f>IFERROR(VLOOKUP(A3368,'[2]CLASES-TEMPORADA 2022_2023-2023'!$A:$M,13,0),"")</f>
        <v/>
      </c>
    </row>
    <row r="3369" spans="1:15" s="94" customFormat="1" x14ac:dyDescent="0.2">
      <c r="A3369" s="116">
        <v>19775</v>
      </c>
      <c r="B3369" s="90" t="s">
        <v>8750</v>
      </c>
      <c r="C3369" s="90" t="s">
        <v>36</v>
      </c>
      <c r="D3369" s="90" t="s">
        <v>180</v>
      </c>
      <c r="E3369" s="90" t="s">
        <v>126</v>
      </c>
      <c r="F3369" s="90" t="s">
        <v>6214</v>
      </c>
      <c r="G3369" s="90" t="s">
        <v>16416</v>
      </c>
      <c r="H3369" s="90" t="s">
        <v>920</v>
      </c>
      <c r="I3369" s="90" t="s">
        <v>919</v>
      </c>
      <c r="J3369" s="116">
        <v>47</v>
      </c>
      <c r="K3369" s="90" t="s">
        <v>1963</v>
      </c>
      <c r="L3369" s="90" t="s">
        <v>585</v>
      </c>
      <c r="M3369" s="94" t="str">
        <f t="shared" si="55"/>
        <v>ROMERO Pablo</v>
      </c>
      <c r="N3369" s="94">
        <f>IFERROR(VLOOKUP(A3369,'[2]CLASES-TEMPORADA 2022_2023-2023'!$A:$M,12,0),"")</f>
        <v>7</v>
      </c>
      <c r="O3369" s="90" t="str">
        <f>IFERROR(VLOOKUP(A3369,'[2]CLASES-TEMPORADA 2022_2023-2023'!$A:$M,13,0),"")</f>
        <v>NAC</v>
      </c>
    </row>
    <row r="3370" spans="1:15" s="94" customFormat="1" x14ac:dyDescent="0.2">
      <c r="A3370" s="116">
        <v>19766</v>
      </c>
      <c r="B3370" s="90" t="s">
        <v>8750</v>
      </c>
      <c r="C3370" s="90" t="s">
        <v>6215</v>
      </c>
      <c r="D3370" s="90"/>
      <c r="E3370" s="90" t="s">
        <v>6216</v>
      </c>
      <c r="F3370" s="90" t="s">
        <v>6217</v>
      </c>
      <c r="G3370" s="90" t="s">
        <v>16417</v>
      </c>
      <c r="H3370" s="90" t="s">
        <v>913</v>
      </c>
      <c r="I3370" s="90" t="s">
        <v>1242</v>
      </c>
      <c r="J3370" s="116">
        <v>10152</v>
      </c>
      <c r="K3370" s="90" t="s">
        <v>5448</v>
      </c>
      <c r="L3370" s="90" t="s">
        <v>593</v>
      </c>
      <c r="M3370" s="94" t="str">
        <f t="shared" si="55"/>
        <v>BEHUN Jaroslav</v>
      </c>
      <c r="N3370" s="94" t="str">
        <f>IFERROR(VLOOKUP(A3370,'[2]CLASES-TEMPORADA 2022_2023-2023'!$A:$M,12,0),"")</f>
        <v/>
      </c>
      <c r="O3370" s="90" t="str">
        <f>IFERROR(VLOOKUP(A3370,'[2]CLASES-TEMPORADA 2022_2023-2023'!$A:$M,13,0),"")</f>
        <v/>
      </c>
    </row>
    <row r="3371" spans="1:15" s="94" customFormat="1" x14ac:dyDescent="0.2">
      <c r="A3371" s="116">
        <v>19751</v>
      </c>
      <c r="B3371" s="90" t="s">
        <v>8750</v>
      </c>
      <c r="C3371" s="90" t="s">
        <v>7478</v>
      </c>
      <c r="D3371" s="90" t="s">
        <v>16418</v>
      </c>
      <c r="E3371" s="90" t="s">
        <v>16419</v>
      </c>
      <c r="F3371" s="90" t="s">
        <v>16420</v>
      </c>
      <c r="G3371" s="90" t="s">
        <v>16421</v>
      </c>
      <c r="H3371" s="90" t="s">
        <v>920</v>
      </c>
      <c r="I3371" s="90" t="s">
        <v>15333</v>
      </c>
      <c r="J3371" s="116">
        <v>10156</v>
      </c>
      <c r="K3371" s="90" t="s">
        <v>1963</v>
      </c>
      <c r="L3371" s="90" t="s">
        <v>602</v>
      </c>
      <c r="M3371" s="94" t="str">
        <f t="shared" si="55"/>
        <v>VEDRIEL Honorio</v>
      </c>
      <c r="N3371" s="94" t="str">
        <f>IFERROR(VLOOKUP(A3371,'[2]CLASES-TEMPORADA 2022_2023-2023'!$A:$M,12,0),"")</f>
        <v/>
      </c>
      <c r="O3371" s="90" t="str">
        <f>IFERROR(VLOOKUP(A3371,'[2]CLASES-TEMPORADA 2022_2023-2023'!$A:$M,13,0),"")</f>
        <v/>
      </c>
    </row>
    <row r="3372" spans="1:15" s="94" customFormat="1" x14ac:dyDescent="0.2">
      <c r="A3372" s="116">
        <v>19749</v>
      </c>
      <c r="B3372" s="90" t="s">
        <v>8750</v>
      </c>
      <c r="C3372" s="90" t="s">
        <v>6218</v>
      </c>
      <c r="D3372" s="90" t="s">
        <v>36</v>
      </c>
      <c r="E3372" s="90" t="s">
        <v>57</v>
      </c>
      <c r="F3372" s="90" t="s">
        <v>6219</v>
      </c>
      <c r="G3372" s="90" t="s">
        <v>16422</v>
      </c>
      <c r="H3372" s="90" t="s">
        <v>913</v>
      </c>
      <c r="I3372" s="90" t="s">
        <v>1143</v>
      </c>
      <c r="J3372" s="116">
        <v>76</v>
      </c>
      <c r="K3372" s="90" t="s">
        <v>1963</v>
      </c>
      <c r="L3372" s="90" t="s">
        <v>583</v>
      </c>
      <c r="M3372" s="94" t="str">
        <f t="shared" si="55"/>
        <v>CELDRAN Fernando</v>
      </c>
      <c r="N3372" s="94" t="str">
        <f>IFERROR(VLOOKUP(A3372,'[2]CLASES-TEMPORADA 2022_2023-2023'!$A:$M,12,0),"")</f>
        <v/>
      </c>
      <c r="O3372" s="90" t="str">
        <f>IFERROR(VLOOKUP(A3372,'[2]CLASES-TEMPORADA 2022_2023-2023'!$A:$M,13,0),"")</f>
        <v/>
      </c>
    </row>
    <row r="3373" spans="1:15" s="94" customFormat="1" x14ac:dyDescent="0.2">
      <c r="A3373" s="116">
        <v>19742</v>
      </c>
      <c r="B3373" s="90" t="s">
        <v>8750</v>
      </c>
      <c r="C3373" s="90" t="s">
        <v>102</v>
      </c>
      <c r="D3373" s="90" t="s">
        <v>1599</v>
      </c>
      <c r="E3373" s="90" t="s">
        <v>6220</v>
      </c>
      <c r="F3373" s="90" t="s">
        <v>6221</v>
      </c>
      <c r="G3373" s="90" t="s">
        <v>16423</v>
      </c>
      <c r="H3373" s="90" t="s">
        <v>920</v>
      </c>
      <c r="I3373" s="90" t="s">
        <v>1224</v>
      </c>
      <c r="J3373" s="116">
        <v>10153</v>
      </c>
      <c r="K3373" s="90" t="s">
        <v>1963</v>
      </c>
      <c r="L3373" s="90" t="s">
        <v>593</v>
      </c>
      <c r="M3373" s="94" t="str">
        <f t="shared" si="55"/>
        <v>HERNANDEZ Carlos Ruben</v>
      </c>
      <c r="N3373" s="94" t="str">
        <f>IFERROR(VLOOKUP(A3373,'[2]CLASES-TEMPORADA 2022_2023-2023'!$A:$M,12,0),"")</f>
        <v/>
      </c>
      <c r="O3373" s="90" t="str">
        <f>IFERROR(VLOOKUP(A3373,'[2]CLASES-TEMPORADA 2022_2023-2023'!$A:$M,13,0),"")</f>
        <v/>
      </c>
    </row>
    <row r="3374" spans="1:15" s="94" customFormat="1" x14ac:dyDescent="0.2">
      <c r="A3374" s="116">
        <v>19739</v>
      </c>
      <c r="B3374" s="90" t="s">
        <v>8750</v>
      </c>
      <c r="C3374" s="90" t="s">
        <v>1888</v>
      </c>
      <c r="D3374" s="90" t="s">
        <v>1889</v>
      </c>
      <c r="E3374" s="90" t="s">
        <v>6222</v>
      </c>
      <c r="F3374" s="90" t="s">
        <v>6223</v>
      </c>
      <c r="G3374" s="90" t="s">
        <v>16424</v>
      </c>
      <c r="H3374" s="90" t="s">
        <v>920</v>
      </c>
      <c r="I3374" s="90" t="s">
        <v>1224</v>
      </c>
      <c r="J3374" s="116">
        <v>10153</v>
      </c>
      <c r="K3374" s="90" t="s">
        <v>1963</v>
      </c>
      <c r="L3374" s="90" t="s">
        <v>593</v>
      </c>
      <c r="M3374" s="94" t="str">
        <f t="shared" si="55"/>
        <v>SOSA Calixto</v>
      </c>
      <c r="N3374" s="94" t="str">
        <f>IFERROR(VLOOKUP(A3374,'[2]CLASES-TEMPORADA 2022_2023-2023'!$A:$M,12,0),"")</f>
        <v/>
      </c>
      <c r="O3374" s="90" t="str">
        <f>IFERROR(VLOOKUP(A3374,'[2]CLASES-TEMPORADA 2022_2023-2023'!$A:$M,13,0),"")</f>
        <v/>
      </c>
    </row>
    <row r="3375" spans="1:15" s="94" customFormat="1" x14ac:dyDescent="0.2">
      <c r="A3375" s="116">
        <v>19733</v>
      </c>
      <c r="B3375" s="90" t="s">
        <v>8750</v>
      </c>
      <c r="C3375" s="90" t="s">
        <v>51</v>
      </c>
      <c r="D3375" s="90" t="s">
        <v>1417</v>
      </c>
      <c r="E3375" s="90" t="s">
        <v>119</v>
      </c>
      <c r="F3375" s="90" t="s">
        <v>16425</v>
      </c>
      <c r="G3375" s="90" t="s">
        <v>16426</v>
      </c>
      <c r="H3375" s="90" t="s">
        <v>913</v>
      </c>
      <c r="I3375" s="90" t="s">
        <v>1223</v>
      </c>
      <c r="J3375" s="116">
        <v>141</v>
      </c>
      <c r="K3375" s="90" t="s">
        <v>1963</v>
      </c>
      <c r="L3375" s="90" t="s">
        <v>593</v>
      </c>
      <c r="M3375" s="94" t="str">
        <f t="shared" si="55"/>
        <v>DIAZ Ruben</v>
      </c>
      <c r="N3375" s="94" t="str">
        <f>IFERROR(VLOOKUP(A3375,'[2]CLASES-TEMPORADA 2022_2023-2023'!$A:$M,12,0),"")</f>
        <v/>
      </c>
      <c r="O3375" s="90" t="str">
        <f>IFERROR(VLOOKUP(A3375,'[2]CLASES-TEMPORADA 2022_2023-2023'!$A:$M,13,0),"")</f>
        <v/>
      </c>
    </row>
    <row r="3376" spans="1:15" s="94" customFormat="1" x14ac:dyDescent="0.2">
      <c r="A3376" s="116">
        <v>19731</v>
      </c>
      <c r="B3376" s="90" t="s">
        <v>8750</v>
      </c>
      <c r="C3376" s="90" t="s">
        <v>1508</v>
      </c>
      <c r="D3376" s="90" t="s">
        <v>4409</v>
      </c>
      <c r="E3376" s="90" t="s">
        <v>24</v>
      </c>
      <c r="F3376" s="90" t="s">
        <v>13997</v>
      </c>
      <c r="G3376" s="90" t="s">
        <v>16427</v>
      </c>
      <c r="H3376" s="90" t="s">
        <v>920</v>
      </c>
      <c r="I3376" s="90" t="s">
        <v>1109</v>
      </c>
      <c r="J3376" s="116">
        <v>572</v>
      </c>
      <c r="K3376" s="90" t="s">
        <v>1963</v>
      </c>
      <c r="L3376" s="90" t="s">
        <v>593</v>
      </c>
      <c r="M3376" s="94" t="str">
        <f t="shared" si="55"/>
        <v>DARMANIN Daniel</v>
      </c>
      <c r="N3376" s="94" t="str">
        <f>IFERROR(VLOOKUP(A3376,'[2]CLASES-TEMPORADA 2022_2023-2023'!$A:$M,12,0),"")</f>
        <v/>
      </c>
      <c r="O3376" s="90" t="str">
        <f>IFERROR(VLOOKUP(A3376,'[2]CLASES-TEMPORADA 2022_2023-2023'!$A:$M,13,0),"")</f>
        <v/>
      </c>
    </row>
    <row r="3377" spans="1:15" s="94" customFormat="1" x14ac:dyDescent="0.2">
      <c r="A3377" s="116">
        <v>19730</v>
      </c>
      <c r="B3377" s="90" t="s">
        <v>8750</v>
      </c>
      <c r="C3377" s="90" t="s">
        <v>69</v>
      </c>
      <c r="D3377" s="90" t="s">
        <v>1598</v>
      </c>
      <c r="E3377" s="90" t="s">
        <v>6224</v>
      </c>
      <c r="F3377" s="90" t="s">
        <v>6225</v>
      </c>
      <c r="G3377" s="90" t="s">
        <v>16428</v>
      </c>
      <c r="H3377" s="90" t="s">
        <v>920</v>
      </c>
      <c r="I3377" s="90" t="s">
        <v>1223</v>
      </c>
      <c r="J3377" s="116">
        <v>141</v>
      </c>
      <c r="K3377" s="90" t="s">
        <v>1963</v>
      </c>
      <c r="L3377" s="90" t="s">
        <v>593</v>
      </c>
      <c r="M3377" s="94" t="str">
        <f t="shared" si="55"/>
        <v>PEREZ Carlos Alejandro</v>
      </c>
      <c r="N3377" s="94" t="str">
        <f>IFERROR(VLOOKUP(A3377,'[2]CLASES-TEMPORADA 2022_2023-2023'!$A:$M,12,0),"")</f>
        <v/>
      </c>
      <c r="O3377" s="90" t="str">
        <f>IFERROR(VLOOKUP(A3377,'[2]CLASES-TEMPORADA 2022_2023-2023'!$A:$M,13,0),"")</f>
        <v/>
      </c>
    </row>
    <row r="3378" spans="1:15" s="94" customFormat="1" x14ac:dyDescent="0.2">
      <c r="A3378" s="116">
        <v>19725</v>
      </c>
      <c r="B3378" s="90" t="s">
        <v>8750</v>
      </c>
      <c r="C3378" s="90" t="s">
        <v>6097</v>
      </c>
      <c r="D3378" s="90" t="s">
        <v>6226</v>
      </c>
      <c r="E3378" s="90" t="s">
        <v>72</v>
      </c>
      <c r="F3378" s="90" t="s">
        <v>6227</v>
      </c>
      <c r="G3378" s="90" t="s">
        <v>16429</v>
      </c>
      <c r="H3378" s="90" t="s">
        <v>913</v>
      </c>
      <c r="I3378" s="90" t="s">
        <v>4374</v>
      </c>
      <c r="J3378" s="116">
        <v>10466</v>
      </c>
      <c r="K3378" s="90" t="s">
        <v>1963</v>
      </c>
      <c r="L3378" s="90" t="s">
        <v>583</v>
      </c>
      <c r="M3378" s="94" t="str">
        <f t="shared" si="55"/>
        <v>MONTORO Rafael</v>
      </c>
      <c r="N3378" s="94" t="str">
        <f>IFERROR(VLOOKUP(A3378,'[2]CLASES-TEMPORADA 2022_2023-2023'!$A:$M,12,0),"")</f>
        <v/>
      </c>
      <c r="O3378" s="90" t="str">
        <f>IFERROR(VLOOKUP(A3378,'[2]CLASES-TEMPORADA 2022_2023-2023'!$A:$M,13,0),"")</f>
        <v/>
      </c>
    </row>
    <row r="3379" spans="1:15" s="94" customFormat="1" x14ac:dyDescent="0.2">
      <c r="A3379" s="116">
        <v>19719</v>
      </c>
      <c r="B3379" s="90" t="s">
        <v>8750</v>
      </c>
      <c r="C3379" s="90" t="s">
        <v>1720</v>
      </c>
      <c r="D3379" s="90" t="s">
        <v>942</v>
      </c>
      <c r="E3379" s="90" t="s">
        <v>6228</v>
      </c>
      <c r="F3379" s="90" t="s">
        <v>6229</v>
      </c>
      <c r="G3379" s="90" t="s">
        <v>16430</v>
      </c>
      <c r="H3379" s="90" t="s">
        <v>913</v>
      </c>
      <c r="I3379" s="90" t="s">
        <v>1150</v>
      </c>
      <c r="J3379" s="116">
        <v>439</v>
      </c>
      <c r="K3379" s="90" t="s">
        <v>1963</v>
      </c>
      <c r="L3379" s="90" t="s">
        <v>583</v>
      </c>
      <c r="M3379" s="94" t="str">
        <f t="shared" si="55"/>
        <v>VILLANUEVA Nelson Jose</v>
      </c>
      <c r="N3379" s="94" t="str">
        <f>IFERROR(VLOOKUP(A3379,'[2]CLASES-TEMPORADA 2022_2023-2023'!$A:$M,12,0),"")</f>
        <v/>
      </c>
      <c r="O3379" s="90" t="str">
        <f>IFERROR(VLOOKUP(A3379,'[2]CLASES-TEMPORADA 2022_2023-2023'!$A:$M,13,0),"")</f>
        <v/>
      </c>
    </row>
    <row r="3380" spans="1:15" s="94" customFormat="1" x14ac:dyDescent="0.2">
      <c r="A3380" s="116">
        <v>19718</v>
      </c>
      <c r="B3380" s="90" t="s">
        <v>8750</v>
      </c>
      <c r="C3380" s="90" t="s">
        <v>1298</v>
      </c>
      <c r="D3380" s="90" t="s">
        <v>29</v>
      </c>
      <c r="E3380" s="90" t="s">
        <v>2278</v>
      </c>
      <c r="F3380" s="90" t="s">
        <v>6230</v>
      </c>
      <c r="G3380" s="90" t="s">
        <v>16431</v>
      </c>
      <c r="H3380" s="90" t="s">
        <v>913</v>
      </c>
      <c r="I3380" s="90" t="s">
        <v>1066</v>
      </c>
      <c r="J3380" s="116">
        <v>543</v>
      </c>
      <c r="K3380" s="90" t="s">
        <v>1963</v>
      </c>
      <c r="L3380" s="90" t="s">
        <v>602</v>
      </c>
      <c r="M3380" s="94" t="str">
        <f t="shared" si="55"/>
        <v>GUERRERO Mario</v>
      </c>
      <c r="N3380" s="94" t="str">
        <f>IFERROR(VLOOKUP(A3380,'[2]CLASES-TEMPORADA 2022_2023-2023'!$A:$M,12,0),"")</f>
        <v/>
      </c>
      <c r="O3380" s="90" t="str">
        <f>IFERROR(VLOOKUP(A3380,'[2]CLASES-TEMPORADA 2022_2023-2023'!$A:$M,13,0),"")</f>
        <v/>
      </c>
    </row>
    <row r="3381" spans="1:15" s="94" customFormat="1" x14ac:dyDescent="0.2">
      <c r="A3381" s="116">
        <v>19716</v>
      </c>
      <c r="B3381" s="90" t="s">
        <v>8750</v>
      </c>
      <c r="C3381" s="90" t="s">
        <v>22</v>
      </c>
      <c r="D3381" s="90" t="s">
        <v>5934</v>
      </c>
      <c r="E3381" s="90" t="s">
        <v>957</v>
      </c>
      <c r="F3381" s="90" t="s">
        <v>6231</v>
      </c>
      <c r="G3381" s="90" t="s">
        <v>16432</v>
      </c>
      <c r="H3381" s="90" t="s">
        <v>920</v>
      </c>
      <c r="I3381" s="90" t="s">
        <v>3420</v>
      </c>
      <c r="J3381" s="116">
        <v>10437</v>
      </c>
      <c r="K3381" s="90" t="s">
        <v>1963</v>
      </c>
      <c r="L3381" s="90" t="s">
        <v>520</v>
      </c>
      <c r="M3381" s="94" t="str">
        <f t="shared" si="55"/>
        <v>FERNANDEZ Marcos</v>
      </c>
      <c r="N3381" s="94" t="str">
        <f>IFERROR(VLOOKUP(A3381,'[2]CLASES-TEMPORADA 2022_2023-2023'!$A:$M,12,0),"")</f>
        <v/>
      </c>
      <c r="O3381" s="90" t="str">
        <f>IFERROR(VLOOKUP(A3381,'[2]CLASES-TEMPORADA 2022_2023-2023'!$A:$M,13,0),"")</f>
        <v/>
      </c>
    </row>
    <row r="3382" spans="1:15" s="94" customFormat="1" x14ac:dyDescent="0.2">
      <c r="A3382" s="116">
        <v>19714</v>
      </c>
      <c r="B3382" s="90" t="s">
        <v>10851</v>
      </c>
      <c r="C3382" s="90" t="s">
        <v>46</v>
      </c>
      <c r="D3382" s="90" t="s">
        <v>1294</v>
      </c>
      <c r="E3382" s="90" t="s">
        <v>1088</v>
      </c>
      <c r="F3382" s="90" t="s">
        <v>6232</v>
      </c>
      <c r="G3382" s="90" t="s">
        <v>16433</v>
      </c>
      <c r="H3382" s="90" t="s">
        <v>913</v>
      </c>
      <c r="I3382" s="90" t="s">
        <v>981</v>
      </c>
      <c r="J3382" s="116">
        <v>641</v>
      </c>
      <c r="K3382" s="90" t="s">
        <v>1963</v>
      </c>
      <c r="L3382" s="90" t="s">
        <v>520</v>
      </c>
      <c r="M3382" s="94" t="str">
        <f t="shared" si="55"/>
        <v>RODRIGUEZ Laura</v>
      </c>
      <c r="N3382" s="94" t="str">
        <f>IFERROR(VLOOKUP(A3382,'[2]CLASES-TEMPORADA 2022_2023-2023'!$A:$M,12,0),"")</f>
        <v/>
      </c>
      <c r="O3382" s="90" t="str">
        <f>IFERROR(VLOOKUP(A3382,'[2]CLASES-TEMPORADA 2022_2023-2023'!$A:$M,13,0),"")</f>
        <v/>
      </c>
    </row>
    <row r="3383" spans="1:15" s="94" customFormat="1" x14ac:dyDescent="0.2">
      <c r="A3383" s="116">
        <v>19708</v>
      </c>
      <c r="B3383" s="90" t="s">
        <v>8750</v>
      </c>
      <c r="C3383" s="90" t="s">
        <v>161</v>
      </c>
      <c r="D3383" s="90" t="s">
        <v>1357</v>
      </c>
      <c r="E3383" s="90" t="s">
        <v>34</v>
      </c>
      <c r="F3383" s="90" t="s">
        <v>6233</v>
      </c>
      <c r="G3383" s="90" t="s">
        <v>16434</v>
      </c>
      <c r="H3383" s="90" t="s">
        <v>920</v>
      </c>
      <c r="I3383" s="90" t="s">
        <v>944</v>
      </c>
      <c r="J3383" s="116">
        <v>266</v>
      </c>
      <c r="K3383" s="90" t="s">
        <v>1963</v>
      </c>
      <c r="L3383" s="90" t="s">
        <v>583</v>
      </c>
      <c r="M3383" s="94" t="str">
        <f t="shared" si="55"/>
        <v>MUÑOZ Alejandro</v>
      </c>
      <c r="N3383" s="94" t="str">
        <f>IFERROR(VLOOKUP(A3383,'[2]CLASES-TEMPORADA 2022_2023-2023'!$A:$M,12,0),"")</f>
        <v/>
      </c>
      <c r="O3383" s="90" t="str">
        <f>IFERROR(VLOOKUP(A3383,'[2]CLASES-TEMPORADA 2022_2023-2023'!$A:$M,13,0),"")</f>
        <v/>
      </c>
    </row>
    <row r="3384" spans="1:15" s="94" customFormat="1" x14ac:dyDescent="0.2">
      <c r="A3384" s="116">
        <v>19707</v>
      </c>
      <c r="B3384" s="90" t="s">
        <v>8750</v>
      </c>
      <c r="C3384" s="90" t="s">
        <v>1989</v>
      </c>
      <c r="D3384" s="90" t="s">
        <v>27</v>
      </c>
      <c r="E3384" s="90" t="s">
        <v>957</v>
      </c>
      <c r="F3384" s="90" t="s">
        <v>2240</v>
      </c>
      <c r="G3384" s="90" t="s">
        <v>16435</v>
      </c>
      <c r="H3384" s="90" t="s">
        <v>913</v>
      </c>
      <c r="I3384" s="90" t="s">
        <v>1015</v>
      </c>
      <c r="J3384" s="116">
        <v>10154</v>
      </c>
      <c r="K3384" s="90" t="s">
        <v>1963</v>
      </c>
      <c r="L3384" s="90" t="s">
        <v>583</v>
      </c>
      <c r="M3384" s="94" t="str">
        <f t="shared" si="55"/>
        <v>PIMENTEL Marcos</v>
      </c>
      <c r="N3384" s="94" t="str">
        <f>IFERROR(VLOOKUP(A3384,'[2]CLASES-TEMPORADA 2022_2023-2023'!$A:$M,12,0),"")</f>
        <v/>
      </c>
      <c r="O3384" s="90" t="str">
        <f>IFERROR(VLOOKUP(A3384,'[2]CLASES-TEMPORADA 2022_2023-2023'!$A:$M,13,0),"")</f>
        <v/>
      </c>
    </row>
    <row r="3385" spans="1:15" s="94" customFormat="1" x14ac:dyDescent="0.2">
      <c r="A3385" s="116">
        <v>19705</v>
      </c>
      <c r="B3385" s="90" t="s">
        <v>8750</v>
      </c>
      <c r="C3385" s="90" t="s">
        <v>2661</v>
      </c>
      <c r="D3385" s="90" t="s">
        <v>6234</v>
      </c>
      <c r="E3385" s="90" t="s">
        <v>54</v>
      </c>
      <c r="F3385" s="90" t="s">
        <v>6235</v>
      </c>
      <c r="G3385" s="90" t="s">
        <v>16436</v>
      </c>
      <c r="H3385" s="90" t="s">
        <v>920</v>
      </c>
      <c r="I3385" s="90" t="s">
        <v>3640</v>
      </c>
      <c r="J3385" s="116">
        <v>507</v>
      </c>
      <c r="K3385" s="90" t="s">
        <v>1963</v>
      </c>
      <c r="L3385" s="90" t="s">
        <v>602</v>
      </c>
      <c r="M3385" s="94" t="str">
        <f t="shared" ref="M3385:M3448" si="56">CONCATENATE(C3385," ",PROPER(E3385))</f>
        <v>PRADO Carlos</v>
      </c>
      <c r="N3385" s="94" t="str">
        <f>IFERROR(VLOOKUP(A3385,'[2]CLASES-TEMPORADA 2022_2023-2023'!$A:$M,12,0),"")</f>
        <v/>
      </c>
      <c r="O3385" s="90" t="str">
        <f>IFERROR(VLOOKUP(A3385,'[2]CLASES-TEMPORADA 2022_2023-2023'!$A:$M,13,0),"")</f>
        <v/>
      </c>
    </row>
    <row r="3386" spans="1:15" s="94" customFormat="1" x14ac:dyDescent="0.2">
      <c r="A3386" s="116">
        <v>19691</v>
      </c>
      <c r="B3386" s="90" t="s">
        <v>10851</v>
      </c>
      <c r="C3386" s="90" t="s">
        <v>2450</v>
      </c>
      <c r="D3386" s="90" t="s">
        <v>21</v>
      </c>
      <c r="E3386" s="90" t="s">
        <v>1975</v>
      </c>
      <c r="F3386" s="90" t="s">
        <v>6237</v>
      </c>
      <c r="G3386" s="90" t="s">
        <v>16437</v>
      </c>
      <c r="H3386" s="90" t="s">
        <v>913</v>
      </c>
      <c r="I3386" s="90" t="s">
        <v>1152</v>
      </c>
      <c r="J3386" s="116">
        <v>62</v>
      </c>
      <c r="K3386" s="90" t="s">
        <v>1963</v>
      </c>
      <c r="L3386" s="90" t="s">
        <v>588</v>
      </c>
      <c r="M3386" s="94" t="str">
        <f t="shared" si="56"/>
        <v>RODRÍGUEZ Angela</v>
      </c>
      <c r="N3386" s="94" t="str">
        <f>IFERROR(VLOOKUP(A3386,'[2]CLASES-TEMPORADA 2022_2023-2023'!$A:$M,12,0),"")</f>
        <v/>
      </c>
      <c r="O3386" s="90" t="str">
        <f>IFERROR(VLOOKUP(A3386,'[2]CLASES-TEMPORADA 2022_2023-2023'!$A:$M,13,0),"")</f>
        <v/>
      </c>
    </row>
    <row r="3387" spans="1:15" s="94" customFormat="1" x14ac:dyDescent="0.2">
      <c r="A3387" s="116">
        <v>19678</v>
      </c>
      <c r="B3387" s="90" t="s">
        <v>8750</v>
      </c>
      <c r="C3387" s="90" t="s">
        <v>1626</v>
      </c>
      <c r="D3387" s="90" t="s">
        <v>66</v>
      </c>
      <c r="E3387" s="90" t="s">
        <v>41</v>
      </c>
      <c r="F3387" s="90" t="s">
        <v>6238</v>
      </c>
      <c r="G3387" s="90" t="s">
        <v>16438</v>
      </c>
      <c r="H3387" s="90" t="s">
        <v>913</v>
      </c>
      <c r="I3387" s="90" t="s">
        <v>1143</v>
      </c>
      <c r="J3387" s="116">
        <v>76</v>
      </c>
      <c r="K3387" s="90" t="s">
        <v>1963</v>
      </c>
      <c r="L3387" s="90" t="s">
        <v>583</v>
      </c>
      <c r="M3387" s="94" t="str">
        <f t="shared" si="56"/>
        <v>BARROSO David</v>
      </c>
      <c r="N3387" s="94" t="str">
        <f>IFERROR(VLOOKUP(A3387,'[2]CLASES-TEMPORADA 2022_2023-2023'!$A:$M,12,0),"")</f>
        <v/>
      </c>
      <c r="O3387" s="90" t="str">
        <f>IFERROR(VLOOKUP(A3387,'[2]CLASES-TEMPORADA 2022_2023-2023'!$A:$M,13,0),"")</f>
        <v/>
      </c>
    </row>
    <row r="3388" spans="1:15" s="94" customFormat="1" x14ac:dyDescent="0.2">
      <c r="A3388" s="116">
        <v>19664</v>
      </c>
      <c r="B3388" s="90" t="s">
        <v>8750</v>
      </c>
      <c r="C3388" s="90" t="s">
        <v>101</v>
      </c>
      <c r="D3388" s="90" t="s">
        <v>101</v>
      </c>
      <c r="E3388" s="90" t="s">
        <v>43</v>
      </c>
      <c r="F3388" s="90" t="s">
        <v>6239</v>
      </c>
      <c r="G3388" s="90" t="s">
        <v>16439</v>
      </c>
      <c r="H3388" s="90" t="s">
        <v>920</v>
      </c>
      <c r="I3388" s="90" t="s">
        <v>1119</v>
      </c>
      <c r="J3388" s="116">
        <v>534</v>
      </c>
      <c r="K3388" s="90" t="s">
        <v>1963</v>
      </c>
      <c r="L3388" s="90" t="s">
        <v>520</v>
      </c>
      <c r="M3388" s="94" t="str">
        <f t="shared" si="56"/>
        <v>VIDAL Antonio</v>
      </c>
      <c r="N3388" s="94" t="str">
        <f>IFERROR(VLOOKUP(A3388,'[2]CLASES-TEMPORADA 2022_2023-2023'!$A:$M,12,0),"")</f>
        <v/>
      </c>
      <c r="O3388" s="90" t="str">
        <f>IFERROR(VLOOKUP(A3388,'[2]CLASES-TEMPORADA 2022_2023-2023'!$A:$M,13,0),"")</f>
        <v/>
      </c>
    </row>
    <row r="3389" spans="1:15" s="94" customFormat="1" x14ac:dyDescent="0.2">
      <c r="A3389" s="116">
        <v>19659</v>
      </c>
      <c r="B3389" s="90" t="s">
        <v>8750</v>
      </c>
      <c r="C3389" s="90" t="s">
        <v>1495</v>
      </c>
      <c r="D3389" s="90" t="s">
        <v>6240</v>
      </c>
      <c r="E3389" s="90" t="s">
        <v>57</v>
      </c>
      <c r="F3389" s="90" t="s">
        <v>6241</v>
      </c>
      <c r="G3389" s="90" t="s">
        <v>16440</v>
      </c>
      <c r="H3389" s="90" t="s">
        <v>920</v>
      </c>
      <c r="I3389" s="90" t="s">
        <v>1195</v>
      </c>
      <c r="J3389" s="116">
        <v>442</v>
      </c>
      <c r="K3389" s="90" t="s">
        <v>1963</v>
      </c>
      <c r="L3389" s="90" t="s">
        <v>520</v>
      </c>
      <c r="M3389" s="94" t="str">
        <f t="shared" si="56"/>
        <v>ESTEVEZ Fernando</v>
      </c>
      <c r="N3389" s="94" t="str">
        <f>IFERROR(VLOOKUP(A3389,'[2]CLASES-TEMPORADA 2022_2023-2023'!$A:$M,12,0),"")</f>
        <v/>
      </c>
      <c r="O3389" s="90" t="str">
        <f>IFERROR(VLOOKUP(A3389,'[2]CLASES-TEMPORADA 2022_2023-2023'!$A:$M,13,0),"")</f>
        <v/>
      </c>
    </row>
    <row r="3390" spans="1:15" s="94" customFormat="1" x14ac:dyDescent="0.2">
      <c r="A3390" s="116">
        <v>19658</v>
      </c>
      <c r="B3390" s="90" t="s">
        <v>10851</v>
      </c>
      <c r="C3390" s="90" t="s">
        <v>3747</v>
      </c>
      <c r="D3390" s="90" t="s">
        <v>1618</v>
      </c>
      <c r="E3390" s="90" t="s">
        <v>5718</v>
      </c>
      <c r="F3390" s="90" t="s">
        <v>6242</v>
      </c>
      <c r="G3390" s="90" t="s">
        <v>16441</v>
      </c>
      <c r="H3390" s="90" t="s">
        <v>913</v>
      </c>
      <c r="I3390" s="90" t="s">
        <v>1047</v>
      </c>
      <c r="J3390" s="116">
        <v>10438</v>
      </c>
      <c r="K3390" s="90" t="s">
        <v>1963</v>
      </c>
      <c r="L3390" s="90" t="s">
        <v>520</v>
      </c>
      <c r="M3390" s="94" t="str">
        <f t="shared" si="56"/>
        <v>SANMARTIN Carmela</v>
      </c>
      <c r="N3390" s="94" t="str">
        <f>IFERROR(VLOOKUP(A3390,'[2]CLASES-TEMPORADA 2022_2023-2023'!$A:$M,12,0),"")</f>
        <v/>
      </c>
      <c r="O3390" s="90" t="str">
        <f>IFERROR(VLOOKUP(A3390,'[2]CLASES-TEMPORADA 2022_2023-2023'!$A:$M,13,0),"")</f>
        <v/>
      </c>
    </row>
    <row r="3391" spans="1:15" s="94" customFormat="1" x14ac:dyDescent="0.2">
      <c r="A3391" s="116">
        <v>19656</v>
      </c>
      <c r="B3391" s="90" t="s">
        <v>10851</v>
      </c>
      <c r="C3391" s="90" t="s">
        <v>21</v>
      </c>
      <c r="D3391" s="90" t="s">
        <v>6243</v>
      </c>
      <c r="E3391" s="90" t="s">
        <v>6244</v>
      </c>
      <c r="F3391" s="90" t="s">
        <v>6245</v>
      </c>
      <c r="G3391" s="90" t="s">
        <v>16442</v>
      </c>
      <c r="H3391" s="90" t="s">
        <v>913</v>
      </c>
      <c r="I3391" s="90" t="s">
        <v>11920</v>
      </c>
      <c r="J3391" s="116">
        <v>10480</v>
      </c>
      <c r="K3391" s="90" t="s">
        <v>1963</v>
      </c>
      <c r="L3391" s="90" t="s">
        <v>520</v>
      </c>
      <c r="M3391" s="94" t="str">
        <f t="shared" si="56"/>
        <v>GARCIA Mariña</v>
      </c>
      <c r="N3391" s="94" t="str">
        <f>IFERROR(VLOOKUP(A3391,'[2]CLASES-TEMPORADA 2022_2023-2023'!$A:$M,12,0),"")</f>
        <v/>
      </c>
      <c r="O3391" s="90" t="str">
        <f>IFERROR(VLOOKUP(A3391,'[2]CLASES-TEMPORADA 2022_2023-2023'!$A:$M,13,0),"")</f>
        <v/>
      </c>
    </row>
    <row r="3392" spans="1:15" s="94" customFormat="1" x14ac:dyDescent="0.2">
      <c r="A3392" s="116">
        <v>19653</v>
      </c>
      <c r="B3392" s="90" t="s">
        <v>8750</v>
      </c>
      <c r="C3392" s="90" t="s">
        <v>26</v>
      </c>
      <c r="D3392" s="90" t="s">
        <v>6246</v>
      </c>
      <c r="E3392" s="90" t="s">
        <v>4103</v>
      </c>
      <c r="F3392" s="90" t="s">
        <v>6247</v>
      </c>
      <c r="G3392" s="90" t="s">
        <v>16443</v>
      </c>
      <c r="H3392" s="90" t="s">
        <v>920</v>
      </c>
      <c r="I3392" s="90" t="s">
        <v>1133</v>
      </c>
      <c r="J3392" s="116">
        <v>43</v>
      </c>
      <c r="K3392" s="90" t="s">
        <v>1963</v>
      </c>
      <c r="L3392" s="90" t="s">
        <v>520</v>
      </c>
      <c r="M3392" s="94" t="str">
        <f t="shared" si="56"/>
        <v>GOMEZ Cesar</v>
      </c>
      <c r="N3392" s="94" t="str">
        <f>IFERROR(VLOOKUP(A3392,'[2]CLASES-TEMPORADA 2022_2023-2023'!$A:$M,12,0),"")</f>
        <v/>
      </c>
      <c r="O3392" s="90" t="str">
        <f>IFERROR(VLOOKUP(A3392,'[2]CLASES-TEMPORADA 2022_2023-2023'!$A:$M,13,0),"")</f>
        <v/>
      </c>
    </row>
    <row r="3393" spans="1:15" s="94" customFormat="1" x14ac:dyDescent="0.2">
      <c r="A3393" s="116">
        <v>19615</v>
      </c>
      <c r="B3393" s="90" t="s">
        <v>8750</v>
      </c>
      <c r="C3393" s="90" t="s">
        <v>6248</v>
      </c>
      <c r="D3393" s="90" t="s">
        <v>3056</v>
      </c>
      <c r="E3393" s="90" t="s">
        <v>2827</v>
      </c>
      <c r="F3393" s="90" t="s">
        <v>6249</v>
      </c>
      <c r="G3393" s="90" t="s">
        <v>16444</v>
      </c>
      <c r="H3393" s="90" t="s">
        <v>913</v>
      </c>
      <c r="I3393" s="90" t="s">
        <v>928</v>
      </c>
      <c r="J3393" s="116">
        <v>109</v>
      </c>
      <c r="K3393" s="90" t="s">
        <v>1963</v>
      </c>
      <c r="L3393" s="90" t="s">
        <v>585</v>
      </c>
      <c r="M3393" s="94" t="str">
        <f t="shared" si="56"/>
        <v>GAMBOA Victor Manuel</v>
      </c>
      <c r="N3393" s="94" t="str">
        <f>IFERROR(VLOOKUP(A3393,'[2]CLASES-TEMPORADA 2022_2023-2023'!$A:$M,12,0),"")</f>
        <v/>
      </c>
      <c r="O3393" s="90" t="str">
        <f>IFERROR(VLOOKUP(A3393,'[2]CLASES-TEMPORADA 2022_2023-2023'!$A:$M,13,0),"")</f>
        <v/>
      </c>
    </row>
    <row r="3394" spans="1:15" s="94" customFormat="1" x14ac:dyDescent="0.2">
      <c r="A3394" s="116">
        <v>19608</v>
      </c>
      <c r="B3394" s="90" t="s">
        <v>8750</v>
      </c>
      <c r="C3394" s="90" t="s">
        <v>22</v>
      </c>
      <c r="D3394" s="90" t="s">
        <v>93</v>
      </c>
      <c r="E3394" s="90" t="s">
        <v>76</v>
      </c>
      <c r="F3394" s="90" t="s">
        <v>6250</v>
      </c>
      <c r="G3394" s="90" t="s">
        <v>16445</v>
      </c>
      <c r="H3394" s="90" t="s">
        <v>920</v>
      </c>
      <c r="I3394" s="90" t="s">
        <v>3451</v>
      </c>
      <c r="J3394" s="116">
        <v>715</v>
      </c>
      <c r="K3394" s="90" t="s">
        <v>1963</v>
      </c>
      <c r="L3394" s="90" t="s">
        <v>185</v>
      </c>
      <c r="M3394" s="94" t="str">
        <f t="shared" si="56"/>
        <v>FERNANDEZ Jose Manuel</v>
      </c>
      <c r="N3394" s="94" t="str">
        <f>IFERROR(VLOOKUP(A3394,'[2]CLASES-TEMPORADA 2022_2023-2023'!$A:$M,12,0),"")</f>
        <v/>
      </c>
      <c r="O3394" s="90" t="str">
        <f>IFERROR(VLOOKUP(A3394,'[2]CLASES-TEMPORADA 2022_2023-2023'!$A:$M,13,0),"")</f>
        <v/>
      </c>
    </row>
    <row r="3395" spans="1:15" s="94" customFormat="1" x14ac:dyDescent="0.2">
      <c r="A3395" s="116">
        <v>19607</v>
      </c>
      <c r="B3395" s="90" t="s">
        <v>8750</v>
      </c>
      <c r="C3395" s="90" t="s">
        <v>4521</v>
      </c>
      <c r="D3395" s="90" t="s">
        <v>6251</v>
      </c>
      <c r="E3395" s="90" t="s">
        <v>2151</v>
      </c>
      <c r="F3395" s="90" t="s">
        <v>6252</v>
      </c>
      <c r="G3395" s="90" t="s">
        <v>16446</v>
      </c>
      <c r="H3395" s="90" t="s">
        <v>920</v>
      </c>
      <c r="I3395" s="90" t="s">
        <v>1217</v>
      </c>
      <c r="J3395" s="116">
        <v>10130</v>
      </c>
      <c r="K3395" s="90" t="s">
        <v>1963</v>
      </c>
      <c r="L3395" s="90" t="s">
        <v>591</v>
      </c>
      <c r="M3395" s="94" t="str">
        <f t="shared" si="56"/>
        <v>VIVES Joan</v>
      </c>
      <c r="N3395" s="94" t="str">
        <f>IFERROR(VLOOKUP(A3395,'[2]CLASES-TEMPORADA 2022_2023-2023'!$A:$M,12,0),"")</f>
        <v/>
      </c>
      <c r="O3395" s="90" t="str">
        <f>IFERROR(VLOOKUP(A3395,'[2]CLASES-TEMPORADA 2022_2023-2023'!$A:$M,13,0),"")</f>
        <v/>
      </c>
    </row>
    <row r="3396" spans="1:15" s="94" customFormat="1" x14ac:dyDescent="0.2">
      <c r="A3396" s="116">
        <v>19600</v>
      </c>
      <c r="B3396" s="90" t="s">
        <v>8750</v>
      </c>
      <c r="C3396" s="90" t="s">
        <v>2362</v>
      </c>
      <c r="D3396" s="90" t="s">
        <v>6253</v>
      </c>
      <c r="E3396" s="90" t="s">
        <v>23</v>
      </c>
      <c r="F3396" s="90" t="s">
        <v>6254</v>
      </c>
      <c r="G3396" s="90" t="s">
        <v>16447</v>
      </c>
      <c r="H3396" s="90" t="s">
        <v>909</v>
      </c>
      <c r="I3396" s="90" t="s">
        <v>1143</v>
      </c>
      <c r="J3396" s="116">
        <v>76</v>
      </c>
      <c r="K3396" s="90" t="s">
        <v>1963</v>
      </c>
      <c r="L3396" s="90" t="s">
        <v>583</v>
      </c>
      <c r="M3396" s="94" t="str">
        <f t="shared" si="56"/>
        <v>ESCOBAR Manuel</v>
      </c>
      <c r="N3396" s="94" t="str">
        <f>IFERROR(VLOOKUP(A3396,'[2]CLASES-TEMPORADA 2022_2023-2023'!$A:$M,12,0),"")</f>
        <v/>
      </c>
      <c r="O3396" s="90" t="str">
        <f>IFERROR(VLOOKUP(A3396,'[2]CLASES-TEMPORADA 2022_2023-2023'!$A:$M,13,0),"")</f>
        <v/>
      </c>
    </row>
    <row r="3397" spans="1:15" s="94" customFormat="1" x14ac:dyDescent="0.2">
      <c r="A3397" s="116">
        <v>19597</v>
      </c>
      <c r="B3397" s="90" t="s">
        <v>8750</v>
      </c>
      <c r="C3397" s="90" t="s">
        <v>1618</v>
      </c>
      <c r="D3397" s="90" t="s">
        <v>1306</v>
      </c>
      <c r="E3397" s="90" t="s">
        <v>76</v>
      </c>
      <c r="F3397" s="90" t="s">
        <v>7999</v>
      </c>
      <c r="G3397" s="90" t="s">
        <v>16448</v>
      </c>
      <c r="H3397" s="90" t="s">
        <v>920</v>
      </c>
      <c r="I3397" s="90" t="s">
        <v>953</v>
      </c>
      <c r="J3397" s="116">
        <v>309</v>
      </c>
      <c r="K3397" s="90" t="s">
        <v>1963</v>
      </c>
      <c r="L3397" s="90" t="s">
        <v>583</v>
      </c>
      <c r="M3397" s="94" t="str">
        <f t="shared" si="56"/>
        <v>PEÑA Jose Manuel</v>
      </c>
      <c r="N3397" s="94" t="str">
        <f>IFERROR(VLOOKUP(A3397,'[2]CLASES-TEMPORADA 2022_2023-2023'!$A:$M,12,0),"")</f>
        <v/>
      </c>
      <c r="O3397" s="90" t="str">
        <f>IFERROR(VLOOKUP(A3397,'[2]CLASES-TEMPORADA 2022_2023-2023'!$A:$M,13,0),"")</f>
        <v/>
      </c>
    </row>
    <row r="3398" spans="1:15" s="94" customFormat="1" x14ac:dyDescent="0.2">
      <c r="A3398" s="116">
        <v>19566</v>
      </c>
      <c r="B3398" s="90" t="s">
        <v>8750</v>
      </c>
      <c r="C3398" s="90" t="s">
        <v>3424</v>
      </c>
      <c r="D3398" s="90" t="s">
        <v>4859</v>
      </c>
      <c r="E3398" s="90" t="s">
        <v>16449</v>
      </c>
      <c r="F3398" s="90" t="s">
        <v>16450</v>
      </c>
      <c r="G3398" s="90" t="s">
        <v>16451</v>
      </c>
      <c r="H3398" s="90" t="s">
        <v>920</v>
      </c>
      <c r="I3398" s="90" t="s">
        <v>2478</v>
      </c>
      <c r="J3398" s="116">
        <v>10111</v>
      </c>
      <c r="K3398" s="90" t="s">
        <v>1963</v>
      </c>
      <c r="L3398" s="90" t="s">
        <v>585</v>
      </c>
      <c r="M3398" s="94" t="str">
        <f t="shared" si="56"/>
        <v>REQUENA Miguel Tomas</v>
      </c>
      <c r="N3398" s="94" t="str">
        <f>IFERROR(VLOOKUP(A3398,'[2]CLASES-TEMPORADA 2022_2023-2023'!$A:$M,12,0),"")</f>
        <v/>
      </c>
      <c r="O3398" s="90" t="str">
        <f>IFERROR(VLOOKUP(A3398,'[2]CLASES-TEMPORADA 2022_2023-2023'!$A:$M,13,0),"")</f>
        <v/>
      </c>
    </row>
    <row r="3399" spans="1:15" s="94" customFormat="1" x14ac:dyDescent="0.2">
      <c r="A3399" s="116">
        <v>19562</v>
      </c>
      <c r="B3399" s="90" t="s">
        <v>8750</v>
      </c>
      <c r="C3399" s="90" t="s">
        <v>21</v>
      </c>
      <c r="D3399" s="90" t="s">
        <v>6255</v>
      </c>
      <c r="E3399" s="90" t="s">
        <v>2698</v>
      </c>
      <c r="F3399" s="90" t="s">
        <v>6256</v>
      </c>
      <c r="G3399" s="90" t="s">
        <v>16452</v>
      </c>
      <c r="H3399" s="90" t="s">
        <v>920</v>
      </c>
      <c r="I3399" s="90" t="s">
        <v>921</v>
      </c>
      <c r="J3399" s="116">
        <v>78</v>
      </c>
      <c r="K3399" s="90" t="s">
        <v>1963</v>
      </c>
      <c r="L3399" s="90" t="s">
        <v>583</v>
      </c>
      <c r="M3399" s="94" t="str">
        <f t="shared" si="56"/>
        <v>GARCIA Ricardo</v>
      </c>
      <c r="N3399" s="94" t="str">
        <f>IFERROR(VLOOKUP(A3399,'[2]CLASES-TEMPORADA 2022_2023-2023'!$A:$M,12,0),"")</f>
        <v/>
      </c>
      <c r="O3399" s="90" t="str">
        <f>IFERROR(VLOOKUP(A3399,'[2]CLASES-TEMPORADA 2022_2023-2023'!$A:$M,13,0),"")</f>
        <v/>
      </c>
    </row>
    <row r="3400" spans="1:15" s="94" customFormat="1" x14ac:dyDescent="0.2">
      <c r="A3400" s="116">
        <v>19561</v>
      </c>
      <c r="B3400" s="90" t="s">
        <v>8750</v>
      </c>
      <c r="C3400" s="90" t="s">
        <v>21</v>
      </c>
      <c r="D3400" s="90" t="s">
        <v>6257</v>
      </c>
      <c r="E3400" s="90" t="s">
        <v>76</v>
      </c>
      <c r="F3400" s="90" t="s">
        <v>6258</v>
      </c>
      <c r="G3400" s="90" t="s">
        <v>16453</v>
      </c>
      <c r="H3400" s="90" t="s">
        <v>909</v>
      </c>
      <c r="I3400" s="90" t="s">
        <v>1060</v>
      </c>
      <c r="J3400" s="116">
        <v>353</v>
      </c>
      <c r="K3400" s="90" t="s">
        <v>1963</v>
      </c>
      <c r="L3400" s="90" t="s">
        <v>583</v>
      </c>
      <c r="M3400" s="94" t="str">
        <f t="shared" si="56"/>
        <v>GARCIA Jose Manuel</v>
      </c>
      <c r="N3400" s="94" t="str">
        <f>IFERROR(VLOOKUP(A3400,'[2]CLASES-TEMPORADA 2022_2023-2023'!$A:$M,12,0),"")</f>
        <v/>
      </c>
      <c r="O3400" s="90" t="str">
        <f>IFERROR(VLOOKUP(A3400,'[2]CLASES-TEMPORADA 2022_2023-2023'!$A:$M,13,0),"")</f>
        <v/>
      </c>
    </row>
    <row r="3401" spans="1:15" s="94" customFormat="1" x14ac:dyDescent="0.2">
      <c r="A3401" s="116">
        <v>19560</v>
      </c>
      <c r="B3401" s="90" t="s">
        <v>8750</v>
      </c>
      <c r="C3401" s="90" t="s">
        <v>31</v>
      </c>
      <c r="D3401" s="90" t="s">
        <v>46</v>
      </c>
      <c r="E3401" s="90" t="s">
        <v>6259</v>
      </c>
      <c r="F3401" s="90" t="s">
        <v>6260</v>
      </c>
      <c r="G3401" s="90" t="s">
        <v>16454</v>
      </c>
      <c r="H3401" s="90" t="s">
        <v>920</v>
      </c>
      <c r="I3401" s="90" t="s">
        <v>1211</v>
      </c>
      <c r="J3401" s="116">
        <v>10045</v>
      </c>
      <c r="K3401" s="90" t="s">
        <v>1963</v>
      </c>
      <c r="L3401" s="90" t="s">
        <v>520</v>
      </c>
      <c r="M3401" s="94" t="str">
        <f t="shared" si="56"/>
        <v>LOPEZ Rufo</v>
      </c>
      <c r="N3401" s="94" t="str">
        <f>IFERROR(VLOOKUP(A3401,'[2]CLASES-TEMPORADA 2022_2023-2023'!$A:$M,12,0),"")</f>
        <v/>
      </c>
      <c r="O3401" s="90" t="str">
        <f>IFERROR(VLOOKUP(A3401,'[2]CLASES-TEMPORADA 2022_2023-2023'!$A:$M,13,0),"")</f>
        <v/>
      </c>
    </row>
    <row r="3402" spans="1:15" s="94" customFormat="1" x14ac:dyDescent="0.2">
      <c r="A3402" s="116">
        <v>19552</v>
      </c>
      <c r="B3402" s="90" t="s">
        <v>8750</v>
      </c>
      <c r="C3402" s="90" t="s">
        <v>29</v>
      </c>
      <c r="D3402" s="90" t="s">
        <v>1577</v>
      </c>
      <c r="E3402" s="90" t="s">
        <v>3079</v>
      </c>
      <c r="F3402" s="90" t="s">
        <v>6261</v>
      </c>
      <c r="G3402" s="90" t="s">
        <v>16455</v>
      </c>
      <c r="H3402" s="90" t="s">
        <v>920</v>
      </c>
      <c r="I3402" s="90" t="s">
        <v>362</v>
      </c>
      <c r="J3402" s="116">
        <v>630</v>
      </c>
      <c r="K3402" s="90" t="s">
        <v>1963</v>
      </c>
      <c r="L3402" s="90" t="s">
        <v>587</v>
      </c>
      <c r="M3402" s="94" t="str">
        <f t="shared" si="56"/>
        <v>SANCHEZ Gregorio</v>
      </c>
      <c r="N3402" s="94" t="str">
        <f>IFERROR(VLOOKUP(A3402,'[2]CLASES-TEMPORADA 2022_2023-2023'!$A:$M,12,0),"")</f>
        <v/>
      </c>
      <c r="O3402" s="90" t="str">
        <f>IFERROR(VLOOKUP(A3402,'[2]CLASES-TEMPORADA 2022_2023-2023'!$A:$M,13,0),"")</f>
        <v/>
      </c>
    </row>
    <row r="3403" spans="1:15" s="94" customFormat="1" x14ac:dyDescent="0.2">
      <c r="A3403" s="116">
        <v>19551</v>
      </c>
      <c r="B3403" s="90" t="s">
        <v>8750</v>
      </c>
      <c r="C3403" s="90" t="s">
        <v>16456</v>
      </c>
      <c r="D3403" s="90" t="s">
        <v>31</v>
      </c>
      <c r="E3403" s="90" t="s">
        <v>1013</v>
      </c>
      <c r="F3403" s="90" t="s">
        <v>16457</v>
      </c>
      <c r="G3403" s="90" t="s">
        <v>16458</v>
      </c>
      <c r="H3403" s="90" t="s">
        <v>920</v>
      </c>
      <c r="I3403" s="90" t="s">
        <v>1005</v>
      </c>
      <c r="J3403" s="116">
        <v>10064</v>
      </c>
      <c r="K3403" s="90" t="s">
        <v>1963</v>
      </c>
      <c r="L3403" s="90" t="s">
        <v>587</v>
      </c>
      <c r="M3403" s="94" t="str">
        <f t="shared" si="56"/>
        <v>CRUSI Adria</v>
      </c>
      <c r="N3403" s="94" t="str">
        <f>IFERROR(VLOOKUP(A3403,'[2]CLASES-TEMPORADA 2022_2023-2023'!$A:$M,12,0),"")</f>
        <v/>
      </c>
      <c r="O3403" s="90" t="str">
        <f>IFERROR(VLOOKUP(A3403,'[2]CLASES-TEMPORADA 2022_2023-2023'!$A:$M,13,0),"")</f>
        <v/>
      </c>
    </row>
    <row r="3404" spans="1:15" s="94" customFormat="1" x14ac:dyDescent="0.2">
      <c r="A3404" s="116">
        <v>19550</v>
      </c>
      <c r="B3404" s="90" t="s">
        <v>8750</v>
      </c>
      <c r="C3404" s="90" t="s">
        <v>1717</v>
      </c>
      <c r="D3404" s="90" t="s">
        <v>5196</v>
      </c>
      <c r="E3404" s="90" t="s">
        <v>1737</v>
      </c>
      <c r="F3404" s="90" t="s">
        <v>6262</v>
      </c>
      <c r="G3404" s="90" t="s">
        <v>16459</v>
      </c>
      <c r="H3404" s="90" t="s">
        <v>913</v>
      </c>
      <c r="I3404" s="90" t="s">
        <v>1188</v>
      </c>
      <c r="J3404" s="116">
        <v>251</v>
      </c>
      <c r="K3404" s="90" t="s">
        <v>1963</v>
      </c>
      <c r="L3404" s="90" t="s">
        <v>587</v>
      </c>
      <c r="M3404" s="94" t="str">
        <f t="shared" si="56"/>
        <v>ROCA Arnau</v>
      </c>
      <c r="N3404" s="94" t="str">
        <f>IFERROR(VLOOKUP(A3404,'[2]CLASES-TEMPORADA 2022_2023-2023'!$A:$M,12,0),"")</f>
        <v/>
      </c>
      <c r="O3404" s="90" t="str">
        <f>IFERROR(VLOOKUP(A3404,'[2]CLASES-TEMPORADA 2022_2023-2023'!$A:$M,13,0),"")</f>
        <v/>
      </c>
    </row>
    <row r="3405" spans="1:15" s="94" customFormat="1" x14ac:dyDescent="0.2">
      <c r="A3405" s="116">
        <v>19549</v>
      </c>
      <c r="B3405" s="90" t="s">
        <v>8750</v>
      </c>
      <c r="C3405" s="90" t="s">
        <v>6263</v>
      </c>
      <c r="D3405" s="90" t="s">
        <v>6264</v>
      </c>
      <c r="E3405" s="90" t="s">
        <v>2797</v>
      </c>
      <c r="F3405" s="90" t="s">
        <v>6265</v>
      </c>
      <c r="G3405" s="90" t="s">
        <v>16460</v>
      </c>
      <c r="H3405" s="90" t="s">
        <v>913</v>
      </c>
      <c r="I3405" s="90" t="s">
        <v>1188</v>
      </c>
      <c r="J3405" s="116">
        <v>251</v>
      </c>
      <c r="K3405" s="90" t="s">
        <v>1963</v>
      </c>
      <c r="L3405" s="90" t="s">
        <v>587</v>
      </c>
      <c r="M3405" s="94" t="str">
        <f t="shared" si="56"/>
        <v>BAHI Sergi</v>
      </c>
      <c r="N3405" s="94" t="str">
        <f>IFERROR(VLOOKUP(A3405,'[2]CLASES-TEMPORADA 2022_2023-2023'!$A:$M,12,0),"")</f>
        <v/>
      </c>
      <c r="O3405" s="90" t="str">
        <f>IFERROR(VLOOKUP(A3405,'[2]CLASES-TEMPORADA 2022_2023-2023'!$A:$M,13,0),"")</f>
        <v/>
      </c>
    </row>
    <row r="3406" spans="1:15" s="94" customFormat="1" x14ac:dyDescent="0.2">
      <c r="A3406" s="116">
        <v>19540</v>
      </c>
      <c r="B3406" s="90" t="s">
        <v>8750</v>
      </c>
      <c r="C3406" s="90" t="s">
        <v>1907</v>
      </c>
      <c r="D3406" s="90" t="s">
        <v>5589</v>
      </c>
      <c r="E3406" s="90" t="s">
        <v>6266</v>
      </c>
      <c r="F3406" s="90" t="s">
        <v>6267</v>
      </c>
      <c r="G3406" s="90" t="s">
        <v>16461</v>
      </c>
      <c r="H3406" s="90" t="s">
        <v>913</v>
      </c>
      <c r="I3406" s="90" t="s">
        <v>1189</v>
      </c>
      <c r="J3406" s="116">
        <v>10014</v>
      </c>
      <c r="K3406" s="90" t="s">
        <v>1963</v>
      </c>
      <c r="L3406" s="90" t="s">
        <v>185</v>
      </c>
      <c r="M3406" s="94" t="str">
        <f t="shared" si="56"/>
        <v>ROS Andres David</v>
      </c>
      <c r="N3406" s="94" t="str">
        <f>IFERROR(VLOOKUP(A3406,'[2]CLASES-TEMPORADA 2022_2023-2023'!$A:$M,12,0),"")</f>
        <v/>
      </c>
      <c r="O3406" s="90" t="str">
        <f>IFERROR(VLOOKUP(A3406,'[2]CLASES-TEMPORADA 2022_2023-2023'!$A:$M,13,0),"")</f>
        <v/>
      </c>
    </row>
    <row r="3407" spans="1:15" s="94" customFormat="1" x14ac:dyDescent="0.2">
      <c r="A3407" s="116">
        <v>19525</v>
      </c>
      <c r="B3407" s="90" t="s">
        <v>8750</v>
      </c>
      <c r="C3407" s="90" t="s">
        <v>22</v>
      </c>
      <c r="D3407" s="90" t="s">
        <v>69</v>
      </c>
      <c r="E3407" s="90" t="s">
        <v>522</v>
      </c>
      <c r="F3407" s="90" t="s">
        <v>6268</v>
      </c>
      <c r="G3407" s="90" t="s">
        <v>16462</v>
      </c>
      <c r="H3407" s="90" t="s">
        <v>909</v>
      </c>
      <c r="I3407" s="90" t="s">
        <v>954</v>
      </c>
      <c r="J3407" s="116">
        <v>321</v>
      </c>
      <c r="K3407" s="90" t="s">
        <v>1963</v>
      </c>
      <c r="L3407" s="90" t="s">
        <v>591</v>
      </c>
      <c r="M3407" s="94" t="str">
        <f t="shared" si="56"/>
        <v>FERNANDEZ Pedro Alberto</v>
      </c>
      <c r="N3407" s="94">
        <f>IFERROR(VLOOKUP(A3407,'[2]CLASES-TEMPORADA 2022_2023-2023'!$A:$M,12,0),"")</f>
        <v>7</v>
      </c>
      <c r="O3407" s="90" t="str">
        <f>IFERROR(VLOOKUP(A3407,'[2]CLASES-TEMPORADA 2022_2023-2023'!$A:$M,13,0),"")</f>
        <v>NUE</v>
      </c>
    </row>
    <row r="3408" spans="1:15" s="94" customFormat="1" x14ac:dyDescent="0.2">
      <c r="A3408" s="116">
        <v>19524</v>
      </c>
      <c r="B3408" s="90" t="s">
        <v>8750</v>
      </c>
      <c r="C3408" s="90" t="s">
        <v>2225</v>
      </c>
      <c r="D3408" s="90" t="s">
        <v>6269</v>
      </c>
      <c r="E3408" s="90" t="s">
        <v>2873</v>
      </c>
      <c r="F3408" s="90" t="s">
        <v>6270</v>
      </c>
      <c r="G3408" s="90" t="s">
        <v>16463</v>
      </c>
      <c r="H3408" s="90" t="s">
        <v>913</v>
      </c>
      <c r="I3408" s="90" t="s">
        <v>915</v>
      </c>
      <c r="J3408" s="116">
        <v>37</v>
      </c>
      <c r="K3408" s="90" t="s">
        <v>1963</v>
      </c>
      <c r="L3408" s="90" t="s">
        <v>185</v>
      </c>
      <c r="M3408" s="94" t="str">
        <f t="shared" si="56"/>
        <v>ARACIL Salvador</v>
      </c>
      <c r="N3408" s="94" t="str">
        <f>IFERROR(VLOOKUP(A3408,'[2]CLASES-TEMPORADA 2022_2023-2023'!$A:$M,12,0),"")</f>
        <v/>
      </c>
      <c r="O3408" s="90" t="str">
        <f>IFERROR(VLOOKUP(A3408,'[2]CLASES-TEMPORADA 2022_2023-2023'!$A:$M,13,0),"")</f>
        <v/>
      </c>
    </row>
    <row r="3409" spans="1:15" s="94" customFormat="1" x14ac:dyDescent="0.2">
      <c r="A3409" s="116">
        <v>19499</v>
      </c>
      <c r="B3409" s="90" t="s">
        <v>8750</v>
      </c>
      <c r="C3409" s="90" t="s">
        <v>6271</v>
      </c>
      <c r="D3409" s="90" t="s">
        <v>6272</v>
      </c>
      <c r="E3409" s="90" t="s">
        <v>2550</v>
      </c>
      <c r="F3409" s="90" t="s">
        <v>6273</v>
      </c>
      <c r="G3409" s="90" t="s">
        <v>16464</v>
      </c>
      <c r="H3409" s="90" t="s">
        <v>913</v>
      </c>
      <c r="I3409" s="90" t="s">
        <v>1210</v>
      </c>
      <c r="J3409" s="116">
        <v>668</v>
      </c>
      <c r="K3409" s="90" t="s">
        <v>1963</v>
      </c>
      <c r="L3409" s="90" t="s">
        <v>585</v>
      </c>
      <c r="M3409" s="94" t="str">
        <f t="shared" si="56"/>
        <v>DE OLEZA Gabriel</v>
      </c>
      <c r="N3409" s="94" t="str">
        <f>IFERROR(VLOOKUP(A3409,'[2]CLASES-TEMPORADA 2022_2023-2023'!$A:$M,12,0),"")</f>
        <v/>
      </c>
      <c r="O3409" s="90" t="str">
        <f>IFERROR(VLOOKUP(A3409,'[2]CLASES-TEMPORADA 2022_2023-2023'!$A:$M,13,0),"")</f>
        <v/>
      </c>
    </row>
    <row r="3410" spans="1:15" s="94" customFormat="1" x14ac:dyDescent="0.2">
      <c r="A3410" s="116">
        <v>19495</v>
      </c>
      <c r="B3410" s="90" t="s">
        <v>8750</v>
      </c>
      <c r="C3410" s="90" t="s">
        <v>5728</v>
      </c>
      <c r="D3410" s="90" t="s">
        <v>2003</v>
      </c>
      <c r="E3410" s="90" t="s">
        <v>126</v>
      </c>
      <c r="F3410" s="90" t="s">
        <v>6274</v>
      </c>
      <c r="G3410" s="90" t="s">
        <v>16465</v>
      </c>
      <c r="H3410" s="90" t="s">
        <v>913</v>
      </c>
      <c r="I3410" s="90" t="s">
        <v>1144</v>
      </c>
      <c r="J3410" s="116">
        <v>51</v>
      </c>
      <c r="K3410" s="90" t="s">
        <v>1963</v>
      </c>
      <c r="L3410" s="90" t="s">
        <v>585</v>
      </c>
      <c r="M3410" s="94" t="str">
        <f t="shared" si="56"/>
        <v>PRATS Pablo</v>
      </c>
      <c r="N3410" s="94" t="str">
        <f>IFERROR(VLOOKUP(A3410,'[2]CLASES-TEMPORADA 2022_2023-2023'!$A:$M,12,0),"")</f>
        <v/>
      </c>
      <c r="O3410" s="90" t="str">
        <f>IFERROR(VLOOKUP(A3410,'[2]CLASES-TEMPORADA 2022_2023-2023'!$A:$M,13,0),"")</f>
        <v/>
      </c>
    </row>
    <row r="3411" spans="1:15" s="94" customFormat="1" x14ac:dyDescent="0.2">
      <c r="A3411" s="116">
        <v>19489</v>
      </c>
      <c r="B3411" s="90" t="s">
        <v>8750</v>
      </c>
      <c r="C3411" s="90" t="s">
        <v>711</v>
      </c>
      <c r="D3411" s="90" t="s">
        <v>47</v>
      </c>
      <c r="E3411" s="90" t="s">
        <v>136</v>
      </c>
      <c r="F3411" s="90" t="s">
        <v>5110</v>
      </c>
      <c r="G3411" s="90" t="s">
        <v>16466</v>
      </c>
      <c r="H3411" s="90" t="s">
        <v>909</v>
      </c>
      <c r="I3411" s="90" t="s">
        <v>921</v>
      </c>
      <c r="J3411" s="116">
        <v>78</v>
      </c>
      <c r="K3411" s="90" t="s">
        <v>1963</v>
      </c>
      <c r="L3411" s="90" t="s">
        <v>583</v>
      </c>
      <c r="M3411" s="94" t="str">
        <f t="shared" si="56"/>
        <v>ORDEJON Jose Maria</v>
      </c>
      <c r="N3411" s="94">
        <f>IFERROR(VLOOKUP(A3411,'[2]CLASES-TEMPORADA 2022_2023-2023'!$A:$M,12,0),"")</f>
        <v>3</v>
      </c>
      <c r="O3411" s="90">
        <f>IFERROR(VLOOKUP(A3411,'[2]CLASES-TEMPORADA 2022_2023-2023'!$A:$M,13,0),"")</f>
        <v>0</v>
      </c>
    </row>
    <row r="3412" spans="1:15" s="94" customFormat="1" x14ac:dyDescent="0.2">
      <c r="A3412" s="116">
        <v>19488</v>
      </c>
      <c r="B3412" s="90" t="s">
        <v>8750</v>
      </c>
      <c r="C3412" s="90" t="s">
        <v>46</v>
      </c>
      <c r="D3412" s="90" t="s">
        <v>16467</v>
      </c>
      <c r="E3412" s="90" t="s">
        <v>49</v>
      </c>
      <c r="F3412" s="90" t="s">
        <v>16468</v>
      </c>
      <c r="G3412" s="90" t="s">
        <v>16469</v>
      </c>
      <c r="H3412" s="90" t="s">
        <v>909</v>
      </c>
      <c r="I3412" s="90" t="s">
        <v>921</v>
      </c>
      <c r="J3412" s="116">
        <v>78</v>
      </c>
      <c r="K3412" s="90" t="s">
        <v>1963</v>
      </c>
      <c r="L3412" s="90" t="s">
        <v>583</v>
      </c>
      <c r="M3412" s="94" t="str">
        <f t="shared" si="56"/>
        <v>RODRIGUEZ Lazaro</v>
      </c>
      <c r="N3412" s="94">
        <f>IFERROR(VLOOKUP(A3412,'[2]CLASES-TEMPORADA 2022_2023-2023'!$A:$M,12,0),"")</f>
        <v>2</v>
      </c>
      <c r="O3412" s="90">
        <f>IFERROR(VLOOKUP(A3412,'[2]CLASES-TEMPORADA 2022_2023-2023'!$A:$M,13,0),"")</f>
        <v>0</v>
      </c>
    </row>
    <row r="3413" spans="1:15" s="94" customFormat="1" x14ac:dyDescent="0.2">
      <c r="A3413" s="116">
        <v>19485</v>
      </c>
      <c r="B3413" s="90" t="s">
        <v>8750</v>
      </c>
      <c r="C3413" s="90" t="s">
        <v>6275</v>
      </c>
      <c r="D3413" s="90"/>
      <c r="E3413" s="90" t="s">
        <v>6276</v>
      </c>
      <c r="F3413" s="90" t="s">
        <v>6277</v>
      </c>
      <c r="G3413" s="90" t="s">
        <v>16470</v>
      </c>
      <c r="H3413" s="90" t="s">
        <v>920</v>
      </c>
      <c r="I3413" s="90" t="s">
        <v>953</v>
      </c>
      <c r="J3413" s="116">
        <v>309</v>
      </c>
      <c r="K3413" s="90" t="s">
        <v>2014</v>
      </c>
      <c r="L3413" s="90" t="s">
        <v>583</v>
      </c>
      <c r="M3413" s="94" t="str">
        <f t="shared" si="56"/>
        <v>SAVOKCHA Yuri</v>
      </c>
      <c r="N3413" s="94" t="str">
        <f>IFERROR(VLOOKUP(A3413,'[2]CLASES-TEMPORADA 2022_2023-2023'!$A:$M,12,0),"")</f>
        <v/>
      </c>
      <c r="O3413" s="90" t="str">
        <f>IFERROR(VLOOKUP(A3413,'[2]CLASES-TEMPORADA 2022_2023-2023'!$A:$M,13,0),"")</f>
        <v/>
      </c>
    </row>
    <row r="3414" spans="1:15" s="94" customFormat="1" x14ac:dyDescent="0.2">
      <c r="A3414" s="116">
        <v>19484</v>
      </c>
      <c r="B3414" s="90" t="s">
        <v>8750</v>
      </c>
      <c r="C3414" s="90" t="s">
        <v>1601</v>
      </c>
      <c r="D3414" s="90" t="s">
        <v>6187</v>
      </c>
      <c r="E3414" s="90" t="s">
        <v>6041</v>
      </c>
      <c r="F3414" s="90" t="s">
        <v>6420</v>
      </c>
      <c r="G3414" s="90" t="s">
        <v>16471</v>
      </c>
      <c r="H3414" s="90" t="s">
        <v>913</v>
      </c>
      <c r="I3414" s="90" t="s">
        <v>971</v>
      </c>
      <c r="J3414" s="116">
        <v>10124</v>
      </c>
      <c r="K3414" s="90" t="s">
        <v>1963</v>
      </c>
      <c r="L3414" s="90" t="s">
        <v>583</v>
      </c>
      <c r="M3414" s="94" t="str">
        <f t="shared" si="56"/>
        <v>LÓPEZ Jesús</v>
      </c>
      <c r="N3414" s="94" t="str">
        <f>IFERROR(VLOOKUP(A3414,'[2]CLASES-TEMPORADA 2022_2023-2023'!$A:$M,12,0),"")</f>
        <v/>
      </c>
      <c r="O3414" s="90" t="str">
        <f>IFERROR(VLOOKUP(A3414,'[2]CLASES-TEMPORADA 2022_2023-2023'!$A:$M,13,0),"")</f>
        <v/>
      </c>
    </row>
    <row r="3415" spans="1:15" s="94" customFormat="1" x14ac:dyDescent="0.2">
      <c r="A3415" s="116">
        <v>19475</v>
      </c>
      <c r="B3415" s="90" t="s">
        <v>8750</v>
      </c>
      <c r="C3415" s="90" t="s">
        <v>141</v>
      </c>
      <c r="D3415" s="90" t="s">
        <v>167</v>
      </c>
      <c r="E3415" s="90" t="s">
        <v>109</v>
      </c>
      <c r="F3415" s="90" t="s">
        <v>6278</v>
      </c>
      <c r="G3415" s="90" t="s">
        <v>16472</v>
      </c>
      <c r="H3415" s="90" t="s">
        <v>920</v>
      </c>
      <c r="I3415" s="90" t="s">
        <v>1222</v>
      </c>
      <c r="J3415" s="116">
        <v>310</v>
      </c>
      <c r="K3415" s="90" t="s">
        <v>1963</v>
      </c>
      <c r="L3415" s="90" t="s">
        <v>583</v>
      </c>
      <c r="M3415" s="94" t="str">
        <f t="shared" si="56"/>
        <v>PALOMARES Juan Carlos</v>
      </c>
      <c r="N3415" s="94">
        <f>IFERROR(VLOOKUP(A3415,'[2]CLASES-TEMPORADA 2022_2023-2023'!$A:$M,12,0),"")</f>
        <v>8</v>
      </c>
      <c r="O3415" s="90" t="str">
        <f>IFERROR(VLOOKUP(A3415,'[2]CLASES-TEMPORADA 2022_2023-2023'!$A:$M,13,0),"")</f>
        <v>INT</v>
      </c>
    </row>
    <row r="3416" spans="1:15" s="94" customFormat="1" x14ac:dyDescent="0.2">
      <c r="A3416" s="116">
        <v>19474</v>
      </c>
      <c r="B3416" s="90" t="s">
        <v>8750</v>
      </c>
      <c r="C3416" s="90" t="s">
        <v>19</v>
      </c>
      <c r="D3416" s="90" t="s">
        <v>22</v>
      </c>
      <c r="E3416" s="90" t="s">
        <v>77</v>
      </c>
      <c r="F3416" s="90" t="s">
        <v>16473</v>
      </c>
      <c r="G3416" s="90" t="s">
        <v>16474</v>
      </c>
      <c r="H3416" s="90" t="s">
        <v>909</v>
      </c>
      <c r="I3416" s="90" t="s">
        <v>3937</v>
      </c>
      <c r="J3416" s="116">
        <v>467</v>
      </c>
      <c r="K3416" s="90" t="s">
        <v>1963</v>
      </c>
      <c r="L3416" s="90" t="s">
        <v>591</v>
      </c>
      <c r="M3416" s="94" t="str">
        <f t="shared" si="56"/>
        <v>RUIZ Alberto</v>
      </c>
      <c r="N3416" s="94">
        <f>IFERROR(VLOOKUP(A3416,'[2]CLASES-TEMPORADA 2022_2023-2023'!$A:$M,12,0),"")</f>
        <v>9</v>
      </c>
      <c r="O3416" s="90">
        <f>IFERROR(VLOOKUP(A3416,'[2]CLASES-TEMPORADA 2022_2023-2023'!$A:$M,13,0),"")</f>
        <v>0</v>
      </c>
    </row>
    <row r="3417" spans="1:15" s="94" customFormat="1" x14ac:dyDescent="0.2">
      <c r="A3417" s="116">
        <v>19471</v>
      </c>
      <c r="B3417" s="90" t="s">
        <v>8750</v>
      </c>
      <c r="C3417" s="90" t="s">
        <v>84</v>
      </c>
      <c r="D3417" s="90" t="s">
        <v>710</v>
      </c>
      <c r="E3417" s="90" t="s">
        <v>105</v>
      </c>
      <c r="F3417" s="90" t="s">
        <v>6279</v>
      </c>
      <c r="G3417" s="90" t="s">
        <v>16475</v>
      </c>
      <c r="H3417" s="90" t="s">
        <v>909</v>
      </c>
      <c r="I3417" s="90" t="s">
        <v>908</v>
      </c>
      <c r="J3417" s="116">
        <v>31</v>
      </c>
      <c r="K3417" s="90" t="s">
        <v>1963</v>
      </c>
      <c r="L3417" s="90" t="s">
        <v>591</v>
      </c>
      <c r="M3417" s="94" t="str">
        <f t="shared" si="56"/>
        <v>GONZALEZ Francisco Javier</v>
      </c>
      <c r="N3417" s="94">
        <f>IFERROR(VLOOKUP(A3417,'[2]CLASES-TEMPORADA 2022_2023-2023'!$A:$M,12,0),"")</f>
        <v>7</v>
      </c>
      <c r="O3417" s="90" t="str">
        <f>IFERROR(VLOOKUP(A3417,'[2]CLASES-TEMPORADA 2022_2023-2023'!$A:$M,13,0),"")</f>
        <v>NAC</v>
      </c>
    </row>
    <row r="3418" spans="1:15" s="94" customFormat="1" x14ac:dyDescent="0.2">
      <c r="A3418" s="116">
        <v>19470</v>
      </c>
      <c r="B3418" s="90" t="s">
        <v>8750</v>
      </c>
      <c r="C3418" s="90" t="s">
        <v>3239</v>
      </c>
      <c r="D3418" s="90" t="s">
        <v>3817</v>
      </c>
      <c r="E3418" s="90" t="s">
        <v>3084</v>
      </c>
      <c r="F3418" s="90" t="s">
        <v>6280</v>
      </c>
      <c r="G3418" s="90" t="s">
        <v>16476</v>
      </c>
      <c r="H3418" s="90" t="s">
        <v>909</v>
      </c>
      <c r="I3418" s="90" t="s">
        <v>3937</v>
      </c>
      <c r="J3418" s="116">
        <v>467</v>
      </c>
      <c r="K3418" s="90" t="s">
        <v>1963</v>
      </c>
      <c r="L3418" s="90" t="s">
        <v>591</v>
      </c>
      <c r="M3418" s="94" t="str">
        <f t="shared" si="56"/>
        <v>POZA Domingo</v>
      </c>
      <c r="N3418" s="94">
        <f>IFERROR(VLOOKUP(A3418,'[2]CLASES-TEMPORADA 2022_2023-2023'!$A:$M,12,0),"")</f>
        <v>8</v>
      </c>
      <c r="O3418" s="90" t="str">
        <f>IFERROR(VLOOKUP(A3418,'[2]CLASES-TEMPORADA 2022_2023-2023'!$A:$M,13,0),"")</f>
        <v>NAC</v>
      </c>
    </row>
    <row r="3419" spans="1:15" s="94" customFormat="1" x14ac:dyDescent="0.2">
      <c r="A3419" s="116">
        <v>19468</v>
      </c>
      <c r="B3419" s="90" t="s">
        <v>8750</v>
      </c>
      <c r="C3419" s="90" t="s">
        <v>1597</v>
      </c>
      <c r="D3419" s="90" t="s">
        <v>169</v>
      </c>
      <c r="E3419" s="90" t="s">
        <v>6281</v>
      </c>
      <c r="F3419" s="90" t="s">
        <v>6282</v>
      </c>
      <c r="G3419" s="90" t="s">
        <v>16477</v>
      </c>
      <c r="H3419" s="90" t="s">
        <v>920</v>
      </c>
      <c r="I3419" s="90" t="s">
        <v>921</v>
      </c>
      <c r="J3419" s="116">
        <v>78</v>
      </c>
      <c r="K3419" s="90" t="s">
        <v>1963</v>
      </c>
      <c r="L3419" s="90" t="s">
        <v>583</v>
      </c>
      <c r="M3419" s="94" t="str">
        <f t="shared" si="56"/>
        <v>PIN Carlos Enrique</v>
      </c>
      <c r="N3419" s="94" t="str">
        <f>IFERROR(VLOOKUP(A3419,'[2]CLASES-TEMPORADA 2022_2023-2023'!$A:$M,12,0),"")</f>
        <v/>
      </c>
      <c r="O3419" s="90" t="str">
        <f>IFERROR(VLOOKUP(A3419,'[2]CLASES-TEMPORADA 2022_2023-2023'!$A:$M,13,0),"")</f>
        <v/>
      </c>
    </row>
    <row r="3420" spans="1:15" s="94" customFormat="1" x14ac:dyDescent="0.2">
      <c r="A3420" s="116">
        <v>19464</v>
      </c>
      <c r="B3420" s="90" t="s">
        <v>10851</v>
      </c>
      <c r="C3420" s="90" t="s">
        <v>6283</v>
      </c>
      <c r="D3420" s="90" t="s">
        <v>1774</v>
      </c>
      <c r="E3420" s="90" t="s">
        <v>2064</v>
      </c>
      <c r="F3420" s="90" t="s">
        <v>6284</v>
      </c>
      <c r="G3420" s="90" t="s">
        <v>15285</v>
      </c>
      <c r="H3420" s="90" t="s">
        <v>913</v>
      </c>
      <c r="I3420" s="90" t="s">
        <v>1240</v>
      </c>
      <c r="J3420" s="116">
        <v>10382</v>
      </c>
      <c r="K3420" s="90" t="s">
        <v>1963</v>
      </c>
      <c r="L3420" s="90" t="s">
        <v>184</v>
      </c>
      <c r="M3420" s="94" t="str">
        <f t="shared" si="56"/>
        <v>LOPEZ-BRAVO Celia</v>
      </c>
      <c r="N3420" s="94" t="str">
        <f>IFERROR(VLOOKUP(A3420,'[2]CLASES-TEMPORADA 2022_2023-2023'!$A:$M,12,0),"")</f>
        <v/>
      </c>
      <c r="O3420" s="90" t="str">
        <f>IFERROR(VLOOKUP(A3420,'[2]CLASES-TEMPORADA 2022_2023-2023'!$A:$M,13,0),"")</f>
        <v/>
      </c>
    </row>
    <row r="3421" spans="1:15" s="94" customFormat="1" x14ac:dyDescent="0.2">
      <c r="A3421" s="116">
        <v>19460</v>
      </c>
      <c r="B3421" s="90" t="s">
        <v>10851</v>
      </c>
      <c r="C3421" s="90" t="s">
        <v>21</v>
      </c>
      <c r="D3421" s="90" t="s">
        <v>25</v>
      </c>
      <c r="E3421" s="90" t="s">
        <v>2205</v>
      </c>
      <c r="F3421" s="90" t="s">
        <v>6285</v>
      </c>
      <c r="G3421" s="90" t="s">
        <v>16478</v>
      </c>
      <c r="H3421" s="90" t="s">
        <v>913</v>
      </c>
      <c r="I3421" s="90" t="s">
        <v>966</v>
      </c>
      <c r="J3421" s="116">
        <v>502</v>
      </c>
      <c r="K3421" s="90" t="s">
        <v>1963</v>
      </c>
      <c r="L3421" s="90" t="s">
        <v>520</v>
      </c>
      <c r="M3421" s="94" t="str">
        <f t="shared" si="56"/>
        <v>GARCIA Ana</v>
      </c>
      <c r="N3421" s="94" t="str">
        <f>IFERROR(VLOOKUP(A3421,'[2]CLASES-TEMPORADA 2022_2023-2023'!$A:$M,12,0),"")</f>
        <v/>
      </c>
      <c r="O3421" s="90" t="str">
        <f>IFERROR(VLOOKUP(A3421,'[2]CLASES-TEMPORADA 2022_2023-2023'!$A:$M,13,0),"")</f>
        <v/>
      </c>
    </row>
    <row r="3422" spans="1:15" s="94" customFormat="1" x14ac:dyDescent="0.2">
      <c r="A3422" s="116">
        <v>19459</v>
      </c>
      <c r="B3422" s="90" t="s">
        <v>10851</v>
      </c>
      <c r="C3422" s="90" t="s">
        <v>1473</v>
      </c>
      <c r="D3422" s="90" t="s">
        <v>1090</v>
      </c>
      <c r="E3422" s="90" t="s">
        <v>2335</v>
      </c>
      <c r="F3422" s="90" t="s">
        <v>16479</v>
      </c>
      <c r="G3422" s="90" t="s">
        <v>16480</v>
      </c>
      <c r="H3422" s="90" t="s">
        <v>920</v>
      </c>
      <c r="I3422" s="90" t="s">
        <v>1194</v>
      </c>
      <c r="J3422" s="116">
        <v>10341</v>
      </c>
      <c r="K3422" s="90" t="s">
        <v>1963</v>
      </c>
      <c r="L3422" s="90" t="s">
        <v>520</v>
      </c>
      <c r="M3422" s="94" t="str">
        <f t="shared" si="56"/>
        <v>COSTA Marta</v>
      </c>
      <c r="N3422" s="94" t="str">
        <f>IFERROR(VLOOKUP(A3422,'[2]CLASES-TEMPORADA 2022_2023-2023'!$A:$M,12,0),"")</f>
        <v/>
      </c>
      <c r="O3422" s="90" t="str">
        <f>IFERROR(VLOOKUP(A3422,'[2]CLASES-TEMPORADA 2022_2023-2023'!$A:$M,13,0),"")</f>
        <v/>
      </c>
    </row>
    <row r="3423" spans="1:15" s="94" customFormat="1" x14ac:dyDescent="0.2">
      <c r="A3423" s="116">
        <v>19458</v>
      </c>
      <c r="B3423" s="90" t="s">
        <v>8750</v>
      </c>
      <c r="C3423" s="90" t="s">
        <v>31</v>
      </c>
      <c r="D3423" s="90" t="s">
        <v>6286</v>
      </c>
      <c r="E3423" s="90" t="s">
        <v>3022</v>
      </c>
      <c r="F3423" s="90" t="s">
        <v>6287</v>
      </c>
      <c r="G3423" s="90" t="s">
        <v>16481</v>
      </c>
      <c r="H3423" s="90" t="s">
        <v>920</v>
      </c>
      <c r="I3423" s="90" t="s">
        <v>1194</v>
      </c>
      <c r="J3423" s="116">
        <v>10341</v>
      </c>
      <c r="K3423" s="90" t="s">
        <v>1963</v>
      </c>
      <c r="L3423" s="90" t="s">
        <v>520</v>
      </c>
      <c r="M3423" s="94" t="str">
        <f t="shared" si="56"/>
        <v>LOPEZ Raul</v>
      </c>
      <c r="N3423" s="94" t="str">
        <f>IFERROR(VLOOKUP(A3423,'[2]CLASES-TEMPORADA 2022_2023-2023'!$A:$M,12,0),"")</f>
        <v/>
      </c>
      <c r="O3423" s="90" t="str">
        <f>IFERROR(VLOOKUP(A3423,'[2]CLASES-TEMPORADA 2022_2023-2023'!$A:$M,13,0),"")</f>
        <v/>
      </c>
    </row>
    <row r="3424" spans="1:15" s="94" customFormat="1" x14ac:dyDescent="0.2">
      <c r="A3424" s="116">
        <v>19452</v>
      </c>
      <c r="B3424" s="90" t="s">
        <v>8750</v>
      </c>
      <c r="C3424" s="90" t="s">
        <v>1597</v>
      </c>
      <c r="D3424" s="90" t="s">
        <v>1885</v>
      </c>
      <c r="E3424" s="90" t="s">
        <v>34</v>
      </c>
      <c r="F3424" s="90" t="s">
        <v>6288</v>
      </c>
      <c r="G3424" s="90" t="s">
        <v>16482</v>
      </c>
      <c r="H3424" s="90" t="s">
        <v>913</v>
      </c>
      <c r="I3424" s="90" t="s">
        <v>921</v>
      </c>
      <c r="J3424" s="116">
        <v>78</v>
      </c>
      <c r="K3424" s="90" t="s">
        <v>1963</v>
      </c>
      <c r="L3424" s="90" t="s">
        <v>583</v>
      </c>
      <c r="M3424" s="94" t="str">
        <f t="shared" si="56"/>
        <v>PIN Alejandro</v>
      </c>
      <c r="N3424" s="94" t="str">
        <f>IFERROR(VLOOKUP(A3424,'[2]CLASES-TEMPORADA 2022_2023-2023'!$A:$M,12,0),"")</f>
        <v/>
      </c>
      <c r="O3424" s="90" t="str">
        <f>IFERROR(VLOOKUP(A3424,'[2]CLASES-TEMPORADA 2022_2023-2023'!$A:$M,13,0),"")</f>
        <v/>
      </c>
    </row>
    <row r="3425" spans="1:15" s="94" customFormat="1" x14ac:dyDescent="0.2">
      <c r="A3425" s="116">
        <v>19443</v>
      </c>
      <c r="B3425" s="90" t="s">
        <v>8750</v>
      </c>
      <c r="C3425" s="90" t="s">
        <v>6289</v>
      </c>
      <c r="D3425" s="90" t="s">
        <v>6290</v>
      </c>
      <c r="E3425" s="90" t="s">
        <v>3422</v>
      </c>
      <c r="F3425" s="90" t="s">
        <v>5952</v>
      </c>
      <c r="G3425" s="90" t="s">
        <v>16483</v>
      </c>
      <c r="H3425" s="90" t="s">
        <v>913</v>
      </c>
      <c r="I3425" s="90" t="s">
        <v>1206</v>
      </c>
      <c r="J3425" s="116">
        <v>10173</v>
      </c>
      <c r="K3425" s="90" t="s">
        <v>1963</v>
      </c>
      <c r="L3425" s="90" t="s">
        <v>587</v>
      </c>
      <c r="M3425" s="94" t="str">
        <f t="shared" si="56"/>
        <v>TUDURI Antoni</v>
      </c>
      <c r="N3425" s="94" t="str">
        <f>IFERROR(VLOOKUP(A3425,'[2]CLASES-TEMPORADA 2022_2023-2023'!$A:$M,12,0),"")</f>
        <v/>
      </c>
      <c r="O3425" s="90" t="str">
        <f>IFERROR(VLOOKUP(A3425,'[2]CLASES-TEMPORADA 2022_2023-2023'!$A:$M,13,0),"")</f>
        <v/>
      </c>
    </row>
    <row r="3426" spans="1:15" s="94" customFormat="1" x14ac:dyDescent="0.2">
      <c r="A3426" s="116">
        <v>19423</v>
      </c>
      <c r="B3426" s="90" t="s">
        <v>8750</v>
      </c>
      <c r="C3426" s="90" t="s">
        <v>1886</v>
      </c>
      <c r="D3426" s="90" t="s">
        <v>6291</v>
      </c>
      <c r="E3426" s="90" t="s">
        <v>5520</v>
      </c>
      <c r="F3426" s="90" t="s">
        <v>6292</v>
      </c>
      <c r="G3426" s="90" t="s">
        <v>16484</v>
      </c>
      <c r="H3426" s="90" t="s">
        <v>913</v>
      </c>
      <c r="I3426" s="90" t="s">
        <v>1119</v>
      </c>
      <c r="J3426" s="116">
        <v>534</v>
      </c>
      <c r="K3426" s="90" t="s">
        <v>1963</v>
      </c>
      <c r="L3426" s="90" t="s">
        <v>520</v>
      </c>
      <c r="M3426" s="94" t="str">
        <f t="shared" si="56"/>
        <v>QUINTANA Martín</v>
      </c>
      <c r="N3426" s="94" t="str">
        <f>IFERROR(VLOOKUP(A3426,'[2]CLASES-TEMPORADA 2022_2023-2023'!$A:$M,12,0),"")</f>
        <v/>
      </c>
      <c r="O3426" s="90" t="str">
        <f>IFERROR(VLOOKUP(A3426,'[2]CLASES-TEMPORADA 2022_2023-2023'!$A:$M,13,0),"")</f>
        <v/>
      </c>
    </row>
    <row r="3427" spans="1:15" s="94" customFormat="1" x14ac:dyDescent="0.2">
      <c r="A3427" s="116">
        <v>19402</v>
      </c>
      <c r="B3427" s="90" t="s">
        <v>10851</v>
      </c>
      <c r="C3427" s="90" t="s">
        <v>1337</v>
      </c>
      <c r="D3427" s="90" t="s">
        <v>46</v>
      </c>
      <c r="E3427" s="90" t="s">
        <v>2205</v>
      </c>
      <c r="F3427" s="90" t="s">
        <v>5114</v>
      </c>
      <c r="G3427" s="90" t="s">
        <v>16485</v>
      </c>
      <c r="H3427" s="90" t="s">
        <v>913</v>
      </c>
      <c r="I3427" s="90" t="s">
        <v>935</v>
      </c>
      <c r="J3427" s="116">
        <v>233</v>
      </c>
      <c r="K3427" s="90" t="s">
        <v>1963</v>
      </c>
      <c r="L3427" s="90" t="s">
        <v>520</v>
      </c>
      <c r="M3427" s="94" t="str">
        <f t="shared" si="56"/>
        <v>OTERO Ana</v>
      </c>
      <c r="N3427" s="94" t="str">
        <f>IFERROR(VLOOKUP(A3427,'[2]CLASES-TEMPORADA 2022_2023-2023'!$A:$M,12,0),"")</f>
        <v/>
      </c>
      <c r="O3427" s="90" t="str">
        <f>IFERROR(VLOOKUP(A3427,'[2]CLASES-TEMPORADA 2022_2023-2023'!$A:$M,13,0),"")</f>
        <v/>
      </c>
    </row>
    <row r="3428" spans="1:15" s="94" customFormat="1" x14ac:dyDescent="0.2">
      <c r="A3428" s="116">
        <v>19396</v>
      </c>
      <c r="B3428" s="90" t="s">
        <v>10851</v>
      </c>
      <c r="C3428" s="90" t="s">
        <v>4124</v>
      </c>
      <c r="D3428" s="90" t="s">
        <v>6293</v>
      </c>
      <c r="E3428" s="90" t="s">
        <v>2382</v>
      </c>
      <c r="F3428" s="90" t="s">
        <v>6294</v>
      </c>
      <c r="G3428" s="90" t="s">
        <v>16486</v>
      </c>
      <c r="H3428" s="90" t="s">
        <v>909</v>
      </c>
      <c r="I3428" s="90" t="s">
        <v>1128</v>
      </c>
      <c r="J3428" s="116">
        <v>300</v>
      </c>
      <c r="K3428" s="90" t="s">
        <v>1963</v>
      </c>
      <c r="L3428" s="90" t="s">
        <v>587</v>
      </c>
      <c r="M3428" s="94" t="str">
        <f t="shared" si="56"/>
        <v>FLORES Emma</v>
      </c>
      <c r="N3428" s="94" t="str">
        <f>IFERROR(VLOOKUP(A3428,'[2]CLASES-TEMPORADA 2022_2023-2023'!$A:$M,12,0),"")</f>
        <v/>
      </c>
      <c r="O3428" s="90" t="str">
        <f>IFERROR(VLOOKUP(A3428,'[2]CLASES-TEMPORADA 2022_2023-2023'!$A:$M,13,0),"")</f>
        <v/>
      </c>
    </row>
    <row r="3429" spans="1:15" s="94" customFormat="1" x14ac:dyDescent="0.2">
      <c r="A3429" s="116">
        <v>19379</v>
      </c>
      <c r="B3429" s="90" t="s">
        <v>8750</v>
      </c>
      <c r="C3429" s="90" t="s">
        <v>985</v>
      </c>
      <c r="D3429" s="90" t="s">
        <v>1660</v>
      </c>
      <c r="E3429" s="90" t="s">
        <v>76</v>
      </c>
      <c r="F3429" s="90" t="s">
        <v>16487</v>
      </c>
      <c r="G3429" s="90" t="s">
        <v>16488</v>
      </c>
      <c r="H3429" s="90" t="s">
        <v>920</v>
      </c>
      <c r="I3429" s="90" t="s">
        <v>15291</v>
      </c>
      <c r="J3429" s="116">
        <v>10455</v>
      </c>
      <c r="K3429" s="90" t="s">
        <v>1963</v>
      </c>
      <c r="L3429" s="90" t="s">
        <v>586</v>
      </c>
      <c r="M3429" s="94" t="str">
        <f t="shared" si="56"/>
        <v>COLLADO Jose Manuel</v>
      </c>
      <c r="N3429" s="94" t="str">
        <f>IFERROR(VLOOKUP(A3429,'[2]CLASES-TEMPORADA 2022_2023-2023'!$A:$M,12,0),"")</f>
        <v/>
      </c>
      <c r="O3429" s="90" t="str">
        <f>IFERROR(VLOOKUP(A3429,'[2]CLASES-TEMPORADA 2022_2023-2023'!$A:$M,13,0),"")</f>
        <v/>
      </c>
    </row>
    <row r="3430" spans="1:15" s="94" customFormat="1" x14ac:dyDescent="0.2">
      <c r="A3430" s="116">
        <v>19373</v>
      </c>
      <c r="B3430" s="90" t="s">
        <v>8750</v>
      </c>
      <c r="C3430" s="90" t="s">
        <v>3709</v>
      </c>
      <c r="D3430" s="90" t="s">
        <v>115</v>
      </c>
      <c r="E3430" s="90" t="s">
        <v>957</v>
      </c>
      <c r="F3430" s="90" t="s">
        <v>6295</v>
      </c>
      <c r="G3430" s="90" t="s">
        <v>16489</v>
      </c>
      <c r="H3430" s="90" t="s">
        <v>920</v>
      </c>
      <c r="I3430" s="90" t="s">
        <v>1124</v>
      </c>
      <c r="J3430" s="116">
        <v>175</v>
      </c>
      <c r="K3430" s="90" t="s">
        <v>1963</v>
      </c>
      <c r="L3430" s="90" t="s">
        <v>520</v>
      </c>
      <c r="M3430" s="94" t="str">
        <f t="shared" si="56"/>
        <v>SANTOS Marcos</v>
      </c>
      <c r="N3430" s="94" t="str">
        <f>IFERROR(VLOOKUP(A3430,'[2]CLASES-TEMPORADA 2022_2023-2023'!$A:$M,12,0),"")</f>
        <v/>
      </c>
      <c r="O3430" s="90" t="str">
        <f>IFERROR(VLOOKUP(A3430,'[2]CLASES-TEMPORADA 2022_2023-2023'!$A:$M,13,0),"")</f>
        <v/>
      </c>
    </row>
    <row r="3431" spans="1:15" s="94" customFormat="1" x14ac:dyDescent="0.2">
      <c r="A3431" s="116">
        <v>19372</v>
      </c>
      <c r="B3431" s="90" t="s">
        <v>8750</v>
      </c>
      <c r="C3431" s="90" t="s">
        <v>6296</v>
      </c>
      <c r="D3431" s="90" t="s">
        <v>87</v>
      </c>
      <c r="E3431" s="90" t="s">
        <v>126</v>
      </c>
      <c r="F3431" s="90" t="s">
        <v>6297</v>
      </c>
      <c r="G3431" s="90" t="s">
        <v>16490</v>
      </c>
      <c r="H3431" s="90" t="s">
        <v>913</v>
      </c>
      <c r="I3431" s="90" t="s">
        <v>1124</v>
      </c>
      <c r="J3431" s="116">
        <v>175</v>
      </c>
      <c r="K3431" s="90" t="s">
        <v>1963</v>
      </c>
      <c r="L3431" s="90" t="s">
        <v>520</v>
      </c>
      <c r="M3431" s="94" t="str">
        <f t="shared" si="56"/>
        <v>ROO Pablo</v>
      </c>
      <c r="N3431" s="94" t="str">
        <f>IFERROR(VLOOKUP(A3431,'[2]CLASES-TEMPORADA 2022_2023-2023'!$A:$M,12,0),"")</f>
        <v/>
      </c>
      <c r="O3431" s="90" t="str">
        <f>IFERROR(VLOOKUP(A3431,'[2]CLASES-TEMPORADA 2022_2023-2023'!$A:$M,13,0),"")</f>
        <v/>
      </c>
    </row>
    <row r="3432" spans="1:15" s="94" customFormat="1" x14ac:dyDescent="0.2">
      <c r="A3432" s="116">
        <v>19360</v>
      </c>
      <c r="B3432" s="90" t="s">
        <v>8750</v>
      </c>
      <c r="C3432" s="90" t="s">
        <v>16491</v>
      </c>
      <c r="D3432" s="90" t="s">
        <v>16492</v>
      </c>
      <c r="E3432" s="90" t="s">
        <v>43</v>
      </c>
      <c r="F3432" s="90" t="s">
        <v>16493</v>
      </c>
      <c r="G3432" s="90" t="s">
        <v>16494</v>
      </c>
      <c r="H3432" s="90" t="s">
        <v>909</v>
      </c>
      <c r="I3432" s="90" t="s">
        <v>16495</v>
      </c>
      <c r="J3432" s="116">
        <v>395</v>
      </c>
      <c r="K3432" s="90" t="s">
        <v>1963</v>
      </c>
      <c r="L3432" s="90" t="s">
        <v>520</v>
      </c>
      <c r="M3432" s="94" t="str">
        <f t="shared" si="56"/>
        <v>VIZOSO Antonio</v>
      </c>
      <c r="N3432" s="94" t="str">
        <f>IFERROR(VLOOKUP(A3432,'[2]CLASES-TEMPORADA 2022_2023-2023'!$A:$M,12,0),"")</f>
        <v/>
      </c>
      <c r="O3432" s="90" t="str">
        <f>IFERROR(VLOOKUP(A3432,'[2]CLASES-TEMPORADA 2022_2023-2023'!$A:$M,13,0),"")</f>
        <v/>
      </c>
    </row>
    <row r="3433" spans="1:15" s="94" customFormat="1" x14ac:dyDescent="0.2">
      <c r="A3433" s="116">
        <v>19345</v>
      </c>
      <c r="B3433" s="90" t="s">
        <v>8750</v>
      </c>
      <c r="C3433" s="90" t="s">
        <v>6298</v>
      </c>
      <c r="D3433" s="90" t="s">
        <v>6299</v>
      </c>
      <c r="E3433" s="90" t="s">
        <v>5827</v>
      </c>
      <c r="F3433" s="90" t="s">
        <v>6300</v>
      </c>
      <c r="G3433" s="90" t="s">
        <v>16496</v>
      </c>
      <c r="H3433" s="90" t="s">
        <v>909</v>
      </c>
      <c r="I3433" s="90" t="s">
        <v>1000</v>
      </c>
      <c r="J3433" s="116">
        <v>10039</v>
      </c>
      <c r="K3433" s="90" t="s">
        <v>1963</v>
      </c>
      <c r="L3433" s="90" t="s">
        <v>583</v>
      </c>
      <c r="M3433" s="94" t="str">
        <f t="shared" si="56"/>
        <v>MAESTU Ceferino</v>
      </c>
      <c r="N3433" s="94" t="str">
        <f>IFERROR(VLOOKUP(A3433,'[2]CLASES-TEMPORADA 2022_2023-2023'!$A:$M,12,0),"")</f>
        <v/>
      </c>
      <c r="O3433" s="90" t="str">
        <f>IFERROR(VLOOKUP(A3433,'[2]CLASES-TEMPORADA 2022_2023-2023'!$A:$M,13,0),"")</f>
        <v/>
      </c>
    </row>
    <row r="3434" spans="1:15" s="94" customFormat="1" x14ac:dyDescent="0.2">
      <c r="A3434" s="116">
        <v>19342</v>
      </c>
      <c r="B3434" s="90" t="s">
        <v>8750</v>
      </c>
      <c r="C3434" s="90" t="s">
        <v>16497</v>
      </c>
      <c r="D3434" s="90" t="s">
        <v>1622</v>
      </c>
      <c r="E3434" s="90" t="s">
        <v>2936</v>
      </c>
      <c r="F3434" s="90" t="s">
        <v>16498</v>
      </c>
      <c r="G3434" s="90" t="s">
        <v>16499</v>
      </c>
      <c r="H3434" s="90" t="s">
        <v>920</v>
      </c>
      <c r="I3434" s="90" t="s">
        <v>1183</v>
      </c>
      <c r="J3434" s="116">
        <v>600</v>
      </c>
      <c r="K3434" s="90" t="s">
        <v>1963</v>
      </c>
      <c r="L3434" s="90" t="s">
        <v>583</v>
      </c>
      <c r="M3434" s="94" t="str">
        <f t="shared" si="56"/>
        <v>SACRISTÁN Andrés</v>
      </c>
      <c r="N3434" s="94" t="str">
        <f>IFERROR(VLOOKUP(A3434,'[2]CLASES-TEMPORADA 2022_2023-2023'!$A:$M,12,0),"")</f>
        <v/>
      </c>
      <c r="O3434" s="90" t="str">
        <f>IFERROR(VLOOKUP(A3434,'[2]CLASES-TEMPORADA 2022_2023-2023'!$A:$M,13,0),"")</f>
        <v/>
      </c>
    </row>
    <row r="3435" spans="1:15" s="94" customFormat="1" x14ac:dyDescent="0.2">
      <c r="A3435" s="116">
        <v>19291</v>
      </c>
      <c r="B3435" s="90" t="s">
        <v>8750</v>
      </c>
      <c r="C3435" s="90" t="s">
        <v>1003</v>
      </c>
      <c r="D3435" s="90" t="s">
        <v>4030</v>
      </c>
      <c r="E3435" s="90" t="s">
        <v>72</v>
      </c>
      <c r="F3435" s="90" t="s">
        <v>6301</v>
      </c>
      <c r="G3435" s="90" t="s">
        <v>16500</v>
      </c>
      <c r="H3435" s="90" t="s">
        <v>913</v>
      </c>
      <c r="I3435" s="90" t="s">
        <v>921</v>
      </c>
      <c r="J3435" s="116">
        <v>78</v>
      </c>
      <c r="K3435" s="90" t="s">
        <v>1963</v>
      </c>
      <c r="L3435" s="90" t="s">
        <v>583</v>
      </c>
      <c r="M3435" s="94" t="str">
        <f t="shared" si="56"/>
        <v>DE LAS HERAS Rafael</v>
      </c>
      <c r="N3435" s="94" t="str">
        <f>IFERROR(VLOOKUP(A3435,'[2]CLASES-TEMPORADA 2022_2023-2023'!$A:$M,12,0),"")</f>
        <v/>
      </c>
      <c r="O3435" s="90" t="str">
        <f>IFERROR(VLOOKUP(A3435,'[2]CLASES-TEMPORADA 2022_2023-2023'!$A:$M,13,0),"")</f>
        <v/>
      </c>
    </row>
    <row r="3436" spans="1:15" s="94" customFormat="1" x14ac:dyDescent="0.2">
      <c r="A3436" s="116">
        <v>19272</v>
      </c>
      <c r="B3436" s="90" t="s">
        <v>10851</v>
      </c>
      <c r="C3436" s="90" t="s">
        <v>6302</v>
      </c>
      <c r="D3436" s="90" t="s">
        <v>6303</v>
      </c>
      <c r="E3436" s="90" t="s">
        <v>6304</v>
      </c>
      <c r="F3436" s="90" t="s">
        <v>4060</v>
      </c>
      <c r="G3436" s="90" t="s">
        <v>16501</v>
      </c>
      <c r="H3436" s="90" t="s">
        <v>913</v>
      </c>
      <c r="I3436" s="90" t="s">
        <v>1206</v>
      </c>
      <c r="J3436" s="116">
        <v>10173</v>
      </c>
      <c r="K3436" s="90" t="s">
        <v>1963</v>
      </c>
      <c r="L3436" s="90" t="s">
        <v>587</v>
      </c>
      <c r="M3436" s="94" t="str">
        <f t="shared" si="56"/>
        <v>RAD Elvira Fiona</v>
      </c>
      <c r="N3436" s="94" t="str">
        <f>IFERROR(VLOOKUP(A3436,'[2]CLASES-TEMPORADA 2022_2023-2023'!$A:$M,12,0),"")</f>
        <v/>
      </c>
      <c r="O3436" s="90" t="str">
        <f>IFERROR(VLOOKUP(A3436,'[2]CLASES-TEMPORADA 2022_2023-2023'!$A:$M,13,0),"")</f>
        <v/>
      </c>
    </row>
    <row r="3437" spans="1:15" s="94" customFormat="1" x14ac:dyDescent="0.2">
      <c r="A3437" s="116">
        <v>19271</v>
      </c>
      <c r="B3437" s="90" t="s">
        <v>8750</v>
      </c>
      <c r="C3437" s="90" t="s">
        <v>6305</v>
      </c>
      <c r="D3437" s="90" t="s">
        <v>6306</v>
      </c>
      <c r="E3437" s="90" t="s">
        <v>42</v>
      </c>
      <c r="F3437" s="90" t="s">
        <v>4360</v>
      </c>
      <c r="G3437" s="90" t="s">
        <v>16502</v>
      </c>
      <c r="H3437" s="90" t="s">
        <v>913</v>
      </c>
      <c r="I3437" s="90" t="s">
        <v>932</v>
      </c>
      <c r="J3437" s="116">
        <v>165</v>
      </c>
      <c r="K3437" s="90" t="s">
        <v>1963</v>
      </c>
      <c r="L3437" s="90" t="s">
        <v>599</v>
      </c>
      <c r="M3437" s="94" t="str">
        <f t="shared" si="56"/>
        <v>COLINA Aitor</v>
      </c>
      <c r="N3437" s="94" t="str">
        <f>IFERROR(VLOOKUP(A3437,'[2]CLASES-TEMPORADA 2022_2023-2023'!$A:$M,12,0),"")</f>
        <v/>
      </c>
      <c r="O3437" s="90" t="str">
        <f>IFERROR(VLOOKUP(A3437,'[2]CLASES-TEMPORADA 2022_2023-2023'!$A:$M,13,0),"")</f>
        <v/>
      </c>
    </row>
    <row r="3438" spans="1:15" s="94" customFormat="1" x14ac:dyDescent="0.2">
      <c r="A3438" s="116">
        <v>19270</v>
      </c>
      <c r="B3438" s="90" t="s">
        <v>8750</v>
      </c>
      <c r="C3438" s="90" t="s">
        <v>36</v>
      </c>
      <c r="D3438" s="90" t="s">
        <v>6307</v>
      </c>
      <c r="E3438" s="90" t="s">
        <v>20</v>
      </c>
      <c r="F3438" s="90" t="s">
        <v>6308</v>
      </c>
      <c r="G3438" s="90" t="s">
        <v>16503</v>
      </c>
      <c r="H3438" s="90" t="s">
        <v>913</v>
      </c>
      <c r="I3438" s="90" t="s">
        <v>953</v>
      </c>
      <c r="J3438" s="116">
        <v>309</v>
      </c>
      <c r="K3438" s="90" t="s">
        <v>1963</v>
      </c>
      <c r="L3438" s="90" t="s">
        <v>583</v>
      </c>
      <c r="M3438" s="94" t="str">
        <f t="shared" si="56"/>
        <v>ROMERO Adrian</v>
      </c>
      <c r="N3438" s="94" t="str">
        <f>IFERROR(VLOOKUP(A3438,'[2]CLASES-TEMPORADA 2022_2023-2023'!$A:$M,12,0),"")</f>
        <v/>
      </c>
      <c r="O3438" s="90" t="str">
        <f>IFERROR(VLOOKUP(A3438,'[2]CLASES-TEMPORADA 2022_2023-2023'!$A:$M,13,0),"")</f>
        <v/>
      </c>
    </row>
    <row r="3439" spans="1:15" s="94" customFormat="1" x14ac:dyDescent="0.2">
      <c r="A3439" s="116">
        <v>19230</v>
      </c>
      <c r="B3439" s="90" t="s">
        <v>8750</v>
      </c>
      <c r="C3439" s="90" t="s">
        <v>1768</v>
      </c>
      <c r="D3439" s="90" t="s">
        <v>6309</v>
      </c>
      <c r="E3439" s="90" t="s">
        <v>3597</v>
      </c>
      <c r="F3439" s="90" t="s">
        <v>2621</v>
      </c>
      <c r="G3439" s="90" t="s">
        <v>16504</v>
      </c>
      <c r="H3439" s="90" t="s">
        <v>920</v>
      </c>
      <c r="I3439" s="90" t="s">
        <v>1198</v>
      </c>
      <c r="J3439" s="116">
        <v>567</v>
      </c>
      <c r="K3439" s="90" t="s">
        <v>1963</v>
      </c>
      <c r="L3439" s="90" t="s">
        <v>520</v>
      </c>
      <c r="M3439" s="94" t="str">
        <f t="shared" si="56"/>
        <v>PITA Yago</v>
      </c>
      <c r="N3439" s="94" t="str">
        <f>IFERROR(VLOOKUP(A3439,'[2]CLASES-TEMPORADA 2022_2023-2023'!$A:$M,12,0),"")</f>
        <v/>
      </c>
      <c r="O3439" s="90" t="str">
        <f>IFERROR(VLOOKUP(A3439,'[2]CLASES-TEMPORADA 2022_2023-2023'!$A:$M,13,0),"")</f>
        <v/>
      </c>
    </row>
    <row r="3440" spans="1:15" s="94" customFormat="1" x14ac:dyDescent="0.2">
      <c r="A3440" s="116">
        <v>19228</v>
      </c>
      <c r="B3440" s="90" t="s">
        <v>10851</v>
      </c>
      <c r="C3440" s="90" t="s">
        <v>1648</v>
      </c>
      <c r="D3440" s="90" t="s">
        <v>19</v>
      </c>
      <c r="E3440" s="90" t="s">
        <v>2067</v>
      </c>
      <c r="F3440" s="90" t="s">
        <v>4951</v>
      </c>
      <c r="G3440" s="90" t="s">
        <v>16505</v>
      </c>
      <c r="H3440" s="90" t="s">
        <v>909</v>
      </c>
      <c r="I3440" s="90" t="s">
        <v>952</v>
      </c>
      <c r="J3440" s="116">
        <v>308</v>
      </c>
      <c r="K3440" s="90" t="s">
        <v>1963</v>
      </c>
      <c r="L3440" s="90" t="s">
        <v>591</v>
      </c>
      <c r="M3440" s="94" t="str">
        <f t="shared" si="56"/>
        <v>AGUAYO Lucia</v>
      </c>
      <c r="N3440" s="94" t="str">
        <f>IFERROR(VLOOKUP(A3440,'[2]CLASES-TEMPORADA 2022_2023-2023'!$A:$M,12,0),"")</f>
        <v/>
      </c>
      <c r="O3440" s="90" t="str">
        <f>IFERROR(VLOOKUP(A3440,'[2]CLASES-TEMPORADA 2022_2023-2023'!$A:$M,13,0),"")</f>
        <v/>
      </c>
    </row>
    <row r="3441" spans="1:15" s="94" customFormat="1" x14ac:dyDescent="0.2">
      <c r="A3441" s="116">
        <v>19227</v>
      </c>
      <c r="B3441" s="90" t="s">
        <v>10851</v>
      </c>
      <c r="C3441" s="90" t="s">
        <v>144</v>
      </c>
      <c r="D3441" s="90" t="s">
        <v>37</v>
      </c>
      <c r="E3441" s="90" t="s">
        <v>1044</v>
      </c>
      <c r="F3441" s="90" t="s">
        <v>6310</v>
      </c>
      <c r="G3441" s="90" t="s">
        <v>16506</v>
      </c>
      <c r="H3441" s="90" t="s">
        <v>909</v>
      </c>
      <c r="I3441" s="90" t="s">
        <v>952</v>
      </c>
      <c r="J3441" s="116">
        <v>308</v>
      </c>
      <c r="K3441" s="90" t="s">
        <v>1963</v>
      </c>
      <c r="L3441" s="90" t="s">
        <v>591</v>
      </c>
      <c r="M3441" s="94" t="str">
        <f t="shared" si="56"/>
        <v>PRIETO Cristina</v>
      </c>
      <c r="N3441" s="94" t="str">
        <f>IFERROR(VLOOKUP(A3441,'[2]CLASES-TEMPORADA 2022_2023-2023'!$A:$M,12,0),"")</f>
        <v/>
      </c>
      <c r="O3441" s="90" t="str">
        <f>IFERROR(VLOOKUP(A3441,'[2]CLASES-TEMPORADA 2022_2023-2023'!$A:$M,13,0),"")</f>
        <v/>
      </c>
    </row>
    <row r="3442" spans="1:15" s="94" customFormat="1" x14ac:dyDescent="0.2">
      <c r="A3442" s="116">
        <v>19221</v>
      </c>
      <c r="B3442" s="90" t="s">
        <v>8750</v>
      </c>
      <c r="C3442" s="90" t="s">
        <v>16507</v>
      </c>
      <c r="D3442" s="90" t="s">
        <v>942</v>
      </c>
      <c r="E3442" s="90" t="s">
        <v>24</v>
      </c>
      <c r="F3442" s="90" t="s">
        <v>16508</v>
      </c>
      <c r="G3442" s="90" t="s">
        <v>16509</v>
      </c>
      <c r="H3442" s="90" t="s">
        <v>920</v>
      </c>
      <c r="I3442" s="90" t="s">
        <v>1245</v>
      </c>
      <c r="J3442" s="116">
        <v>10101</v>
      </c>
      <c r="K3442" s="90" t="s">
        <v>1963</v>
      </c>
      <c r="L3442" s="90" t="s">
        <v>591</v>
      </c>
      <c r="M3442" s="94" t="str">
        <f t="shared" si="56"/>
        <v>BERBEL Daniel</v>
      </c>
      <c r="N3442" s="94" t="str">
        <f>IFERROR(VLOOKUP(A3442,'[2]CLASES-TEMPORADA 2022_2023-2023'!$A:$M,12,0),"")</f>
        <v/>
      </c>
      <c r="O3442" s="90" t="str">
        <f>IFERROR(VLOOKUP(A3442,'[2]CLASES-TEMPORADA 2022_2023-2023'!$A:$M,13,0),"")</f>
        <v/>
      </c>
    </row>
    <row r="3443" spans="1:15" s="94" customFormat="1" x14ac:dyDescent="0.2">
      <c r="A3443" s="116">
        <v>19220</v>
      </c>
      <c r="B3443" s="90" t="s">
        <v>10851</v>
      </c>
      <c r="C3443" s="90" t="s">
        <v>5928</v>
      </c>
      <c r="D3443" s="90" t="s">
        <v>5929</v>
      </c>
      <c r="E3443" s="90" t="s">
        <v>2205</v>
      </c>
      <c r="F3443" s="90" t="s">
        <v>3342</v>
      </c>
      <c r="G3443" s="90" t="s">
        <v>16510</v>
      </c>
      <c r="H3443" s="90" t="s">
        <v>913</v>
      </c>
      <c r="I3443" s="90" t="s">
        <v>1176</v>
      </c>
      <c r="J3443" s="116">
        <v>10133</v>
      </c>
      <c r="K3443" s="90" t="s">
        <v>1963</v>
      </c>
      <c r="L3443" s="90" t="s">
        <v>591</v>
      </c>
      <c r="M3443" s="94" t="str">
        <f t="shared" si="56"/>
        <v>PEDREGOSA Ana</v>
      </c>
      <c r="N3443" s="94" t="str">
        <f>IFERROR(VLOOKUP(A3443,'[2]CLASES-TEMPORADA 2022_2023-2023'!$A:$M,12,0),"")</f>
        <v/>
      </c>
      <c r="O3443" s="90" t="str">
        <f>IFERROR(VLOOKUP(A3443,'[2]CLASES-TEMPORADA 2022_2023-2023'!$A:$M,13,0),"")</f>
        <v/>
      </c>
    </row>
    <row r="3444" spans="1:15" s="94" customFormat="1" x14ac:dyDescent="0.2">
      <c r="A3444" s="116">
        <v>19216</v>
      </c>
      <c r="B3444" s="90" t="s">
        <v>8750</v>
      </c>
      <c r="C3444" s="90" t="s">
        <v>6311</v>
      </c>
      <c r="D3444" s="90" t="s">
        <v>69</v>
      </c>
      <c r="E3444" s="90" t="s">
        <v>2785</v>
      </c>
      <c r="F3444" s="90" t="s">
        <v>6312</v>
      </c>
      <c r="G3444" s="90" t="s">
        <v>16511</v>
      </c>
      <c r="H3444" s="90" t="s">
        <v>913</v>
      </c>
      <c r="I3444" s="90" t="s">
        <v>1135</v>
      </c>
      <c r="J3444" s="116">
        <v>2</v>
      </c>
      <c r="K3444" s="90" t="s">
        <v>1963</v>
      </c>
      <c r="L3444" s="90" t="s">
        <v>591</v>
      </c>
      <c r="M3444" s="94" t="str">
        <f t="shared" si="56"/>
        <v>COVEÑAS Julio</v>
      </c>
      <c r="N3444" s="94" t="str">
        <f>IFERROR(VLOOKUP(A3444,'[2]CLASES-TEMPORADA 2022_2023-2023'!$A:$M,12,0),"")</f>
        <v/>
      </c>
      <c r="O3444" s="90" t="str">
        <f>IFERROR(VLOOKUP(A3444,'[2]CLASES-TEMPORADA 2022_2023-2023'!$A:$M,13,0),"")</f>
        <v/>
      </c>
    </row>
    <row r="3445" spans="1:15" s="94" customFormat="1" x14ac:dyDescent="0.2">
      <c r="A3445" s="116">
        <v>19212</v>
      </c>
      <c r="B3445" s="90" t="s">
        <v>8750</v>
      </c>
      <c r="C3445" s="90" t="s">
        <v>1889</v>
      </c>
      <c r="D3445" s="90" t="s">
        <v>93</v>
      </c>
      <c r="E3445" s="90" t="s">
        <v>130</v>
      </c>
      <c r="F3445" s="90" t="s">
        <v>6313</v>
      </c>
      <c r="G3445" s="90" t="s">
        <v>16512</v>
      </c>
      <c r="H3445" s="90" t="s">
        <v>913</v>
      </c>
      <c r="I3445" s="90" t="s">
        <v>1209</v>
      </c>
      <c r="J3445" s="116">
        <v>19</v>
      </c>
      <c r="K3445" s="90" t="s">
        <v>1963</v>
      </c>
      <c r="L3445" s="90" t="s">
        <v>591</v>
      </c>
      <c r="M3445" s="94" t="str">
        <f t="shared" si="56"/>
        <v>PACHECO Guillermo</v>
      </c>
      <c r="N3445" s="94" t="str">
        <f>IFERROR(VLOOKUP(A3445,'[2]CLASES-TEMPORADA 2022_2023-2023'!$A:$M,12,0),"")</f>
        <v/>
      </c>
      <c r="O3445" s="90" t="str">
        <f>IFERROR(VLOOKUP(A3445,'[2]CLASES-TEMPORADA 2022_2023-2023'!$A:$M,13,0),"")</f>
        <v/>
      </c>
    </row>
    <row r="3446" spans="1:15" s="94" customFormat="1" x14ac:dyDescent="0.2">
      <c r="A3446" s="116">
        <v>19190</v>
      </c>
      <c r="B3446" s="90" t="s">
        <v>8750</v>
      </c>
      <c r="C3446" s="90" t="s">
        <v>1782</v>
      </c>
      <c r="D3446" s="90" t="s">
        <v>5185</v>
      </c>
      <c r="E3446" s="90" t="s">
        <v>75</v>
      </c>
      <c r="F3446" s="90" t="s">
        <v>6315</v>
      </c>
      <c r="G3446" s="90" t="s">
        <v>16513</v>
      </c>
      <c r="H3446" s="90" t="s">
        <v>913</v>
      </c>
      <c r="I3446" s="90" t="s">
        <v>1049</v>
      </c>
      <c r="J3446" s="116">
        <v>337</v>
      </c>
      <c r="K3446" s="90" t="s">
        <v>1963</v>
      </c>
      <c r="L3446" s="90" t="s">
        <v>585</v>
      </c>
      <c r="M3446" s="94" t="str">
        <f t="shared" si="56"/>
        <v>BOSCA Jorge</v>
      </c>
      <c r="N3446" s="94" t="str">
        <f>IFERROR(VLOOKUP(A3446,'[2]CLASES-TEMPORADA 2022_2023-2023'!$A:$M,12,0),"")</f>
        <v/>
      </c>
      <c r="O3446" s="90" t="str">
        <f>IFERROR(VLOOKUP(A3446,'[2]CLASES-TEMPORADA 2022_2023-2023'!$A:$M,13,0),"")</f>
        <v/>
      </c>
    </row>
    <row r="3447" spans="1:15" s="94" customFormat="1" x14ac:dyDescent="0.2">
      <c r="A3447" s="116">
        <v>19185</v>
      </c>
      <c r="B3447" s="90" t="s">
        <v>8750</v>
      </c>
      <c r="C3447" s="90" t="s">
        <v>25</v>
      </c>
      <c r="D3447" s="90" t="s">
        <v>1719</v>
      </c>
      <c r="E3447" s="90" t="s">
        <v>6316</v>
      </c>
      <c r="F3447" s="90" t="s">
        <v>6317</v>
      </c>
      <c r="G3447" s="90" t="s">
        <v>16514</v>
      </c>
      <c r="H3447" s="90" t="s">
        <v>920</v>
      </c>
      <c r="I3447" s="90" t="s">
        <v>1060</v>
      </c>
      <c r="J3447" s="116">
        <v>353</v>
      </c>
      <c r="K3447" s="90" t="s">
        <v>1963</v>
      </c>
      <c r="L3447" s="90" t="s">
        <v>583</v>
      </c>
      <c r="M3447" s="94" t="str">
        <f t="shared" si="56"/>
        <v>MARTINEZ David Antonio</v>
      </c>
      <c r="N3447" s="94" t="str">
        <f>IFERROR(VLOOKUP(A3447,'[2]CLASES-TEMPORADA 2022_2023-2023'!$A:$M,12,0),"")</f>
        <v/>
      </c>
      <c r="O3447" s="90" t="str">
        <f>IFERROR(VLOOKUP(A3447,'[2]CLASES-TEMPORADA 2022_2023-2023'!$A:$M,13,0),"")</f>
        <v/>
      </c>
    </row>
    <row r="3448" spans="1:15" s="94" customFormat="1" x14ac:dyDescent="0.2">
      <c r="A3448" s="116">
        <v>19183</v>
      </c>
      <c r="B3448" s="90" t="s">
        <v>10851</v>
      </c>
      <c r="C3448" s="90" t="s">
        <v>100</v>
      </c>
      <c r="D3448" s="90" t="s">
        <v>6318</v>
      </c>
      <c r="E3448" s="90" t="s">
        <v>2268</v>
      </c>
      <c r="F3448" s="90" t="s">
        <v>5864</v>
      </c>
      <c r="G3448" s="90" t="s">
        <v>16515</v>
      </c>
      <c r="H3448" s="90" t="s">
        <v>913</v>
      </c>
      <c r="I3448" s="90" t="s">
        <v>1173</v>
      </c>
      <c r="J3448" s="116">
        <v>10131</v>
      </c>
      <c r="K3448" s="90" t="s">
        <v>1963</v>
      </c>
      <c r="L3448" s="90" t="s">
        <v>185</v>
      </c>
      <c r="M3448" s="94" t="str">
        <f t="shared" si="56"/>
        <v>LOZANO Carmen</v>
      </c>
      <c r="N3448" s="94" t="str">
        <f>IFERROR(VLOOKUP(A3448,'[2]CLASES-TEMPORADA 2022_2023-2023'!$A:$M,12,0),"")</f>
        <v/>
      </c>
      <c r="O3448" s="90" t="str">
        <f>IFERROR(VLOOKUP(A3448,'[2]CLASES-TEMPORADA 2022_2023-2023'!$A:$M,13,0),"")</f>
        <v/>
      </c>
    </row>
    <row r="3449" spans="1:15" s="94" customFormat="1" x14ac:dyDescent="0.2">
      <c r="A3449" s="116">
        <v>19181</v>
      </c>
      <c r="B3449" s="90" t="s">
        <v>8750</v>
      </c>
      <c r="C3449" s="90" t="s">
        <v>6319</v>
      </c>
      <c r="D3449" s="90" t="s">
        <v>36</v>
      </c>
      <c r="E3449" s="90" t="s">
        <v>2464</v>
      </c>
      <c r="F3449" s="90" t="s">
        <v>6320</v>
      </c>
      <c r="G3449" s="90" t="s">
        <v>16516</v>
      </c>
      <c r="H3449" s="90" t="s">
        <v>913</v>
      </c>
      <c r="I3449" s="90" t="s">
        <v>1482</v>
      </c>
      <c r="J3449" s="116">
        <v>577</v>
      </c>
      <c r="K3449" s="90" t="s">
        <v>1963</v>
      </c>
      <c r="L3449" s="90" t="s">
        <v>602</v>
      </c>
      <c r="M3449" s="94" t="str">
        <f t="shared" ref="M3449:M3512" si="57">CONCATENATE(C3449," ",PROPER(E3449))</f>
        <v>GARCIA ALCALA Jaime</v>
      </c>
      <c r="N3449" s="94" t="str">
        <f>IFERROR(VLOOKUP(A3449,'[2]CLASES-TEMPORADA 2022_2023-2023'!$A:$M,12,0),"")</f>
        <v/>
      </c>
      <c r="O3449" s="90" t="str">
        <f>IFERROR(VLOOKUP(A3449,'[2]CLASES-TEMPORADA 2022_2023-2023'!$A:$M,13,0),"")</f>
        <v/>
      </c>
    </row>
    <row r="3450" spans="1:15" s="94" customFormat="1" x14ac:dyDescent="0.2">
      <c r="A3450" s="116">
        <v>19179</v>
      </c>
      <c r="B3450" s="90" t="s">
        <v>8750</v>
      </c>
      <c r="C3450" s="90" t="s">
        <v>22</v>
      </c>
      <c r="D3450" s="90" t="s">
        <v>21</v>
      </c>
      <c r="E3450" s="90" t="s">
        <v>48</v>
      </c>
      <c r="F3450" s="90" t="s">
        <v>16517</v>
      </c>
      <c r="G3450" s="90" t="s">
        <v>16518</v>
      </c>
      <c r="H3450" s="90" t="s">
        <v>913</v>
      </c>
      <c r="I3450" s="90" t="s">
        <v>1244</v>
      </c>
      <c r="J3450" s="116">
        <v>10087</v>
      </c>
      <c r="K3450" s="90" t="s">
        <v>1963</v>
      </c>
      <c r="L3450" s="90" t="s">
        <v>591</v>
      </c>
      <c r="M3450" s="94" t="str">
        <f t="shared" si="57"/>
        <v>FERNANDEZ Javier</v>
      </c>
      <c r="N3450" s="94" t="str">
        <f>IFERROR(VLOOKUP(A3450,'[2]CLASES-TEMPORADA 2022_2023-2023'!$A:$M,12,0),"")</f>
        <v/>
      </c>
      <c r="O3450" s="90" t="str">
        <f>IFERROR(VLOOKUP(A3450,'[2]CLASES-TEMPORADA 2022_2023-2023'!$A:$M,13,0),"")</f>
        <v/>
      </c>
    </row>
    <row r="3451" spans="1:15" s="94" customFormat="1" x14ac:dyDescent="0.2">
      <c r="A3451" s="116">
        <v>19170</v>
      </c>
      <c r="B3451" s="90" t="s">
        <v>8750</v>
      </c>
      <c r="C3451" s="90" t="s">
        <v>69</v>
      </c>
      <c r="D3451" s="90" t="s">
        <v>3087</v>
      </c>
      <c r="E3451" s="90" t="s">
        <v>75</v>
      </c>
      <c r="F3451" s="90" t="s">
        <v>6321</v>
      </c>
      <c r="G3451" s="90" t="s">
        <v>16519</v>
      </c>
      <c r="H3451" s="90" t="s">
        <v>913</v>
      </c>
      <c r="I3451" s="90" t="s">
        <v>1151</v>
      </c>
      <c r="J3451" s="116">
        <v>104</v>
      </c>
      <c r="K3451" s="90" t="s">
        <v>1963</v>
      </c>
      <c r="L3451" s="90" t="s">
        <v>582</v>
      </c>
      <c r="M3451" s="94" t="str">
        <f t="shared" si="57"/>
        <v>PEREZ Jorge</v>
      </c>
      <c r="N3451" s="94" t="str">
        <f>IFERROR(VLOOKUP(A3451,'[2]CLASES-TEMPORADA 2022_2023-2023'!$A:$M,12,0),"")</f>
        <v/>
      </c>
      <c r="O3451" s="90" t="str">
        <f>IFERROR(VLOOKUP(A3451,'[2]CLASES-TEMPORADA 2022_2023-2023'!$A:$M,13,0),"")</f>
        <v/>
      </c>
    </row>
    <row r="3452" spans="1:15" s="94" customFormat="1" x14ac:dyDescent="0.2">
      <c r="A3452" s="116">
        <v>19168</v>
      </c>
      <c r="B3452" s="90" t="s">
        <v>10851</v>
      </c>
      <c r="C3452" s="90" t="s">
        <v>1316</v>
      </c>
      <c r="D3452" s="90" t="s">
        <v>168</v>
      </c>
      <c r="E3452" s="90" t="s">
        <v>16520</v>
      </c>
      <c r="F3452" s="90" t="s">
        <v>16521</v>
      </c>
      <c r="G3452" s="90" t="s">
        <v>16522</v>
      </c>
      <c r="H3452" s="90" t="s">
        <v>913</v>
      </c>
      <c r="I3452" s="90" t="s">
        <v>327</v>
      </c>
      <c r="J3452" s="116">
        <v>504</v>
      </c>
      <c r="K3452" s="90" t="s">
        <v>1963</v>
      </c>
      <c r="L3452" s="90" t="s">
        <v>593</v>
      </c>
      <c r="M3452" s="94" t="str">
        <f t="shared" si="57"/>
        <v>CRUZ Eduina</v>
      </c>
      <c r="N3452" s="94" t="str">
        <f>IFERROR(VLOOKUP(A3452,'[2]CLASES-TEMPORADA 2022_2023-2023'!$A:$M,12,0),"")</f>
        <v/>
      </c>
      <c r="O3452" s="90" t="str">
        <f>IFERROR(VLOOKUP(A3452,'[2]CLASES-TEMPORADA 2022_2023-2023'!$A:$M,13,0),"")</f>
        <v/>
      </c>
    </row>
    <row r="3453" spans="1:15" s="94" customFormat="1" x14ac:dyDescent="0.2">
      <c r="A3453" s="116">
        <v>19167</v>
      </c>
      <c r="B3453" s="90" t="s">
        <v>8750</v>
      </c>
      <c r="C3453" s="90" t="s">
        <v>1529</v>
      </c>
      <c r="D3453" s="90" t="s">
        <v>6887</v>
      </c>
      <c r="E3453" s="90" t="s">
        <v>23</v>
      </c>
      <c r="F3453" s="90" t="s">
        <v>16523</v>
      </c>
      <c r="G3453" s="90" t="s">
        <v>16524</v>
      </c>
      <c r="H3453" s="90" t="s">
        <v>920</v>
      </c>
      <c r="I3453" s="90" t="s">
        <v>1009</v>
      </c>
      <c r="J3453" s="116">
        <v>10098</v>
      </c>
      <c r="K3453" s="90" t="s">
        <v>1963</v>
      </c>
      <c r="L3453" s="90" t="s">
        <v>591</v>
      </c>
      <c r="M3453" s="94" t="str">
        <f t="shared" si="57"/>
        <v>GARCÍA Manuel</v>
      </c>
      <c r="N3453" s="94" t="str">
        <f>IFERROR(VLOOKUP(A3453,'[2]CLASES-TEMPORADA 2022_2023-2023'!$A:$M,12,0),"")</f>
        <v/>
      </c>
      <c r="O3453" s="90" t="str">
        <f>IFERROR(VLOOKUP(A3453,'[2]CLASES-TEMPORADA 2022_2023-2023'!$A:$M,13,0),"")</f>
        <v/>
      </c>
    </row>
    <row r="3454" spans="1:15" s="94" customFormat="1" x14ac:dyDescent="0.2">
      <c r="A3454" s="116">
        <v>19166</v>
      </c>
      <c r="B3454" s="90" t="s">
        <v>8750</v>
      </c>
      <c r="C3454" s="90" t="s">
        <v>1682</v>
      </c>
      <c r="D3454" s="90" t="s">
        <v>3645</v>
      </c>
      <c r="E3454" s="90" t="s">
        <v>54</v>
      </c>
      <c r="F3454" s="90" t="s">
        <v>16525</v>
      </c>
      <c r="G3454" s="90" t="s">
        <v>16526</v>
      </c>
      <c r="H3454" s="90" t="s">
        <v>920</v>
      </c>
      <c r="I3454" s="90" t="s">
        <v>1197</v>
      </c>
      <c r="J3454" s="116">
        <v>304</v>
      </c>
      <c r="K3454" s="90" t="s">
        <v>1963</v>
      </c>
      <c r="L3454" s="90" t="s">
        <v>591</v>
      </c>
      <c r="M3454" s="94" t="str">
        <f t="shared" si="57"/>
        <v>ORTEGA Carlos</v>
      </c>
      <c r="N3454" s="94" t="str">
        <f>IFERROR(VLOOKUP(A3454,'[2]CLASES-TEMPORADA 2022_2023-2023'!$A:$M,12,0),"")</f>
        <v/>
      </c>
      <c r="O3454" s="90" t="str">
        <f>IFERROR(VLOOKUP(A3454,'[2]CLASES-TEMPORADA 2022_2023-2023'!$A:$M,13,0),"")</f>
        <v/>
      </c>
    </row>
    <row r="3455" spans="1:15" s="94" customFormat="1" x14ac:dyDescent="0.2">
      <c r="A3455" s="116">
        <v>19163</v>
      </c>
      <c r="B3455" s="90" t="s">
        <v>8750</v>
      </c>
      <c r="C3455" s="90" t="s">
        <v>53</v>
      </c>
      <c r="D3455" s="90" t="s">
        <v>1477</v>
      </c>
      <c r="E3455" s="90" t="s">
        <v>77</v>
      </c>
      <c r="F3455" s="90" t="s">
        <v>16527</v>
      </c>
      <c r="G3455" s="90" t="s">
        <v>16528</v>
      </c>
      <c r="H3455" s="90" t="s">
        <v>920</v>
      </c>
      <c r="I3455" s="90" t="s">
        <v>666</v>
      </c>
      <c r="J3455" s="116">
        <v>10219</v>
      </c>
      <c r="K3455" s="90" t="s">
        <v>1963</v>
      </c>
      <c r="L3455" s="90" t="s">
        <v>591</v>
      </c>
      <c r="M3455" s="94" t="str">
        <f t="shared" si="57"/>
        <v>GIL Alberto</v>
      </c>
      <c r="N3455" s="94" t="str">
        <f>IFERROR(VLOOKUP(A3455,'[2]CLASES-TEMPORADA 2022_2023-2023'!$A:$M,12,0),"")</f>
        <v/>
      </c>
      <c r="O3455" s="90" t="str">
        <f>IFERROR(VLOOKUP(A3455,'[2]CLASES-TEMPORADA 2022_2023-2023'!$A:$M,13,0),"")</f>
        <v/>
      </c>
    </row>
    <row r="3456" spans="1:15" s="94" customFormat="1" x14ac:dyDescent="0.2">
      <c r="A3456" s="116">
        <v>19162</v>
      </c>
      <c r="B3456" s="90" t="s">
        <v>8750</v>
      </c>
      <c r="C3456" s="90" t="s">
        <v>4599</v>
      </c>
      <c r="D3456" s="90" t="s">
        <v>5043</v>
      </c>
      <c r="E3456" s="90" t="s">
        <v>24</v>
      </c>
      <c r="F3456" s="90" t="s">
        <v>6322</v>
      </c>
      <c r="G3456" s="90" t="s">
        <v>16529</v>
      </c>
      <c r="H3456" s="90" t="s">
        <v>920</v>
      </c>
      <c r="I3456" s="90" t="s">
        <v>1120</v>
      </c>
      <c r="J3456" s="116">
        <v>441</v>
      </c>
      <c r="K3456" s="90" t="s">
        <v>1963</v>
      </c>
      <c r="L3456" s="90" t="s">
        <v>583</v>
      </c>
      <c r="M3456" s="94" t="str">
        <f t="shared" si="57"/>
        <v>DEL POZO Daniel</v>
      </c>
      <c r="N3456" s="94" t="str">
        <f>IFERROR(VLOOKUP(A3456,'[2]CLASES-TEMPORADA 2022_2023-2023'!$A:$M,12,0),"")</f>
        <v/>
      </c>
      <c r="O3456" s="90" t="str">
        <f>IFERROR(VLOOKUP(A3456,'[2]CLASES-TEMPORADA 2022_2023-2023'!$A:$M,13,0),"")</f>
        <v/>
      </c>
    </row>
    <row r="3457" spans="1:15" s="94" customFormat="1" x14ac:dyDescent="0.2">
      <c r="A3457" s="116">
        <v>19151</v>
      </c>
      <c r="B3457" s="90" t="s">
        <v>10851</v>
      </c>
      <c r="C3457" s="90" t="s">
        <v>22</v>
      </c>
      <c r="D3457" s="90" t="s">
        <v>6323</v>
      </c>
      <c r="E3457" s="90" t="s">
        <v>4663</v>
      </c>
      <c r="F3457" s="90" t="s">
        <v>6324</v>
      </c>
      <c r="G3457" s="90" t="s">
        <v>16530</v>
      </c>
      <c r="H3457" s="90" t="s">
        <v>913</v>
      </c>
      <c r="I3457" s="90" t="s">
        <v>954</v>
      </c>
      <c r="J3457" s="116">
        <v>321</v>
      </c>
      <c r="K3457" s="90" t="s">
        <v>1963</v>
      </c>
      <c r="L3457" s="90" t="s">
        <v>591</v>
      </c>
      <c r="M3457" s="94" t="str">
        <f t="shared" si="57"/>
        <v>FERNANDEZ Mercedes</v>
      </c>
      <c r="N3457" s="94" t="str">
        <f>IFERROR(VLOOKUP(A3457,'[2]CLASES-TEMPORADA 2022_2023-2023'!$A:$M,12,0),"")</f>
        <v/>
      </c>
      <c r="O3457" s="90" t="str">
        <f>IFERROR(VLOOKUP(A3457,'[2]CLASES-TEMPORADA 2022_2023-2023'!$A:$M,13,0),"")</f>
        <v/>
      </c>
    </row>
    <row r="3458" spans="1:15" s="94" customFormat="1" x14ac:dyDescent="0.2">
      <c r="A3458" s="116">
        <v>19150</v>
      </c>
      <c r="B3458" s="90" t="s">
        <v>8750</v>
      </c>
      <c r="C3458" s="90" t="s">
        <v>6323</v>
      </c>
      <c r="D3458" s="90" t="s">
        <v>46</v>
      </c>
      <c r="E3458" s="90" t="s">
        <v>110</v>
      </c>
      <c r="F3458" s="90" t="s">
        <v>6325</v>
      </c>
      <c r="G3458" s="90" t="s">
        <v>16531</v>
      </c>
      <c r="H3458" s="90" t="s">
        <v>909</v>
      </c>
      <c r="I3458" s="90" t="s">
        <v>967</v>
      </c>
      <c r="J3458" s="116">
        <v>529</v>
      </c>
      <c r="K3458" s="90" t="s">
        <v>1963</v>
      </c>
      <c r="L3458" s="90" t="s">
        <v>812</v>
      </c>
      <c r="M3458" s="94" t="str">
        <f t="shared" si="57"/>
        <v>GAINZA Alvaro</v>
      </c>
      <c r="N3458" s="94" t="str">
        <f>IFERROR(VLOOKUP(A3458,'[2]CLASES-TEMPORADA 2022_2023-2023'!$A:$M,12,0),"")</f>
        <v/>
      </c>
      <c r="O3458" s="90" t="str">
        <f>IFERROR(VLOOKUP(A3458,'[2]CLASES-TEMPORADA 2022_2023-2023'!$A:$M,13,0),"")</f>
        <v/>
      </c>
    </row>
    <row r="3459" spans="1:15" s="94" customFormat="1" x14ac:dyDescent="0.2">
      <c r="A3459" s="116">
        <v>19147</v>
      </c>
      <c r="B3459" s="90" t="s">
        <v>8750</v>
      </c>
      <c r="C3459" s="90" t="s">
        <v>11193</v>
      </c>
      <c r="D3459" s="90" t="s">
        <v>91</v>
      </c>
      <c r="E3459" s="90" t="s">
        <v>126</v>
      </c>
      <c r="F3459" s="90" t="s">
        <v>16532</v>
      </c>
      <c r="G3459" s="90" t="s">
        <v>16533</v>
      </c>
      <c r="H3459" s="90" t="s">
        <v>913</v>
      </c>
      <c r="I3459" s="90" t="s">
        <v>673</v>
      </c>
      <c r="J3459" s="116">
        <v>10202</v>
      </c>
      <c r="K3459" s="90" t="s">
        <v>1963</v>
      </c>
      <c r="L3459" s="90" t="s">
        <v>583</v>
      </c>
      <c r="M3459" s="94" t="str">
        <f t="shared" si="57"/>
        <v>VIGO Pablo</v>
      </c>
      <c r="N3459" s="94" t="str">
        <f>IFERROR(VLOOKUP(A3459,'[2]CLASES-TEMPORADA 2022_2023-2023'!$A:$M,12,0),"")</f>
        <v/>
      </c>
      <c r="O3459" s="90" t="str">
        <f>IFERROR(VLOOKUP(A3459,'[2]CLASES-TEMPORADA 2022_2023-2023'!$A:$M,13,0),"")</f>
        <v/>
      </c>
    </row>
    <row r="3460" spans="1:15" s="94" customFormat="1" x14ac:dyDescent="0.2">
      <c r="A3460" s="116">
        <v>19146</v>
      </c>
      <c r="B3460" s="90" t="s">
        <v>8750</v>
      </c>
      <c r="C3460" s="90" t="s">
        <v>1417</v>
      </c>
      <c r="D3460" s="90" t="s">
        <v>4089</v>
      </c>
      <c r="E3460" s="90" t="s">
        <v>16534</v>
      </c>
      <c r="F3460" s="90" t="s">
        <v>16535</v>
      </c>
      <c r="G3460" s="90" t="s">
        <v>16536</v>
      </c>
      <c r="H3460" s="90" t="s">
        <v>920</v>
      </c>
      <c r="I3460" s="90" t="s">
        <v>1148</v>
      </c>
      <c r="J3460" s="116">
        <v>351</v>
      </c>
      <c r="K3460" s="90" t="s">
        <v>1963</v>
      </c>
      <c r="L3460" s="90" t="s">
        <v>593</v>
      </c>
      <c r="M3460" s="94" t="str">
        <f t="shared" si="57"/>
        <v>MARRERO Víctor Hugo</v>
      </c>
      <c r="N3460" s="94" t="str">
        <f>IFERROR(VLOOKUP(A3460,'[2]CLASES-TEMPORADA 2022_2023-2023'!$A:$M,12,0),"")</f>
        <v/>
      </c>
      <c r="O3460" s="90" t="str">
        <f>IFERROR(VLOOKUP(A3460,'[2]CLASES-TEMPORADA 2022_2023-2023'!$A:$M,13,0),"")</f>
        <v/>
      </c>
    </row>
    <row r="3461" spans="1:15" s="94" customFormat="1" x14ac:dyDescent="0.2">
      <c r="A3461" s="116">
        <v>19132</v>
      </c>
      <c r="B3461" s="90" t="s">
        <v>8750</v>
      </c>
      <c r="C3461" s="90" t="s">
        <v>1381</v>
      </c>
      <c r="D3461" s="90" t="s">
        <v>6326</v>
      </c>
      <c r="E3461" s="90" t="s">
        <v>3780</v>
      </c>
      <c r="F3461" s="90" t="s">
        <v>6327</v>
      </c>
      <c r="G3461" s="90" t="s">
        <v>16537</v>
      </c>
      <c r="H3461" s="90" t="s">
        <v>920</v>
      </c>
      <c r="I3461" s="90" t="s">
        <v>1247</v>
      </c>
      <c r="J3461" s="116">
        <v>710</v>
      </c>
      <c r="K3461" s="90" t="s">
        <v>1963</v>
      </c>
      <c r="L3461" s="90" t="s">
        <v>587</v>
      </c>
      <c r="M3461" s="94" t="str">
        <f t="shared" si="57"/>
        <v>COLL Isaac</v>
      </c>
      <c r="N3461" s="94" t="str">
        <f>IFERROR(VLOOKUP(A3461,'[2]CLASES-TEMPORADA 2022_2023-2023'!$A:$M,12,0),"")</f>
        <v/>
      </c>
      <c r="O3461" s="90" t="str">
        <f>IFERROR(VLOOKUP(A3461,'[2]CLASES-TEMPORADA 2022_2023-2023'!$A:$M,13,0),"")</f>
        <v/>
      </c>
    </row>
    <row r="3462" spans="1:15" s="94" customFormat="1" x14ac:dyDescent="0.2">
      <c r="A3462" s="116">
        <v>19120</v>
      </c>
      <c r="B3462" s="90" t="s">
        <v>8750</v>
      </c>
      <c r="C3462" s="90" t="s">
        <v>1644</v>
      </c>
      <c r="D3462" s="90" t="s">
        <v>1645</v>
      </c>
      <c r="E3462" s="90" t="s">
        <v>943</v>
      </c>
      <c r="F3462" s="90" t="s">
        <v>6328</v>
      </c>
      <c r="G3462" s="90" t="s">
        <v>16538</v>
      </c>
      <c r="H3462" s="90" t="s">
        <v>913</v>
      </c>
      <c r="I3462" s="90" t="s">
        <v>949</v>
      </c>
      <c r="J3462" s="116">
        <v>295</v>
      </c>
      <c r="K3462" s="90" t="s">
        <v>1963</v>
      </c>
      <c r="L3462" s="90" t="s">
        <v>587</v>
      </c>
      <c r="M3462" s="94" t="str">
        <f t="shared" si="57"/>
        <v>VERDEJO Jordi</v>
      </c>
      <c r="N3462" s="94" t="str">
        <f>IFERROR(VLOOKUP(A3462,'[2]CLASES-TEMPORADA 2022_2023-2023'!$A:$M,12,0),"")</f>
        <v/>
      </c>
      <c r="O3462" s="90" t="str">
        <f>IFERROR(VLOOKUP(A3462,'[2]CLASES-TEMPORADA 2022_2023-2023'!$A:$M,13,0),"")</f>
        <v/>
      </c>
    </row>
    <row r="3463" spans="1:15" s="94" customFormat="1" x14ac:dyDescent="0.2">
      <c r="A3463" s="116">
        <v>19116</v>
      </c>
      <c r="B3463" s="90" t="s">
        <v>10851</v>
      </c>
      <c r="C3463" s="90" t="s">
        <v>1634</v>
      </c>
      <c r="D3463" s="90" t="s">
        <v>84</v>
      </c>
      <c r="E3463" s="90" t="s">
        <v>3648</v>
      </c>
      <c r="F3463" s="90" t="s">
        <v>6329</v>
      </c>
      <c r="G3463" s="90" t="s">
        <v>16539</v>
      </c>
      <c r="H3463" s="90" t="s">
        <v>920</v>
      </c>
      <c r="I3463" s="90" t="s">
        <v>1222</v>
      </c>
      <c r="J3463" s="116">
        <v>310</v>
      </c>
      <c r="K3463" s="90" t="s">
        <v>1963</v>
      </c>
      <c r="L3463" s="90" t="s">
        <v>583</v>
      </c>
      <c r="M3463" s="94" t="str">
        <f t="shared" si="57"/>
        <v>LAGUNA Leticia</v>
      </c>
      <c r="N3463" s="94" t="str">
        <f>IFERROR(VLOOKUP(A3463,'[2]CLASES-TEMPORADA 2022_2023-2023'!$A:$M,12,0),"")</f>
        <v/>
      </c>
      <c r="O3463" s="90" t="str">
        <f>IFERROR(VLOOKUP(A3463,'[2]CLASES-TEMPORADA 2022_2023-2023'!$A:$M,13,0),"")</f>
        <v/>
      </c>
    </row>
    <row r="3464" spans="1:15" s="94" customFormat="1" x14ac:dyDescent="0.2">
      <c r="A3464" s="116">
        <v>19107</v>
      </c>
      <c r="B3464" s="90" t="s">
        <v>10851</v>
      </c>
      <c r="C3464" s="90" t="s">
        <v>31</v>
      </c>
      <c r="D3464" s="90" t="s">
        <v>2502</v>
      </c>
      <c r="E3464" s="90" t="s">
        <v>2067</v>
      </c>
      <c r="F3464" s="90" t="s">
        <v>6330</v>
      </c>
      <c r="G3464" s="90" t="s">
        <v>16540</v>
      </c>
      <c r="H3464" s="90" t="s">
        <v>913</v>
      </c>
      <c r="I3464" s="90" t="s">
        <v>1129</v>
      </c>
      <c r="J3464" s="116">
        <v>10432</v>
      </c>
      <c r="K3464" s="90" t="s">
        <v>1963</v>
      </c>
      <c r="L3464" s="90" t="s">
        <v>591</v>
      </c>
      <c r="M3464" s="94" t="str">
        <f t="shared" si="57"/>
        <v>LOPEZ Lucia</v>
      </c>
      <c r="N3464" s="94" t="str">
        <f>IFERROR(VLOOKUP(A3464,'[2]CLASES-TEMPORADA 2022_2023-2023'!$A:$M,12,0),"")</f>
        <v/>
      </c>
      <c r="O3464" s="90" t="str">
        <f>IFERROR(VLOOKUP(A3464,'[2]CLASES-TEMPORADA 2022_2023-2023'!$A:$M,13,0),"")</f>
        <v/>
      </c>
    </row>
    <row r="3465" spans="1:15" s="94" customFormat="1" x14ac:dyDescent="0.2">
      <c r="A3465" s="116">
        <v>19105</v>
      </c>
      <c r="B3465" s="90" t="s">
        <v>8750</v>
      </c>
      <c r="C3465" s="90" t="s">
        <v>131</v>
      </c>
      <c r="D3465" s="90" t="s">
        <v>37</v>
      </c>
      <c r="E3465" s="90" t="s">
        <v>6331</v>
      </c>
      <c r="F3465" s="90" t="s">
        <v>3738</v>
      </c>
      <c r="G3465" s="90" t="s">
        <v>16541</v>
      </c>
      <c r="H3465" s="90" t="s">
        <v>913</v>
      </c>
      <c r="I3465" s="90" t="s">
        <v>1032</v>
      </c>
      <c r="J3465" s="116">
        <v>10224</v>
      </c>
      <c r="K3465" s="90" t="s">
        <v>1963</v>
      </c>
      <c r="L3465" s="90" t="s">
        <v>585</v>
      </c>
      <c r="M3465" s="94" t="str">
        <f t="shared" si="57"/>
        <v>RODRIGO Ernest</v>
      </c>
      <c r="N3465" s="94" t="str">
        <f>IFERROR(VLOOKUP(A3465,'[2]CLASES-TEMPORADA 2022_2023-2023'!$A:$M,12,0),"")</f>
        <v/>
      </c>
      <c r="O3465" s="90" t="str">
        <f>IFERROR(VLOOKUP(A3465,'[2]CLASES-TEMPORADA 2022_2023-2023'!$A:$M,13,0),"")</f>
        <v/>
      </c>
    </row>
    <row r="3466" spans="1:15" s="94" customFormat="1" x14ac:dyDescent="0.2">
      <c r="A3466" s="116">
        <v>19093</v>
      </c>
      <c r="B3466" s="90" t="s">
        <v>8750</v>
      </c>
      <c r="C3466" s="90" t="s">
        <v>2181</v>
      </c>
      <c r="D3466" s="90" t="s">
        <v>3488</v>
      </c>
      <c r="E3466" s="90" t="s">
        <v>41</v>
      </c>
      <c r="F3466" s="90" t="s">
        <v>6332</v>
      </c>
      <c r="G3466" s="90" t="s">
        <v>16542</v>
      </c>
      <c r="H3466" s="90" t="s">
        <v>913</v>
      </c>
      <c r="I3466" s="90" t="s">
        <v>933</v>
      </c>
      <c r="J3466" s="116">
        <v>176</v>
      </c>
      <c r="K3466" s="90" t="s">
        <v>1963</v>
      </c>
      <c r="L3466" s="90" t="s">
        <v>599</v>
      </c>
      <c r="M3466" s="94" t="str">
        <f t="shared" si="57"/>
        <v>VEGAS David</v>
      </c>
      <c r="N3466" s="94" t="str">
        <f>IFERROR(VLOOKUP(A3466,'[2]CLASES-TEMPORADA 2022_2023-2023'!$A:$M,12,0),"")</f>
        <v/>
      </c>
      <c r="O3466" s="90" t="str">
        <f>IFERROR(VLOOKUP(A3466,'[2]CLASES-TEMPORADA 2022_2023-2023'!$A:$M,13,0),"")</f>
        <v/>
      </c>
    </row>
    <row r="3467" spans="1:15" s="94" customFormat="1" x14ac:dyDescent="0.2">
      <c r="A3467" s="116">
        <v>19092</v>
      </c>
      <c r="B3467" s="90" t="s">
        <v>8750</v>
      </c>
      <c r="C3467" s="90" t="s">
        <v>25</v>
      </c>
      <c r="D3467" s="90" t="s">
        <v>1788</v>
      </c>
      <c r="E3467" s="90" t="s">
        <v>77</v>
      </c>
      <c r="F3467" s="90" t="s">
        <v>6333</v>
      </c>
      <c r="G3467" s="90" t="s">
        <v>16543</v>
      </c>
      <c r="H3467" s="90" t="s">
        <v>913</v>
      </c>
      <c r="I3467" s="90" t="s">
        <v>997</v>
      </c>
      <c r="J3467" s="116">
        <v>10007</v>
      </c>
      <c r="K3467" s="90" t="s">
        <v>1963</v>
      </c>
      <c r="L3467" s="90" t="s">
        <v>599</v>
      </c>
      <c r="M3467" s="94" t="str">
        <f t="shared" si="57"/>
        <v>MARTINEZ Alberto</v>
      </c>
      <c r="N3467" s="94" t="str">
        <f>IFERROR(VLOOKUP(A3467,'[2]CLASES-TEMPORADA 2022_2023-2023'!$A:$M,12,0),"")</f>
        <v/>
      </c>
      <c r="O3467" s="90" t="str">
        <f>IFERROR(VLOOKUP(A3467,'[2]CLASES-TEMPORADA 2022_2023-2023'!$A:$M,13,0),"")</f>
        <v/>
      </c>
    </row>
    <row r="3468" spans="1:15" s="94" customFormat="1" x14ac:dyDescent="0.2">
      <c r="A3468" s="116">
        <v>19085</v>
      </c>
      <c r="B3468" s="90" t="s">
        <v>10851</v>
      </c>
      <c r="C3468" s="90" t="s">
        <v>141</v>
      </c>
      <c r="D3468" s="90" t="s">
        <v>6334</v>
      </c>
      <c r="E3468" s="90" t="s">
        <v>2047</v>
      </c>
      <c r="F3468" s="90" t="s">
        <v>6335</v>
      </c>
      <c r="G3468" s="90" t="s">
        <v>16544</v>
      </c>
      <c r="H3468" s="90" t="s">
        <v>920</v>
      </c>
      <c r="I3468" s="90" t="s">
        <v>1222</v>
      </c>
      <c r="J3468" s="116">
        <v>310</v>
      </c>
      <c r="K3468" s="90" t="s">
        <v>1963</v>
      </c>
      <c r="L3468" s="90" t="s">
        <v>583</v>
      </c>
      <c r="M3468" s="94" t="str">
        <f t="shared" si="57"/>
        <v>PALOMARES Irene</v>
      </c>
      <c r="N3468" s="94" t="str">
        <f>IFERROR(VLOOKUP(A3468,'[2]CLASES-TEMPORADA 2022_2023-2023'!$A:$M,12,0),"")</f>
        <v/>
      </c>
      <c r="O3468" s="90" t="str">
        <f>IFERROR(VLOOKUP(A3468,'[2]CLASES-TEMPORADA 2022_2023-2023'!$A:$M,13,0),"")</f>
        <v/>
      </c>
    </row>
    <row r="3469" spans="1:15" s="94" customFormat="1" x14ac:dyDescent="0.2">
      <c r="A3469" s="116">
        <v>19078</v>
      </c>
      <c r="B3469" s="90" t="s">
        <v>8750</v>
      </c>
      <c r="C3469" s="90" t="s">
        <v>4849</v>
      </c>
      <c r="D3469" s="90" t="s">
        <v>69</v>
      </c>
      <c r="E3469" s="90" t="s">
        <v>50</v>
      </c>
      <c r="F3469" s="90" t="s">
        <v>6336</v>
      </c>
      <c r="G3469" s="90" t="s">
        <v>16545</v>
      </c>
      <c r="H3469" s="90" t="s">
        <v>909</v>
      </c>
      <c r="I3469" s="90" t="s">
        <v>1161</v>
      </c>
      <c r="J3469" s="116">
        <v>10129</v>
      </c>
      <c r="K3469" s="90" t="s">
        <v>1963</v>
      </c>
      <c r="L3469" s="90" t="s">
        <v>598</v>
      </c>
      <c r="M3469" s="94" t="str">
        <f t="shared" si="57"/>
        <v>MELENDO Joaquin</v>
      </c>
      <c r="N3469" s="94" t="str">
        <f>IFERROR(VLOOKUP(A3469,'[2]CLASES-TEMPORADA 2022_2023-2023'!$A:$M,12,0),"")</f>
        <v/>
      </c>
      <c r="O3469" s="90" t="str">
        <f>IFERROR(VLOOKUP(A3469,'[2]CLASES-TEMPORADA 2022_2023-2023'!$A:$M,13,0),"")</f>
        <v/>
      </c>
    </row>
    <row r="3470" spans="1:15" s="94" customFormat="1" x14ac:dyDescent="0.2">
      <c r="A3470" s="116">
        <v>19058</v>
      </c>
      <c r="B3470" s="90" t="s">
        <v>8750</v>
      </c>
      <c r="C3470" s="90" t="s">
        <v>1495</v>
      </c>
      <c r="D3470" s="90" t="s">
        <v>1884</v>
      </c>
      <c r="E3470" s="90" t="s">
        <v>6337</v>
      </c>
      <c r="F3470" s="90" t="s">
        <v>6338</v>
      </c>
      <c r="G3470" s="90" t="s">
        <v>16546</v>
      </c>
      <c r="H3470" s="90" t="s">
        <v>920</v>
      </c>
      <c r="I3470" s="90" t="s">
        <v>1223</v>
      </c>
      <c r="J3470" s="116">
        <v>141</v>
      </c>
      <c r="K3470" s="90" t="s">
        <v>1963</v>
      </c>
      <c r="L3470" s="90" t="s">
        <v>593</v>
      </c>
      <c r="M3470" s="94" t="str">
        <f t="shared" si="57"/>
        <v>ESTEVEZ Jose Alexis</v>
      </c>
      <c r="N3470" s="94" t="str">
        <f>IFERROR(VLOOKUP(A3470,'[2]CLASES-TEMPORADA 2022_2023-2023'!$A:$M,12,0),"")</f>
        <v/>
      </c>
      <c r="O3470" s="90" t="str">
        <f>IFERROR(VLOOKUP(A3470,'[2]CLASES-TEMPORADA 2022_2023-2023'!$A:$M,13,0),"")</f>
        <v/>
      </c>
    </row>
    <row r="3471" spans="1:15" s="94" customFormat="1" x14ac:dyDescent="0.2">
      <c r="A3471" s="116">
        <v>19050</v>
      </c>
      <c r="B3471" s="90" t="s">
        <v>8750</v>
      </c>
      <c r="C3471" s="90" t="s">
        <v>46</v>
      </c>
      <c r="D3471" s="90" t="s">
        <v>1316</v>
      </c>
      <c r="E3471" s="90" t="s">
        <v>6339</v>
      </c>
      <c r="F3471" s="90" t="s">
        <v>6340</v>
      </c>
      <c r="G3471" s="90" t="s">
        <v>16547</v>
      </c>
      <c r="H3471" s="90" t="s">
        <v>913</v>
      </c>
      <c r="I3471" s="90" t="s">
        <v>975</v>
      </c>
      <c r="J3471" s="116">
        <v>546</v>
      </c>
      <c r="K3471" s="90" t="s">
        <v>1963</v>
      </c>
      <c r="L3471" s="90" t="s">
        <v>593</v>
      </c>
      <c r="M3471" s="94" t="str">
        <f t="shared" si="57"/>
        <v>RODRIGUEZ Moises</v>
      </c>
      <c r="N3471" s="94" t="str">
        <f>IFERROR(VLOOKUP(A3471,'[2]CLASES-TEMPORADA 2022_2023-2023'!$A:$M,12,0),"")</f>
        <v/>
      </c>
      <c r="O3471" s="90" t="str">
        <f>IFERROR(VLOOKUP(A3471,'[2]CLASES-TEMPORADA 2022_2023-2023'!$A:$M,13,0),"")</f>
        <v/>
      </c>
    </row>
    <row r="3472" spans="1:15" s="94" customFormat="1" x14ac:dyDescent="0.2">
      <c r="A3472" s="116">
        <v>19047</v>
      </c>
      <c r="B3472" s="90" t="s">
        <v>8750</v>
      </c>
      <c r="C3472" s="90" t="s">
        <v>4826</v>
      </c>
      <c r="D3472" s="90" t="s">
        <v>6341</v>
      </c>
      <c r="E3472" s="90" t="s">
        <v>24</v>
      </c>
      <c r="F3472" s="90" t="s">
        <v>6342</v>
      </c>
      <c r="G3472" s="90" t="s">
        <v>16548</v>
      </c>
      <c r="H3472" s="90" t="s">
        <v>913</v>
      </c>
      <c r="I3472" s="90" t="s">
        <v>1156</v>
      </c>
      <c r="J3472" s="116">
        <v>490</v>
      </c>
      <c r="K3472" s="90" t="s">
        <v>1963</v>
      </c>
      <c r="L3472" s="90" t="s">
        <v>604</v>
      </c>
      <c r="M3472" s="94" t="str">
        <f t="shared" si="57"/>
        <v>PALAZUELOS Daniel</v>
      </c>
      <c r="N3472" s="94" t="str">
        <f>IFERROR(VLOOKUP(A3472,'[2]CLASES-TEMPORADA 2022_2023-2023'!$A:$M,12,0),"")</f>
        <v/>
      </c>
      <c r="O3472" s="90" t="str">
        <f>IFERROR(VLOOKUP(A3472,'[2]CLASES-TEMPORADA 2022_2023-2023'!$A:$M,13,0),"")</f>
        <v/>
      </c>
    </row>
    <row r="3473" spans="1:15" s="94" customFormat="1" x14ac:dyDescent="0.2">
      <c r="A3473" s="116">
        <v>19046</v>
      </c>
      <c r="B3473" s="90" t="s">
        <v>8750</v>
      </c>
      <c r="C3473" s="90" t="s">
        <v>6226</v>
      </c>
      <c r="D3473" s="90" t="s">
        <v>6343</v>
      </c>
      <c r="E3473" s="90" t="s">
        <v>5112</v>
      </c>
      <c r="F3473" s="90" t="s">
        <v>5502</v>
      </c>
      <c r="G3473" s="90" t="s">
        <v>16549</v>
      </c>
      <c r="H3473" s="90" t="s">
        <v>920</v>
      </c>
      <c r="I3473" s="90" t="s">
        <v>1256</v>
      </c>
      <c r="J3473" s="116">
        <v>10164</v>
      </c>
      <c r="K3473" s="90" t="s">
        <v>1963</v>
      </c>
      <c r="L3473" s="90" t="s">
        <v>604</v>
      </c>
      <c r="M3473" s="94" t="str">
        <f t="shared" si="57"/>
        <v>VALBUENA Adrián</v>
      </c>
      <c r="N3473" s="94" t="str">
        <f>IFERROR(VLOOKUP(A3473,'[2]CLASES-TEMPORADA 2022_2023-2023'!$A:$M,12,0),"")</f>
        <v/>
      </c>
      <c r="O3473" s="90" t="str">
        <f>IFERROR(VLOOKUP(A3473,'[2]CLASES-TEMPORADA 2022_2023-2023'!$A:$M,13,0),"")</f>
        <v/>
      </c>
    </row>
    <row r="3474" spans="1:15" s="94" customFormat="1" x14ac:dyDescent="0.2">
      <c r="A3474" s="116">
        <v>19035</v>
      </c>
      <c r="B3474" s="90" t="s">
        <v>8750</v>
      </c>
      <c r="C3474" s="90" t="s">
        <v>1883</v>
      </c>
      <c r="D3474" s="90" t="s">
        <v>1658</v>
      </c>
      <c r="E3474" s="90" t="s">
        <v>2037</v>
      </c>
      <c r="F3474" s="90" t="s">
        <v>2010</v>
      </c>
      <c r="G3474" s="90" t="s">
        <v>16550</v>
      </c>
      <c r="H3474" s="90" t="s">
        <v>913</v>
      </c>
      <c r="I3474" s="90" t="s">
        <v>1187</v>
      </c>
      <c r="J3474" s="116">
        <v>246</v>
      </c>
      <c r="K3474" s="90" t="s">
        <v>1963</v>
      </c>
      <c r="L3474" s="90" t="s">
        <v>587</v>
      </c>
      <c r="M3474" s="94" t="str">
        <f t="shared" si="57"/>
        <v>BARCELO Pau</v>
      </c>
      <c r="N3474" s="94" t="str">
        <f>IFERROR(VLOOKUP(A3474,'[2]CLASES-TEMPORADA 2022_2023-2023'!$A:$M,12,0),"")</f>
        <v/>
      </c>
      <c r="O3474" s="90" t="str">
        <f>IFERROR(VLOOKUP(A3474,'[2]CLASES-TEMPORADA 2022_2023-2023'!$A:$M,13,0),"")</f>
        <v/>
      </c>
    </row>
    <row r="3475" spans="1:15" s="94" customFormat="1" x14ac:dyDescent="0.2">
      <c r="A3475" s="116">
        <v>19025</v>
      </c>
      <c r="B3475" s="90" t="s">
        <v>8750</v>
      </c>
      <c r="C3475" s="90" t="s">
        <v>37</v>
      </c>
      <c r="D3475" s="90" t="s">
        <v>6222</v>
      </c>
      <c r="E3475" s="90" t="s">
        <v>107</v>
      </c>
      <c r="F3475" s="90" t="s">
        <v>6344</v>
      </c>
      <c r="G3475" s="90" t="s">
        <v>16551</v>
      </c>
      <c r="H3475" s="90" t="s">
        <v>920</v>
      </c>
      <c r="I3475" s="90" t="s">
        <v>1213</v>
      </c>
      <c r="J3475" s="116">
        <v>10149</v>
      </c>
      <c r="K3475" s="90" t="s">
        <v>1963</v>
      </c>
      <c r="L3475" s="90" t="s">
        <v>587</v>
      </c>
      <c r="M3475" s="94" t="str">
        <f t="shared" si="57"/>
        <v>MORENO Ivan</v>
      </c>
      <c r="N3475" s="94" t="str">
        <f>IFERROR(VLOOKUP(A3475,'[2]CLASES-TEMPORADA 2022_2023-2023'!$A:$M,12,0),"")</f>
        <v/>
      </c>
      <c r="O3475" s="90" t="str">
        <f>IFERROR(VLOOKUP(A3475,'[2]CLASES-TEMPORADA 2022_2023-2023'!$A:$M,13,0),"")</f>
        <v/>
      </c>
    </row>
    <row r="3476" spans="1:15" s="94" customFormat="1" x14ac:dyDescent="0.2">
      <c r="A3476" s="116">
        <v>19000</v>
      </c>
      <c r="B3476" s="90" t="s">
        <v>8750</v>
      </c>
      <c r="C3476" s="90" t="s">
        <v>1880</v>
      </c>
      <c r="D3476" s="90" t="s">
        <v>1881</v>
      </c>
      <c r="E3476" s="90" t="s">
        <v>2797</v>
      </c>
      <c r="F3476" s="90" t="s">
        <v>6106</v>
      </c>
      <c r="G3476" s="90" t="s">
        <v>16552</v>
      </c>
      <c r="H3476" s="90" t="s">
        <v>913</v>
      </c>
      <c r="I3476" s="90" t="s">
        <v>990</v>
      </c>
      <c r="J3476" s="116">
        <v>736</v>
      </c>
      <c r="K3476" s="90" t="s">
        <v>1963</v>
      </c>
      <c r="L3476" s="90" t="s">
        <v>587</v>
      </c>
      <c r="M3476" s="94" t="str">
        <f t="shared" si="57"/>
        <v>BOCANEGRA Sergi</v>
      </c>
      <c r="N3476" s="94" t="str">
        <f>IFERROR(VLOOKUP(A3476,'[2]CLASES-TEMPORADA 2022_2023-2023'!$A:$M,12,0),"")</f>
        <v/>
      </c>
      <c r="O3476" s="90" t="str">
        <f>IFERROR(VLOOKUP(A3476,'[2]CLASES-TEMPORADA 2022_2023-2023'!$A:$M,13,0),"")</f>
        <v/>
      </c>
    </row>
    <row r="3477" spans="1:15" s="94" customFormat="1" x14ac:dyDescent="0.2">
      <c r="A3477" s="116">
        <v>18977</v>
      </c>
      <c r="B3477" s="90" t="s">
        <v>8750</v>
      </c>
      <c r="C3477" s="90" t="s">
        <v>91</v>
      </c>
      <c r="D3477" s="90" t="s">
        <v>2324</v>
      </c>
      <c r="E3477" s="90" t="s">
        <v>43</v>
      </c>
      <c r="F3477" s="90" t="s">
        <v>5360</v>
      </c>
      <c r="G3477" s="90" t="s">
        <v>16553</v>
      </c>
      <c r="H3477" s="90" t="s">
        <v>909</v>
      </c>
      <c r="I3477" s="90" t="s">
        <v>961</v>
      </c>
      <c r="J3477" s="116">
        <v>425</v>
      </c>
      <c r="K3477" s="90" t="s">
        <v>1963</v>
      </c>
      <c r="L3477" s="90" t="s">
        <v>587</v>
      </c>
      <c r="M3477" s="94" t="str">
        <f t="shared" si="57"/>
        <v>ALVAREZ Antonio</v>
      </c>
      <c r="N3477" s="94" t="str">
        <f>IFERROR(VLOOKUP(A3477,'[2]CLASES-TEMPORADA 2022_2023-2023'!$A:$M,12,0),"")</f>
        <v/>
      </c>
      <c r="O3477" s="90" t="str">
        <f>IFERROR(VLOOKUP(A3477,'[2]CLASES-TEMPORADA 2022_2023-2023'!$A:$M,13,0),"")</f>
        <v/>
      </c>
    </row>
    <row r="3478" spans="1:15" s="94" customFormat="1" x14ac:dyDescent="0.2">
      <c r="A3478" s="116">
        <v>18964</v>
      </c>
      <c r="B3478" s="90" t="s">
        <v>8750</v>
      </c>
      <c r="C3478" s="90" t="s">
        <v>1342</v>
      </c>
      <c r="D3478" s="90" t="s">
        <v>2562</v>
      </c>
      <c r="E3478" s="90" t="s">
        <v>943</v>
      </c>
      <c r="F3478" s="90" t="s">
        <v>6345</v>
      </c>
      <c r="G3478" s="90" t="s">
        <v>16554</v>
      </c>
      <c r="H3478" s="90" t="s">
        <v>920</v>
      </c>
      <c r="I3478" s="90" t="s">
        <v>1117</v>
      </c>
      <c r="J3478" s="116">
        <v>243</v>
      </c>
      <c r="K3478" s="90" t="s">
        <v>1963</v>
      </c>
      <c r="L3478" s="90" t="s">
        <v>587</v>
      </c>
      <c r="M3478" s="94" t="str">
        <f t="shared" si="57"/>
        <v>VILA Jordi</v>
      </c>
      <c r="N3478" s="94" t="str">
        <f>IFERROR(VLOOKUP(A3478,'[2]CLASES-TEMPORADA 2022_2023-2023'!$A:$M,12,0),"")</f>
        <v/>
      </c>
      <c r="O3478" s="90" t="str">
        <f>IFERROR(VLOOKUP(A3478,'[2]CLASES-TEMPORADA 2022_2023-2023'!$A:$M,13,0),"")</f>
        <v/>
      </c>
    </row>
    <row r="3479" spans="1:15" s="94" customFormat="1" x14ac:dyDescent="0.2">
      <c r="A3479" s="116">
        <v>18949</v>
      </c>
      <c r="B3479" s="90" t="s">
        <v>8750</v>
      </c>
      <c r="C3479" s="90" t="s">
        <v>1540</v>
      </c>
      <c r="D3479" s="90" t="s">
        <v>2742</v>
      </c>
      <c r="E3479" s="90" t="s">
        <v>1271</v>
      </c>
      <c r="F3479" s="90" t="s">
        <v>6346</v>
      </c>
      <c r="G3479" s="90" t="s">
        <v>16555</v>
      </c>
      <c r="H3479" s="90" t="s">
        <v>920</v>
      </c>
      <c r="I3479" s="90" t="s">
        <v>1205</v>
      </c>
      <c r="J3479" s="116">
        <v>10033</v>
      </c>
      <c r="K3479" s="90" t="s">
        <v>1963</v>
      </c>
      <c r="L3479" s="90" t="s">
        <v>587</v>
      </c>
      <c r="M3479" s="94" t="str">
        <f t="shared" si="57"/>
        <v>RABADAN Luis</v>
      </c>
      <c r="N3479" s="94" t="str">
        <f>IFERROR(VLOOKUP(A3479,'[2]CLASES-TEMPORADA 2022_2023-2023'!$A:$M,12,0),"")</f>
        <v/>
      </c>
      <c r="O3479" s="90" t="str">
        <f>IFERROR(VLOOKUP(A3479,'[2]CLASES-TEMPORADA 2022_2023-2023'!$A:$M,13,0),"")</f>
        <v/>
      </c>
    </row>
    <row r="3480" spans="1:15" s="94" customFormat="1" x14ac:dyDescent="0.2">
      <c r="A3480" s="116">
        <v>18948</v>
      </c>
      <c r="B3480" s="90" t="s">
        <v>8750</v>
      </c>
      <c r="C3480" s="90" t="s">
        <v>96</v>
      </c>
      <c r="D3480" s="90" t="s">
        <v>5138</v>
      </c>
      <c r="E3480" s="90" t="s">
        <v>6347</v>
      </c>
      <c r="F3480" s="90" t="s">
        <v>6348</v>
      </c>
      <c r="G3480" s="90" t="s">
        <v>16556</v>
      </c>
      <c r="H3480" s="90" t="s">
        <v>920</v>
      </c>
      <c r="I3480" s="90" t="s">
        <v>1205</v>
      </c>
      <c r="J3480" s="116">
        <v>10033</v>
      </c>
      <c r="K3480" s="90" t="s">
        <v>1963</v>
      </c>
      <c r="L3480" s="90" t="s">
        <v>587</v>
      </c>
      <c r="M3480" s="94" t="str">
        <f t="shared" si="57"/>
        <v>DURAN Roberto Carlos</v>
      </c>
      <c r="N3480" s="94" t="str">
        <f>IFERROR(VLOOKUP(A3480,'[2]CLASES-TEMPORADA 2022_2023-2023'!$A:$M,12,0),"")</f>
        <v/>
      </c>
      <c r="O3480" s="90" t="str">
        <f>IFERROR(VLOOKUP(A3480,'[2]CLASES-TEMPORADA 2022_2023-2023'!$A:$M,13,0),"")</f>
        <v/>
      </c>
    </row>
    <row r="3481" spans="1:15" s="94" customFormat="1" x14ac:dyDescent="0.2">
      <c r="A3481" s="116">
        <v>18940</v>
      </c>
      <c r="B3481" s="90" t="s">
        <v>8750</v>
      </c>
      <c r="C3481" s="90" t="s">
        <v>6349</v>
      </c>
      <c r="D3481" s="90" t="s">
        <v>70</v>
      </c>
      <c r="E3481" s="90" t="s">
        <v>1426</v>
      </c>
      <c r="F3481" s="90" t="s">
        <v>6033</v>
      </c>
      <c r="G3481" s="90" t="s">
        <v>16557</v>
      </c>
      <c r="H3481" s="90" t="s">
        <v>909</v>
      </c>
      <c r="I3481" s="90" t="s">
        <v>967</v>
      </c>
      <c r="J3481" s="116">
        <v>529</v>
      </c>
      <c r="K3481" s="90" t="s">
        <v>1963</v>
      </c>
      <c r="L3481" s="90" t="s">
        <v>812</v>
      </c>
      <c r="M3481" s="94" t="str">
        <f t="shared" si="57"/>
        <v>VILARDELL Albert</v>
      </c>
      <c r="N3481" s="94" t="str">
        <f>IFERROR(VLOOKUP(A3481,'[2]CLASES-TEMPORADA 2022_2023-2023'!$A:$M,12,0),"")</f>
        <v/>
      </c>
      <c r="O3481" s="90" t="str">
        <f>IFERROR(VLOOKUP(A3481,'[2]CLASES-TEMPORADA 2022_2023-2023'!$A:$M,13,0),"")</f>
        <v/>
      </c>
    </row>
    <row r="3482" spans="1:15" s="94" customFormat="1" x14ac:dyDescent="0.2">
      <c r="A3482" s="116">
        <v>18939</v>
      </c>
      <c r="B3482" s="90" t="s">
        <v>8750</v>
      </c>
      <c r="C3482" s="90" t="s">
        <v>1594</v>
      </c>
      <c r="D3482" s="90" t="s">
        <v>22</v>
      </c>
      <c r="E3482" s="90" t="s">
        <v>3980</v>
      </c>
      <c r="F3482" s="90" t="s">
        <v>2608</v>
      </c>
      <c r="G3482" s="90" t="s">
        <v>16558</v>
      </c>
      <c r="H3482" s="90" t="s">
        <v>913</v>
      </c>
      <c r="I3482" s="90" t="s">
        <v>1164</v>
      </c>
      <c r="J3482" s="116">
        <v>643</v>
      </c>
      <c r="K3482" s="90" t="s">
        <v>1963</v>
      </c>
      <c r="L3482" s="90" t="s">
        <v>587</v>
      </c>
      <c r="M3482" s="94" t="str">
        <f t="shared" si="57"/>
        <v>CATALAN Oriol</v>
      </c>
      <c r="N3482" s="94" t="str">
        <f>IFERROR(VLOOKUP(A3482,'[2]CLASES-TEMPORADA 2022_2023-2023'!$A:$M,12,0),"")</f>
        <v/>
      </c>
      <c r="O3482" s="90" t="str">
        <f>IFERROR(VLOOKUP(A3482,'[2]CLASES-TEMPORADA 2022_2023-2023'!$A:$M,13,0),"")</f>
        <v/>
      </c>
    </row>
    <row r="3483" spans="1:15" s="94" customFormat="1" x14ac:dyDescent="0.2">
      <c r="A3483" s="116">
        <v>18938</v>
      </c>
      <c r="B3483" s="90" t="s">
        <v>8750</v>
      </c>
      <c r="C3483" s="90" t="s">
        <v>22</v>
      </c>
      <c r="D3483" s="90" t="s">
        <v>66</v>
      </c>
      <c r="E3483" s="90" t="s">
        <v>3022</v>
      </c>
      <c r="F3483" s="90" t="s">
        <v>6350</v>
      </c>
      <c r="G3483" s="90" t="s">
        <v>16559</v>
      </c>
      <c r="H3483" s="90" t="s">
        <v>913</v>
      </c>
      <c r="I3483" s="90" t="s">
        <v>1187</v>
      </c>
      <c r="J3483" s="116">
        <v>246</v>
      </c>
      <c r="K3483" s="90" t="s">
        <v>1963</v>
      </c>
      <c r="L3483" s="90" t="s">
        <v>587</v>
      </c>
      <c r="M3483" s="94" t="str">
        <f t="shared" si="57"/>
        <v>FERNANDEZ Raul</v>
      </c>
      <c r="N3483" s="94" t="str">
        <f>IFERROR(VLOOKUP(A3483,'[2]CLASES-TEMPORADA 2022_2023-2023'!$A:$M,12,0),"")</f>
        <v/>
      </c>
      <c r="O3483" s="90" t="str">
        <f>IFERROR(VLOOKUP(A3483,'[2]CLASES-TEMPORADA 2022_2023-2023'!$A:$M,13,0),"")</f>
        <v/>
      </c>
    </row>
    <row r="3484" spans="1:15" s="94" customFormat="1" x14ac:dyDescent="0.2">
      <c r="A3484" s="116">
        <v>18930</v>
      </c>
      <c r="B3484" s="90" t="s">
        <v>8750</v>
      </c>
      <c r="C3484" s="90" t="s">
        <v>4124</v>
      </c>
      <c r="D3484" s="90" t="s">
        <v>1527</v>
      </c>
      <c r="E3484" s="90" t="s">
        <v>2034</v>
      </c>
      <c r="F3484" s="90" t="s">
        <v>6351</v>
      </c>
      <c r="G3484" s="90" t="s">
        <v>16560</v>
      </c>
      <c r="H3484" s="90" t="s">
        <v>913</v>
      </c>
      <c r="I3484" s="90" t="s">
        <v>1188</v>
      </c>
      <c r="J3484" s="116">
        <v>251</v>
      </c>
      <c r="K3484" s="90" t="s">
        <v>1963</v>
      </c>
      <c r="L3484" s="90" t="s">
        <v>587</v>
      </c>
      <c r="M3484" s="94" t="str">
        <f t="shared" si="57"/>
        <v>FLORES Victor</v>
      </c>
      <c r="N3484" s="94" t="str">
        <f>IFERROR(VLOOKUP(A3484,'[2]CLASES-TEMPORADA 2022_2023-2023'!$A:$M,12,0),"")</f>
        <v/>
      </c>
      <c r="O3484" s="90" t="str">
        <f>IFERROR(VLOOKUP(A3484,'[2]CLASES-TEMPORADA 2022_2023-2023'!$A:$M,13,0),"")</f>
        <v/>
      </c>
    </row>
    <row r="3485" spans="1:15" s="94" customFormat="1" x14ac:dyDescent="0.2">
      <c r="A3485" s="116">
        <v>18905</v>
      </c>
      <c r="B3485" s="90" t="s">
        <v>10851</v>
      </c>
      <c r="C3485" s="90" t="s">
        <v>161</v>
      </c>
      <c r="D3485" s="90" t="s">
        <v>1342</v>
      </c>
      <c r="E3485" s="90" t="s">
        <v>3135</v>
      </c>
      <c r="F3485" s="90" t="s">
        <v>6352</v>
      </c>
      <c r="G3485" s="90" t="s">
        <v>16561</v>
      </c>
      <c r="H3485" s="90" t="s">
        <v>913</v>
      </c>
      <c r="I3485" s="90" t="s">
        <v>1171</v>
      </c>
      <c r="J3485" s="116">
        <v>59</v>
      </c>
      <c r="K3485" s="90" t="s">
        <v>1963</v>
      </c>
      <c r="L3485" s="90" t="s">
        <v>587</v>
      </c>
      <c r="M3485" s="94" t="str">
        <f t="shared" si="57"/>
        <v>MUÑOZ Noa</v>
      </c>
      <c r="N3485" s="94" t="str">
        <f>IFERROR(VLOOKUP(A3485,'[2]CLASES-TEMPORADA 2022_2023-2023'!$A:$M,12,0),"")</f>
        <v/>
      </c>
      <c r="O3485" s="90" t="str">
        <f>IFERROR(VLOOKUP(A3485,'[2]CLASES-TEMPORADA 2022_2023-2023'!$A:$M,13,0),"")</f>
        <v/>
      </c>
    </row>
    <row r="3486" spans="1:15" s="94" customFormat="1" x14ac:dyDescent="0.2">
      <c r="A3486" s="116">
        <v>18888</v>
      </c>
      <c r="B3486" s="90" t="s">
        <v>8750</v>
      </c>
      <c r="C3486" s="90" t="s">
        <v>1618</v>
      </c>
      <c r="D3486" s="90" t="s">
        <v>144</v>
      </c>
      <c r="E3486" s="90" t="s">
        <v>4103</v>
      </c>
      <c r="F3486" s="90" t="s">
        <v>5329</v>
      </c>
      <c r="G3486" s="90" t="s">
        <v>16562</v>
      </c>
      <c r="H3486" s="90" t="s">
        <v>920</v>
      </c>
      <c r="I3486" s="90" t="s">
        <v>1219</v>
      </c>
      <c r="J3486" s="116">
        <v>10102</v>
      </c>
      <c r="K3486" s="90" t="s">
        <v>1963</v>
      </c>
      <c r="L3486" s="90" t="s">
        <v>586</v>
      </c>
      <c r="M3486" s="94" t="str">
        <f t="shared" si="57"/>
        <v>PEÑA Cesar</v>
      </c>
      <c r="N3486" s="94" t="str">
        <f>IFERROR(VLOOKUP(A3486,'[2]CLASES-TEMPORADA 2022_2023-2023'!$A:$M,12,0),"")</f>
        <v/>
      </c>
      <c r="O3486" s="90" t="str">
        <f>IFERROR(VLOOKUP(A3486,'[2]CLASES-TEMPORADA 2022_2023-2023'!$A:$M,13,0),"")</f>
        <v/>
      </c>
    </row>
    <row r="3487" spans="1:15" s="94" customFormat="1" x14ac:dyDescent="0.2">
      <c r="A3487" s="116">
        <v>18886</v>
      </c>
      <c r="B3487" s="90" t="s">
        <v>8750</v>
      </c>
      <c r="C3487" s="90" t="s">
        <v>1592</v>
      </c>
      <c r="D3487" s="90" t="s">
        <v>1593</v>
      </c>
      <c r="E3487" s="90" t="s">
        <v>6353</v>
      </c>
      <c r="F3487" s="90" t="s">
        <v>6354</v>
      </c>
      <c r="G3487" s="90" t="s">
        <v>16563</v>
      </c>
      <c r="H3487" s="90" t="s">
        <v>920</v>
      </c>
      <c r="I3487" s="90" t="s">
        <v>1219</v>
      </c>
      <c r="J3487" s="116">
        <v>10102</v>
      </c>
      <c r="K3487" s="90" t="s">
        <v>1963</v>
      </c>
      <c r="L3487" s="90" t="s">
        <v>586</v>
      </c>
      <c r="M3487" s="94" t="str">
        <f t="shared" si="57"/>
        <v>CORREAS Jose Arturo</v>
      </c>
      <c r="N3487" s="94" t="str">
        <f>IFERROR(VLOOKUP(A3487,'[2]CLASES-TEMPORADA 2022_2023-2023'!$A:$M,12,0),"")</f>
        <v/>
      </c>
      <c r="O3487" s="90" t="str">
        <f>IFERROR(VLOOKUP(A3487,'[2]CLASES-TEMPORADA 2022_2023-2023'!$A:$M,13,0),"")</f>
        <v/>
      </c>
    </row>
    <row r="3488" spans="1:15" s="94" customFormat="1" x14ac:dyDescent="0.2">
      <c r="A3488" s="116">
        <v>18880</v>
      </c>
      <c r="B3488" s="90" t="s">
        <v>8750</v>
      </c>
      <c r="C3488" s="90" t="s">
        <v>5185</v>
      </c>
      <c r="D3488" s="90" t="s">
        <v>6355</v>
      </c>
      <c r="E3488" s="90" t="s">
        <v>2725</v>
      </c>
      <c r="F3488" s="90" t="s">
        <v>5599</v>
      </c>
      <c r="G3488" s="90" t="s">
        <v>16564</v>
      </c>
      <c r="H3488" s="90" t="s">
        <v>913</v>
      </c>
      <c r="I3488" s="90" t="s">
        <v>959</v>
      </c>
      <c r="J3488" s="116">
        <v>375</v>
      </c>
      <c r="K3488" s="90" t="s">
        <v>1963</v>
      </c>
      <c r="L3488" s="90" t="s">
        <v>588</v>
      </c>
      <c r="M3488" s="94" t="str">
        <f t="shared" si="57"/>
        <v>SANCHO Julen</v>
      </c>
      <c r="N3488" s="94" t="str">
        <f>IFERROR(VLOOKUP(A3488,'[2]CLASES-TEMPORADA 2022_2023-2023'!$A:$M,12,0),"")</f>
        <v/>
      </c>
      <c r="O3488" s="90" t="str">
        <f>IFERROR(VLOOKUP(A3488,'[2]CLASES-TEMPORADA 2022_2023-2023'!$A:$M,13,0),"")</f>
        <v/>
      </c>
    </row>
    <row r="3489" spans="1:15" s="94" customFormat="1" x14ac:dyDescent="0.2">
      <c r="A3489" s="116">
        <v>18876</v>
      </c>
      <c r="B3489" s="90" t="s">
        <v>8750</v>
      </c>
      <c r="C3489" s="90" t="s">
        <v>6356</v>
      </c>
      <c r="D3489" s="90" t="s">
        <v>3269</v>
      </c>
      <c r="E3489" s="90" t="s">
        <v>521</v>
      </c>
      <c r="F3489" s="90" t="s">
        <v>6357</v>
      </c>
      <c r="G3489" s="90" t="s">
        <v>16565</v>
      </c>
      <c r="H3489" s="90" t="s">
        <v>913</v>
      </c>
      <c r="I3489" s="90" t="s">
        <v>947</v>
      </c>
      <c r="J3489" s="116">
        <v>274</v>
      </c>
      <c r="K3489" s="90" t="s">
        <v>1963</v>
      </c>
      <c r="L3489" s="90" t="s">
        <v>588</v>
      </c>
      <c r="M3489" s="94" t="str">
        <f t="shared" si="57"/>
        <v>HERROJO Gaizka</v>
      </c>
      <c r="N3489" s="94" t="str">
        <f>IFERROR(VLOOKUP(A3489,'[2]CLASES-TEMPORADA 2022_2023-2023'!$A:$M,12,0),"")</f>
        <v/>
      </c>
      <c r="O3489" s="90" t="str">
        <f>IFERROR(VLOOKUP(A3489,'[2]CLASES-TEMPORADA 2022_2023-2023'!$A:$M,13,0),"")</f>
        <v/>
      </c>
    </row>
    <row r="3490" spans="1:15" s="94" customFormat="1" x14ac:dyDescent="0.2">
      <c r="A3490" s="116">
        <v>18861</v>
      </c>
      <c r="B3490" s="90" t="s">
        <v>8750</v>
      </c>
      <c r="C3490" s="90" t="s">
        <v>29</v>
      </c>
      <c r="D3490" s="90" t="s">
        <v>6358</v>
      </c>
      <c r="E3490" s="90" t="s">
        <v>3291</v>
      </c>
      <c r="F3490" s="90" t="s">
        <v>6359</v>
      </c>
      <c r="G3490" s="90" t="s">
        <v>16566</v>
      </c>
      <c r="H3490" s="90" t="s">
        <v>920</v>
      </c>
      <c r="I3490" s="90" t="s">
        <v>2495</v>
      </c>
      <c r="J3490" s="116">
        <v>10193</v>
      </c>
      <c r="K3490" s="90" t="s">
        <v>1963</v>
      </c>
      <c r="L3490" s="90" t="s">
        <v>588</v>
      </c>
      <c r="M3490" s="94" t="str">
        <f t="shared" si="57"/>
        <v>SANCHEZ Danel</v>
      </c>
      <c r="N3490" s="94" t="str">
        <f>IFERROR(VLOOKUP(A3490,'[2]CLASES-TEMPORADA 2022_2023-2023'!$A:$M,12,0),"")</f>
        <v/>
      </c>
      <c r="O3490" s="90" t="str">
        <f>IFERROR(VLOOKUP(A3490,'[2]CLASES-TEMPORADA 2022_2023-2023'!$A:$M,13,0),"")</f>
        <v/>
      </c>
    </row>
    <row r="3491" spans="1:15" s="94" customFormat="1" x14ac:dyDescent="0.2">
      <c r="A3491" s="116">
        <v>18859</v>
      </c>
      <c r="B3491" s="90" t="s">
        <v>8750</v>
      </c>
      <c r="C3491" s="90" t="s">
        <v>46</v>
      </c>
      <c r="D3491" s="90" t="s">
        <v>6360</v>
      </c>
      <c r="E3491" s="90" t="s">
        <v>2385</v>
      </c>
      <c r="F3491" s="90" t="s">
        <v>6361</v>
      </c>
      <c r="G3491" s="90" t="s">
        <v>16567</v>
      </c>
      <c r="H3491" s="90" t="s">
        <v>920</v>
      </c>
      <c r="I3491" s="90" t="s">
        <v>926</v>
      </c>
      <c r="J3491" s="116">
        <v>100</v>
      </c>
      <c r="K3491" s="90" t="s">
        <v>1963</v>
      </c>
      <c r="L3491" s="90" t="s">
        <v>588</v>
      </c>
      <c r="M3491" s="94" t="str">
        <f t="shared" si="57"/>
        <v>RODRIGUEZ Roberto</v>
      </c>
      <c r="N3491" s="94" t="str">
        <f>IFERROR(VLOOKUP(A3491,'[2]CLASES-TEMPORADA 2022_2023-2023'!$A:$M,12,0),"")</f>
        <v/>
      </c>
      <c r="O3491" s="90" t="str">
        <f>IFERROR(VLOOKUP(A3491,'[2]CLASES-TEMPORADA 2022_2023-2023'!$A:$M,13,0),"")</f>
        <v/>
      </c>
    </row>
    <row r="3492" spans="1:15" s="94" customFormat="1" x14ac:dyDescent="0.2">
      <c r="A3492" s="116">
        <v>18857</v>
      </c>
      <c r="B3492" s="90" t="s">
        <v>8750</v>
      </c>
      <c r="C3492" s="90" t="s">
        <v>6362</v>
      </c>
      <c r="D3492" s="90" t="s">
        <v>1460</v>
      </c>
      <c r="E3492" s="90" t="s">
        <v>20</v>
      </c>
      <c r="F3492" s="90" t="s">
        <v>6363</v>
      </c>
      <c r="G3492" s="90" t="s">
        <v>16568</v>
      </c>
      <c r="H3492" s="90" t="s">
        <v>913</v>
      </c>
      <c r="I3492" s="90" t="s">
        <v>1246</v>
      </c>
      <c r="J3492" s="116">
        <v>245</v>
      </c>
      <c r="K3492" s="90" t="s">
        <v>1963</v>
      </c>
      <c r="L3492" s="90" t="s">
        <v>588</v>
      </c>
      <c r="M3492" s="94" t="str">
        <f t="shared" si="57"/>
        <v>PRESTO Adrian</v>
      </c>
      <c r="N3492" s="94" t="str">
        <f>IFERROR(VLOOKUP(A3492,'[2]CLASES-TEMPORADA 2022_2023-2023'!$A:$M,12,0),"")</f>
        <v/>
      </c>
      <c r="O3492" s="90" t="str">
        <f>IFERROR(VLOOKUP(A3492,'[2]CLASES-TEMPORADA 2022_2023-2023'!$A:$M,13,0),"")</f>
        <v/>
      </c>
    </row>
    <row r="3493" spans="1:15" s="94" customFormat="1" x14ac:dyDescent="0.2">
      <c r="A3493" s="116">
        <v>18853</v>
      </c>
      <c r="B3493" s="90" t="s">
        <v>8750</v>
      </c>
      <c r="C3493" s="90" t="s">
        <v>25</v>
      </c>
      <c r="D3493" s="90" t="s">
        <v>1438</v>
      </c>
      <c r="E3493" s="90" t="s">
        <v>2825</v>
      </c>
      <c r="F3493" s="90" t="s">
        <v>6364</v>
      </c>
      <c r="G3493" s="90" t="s">
        <v>16569</v>
      </c>
      <c r="H3493" s="90" t="s">
        <v>913</v>
      </c>
      <c r="I3493" s="90" t="s">
        <v>1231</v>
      </c>
      <c r="J3493" s="116">
        <v>727</v>
      </c>
      <c r="K3493" s="90" t="s">
        <v>1963</v>
      </c>
      <c r="L3493" s="90" t="s">
        <v>588</v>
      </c>
      <c r="M3493" s="94" t="str">
        <f t="shared" si="57"/>
        <v>MARTINEZ Samuel</v>
      </c>
      <c r="N3493" s="94" t="str">
        <f>IFERROR(VLOOKUP(A3493,'[2]CLASES-TEMPORADA 2022_2023-2023'!$A:$M,12,0),"")</f>
        <v/>
      </c>
      <c r="O3493" s="90" t="str">
        <f>IFERROR(VLOOKUP(A3493,'[2]CLASES-TEMPORADA 2022_2023-2023'!$A:$M,13,0),"")</f>
        <v/>
      </c>
    </row>
    <row r="3494" spans="1:15" s="94" customFormat="1" x14ac:dyDescent="0.2">
      <c r="A3494" s="116">
        <v>18850</v>
      </c>
      <c r="B3494" s="90" t="s">
        <v>8750</v>
      </c>
      <c r="C3494" s="90" t="s">
        <v>6366</v>
      </c>
      <c r="D3494" s="90" t="s">
        <v>32</v>
      </c>
      <c r="E3494" s="90" t="s">
        <v>6367</v>
      </c>
      <c r="F3494" s="90" t="s">
        <v>6368</v>
      </c>
      <c r="G3494" s="90" t="s">
        <v>16570</v>
      </c>
      <c r="H3494" s="90" t="s">
        <v>913</v>
      </c>
      <c r="I3494" s="90" t="s">
        <v>947</v>
      </c>
      <c r="J3494" s="116">
        <v>274</v>
      </c>
      <c r="K3494" s="90" t="s">
        <v>1963</v>
      </c>
      <c r="L3494" s="90" t="s">
        <v>588</v>
      </c>
      <c r="M3494" s="94" t="str">
        <f t="shared" si="57"/>
        <v>IPARRAGUIRRE Jon Isidro</v>
      </c>
      <c r="N3494" s="94" t="str">
        <f>IFERROR(VLOOKUP(A3494,'[2]CLASES-TEMPORADA 2022_2023-2023'!$A:$M,12,0),"")</f>
        <v/>
      </c>
      <c r="O3494" s="90" t="str">
        <f>IFERROR(VLOOKUP(A3494,'[2]CLASES-TEMPORADA 2022_2023-2023'!$A:$M,13,0),"")</f>
        <v/>
      </c>
    </row>
    <row r="3495" spans="1:15" s="94" customFormat="1" x14ac:dyDescent="0.2">
      <c r="A3495" s="116">
        <v>18832</v>
      </c>
      <c r="B3495" s="90" t="s">
        <v>8750</v>
      </c>
      <c r="C3495" s="90" t="s">
        <v>1050</v>
      </c>
      <c r="D3495" s="90" t="s">
        <v>1591</v>
      </c>
      <c r="E3495" s="90" t="s">
        <v>177</v>
      </c>
      <c r="F3495" s="90" t="s">
        <v>6369</v>
      </c>
      <c r="G3495" s="90" t="s">
        <v>16571</v>
      </c>
      <c r="H3495" s="90" t="s">
        <v>913</v>
      </c>
      <c r="I3495" s="90" t="s">
        <v>947</v>
      </c>
      <c r="J3495" s="116">
        <v>274</v>
      </c>
      <c r="K3495" s="90" t="s">
        <v>1963</v>
      </c>
      <c r="L3495" s="90" t="s">
        <v>588</v>
      </c>
      <c r="M3495" s="94" t="str">
        <f t="shared" si="57"/>
        <v>AURREKOETXEA Ander</v>
      </c>
      <c r="N3495" s="94" t="str">
        <f>IFERROR(VLOOKUP(A3495,'[2]CLASES-TEMPORADA 2022_2023-2023'!$A:$M,12,0),"")</f>
        <v/>
      </c>
      <c r="O3495" s="90" t="str">
        <f>IFERROR(VLOOKUP(A3495,'[2]CLASES-TEMPORADA 2022_2023-2023'!$A:$M,13,0),"")</f>
        <v/>
      </c>
    </row>
    <row r="3496" spans="1:15" s="94" customFormat="1" x14ac:dyDescent="0.2">
      <c r="A3496" s="116">
        <v>18829</v>
      </c>
      <c r="B3496" s="90" t="s">
        <v>8750</v>
      </c>
      <c r="C3496" s="90" t="s">
        <v>924</v>
      </c>
      <c r="D3496" s="90" t="s">
        <v>925</v>
      </c>
      <c r="E3496" s="90" t="s">
        <v>38</v>
      </c>
      <c r="F3496" s="90" t="s">
        <v>6370</v>
      </c>
      <c r="G3496" s="90" t="s">
        <v>16572</v>
      </c>
      <c r="H3496" s="90" t="s">
        <v>909</v>
      </c>
      <c r="I3496" s="90" t="s">
        <v>1053</v>
      </c>
      <c r="J3496" s="116">
        <v>10085</v>
      </c>
      <c r="K3496" s="90" t="s">
        <v>1963</v>
      </c>
      <c r="L3496" s="90" t="s">
        <v>588</v>
      </c>
      <c r="M3496" s="94" t="str">
        <f t="shared" si="57"/>
        <v>ALONSO Andres</v>
      </c>
      <c r="N3496" s="94">
        <f>IFERROR(VLOOKUP(A3496,'[2]CLASES-TEMPORADA 2022_2023-2023'!$A:$M,12,0),"")</f>
        <v>7</v>
      </c>
      <c r="O3496" s="90">
        <f>IFERROR(VLOOKUP(A3496,'[2]CLASES-TEMPORADA 2022_2023-2023'!$A:$M,13,0),"")</f>
        <v>0</v>
      </c>
    </row>
    <row r="3497" spans="1:15" s="94" customFormat="1" x14ac:dyDescent="0.2">
      <c r="A3497" s="116">
        <v>18807</v>
      </c>
      <c r="B3497" s="90" t="s">
        <v>8750</v>
      </c>
      <c r="C3497" s="90" t="s">
        <v>1718</v>
      </c>
      <c r="D3497" s="90" t="s">
        <v>1719</v>
      </c>
      <c r="E3497" s="90" t="s">
        <v>1489</v>
      </c>
      <c r="F3497" s="90" t="s">
        <v>8464</v>
      </c>
      <c r="G3497" s="90" t="s">
        <v>16573</v>
      </c>
      <c r="H3497" s="90" t="s">
        <v>909</v>
      </c>
      <c r="I3497" s="90" t="s">
        <v>985</v>
      </c>
      <c r="J3497" s="116">
        <v>673</v>
      </c>
      <c r="K3497" s="90" t="s">
        <v>1963</v>
      </c>
      <c r="L3497" s="90" t="s">
        <v>583</v>
      </c>
      <c r="M3497" s="94" t="str">
        <f t="shared" si="57"/>
        <v>AYUSO Felipe</v>
      </c>
      <c r="N3497" s="94" t="str">
        <f>IFERROR(VLOOKUP(A3497,'[2]CLASES-TEMPORADA 2022_2023-2023'!$A:$M,12,0),"")</f>
        <v/>
      </c>
      <c r="O3497" s="90" t="str">
        <f>IFERROR(VLOOKUP(A3497,'[2]CLASES-TEMPORADA 2022_2023-2023'!$A:$M,13,0),"")</f>
        <v/>
      </c>
    </row>
    <row r="3498" spans="1:15" s="94" customFormat="1" x14ac:dyDescent="0.2">
      <c r="A3498" s="116">
        <v>18804</v>
      </c>
      <c r="B3498" s="90" t="s">
        <v>8750</v>
      </c>
      <c r="C3498" s="90" t="s">
        <v>1415</v>
      </c>
      <c r="D3498" s="90" t="s">
        <v>6373</v>
      </c>
      <c r="E3498" s="90" t="s">
        <v>75</v>
      </c>
      <c r="F3498" s="90" t="s">
        <v>6374</v>
      </c>
      <c r="G3498" s="90" t="s">
        <v>16574</v>
      </c>
      <c r="H3498" s="90" t="s">
        <v>920</v>
      </c>
      <c r="I3498" s="90" t="s">
        <v>4126</v>
      </c>
      <c r="J3498" s="116">
        <v>702</v>
      </c>
      <c r="K3498" s="90" t="s">
        <v>1963</v>
      </c>
      <c r="L3498" s="90" t="s">
        <v>520</v>
      </c>
      <c r="M3498" s="94" t="str">
        <f t="shared" si="57"/>
        <v>FERNÁNDEZ Jorge</v>
      </c>
      <c r="N3498" s="94" t="str">
        <f>IFERROR(VLOOKUP(A3498,'[2]CLASES-TEMPORADA 2022_2023-2023'!$A:$M,12,0),"")</f>
        <v/>
      </c>
      <c r="O3498" s="90" t="str">
        <f>IFERROR(VLOOKUP(A3498,'[2]CLASES-TEMPORADA 2022_2023-2023'!$A:$M,13,0),"")</f>
        <v/>
      </c>
    </row>
    <row r="3499" spans="1:15" s="94" customFormat="1" x14ac:dyDescent="0.2">
      <c r="A3499" s="116">
        <v>18795</v>
      </c>
      <c r="B3499" s="90" t="s">
        <v>8750</v>
      </c>
      <c r="C3499" s="90" t="s">
        <v>1018</v>
      </c>
      <c r="D3499" s="90" t="s">
        <v>1320</v>
      </c>
      <c r="E3499" s="90" t="s">
        <v>64</v>
      </c>
      <c r="F3499" s="90" t="s">
        <v>16575</v>
      </c>
      <c r="G3499" s="90" t="s">
        <v>16576</v>
      </c>
      <c r="H3499" s="90" t="s">
        <v>920</v>
      </c>
      <c r="I3499" s="90" t="s">
        <v>1217</v>
      </c>
      <c r="J3499" s="116">
        <v>10130</v>
      </c>
      <c r="K3499" s="90" t="s">
        <v>1963</v>
      </c>
      <c r="L3499" s="90" t="s">
        <v>591</v>
      </c>
      <c r="M3499" s="94" t="str">
        <f t="shared" si="57"/>
        <v>CONTRERAS Francisco</v>
      </c>
      <c r="N3499" s="94" t="str">
        <f>IFERROR(VLOOKUP(A3499,'[2]CLASES-TEMPORADA 2022_2023-2023'!$A:$M,12,0),"")</f>
        <v/>
      </c>
      <c r="O3499" s="90" t="str">
        <f>IFERROR(VLOOKUP(A3499,'[2]CLASES-TEMPORADA 2022_2023-2023'!$A:$M,13,0),"")</f>
        <v/>
      </c>
    </row>
    <row r="3500" spans="1:15" s="94" customFormat="1" x14ac:dyDescent="0.2">
      <c r="A3500" s="116">
        <v>18793</v>
      </c>
      <c r="B3500" s="90" t="s">
        <v>8750</v>
      </c>
      <c r="C3500" s="90" t="s">
        <v>1589</v>
      </c>
      <c r="D3500" s="90" t="s">
        <v>1590</v>
      </c>
      <c r="E3500" s="90" t="s">
        <v>105</v>
      </c>
      <c r="F3500" s="90" t="s">
        <v>6375</v>
      </c>
      <c r="G3500" s="90" t="s">
        <v>16577</v>
      </c>
      <c r="H3500" s="90" t="s">
        <v>913</v>
      </c>
      <c r="I3500" s="90" t="s">
        <v>1218</v>
      </c>
      <c r="J3500" s="116">
        <v>10448</v>
      </c>
      <c r="K3500" s="90" t="s">
        <v>1963</v>
      </c>
      <c r="L3500" s="90" t="s">
        <v>591</v>
      </c>
      <c r="M3500" s="94" t="str">
        <f t="shared" si="57"/>
        <v>CARRILLO Francisco Javier</v>
      </c>
      <c r="N3500" s="94" t="str">
        <f>IFERROR(VLOOKUP(A3500,'[2]CLASES-TEMPORADA 2022_2023-2023'!$A:$M,12,0),"")</f>
        <v/>
      </c>
      <c r="O3500" s="90" t="str">
        <f>IFERROR(VLOOKUP(A3500,'[2]CLASES-TEMPORADA 2022_2023-2023'!$A:$M,13,0),"")</f>
        <v/>
      </c>
    </row>
    <row r="3501" spans="1:15" s="94" customFormat="1" x14ac:dyDescent="0.2">
      <c r="A3501" s="116">
        <v>18784</v>
      </c>
      <c r="B3501" s="90" t="s">
        <v>8750</v>
      </c>
      <c r="C3501" s="90" t="s">
        <v>34</v>
      </c>
      <c r="D3501" s="90" t="s">
        <v>12457</v>
      </c>
      <c r="E3501" s="90" t="s">
        <v>45</v>
      </c>
      <c r="F3501" s="90" t="s">
        <v>16578</v>
      </c>
      <c r="G3501" s="90" t="s">
        <v>16579</v>
      </c>
      <c r="H3501" s="90" t="s">
        <v>920</v>
      </c>
      <c r="I3501" s="90" t="s">
        <v>11351</v>
      </c>
      <c r="J3501" s="116">
        <v>10411</v>
      </c>
      <c r="K3501" s="90" t="s">
        <v>1963</v>
      </c>
      <c r="L3501" s="90" t="s">
        <v>520</v>
      </c>
      <c r="M3501" s="94" t="str">
        <f t="shared" si="57"/>
        <v>ALEJANDRO Jose</v>
      </c>
      <c r="N3501" s="94" t="str">
        <f>IFERROR(VLOOKUP(A3501,'[2]CLASES-TEMPORADA 2022_2023-2023'!$A:$M,12,0),"")</f>
        <v/>
      </c>
      <c r="O3501" s="90" t="str">
        <f>IFERROR(VLOOKUP(A3501,'[2]CLASES-TEMPORADA 2022_2023-2023'!$A:$M,13,0),"")</f>
        <v/>
      </c>
    </row>
    <row r="3502" spans="1:15" s="94" customFormat="1" x14ac:dyDescent="0.2">
      <c r="A3502" s="116">
        <v>18783</v>
      </c>
      <c r="B3502" s="90" t="s">
        <v>8750</v>
      </c>
      <c r="C3502" s="90" t="s">
        <v>5787</v>
      </c>
      <c r="D3502" s="90" t="s">
        <v>4987</v>
      </c>
      <c r="E3502" s="90" t="s">
        <v>6376</v>
      </c>
      <c r="F3502" s="90" t="s">
        <v>6377</v>
      </c>
      <c r="G3502" s="90" t="s">
        <v>16580</v>
      </c>
      <c r="H3502" s="90" t="s">
        <v>913</v>
      </c>
      <c r="I3502" s="90" t="s">
        <v>1167</v>
      </c>
      <c r="J3502" s="116">
        <v>682</v>
      </c>
      <c r="K3502" s="90" t="s">
        <v>1963</v>
      </c>
      <c r="L3502" s="90" t="s">
        <v>520</v>
      </c>
      <c r="M3502" s="94" t="str">
        <f t="shared" si="57"/>
        <v>PAMPIN Uxio</v>
      </c>
      <c r="N3502" s="94" t="str">
        <f>IFERROR(VLOOKUP(A3502,'[2]CLASES-TEMPORADA 2022_2023-2023'!$A:$M,12,0),"")</f>
        <v/>
      </c>
      <c r="O3502" s="90" t="str">
        <f>IFERROR(VLOOKUP(A3502,'[2]CLASES-TEMPORADA 2022_2023-2023'!$A:$M,13,0),"")</f>
        <v/>
      </c>
    </row>
    <row r="3503" spans="1:15" s="94" customFormat="1" x14ac:dyDescent="0.2">
      <c r="A3503" s="116">
        <v>18762</v>
      </c>
      <c r="B3503" s="90" t="s">
        <v>10851</v>
      </c>
      <c r="C3503" s="90" t="s">
        <v>21</v>
      </c>
      <c r="D3503" s="90" t="s">
        <v>3635</v>
      </c>
      <c r="E3503" s="90" t="s">
        <v>1088</v>
      </c>
      <c r="F3503" s="90" t="s">
        <v>16581</v>
      </c>
      <c r="G3503" s="90" t="s">
        <v>16582</v>
      </c>
      <c r="H3503" s="90" t="s">
        <v>913</v>
      </c>
      <c r="I3503" s="90" t="s">
        <v>1129</v>
      </c>
      <c r="J3503" s="116">
        <v>10432</v>
      </c>
      <c r="K3503" s="90" t="s">
        <v>1963</v>
      </c>
      <c r="L3503" s="90" t="s">
        <v>591</v>
      </c>
      <c r="M3503" s="94" t="str">
        <f t="shared" si="57"/>
        <v>GARCIA Laura</v>
      </c>
      <c r="N3503" s="94" t="str">
        <f>IFERROR(VLOOKUP(A3503,'[2]CLASES-TEMPORADA 2022_2023-2023'!$A:$M,12,0),"")</f>
        <v/>
      </c>
      <c r="O3503" s="90" t="str">
        <f>IFERROR(VLOOKUP(A3503,'[2]CLASES-TEMPORADA 2022_2023-2023'!$A:$M,13,0),"")</f>
        <v/>
      </c>
    </row>
    <row r="3504" spans="1:15" s="94" customFormat="1" x14ac:dyDescent="0.2">
      <c r="A3504" s="116">
        <v>18745</v>
      </c>
      <c r="B3504" s="90" t="s">
        <v>8750</v>
      </c>
      <c r="C3504" s="90" t="s">
        <v>1474</v>
      </c>
      <c r="D3504" s="90" t="s">
        <v>2228</v>
      </c>
      <c r="E3504" s="90" t="s">
        <v>3209</v>
      </c>
      <c r="F3504" s="90" t="s">
        <v>6378</v>
      </c>
      <c r="G3504" s="90" t="s">
        <v>16583</v>
      </c>
      <c r="H3504" s="90" t="s">
        <v>920</v>
      </c>
      <c r="I3504" s="90" t="s">
        <v>2557</v>
      </c>
      <c r="J3504" s="116">
        <v>594</v>
      </c>
      <c r="K3504" s="90" t="s">
        <v>1963</v>
      </c>
      <c r="L3504" s="90" t="s">
        <v>585</v>
      </c>
      <c r="M3504" s="94" t="str">
        <f t="shared" si="57"/>
        <v>SOLER Jose Luis</v>
      </c>
      <c r="N3504" s="94" t="str">
        <f>IFERROR(VLOOKUP(A3504,'[2]CLASES-TEMPORADA 2022_2023-2023'!$A:$M,12,0),"")</f>
        <v/>
      </c>
      <c r="O3504" s="90" t="str">
        <f>IFERROR(VLOOKUP(A3504,'[2]CLASES-TEMPORADA 2022_2023-2023'!$A:$M,13,0),"")</f>
        <v/>
      </c>
    </row>
    <row r="3505" spans="1:15" s="94" customFormat="1" x14ac:dyDescent="0.2">
      <c r="A3505" s="116">
        <v>18742</v>
      </c>
      <c r="B3505" s="90" t="s">
        <v>8750</v>
      </c>
      <c r="C3505" s="90" t="s">
        <v>1586</v>
      </c>
      <c r="D3505" s="90" t="s">
        <v>1587</v>
      </c>
      <c r="E3505" s="90" t="s">
        <v>924</v>
      </c>
      <c r="F3505" s="90" t="s">
        <v>8585</v>
      </c>
      <c r="G3505" s="90" t="s">
        <v>16584</v>
      </c>
      <c r="H3505" s="90" t="s">
        <v>913</v>
      </c>
      <c r="I3505" s="90" t="s">
        <v>1216</v>
      </c>
      <c r="J3505" s="116">
        <v>10001</v>
      </c>
      <c r="K3505" s="90" t="s">
        <v>1963</v>
      </c>
      <c r="L3505" s="90" t="s">
        <v>591</v>
      </c>
      <c r="M3505" s="94" t="str">
        <f t="shared" si="57"/>
        <v>RINCÓN Alonso</v>
      </c>
      <c r="N3505" s="94" t="str">
        <f>IFERROR(VLOOKUP(A3505,'[2]CLASES-TEMPORADA 2022_2023-2023'!$A:$M,12,0),"")</f>
        <v/>
      </c>
      <c r="O3505" s="90" t="str">
        <f>IFERROR(VLOOKUP(A3505,'[2]CLASES-TEMPORADA 2022_2023-2023'!$A:$M,13,0),"")</f>
        <v/>
      </c>
    </row>
    <row r="3506" spans="1:15" s="94" customFormat="1" x14ac:dyDescent="0.2">
      <c r="A3506" s="116">
        <v>18740</v>
      </c>
      <c r="B3506" s="90" t="s">
        <v>8750</v>
      </c>
      <c r="C3506" s="90" t="s">
        <v>51</v>
      </c>
      <c r="D3506" s="90" t="s">
        <v>16585</v>
      </c>
      <c r="E3506" s="90" t="s">
        <v>85</v>
      </c>
      <c r="F3506" s="90" t="s">
        <v>4971</v>
      </c>
      <c r="G3506" s="90" t="s">
        <v>16586</v>
      </c>
      <c r="H3506" s="90" t="s">
        <v>913</v>
      </c>
      <c r="I3506" s="90" t="s">
        <v>3119</v>
      </c>
      <c r="J3506" s="116">
        <v>733</v>
      </c>
      <c r="K3506" s="90" t="s">
        <v>1963</v>
      </c>
      <c r="L3506" s="90" t="s">
        <v>602</v>
      </c>
      <c r="M3506" s="94" t="str">
        <f t="shared" si="57"/>
        <v>DIAZ Diego</v>
      </c>
      <c r="N3506" s="94" t="str">
        <f>IFERROR(VLOOKUP(A3506,'[2]CLASES-TEMPORADA 2022_2023-2023'!$A:$M,12,0),"")</f>
        <v/>
      </c>
      <c r="O3506" s="90" t="str">
        <f>IFERROR(VLOOKUP(A3506,'[2]CLASES-TEMPORADA 2022_2023-2023'!$A:$M,13,0),"")</f>
        <v/>
      </c>
    </row>
    <row r="3507" spans="1:15" s="94" customFormat="1" x14ac:dyDescent="0.2">
      <c r="A3507" s="116">
        <v>18726</v>
      </c>
      <c r="B3507" s="90" t="s">
        <v>8750</v>
      </c>
      <c r="C3507" s="90" t="s">
        <v>6379</v>
      </c>
      <c r="D3507" s="90" t="s">
        <v>6380</v>
      </c>
      <c r="E3507" s="90" t="s">
        <v>6381</v>
      </c>
      <c r="F3507" s="90" t="s">
        <v>6324</v>
      </c>
      <c r="G3507" s="90" t="s">
        <v>16587</v>
      </c>
      <c r="H3507" s="90" t="s">
        <v>920</v>
      </c>
      <c r="I3507" s="90" t="s">
        <v>1233</v>
      </c>
      <c r="J3507" s="116">
        <v>703</v>
      </c>
      <c r="K3507" s="90" t="s">
        <v>1963</v>
      </c>
      <c r="L3507" s="90" t="s">
        <v>520</v>
      </c>
      <c r="M3507" s="94" t="str">
        <f t="shared" si="57"/>
        <v>CARRICOBA Xabier Xoan</v>
      </c>
      <c r="N3507" s="94" t="str">
        <f>IFERROR(VLOOKUP(A3507,'[2]CLASES-TEMPORADA 2022_2023-2023'!$A:$M,12,0),"")</f>
        <v/>
      </c>
      <c r="O3507" s="90" t="str">
        <f>IFERROR(VLOOKUP(A3507,'[2]CLASES-TEMPORADA 2022_2023-2023'!$A:$M,13,0),"")</f>
        <v/>
      </c>
    </row>
    <row r="3508" spans="1:15" s="94" customFormat="1" x14ac:dyDescent="0.2">
      <c r="A3508" s="116">
        <v>18718</v>
      </c>
      <c r="B3508" s="90" t="s">
        <v>8750</v>
      </c>
      <c r="C3508" s="90" t="s">
        <v>6382</v>
      </c>
      <c r="D3508" s="90" t="s">
        <v>6383</v>
      </c>
      <c r="E3508" s="90" t="s">
        <v>6384</v>
      </c>
      <c r="F3508" s="90" t="s">
        <v>6385</v>
      </c>
      <c r="G3508" s="90" t="s">
        <v>16588</v>
      </c>
      <c r="H3508" s="90" t="s">
        <v>913</v>
      </c>
      <c r="I3508" s="90" t="s">
        <v>1199</v>
      </c>
      <c r="J3508" s="116">
        <v>10223</v>
      </c>
      <c r="K3508" s="90" t="s">
        <v>2099</v>
      </c>
      <c r="L3508" s="90" t="s">
        <v>520</v>
      </c>
      <c r="M3508" s="94" t="str">
        <f t="shared" si="57"/>
        <v>BAHIA Sadoum</v>
      </c>
      <c r="N3508" s="94" t="str">
        <f>IFERROR(VLOOKUP(A3508,'[2]CLASES-TEMPORADA 2022_2023-2023'!$A:$M,12,0),"")</f>
        <v/>
      </c>
      <c r="O3508" s="90" t="str">
        <f>IFERROR(VLOOKUP(A3508,'[2]CLASES-TEMPORADA 2022_2023-2023'!$A:$M,13,0),"")</f>
        <v/>
      </c>
    </row>
    <row r="3509" spans="1:15" s="94" customFormat="1" x14ac:dyDescent="0.2">
      <c r="A3509" s="116">
        <v>18716</v>
      </c>
      <c r="B3509" s="90" t="s">
        <v>8750</v>
      </c>
      <c r="C3509" s="90" t="s">
        <v>1584</v>
      </c>
      <c r="D3509" s="90" t="s">
        <v>1585</v>
      </c>
      <c r="E3509" s="90" t="s">
        <v>2464</v>
      </c>
      <c r="F3509" s="90" t="s">
        <v>6386</v>
      </c>
      <c r="G3509" s="90" t="s">
        <v>16589</v>
      </c>
      <c r="H3509" s="90" t="s">
        <v>913</v>
      </c>
      <c r="I3509" s="90" t="s">
        <v>1215</v>
      </c>
      <c r="J3509" s="116">
        <v>306</v>
      </c>
      <c r="K3509" s="90" t="s">
        <v>1963</v>
      </c>
      <c r="L3509" s="90" t="s">
        <v>602</v>
      </c>
      <c r="M3509" s="94" t="str">
        <f t="shared" si="57"/>
        <v>CARRANZA Jaime</v>
      </c>
      <c r="N3509" s="94" t="str">
        <f>IFERROR(VLOOKUP(A3509,'[2]CLASES-TEMPORADA 2022_2023-2023'!$A:$M,12,0),"")</f>
        <v/>
      </c>
      <c r="O3509" s="90" t="str">
        <f>IFERROR(VLOOKUP(A3509,'[2]CLASES-TEMPORADA 2022_2023-2023'!$A:$M,13,0),"")</f>
        <v/>
      </c>
    </row>
    <row r="3510" spans="1:15" s="94" customFormat="1" x14ac:dyDescent="0.2">
      <c r="A3510" s="116">
        <v>18712</v>
      </c>
      <c r="B3510" s="90" t="s">
        <v>8750</v>
      </c>
      <c r="C3510" s="90" t="s">
        <v>1085</v>
      </c>
      <c r="D3510" s="90" t="s">
        <v>19</v>
      </c>
      <c r="E3510" s="90" t="s">
        <v>126</v>
      </c>
      <c r="F3510" s="90" t="s">
        <v>6387</v>
      </c>
      <c r="G3510" s="90" t="s">
        <v>16590</v>
      </c>
      <c r="H3510" s="90" t="s">
        <v>920</v>
      </c>
      <c r="I3510" s="90" t="s">
        <v>1060</v>
      </c>
      <c r="J3510" s="116">
        <v>353</v>
      </c>
      <c r="K3510" s="90" t="s">
        <v>1963</v>
      </c>
      <c r="L3510" s="90" t="s">
        <v>583</v>
      </c>
      <c r="M3510" s="94" t="str">
        <f t="shared" si="57"/>
        <v>SERRANO Pablo</v>
      </c>
      <c r="N3510" s="94" t="str">
        <f>IFERROR(VLOOKUP(A3510,'[2]CLASES-TEMPORADA 2022_2023-2023'!$A:$M,12,0),"")</f>
        <v/>
      </c>
      <c r="O3510" s="90" t="str">
        <f>IFERROR(VLOOKUP(A3510,'[2]CLASES-TEMPORADA 2022_2023-2023'!$A:$M,13,0),"")</f>
        <v/>
      </c>
    </row>
    <row r="3511" spans="1:15" s="94" customFormat="1" x14ac:dyDescent="0.2">
      <c r="A3511" s="116">
        <v>18701</v>
      </c>
      <c r="B3511" s="90" t="s">
        <v>8750</v>
      </c>
      <c r="C3511" s="90" t="s">
        <v>28</v>
      </c>
      <c r="D3511" s="90" t="s">
        <v>115</v>
      </c>
      <c r="E3511" s="90" t="s">
        <v>16591</v>
      </c>
      <c r="F3511" s="90" t="s">
        <v>16592</v>
      </c>
      <c r="G3511" s="90" t="s">
        <v>16593</v>
      </c>
      <c r="H3511" s="90" t="s">
        <v>920</v>
      </c>
      <c r="I3511" s="90" t="s">
        <v>16045</v>
      </c>
      <c r="J3511" s="116">
        <v>10495</v>
      </c>
      <c r="K3511" s="90" t="s">
        <v>1963</v>
      </c>
      <c r="L3511" s="90" t="s">
        <v>591</v>
      </c>
      <c r="M3511" s="94" t="str">
        <f t="shared" si="57"/>
        <v>JIMENEZ Alfonso Luis</v>
      </c>
      <c r="N3511" s="94" t="str">
        <f>IFERROR(VLOOKUP(A3511,'[2]CLASES-TEMPORADA 2022_2023-2023'!$A:$M,12,0),"")</f>
        <v/>
      </c>
      <c r="O3511" s="90" t="str">
        <f>IFERROR(VLOOKUP(A3511,'[2]CLASES-TEMPORADA 2022_2023-2023'!$A:$M,13,0),"")</f>
        <v/>
      </c>
    </row>
    <row r="3512" spans="1:15" s="94" customFormat="1" x14ac:dyDescent="0.2">
      <c r="A3512" s="116">
        <v>18700</v>
      </c>
      <c r="B3512" s="90" t="s">
        <v>10851</v>
      </c>
      <c r="C3512" s="90" t="s">
        <v>32</v>
      </c>
      <c r="D3512" s="90" t="s">
        <v>29</v>
      </c>
      <c r="E3512" s="90" t="s">
        <v>1044</v>
      </c>
      <c r="F3512" s="90" t="s">
        <v>6388</v>
      </c>
      <c r="G3512" s="90" t="s">
        <v>16594</v>
      </c>
      <c r="H3512" s="90" t="s">
        <v>913</v>
      </c>
      <c r="I3512" s="90" t="s">
        <v>958</v>
      </c>
      <c r="J3512" s="116">
        <v>355</v>
      </c>
      <c r="K3512" s="90" t="s">
        <v>1963</v>
      </c>
      <c r="L3512" s="90" t="s">
        <v>604</v>
      </c>
      <c r="M3512" s="94" t="str">
        <f t="shared" si="57"/>
        <v>SANTIAGO Cristina</v>
      </c>
      <c r="N3512" s="94" t="str">
        <f>IFERROR(VLOOKUP(A3512,'[2]CLASES-TEMPORADA 2022_2023-2023'!$A:$M,12,0),"")</f>
        <v/>
      </c>
      <c r="O3512" s="90" t="str">
        <f>IFERROR(VLOOKUP(A3512,'[2]CLASES-TEMPORADA 2022_2023-2023'!$A:$M,13,0),"")</f>
        <v/>
      </c>
    </row>
    <row r="3513" spans="1:15" s="94" customFormat="1" x14ac:dyDescent="0.2">
      <c r="A3513" s="116">
        <v>18695</v>
      </c>
      <c r="B3513" s="90" t="s">
        <v>8750</v>
      </c>
      <c r="C3513" s="90" t="s">
        <v>123</v>
      </c>
      <c r="D3513" s="90" t="s">
        <v>1417</v>
      </c>
      <c r="E3513" s="90" t="s">
        <v>16595</v>
      </c>
      <c r="F3513" s="90" t="s">
        <v>16596</v>
      </c>
      <c r="G3513" s="90" t="s">
        <v>16597</v>
      </c>
      <c r="H3513" s="90" t="s">
        <v>913</v>
      </c>
      <c r="I3513" s="90" t="s">
        <v>993</v>
      </c>
      <c r="J3513" s="116">
        <v>10005</v>
      </c>
      <c r="K3513" s="90" t="s">
        <v>1963</v>
      </c>
      <c r="L3513" s="90" t="s">
        <v>593</v>
      </c>
      <c r="M3513" s="94" t="str">
        <f t="shared" ref="M3513:M3576" si="58">CONCATENATE(C3513," ",PROPER(E3513))</f>
        <v>REYES Alejandro Jesús</v>
      </c>
      <c r="N3513" s="94" t="str">
        <f>IFERROR(VLOOKUP(A3513,'[2]CLASES-TEMPORADA 2022_2023-2023'!$A:$M,12,0),"")</f>
        <v/>
      </c>
      <c r="O3513" s="90" t="str">
        <f>IFERROR(VLOOKUP(A3513,'[2]CLASES-TEMPORADA 2022_2023-2023'!$A:$M,13,0),"")</f>
        <v/>
      </c>
    </row>
    <row r="3514" spans="1:15" s="94" customFormat="1" x14ac:dyDescent="0.2">
      <c r="A3514" s="116">
        <v>18694</v>
      </c>
      <c r="B3514" s="90" t="s">
        <v>8750</v>
      </c>
      <c r="C3514" s="90" t="s">
        <v>954</v>
      </c>
      <c r="D3514" s="90" t="s">
        <v>6389</v>
      </c>
      <c r="E3514" s="90" t="s">
        <v>6390</v>
      </c>
      <c r="F3514" s="90" t="s">
        <v>6391</v>
      </c>
      <c r="G3514" s="90" t="s">
        <v>16598</v>
      </c>
      <c r="H3514" s="90" t="s">
        <v>913</v>
      </c>
      <c r="I3514" s="90" t="s">
        <v>979</v>
      </c>
      <c r="J3514" s="116">
        <v>634</v>
      </c>
      <c r="K3514" s="90" t="s">
        <v>1963</v>
      </c>
      <c r="L3514" s="90" t="s">
        <v>593</v>
      </c>
      <c r="M3514" s="94" t="str">
        <f t="shared" si="58"/>
        <v>JEREZ Nauzet</v>
      </c>
      <c r="N3514" s="94" t="str">
        <f>IFERROR(VLOOKUP(A3514,'[2]CLASES-TEMPORADA 2022_2023-2023'!$A:$M,12,0),"")</f>
        <v/>
      </c>
      <c r="O3514" s="90" t="str">
        <f>IFERROR(VLOOKUP(A3514,'[2]CLASES-TEMPORADA 2022_2023-2023'!$A:$M,13,0),"")</f>
        <v/>
      </c>
    </row>
    <row r="3515" spans="1:15" s="94" customFormat="1" x14ac:dyDescent="0.2">
      <c r="A3515" s="116">
        <v>18683</v>
      </c>
      <c r="B3515" s="90" t="s">
        <v>8750</v>
      </c>
      <c r="C3515" s="90" t="s">
        <v>6392</v>
      </c>
      <c r="D3515" s="90" t="s">
        <v>3293</v>
      </c>
      <c r="E3515" s="90" t="s">
        <v>6393</v>
      </c>
      <c r="F3515" s="90" t="s">
        <v>6262</v>
      </c>
      <c r="G3515" s="90" t="s">
        <v>16599</v>
      </c>
      <c r="H3515" s="90" t="s">
        <v>913</v>
      </c>
      <c r="I3515" s="90" t="s">
        <v>1153</v>
      </c>
      <c r="J3515" s="116">
        <v>444</v>
      </c>
      <c r="K3515" s="90" t="s">
        <v>1963</v>
      </c>
      <c r="L3515" s="90" t="s">
        <v>520</v>
      </c>
      <c r="M3515" s="94" t="str">
        <f t="shared" si="58"/>
        <v>CALDERONI Adriano</v>
      </c>
      <c r="N3515" s="94" t="str">
        <f>IFERROR(VLOOKUP(A3515,'[2]CLASES-TEMPORADA 2022_2023-2023'!$A:$M,12,0),"")</f>
        <v/>
      </c>
      <c r="O3515" s="90" t="str">
        <f>IFERROR(VLOOKUP(A3515,'[2]CLASES-TEMPORADA 2022_2023-2023'!$A:$M,13,0),"")</f>
        <v/>
      </c>
    </row>
    <row r="3516" spans="1:15" s="94" customFormat="1" x14ac:dyDescent="0.2">
      <c r="A3516" s="116">
        <v>18672</v>
      </c>
      <c r="B3516" s="90" t="s">
        <v>8750</v>
      </c>
      <c r="C3516" s="90" t="s">
        <v>1543</v>
      </c>
      <c r="D3516" s="90" t="s">
        <v>16600</v>
      </c>
      <c r="E3516" s="90" t="s">
        <v>16601</v>
      </c>
      <c r="F3516" s="90" t="s">
        <v>16602</v>
      </c>
      <c r="G3516" s="90" t="s">
        <v>16603</v>
      </c>
      <c r="H3516" s="90" t="s">
        <v>909</v>
      </c>
      <c r="I3516" s="90" t="s">
        <v>455</v>
      </c>
      <c r="J3516" s="116">
        <v>10074</v>
      </c>
      <c r="K3516" s="90" t="s">
        <v>1963</v>
      </c>
      <c r="L3516" s="90" t="s">
        <v>520</v>
      </c>
      <c r="M3516" s="94" t="str">
        <f t="shared" si="58"/>
        <v>ARIAS Carlos Ramón</v>
      </c>
      <c r="N3516" s="94" t="str">
        <f>IFERROR(VLOOKUP(A3516,'[2]CLASES-TEMPORADA 2022_2023-2023'!$A:$M,12,0),"")</f>
        <v/>
      </c>
      <c r="O3516" s="90" t="str">
        <f>IFERROR(VLOOKUP(A3516,'[2]CLASES-TEMPORADA 2022_2023-2023'!$A:$M,13,0),"")</f>
        <v/>
      </c>
    </row>
    <row r="3517" spans="1:15" s="94" customFormat="1" x14ac:dyDescent="0.2">
      <c r="A3517" s="116">
        <v>18668</v>
      </c>
      <c r="B3517" s="90" t="s">
        <v>8750</v>
      </c>
      <c r="C3517" s="90" t="s">
        <v>2450</v>
      </c>
      <c r="D3517" s="90" t="s">
        <v>1538</v>
      </c>
      <c r="E3517" s="90" t="s">
        <v>6394</v>
      </c>
      <c r="F3517" s="90" t="s">
        <v>6395</v>
      </c>
      <c r="G3517" s="90" t="s">
        <v>16604</v>
      </c>
      <c r="H3517" s="90" t="s">
        <v>913</v>
      </c>
      <c r="I3517" s="90" t="s">
        <v>921</v>
      </c>
      <c r="J3517" s="116">
        <v>78</v>
      </c>
      <c r="K3517" s="90" t="s">
        <v>1963</v>
      </c>
      <c r="L3517" s="90" t="s">
        <v>583</v>
      </c>
      <c r="M3517" s="94" t="str">
        <f t="shared" si="58"/>
        <v>RODRÍGUEZ José  Julián</v>
      </c>
      <c r="N3517" s="94" t="str">
        <f>IFERROR(VLOOKUP(A3517,'[2]CLASES-TEMPORADA 2022_2023-2023'!$A:$M,12,0),"")</f>
        <v/>
      </c>
      <c r="O3517" s="90" t="str">
        <f>IFERROR(VLOOKUP(A3517,'[2]CLASES-TEMPORADA 2022_2023-2023'!$A:$M,13,0),"")</f>
        <v/>
      </c>
    </row>
    <row r="3518" spans="1:15" s="94" customFormat="1" x14ac:dyDescent="0.2">
      <c r="A3518" s="116">
        <v>18659</v>
      </c>
      <c r="B3518" s="90" t="s">
        <v>10851</v>
      </c>
      <c r="C3518" s="90" t="s">
        <v>81</v>
      </c>
      <c r="D3518" s="90" t="s">
        <v>69</v>
      </c>
      <c r="E3518" s="90" t="s">
        <v>2891</v>
      </c>
      <c r="F3518" s="90" t="s">
        <v>5166</v>
      </c>
      <c r="G3518" s="90" t="s">
        <v>16605</v>
      </c>
      <c r="H3518" s="90" t="s">
        <v>913</v>
      </c>
      <c r="I3518" s="90" t="s">
        <v>377</v>
      </c>
      <c r="J3518" s="116">
        <v>674</v>
      </c>
      <c r="K3518" s="90" t="s">
        <v>1963</v>
      </c>
      <c r="L3518" s="90" t="s">
        <v>184</v>
      </c>
      <c r="M3518" s="94" t="str">
        <f t="shared" si="58"/>
        <v>SASTRE Eugenia</v>
      </c>
      <c r="N3518" s="94" t="str">
        <f>IFERROR(VLOOKUP(A3518,'[2]CLASES-TEMPORADA 2022_2023-2023'!$A:$M,12,0),"")</f>
        <v/>
      </c>
      <c r="O3518" s="90" t="str">
        <f>IFERROR(VLOOKUP(A3518,'[2]CLASES-TEMPORADA 2022_2023-2023'!$A:$M,13,0),"")</f>
        <v/>
      </c>
    </row>
    <row r="3519" spans="1:15" s="94" customFormat="1" x14ac:dyDescent="0.2">
      <c r="A3519" s="116">
        <v>18657</v>
      </c>
      <c r="B3519" s="90" t="s">
        <v>10851</v>
      </c>
      <c r="C3519" s="90" t="s">
        <v>81</v>
      </c>
      <c r="D3519" s="90" t="s">
        <v>69</v>
      </c>
      <c r="E3519" s="90" t="s">
        <v>6396</v>
      </c>
      <c r="F3519" s="90" t="s">
        <v>2388</v>
      </c>
      <c r="G3519" s="90" t="s">
        <v>16606</v>
      </c>
      <c r="H3519" s="90" t="s">
        <v>913</v>
      </c>
      <c r="I3519" s="90" t="s">
        <v>377</v>
      </c>
      <c r="J3519" s="116">
        <v>674</v>
      </c>
      <c r="K3519" s="90" t="s">
        <v>1963</v>
      </c>
      <c r="L3519" s="90" t="s">
        <v>184</v>
      </c>
      <c r="M3519" s="94" t="str">
        <f t="shared" si="58"/>
        <v>SASTRE Francisca</v>
      </c>
      <c r="N3519" s="94" t="str">
        <f>IFERROR(VLOOKUP(A3519,'[2]CLASES-TEMPORADA 2022_2023-2023'!$A:$M,12,0),"")</f>
        <v/>
      </c>
      <c r="O3519" s="90" t="str">
        <f>IFERROR(VLOOKUP(A3519,'[2]CLASES-TEMPORADA 2022_2023-2023'!$A:$M,13,0),"")</f>
        <v/>
      </c>
    </row>
    <row r="3520" spans="1:15" s="94" customFormat="1" x14ac:dyDescent="0.2">
      <c r="A3520" s="116">
        <v>18635</v>
      </c>
      <c r="B3520" s="90" t="s">
        <v>8750</v>
      </c>
      <c r="C3520" s="90" t="s">
        <v>6397</v>
      </c>
      <c r="D3520" s="90" t="s">
        <v>51</v>
      </c>
      <c r="E3520" s="90" t="s">
        <v>75</v>
      </c>
      <c r="F3520" s="90" t="s">
        <v>6398</v>
      </c>
      <c r="G3520" s="90" t="s">
        <v>16607</v>
      </c>
      <c r="H3520" s="90" t="s">
        <v>913</v>
      </c>
      <c r="I3520" s="90" t="s">
        <v>1198</v>
      </c>
      <c r="J3520" s="116">
        <v>567</v>
      </c>
      <c r="K3520" s="90" t="s">
        <v>1963</v>
      </c>
      <c r="L3520" s="90" t="s">
        <v>520</v>
      </c>
      <c r="M3520" s="94" t="str">
        <f t="shared" si="58"/>
        <v>CAL Jorge</v>
      </c>
      <c r="N3520" s="94" t="str">
        <f>IFERROR(VLOOKUP(A3520,'[2]CLASES-TEMPORADA 2022_2023-2023'!$A:$M,12,0),"")</f>
        <v/>
      </c>
      <c r="O3520" s="90" t="str">
        <f>IFERROR(VLOOKUP(A3520,'[2]CLASES-TEMPORADA 2022_2023-2023'!$A:$M,13,0),"")</f>
        <v/>
      </c>
    </row>
    <row r="3521" spans="1:15" s="94" customFormat="1" x14ac:dyDescent="0.2">
      <c r="A3521" s="116">
        <v>18623</v>
      </c>
      <c r="B3521" s="90" t="s">
        <v>8750</v>
      </c>
      <c r="C3521" s="90" t="s">
        <v>29</v>
      </c>
      <c r="D3521" s="90" t="s">
        <v>47</v>
      </c>
      <c r="E3521" s="90" t="s">
        <v>6399</v>
      </c>
      <c r="F3521" s="90" t="s">
        <v>6400</v>
      </c>
      <c r="G3521" s="90" t="s">
        <v>16608</v>
      </c>
      <c r="H3521" s="90" t="s">
        <v>920</v>
      </c>
      <c r="I3521" s="90" t="s">
        <v>915</v>
      </c>
      <c r="J3521" s="116">
        <v>37</v>
      </c>
      <c r="K3521" s="90" t="s">
        <v>1963</v>
      </c>
      <c r="L3521" s="90" t="s">
        <v>185</v>
      </c>
      <c r="M3521" s="94" t="str">
        <f t="shared" si="58"/>
        <v>SANCHEZ Pedro Jose</v>
      </c>
      <c r="N3521" s="94" t="str">
        <f>IFERROR(VLOOKUP(A3521,'[2]CLASES-TEMPORADA 2022_2023-2023'!$A:$M,12,0),"")</f>
        <v/>
      </c>
      <c r="O3521" s="90" t="str">
        <f>IFERROR(VLOOKUP(A3521,'[2]CLASES-TEMPORADA 2022_2023-2023'!$A:$M,13,0),"")</f>
        <v/>
      </c>
    </row>
    <row r="3522" spans="1:15" s="94" customFormat="1" x14ac:dyDescent="0.2">
      <c r="A3522" s="116">
        <v>18622</v>
      </c>
      <c r="B3522" s="90" t="s">
        <v>8750</v>
      </c>
      <c r="C3522" s="90" t="s">
        <v>29</v>
      </c>
      <c r="D3522" s="90" t="s">
        <v>5938</v>
      </c>
      <c r="E3522" s="90" t="s">
        <v>3175</v>
      </c>
      <c r="F3522" s="90" t="s">
        <v>5115</v>
      </c>
      <c r="G3522" s="90" t="s">
        <v>16609</v>
      </c>
      <c r="H3522" s="90" t="s">
        <v>913</v>
      </c>
      <c r="I3522" s="90" t="s">
        <v>985</v>
      </c>
      <c r="J3522" s="116">
        <v>673</v>
      </c>
      <c r="K3522" s="90" t="s">
        <v>1963</v>
      </c>
      <c r="L3522" s="90" t="s">
        <v>583</v>
      </c>
      <c r="M3522" s="94" t="str">
        <f t="shared" si="58"/>
        <v>SANCHEZ Juan Pedro</v>
      </c>
      <c r="N3522" s="94" t="str">
        <f>IFERROR(VLOOKUP(A3522,'[2]CLASES-TEMPORADA 2022_2023-2023'!$A:$M,12,0),"")</f>
        <v/>
      </c>
      <c r="O3522" s="90" t="str">
        <f>IFERROR(VLOOKUP(A3522,'[2]CLASES-TEMPORADA 2022_2023-2023'!$A:$M,13,0),"")</f>
        <v/>
      </c>
    </row>
    <row r="3523" spans="1:15" s="94" customFormat="1" x14ac:dyDescent="0.2">
      <c r="A3523" s="116">
        <v>18618</v>
      </c>
      <c r="B3523" s="90" t="s">
        <v>8750</v>
      </c>
      <c r="C3523" s="90" t="s">
        <v>1882</v>
      </c>
      <c r="D3523" s="90" t="s">
        <v>6401</v>
      </c>
      <c r="E3523" s="90" t="s">
        <v>6402</v>
      </c>
      <c r="F3523" s="90" t="s">
        <v>6403</v>
      </c>
      <c r="G3523" s="90" t="s">
        <v>16610</v>
      </c>
      <c r="H3523" s="90" t="s">
        <v>913</v>
      </c>
      <c r="I3523" s="90" t="s">
        <v>1124</v>
      </c>
      <c r="J3523" s="116">
        <v>175</v>
      </c>
      <c r="K3523" s="90" t="s">
        <v>1963</v>
      </c>
      <c r="L3523" s="90" t="s">
        <v>520</v>
      </c>
      <c r="M3523" s="94" t="str">
        <f t="shared" si="58"/>
        <v>MENDES José Énio</v>
      </c>
      <c r="N3523" s="94" t="str">
        <f>IFERROR(VLOOKUP(A3523,'[2]CLASES-TEMPORADA 2022_2023-2023'!$A:$M,12,0),"")</f>
        <v/>
      </c>
      <c r="O3523" s="90" t="str">
        <f>IFERROR(VLOOKUP(A3523,'[2]CLASES-TEMPORADA 2022_2023-2023'!$A:$M,13,0),"")</f>
        <v/>
      </c>
    </row>
    <row r="3524" spans="1:15" s="94" customFormat="1" x14ac:dyDescent="0.2">
      <c r="A3524" s="116">
        <v>18616</v>
      </c>
      <c r="B3524" s="90" t="s">
        <v>8750</v>
      </c>
      <c r="C3524" s="90" t="s">
        <v>164</v>
      </c>
      <c r="D3524" s="90" t="s">
        <v>2960</v>
      </c>
      <c r="E3524" s="90" t="s">
        <v>48</v>
      </c>
      <c r="F3524" s="90" t="s">
        <v>6404</v>
      </c>
      <c r="G3524" s="90" t="s">
        <v>16611</v>
      </c>
      <c r="H3524" s="90" t="s">
        <v>920</v>
      </c>
      <c r="I3524" s="90" t="s">
        <v>1116</v>
      </c>
      <c r="J3524" s="116">
        <v>343</v>
      </c>
      <c r="K3524" s="90" t="s">
        <v>1963</v>
      </c>
      <c r="L3524" s="90" t="s">
        <v>604</v>
      </c>
      <c r="M3524" s="94" t="str">
        <f t="shared" si="58"/>
        <v>MADRAZO Javier</v>
      </c>
      <c r="N3524" s="94" t="str">
        <f>IFERROR(VLOOKUP(A3524,'[2]CLASES-TEMPORADA 2022_2023-2023'!$A:$M,12,0),"")</f>
        <v/>
      </c>
      <c r="O3524" s="90" t="str">
        <f>IFERROR(VLOOKUP(A3524,'[2]CLASES-TEMPORADA 2022_2023-2023'!$A:$M,13,0),"")</f>
        <v/>
      </c>
    </row>
    <row r="3525" spans="1:15" s="94" customFormat="1" x14ac:dyDescent="0.2">
      <c r="A3525" s="116">
        <v>18608</v>
      </c>
      <c r="B3525" s="90" t="s">
        <v>8750</v>
      </c>
      <c r="C3525" s="90" t="s">
        <v>6010</v>
      </c>
      <c r="D3525" s="90" t="s">
        <v>6406</v>
      </c>
      <c r="E3525" s="90" t="s">
        <v>6347</v>
      </c>
      <c r="F3525" s="90" t="s">
        <v>6407</v>
      </c>
      <c r="G3525" s="90" t="s">
        <v>16612</v>
      </c>
      <c r="H3525" s="90" t="s">
        <v>920</v>
      </c>
      <c r="I3525" s="90" t="s">
        <v>1112</v>
      </c>
      <c r="J3525" s="116">
        <v>10104</v>
      </c>
      <c r="K3525" s="90" t="s">
        <v>1963</v>
      </c>
      <c r="L3525" s="90" t="s">
        <v>520</v>
      </c>
      <c r="M3525" s="94" t="str">
        <f t="shared" si="58"/>
        <v>COSTAS Roberto Carlos</v>
      </c>
      <c r="N3525" s="94" t="str">
        <f>IFERROR(VLOOKUP(A3525,'[2]CLASES-TEMPORADA 2022_2023-2023'!$A:$M,12,0),"")</f>
        <v/>
      </c>
      <c r="O3525" s="90" t="str">
        <f>IFERROR(VLOOKUP(A3525,'[2]CLASES-TEMPORADA 2022_2023-2023'!$A:$M,13,0),"")</f>
        <v/>
      </c>
    </row>
    <row r="3526" spans="1:15" s="94" customFormat="1" x14ac:dyDescent="0.2">
      <c r="A3526" s="116">
        <v>18580</v>
      </c>
      <c r="B3526" s="90" t="s">
        <v>8750</v>
      </c>
      <c r="C3526" s="90" t="s">
        <v>4695</v>
      </c>
      <c r="D3526" s="90" t="s">
        <v>25</v>
      </c>
      <c r="E3526" s="90" t="s">
        <v>20</v>
      </c>
      <c r="F3526" s="90" t="s">
        <v>5604</v>
      </c>
      <c r="G3526" s="90" t="s">
        <v>16613</v>
      </c>
      <c r="H3526" s="90" t="s">
        <v>920</v>
      </c>
      <c r="I3526" s="90" t="s">
        <v>1130</v>
      </c>
      <c r="J3526" s="116">
        <v>58</v>
      </c>
      <c r="K3526" s="90" t="s">
        <v>1963</v>
      </c>
      <c r="L3526" s="90" t="s">
        <v>184</v>
      </c>
      <c r="M3526" s="94" t="str">
        <f t="shared" si="58"/>
        <v>PALAZON Adrian</v>
      </c>
      <c r="N3526" s="94" t="str">
        <f>IFERROR(VLOOKUP(A3526,'[2]CLASES-TEMPORADA 2022_2023-2023'!$A:$M,12,0),"")</f>
        <v/>
      </c>
      <c r="O3526" s="90" t="str">
        <f>IFERROR(VLOOKUP(A3526,'[2]CLASES-TEMPORADA 2022_2023-2023'!$A:$M,13,0),"")</f>
        <v/>
      </c>
    </row>
    <row r="3527" spans="1:15" s="94" customFormat="1" x14ac:dyDescent="0.2">
      <c r="A3527" s="116">
        <v>18566</v>
      </c>
      <c r="B3527" s="90" t="s">
        <v>8750</v>
      </c>
      <c r="C3527" s="90" t="s">
        <v>26</v>
      </c>
      <c r="D3527" s="90" t="s">
        <v>6409</v>
      </c>
      <c r="E3527" s="90" t="s">
        <v>3022</v>
      </c>
      <c r="F3527" s="90" t="s">
        <v>6410</v>
      </c>
      <c r="G3527" s="90" t="s">
        <v>16614</v>
      </c>
      <c r="H3527" s="90" t="s">
        <v>913</v>
      </c>
      <c r="I3527" s="90" t="s">
        <v>933</v>
      </c>
      <c r="J3527" s="116">
        <v>176</v>
      </c>
      <c r="K3527" s="90" t="s">
        <v>1963</v>
      </c>
      <c r="L3527" s="90" t="s">
        <v>599</v>
      </c>
      <c r="M3527" s="94" t="str">
        <f t="shared" si="58"/>
        <v>GOMEZ Raul</v>
      </c>
      <c r="N3527" s="94" t="str">
        <f>IFERROR(VLOOKUP(A3527,'[2]CLASES-TEMPORADA 2022_2023-2023'!$A:$M,12,0),"")</f>
        <v/>
      </c>
      <c r="O3527" s="90" t="str">
        <f>IFERROR(VLOOKUP(A3527,'[2]CLASES-TEMPORADA 2022_2023-2023'!$A:$M,13,0),"")</f>
        <v/>
      </c>
    </row>
    <row r="3528" spans="1:15" s="94" customFormat="1" x14ac:dyDescent="0.2">
      <c r="A3528" s="116">
        <v>18564</v>
      </c>
      <c r="B3528" s="90" t="s">
        <v>8750</v>
      </c>
      <c r="C3528" s="90" t="s">
        <v>21</v>
      </c>
      <c r="D3528" s="90" t="s">
        <v>21</v>
      </c>
      <c r="E3528" s="90" t="s">
        <v>72</v>
      </c>
      <c r="F3528" s="90" t="s">
        <v>16615</v>
      </c>
      <c r="G3528" s="90" t="s">
        <v>16616</v>
      </c>
      <c r="H3528" s="90" t="s">
        <v>920</v>
      </c>
      <c r="I3528" s="90" t="s">
        <v>1132</v>
      </c>
      <c r="J3528" s="116">
        <v>626</v>
      </c>
      <c r="K3528" s="90" t="s">
        <v>1963</v>
      </c>
      <c r="L3528" s="90" t="s">
        <v>591</v>
      </c>
      <c r="M3528" s="94" t="str">
        <f t="shared" si="58"/>
        <v>GARCIA Rafael</v>
      </c>
      <c r="N3528" s="94" t="str">
        <f>IFERROR(VLOOKUP(A3528,'[2]CLASES-TEMPORADA 2022_2023-2023'!$A:$M,12,0),"")</f>
        <v/>
      </c>
      <c r="O3528" s="90" t="str">
        <f>IFERROR(VLOOKUP(A3528,'[2]CLASES-TEMPORADA 2022_2023-2023'!$A:$M,13,0),"")</f>
        <v/>
      </c>
    </row>
    <row r="3529" spans="1:15" s="94" customFormat="1" x14ac:dyDescent="0.2">
      <c r="A3529" s="116">
        <v>18562</v>
      </c>
      <c r="B3529" s="90" t="s">
        <v>8750</v>
      </c>
      <c r="C3529" s="90" t="s">
        <v>1654</v>
      </c>
      <c r="D3529" s="90" t="s">
        <v>51</v>
      </c>
      <c r="E3529" s="90" t="s">
        <v>117</v>
      </c>
      <c r="F3529" s="90" t="s">
        <v>6320</v>
      </c>
      <c r="G3529" s="90" t="s">
        <v>16617</v>
      </c>
      <c r="H3529" s="90" t="s">
        <v>913</v>
      </c>
      <c r="I3529" s="90" t="s">
        <v>1135</v>
      </c>
      <c r="J3529" s="116">
        <v>2</v>
      </c>
      <c r="K3529" s="90" t="s">
        <v>1963</v>
      </c>
      <c r="L3529" s="90" t="s">
        <v>591</v>
      </c>
      <c r="M3529" s="94" t="str">
        <f t="shared" si="58"/>
        <v>GERVAS Juan Luis</v>
      </c>
      <c r="N3529" s="94" t="str">
        <f>IFERROR(VLOOKUP(A3529,'[2]CLASES-TEMPORADA 2022_2023-2023'!$A:$M,12,0),"")</f>
        <v/>
      </c>
      <c r="O3529" s="90" t="str">
        <f>IFERROR(VLOOKUP(A3529,'[2]CLASES-TEMPORADA 2022_2023-2023'!$A:$M,13,0),"")</f>
        <v/>
      </c>
    </row>
    <row r="3530" spans="1:15" s="94" customFormat="1" x14ac:dyDescent="0.2">
      <c r="A3530" s="116">
        <v>18560</v>
      </c>
      <c r="B3530" s="90" t="s">
        <v>8750</v>
      </c>
      <c r="C3530" s="90" t="s">
        <v>6411</v>
      </c>
      <c r="D3530" s="90" t="s">
        <v>3638</v>
      </c>
      <c r="E3530" s="90" t="s">
        <v>1086</v>
      </c>
      <c r="F3530" s="90" t="s">
        <v>6412</v>
      </c>
      <c r="G3530" s="90" t="s">
        <v>16618</v>
      </c>
      <c r="H3530" s="90" t="s">
        <v>913</v>
      </c>
      <c r="I3530" s="90" t="s">
        <v>1202</v>
      </c>
      <c r="J3530" s="116">
        <v>495</v>
      </c>
      <c r="K3530" s="90" t="s">
        <v>1963</v>
      </c>
      <c r="L3530" s="90" t="s">
        <v>599</v>
      </c>
      <c r="M3530" s="94" t="str">
        <f t="shared" si="58"/>
        <v>DE LA HUERGA Francisco Jose</v>
      </c>
      <c r="N3530" s="94" t="str">
        <f>IFERROR(VLOOKUP(A3530,'[2]CLASES-TEMPORADA 2022_2023-2023'!$A:$M,12,0),"")</f>
        <v/>
      </c>
      <c r="O3530" s="90" t="str">
        <f>IFERROR(VLOOKUP(A3530,'[2]CLASES-TEMPORADA 2022_2023-2023'!$A:$M,13,0),"")</f>
        <v/>
      </c>
    </row>
    <row r="3531" spans="1:15" s="94" customFormat="1" x14ac:dyDescent="0.2">
      <c r="A3531" s="116">
        <v>18554</v>
      </c>
      <c r="B3531" s="90" t="s">
        <v>8750</v>
      </c>
      <c r="C3531" s="90" t="s">
        <v>16619</v>
      </c>
      <c r="D3531" s="90" t="s">
        <v>1296</v>
      </c>
      <c r="E3531" s="90" t="s">
        <v>54</v>
      </c>
      <c r="F3531" s="90" t="s">
        <v>16620</v>
      </c>
      <c r="G3531" s="90" t="s">
        <v>16621</v>
      </c>
      <c r="H3531" s="90" t="s">
        <v>913</v>
      </c>
      <c r="I3531" s="90" t="s">
        <v>1165</v>
      </c>
      <c r="J3531" s="116">
        <v>10084</v>
      </c>
      <c r="K3531" s="90" t="s">
        <v>1963</v>
      </c>
      <c r="L3531" s="90" t="s">
        <v>585</v>
      </c>
      <c r="M3531" s="94" t="str">
        <f t="shared" si="58"/>
        <v>FERRÁNDEZ Carlos</v>
      </c>
      <c r="N3531" s="94" t="str">
        <f>IFERROR(VLOOKUP(A3531,'[2]CLASES-TEMPORADA 2022_2023-2023'!$A:$M,12,0),"")</f>
        <v/>
      </c>
      <c r="O3531" s="90" t="str">
        <f>IFERROR(VLOOKUP(A3531,'[2]CLASES-TEMPORADA 2022_2023-2023'!$A:$M,13,0),"")</f>
        <v/>
      </c>
    </row>
    <row r="3532" spans="1:15" s="94" customFormat="1" x14ac:dyDescent="0.2">
      <c r="A3532" s="116">
        <v>18538</v>
      </c>
      <c r="B3532" s="90" t="s">
        <v>8750</v>
      </c>
      <c r="C3532" s="90" t="s">
        <v>1621</v>
      </c>
      <c r="D3532" s="90" t="s">
        <v>6413</v>
      </c>
      <c r="E3532" s="90" t="s">
        <v>3417</v>
      </c>
      <c r="F3532" s="90" t="s">
        <v>2356</v>
      </c>
      <c r="G3532" s="90" t="s">
        <v>16622</v>
      </c>
      <c r="H3532" s="90" t="s">
        <v>913</v>
      </c>
      <c r="I3532" s="90" t="s">
        <v>1179</v>
      </c>
      <c r="J3532" s="116">
        <v>10184</v>
      </c>
      <c r="K3532" s="90" t="s">
        <v>1963</v>
      </c>
      <c r="L3532" s="90" t="s">
        <v>599</v>
      </c>
      <c r="M3532" s="94" t="str">
        <f t="shared" si="58"/>
        <v>IZKUE Mikel</v>
      </c>
      <c r="N3532" s="94" t="str">
        <f>IFERROR(VLOOKUP(A3532,'[2]CLASES-TEMPORADA 2022_2023-2023'!$A:$M,12,0),"")</f>
        <v/>
      </c>
      <c r="O3532" s="90" t="str">
        <f>IFERROR(VLOOKUP(A3532,'[2]CLASES-TEMPORADA 2022_2023-2023'!$A:$M,13,0),"")</f>
        <v/>
      </c>
    </row>
    <row r="3533" spans="1:15" s="94" customFormat="1" x14ac:dyDescent="0.2">
      <c r="A3533" s="116">
        <v>18530</v>
      </c>
      <c r="B3533" s="90" t="s">
        <v>8750</v>
      </c>
      <c r="C3533" s="90" t="s">
        <v>6414</v>
      </c>
      <c r="D3533" s="90" t="s">
        <v>161</v>
      </c>
      <c r="E3533" s="90" t="s">
        <v>109</v>
      </c>
      <c r="F3533" s="90" t="s">
        <v>6415</v>
      </c>
      <c r="G3533" s="90" t="s">
        <v>16623</v>
      </c>
      <c r="H3533" s="90" t="s">
        <v>913</v>
      </c>
      <c r="I3533" s="90" t="s">
        <v>954</v>
      </c>
      <c r="J3533" s="116">
        <v>321</v>
      </c>
      <c r="K3533" s="90" t="s">
        <v>1963</v>
      </c>
      <c r="L3533" s="90" t="s">
        <v>591</v>
      </c>
      <c r="M3533" s="94" t="str">
        <f t="shared" si="58"/>
        <v>BOUTELLIER Juan Carlos</v>
      </c>
      <c r="N3533" s="94" t="str">
        <f>IFERROR(VLOOKUP(A3533,'[2]CLASES-TEMPORADA 2022_2023-2023'!$A:$M,12,0),"")</f>
        <v/>
      </c>
      <c r="O3533" s="90" t="str">
        <f>IFERROR(VLOOKUP(A3533,'[2]CLASES-TEMPORADA 2022_2023-2023'!$A:$M,13,0),"")</f>
        <v/>
      </c>
    </row>
    <row r="3534" spans="1:15" s="94" customFormat="1" x14ac:dyDescent="0.2">
      <c r="A3534" s="116">
        <v>18529</v>
      </c>
      <c r="B3534" s="90" t="s">
        <v>8750</v>
      </c>
      <c r="C3534" s="90" t="s">
        <v>1720</v>
      </c>
      <c r="D3534" s="90" t="s">
        <v>31</v>
      </c>
      <c r="E3534" s="90" t="s">
        <v>6416</v>
      </c>
      <c r="F3534" s="90" t="s">
        <v>6417</v>
      </c>
      <c r="G3534" s="90" t="s">
        <v>16624</v>
      </c>
      <c r="H3534" s="90" t="s">
        <v>913</v>
      </c>
      <c r="I3534" s="90" t="s">
        <v>1066</v>
      </c>
      <c r="J3534" s="116">
        <v>543</v>
      </c>
      <c r="K3534" s="90" t="s">
        <v>1963</v>
      </c>
      <c r="L3534" s="90" t="s">
        <v>602</v>
      </c>
      <c r="M3534" s="94" t="str">
        <f t="shared" si="58"/>
        <v>VILLANUEVA Maximo</v>
      </c>
      <c r="N3534" s="94" t="str">
        <f>IFERROR(VLOOKUP(A3534,'[2]CLASES-TEMPORADA 2022_2023-2023'!$A:$M,12,0),"")</f>
        <v/>
      </c>
      <c r="O3534" s="90" t="str">
        <f>IFERROR(VLOOKUP(A3534,'[2]CLASES-TEMPORADA 2022_2023-2023'!$A:$M,13,0),"")</f>
        <v/>
      </c>
    </row>
    <row r="3535" spans="1:15" s="94" customFormat="1" x14ac:dyDescent="0.2">
      <c r="A3535" s="116">
        <v>18515</v>
      </c>
      <c r="B3535" s="90" t="s">
        <v>10851</v>
      </c>
      <c r="C3535" s="90" t="s">
        <v>60</v>
      </c>
      <c r="D3535" s="90" t="s">
        <v>6418</v>
      </c>
      <c r="E3535" s="90" t="s">
        <v>6075</v>
      </c>
      <c r="F3535" s="90" t="s">
        <v>6419</v>
      </c>
      <c r="G3535" s="90" t="s">
        <v>16625</v>
      </c>
      <c r="H3535" s="90" t="s">
        <v>920</v>
      </c>
      <c r="I3535" s="90" t="s">
        <v>1194</v>
      </c>
      <c r="J3535" s="116">
        <v>10341</v>
      </c>
      <c r="K3535" s="90" t="s">
        <v>1963</v>
      </c>
      <c r="L3535" s="90" t="s">
        <v>520</v>
      </c>
      <c r="M3535" s="94" t="str">
        <f t="shared" si="58"/>
        <v>DOMINGUEZ Miriam</v>
      </c>
      <c r="N3535" s="94" t="str">
        <f>IFERROR(VLOOKUP(A3535,'[2]CLASES-TEMPORADA 2022_2023-2023'!$A:$M,12,0),"")</f>
        <v/>
      </c>
      <c r="O3535" s="90" t="str">
        <f>IFERROR(VLOOKUP(A3535,'[2]CLASES-TEMPORADA 2022_2023-2023'!$A:$M,13,0),"")</f>
        <v/>
      </c>
    </row>
    <row r="3536" spans="1:15" s="94" customFormat="1" x14ac:dyDescent="0.2">
      <c r="A3536" s="116">
        <v>18497</v>
      </c>
      <c r="B3536" s="90" t="s">
        <v>8750</v>
      </c>
      <c r="C3536" s="90" t="s">
        <v>4403</v>
      </c>
      <c r="D3536" s="90" t="s">
        <v>1634</v>
      </c>
      <c r="E3536" s="90" t="s">
        <v>16626</v>
      </c>
      <c r="F3536" s="90" t="s">
        <v>16627</v>
      </c>
      <c r="G3536" s="90" t="s">
        <v>16628</v>
      </c>
      <c r="H3536" s="90" t="s">
        <v>909</v>
      </c>
      <c r="I3536" s="90" t="s">
        <v>1001</v>
      </c>
      <c r="J3536" s="116">
        <v>10043</v>
      </c>
      <c r="K3536" s="90" t="s">
        <v>1963</v>
      </c>
      <c r="L3536" s="90" t="s">
        <v>591</v>
      </c>
      <c r="M3536" s="94" t="str">
        <f t="shared" si="58"/>
        <v>RAMIRO Jerónimo</v>
      </c>
      <c r="N3536" s="94" t="str">
        <f>IFERROR(VLOOKUP(A3536,'[2]CLASES-TEMPORADA 2022_2023-2023'!$A:$M,12,0),"")</f>
        <v/>
      </c>
      <c r="O3536" s="90" t="str">
        <f>IFERROR(VLOOKUP(A3536,'[2]CLASES-TEMPORADA 2022_2023-2023'!$A:$M,13,0),"")</f>
        <v/>
      </c>
    </row>
    <row r="3537" spans="1:15" s="94" customFormat="1" x14ac:dyDescent="0.2">
      <c r="A3537" s="116">
        <v>18487</v>
      </c>
      <c r="B3537" s="90" t="s">
        <v>8750</v>
      </c>
      <c r="C3537" s="90" t="s">
        <v>6421</v>
      </c>
      <c r="D3537" s="90" t="s">
        <v>6422</v>
      </c>
      <c r="E3537" s="90" t="s">
        <v>24</v>
      </c>
      <c r="F3537" s="90" t="s">
        <v>6423</v>
      </c>
      <c r="G3537" s="90" t="s">
        <v>16629</v>
      </c>
      <c r="H3537" s="90" t="s">
        <v>913</v>
      </c>
      <c r="I3537" s="90" t="s">
        <v>985</v>
      </c>
      <c r="J3537" s="116">
        <v>673</v>
      </c>
      <c r="K3537" s="90" t="s">
        <v>1963</v>
      </c>
      <c r="L3537" s="90" t="s">
        <v>583</v>
      </c>
      <c r="M3537" s="94" t="str">
        <f t="shared" si="58"/>
        <v>BAILON Daniel</v>
      </c>
      <c r="N3537" s="94" t="str">
        <f>IFERROR(VLOOKUP(A3537,'[2]CLASES-TEMPORADA 2022_2023-2023'!$A:$M,12,0),"")</f>
        <v/>
      </c>
      <c r="O3537" s="90" t="str">
        <f>IFERROR(VLOOKUP(A3537,'[2]CLASES-TEMPORADA 2022_2023-2023'!$A:$M,13,0),"")</f>
        <v/>
      </c>
    </row>
    <row r="3538" spans="1:15" s="94" customFormat="1" x14ac:dyDescent="0.2">
      <c r="A3538" s="116">
        <v>18486</v>
      </c>
      <c r="B3538" s="90" t="s">
        <v>8750</v>
      </c>
      <c r="C3538" s="90" t="s">
        <v>2965</v>
      </c>
      <c r="D3538" s="90" t="s">
        <v>924</v>
      </c>
      <c r="E3538" s="90" t="s">
        <v>58</v>
      </c>
      <c r="F3538" s="90" t="s">
        <v>5033</v>
      </c>
      <c r="G3538" s="90" t="s">
        <v>16630</v>
      </c>
      <c r="H3538" s="90" t="s">
        <v>913</v>
      </c>
      <c r="I3538" s="90" t="s">
        <v>1143</v>
      </c>
      <c r="J3538" s="116">
        <v>76</v>
      </c>
      <c r="K3538" s="90" t="s">
        <v>1963</v>
      </c>
      <c r="L3538" s="90" t="s">
        <v>583</v>
      </c>
      <c r="M3538" s="94" t="str">
        <f t="shared" si="58"/>
        <v>OLTRA Angel</v>
      </c>
      <c r="N3538" s="94" t="str">
        <f>IFERROR(VLOOKUP(A3538,'[2]CLASES-TEMPORADA 2022_2023-2023'!$A:$M,12,0),"")</f>
        <v/>
      </c>
      <c r="O3538" s="90" t="str">
        <f>IFERROR(VLOOKUP(A3538,'[2]CLASES-TEMPORADA 2022_2023-2023'!$A:$M,13,0),"")</f>
        <v/>
      </c>
    </row>
    <row r="3539" spans="1:15" s="94" customFormat="1" x14ac:dyDescent="0.2">
      <c r="A3539" s="116">
        <v>18485</v>
      </c>
      <c r="B3539" s="90" t="s">
        <v>8750</v>
      </c>
      <c r="C3539" s="90" t="s">
        <v>6424</v>
      </c>
      <c r="D3539" s="90" t="s">
        <v>6425</v>
      </c>
      <c r="E3539" s="90" t="s">
        <v>43</v>
      </c>
      <c r="F3539" s="90" t="s">
        <v>6426</v>
      </c>
      <c r="G3539" s="90" t="s">
        <v>16631</v>
      </c>
      <c r="H3539" s="90" t="s">
        <v>909</v>
      </c>
      <c r="I3539" s="90" t="s">
        <v>1143</v>
      </c>
      <c r="J3539" s="116">
        <v>76</v>
      </c>
      <c r="K3539" s="90" t="s">
        <v>1963</v>
      </c>
      <c r="L3539" s="90" t="s">
        <v>583</v>
      </c>
      <c r="M3539" s="94" t="str">
        <f t="shared" si="58"/>
        <v>RAPOSO Antonio</v>
      </c>
      <c r="N3539" s="94" t="str">
        <f>IFERROR(VLOOKUP(A3539,'[2]CLASES-TEMPORADA 2022_2023-2023'!$A:$M,12,0),"")</f>
        <v/>
      </c>
      <c r="O3539" s="90" t="str">
        <f>IFERROR(VLOOKUP(A3539,'[2]CLASES-TEMPORADA 2022_2023-2023'!$A:$M,13,0),"")</f>
        <v/>
      </c>
    </row>
    <row r="3540" spans="1:15" s="94" customFormat="1" x14ac:dyDescent="0.2">
      <c r="A3540" s="116">
        <v>18482</v>
      </c>
      <c r="B3540" s="90" t="s">
        <v>8750</v>
      </c>
      <c r="C3540" s="90" t="s">
        <v>6428</v>
      </c>
      <c r="D3540" s="90" t="s">
        <v>6429</v>
      </c>
      <c r="E3540" s="90" t="s">
        <v>105</v>
      </c>
      <c r="F3540" s="90" t="s">
        <v>6430</v>
      </c>
      <c r="G3540" s="90" t="s">
        <v>16632</v>
      </c>
      <c r="H3540" s="90" t="s">
        <v>920</v>
      </c>
      <c r="I3540" s="90" t="s">
        <v>3420</v>
      </c>
      <c r="J3540" s="116">
        <v>10437</v>
      </c>
      <c r="K3540" s="90" t="s">
        <v>1963</v>
      </c>
      <c r="L3540" s="90" t="s">
        <v>520</v>
      </c>
      <c r="M3540" s="94" t="str">
        <f t="shared" si="58"/>
        <v>RAMALLO Francisco Javier</v>
      </c>
      <c r="N3540" s="94" t="str">
        <f>IFERROR(VLOOKUP(A3540,'[2]CLASES-TEMPORADA 2022_2023-2023'!$A:$M,12,0),"")</f>
        <v/>
      </c>
      <c r="O3540" s="90" t="str">
        <f>IFERROR(VLOOKUP(A3540,'[2]CLASES-TEMPORADA 2022_2023-2023'!$A:$M,13,0),"")</f>
        <v/>
      </c>
    </row>
    <row r="3541" spans="1:15" s="94" customFormat="1" x14ac:dyDescent="0.2">
      <c r="A3541" s="116">
        <v>18478</v>
      </c>
      <c r="B3541" s="90" t="s">
        <v>8750</v>
      </c>
      <c r="C3541" s="90" t="s">
        <v>6431</v>
      </c>
      <c r="D3541" s="90" t="s">
        <v>25</v>
      </c>
      <c r="E3541" s="90" t="s">
        <v>24</v>
      </c>
      <c r="F3541" s="90" t="s">
        <v>6432</v>
      </c>
      <c r="G3541" s="90" t="s">
        <v>16633</v>
      </c>
      <c r="H3541" s="90" t="s">
        <v>913</v>
      </c>
      <c r="I3541" s="90" t="s">
        <v>2098</v>
      </c>
      <c r="J3541" s="116">
        <v>323</v>
      </c>
      <c r="K3541" s="90" t="s">
        <v>1963</v>
      </c>
      <c r="L3541" s="90" t="s">
        <v>591</v>
      </c>
      <c r="M3541" s="94" t="str">
        <f t="shared" si="58"/>
        <v>PORTILLO Daniel</v>
      </c>
      <c r="N3541" s="94" t="str">
        <f>IFERROR(VLOOKUP(A3541,'[2]CLASES-TEMPORADA 2022_2023-2023'!$A:$M,12,0),"")</f>
        <v/>
      </c>
      <c r="O3541" s="90" t="str">
        <f>IFERROR(VLOOKUP(A3541,'[2]CLASES-TEMPORADA 2022_2023-2023'!$A:$M,13,0),"")</f>
        <v/>
      </c>
    </row>
    <row r="3542" spans="1:15" s="94" customFormat="1" x14ac:dyDescent="0.2">
      <c r="A3542" s="116">
        <v>18467</v>
      </c>
      <c r="B3542" s="90" t="s">
        <v>8750</v>
      </c>
      <c r="C3542" s="90" t="s">
        <v>22</v>
      </c>
      <c r="D3542" s="90" t="s">
        <v>980</v>
      </c>
      <c r="E3542" s="90" t="s">
        <v>77</v>
      </c>
      <c r="F3542" s="90" t="s">
        <v>6433</v>
      </c>
      <c r="G3542" s="90" t="s">
        <v>16634</v>
      </c>
      <c r="H3542" s="90" t="s">
        <v>909</v>
      </c>
      <c r="I3542" s="90" t="s">
        <v>981</v>
      </c>
      <c r="J3542" s="116">
        <v>641</v>
      </c>
      <c r="K3542" s="90" t="s">
        <v>1963</v>
      </c>
      <c r="L3542" s="90" t="s">
        <v>520</v>
      </c>
      <c r="M3542" s="94" t="str">
        <f t="shared" si="58"/>
        <v>FERNANDEZ Alberto</v>
      </c>
      <c r="N3542" s="94">
        <f>IFERROR(VLOOKUP(A3542,'[2]CLASES-TEMPORADA 2022_2023-2023'!$A:$M,12,0),"")</f>
        <v>-1</v>
      </c>
      <c r="O3542" s="90" t="str">
        <f>IFERROR(VLOOKUP(A3542,'[2]CLASES-TEMPORADA 2022_2023-2023'!$A:$M,13,0),"")</f>
        <v>NUE</v>
      </c>
    </row>
    <row r="3543" spans="1:15" s="94" customFormat="1" x14ac:dyDescent="0.2">
      <c r="A3543" s="116">
        <v>18458</v>
      </c>
      <c r="B3543" s="90" t="s">
        <v>8750</v>
      </c>
      <c r="C3543" s="90" t="s">
        <v>22</v>
      </c>
      <c r="D3543" s="90" t="s">
        <v>91</v>
      </c>
      <c r="E3543" s="90" t="s">
        <v>126</v>
      </c>
      <c r="F3543" s="90" t="s">
        <v>5456</v>
      </c>
      <c r="G3543" s="90" t="s">
        <v>16635</v>
      </c>
      <c r="H3543" s="90" t="s">
        <v>913</v>
      </c>
      <c r="I3543" s="90" t="s">
        <v>1233</v>
      </c>
      <c r="J3543" s="116">
        <v>703</v>
      </c>
      <c r="K3543" s="90" t="s">
        <v>1963</v>
      </c>
      <c r="L3543" s="90" t="s">
        <v>520</v>
      </c>
      <c r="M3543" s="94" t="str">
        <f t="shared" si="58"/>
        <v>FERNANDEZ Pablo</v>
      </c>
      <c r="N3543" s="94" t="str">
        <f>IFERROR(VLOOKUP(A3543,'[2]CLASES-TEMPORADA 2022_2023-2023'!$A:$M,12,0),"")</f>
        <v/>
      </c>
      <c r="O3543" s="90" t="str">
        <f>IFERROR(VLOOKUP(A3543,'[2]CLASES-TEMPORADA 2022_2023-2023'!$A:$M,13,0),"")</f>
        <v/>
      </c>
    </row>
    <row r="3544" spans="1:15" s="94" customFormat="1" x14ac:dyDescent="0.2">
      <c r="A3544" s="116">
        <v>18429</v>
      </c>
      <c r="B3544" s="90" t="s">
        <v>8750</v>
      </c>
      <c r="C3544" s="90" t="s">
        <v>1541</v>
      </c>
      <c r="D3544" s="90" t="s">
        <v>6434</v>
      </c>
      <c r="E3544" s="90" t="s">
        <v>107</v>
      </c>
      <c r="F3544" s="90" t="s">
        <v>6435</v>
      </c>
      <c r="G3544" s="90" t="s">
        <v>16636</v>
      </c>
      <c r="H3544" s="90" t="s">
        <v>913</v>
      </c>
      <c r="I3544" s="90" t="s">
        <v>1049</v>
      </c>
      <c r="J3544" s="116">
        <v>337</v>
      </c>
      <c r="K3544" s="90" t="s">
        <v>1963</v>
      </c>
      <c r="L3544" s="90" t="s">
        <v>585</v>
      </c>
      <c r="M3544" s="94" t="str">
        <f t="shared" si="58"/>
        <v>VEGA Ivan</v>
      </c>
      <c r="N3544" s="94" t="str">
        <f>IFERROR(VLOOKUP(A3544,'[2]CLASES-TEMPORADA 2022_2023-2023'!$A:$M,12,0),"")</f>
        <v/>
      </c>
      <c r="O3544" s="90" t="str">
        <f>IFERROR(VLOOKUP(A3544,'[2]CLASES-TEMPORADA 2022_2023-2023'!$A:$M,13,0),"")</f>
        <v/>
      </c>
    </row>
    <row r="3545" spans="1:15" s="94" customFormat="1" x14ac:dyDescent="0.2">
      <c r="A3545" s="116">
        <v>18423</v>
      </c>
      <c r="B3545" s="90" t="s">
        <v>8750</v>
      </c>
      <c r="C3545" s="90" t="s">
        <v>1880</v>
      </c>
      <c r="D3545" s="90" t="s">
        <v>1881</v>
      </c>
      <c r="E3545" s="90" t="s">
        <v>5839</v>
      </c>
      <c r="F3545" s="90" t="s">
        <v>6436</v>
      </c>
      <c r="G3545" s="90" t="s">
        <v>16637</v>
      </c>
      <c r="H3545" s="90" t="s">
        <v>913</v>
      </c>
      <c r="I3545" s="90" t="s">
        <v>990</v>
      </c>
      <c r="J3545" s="116">
        <v>736</v>
      </c>
      <c r="K3545" s="90" t="s">
        <v>1963</v>
      </c>
      <c r="L3545" s="90" t="s">
        <v>587</v>
      </c>
      <c r="M3545" s="94" t="str">
        <f t="shared" si="58"/>
        <v>BOCANEGRA Alexander</v>
      </c>
      <c r="N3545" s="94" t="str">
        <f>IFERROR(VLOOKUP(A3545,'[2]CLASES-TEMPORADA 2022_2023-2023'!$A:$M,12,0),"")</f>
        <v/>
      </c>
      <c r="O3545" s="90" t="str">
        <f>IFERROR(VLOOKUP(A3545,'[2]CLASES-TEMPORADA 2022_2023-2023'!$A:$M,13,0),"")</f>
        <v/>
      </c>
    </row>
    <row r="3546" spans="1:15" s="94" customFormat="1" x14ac:dyDescent="0.2">
      <c r="A3546" s="116">
        <v>18421</v>
      </c>
      <c r="B3546" s="90" t="s">
        <v>8750</v>
      </c>
      <c r="C3546" s="90" t="s">
        <v>1546</v>
      </c>
      <c r="D3546" s="90" t="s">
        <v>4367</v>
      </c>
      <c r="E3546" s="90" t="s">
        <v>1961</v>
      </c>
      <c r="F3546" s="90" t="s">
        <v>6437</v>
      </c>
      <c r="G3546" s="90" t="s">
        <v>16638</v>
      </c>
      <c r="H3546" s="90" t="s">
        <v>913</v>
      </c>
      <c r="I3546" s="90" t="s">
        <v>971</v>
      </c>
      <c r="J3546" s="116">
        <v>10124</v>
      </c>
      <c r="K3546" s="90" t="s">
        <v>1963</v>
      </c>
      <c r="L3546" s="90" t="s">
        <v>583</v>
      </c>
      <c r="M3546" s="94" t="str">
        <f t="shared" si="58"/>
        <v>MIRO Marc</v>
      </c>
      <c r="N3546" s="94" t="str">
        <f>IFERROR(VLOOKUP(A3546,'[2]CLASES-TEMPORADA 2022_2023-2023'!$A:$M,12,0),"")</f>
        <v/>
      </c>
      <c r="O3546" s="90" t="str">
        <f>IFERROR(VLOOKUP(A3546,'[2]CLASES-TEMPORADA 2022_2023-2023'!$A:$M,13,0),"")</f>
        <v/>
      </c>
    </row>
    <row r="3547" spans="1:15" s="94" customFormat="1" x14ac:dyDescent="0.2">
      <c r="A3547" s="116">
        <v>18415</v>
      </c>
      <c r="B3547" s="90" t="s">
        <v>10851</v>
      </c>
      <c r="C3547" s="90" t="s">
        <v>6438</v>
      </c>
      <c r="D3547" s="90" t="s">
        <v>25</v>
      </c>
      <c r="E3547" s="90" t="s">
        <v>3482</v>
      </c>
      <c r="F3547" s="90" t="s">
        <v>6439</v>
      </c>
      <c r="G3547" s="90" t="s">
        <v>16639</v>
      </c>
      <c r="H3547" s="90" t="s">
        <v>913</v>
      </c>
      <c r="I3547" s="90" t="s">
        <v>1187</v>
      </c>
      <c r="J3547" s="116">
        <v>246</v>
      </c>
      <c r="K3547" s="90" t="s">
        <v>1963</v>
      </c>
      <c r="L3547" s="90" t="s">
        <v>587</v>
      </c>
      <c r="M3547" s="94" t="str">
        <f t="shared" si="58"/>
        <v>PERETO Mireia</v>
      </c>
      <c r="N3547" s="94" t="str">
        <f>IFERROR(VLOOKUP(A3547,'[2]CLASES-TEMPORADA 2022_2023-2023'!$A:$M,12,0),"")</f>
        <v/>
      </c>
      <c r="O3547" s="90" t="str">
        <f>IFERROR(VLOOKUP(A3547,'[2]CLASES-TEMPORADA 2022_2023-2023'!$A:$M,13,0),"")</f>
        <v/>
      </c>
    </row>
    <row r="3548" spans="1:15" s="94" customFormat="1" x14ac:dyDescent="0.2">
      <c r="A3548" s="116">
        <v>18412</v>
      </c>
      <c r="B3548" s="90" t="s">
        <v>10851</v>
      </c>
      <c r="C3548" s="90" t="s">
        <v>1457</v>
      </c>
      <c r="D3548" s="90" t="s">
        <v>1294</v>
      </c>
      <c r="E3548" s="90" t="s">
        <v>5678</v>
      </c>
      <c r="F3548" s="90" t="s">
        <v>6440</v>
      </c>
      <c r="G3548" s="90" t="s">
        <v>16640</v>
      </c>
      <c r="H3548" s="90" t="s">
        <v>913</v>
      </c>
      <c r="I3548" s="90" t="s">
        <v>1232</v>
      </c>
      <c r="J3548" s="116">
        <v>10399</v>
      </c>
      <c r="K3548" s="90" t="s">
        <v>1963</v>
      </c>
      <c r="L3548" s="90" t="s">
        <v>520</v>
      </c>
      <c r="M3548" s="94" t="str">
        <f t="shared" si="58"/>
        <v>PINTOS Luisa</v>
      </c>
      <c r="N3548" s="94" t="str">
        <f>IFERROR(VLOOKUP(A3548,'[2]CLASES-TEMPORADA 2022_2023-2023'!$A:$M,12,0),"")</f>
        <v/>
      </c>
      <c r="O3548" s="90" t="str">
        <f>IFERROR(VLOOKUP(A3548,'[2]CLASES-TEMPORADA 2022_2023-2023'!$A:$M,13,0),"")</f>
        <v/>
      </c>
    </row>
    <row r="3549" spans="1:15" s="94" customFormat="1" x14ac:dyDescent="0.2">
      <c r="A3549" s="116">
        <v>18410</v>
      </c>
      <c r="B3549" s="90" t="s">
        <v>10851</v>
      </c>
      <c r="C3549" s="90" t="s">
        <v>1564</v>
      </c>
      <c r="D3549" s="90" t="s">
        <v>2144</v>
      </c>
      <c r="E3549" s="90" t="s">
        <v>6441</v>
      </c>
      <c r="F3549" s="90" t="s">
        <v>5581</v>
      </c>
      <c r="G3549" s="90" t="s">
        <v>16641</v>
      </c>
      <c r="H3549" s="90" t="s">
        <v>920</v>
      </c>
      <c r="I3549" s="90" t="s">
        <v>1198</v>
      </c>
      <c r="J3549" s="116">
        <v>567</v>
      </c>
      <c r="K3549" s="90" t="s">
        <v>1963</v>
      </c>
      <c r="L3549" s="90" t="s">
        <v>520</v>
      </c>
      <c r="M3549" s="94" t="str">
        <f t="shared" si="58"/>
        <v>RAMA Antia</v>
      </c>
      <c r="N3549" s="94" t="str">
        <f>IFERROR(VLOOKUP(A3549,'[2]CLASES-TEMPORADA 2022_2023-2023'!$A:$M,12,0),"")</f>
        <v/>
      </c>
      <c r="O3549" s="90" t="str">
        <f>IFERROR(VLOOKUP(A3549,'[2]CLASES-TEMPORADA 2022_2023-2023'!$A:$M,13,0),"")</f>
        <v/>
      </c>
    </row>
    <row r="3550" spans="1:15" s="94" customFormat="1" x14ac:dyDescent="0.2">
      <c r="A3550" s="116">
        <v>18409</v>
      </c>
      <c r="B3550" s="90" t="s">
        <v>10851</v>
      </c>
      <c r="C3550" s="90" t="s">
        <v>1632</v>
      </c>
      <c r="D3550" s="90" t="s">
        <v>3142</v>
      </c>
      <c r="E3550" s="90" t="s">
        <v>3135</v>
      </c>
      <c r="F3550" s="90" t="s">
        <v>4733</v>
      </c>
      <c r="G3550" s="90" t="s">
        <v>16642</v>
      </c>
      <c r="H3550" s="90" t="s">
        <v>913</v>
      </c>
      <c r="I3550" s="90" t="s">
        <v>1119</v>
      </c>
      <c r="J3550" s="116">
        <v>534</v>
      </c>
      <c r="K3550" s="90" t="s">
        <v>1963</v>
      </c>
      <c r="L3550" s="90" t="s">
        <v>520</v>
      </c>
      <c r="M3550" s="94" t="str">
        <f t="shared" si="58"/>
        <v>BERNARDEZ Noa</v>
      </c>
      <c r="N3550" s="94" t="str">
        <f>IFERROR(VLOOKUP(A3550,'[2]CLASES-TEMPORADA 2022_2023-2023'!$A:$M,12,0),"")</f>
        <v/>
      </c>
      <c r="O3550" s="90" t="str">
        <f>IFERROR(VLOOKUP(A3550,'[2]CLASES-TEMPORADA 2022_2023-2023'!$A:$M,13,0),"")</f>
        <v/>
      </c>
    </row>
    <row r="3551" spans="1:15" s="94" customFormat="1" x14ac:dyDescent="0.2">
      <c r="A3551" s="116">
        <v>18404</v>
      </c>
      <c r="B3551" s="90" t="s">
        <v>8750</v>
      </c>
      <c r="C3551" s="90" t="s">
        <v>1579</v>
      </c>
      <c r="D3551" s="90" t="s">
        <v>69</v>
      </c>
      <c r="E3551" s="90" t="s">
        <v>6442</v>
      </c>
      <c r="F3551" s="90" t="s">
        <v>6443</v>
      </c>
      <c r="G3551" s="90" t="s">
        <v>16643</v>
      </c>
      <c r="H3551" s="90" t="s">
        <v>913</v>
      </c>
      <c r="I3551" s="90" t="s">
        <v>1165</v>
      </c>
      <c r="J3551" s="116">
        <v>10084</v>
      </c>
      <c r="K3551" s="90" t="s">
        <v>1963</v>
      </c>
      <c r="L3551" s="90" t="s">
        <v>585</v>
      </c>
      <c r="M3551" s="94" t="str">
        <f t="shared" si="58"/>
        <v>ARANGUREN Dionisio</v>
      </c>
      <c r="N3551" s="94" t="str">
        <f>IFERROR(VLOOKUP(A3551,'[2]CLASES-TEMPORADA 2022_2023-2023'!$A:$M,12,0),"")</f>
        <v/>
      </c>
      <c r="O3551" s="90" t="str">
        <f>IFERROR(VLOOKUP(A3551,'[2]CLASES-TEMPORADA 2022_2023-2023'!$A:$M,13,0),"")</f>
        <v/>
      </c>
    </row>
    <row r="3552" spans="1:15" s="94" customFormat="1" x14ac:dyDescent="0.2">
      <c r="A3552" s="116">
        <v>18401</v>
      </c>
      <c r="B3552" s="90" t="s">
        <v>8750</v>
      </c>
      <c r="C3552" s="90" t="s">
        <v>74</v>
      </c>
      <c r="D3552" s="90" t="s">
        <v>69</v>
      </c>
      <c r="E3552" s="90" t="s">
        <v>6444</v>
      </c>
      <c r="F3552" s="90" t="s">
        <v>6445</v>
      </c>
      <c r="G3552" s="90" t="s">
        <v>16644</v>
      </c>
      <c r="H3552" s="90" t="s">
        <v>909</v>
      </c>
      <c r="I3552" s="90" t="s">
        <v>2049</v>
      </c>
      <c r="J3552" s="116">
        <v>103</v>
      </c>
      <c r="K3552" s="90" t="s">
        <v>1963</v>
      </c>
      <c r="L3552" s="90" t="s">
        <v>582</v>
      </c>
      <c r="M3552" s="94" t="str">
        <f t="shared" si="58"/>
        <v>SANZ Pedro Luis</v>
      </c>
      <c r="N3552" s="94" t="str">
        <f>IFERROR(VLOOKUP(A3552,'[2]CLASES-TEMPORADA 2022_2023-2023'!$A:$M,12,0),"")</f>
        <v/>
      </c>
      <c r="O3552" s="90" t="str">
        <f>IFERROR(VLOOKUP(A3552,'[2]CLASES-TEMPORADA 2022_2023-2023'!$A:$M,13,0),"")</f>
        <v/>
      </c>
    </row>
    <row r="3553" spans="1:15" s="94" customFormat="1" x14ac:dyDescent="0.2">
      <c r="A3553" s="116">
        <v>18397</v>
      </c>
      <c r="B3553" s="90" t="s">
        <v>8750</v>
      </c>
      <c r="C3553" s="90" t="s">
        <v>1577</v>
      </c>
      <c r="D3553" s="90" t="s">
        <v>1578</v>
      </c>
      <c r="E3553" s="90" t="s">
        <v>72</v>
      </c>
      <c r="F3553" s="90" t="s">
        <v>6446</v>
      </c>
      <c r="G3553" s="90" t="s">
        <v>16645</v>
      </c>
      <c r="H3553" s="90" t="s">
        <v>909</v>
      </c>
      <c r="I3553" s="90" t="s">
        <v>954</v>
      </c>
      <c r="J3553" s="116">
        <v>321</v>
      </c>
      <c r="K3553" s="90" t="s">
        <v>1963</v>
      </c>
      <c r="L3553" s="90" t="s">
        <v>591</v>
      </c>
      <c r="M3553" s="94" t="str">
        <f t="shared" si="58"/>
        <v>NAVARRO Rafael</v>
      </c>
      <c r="N3553" s="94" t="str">
        <f>IFERROR(VLOOKUP(A3553,'[2]CLASES-TEMPORADA 2022_2023-2023'!$A:$M,12,0),"")</f>
        <v/>
      </c>
      <c r="O3553" s="90" t="str">
        <f>IFERROR(VLOOKUP(A3553,'[2]CLASES-TEMPORADA 2022_2023-2023'!$A:$M,13,0),"")</f>
        <v/>
      </c>
    </row>
    <row r="3554" spans="1:15" s="94" customFormat="1" x14ac:dyDescent="0.2">
      <c r="A3554" s="116">
        <v>18394</v>
      </c>
      <c r="B3554" s="90" t="s">
        <v>8750</v>
      </c>
      <c r="C3554" s="90" t="s">
        <v>3709</v>
      </c>
      <c r="D3554" s="90" t="s">
        <v>1415</v>
      </c>
      <c r="E3554" s="90" t="s">
        <v>6447</v>
      </c>
      <c r="F3554" s="90" t="s">
        <v>6448</v>
      </c>
      <c r="G3554" s="90" t="s">
        <v>16646</v>
      </c>
      <c r="H3554" s="90" t="s">
        <v>909</v>
      </c>
      <c r="I3554" s="90" t="s">
        <v>947</v>
      </c>
      <c r="J3554" s="116">
        <v>274</v>
      </c>
      <c r="K3554" s="90" t="s">
        <v>1963</v>
      </c>
      <c r="L3554" s="90" t="s">
        <v>588</v>
      </c>
      <c r="M3554" s="94" t="str">
        <f t="shared" si="58"/>
        <v>SANTOS José Julián</v>
      </c>
      <c r="N3554" s="94" t="str">
        <f>IFERROR(VLOOKUP(A3554,'[2]CLASES-TEMPORADA 2022_2023-2023'!$A:$M,12,0),"")</f>
        <v/>
      </c>
      <c r="O3554" s="90" t="str">
        <f>IFERROR(VLOOKUP(A3554,'[2]CLASES-TEMPORADA 2022_2023-2023'!$A:$M,13,0),"")</f>
        <v/>
      </c>
    </row>
    <row r="3555" spans="1:15" s="94" customFormat="1" x14ac:dyDescent="0.2">
      <c r="A3555" s="116">
        <v>18389</v>
      </c>
      <c r="B3555" s="90" t="s">
        <v>8750</v>
      </c>
      <c r="C3555" s="90" t="s">
        <v>69</v>
      </c>
      <c r="D3555" s="90" t="s">
        <v>84</v>
      </c>
      <c r="E3555" s="90" t="s">
        <v>6452</v>
      </c>
      <c r="F3555" s="90" t="s">
        <v>6453</v>
      </c>
      <c r="G3555" s="90" t="s">
        <v>16647</v>
      </c>
      <c r="H3555" s="90" t="s">
        <v>913</v>
      </c>
      <c r="I3555" s="90" t="s">
        <v>327</v>
      </c>
      <c r="J3555" s="116">
        <v>504</v>
      </c>
      <c r="K3555" s="90" t="s">
        <v>1963</v>
      </c>
      <c r="L3555" s="90" t="s">
        <v>593</v>
      </c>
      <c r="M3555" s="94" t="str">
        <f t="shared" si="58"/>
        <v>PEREZ Nestor Luis</v>
      </c>
      <c r="N3555" s="94" t="str">
        <f>IFERROR(VLOOKUP(A3555,'[2]CLASES-TEMPORADA 2022_2023-2023'!$A:$M,12,0),"")</f>
        <v/>
      </c>
      <c r="O3555" s="90" t="str">
        <f>IFERROR(VLOOKUP(A3555,'[2]CLASES-TEMPORADA 2022_2023-2023'!$A:$M,13,0),"")</f>
        <v/>
      </c>
    </row>
    <row r="3556" spans="1:15" s="94" customFormat="1" x14ac:dyDescent="0.2">
      <c r="A3556" s="116">
        <v>18376</v>
      </c>
      <c r="B3556" s="90" t="s">
        <v>8750</v>
      </c>
      <c r="C3556" s="90" t="s">
        <v>1676</v>
      </c>
      <c r="D3556" s="90" t="s">
        <v>6454</v>
      </c>
      <c r="E3556" s="90" t="s">
        <v>85</v>
      </c>
      <c r="F3556" s="90" t="s">
        <v>6455</v>
      </c>
      <c r="G3556" s="90" t="s">
        <v>16648</v>
      </c>
      <c r="H3556" s="90" t="s">
        <v>913</v>
      </c>
      <c r="I3556" s="90" t="s">
        <v>919</v>
      </c>
      <c r="J3556" s="116">
        <v>47</v>
      </c>
      <c r="K3556" s="90" t="s">
        <v>1963</v>
      </c>
      <c r="L3556" s="90" t="s">
        <v>585</v>
      </c>
      <c r="M3556" s="94" t="str">
        <f t="shared" si="58"/>
        <v>LILLO Diego</v>
      </c>
      <c r="N3556" s="94" t="str">
        <f>IFERROR(VLOOKUP(A3556,'[2]CLASES-TEMPORADA 2022_2023-2023'!$A:$M,12,0),"")</f>
        <v/>
      </c>
      <c r="O3556" s="90" t="str">
        <f>IFERROR(VLOOKUP(A3556,'[2]CLASES-TEMPORADA 2022_2023-2023'!$A:$M,13,0),"")</f>
        <v/>
      </c>
    </row>
    <row r="3557" spans="1:15" s="94" customFormat="1" x14ac:dyDescent="0.2">
      <c r="A3557" s="116">
        <v>18367</v>
      </c>
      <c r="B3557" s="90" t="s">
        <v>8750</v>
      </c>
      <c r="C3557" s="90" t="s">
        <v>26</v>
      </c>
      <c r="D3557" s="90" t="s">
        <v>69</v>
      </c>
      <c r="E3557" s="90" t="s">
        <v>63</v>
      </c>
      <c r="F3557" s="90" t="s">
        <v>6456</v>
      </c>
      <c r="G3557" s="90" t="s">
        <v>16649</v>
      </c>
      <c r="H3557" s="90" t="s">
        <v>913</v>
      </c>
      <c r="I3557" s="90" t="s">
        <v>1132</v>
      </c>
      <c r="J3557" s="116">
        <v>626</v>
      </c>
      <c r="K3557" s="90" t="s">
        <v>1963</v>
      </c>
      <c r="L3557" s="90" t="s">
        <v>591</v>
      </c>
      <c r="M3557" s="94" t="str">
        <f t="shared" si="58"/>
        <v>GOMEZ Jesus</v>
      </c>
      <c r="N3557" s="94" t="str">
        <f>IFERROR(VLOOKUP(A3557,'[2]CLASES-TEMPORADA 2022_2023-2023'!$A:$M,12,0),"")</f>
        <v/>
      </c>
      <c r="O3557" s="90" t="str">
        <f>IFERROR(VLOOKUP(A3557,'[2]CLASES-TEMPORADA 2022_2023-2023'!$A:$M,13,0),"")</f>
        <v/>
      </c>
    </row>
    <row r="3558" spans="1:15" s="94" customFormat="1" x14ac:dyDescent="0.2">
      <c r="A3558" s="116">
        <v>18336</v>
      </c>
      <c r="B3558" s="90" t="s">
        <v>8750</v>
      </c>
      <c r="C3558" s="90" t="s">
        <v>708</v>
      </c>
      <c r="D3558" s="90" t="s">
        <v>99</v>
      </c>
      <c r="E3558" s="90" t="s">
        <v>77</v>
      </c>
      <c r="F3558" s="90" t="s">
        <v>6458</v>
      </c>
      <c r="G3558" s="90" t="s">
        <v>16650</v>
      </c>
      <c r="H3558" s="90" t="s">
        <v>909</v>
      </c>
      <c r="I3558" s="90" t="s">
        <v>1053</v>
      </c>
      <c r="J3558" s="116">
        <v>10085</v>
      </c>
      <c r="K3558" s="90" t="s">
        <v>1963</v>
      </c>
      <c r="L3558" s="90" t="s">
        <v>588</v>
      </c>
      <c r="M3558" s="94" t="str">
        <f t="shared" si="58"/>
        <v>GURIDI Alberto</v>
      </c>
      <c r="N3558" s="94">
        <f>IFERROR(VLOOKUP(A3558,'[2]CLASES-TEMPORADA 2022_2023-2023'!$A:$M,12,0),"")</f>
        <v>2</v>
      </c>
      <c r="O3558" s="90" t="str">
        <f>IFERROR(VLOOKUP(A3558,'[2]CLASES-TEMPORADA 2022_2023-2023'!$A:$M,13,0),"")</f>
        <v>INT</v>
      </c>
    </row>
    <row r="3559" spans="1:15" s="94" customFormat="1" x14ac:dyDescent="0.2">
      <c r="A3559" s="116">
        <v>18334</v>
      </c>
      <c r="B3559" s="90" t="s">
        <v>8750</v>
      </c>
      <c r="C3559" s="90" t="s">
        <v>1718</v>
      </c>
      <c r="D3559" s="90" t="s">
        <v>27</v>
      </c>
      <c r="E3559" s="90" t="s">
        <v>58</v>
      </c>
      <c r="F3559" s="90" t="s">
        <v>6459</v>
      </c>
      <c r="G3559" s="90" t="s">
        <v>16651</v>
      </c>
      <c r="H3559" s="90" t="s">
        <v>913</v>
      </c>
      <c r="I3559" s="90" t="s">
        <v>985</v>
      </c>
      <c r="J3559" s="116">
        <v>673</v>
      </c>
      <c r="K3559" s="90" t="s">
        <v>1963</v>
      </c>
      <c r="L3559" s="90" t="s">
        <v>583</v>
      </c>
      <c r="M3559" s="94" t="str">
        <f t="shared" si="58"/>
        <v>AYUSO Angel</v>
      </c>
      <c r="N3559" s="94" t="str">
        <f>IFERROR(VLOOKUP(A3559,'[2]CLASES-TEMPORADA 2022_2023-2023'!$A:$M,12,0),"")</f>
        <v/>
      </c>
      <c r="O3559" s="90" t="str">
        <f>IFERROR(VLOOKUP(A3559,'[2]CLASES-TEMPORADA 2022_2023-2023'!$A:$M,13,0),"")</f>
        <v/>
      </c>
    </row>
    <row r="3560" spans="1:15" s="94" customFormat="1" x14ac:dyDescent="0.2">
      <c r="A3560" s="116">
        <v>18299</v>
      </c>
      <c r="B3560" s="90" t="s">
        <v>10851</v>
      </c>
      <c r="C3560" s="90" t="s">
        <v>84</v>
      </c>
      <c r="D3560" s="90" t="s">
        <v>46</v>
      </c>
      <c r="E3560" s="90" t="s">
        <v>2042</v>
      </c>
      <c r="F3560" s="90" t="s">
        <v>2925</v>
      </c>
      <c r="G3560" s="90" t="s">
        <v>16652</v>
      </c>
      <c r="H3560" s="90" t="s">
        <v>913</v>
      </c>
      <c r="I3560" s="90" t="s">
        <v>1232</v>
      </c>
      <c r="J3560" s="116">
        <v>10399</v>
      </c>
      <c r="K3560" s="90" t="s">
        <v>1963</v>
      </c>
      <c r="L3560" s="90" t="s">
        <v>520</v>
      </c>
      <c r="M3560" s="94" t="str">
        <f t="shared" si="58"/>
        <v>GONZALEZ Lara</v>
      </c>
      <c r="N3560" s="94" t="str">
        <f>IFERROR(VLOOKUP(A3560,'[2]CLASES-TEMPORADA 2022_2023-2023'!$A:$M,12,0),"")</f>
        <v/>
      </c>
      <c r="O3560" s="90" t="str">
        <f>IFERROR(VLOOKUP(A3560,'[2]CLASES-TEMPORADA 2022_2023-2023'!$A:$M,13,0),"")</f>
        <v/>
      </c>
    </row>
    <row r="3561" spans="1:15" s="94" customFormat="1" x14ac:dyDescent="0.2">
      <c r="A3561" s="116">
        <v>18290</v>
      </c>
      <c r="B3561" s="90" t="s">
        <v>8750</v>
      </c>
      <c r="C3561" s="90" t="s">
        <v>4367</v>
      </c>
      <c r="D3561" s="90" t="s">
        <v>6460</v>
      </c>
      <c r="E3561" s="90" t="s">
        <v>3870</v>
      </c>
      <c r="F3561" s="90" t="s">
        <v>6461</v>
      </c>
      <c r="G3561" s="90" t="s">
        <v>16653</v>
      </c>
      <c r="H3561" s="90" t="s">
        <v>913</v>
      </c>
      <c r="I3561" s="90" t="s">
        <v>1158</v>
      </c>
      <c r="J3561" s="116">
        <v>556</v>
      </c>
      <c r="K3561" s="90" t="s">
        <v>1963</v>
      </c>
      <c r="L3561" s="90" t="s">
        <v>587</v>
      </c>
      <c r="M3561" s="94" t="str">
        <f t="shared" si="58"/>
        <v>LLORENTE Eloi</v>
      </c>
      <c r="N3561" s="94" t="str">
        <f>IFERROR(VLOOKUP(A3561,'[2]CLASES-TEMPORADA 2022_2023-2023'!$A:$M,12,0),"")</f>
        <v/>
      </c>
      <c r="O3561" s="90" t="str">
        <f>IFERROR(VLOOKUP(A3561,'[2]CLASES-TEMPORADA 2022_2023-2023'!$A:$M,13,0),"")</f>
        <v/>
      </c>
    </row>
    <row r="3562" spans="1:15" s="94" customFormat="1" x14ac:dyDescent="0.2">
      <c r="A3562" s="116">
        <v>18284</v>
      </c>
      <c r="B3562" s="90" t="s">
        <v>8750</v>
      </c>
      <c r="C3562" s="90" t="s">
        <v>6462</v>
      </c>
      <c r="D3562" s="90" t="s">
        <v>2676</v>
      </c>
      <c r="E3562" s="90" t="s">
        <v>6463</v>
      </c>
      <c r="F3562" s="90" t="s">
        <v>6464</v>
      </c>
      <c r="G3562" s="90" t="s">
        <v>16654</v>
      </c>
      <c r="H3562" s="90" t="s">
        <v>913</v>
      </c>
      <c r="I3562" s="90" t="s">
        <v>1163</v>
      </c>
      <c r="J3562" s="116">
        <v>61</v>
      </c>
      <c r="K3562" s="90" t="s">
        <v>1963</v>
      </c>
      <c r="L3562" s="90" t="s">
        <v>587</v>
      </c>
      <c r="M3562" s="94" t="str">
        <f t="shared" si="58"/>
        <v>TAULER Norbert</v>
      </c>
      <c r="N3562" s="94" t="str">
        <f>IFERROR(VLOOKUP(A3562,'[2]CLASES-TEMPORADA 2022_2023-2023'!$A:$M,12,0),"")</f>
        <v/>
      </c>
      <c r="O3562" s="90" t="str">
        <f>IFERROR(VLOOKUP(A3562,'[2]CLASES-TEMPORADA 2022_2023-2023'!$A:$M,13,0),"")</f>
        <v/>
      </c>
    </row>
    <row r="3563" spans="1:15" s="94" customFormat="1" x14ac:dyDescent="0.2">
      <c r="A3563" s="116">
        <v>18259</v>
      </c>
      <c r="B3563" s="90" t="s">
        <v>8750</v>
      </c>
      <c r="C3563" s="90" t="s">
        <v>169</v>
      </c>
      <c r="D3563" s="90" t="s">
        <v>16655</v>
      </c>
      <c r="E3563" s="90" t="s">
        <v>190</v>
      </c>
      <c r="F3563" s="90" t="s">
        <v>16656</v>
      </c>
      <c r="G3563" s="90" t="s">
        <v>16657</v>
      </c>
      <c r="H3563" s="90" t="s">
        <v>909</v>
      </c>
      <c r="I3563" s="90" t="s">
        <v>1000</v>
      </c>
      <c r="J3563" s="116">
        <v>10039</v>
      </c>
      <c r="K3563" s="90" t="s">
        <v>1963</v>
      </c>
      <c r="L3563" s="90" t="s">
        <v>583</v>
      </c>
      <c r="M3563" s="94" t="str">
        <f t="shared" si="58"/>
        <v>SÁNCHEZ José Luis</v>
      </c>
      <c r="N3563" s="94">
        <f>IFERROR(VLOOKUP(A3563,'[2]CLASES-TEMPORADA 2022_2023-2023'!$A:$M,12,0),"")</f>
        <v>6</v>
      </c>
      <c r="O3563" s="90">
        <f>IFERROR(VLOOKUP(A3563,'[2]CLASES-TEMPORADA 2022_2023-2023'!$A:$M,13,0),"")</f>
        <v>0</v>
      </c>
    </row>
    <row r="3564" spans="1:15" s="94" customFormat="1" x14ac:dyDescent="0.2">
      <c r="A3564" s="116">
        <v>18255</v>
      </c>
      <c r="B3564" s="90" t="s">
        <v>10851</v>
      </c>
      <c r="C3564" s="90" t="s">
        <v>916</v>
      </c>
      <c r="D3564" s="90" t="s">
        <v>917</v>
      </c>
      <c r="E3564" s="90" t="s">
        <v>153</v>
      </c>
      <c r="F3564" s="90" t="s">
        <v>6465</v>
      </c>
      <c r="G3564" s="90" t="s">
        <v>16658</v>
      </c>
      <c r="H3564" s="90" t="s">
        <v>913</v>
      </c>
      <c r="I3564" s="90" t="s">
        <v>918</v>
      </c>
      <c r="J3564" s="116">
        <v>41</v>
      </c>
      <c r="K3564" s="90" t="s">
        <v>1963</v>
      </c>
      <c r="L3564" s="90" t="s">
        <v>585</v>
      </c>
      <c r="M3564" s="94" t="str">
        <f t="shared" si="58"/>
        <v>MATEU Raquel</v>
      </c>
      <c r="N3564" s="94">
        <f>IFERROR(VLOOKUP(A3564,'[2]CLASES-TEMPORADA 2022_2023-2023'!$A:$M,12,0),"")</f>
        <v>10</v>
      </c>
      <c r="O3564" s="90">
        <f>IFERROR(VLOOKUP(A3564,'[2]CLASES-TEMPORADA 2022_2023-2023'!$A:$M,13,0),"")</f>
        <v>0</v>
      </c>
    </row>
    <row r="3565" spans="1:15" s="94" customFormat="1" x14ac:dyDescent="0.2">
      <c r="A3565" s="116">
        <v>18254</v>
      </c>
      <c r="B3565" s="90" t="s">
        <v>8750</v>
      </c>
      <c r="C3565" s="90" t="s">
        <v>6466</v>
      </c>
      <c r="D3565" s="90" t="s">
        <v>168</v>
      </c>
      <c r="E3565" s="90" t="s">
        <v>6467</v>
      </c>
      <c r="F3565" s="90" t="s">
        <v>6468</v>
      </c>
      <c r="G3565" s="90" t="s">
        <v>16659</v>
      </c>
      <c r="H3565" s="90" t="s">
        <v>913</v>
      </c>
      <c r="I3565" s="90" t="s">
        <v>1133</v>
      </c>
      <c r="J3565" s="116">
        <v>43</v>
      </c>
      <c r="K3565" s="90" t="s">
        <v>1963</v>
      </c>
      <c r="L3565" s="90" t="s">
        <v>520</v>
      </c>
      <c r="M3565" s="94" t="str">
        <f t="shared" si="58"/>
        <v>BAHAMONDE Marcelino</v>
      </c>
      <c r="N3565" s="94" t="str">
        <f>IFERROR(VLOOKUP(A3565,'[2]CLASES-TEMPORADA 2022_2023-2023'!$A:$M,12,0),"")</f>
        <v/>
      </c>
      <c r="O3565" s="90" t="str">
        <f>IFERROR(VLOOKUP(A3565,'[2]CLASES-TEMPORADA 2022_2023-2023'!$A:$M,13,0),"")</f>
        <v/>
      </c>
    </row>
    <row r="3566" spans="1:15" s="94" customFormat="1" x14ac:dyDescent="0.2">
      <c r="A3566" s="116">
        <v>18251</v>
      </c>
      <c r="B3566" s="90" t="s">
        <v>8750</v>
      </c>
      <c r="C3566" s="90" t="s">
        <v>1379</v>
      </c>
      <c r="D3566" s="90" t="s">
        <v>6469</v>
      </c>
      <c r="E3566" s="90" t="s">
        <v>6470</v>
      </c>
      <c r="F3566" s="90" t="s">
        <v>6471</v>
      </c>
      <c r="G3566" s="90" t="s">
        <v>16660</v>
      </c>
      <c r="H3566" s="90" t="s">
        <v>913</v>
      </c>
      <c r="I3566" s="90" t="s">
        <v>1183</v>
      </c>
      <c r="J3566" s="116">
        <v>600</v>
      </c>
      <c r="K3566" s="90" t="s">
        <v>1963</v>
      </c>
      <c r="L3566" s="90" t="s">
        <v>583</v>
      </c>
      <c r="M3566" s="94" t="str">
        <f t="shared" si="58"/>
        <v>LORENZO Manuel Ignacio</v>
      </c>
      <c r="N3566" s="94" t="str">
        <f>IFERROR(VLOOKUP(A3566,'[2]CLASES-TEMPORADA 2022_2023-2023'!$A:$M,12,0),"")</f>
        <v/>
      </c>
      <c r="O3566" s="90" t="str">
        <f>IFERROR(VLOOKUP(A3566,'[2]CLASES-TEMPORADA 2022_2023-2023'!$A:$M,13,0),"")</f>
        <v/>
      </c>
    </row>
    <row r="3567" spans="1:15" s="94" customFormat="1" x14ac:dyDescent="0.2">
      <c r="A3567" s="116">
        <v>18248</v>
      </c>
      <c r="B3567" s="90" t="s">
        <v>8750</v>
      </c>
      <c r="C3567" s="90" t="s">
        <v>16661</v>
      </c>
      <c r="D3567" s="90" t="s">
        <v>1844</v>
      </c>
      <c r="E3567" s="90" t="s">
        <v>16662</v>
      </c>
      <c r="F3567" s="90" t="s">
        <v>7709</v>
      </c>
      <c r="G3567" s="90" t="s">
        <v>16663</v>
      </c>
      <c r="H3567" s="90" t="s">
        <v>909</v>
      </c>
      <c r="I3567" s="90" t="s">
        <v>1009</v>
      </c>
      <c r="J3567" s="116">
        <v>10098</v>
      </c>
      <c r="K3567" s="90" t="s">
        <v>1963</v>
      </c>
      <c r="L3567" s="90" t="s">
        <v>591</v>
      </c>
      <c r="M3567" s="94" t="str">
        <f t="shared" si="58"/>
        <v>FERNANDEZ DE ALBA Luis Alfonso</v>
      </c>
      <c r="N3567" s="94">
        <f>IFERROR(VLOOKUP(A3567,'[2]CLASES-TEMPORADA 2022_2023-2023'!$A:$M,12,0),"")</f>
        <v>11</v>
      </c>
      <c r="O3567" s="90" t="str">
        <f>IFERROR(VLOOKUP(A3567,'[2]CLASES-TEMPORADA 2022_2023-2023'!$A:$M,13,0),"")</f>
        <v>NAC</v>
      </c>
    </row>
    <row r="3568" spans="1:15" s="94" customFormat="1" x14ac:dyDescent="0.2">
      <c r="A3568" s="116">
        <v>18246</v>
      </c>
      <c r="B3568" s="90" t="s">
        <v>8750</v>
      </c>
      <c r="C3568" s="90" t="s">
        <v>173</v>
      </c>
      <c r="D3568" s="90" t="s">
        <v>84</v>
      </c>
      <c r="E3568" s="90" t="s">
        <v>52</v>
      </c>
      <c r="F3568" s="90" t="s">
        <v>6472</v>
      </c>
      <c r="G3568" s="90" t="s">
        <v>16664</v>
      </c>
      <c r="H3568" s="90" t="s">
        <v>920</v>
      </c>
      <c r="I3568" s="90" t="s">
        <v>1009</v>
      </c>
      <c r="J3568" s="116">
        <v>10098</v>
      </c>
      <c r="K3568" s="90" t="s">
        <v>1963</v>
      </c>
      <c r="L3568" s="90" t="s">
        <v>591</v>
      </c>
      <c r="M3568" s="94" t="str">
        <f t="shared" si="58"/>
        <v>MOLINERO Jose Antonio</v>
      </c>
      <c r="N3568" s="94">
        <f>IFERROR(VLOOKUP(A3568,'[2]CLASES-TEMPORADA 2022_2023-2023'!$A:$M,12,0),"")</f>
        <v>11</v>
      </c>
      <c r="O3568" s="90" t="str">
        <f>IFERROR(VLOOKUP(A3568,'[2]CLASES-TEMPORADA 2022_2023-2023'!$A:$M,13,0),"")</f>
        <v>NAC</v>
      </c>
    </row>
    <row r="3569" spans="1:15" s="94" customFormat="1" x14ac:dyDescent="0.2">
      <c r="A3569" s="116">
        <v>18237</v>
      </c>
      <c r="B3569" s="90" t="s">
        <v>8750</v>
      </c>
      <c r="C3569" s="90" t="s">
        <v>46</v>
      </c>
      <c r="D3569" s="90" t="s">
        <v>29</v>
      </c>
      <c r="E3569" s="90" t="s">
        <v>707</v>
      </c>
      <c r="F3569" s="90" t="s">
        <v>6473</v>
      </c>
      <c r="G3569" s="90" t="s">
        <v>16665</v>
      </c>
      <c r="H3569" s="90" t="s">
        <v>909</v>
      </c>
      <c r="I3569" s="90" t="s">
        <v>971</v>
      </c>
      <c r="J3569" s="116">
        <v>10124</v>
      </c>
      <c r="K3569" s="90" t="s">
        <v>1963</v>
      </c>
      <c r="L3569" s="90" t="s">
        <v>583</v>
      </c>
      <c r="M3569" s="94" t="str">
        <f t="shared" si="58"/>
        <v>RODRIGUEZ Roberto Eder</v>
      </c>
      <c r="N3569" s="94">
        <f>IFERROR(VLOOKUP(A3569,'[2]CLASES-TEMPORADA 2022_2023-2023'!$A:$M,12,0),"")</f>
        <v>3</v>
      </c>
      <c r="O3569" s="90">
        <f>IFERROR(VLOOKUP(A3569,'[2]CLASES-TEMPORADA 2022_2023-2023'!$A:$M,13,0),"")</f>
        <v>0</v>
      </c>
    </row>
    <row r="3570" spans="1:15" s="94" customFormat="1" x14ac:dyDescent="0.2">
      <c r="A3570" s="116">
        <v>18236</v>
      </c>
      <c r="B3570" s="90" t="s">
        <v>8750</v>
      </c>
      <c r="C3570" s="90" t="s">
        <v>706</v>
      </c>
      <c r="D3570" s="90" t="s">
        <v>112</v>
      </c>
      <c r="E3570" s="90" t="s">
        <v>705</v>
      </c>
      <c r="F3570" s="90" t="s">
        <v>6474</v>
      </c>
      <c r="G3570" s="90" t="s">
        <v>16666</v>
      </c>
      <c r="H3570" s="90" t="s">
        <v>909</v>
      </c>
      <c r="I3570" s="90" t="s">
        <v>921</v>
      </c>
      <c r="J3570" s="116">
        <v>78</v>
      </c>
      <c r="K3570" s="90" t="s">
        <v>1963</v>
      </c>
      <c r="L3570" s="90" t="s">
        <v>583</v>
      </c>
      <c r="M3570" s="94" t="str">
        <f t="shared" si="58"/>
        <v>BENAVENTE Jorge Jose</v>
      </c>
      <c r="N3570" s="94">
        <f>IFERROR(VLOOKUP(A3570,'[2]CLASES-TEMPORADA 2022_2023-2023'!$A:$M,12,0),"")</f>
        <v>4</v>
      </c>
      <c r="O3570" s="90">
        <f>IFERROR(VLOOKUP(A3570,'[2]CLASES-TEMPORADA 2022_2023-2023'!$A:$M,13,0),"")</f>
        <v>0</v>
      </c>
    </row>
    <row r="3571" spans="1:15" s="94" customFormat="1" x14ac:dyDescent="0.2">
      <c r="A3571" s="116">
        <v>18234</v>
      </c>
      <c r="B3571" s="90" t="s">
        <v>8750</v>
      </c>
      <c r="C3571" s="90" t="s">
        <v>1010</v>
      </c>
      <c r="D3571" s="90" t="s">
        <v>1011</v>
      </c>
      <c r="E3571" s="90" t="s">
        <v>1012</v>
      </c>
      <c r="F3571" s="90" t="s">
        <v>6475</v>
      </c>
      <c r="G3571" s="90" t="s">
        <v>16667</v>
      </c>
      <c r="H3571" s="90" t="s">
        <v>909</v>
      </c>
      <c r="I3571" s="90" t="s">
        <v>971</v>
      </c>
      <c r="J3571" s="116">
        <v>10124</v>
      </c>
      <c r="K3571" s="90" t="s">
        <v>1963</v>
      </c>
      <c r="L3571" s="90" t="s">
        <v>583</v>
      </c>
      <c r="M3571" s="94" t="str">
        <f t="shared" si="58"/>
        <v>BURGUEÑO Ruben Mariano</v>
      </c>
      <c r="N3571" s="94">
        <f>IFERROR(VLOOKUP(A3571,'[2]CLASES-TEMPORADA 2022_2023-2023'!$A:$M,12,0),"")</f>
        <v>3</v>
      </c>
      <c r="O3571" s="90">
        <f>IFERROR(VLOOKUP(A3571,'[2]CLASES-TEMPORADA 2022_2023-2023'!$A:$M,13,0),"")</f>
        <v>0</v>
      </c>
    </row>
    <row r="3572" spans="1:15" s="94" customFormat="1" x14ac:dyDescent="0.2">
      <c r="A3572" s="116">
        <v>18233</v>
      </c>
      <c r="B3572" s="90" t="s">
        <v>8750</v>
      </c>
      <c r="C3572" s="90" t="s">
        <v>100</v>
      </c>
      <c r="D3572" s="90" t="s">
        <v>53</v>
      </c>
      <c r="E3572" s="90" t="s">
        <v>34</v>
      </c>
      <c r="F3572" s="90" t="s">
        <v>8752</v>
      </c>
      <c r="G3572" s="90" t="s">
        <v>16668</v>
      </c>
      <c r="H3572" s="90" t="s">
        <v>920</v>
      </c>
      <c r="I3572" s="90" t="s">
        <v>1222</v>
      </c>
      <c r="J3572" s="116">
        <v>310</v>
      </c>
      <c r="K3572" s="90" t="s">
        <v>1963</v>
      </c>
      <c r="L3572" s="90" t="s">
        <v>583</v>
      </c>
      <c r="M3572" s="94" t="str">
        <f t="shared" si="58"/>
        <v>LOZANO Alejandro</v>
      </c>
      <c r="N3572" s="94">
        <f>IFERROR(VLOOKUP(A3572,'[2]CLASES-TEMPORADA 2022_2023-2023'!$A:$M,12,0),"")</f>
        <v>-1</v>
      </c>
      <c r="O3572" s="90">
        <f>IFERROR(VLOOKUP(A3572,'[2]CLASES-TEMPORADA 2022_2023-2023'!$A:$M,13,0),"")</f>
        <v>0</v>
      </c>
    </row>
    <row r="3573" spans="1:15" s="94" customFormat="1" x14ac:dyDescent="0.2">
      <c r="A3573" s="116">
        <v>18232</v>
      </c>
      <c r="B3573" s="90" t="s">
        <v>8750</v>
      </c>
      <c r="C3573" s="90" t="s">
        <v>125</v>
      </c>
      <c r="D3573" s="90" t="s">
        <v>704</v>
      </c>
      <c r="E3573" s="90" t="s">
        <v>182</v>
      </c>
      <c r="F3573" s="90" t="s">
        <v>6476</v>
      </c>
      <c r="G3573" s="90" t="s">
        <v>16669</v>
      </c>
      <c r="H3573" s="90" t="s">
        <v>909</v>
      </c>
      <c r="I3573" s="90" t="s">
        <v>921</v>
      </c>
      <c r="J3573" s="116">
        <v>78</v>
      </c>
      <c r="K3573" s="90" t="s">
        <v>1963</v>
      </c>
      <c r="L3573" s="90" t="s">
        <v>583</v>
      </c>
      <c r="M3573" s="94" t="str">
        <f t="shared" si="58"/>
        <v>TOLEDO Miguel Ángel</v>
      </c>
      <c r="N3573" s="94">
        <f>IFERROR(VLOOKUP(A3573,'[2]CLASES-TEMPORADA 2022_2023-2023'!$A:$M,12,0),"")</f>
        <v>2</v>
      </c>
      <c r="O3573" s="90">
        <f>IFERROR(VLOOKUP(A3573,'[2]CLASES-TEMPORADA 2022_2023-2023'!$A:$M,13,0),"")</f>
        <v>0</v>
      </c>
    </row>
    <row r="3574" spans="1:15" s="94" customFormat="1" x14ac:dyDescent="0.2">
      <c r="A3574" s="116">
        <v>18228</v>
      </c>
      <c r="B3574" s="90" t="s">
        <v>8750</v>
      </c>
      <c r="C3574" s="90" t="s">
        <v>46</v>
      </c>
      <c r="D3574" s="90" t="s">
        <v>1576</v>
      </c>
      <c r="E3574" s="90" t="s">
        <v>110</v>
      </c>
      <c r="F3574" s="90" t="s">
        <v>6477</v>
      </c>
      <c r="G3574" s="90" t="s">
        <v>16670</v>
      </c>
      <c r="H3574" s="90" t="s">
        <v>913</v>
      </c>
      <c r="I3574" s="90" t="s">
        <v>955</v>
      </c>
      <c r="J3574" s="116">
        <v>331</v>
      </c>
      <c r="K3574" s="90" t="s">
        <v>1963</v>
      </c>
      <c r="L3574" s="90" t="s">
        <v>588</v>
      </c>
      <c r="M3574" s="94" t="str">
        <f t="shared" si="58"/>
        <v>RODRIGUEZ Alvaro</v>
      </c>
      <c r="N3574" s="94" t="str">
        <f>IFERROR(VLOOKUP(A3574,'[2]CLASES-TEMPORADA 2022_2023-2023'!$A:$M,12,0),"")</f>
        <v/>
      </c>
      <c r="O3574" s="90" t="str">
        <f>IFERROR(VLOOKUP(A3574,'[2]CLASES-TEMPORADA 2022_2023-2023'!$A:$M,13,0),"")</f>
        <v/>
      </c>
    </row>
    <row r="3575" spans="1:15" s="94" customFormat="1" x14ac:dyDescent="0.2">
      <c r="A3575" s="116">
        <v>18227</v>
      </c>
      <c r="B3575" s="90" t="s">
        <v>8750</v>
      </c>
      <c r="C3575" s="90" t="s">
        <v>6478</v>
      </c>
      <c r="D3575" s="90" t="s">
        <v>6479</v>
      </c>
      <c r="E3575" s="90" t="s">
        <v>52</v>
      </c>
      <c r="F3575" s="90" t="s">
        <v>6480</v>
      </c>
      <c r="G3575" s="90" t="s">
        <v>16671</v>
      </c>
      <c r="H3575" s="90" t="s">
        <v>913</v>
      </c>
      <c r="I3575" s="90" t="s">
        <v>955</v>
      </c>
      <c r="J3575" s="116">
        <v>331</v>
      </c>
      <c r="K3575" s="90" t="s">
        <v>1963</v>
      </c>
      <c r="L3575" s="90" t="s">
        <v>588</v>
      </c>
      <c r="M3575" s="94" t="str">
        <f t="shared" si="58"/>
        <v>EIZMENDI Jose Antonio</v>
      </c>
      <c r="N3575" s="94" t="str">
        <f>IFERROR(VLOOKUP(A3575,'[2]CLASES-TEMPORADA 2022_2023-2023'!$A:$M,12,0),"")</f>
        <v/>
      </c>
      <c r="O3575" s="90" t="str">
        <f>IFERROR(VLOOKUP(A3575,'[2]CLASES-TEMPORADA 2022_2023-2023'!$A:$M,13,0),"")</f>
        <v/>
      </c>
    </row>
    <row r="3576" spans="1:15" s="94" customFormat="1" x14ac:dyDescent="0.2">
      <c r="A3576" s="116">
        <v>18214</v>
      </c>
      <c r="B3576" s="90" t="s">
        <v>8750</v>
      </c>
      <c r="C3576" s="90" t="s">
        <v>3645</v>
      </c>
      <c r="D3576" s="90" t="s">
        <v>168</v>
      </c>
      <c r="E3576" s="90" t="s">
        <v>64</v>
      </c>
      <c r="F3576" s="90" t="s">
        <v>6481</v>
      </c>
      <c r="G3576" s="90" t="s">
        <v>16672</v>
      </c>
      <c r="H3576" s="90" t="s">
        <v>920</v>
      </c>
      <c r="I3576" s="90" t="s">
        <v>1058</v>
      </c>
      <c r="J3576" s="116">
        <v>10095</v>
      </c>
      <c r="K3576" s="90" t="s">
        <v>1963</v>
      </c>
      <c r="L3576" s="90" t="s">
        <v>604</v>
      </c>
      <c r="M3576" s="94" t="str">
        <f t="shared" si="58"/>
        <v>CHAMORRO Francisco</v>
      </c>
      <c r="N3576" s="94" t="str">
        <f>IFERROR(VLOOKUP(A3576,'[2]CLASES-TEMPORADA 2022_2023-2023'!$A:$M,12,0),"")</f>
        <v/>
      </c>
      <c r="O3576" s="90" t="str">
        <f>IFERROR(VLOOKUP(A3576,'[2]CLASES-TEMPORADA 2022_2023-2023'!$A:$M,13,0),"")</f>
        <v/>
      </c>
    </row>
    <row r="3577" spans="1:15" s="94" customFormat="1" x14ac:dyDescent="0.2">
      <c r="A3577" s="116">
        <v>18182</v>
      </c>
      <c r="B3577" s="90" t="s">
        <v>8750</v>
      </c>
      <c r="C3577" s="90" t="s">
        <v>16673</v>
      </c>
      <c r="D3577" s="90" t="s">
        <v>16674</v>
      </c>
      <c r="E3577" s="90" t="s">
        <v>16675</v>
      </c>
      <c r="F3577" s="90" t="s">
        <v>16676</v>
      </c>
      <c r="G3577" s="90" t="s">
        <v>16677</v>
      </c>
      <c r="H3577" s="90" t="s">
        <v>920</v>
      </c>
      <c r="I3577" s="90" t="s">
        <v>15681</v>
      </c>
      <c r="J3577" s="116">
        <v>10233</v>
      </c>
      <c r="K3577" s="90" t="s">
        <v>1963</v>
      </c>
      <c r="L3577" s="90" t="s">
        <v>520</v>
      </c>
      <c r="M3577" s="94" t="str">
        <f t="shared" ref="M3577:M3640" si="59">CONCATENATE(C3577," ",PROPER(E3577))</f>
        <v>ISASTI Patxi Xabier</v>
      </c>
      <c r="N3577" s="94" t="str">
        <f>IFERROR(VLOOKUP(A3577,'[2]CLASES-TEMPORADA 2022_2023-2023'!$A:$M,12,0),"")</f>
        <v/>
      </c>
      <c r="O3577" s="90" t="str">
        <f>IFERROR(VLOOKUP(A3577,'[2]CLASES-TEMPORADA 2022_2023-2023'!$A:$M,13,0),"")</f>
        <v/>
      </c>
    </row>
    <row r="3578" spans="1:15" s="94" customFormat="1" x14ac:dyDescent="0.2">
      <c r="A3578" s="116">
        <v>18159</v>
      </c>
      <c r="B3578" s="90" t="s">
        <v>10851</v>
      </c>
      <c r="C3578" s="90" t="s">
        <v>6482</v>
      </c>
      <c r="D3578" s="90" t="s">
        <v>93</v>
      </c>
      <c r="E3578" s="90" t="s">
        <v>2933</v>
      </c>
      <c r="F3578" s="90" t="s">
        <v>6483</v>
      </c>
      <c r="G3578" s="90" t="s">
        <v>16678</v>
      </c>
      <c r="H3578" s="90" t="s">
        <v>913</v>
      </c>
      <c r="I3578" s="90" t="s">
        <v>3959</v>
      </c>
      <c r="J3578" s="116">
        <v>518</v>
      </c>
      <c r="K3578" s="90" t="s">
        <v>1963</v>
      </c>
      <c r="L3578" s="90" t="s">
        <v>520</v>
      </c>
      <c r="M3578" s="94" t="str">
        <f t="shared" si="59"/>
        <v>AMOR Andrea</v>
      </c>
      <c r="N3578" s="94" t="str">
        <f>IFERROR(VLOOKUP(A3578,'[2]CLASES-TEMPORADA 2022_2023-2023'!$A:$M,12,0),"")</f>
        <v/>
      </c>
      <c r="O3578" s="90" t="str">
        <f>IFERROR(VLOOKUP(A3578,'[2]CLASES-TEMPORADA 2022_2023-2023'!$A:$M,13,0),"")</f>
        <v/>
      </c>
    </row>
    <row r="3579" spans="1:15" s="94" customFormat="1" x14ac:dyDescent="0.2">
      <c r="A3579" s="116">
        <v>18133</v>
      </c>
      <c r="B3579" s="90" t="s">
        <v>10851</v>
      </c>
      <c r="C3579" s="90" t="s">
        <v>995</v>
      </c>
      <c r="D3579" s="90" t="s">
        <v>169</v>
      </c>
      <c r="E3579" s="90" t="s">
        <v>4016</v>
      </c>
      <c r="F3579" s="90" t="s">
        <v>4996</v>
      </c>
      <c r="G3579" s="90" t="s">
        <v>16679</v>
      </c>
      <c r="H3579" s="90" t="s">
        <v>913</v>
      </c>
      <c r="I3579" s="90" t="s">
        <v>954</v>
      </c>
      <c r="J3579" s="116">
        <v>321</v>
      </c>
      <c r="K3579" s="90" t="s">
        <v>1963</v>
      </c>
      <c r="L3579" s="90" t="s">
        <v>591</v>
      </c>
      <c r="M3579" s="94" t="str">
        <f t="shared" si="59"/>
        <v>GONZÁLEZ Abril</v>
      </c>
      <c r="N3579" s="94" t="str">
        <f>IFERROR(VLOOKUP(A3579,'[2]CLASES-TEMPORADA 2022_2023-2023'!$A:$M,12,0),"")</f>
        <v/>
      </c>
      <c r="O3579" s="90" t="str">
        <f>IFERROR(VLOOKUP(A3579,'[2]CLASES-TEMPORADA 2022_2023-2023'!$A:$M,13,0),"")</f>
        <v/>
      </c>
    </row>
    <row r="3580" spans="1:15" s="94" customFormat="1" x14ac:dyDescent="0.2">
      <c r="A3580" s="116">
        <v>18130</v>
      </c>
      <c r="B3580" s="90" t="s">
        <v>8750</v>
      </c>
      <c r="C3580" s="90" t="s">
        <v>2042</v>
      </c>
      <c r="D3580" s="90" t="s">
        <v>84</v>
      </c>
      <c r="E3580" s="90" t="s">
        <v>5627</v>
      </c>
      <c r="F3580" s="90" t="s">
        <v>16680</v>
      </c>
      <c r="G3580" s="90" t="s">
        <v>16681</v>
      </c>
      <c r="H3580" s="90" t="s">
        <v>913</v>
      </c>
      <c r="I3580" s="90" t="s">
        <v>8802</v>
      </c>
      <c r="J3580" s="116">
        <v>10214</v>
      </c>
      <c r="K3580" s="90" t="s">
        <v>1963</v>
      </c>
      <c r="L3580" s="90" t="s">
        <v>591</v>
      </c>
      <c r="M3580" s="94" t="str">
        <f t="shared" si="59"/>
        <v>LARA Antonio Jesus</v>
      </c>
      <c r="N3580" s="94" t="str">
        <f>IFERROR(VLOOKUP(A3580,'[2]CLASES-TEMPORADA 2022_2023-2023'!$A:$M,12,0),"")</f>
        <v/>
      </c>
      <c r="O3580" s="90" t="str">
        <f>IFERROR(VLOOKUP(A3580,'[2]CLASES-TEMPORADA 2022_2023-2023'!$A:$M,13,0),"")</f>
        <v/>
      </c>
    </row>
    <row r="3581" spans="1:15" s="94" customFormat="1" x14ac:dyDescent="0.2">
      <c r="A3581" s="116">
        <v>18122</v>
      </c>
      <c r="B3581" s="90" t="s">
        <v>10851</v>
      </c>
      <c r="C3581" s="90" t="s">
        <v>1959</v>
      </c>
      <c r="D3581" s="90" t="s">
        <v>5222</v>
      </c>
      <c r="E3581" s="90" t="s">
        <v>6485</v>
      </c>
      <c r="F3581" s="90" t="s">
        <v>6486</v>
      </c>
      <c r="G3581" s="90" t="s">
        <v>16682</v>
      </c>
      <c r="H3581" s="90" t="s">
        <v>909</v>
      </c>
      <c r="I3581" s="90" t="s">
        <v>1126</v>
      </c>
      <c r="J3581" s="116">
        <v>128</v>
      </c>
      <c r="K3581" s="90" t="s">
        <v>1963</v>
      </c>
      <c r="L3581" s="90" t="s">
        <v>587</v>
      </c>
      <c r="M3581" s="94" t="str">
        <f t="shared" si="59"/>
        <v>SOLANS Vinyet</v>
      </c>
      <c r="N3581" s="94" t="str">
        <f>IFERROR(VLOOKUP(A3581,'[2]CLASES-TEMPORADA 2022_2023-2023'!$A:$M,12,0),"")</f>
        <v/>
      </c>
      <c r="O3581" s="90" t="str">
        <f>IFERROR(VLOOKUP(A3581,'[2]CLASES-TEMPORADA 2022_2023-2023'!$A:$M,13,0),"")</f>
        <v/>
      </c>
    </row>
    <row r="3582" spans="1:15" s="94" customFormat="1" x14ac:dyDescent="0.2">
      <c r="A3582" s="116">
        <v>18068</v>
      </c>
      <c r="B3582" s="90" t="s">
        <v>8750</v>
      </c>
      <c r="C3582" s="90" t="s">
        <v>21</v>
      </c>
      <c r="D3582" s="90" t="s">
        <v>21</v>
      </c>
      <c r="E3582" s="90" t="s">
        <v>3206</v>
      </c>
      <c r="F3582" s="90" t="s">
        <v>6487</v>
      </c>
      <c r="G3582" s="90" t="s">
        <v>16683</v>
      </c>
      <c r="H3582" s="90" t="s">
        <v>920</v>
      </c>
      <c r="I3582" s="90" t="s">
        <v>1124</v>
      </c>
      <c r="J3582" s="116">
        <v>175</v>
      </c>
      <c r="K3582" s="90" t="s">
        <v>1963</v>
      </c>
      <c r="L3582" s="90" t="s">
        <v>520</v>
      </c>
      <c r="M3582" s="94" t="str">
        <f t="shared" si="59"/>
        <v>GARCIA Jose Ramon</v>
      </c>
      <c r="N3582" s="94" t="str">
        <f>IFERROR(VLOOKUP(A3582,'[2]CLASES-TEMPORADA 2022_2023-2023'!$A:$M,12,0),"")</f>
        <v/>
      </c>
      <c r="O3582" s="90" t="str">
        <f>IFERROR(VLOOKUP(A3582,'[2]CLASES-TEMPORADA 2022_2023-2023'!$A:$M,13,0),"")</f>
        <v/>
      </c>
    </row>
    <row r="3583" spans="1:15" s="94" customFormat="1" x14ac:dyDescent="0.2">
      <c r="A3583" s="116">
        <v>18055</v>
      </c>
      <c r="B3583" s="90" t="s">
        <v>8750</v>
      </c>
      <c r="C3583" s="90" t="s">
        <v>5649</v>
      </c>
      <c r="D3583" s="90" t="s">
        <v>16684</v>
      </c>
      <c r="E3583" s="90" t="s">
        <v>32</v>
      </c>
      <c r="F3583" s="90" t="s">
        <v>16685</v>
      </c>
      <c r="G3583" s="90" t="s">
        <v>16686</v>
      </c>
      <c r="H3583" s="90" t="s">
        <v>920</v>
      </c>
      <c r="I3583" s="90" t="s">
        <v>3420</v>
      </c>
      <c r="J3583" s="116">
        <v>10437</v>
      </c>
      <c r="K3583" s="90" t="s">
        <v>1963</v>
      </c>
      <c r="L3583" s="90" t="s">
        <v>520</v>
      </c>
      <c r="M3583" s="94" t="str">
        <f t="shared" si="59"/>
        <v>BARCIA Santiago</v>
      </c>
      <c r="N3583" s="94" t="str">
        <f>IFERROR(VLOOKUP(A3583,'[2]CLASES-TEMPORADA 2022_2023-2023'!$A:$M,12,0),"")</f>
        <v/>
      </c>
      <c r="O3583" s="90" t="str">
        <f>IFERROR(VLOOKUP(A3583,'[2]CLASES-TEMPORADA 2022_2023-2023'!$A:$M,13,0),"")</f>
        <v/>
      </c>
    </row>
    <row r="3584" spans="1:15" s="94" customFormat="1" x14ac:dyDescent="0.2">
      <c r="A3584" s="116">
        <v>18040</v>
      </c>
      <c r="B3584" s="90" t="s">
        <v>8750</v>
      </c>
      <c r="C3584" s="90" t="s">
        <v>6488</v>
      </c>
      <c r="D3584" s="90" t="s">
        <v>6489</v>
      </c>
      <c r="E3584" s="90" t="s">
        <v>6490</v>
      </c>
      <c r="F3584" s="90" t="s">
        <v>6491</v>
      </c>
      <c r="G3584" s="90" t="s">
        <v>16687</v>
      </c>
      <c r="H3584" s="90" t="s">
        <v>913</v>
      </c>
      <c r="I3584" s="90" t="s">
        <v>1183</v>
      </c>
      <c r="J3584" s="116">
        <v>600</v>
      </c>
      <c r="K3584" s="90" t="s">
        <v>1963</v>
      </c>
      <c r="L3584" s="90" t="s">
        <v>583</v>
      </c>
      <c r="M3584" s="94" t="str">
        <f t="shared" si="59"/>
        <v>KORDOWSKI Kuba</v>
      </c>
      <c r="N3584" s="94" t="str">
        <f>IFERROR(VLOOKUP(A3584,'[2]CLASES-TEMPORADA 2022_2023-2023'!$A:$M,12,0),"")</f>
        <v/>
      </c>
      <c r="O3584" s="90" t="str">
        <f>IFERROR(VLOOKUP(A3584,'[2]CLASES-TEMPORADA 2022_2023-2023'!$A:$M,13,0),"")</f>
        <v/>
      </c>
    </row>
    <row r="3585" spans="1:15" s="94" customFormat="1" x14ac:dyDescent="0.2">
      <c r="A3585" s="116">
        <v>18030</v>
      </c>
      <c r="B3585" s="90" t="s">
        <v>8750</v>
      </c>
      <c r="C3585" s="90" t="s">
        <v>6492</v>
      </c>
      <c r="D3585" s="90" t="s">
        <v>6493</v>
      </c>
      <c r="E3585" s="90" t="s">
        <v>2672</v>
      </c>
      <c r="F3585" s="90" t="s">
        <v>6494</v>
      </c>
      <c r="G3585" s="90" t="s">
        <v>16688</v>
      </c>
      <c r="H3585" s="90" t="s">
        <v>913</v>
      </c>
      <c r="I3585" s="90" t="s">
        <v>930</v>
      </c>
      <c r="J3585" s="116">
        <v>138</v>
      </c>
      <c r="K3585" s="90" t="s">
        <v>2343</v>
      </c>
      <c r="L3585" s="90" t="s">
        <v>593</v>
      </c>
      <c r="M3585" s="94" t="str">
        <f t="shared" si="59"/>
        <v>MELDGAARD Peter</v>
      </c>
      <c r="N3585" s="94" t="str">
        <f>IFERROR(VLOOKUP(A3585,'[2]CLASES-TEMPORADA 2022_2023-2023'!$A:$M,12,0),"")</f>
        <v/>
      </c>
      <c r="O3585" s="90" t="str">
        <f>IFERROR(VLOOKUP(A3585,'[2]CLASES-TEMPORADA 2022_2023-2023'!$A:$M,13,0),"")</f>
        <v/>
      </c>
    </row>
    <row r="3586" spans="1:15" s="94" customFormat="1" x14ac:dyDescent="0.2">
      <c r="A3586" s="116">
        <v>18025</v>
      </c>
      <c r="B3586" s="90" t="s">
        <v>10851</v>
      </c>
      <c r="C3586" s="90" t="s">
        <v>102</v>
      </c>
      <c r="D3586" s="90" t="s">
        <v>3090</v>
      </c>
      <c r="E3586" s="90" t="s">
        <v>6495</v>
      </c>
      <c r="F3586" s="90" t="s">
        <v>6496</v>
      </c>
      <c r="G3586" s="90" t="s">
        <v>16689</v>
      </c>
      <c r="H3586" s="90" t="s">
        <v>913</v>
      </c>
      <c r="I3586" s="90" t="s">
        <v>930</v>
      </c>
      <c r="J3586" s="116">
        <v>138</v>
      </c>
      <c r="K3586" s="90" t="s">
        <v>1963</v>
      </c>
      <c r="L3586" s="90" t="s">
        <v>593</v>
      </c>
      <c r="M3586" s="94" t="str">
        <f t="shared" si="59"/>
        <v>HERNANDEZ Brenda</v>
      </c>
      <c r="N3586" s="94" t="str">
        <f>IFERROR(VLOOKUP(A3586,'[2]CLASES-TEMPORADA 2022_2023-2023'!$A:$M,12,0),"")</f>
        <v/>
      </c>
      <c r="O3586" s="90" t="str">
        <f>IFERROR(VLOOKUP(A3586,'[2]CLASES-TEMPORADA 2022_2023-2023'!$A:$M,13,0),"")</f>
        <v/>
      </c>
    </row>
    <row r="3587" spans="1:15" s="94" customFormat="1" x14ac:dyDescent="0.2">
      <c r="A3587" s="116">
        <v>18021</v>
      </c>
      <c r="B3587" s="90" t="s">
        <v>8750</v>
      </c>
      <c r="C3587" s="90" t="s">
        <v>1574</v>
      </c>
      <c r="D3587" s="90" t="s">
        <v>1575</v>
      </c>
      <c r="E3587" s="90" t="s">
        <v>2869</v>
      </c>
      <c r="F3587" s="90" t="s">
        <v>6497</v>
      </c>
      <c r="G3587" s="90" t="s">
        <v>16690</v>
      </c>
      <c r="H3587" s="90" t="s">
        <v>913</v>
      </c>
      <c r="I3587" s="90" t="s">
        <v>930</v>
      </c>
      <c r="J3587" s="116">
        <v>138</v>
      </c>
      <c r="K3587" s="90" t="s">
        <v>1963</v>
      </c>
      <c r="L3587" s="90" t="s">
        <v>593</v>
      </c>
      <c r="M3587" s="94" t="str">
        <f t="shared" si="59"/>
        <v>AFONSO Nicolas</v>
      </c>
      <c r="N3587" s="94" t="str">
        <f>IFERROR(VLOOKUP(A3587,'[2]CLASES-TEMPORADA 2022_2023-2023'!$A:$M,12,0),"")</f>
        <v/>
      </c>
      <c r="O3587" s="90" t="str">
        <f>IFERROR(VLOOKUP(A3587,'[2]CLASES-TEMPORADA 2022_2023-2023'!$A:$M,13,0),"")</f>
        <v/>
      </c>
    </row>
    <row r="3588" spans="1:15" s="94" customFormat="1" x14ac:dyDescent="0.2">
      <c r="A3588" s="116">
        <v>18012</v>
      </c>
      <c r="B3588" s="90" t="s">
        <v>8750</v>
      </c>
      <c r="C3588" s="90" t="s">
        <v>1673</v>
      </c>
      <c r="D3588" s="90" t="s">
        <v>1804</v>
      </c>
      <c r="E3588" s="90" t="s">
        <v>4258</v>
      </c>
      <c r="F3588" s="90" t="s">
        <v>6501</v>
      </c>
      <c r="G3588" s="90" t="s">
        <v>16691</v>
      </c>
      <c r="H3588" s="90" t="s">
        <v>913</v>
      </c>
      <c r="I3588" s="90" t="s">
        <v>971</v>
      </c>
      <c r="J3588" s="116">
        <v>10124</v>
      </c>
      <c r="K3588" s="90" t="s">
        <v>1963</v>
      </c>
      <c r="L3588" s="90" t="s">
        <v>583</v>
      </c>
      <c r="M3588" s="94" t="str">
        <f t="shared" si="59"/>
        <v>PANTOJA Miguel Angel</v>
      </c>
      <c r="N3588" s="94" t="str">
        <f>IFERROR(VLOOKUP(A3588,'[2]CLASES-TEMPORADA 2022_2023-2023'!$A:$M,12,0),"")</f>
        <v/>
      </c>
      <c r="O3588" s="90" t="str">
        <f>IFERROR(VLOOKUP(A3588,'[2]CLASES-TEMPORADA 2022_2023-2023'!$A:$M,13,0),"")</f>
        <v/>
      </c>
    </row>
    <row r="3589" spans="1:15" s="94" customFormat="1" x14ac:dyDescent="0.2">
      <c r="A3589" s="116">
        <v>18009</v>
      </c>
      <c r="B3589" s="90" t="s">
        <v>8750</v>
      </c>
      <c r="C3589" s="90" t="s">
        <v>1333</v>
      </c>
      <c r="D3589" s="90" t="s">
        <v>46</v>
      </c>
      <c r="E3589" s="90" t="s">
        <v>105</v>
      </c>
      <c r="F3589" s="90" t="s">
        <v>6502</v>
      </c>
      <c r="G3589" s="90" t="s">
        <v>16692</v>
      </c>
      <c r="H3589" s="90" t="s">
        <v>913</v>
      </c>
      <c r="I3589" s="90" t="s">
        <v>930</v>
      </c>
      <c r="J3589" s="116">
        <v>138</v>
      </c>
      <c r="K3589" s="90" t="s">
        <v>1963</v>
      </c>
      <c r="L3589" s="90" t="s">
        <v>593</v>
      </c>
      <c r="M3589" s="94" t="str">
        <f t="shared" si="59"/>
        <v>VIÑA Francisco Javier</v>
      </c>
      <c r="N3589" s="94" t="str">
        <f>IFERROR(VLOOKUP(A3589,'[2]CLASES-TEMPORADA 2022_2023-2023'!$A:$M,12,0),"")</f>
        <v/>
      </c>
      <c r="O3589" s="90" t="str">
        <f>IFERROR(VLOOKUP(A3589,'[2]CLASES-TEMPORADA 2022_2023-2023'!$A:$M,13,0),"")</f>
        <v/>
      </c>
    </row>
    <row r="3590" spans="1:15" s="94" customFormat="1" x14ac:dyDescent="0.2">
      <c r="A3590" s="116">
        <v>18000</v>
      </c>
      <c r="B3590" s="90" t="s">
        <v>8750</v>
      </c>
      <c r="C3590" s="90" t="s">
        <v>55</v>
      </c>
      <c r="D3590" s="90" t="s">
        <v>46</v>
      </c>
      <c r="E3590" s="90" t="s">
        <v>109</v>
      </c>
      <c r="F3590" s="90" t="s">
        <v>16693</v>
      </c>
      <c r="G3590" s="90" t="s">
        <v>16694</v>
      </c>
      <c r="H3590" s="90" t="s">
        <v>920</v>
      </c>
      <c r="I3590" s="90" t="s">
        <v>15291</v>
      </c>
      <c r="J3590" s="116">
        <v>10455</v>
      </c>
      <c r="K3590" s="90" t="s">
        <v>1963</v>
      </c>
      <c r="L3590" s="90" t="s">
        <v>586</v>
      </c>
      <c r="M3590" s="94" t="str">
        <f t="shared" si="59"/>
        <v>GARRIDO Juan Carlos</v>
      </c>
      <c r="N3590" s="94" t="str">
        <f>IFERROR(VLOOKUP(A3590,'[2]CLASES-TEMPORADA 2022_2023-2023'!$A:$M,12,0),"")</f>
        <v/>
      </c>
      <c r="O3590" s="90" t="str">
        <f>IFERROR(VLOOKUP(A3590,'[2]CLASES-TEMPORADA 2022_2023-2023'!$A:$M,13,0),"")</f>
        <v/>
      </c>
    </row>
    <row r="3591" spans="1:15" s="94" customFormat="1" x14ac:dyDescent="0.2">
      <c r="A3591" s="116">
        <v>17999</v>
      </c>
      <c r="B3591" s="90" t="s">
        <v>8750</v>
      </c>
      <c r="C3591" s="90" t="s">
        <v>3645</v>
      </c>
      <c r="D3591" s="90" t="s">
        <v>16695</v>
      </c>
      <c r="E3591" s="90" t="s">
        <v>6444</v>
      </c>
      <c r="F3591" s="90" t="s">
        <v>16696</v>
      </c>
      <c r="G3591" s="90" t="s">
        <v>16697</v>
      </c>
      <c r="H3591" s="90" t="s">
        <v>920</v>
      </c>
      <c r="I3591" s="90" t="s">
        <v>15291</v>
      </c>
      <c r="J3591" s="116">
        <v>10455</v>
      </c>
      <c r="K3591" s="90" t="s">
        <v>1963</v>
      </c>
      <c r="L3591" s="90" t="s">
        <v>586</v>
      </c>
      <c r="M3591" s="94" t="str">
        <f t="shared" si="59"/>
        <v>CHAMORRO Pedro Luis</v>
      </c>
      <c r="N3591" s="94" t="str">
        <f>IFERROR(VLOOKUP(A3591,'[2]CLASES-TEMPORADA 2022_2023-2023'!$A:$M,12,0),"")</f>
        <v/>
      </c>
      <c r="O3591" s="90" t="str">
        <f>IFERROR(VLOOKUP(A3591,'[2]CLASES-TEMPORADA 2022_2023-2023'!$A:$M,13,0),"")</f>
        <v/>
      </c>
    </row>
    <row r="3592" spans="1:15" s="94" customFormat="1" x14ac:dyDescent="0.2">
      <c r="A3592" s="116">
        <v>17982</v>
      </c>
      <c r="B3592" s="90" t="s">
        <v>8750</v>
      </c>
      <c r="C3592" s="90" t="s">
        <v>1524</v>
      </c>
      <c r="D3592" s="90" t="s">
        <v>46</v>
      </c>
      <c r="E3592" s="90" t="s">
        <v>16698</v>
      </c>
      <c r="F3592" s="90" t="s">
        <v>16699</v>
      </c>
      <c r="G3592" s="90" t="s">
        <v>16700</v>
      </c>
      <c r="H3592" s="90" t="s">
        <v>909</v>
      </c>
      <c r="I3592" s="90" t="s">
        <v>16701</v>
      </c>
      <c r="J3592" s="116">
        <v>228</v>
      </c>
      <c r="K3592" s="90" t="s">
        <v>1963</v>
      </c>
      <c r="L3592" s="90" t="s">
        <v>591</v>
      </c>
      <c r="M3592" s="94" t="str">
        <f t="shared" si="59"/>
        <v>CASTILLO Amalio</v>
      </c>
      <c r="N3592" s="94">
        <f>IFERROR(VLOOKUP(A3592,'[2]CLASES-TEMPORADA 2022_2023-2023'!$A:$M,12,0),"")</f>
        <v>6</v>
      </c>
      <c r="O3592" s="90" t="str">
        <f>IFERROR(VLOOKUP(A3592,'[2]CLASES-TEMPORADA 2022_2023-2023'!$A:$M,13,0),"")</f>
        <v>NUE</v>
      </c>
    </row>
    <row r="3593" spans="1:15" s="94" customFormat="1" x14ac:dyDescent="0.2">
      <c r="A3593" s="116">
        <v>17979</v>
      </c>
      <c r="B3593" s="90" t="s">
        <v>8750</v>
      </c>
      <c r="C3593" s="90" t="s">
        <v>6503</v>
      </c>
      <c r="D3593" s="90" t="s">
        <v>6504</v>
      </c>
      <c r="E3593" s="90" t="s">
        <v>2229</v>
      </c>
      <c r="F3593" s="90" t="s">
        <v>5593</v>
      </c>
      <c r="G3593" s="90" t="s">
        <v>16702</v>
      </c>
      <c r="H3593" s="90" t="s">
        <v>913</v>
      </c>
      <c r="I3593" s="90" t="s">
        <v>1229</v>
      </c>
      <c r="J3593" s="116">
        <v>404</v>
      </c>
      <c r="K3593" s="90" t="s">
        <v>1963</v>
      </c>
      <c r="L3593" s="90" t="s">
        <v>587</v>
      </c>
      <c r="M3593" s="94" t="str">
        <f t="shared" si="59"/>
        <v>ARAGALL Nil</v>
      </c>
      <c r="N3593" s="94" t="str">
        <f>IFERROR(VLOOKUP(A3593,'[2]CLASES-TEMPORADA 2022_2023-2023'!$A:$M,12,0),"")</f>
        <v/>
      </c>
      <c r="O3593" s="90" t="str">
        <f>IFERROR(VLOOKUP(A3593,'[2]CLASES-TEMPORADA 2022_2023-2023'!$A:$M,13,0),"")</f>
        <v/>
      </c>
    </row>
    <row r="3594" spans="1:15" s="94" customFormat="1" x14ac:dyDescent="0.2">
      <c r="A3594" s="116">
        <v>17948</v>
      </c>
      <c r="B3594" s="90" t="s">
        <v>8750</v>
      </c>
      <c r="C3594" s="90" t="s">
        <v>1676</v>
      </c>
      <c r="D3594" s="90" t="s">
        <v>6454</v>
      </c>
      <c r="E3594" s="90" t="s">
        <v>77</v>
      </c>
      <c r="F3594" s="90" t="s">
        <v>6507</v>
      </c>
      <c r="G3594" s="90" t="s">
        <v>16703</v>
      </c>
      <c r="H3594" s="90" t="s">
        <v>913</v>
      </c>
      <c r="I3594" s="90" t="s">
        <v>1126</v>
      </c>
      <c r="J3594" s="116">
        <v>128</v>
      </c>
      <c r="K3594" s="90" t="s">
        <v>1963</v>
      </c>
      <c r="L3594" s="90" t="s">
        <v>587</v>
      </c>
      <c r="M3594" s="94" t="str">
        <f t="shared" si="59"/>
        <v>LILLO Alberto</v>
      </c>
      <c r="N3594" s="94" t="str">
        <f>IFERROR(VLOOKUP(A3594,'[2]CLASES-TEMPORADA 2022_2023-2023'!$A:$M,12,0),"")</f>
        <v/>
      </c>
      <c r="O3594" s="90" t="str">
        <f>IFERROR(VLOOKUP(A3594,'[2]CLASES-TEMPORADA 2022_2023-2023'!$A:$M,13,0),"")</f>
        <v/>
      </c>
    </row>
    <row r="3595" spans="1:15" s="94" customFormat="1" x14ac:dyDescent="0.2">
      <c r="A3595" s="116">
        <v>17934</v>
      </c>
      <c r="B3595" s="90" t="s">
        <v>8750</v>
      </c>
      <c r="C3595" s="90" t="s">
        <v>1309</v>
      </c>
      <c r="D3595" s="90" t="s">
        <v>1572</v>
      </c>
      <c r="E3595" s="90" t="s">
        <v>54</v>
      </c>
      <c r="F3595" s="90" t="s">
        <v>6508</v>
      </c>
      <c r="G3595" s="90" t="s">
        <v>16704</v>
      </c>
      <c r="H3595" s="90" t="s">
        <v>913</v>
      </c>
      <c r="I3595" s="90" t="s">
        <v>1207</v>
      </c>
      <c r="J3595" s="116">
        <v>705</v>
      </c>
      <c r="K3595" s="90" t="s">
        <v>1963</v>
      </c>
      <c r="L3595" s="90" t="s">
        <v>593</v>
      </c>
      <c r="M3595" s="94" t="str">
        <f t="shared" si="59"/>
        <v>ROMAN Carlos</v>
      </c>
      <c r="N3595" s="94" t="str">
        <f>IFERROR(VLOOKUP(A3595,'[2]CLASES-TEMPORADA 2022_2023-2023'!$A:$M,12,0),"")</f>
        <v/>
      </c>
      <c r="O3595" s="90" t="str">
        <f>IFERROR(VLOOKUP(A3595,'[2]CLASES-TEMPORADA 2022_2023-2023'!$A:$M,13,0),"")</f>
        <v/>
      </c>
    </row>
    <row r="3596" spans="1:15" s="94" customFormat="1" x14ac:dyDescent="0.2">
      <c r="A3596" s="116">
        <v>17932</v>
      </c>
      <c r="B3596" s="90" t="s">
        <v>8750</v>
      </c>
      <c r="C3596" s="90" t="s">
        <v>46</v>
      </c>
      <c r="D3596" s="90" t="s">
        <v>84</v>
      </c>
      <c r="E3596" s="90" t="s">
        <v>6509</v>
      </c>
      <c r="F3596" s="90" t="s">
        <v>6510</v>
      </c>
      <c r="G3596" s="90" t="s">
        <v>16705</v>
      </c>
      <c r="H3596" s="90" t="s">
        <v>913</v>
      </c>
      <c r="I3596" s="90" t="s">
        <v>1244</v>
      </c>
      <c r="J3596" s="116">
        <v>10087</v>
      </c>
      <c r="K3596" s="90" t="s">
        <v>1963</v>
      </c>
      <c r="L3596" s="90" t="s">
        <v>591</v>
      </c>
      <c r="M3596" s="94" t="str">
        <f t="shared" si="59"/>
        <v>RODRIGUEZ Antonio E.</v>
      </c>
      <c r="N3596" s="94" t="str">
        <f>IFERROR(VLOOKUP(A3596,'[2]CLASES-TEMPORADA 2022_2023-2023'!$A:$M,12,0),"")</f>
        <v/>
      </c>
      <c r="O3596" s="90" t="str">
        <f>IFERROR(VLOOKUP(A3596,'[2]CLASES-TEMPORADA 2022_2023-2023'!$A:$M,13,0),"")</f>
        <v/>
      </c>
    </row>
    <row r="3597" spans="1:15" s="94" customFormat="1" x14ac:dyDescent="0.2">
      <c r="A3597" s="116">
        <v>17930</v>
      </c>
      <c r="B3597" s="90" t="s">
        <v>8750</v>
      </c>
      <c r="C3597" s="90" t="s">
        <v>118</v>
      </c>
      <c r="D3597" s="90" t="s">
        <v>21</v>
      </c>
      <c r="E3597" s="90" t="s">
        <v>41</v>
      </c>
      <c r="F3597" s="90" t="s">
        <v>16706</v>
      </c>
      <c r="G3597" s="90" t="s">
        <v>16707</v>
      </c>
      <c r="H3597" s="90" t="s">
        <v>920</v>
      </c>
      <c r="I3597" s="90" t="s">
        <v>1203</v>
      </c>
      <c r="J3597" s="116">
        <v>10055</v>
      </c>
      <c r="K3597" s="90" t="s">
        <v>1963</v>
      </c>
      <c r="L3597" s="90" t="s">
        <v>585</v>
      </c>
      <c r="M3597" s="94" t="str">
        <f t="shared" si="59"/>
        <v>REDONDO David</v>
      </c>
      <c r="N3597" s="94" t="str">
        <f>IFERROR(VLOOKUP(A3597,'[2]CLASES-TEMPORADA 2022_2023-2023'!$A:$M,12,0),"")</f>
        <v/>
      </c>
      <c r="O3597" s="90" t="str">
        <f>IFERROR(VLOOKUP(A3597,'[2]CLASES-TEMPORADA 2022_2023-2023'!$A:$M,13,0),"")</f>
        <v/>
      </c>
    </row>
    <row r="3598" spans="1:15" s="94" customFormat="1" x14ac:dyDescent="0.2">
      <c r="A3598" s="116">
        <v>17927</v>
      </c>
      <c r="B3598" s="90" t="s">
        <v>8750</v>
      </c>
      <c r="C3598" s="90" t="s">
        <v>101</v>
      </c>
      <c r="D3598" s="90" t="s">
        <v>1571</v>
      </c>
      <c r="E3598" s="90" t="s">
        <v>6511</v>
      </c>
      <c r="F3598" s="90" t="s">
        <v>6512</v>
      </c>
      <c r="G3598" s="90" t="s">
        <v>16708</v>
      </c>
      <c r="H3598" s="90" t="s">
        <v>913</v>
      </c>
      <c r="I3598" s="90" t="s">
        <v>1014</v>
      </c>
      <c r="J3598" s="116">
        <v>10141</v>
      </c>
      <c r="K3598" s="90" t="s">
        <v>1963</v>
      </c>
      <c r="L3598" s="90" t="s">
        <v>585</v>
      </c>
      <c r="M3598" s="94" t="str">
        <f t="shared" si="59"/>
        <v>VIDAL Vicente Pedro</v>
      </c>
      <c r="N3598" s="94" t="str">
        <f>IFERROR(VLOOKUP(A3598,'[2]CLASES-TEMPORADA 2022_2023-2023'!$A:$M,12,0),"")</f>
        <v/>
      </c>
      <c r="O3598" s="90" t="str">
        <f>IFERROR(VLOOKUP(A3598,'[2]CLASES-TEMPORADA 2022_2023-2023'!$A:$M,13,0),"")</f>
        <v/>
      </c>
    </row>
    <row r="3599" spans="1:15" s="94" customFormat="1" x14ac:dyDescent="0.2">
      <c r="A3599" s="116">
        <v>17926</v>
      </c>
      <c r="B3599" s="90" t="s">
        <v>8750</v>
      </c>
      <c r="C3599" s="90" t="s">
        <v>4595</v>
      </c>
      <c r="D3599" s="90" t="s">
        <v>1660</v>
      </c>
      <c r="E3599" s="90" t="s">
        <v>57</v>
      </c>
      <c r="F3599" s="90" t="s">
        <v>6513</v>
      </c>
      <c r="G3599" s="90" t="s">
        <v>16709</v>
      </c>
      <c r="H3599" s="90" t="s">
        <v>913</v>
      </c>
      <c r="I3599" s="90" t="s">
        <v>2098</v>
      </c>
      <c r="J3599" s="116">
        <v>323</v>
      </c>
      <c r="K3599" s="90" t="s">
        <v>1963</v>
      </c>
      <c r="L3599" s="90" t="s">
        <v>591</v>
      </c>
      <c r="M3599" s="94" t="str">
        <f t="shared" si="59"/>
        <v>UTRILLA Fernando</v>
      </c>
      <c r="N3599" s="94" t="str">
        <f>IFERROR(VLOOKUP(A3599,'[2]CLASES-TEMPORADA 2022_2023-2023'!$A:$M,12,0),"")</f>
        <v/>
      </c>
      <c r="O3599" s="90" t="str">
        <f>IFERROR(VLOOKUP(A3599,'[2]CLASES-TEMPORADA 2022_2023-2023'!$A:$M,13,0),"")</f>
        <v/>
      </c>
    </row>
    <row r="3600" spans="1:15" s="94" customFormat="1" x14ac:dyDescent="0.2">
      <c r="A3600" s="116">
        <v>17903</v>
      </c>
      <c r="B3600" s="90" t="s">
        <v>8750</v>
      </c>
      <c r="C3600" s="90" t="s">
        <v>1879</v>
      </c>
      <c r="D3600" s="90" t="s">
        <v>1393</v>
      </c>
      <c r="E3600" s="90" t="s">
        <v>6514</v>
      </c>
      <c r="F3600" s="90" t="s">
        <v>6515</v>
      </c>
      <c r="G3600" s="90" t="s">
        <v>16710</v>
      </c>
      <c r="H3600" s="90" t="s">
        <v>913</v>
      </c>
      <c r="I3600" s="90" t="s">
        <v>954</v>
      </c>
      <c r="J3600" s="116">
        <v>321</v>
      </c>
      <c r="K3600" s="90" t="s">
        <v>1963</v>
      </c>
      <c r="L3600" s="90" t="s">
        <v>591</v>
      </c>
      <c r="M3600" s="94" t="str">
        <f t="shared" si="59"/>
        <v>FLOR Francisco Odon</v>
      </c>
      <c r="N3600" s="94" t="str">
        <f>IFERROR(VLOOKUP(A3600,'[2]CLASES-TEMPORADA 2022_2023-2023'!$A:$M,12,0),"")</f>
        <v/>
      </c>
      <c r="O3600" s="90" t="str">
        <f>IFERROR(VLOOKUP(A3600,'[2]CLASES-TEMPORADA 2022_2023-2023'!$A:$M,13,0),"")</f>
        <v/>
      </c>
    </row>
    <row r="3601" spans="1:15" s="94" customFormat="1" x14ac:dyDescent="0.2">
      <c r="A3601" s="116">
        <v>17902</v>
      </c>
      <c r="B3601" s="90" t="s">
        <v>10851</v>
      </c>
      <c r="C3601" s="90" t="s">
        <v>1879</v>
      </c>
      <c r="D3601" s="90" t="s">
        <v>1393</v>
      </c>
      <c r="E3601" s="90" t="s">
        <v>6516</v>
      </c>
      <c r="F3601" s="90" t="s">
        <v>2617</v>
      </c>
      <c r="G3601" s="90" t="s">
        <v>16711</v>
      </c>
      <c r="H3601" s="90" t="s">
        <v>913</v>
      </c>
      <c r="I3601" s="90" t="s">
        <v>954</v>
      </c>
      <c r="J3601" s="116">
        <v>321</v>
      </c>
      <c r="K3601" s="90" t="s">
        <v>1963</v>
      </c>
      <c r="L3601" s="90" t="s">
        <v>591</v>
      </c>
      <c r="M3601" s="94" t="str">
        <f t="shared" si="59"/>
        <v>FLOR Rosalia</v>
      </c>
      <c r="N3601" s="94" t="str">
        <f>IFERROR(VLOOKUP(A3601,'[2]CLASES-TEMPORADA 2022_2023-2023'!$A:$M,12,0),"")</f>
        <v/>
      </c>
      <c r="O3601" s="90" t="str">
        <f>IFERROR(VLOOKUP(A3601,'[2]CLASES-TEMPORADA 2022_2023-2023'!$A:$M,13,0),"")</f>
        <v/>
      </c>
    </row>
    <row r="3602" spans="1:15" s="94" customFormat="1" x14ac:dyDescent="0.2">
      <c r="A3602" s="116">
        <v>17891</v>
      </c>
      <c r="B3602" s="90" t="s">
        <v>8750</v>
      </c>
      <c r="C3602" s="90" t="s">
        <v>4449</v>
      </c>
      <c r="D3602" s="90" t="s">
        <v>2533</v>
      </c>
      <c r="E3602" s="90" t="s">
        <v>911</v>
      </c>
      <c r="F3602" s="90" t="s">
        <v>6517</v>
      </c>
      <c r="G3602" s="90" t="s">
        <v>16712</v>
      </c>
      <c r="H3602" s="90" t="s">
        <v>913</v>
      </c>
      <c r="I3602" s="90" t="s">
        <v>1216</v>
      </c>
      <c r="J3602" s="116">
        <v>10001</v>
      </c>
      <c r="K3602" s="90" t="s">
        <v>1963</v>
      </c>
      <c r="L3602" s="90" t="s">
        <v>591</v>
      </c>
      <c r="M3602" s="94" t="str">
        <f t="shared" si="59"/>
        <v>ARANDA Juan Bautista</v>
      </c>
      <c r="N3602" s="94" t="str">
        <f>IFERROR(VLOOKUP(A3602,'[2]CLASES-TEMPORADA 2022_2023-2023'!$A:$M,12,0),"")</f>
        <v/>
      </c>
      <c r="O3602" s="90" t="str">
        <f>IFERROR(VLOOKUP(A3602,'[2]CLASES-TEMPORADA 2022_2023-2023'!$A:$M,13,0),"")</f>
        <v/>
      </c>
    </row>
    <row r="3603" spans="1:15" s="94" customFormat="1" x14ac:dyDescent="0.2">
      <c r="A3603" s="116">
        <v>17883</v>
      </c>
      <c r="B3603" s="90" t="s">
        <v>8750</v>
      </c>
      <c r="C3603" s="90" t="s">
        <v>6518</v>
      </c>
      <c r="D3603" s="90" t="s">
        <v>46</v>
      </c>
      <c r="E3603" s="90" t="s">
        <v>4146</v>
      </c>
      <c r="F3603" s="90" t="s">
        <v>6519</v>
      </c>
      <c r="G3603" s="90" t="s">
        <v>16713</v>
      </c>
      <c r="H3603" s="90" t="s">
        <v>920</v>
      </c>
      <c r="I3603" s="90" t="s">
        <v>3640</v>
      </c>
      <c r="J3603" s="116">
        <v>507</v>
      </c>
      <c r="K3603" s="90" t="s">
        <v>1963</v>
      </c>
      <c r="L3603" s="90" t="s">
        <v>602</v>
      </c>
      <c r="M3603" s="94" t="str">
        <f t="shared" si="59"/>
        <v>FERNANDEZ PACHECO Bernardo</v>
      </c>
      <c r="N3603" s="94" t="str">
        <f>IFERROR(VLOOKUP(A3603,'[2]CLASES-TEMPORADA 2022_2023-2023'!$A:$M,12,0),"")</f>
        <v/>
      </c>
      <c r="O3603" s="90" t="str">
        <f>IFERROR(VLOOKUP(A3603,'[2]CLASES-TEMPORADA 2022_2023-2023'!$A:$M,13,0),"")</f>
        <v/>
      </c>
    </row>
    <row r="3604" spans="1:15" s="94" customFormat="1" x14ac:dyDescent="0.2">
      <c r="A3604" s="116">
        <v>17881</v>
      </c>
      <c r="B3604" s="90" t="s">
        <v>8750</v>
      </c>
      <c r="C3604" s="90" t="s">
        <v>1689</v>
      </c>
      <c r="D3604" s="90" t="s">
        <v>6520</v>
      </c>
      <c r="E3604" s="90" t="s">
        <v>147</v>
      </c>
      <c r="F3604" s="90" t="s">
        <v>6213</v>
      </c>
      <c r="G3604" s="90" t="s">
        <v>16714</v>
      </c>
      <c r="H3604" s="90" t="s">
        <v>913</v>
      </c>
      <c r="I3604" s="90" t="s">
        <v>973</v>
      </c>
      <c r="J3604" s="116">
        <v>578</v>
      </c>
      <c r="K3604" s="90" t="s">
        <v>1963</v>
      </c>
      <c r="L3604" s="90" t="s">
        <v>602</v>
      </c>
      <c r="M3604" s="94" t="str">
        <f t="shared" si="59"/>
        <v>HERRANZ Gonzalo</v>
      </c>
      <c r="N3604" s="94" t="str">
        <f>IFERROR(VLOOKUP(A3604,'[2]CLASES-TEMPORADA 2022_2023-2023'!$A:$M,12,0),"")</f>
        <v/>
      </c>
      <c r="O3604" s="90" t="str">
        <f>IFERROR(VLOOKUP(A3604,'[2]CLASES-TEMPORADA 2022_2023-2023'!$A:$M,13,0),"")</f>
        <v/>
      </c>
    </row>
    <row r="3605" spans="1:15" s="94" customFormat="1" x14ac:dyDescent="0.2">
      <c r="A3605" s="116">
        <v>17879</v>
      </c>
      <c r="B3605" s="90" t="s">
        <v>8750</v>
      </c>
      <c r="C3605" s="90" t="s">
        <v>69</v>
      </c>
      <c r="D3605" s="90" t="s">
        <v>1836</v>
      </c>
      <c r="E3605" s="90" t="s">
        <v>2040</v>
      </c>
      <c r="F3605" s="90" t="s">
        <v>6521</v>
      </c>
      <c r="G3605" s="90" t="s">
        <v>16715</v>
      </c>
      <c r="H3605" s="90" t="s">
        <v>909</v>
      </c>
      <c r="I3605" s="90" t="s">
        <v>967</v>
      </c>
      <c r="J3605" s="116">
        <v>529</v>
      </c>
      <c r="K3605" s="90" t="s">
        <v>1963</v>
      </c>
      <c r="L3605" s="90" t="s">
        <v>812</v>
      </c>
      <c r="M3605" s="94" t="str">
        <f t="shared" si="59"/>
        <v>PEREZ Juan</v>
      </c>
      <c r="N3605" s="94" t="str">
        <f>IFERROR(VLOOKUP(A3605,'[2]CLASES-TEMPORADA 2022_2023-2023'!$A:$M,12,0),"")</f>
        <v/>
      </c>
      <c r="O3605" s="90" t="str">
        <f>IFERROR(VLOOKUP(A3605,'[2]CLASES-TEMPORADA 2022_2023-2023'!$A:$M,13,0),"")</f>
        <v/>
      </c>
    </row>
    <row r="3606" spans="1:15" s="94" customFormat="1" x14ac:dyDescent="0.2">
      <c r="A3606" s="116">
        <v>17877</v>
      </c>
      <c r="B3606" s="90" t="s">
        <v>10851</v>
      </c>
      <c r="C3606" s="90" t="s">
        <v>21</v>
      </c>
      <c r="D3606" s="90" t="s">
        <v>37</v>
      </c>
      <c r="E3606" s="90" t="s">
        <v>4227</v>
      </c>
      <c r="F3606" s="90" t="s">
        <v>6522</v>
      </c>
      <c r="G3606" s="90" t="s">
        <v>16716</v>
      </c>
      <c r="H3606" s="90" t="s">
        <v>913</v>
      </c>
      <c r="I3606" s="90" t="s">
        <v>1218</v>
      </c>
      <c r="J3606" s="116">
        <v>10448</v>
      </c>
      <c r="K3606" s="90" t="s">
        <v>1963</v>
      </c>
      <c r="L3606" s="90" t="s">
        <v>591</v>
      </c>
      <c r="M3606" s="94" t="str">
        <f t="shared" si="59"/>
        <v>GARCIA Nerea</v>
      </c>
      <c r="N3606" s="94" t="str">
        <f>IFERROR(VLOOKUP(A3606,'[2]CLASES-TEMPORADA 2022_2023-2023'!$A:$M,12,0),"")</f>
        <v/>
      </c>
      <c r="O3606" s="90" t="str">
        <f>IFERROR(VLOOKUP(A3606,'[2]CLASES-TEMPORADA 2022_2023-2023'!$A:$M,13,0),"")</f>
        <v/>
      </c>
    </row>
    <row r="3607" spans="1:15" s="94" customFormat="1" x14ac:dyDescent="0.2">
      <c r="A3607" s="116">
        <v>17868</v>
      </c>
      <c r="B3607" s="90" t="s">
        <v>8750</v>
      </c>
      <c r="C3607" s="90" t="s">
        <v>1110</v>
      </c>
      <c r="D3607" s="90" t="s">
        <v>1570</v>
      </c>
      <c r="E3607" s="90" t="s">
        <v>23</v>
      </c>
      <c r="F3607" s="90" t="s">
        <v>6523</v>
      </c>
      <c r="G3607" s="90" t="s">
        <v>16717</v>
      </c>
      <c r="H3607" s="90" t="s">
        <v>913</v>
      </c>
      <c r="I3607" s="90" t="s">
        <v>1001</v>
      </c>
      <c r="J3607" s="116">
        <v>10043</v>
      </c>
      <c r="K3607" s="90" t="s">
        <v>1963</v>
      </c>
      <c r="L3607" s="90" t="s">
        <v>591</v>
      </c>
      <c r="M3607" s="94" t="str">
        <f t="shared" si="59"/>
        <v>VALVERDE Manuel</v>
      </c>
      <c r="N3607" s="94" t="str">
        <f>IFERROR(VLOOKUP(A3607,'[2]CLASES-TEMPORADA 2022_2023-2023'!$A:$M,12,0),"")</f>
        <v/>
      </c>
      <c r="O3607" s="90" t="str">
        <f>IFERROR(VLOOKUP(A3607,'[2]CLASES-TEMPORADA 2022_2023-2023'!$A:$M,13,0),"")</f>
        <v/>
      </c>
    </row>
    <row r="3608" spans="1:15" s="94" customFormat="1" x14ac:dyDescent="0.2">
      <c r="A3608" s="116">
        <v>17866</v>
      </c>
      <c r="B3608" s="90" t="s">
        <v>10851</v>
      </c>
      <c r="C3608" s="90" t="s">
        <v>6524</v>
      </c>
      <c r="D3608" s="90" t="s">
        <v>1341</v>
      </c>
      <c r="E3608" s="90" t="s">
        <v>1084</v>
      </c>
      <c r="F3608" s="90" t="s">
        <v>4509</v>
      </c>
      <c r="G3608" s="90" t="s">
        <v>16718</v>
      </c>
      <c r="H3608" s="90" t="s">
        <v>913</v>
      </c>
      <c r="I3608" s="90" t="s">
        <v>985</v>
      </c>
      <c r="J3608" s="116">
        <v>673</v>
      </c>
      <c r="K3608" s="90" t="s">
        <v>1963</v>
      </c>
      <c r="L3608" s="90" t="s">
        <v>583</v>
      </c>
      <c r="M3608" s="94" t="str">
        <f t="shared" si="59"/>
        <v>LOPÉZ Maria</v>
      </c>
      <c r="N3608" s="94" t="str">
        <f>IFERROR(VLOOKUP(A3608,'[2]CLASES-TEMPORADA 2022_2023-2023'!$A:$M,12,0),"")</f>
        <v/>
      </c>
      <c r="O3608" s="90" t="str">
        <f>IFERROR(VLOOKUP(A3608,'[2]CLASES-TEMPORADA 2022_2023-2023'!$A:$M,13,0),"")</f>
        <v/>
      </c>
    </row>
    <row r="3609" spans="1:15" s="94" customFormat="1" x14ac:dyDescent="0.2">
      <c r="A3609" s="116">
        <v>17865</v>
      </c>
      <c r="B3609" s="90" t="s">
        <v>8750</v>
      </c>
      <c r="C3609" s="90" t="s">
        <v>31</v>
      </c>
      <c r="D3609" s="90" t="s">
        <v>1341</v>
      </c>
      <c r="E3609" s="90" t="s">
        <v>2040</v>
      </c>
      <c r="F3609" s="90" t="s">
        <v>3910</v>
      </c>
      <c r="G3609" s="90" t="s">
        <v>16719</v>
      </c>
      <c r="H3609" s="90" t="s">
        <v>913</v>
      </c>
      <c r="I3609" s="90" t="s">
        <v>985</v>
      </c>
      <c r="J3609" s="116">
        <v>673</v>
      </c>
      <c r="K3609" s="90" t="s">
        <v>1963</v>
      </c>
      <c r="L3609" s="90" t="s">
        <v>583</v>
      </c>
      <c r="M3609" s="94" t="str">
        <f t="shared" si="59"/>
        <v>LOPEZ Juan</v>
      </c>
      <c r="N3609" s="94" t="str">
        <f>IFERROR(VLOOKUP(A3609,'[2]CLASES-TEMPORADA 2022_2023-2023'!$A:$M,12,0),"")</f>
        <v/>
      </c>
      <c r="O3609" s="90" t="str">
        <f>IFERROR(VLOOKUP(A3609,'[2]CLASES-TEMPORADA 2022_2023-2023'!$A:$M,13,0),"")</f>
        <v/>
      </c>
    </row>
    <row r="3610" spans="1:15" s="94" customFormat="1" x14ac:dyDescent="0.2">
      <c r="A3610" s="116">
        <v>17842</v>
      </c>
      <c r="B3610" s="90" t="s">
        <v>8750</v>
      </c>
      <c r="C3610" s="90" t="s">
        <v>31</v>
      </c>
      <c r="D3610" s="90" t="s">
        <v>135</v>
      </c>
      <c r="E3610" s="90" t="s">
        <v>16720</v>
      </c>
      <c r="F3610" s="90" t="s">
        <v>6088</v>
      </c>
      <c r="G3610" s="90" t="s">
        <v>16721</v>
      </c>
      <c r="H3610" s="90" t="s">
        <v>913</v>
      </c>
      <c r="I3610" s="90" t="s">
        <v>1482</v>
      </c>
      <c r="J3610" s="116">
        <v>577</v>
      </c>
      <c r="K3610" s="90" t="s">
        <v>1963</v>
      </c>
      <c r="L3610" s="90" t="s">
        <v>602</v>
      </c>
      <c r="M3610" s="94" t="str">
        <f t="shared" si="59"/>
        <v>LOPEZ Patricio</v>
      </c>
      <c r="N3610" s="94" t="str">
        <f>IFERROR(VLOOKUP(A3610,'[2]CLASES-TEMPORADA 2022_2023-2023'!$A:$M,12,0),"")</f>
        <v/>
      </c>
      <c r="O3610" s="90" t="str">
        <f>IFERROR(VLOOKUP(A3610,'[2]CLASES-TEMPORADA 2022_2023-2023'!$A:$M,13,0),"")</f>
        <v/>
      </c>
    </row>
    <row r="3611" spans="1:15" s="94" customFormat="1" x14ac:dyDescent="0.2">
      <c r="A3611" s="116">
        <v>17838</v>
      </c>
      <c r="B3611" s="90" t="s">
        <v>8750</v>
      </c>
      <c r="C3611" s="90" t="s">
        <v>25</v>
      </c>
      <c r="D3611" s="90" t="s">
        <v>36</v>
      </c>
      <c r="E3611" s="90" t="s">
        <v>3022</v>
      </c>
      <c r="F3611" s="90" t="s">
        <v>6525</v>
      </c>
      <c r="G3611" s="90" t="s">
        <v>16722</v>
      </c>
      <c r="H3611" s="90" t="s">
        <v>920</v>
      </c>
      <c r="I3611" s="90" t="s">
        <v>4648</v>
      </c>
      <c r="J3611" s="116">
        <v>724</v>
      </c>
      <c r="K3611" s="90" t="s">
        <v>1963</v>
      </c>
      <c r="L3611" s="90" t="s">
        <v>185</v>
      </c>
      <c r="M3611" s="94" t="str">
        <f t="shared" si="59"/>
        <v>MARTINEZ Raul</v>
      </c>
      <c r="N3611" s="94" t="str">
        <f>IFERROR(VLOOKUP(A3611,'[2]CLASES-TEMPORADA 2022_2023-2023'!$A:$M,12,0),"")</f>
        <v/>
      </c>
      <c r="O3611" s="90" t="str">
        <f>IFERROR(VLOOKUP(A3611,'[2]CLASES-TEMPORADA 2022_2023-2023'!$A:$M,13,0),"")</f>
        <v/>
      </c>
    </row>
    <row r="3612" spans="1:15" s="94" customFormat="1" x14ac:dyDescent="0.2">
      <c r="A3612" s="116">
        <v>17818</v>
      </c>
      <c r="B3612" s="90" t="s">
        <v>10851</v>
      </c>
      <c r="C3612" s="90" t="s">
        <v>26</v>
      </c>
      <c r="D3612" s="90" t="s">
        <v>46</v>
      </c>
      <c r="E3612" s="90" t="s">
        <v>6526</v>
      </c>
      <c r="F3612" s="90" t="s">
        <v>6527</v>
      </c>
      <c r="G3612" s="90" t="s">
        <v>16723</v>
      </c>
      <c r="H3612" s="90" t="s">
        <v>913</v>
      </c>
      <c r="I3612" s="90" t="s">
        <v>377</v>
      </c>
      <c r="J3612" s="116">
        <v>674</v>
      </c>
      <c r="K3612" s="90" t="s">
        <v>1963</v>
      </c>
      <c r="L3612" s="90" t="s">
        <v>184</v>
      </c>
      <c r="M3612" s="94" t="str">
        <f t="shared" si="59"/>
        <v>GOMEZ Nuria Esther</v>
      </c>
      <c r="N3612" s="94" t="str">
        <f>IFERROR(VLOOKUP(A3612,'[2]CLASES-TEMPORADA 2022_2023-2023'!$A:$M,12,0),"")</f>
        <v/>
      </c>
      <c r="O3612" s="90" t="str">
        <f>IFERROR(VLOOKUP(A3612,'[2]CLASES-TEMPORADA 2022_2023-2023'!$A:$M,13,0),"")</f>
        <v/>
      </c>
    </row>
    <row r="3613" spans="1:15" s="94" customFormat="1" x14ac:dyDescent="0.2">
      <c r="A3613" s="116">
        <v>17809</v>
      </c>
      <c r="B3613" s="90" t="s">
        <v>8750</v>
      </c>
      <c r="C3613" s="90" t="s">
        <v>2658</v>
      </c>
      <c r="D3613" s="90" t="s">
        <v>1732</v>
      </c>
      <c r="E3613" s="90" t="s">
        <v>6528</v>
      </c>
      <c r="F3613" s="90" t="s">
        <v>6529</v>
      </c>
      <c r="G3613" s="90" t="s">
        <v>16724</v>
      </c>
      <c r="H3613" s="90" t="s">
        <v>920</v>
      </c>
      <c r="I3613" s="90" t="s">
        <v>13474</v>
      </c>
      <c r="J3613" s="116">
        <v>10471</v>
      </c>
      <c r="K3613" s="90" t="s">
        <v>1963</v>
      </c>
      <c r="L3613" s="90" t="s">
        <v>583</v>
      </c>
      <c r="M3613" s="94" t="str">
        <f t="shared" si="59"/>
        <v>LIU Jia Hao</v>
      </c>
      <c r="N3613" s="94" t="str">
        <f>IFERROR(VLOOKUP(A3613,'[2]CLASES-TEMPORADA 2022_2023-2023'!$A:$M,12,0),"")</f>
        <v/>
      </c>
      <c r="O3613" s="90" t="str">
        <f>IFERROR(VLOOKUP(A3613,'[2]CLASES-TEMPORADA 2022_2023-2023'!$A:$M,13,0),"")</f>
        <v/>
      </c>
    </row>
    <row r="3614" spans="1:15" s="94" customFormat="1" x14ac:dyDescent="0.2">
      <c r="A3614" s="116">
        <v>17803</v>
      </c>
      <c r="B3614" s="90" t="s">
        <v>8750</v>
      </c>
      <c r="C3614" s="90" t="s">
        <v>6530</v>
      </c>
      <c r="D3614" s="90" t="s">
        <v>1532</v>
      </c>
      <c r="E3614" s="90" t="s">
        <v>48</v>
      </c>
      <c r="F3614" s="90" t="s">
        <v>6531</v>
      </c>
      <c r="G3614" s="90" t="s">
        <v>16725</v>
      </c>
      <c r="H3614" s="90" t="s">
        <v>913</v>
      </c>
      <c r="I3614" s="90" t="s">
        <v>966</v>
      </c>
      <c r="J3614" s="116">
        <v>502</v>
      </c>
      <c r="K3614" s="90" t="s">
        <v>1963</v>
      </c>
      <c r="L3614" s="90" t="s">
        <v>520</v>
      </c>
      <c r="M3614" s="94" t="str">
        <f t="shared" si="59"/>
        <v>DIZ Javier</v>
      </c>
      <c r="N3614" s="94" t="str">
        <f>IFERROR(VLOOKUP(A3614,'[2]CLASES-TEMPORADA 2022_2023-2023'!$A:$M,12,0),"")</f>
        <v/>
      </c>
      <c r="O3614" s="90" t="str">
        <f>IFERROR(VLOOKUP(A3614,'[2]CLASES-TEMPORADA 2022_2023-2023'!$A:$M,13,0),"")</f>
        <v/>
      </c>
    </row>
    <row r="3615" spans="1:15" s="94" customFormat="1" x14ac:dyDescent="0.2">
      <c r="A3615" s="116">
        <v>17801</v>
      </c>
      <c r="B3615" s="90" t="s">
        <v>8750</v>
      </c>
      <c r="C3615" s="90" t="s">
        <v>1577</v>
      </c>
      <c r="D3615" s="90" t="s">
        <v>1085</v>
      </c>
      <c r="E3615" s="90" t="s">
        <v>2030</v>
      </c>
      <c r="F3615" s="90" t="s">
        <v>6532</v>
      </c>
      <c r="G3615" s="90" t="s">
        <v>16726</v>
      </c>
      <c r="H3615" s="90" t="s">
        <v>913</v>
      </c>
      <c r="I3615" s="90" t="s">
        <v>1177</v>
      </c>
      <c r="J3615" s="116">
        <v>80</v>
      </c>
      <c r="K3615" s="90" t="s">
        <v>1963</v>
      </c>
      <c r="L3615" s="90" t="s">
        <v>185</v>
      </c>
      <c r="M3615" s="94" t="str">
        <f t="shared" si="59"/>
        <v>NAVARRO Pedro</v>
      </c>
      <c r="N3615" s="94" t="str">
        <f>IFERROR(VLOOKUP(A3615,'[2]CLASES-TEMPORADA 2022_2023-2023'!$A:$M,12,0),"")</f>
        <v/>
      </c>
      <c r="O3615" s="90" t="str">
        <f>IFERROR(VLOOKUP(A3615,'[2]CLASES-TEMPORADA 2022_2023-2023'!$A:$M,13,0),"")</f>
        <v/>
      </c>
    </row>
    <row r="3616" spans="1:15" s="94" customFormat="1" x14ac:dyDescent="0.2">
      <c r="A3616" s="116">
        <v>17785</v>
      </c>
      <c r="B3616" s="90" t="s">
        <v>8750</v>
      </c>
      <c r="C3616" s="90" t="s">
        <v>46</v>
      </c>
      <c r="D3616" s="90" t="s">
        <v>6533</v>
      </c>
      <c r="E3616" s="90" t="s">
        <v>3417</v>
      </c>
      <c r="F3616" s="90" t="s">
        <v>6534</v>
      </c>
      <c r="G3616" s="90" t="s">
        <v>16727</v>
      </c>
      <c r="H3616" s="90" t="s">
        <v>920</v>
      </c>
      <c r="I3616" s="90" t="s">
        <v>947</v>
      </c>
      <c r="J3616" s="116">
        <v>274</v>
      </c>
      <c r="K3616" s="90" t="s">
        <v>1963</v>
      </c>
      <c r="L3616" s="90" t="s">
        <v>588</v>
      </c>
      <c r="M3616" s="94" t="str">
        <f t="shared" si="59"/>
        <v>RODRIGUEZ Mikel</v>
      </c>
      <c r="N3616" s="94" t="str">
        <f>IFERROR(VLOOKUP(A3616,'[2]CLASES-TEMPORADA 2022_2023-2023'!$A:$M,12,0),"")</f>
        <v/>
      </c>
      <c r="O3616" s="90" t="str">
        <f>IFERROR(VLOOKUP(A3616,'[2]CLASES-TEMPORADA 2022_2023-2023'!$A:$M,13,0),"")</f>
        <v/>
      </c>
    </row>
    <row r="3617" spans="1:15" s="94" customFormat="1" x14ac:dyDescent="0.2">
      <c r="A3617" s="116">
        <v>17776</v>
      </c>
      <c r="B3617" s="90" t="s">
        <v>8750</v>
      </c>
      <c r="C3617" s="90" t="s">
        <v>91</v>
      </c>
      <c r="D3617" s="90" t="s">
        <v>6535</v>
      </c>
      <c r="E3617" s="90" t="s">
        <v>23</v>
      </c>
      <c r="F3617" s="90" t="s">
        <v>6536</v>
      </c>
      <c r="G3617" s="90" t="s">
        <v>16728</v>
      </c>
      <c r="H3617" s="90" t="s">
        <v>909</v>
      </c>
      <c r="I3617" s="90" t="s">
        <v>1231</v>
      </c>
      <c r="J3617" s="116">
        <v>727</v>
      </c>
      <c r="K3617" s="90" t="s">
        <v>1963</v>
      </c>
      <c r="L3617" s="90" t="s">
        <v>588</v>
      </c>
      <c r="M3617" s="94" t="str">
        <f t="shared" si="59"/>
        <v>ALVAREZ Manuel</v>
      </c>
      <c r="N3617" s="94" t="str">
        <f>IFERROR(VLOOKUP(A3617,'[2]CLASES-TEMPORADA 2022_2023-2023'!$A:$M,12,0),"")</f>
        <v/>
      </c>
      <c r="O3617" s="90" t="str">
        <f>IFERROR(VLOOKUP(A3617,'[2]CLASES-TEMPORADA 2022_2023-2023'!$A:$M,13,0),"")</f>
        <v/>
      </c>
    </row>
    <row r="3618" spans="1:15" s="94" customFormat="1" x14ac:dyDescent="0.2">
      <c r="A3618" s="116">
        <v>17772</v>
      </c>
      <c r="B3618" s="90" t="s">
        <v>8750</v>
      </c>
      <c r="C3618" s="90" t="s">
        <v>6537</v>
      </c>
      <c r="D3618" s="90" t="s">
        <v>6538</v>
      </c>
      <c r="E3618" s="90" t="s">
        <v>110</v>
      </c>
      <c r="F3618" s="90" t="s">
        <v>6539</v>
      </c>
      <c r="G3618" s="90" t="s">
        <v>16729</v>
      </c>
      <c r="H3618" s="90" t="s">
        <v>913</v>
      </c>
      <c r="I3618" s="90" t="s">
        <v>948</v>
      </c>
      <c r="J3618" s="116">
        <v>284</v>
      </c>
      <c r="K3618" s="90" t="s">
        <v>1963</v>
      </c>
      <c r="L3618" s="90" t="s">
        <v>588</v>
      </c>
      <c r="M3618" s="94" t="str">
        <f t="shared" si="59"/>
        <v>LOMBRAÑA Alvaro</v>
      </c>
      <c r="N3618" s="94" t="str">
        <f>IFERROR(VLOOKUP(A3618,'[2]CLASES-TEMPORADA 2022_2023-2023'!$A:$M,12,0),"")</f>
        <v/>
      </c>
      <c r="O3618" s="90" t="str">
        <f>IFERROR(VLOOKUP(A3618,'[2]CLASES-TEMPORADA 2022_2023-2023'!$A:$M,13,0),"")</f>
        <v/>
      </c>
    </row>
    <row r="3619" spans="1:15" s="94" customFormat="1" x14ac:dyDescent="0.2">
      <c r="A3619" s="116">
        <v>17768</v>
      </c>
      <c r="B3619" s="90" t="s">
        <v>8750</v>
      </c>
      <c r="C3619" s="90" t="s">
        <v>169</v>
      </c>
      <c r="D3619" s="90" t="s">
        <v>1552</v>
      </c>
      <c r="E3619" s="90" t="s">
        <v>24</v>
      </c>
      <c r="F3619" s="90" t="s">
        <v>16730</v>
      </c>
      <c r="G3619" s="90" t="s">
        <v>16731</v>
      </c>
      <c r="H3619" s="90" t="s">
        <v>913</v>
      </c>
      <c r="I3619" s="90" t="s">
        <v>1198</v>
      </c>
      <c r="J3619" s="116">
        <v>567</v>
      </c>
      <c r="K3619" s="90" t="s">
        <v>1963</v>
      </c>
      <c r="L3619" s="90" t="s">
        <v>520</v>
      </c>
      <c r="M3619" s="94" t="str">
        <f t="shared" si="59"/>
        <v>SÁNCHEZ Daniel</v>
      </c>
      <c r="N3619" s="94" t="str">
        <f>IFERROR(VLOOKUP(A3619,'[2]CLASES-TEMPORADA 2022_2023-2023'!$A:$M,12,0),"")</f>
        <v/>
      </c>
      <c r="O3619" s="90" t="str">
        <f>IFERROR(VLOOKUP(A3619,'[2]CLASES-TEMPORADA 2022_2023-2023'!$A:$M,13,0),"")</f>
        <v/>
      </c>
    </row>
    <row r="3620" spans="1:15" s="94" customFormat="1" x14ac:dyDescent="0.2">
      <c r="A3620" s="116">
        <v>17756</v>
      </c>
      <c r="B3620" s="90" t="s">
        <v>10851</v>
      </c>
      <c r="C3620" s="90" t="s">
        <v>1534</v>
      </c>
      <c r="D3620" s="90" t="s">
        <v>1710</v>
      </c>
      <c r="E3620" s="90" t="s">
        <v>6540</v>
      </c>
      <c r="F3620" s="90" t="s">
        <v>6155</v>
      </c>
      <c r="G3620" s="90" t="s">
        <v>16732</v>
      </c>
      <c r="H3620" s="90" t="s">
        <v>913</v>
      </c>
      <c r="I3620" s="90" t="s">
        <v>1206</v>
      </c>
      <c r="J3620" s="116">
        <v>10173</v>
      </c>
      <c r="K3620" s="90" t="s">
        <v>1963</v>
      </c>
      <c r="L3620" s="90" t="s">
        <v>587</v>
      </c>
      <c r="M3620" s="94" t="str">
        <f t="shared" si="59"/>
        <v>VIRGILI Jordina</v>
      </c>
      <c r="N3620" s="94" t="str">
        <f>IFERROR(VLOOKUP(A3620,'[2]CLASES-TEMPORADA 2022_2023-2023'!$A:$M,12,0),"")</f>
        <v/>
      </c>
      <c r="O3620" s="90" t="str">
        <f>IFERROR(VLOOKUP(A3620,'[2]CLASES-TEMPORADA 2022_2023-2023'!$A:$M,13,0),"")</f>
        <v/>
      </c>
    </row>
    <row r="3621" spans="1:15" s="94" customFormat="1" x14ac:dyDescent="0.2">
      <c r="A3621" s="116">
        <v>17755</v>
      </c>
      <c r="B3621" s="90" t="s">
        <v>10851</v>
      </c>
      <c r="C3621" s="90" t="s">
        <v>1534</v>
      </c>
      <c r="D3621" s="90" t="s">
        <v>1710</v>
      </c>
      <c r="E3621" s="90" t="s">
        <v>1366</v>
      </c>
      <c r="F3621" s="90" t="s">
        <v>2388</v>
      </c>
      <c r="G3621" s="90" t="s">
        <v>16733</v>
      </c>
      <c r="H3621" s="90" t="s">
        <v>913</v>
      </c>
      <c r="I3621" s="90" t="s">
        <v>1206</v>
      </c>
      <c r="J3621" s="116">
        <v>10173</v>
      </c>
      <c r="K3621" s="90" t="s">
        <v>1963</v>
      </c>
      <c r="L3621" s="90" t="s">
        <v>587</v>
      </c>
      <c r="M3621" s="94" t="str">
        <f t="shared" si="59"/>
        <v>VIRGILI Alba</v>
      </c>
      <c r="N3621" s="94" t="str">
        <f>IFERROR(VLOOKUP(A3621,'[2]CLASES-TEMPORADA 2022_2023-2023'!$A:$M,12,0),"")</f>
        <v/>
      </c>
      <c r="O3621" s="90" t="str">
        <f>IFERROR(VLOOKUP(A3621,'[2]CLASES-TEMPORADA 2022_2023-2023'!$A:$M,13,0),"")</f>
        <v/>
      </c>
    </row>
    <row r="3622" spans="1:15" s="94" customFormat="1" x14ac:dyDescent="0.2">
      <c r="A3622" s="116">
        <v>17728</v>
      </c>
      <c r="B3622" s="90" t="s">
        <v>8750</v>
      </c>
      <c r="C3622" s="90" t="s">
        <v>1691</v>
      </c>
      <c r="D3622" s="90" t="s">
        <v>6542</v>
      </c>
      <c r="E3622" s="90" t="s">
        <v>1459</v>
      </c>
      <c r="F3622" s="90" t="s">
        <v>6543</v>
      </c>
      <c r="G3622" s="90" t="s">
        <v>16734</v>
      </c>
      <c r="H3622" s="90" t="s">
        <v>909</v>
      </c>
      <c r="I3622" s="90" t="s">
        <v>1201</v>
      </c>
      <c r="J3622" s="116">
        <v>10314</v>
      </c>
      <c r="K3622" s="90" t="s">
        <v>1963</v>
      </c>
      <c r="L3622" s="90" t="s">
        <v>587</v>
      </c>
      <c r="M3622" s="94" t="str">
        <f t="shared" si="59"/>
        <v>SANS Guillem</v>
      </c>
      <c r="N3622" s="94" t="str">
        <f>IFERROR(VLOOKUP(A3622,'[2]CLASES-TEMPORADA 2022_2023-2023'!$A:$M,12,0),"")</f>
        <v/>
      </c>
      <c r="O3622" s="90" t="str">
        <f>IFERROR(VLOOKUP(A3622,'[2]CLASES-TEMPORADA 2022_2023-2023'!$A:$M,13,0),"")</f>
        <v/>
      </c>
    </row>
    <row r="3623" spans="1:15" s="94" customFormat="1" x14ac:dyDescent="0.2">
      <c r="A3623" s="116">
        <v>17727</v>
      </c>
      <c r="B3623" s="90" t="s">
        <v>8750</v>
      </c>
      <c r="C3623" s="90" t="s">
        <v>29</v>
      </c>
      <c r="D3623" s="90" t="s">
        <v>1780</v>
      </c>
      <c r="E3623" s="90" t="s">
        <v>3099</v>
      </c>
      <c r="F3623" s="90" t="s">
        <v>6544</v>
      </c>
      <c r="G3623" s="90" t="s">
        <v>16735</v>
      </c>
      <c r="H3623" s="90" t="s">
        <v>909</v>
      </c>
      <c r="I3623" s="90" t="s">
        <v>949</v>
      </c>
      <c r="J3623" s="116">
        <v>295</v>
      </c>
      <c r="K3623" s="90" t="s">
        <v>1963</v>
      </c>
      <c r="L3623" s="90" t="s">
        <v>587</v>
      </c>
      <c r="M3623" s="94" t="str">
        <f t="shared" si="59"/>
        <v>SANCHEZ Agustin</v>
      </c>
      <c r="N3623" s="94" t="str">
        <f>IFERROR(VLOOKUP(A3623,'[2]CLASES-TEMPORADA 2022_2023-2023'!$A:$M,12,0),"")</f>
        <v/>
      </c>
      <c r="O3623" s="90" t="str">
        <f>IFERROR(VLOOKUP(A3623,'[2]CLASES-TEMPORADA 2022_2023-2023'!$A:$M,13,0),"")</f>
        <v/>
      </c>
    </row>
    <row r="3624" spans="1:15" s="94" customFormat="1" x14ac:dyDescent="0.2">
      <c r="A3624" s="116">
        <v>17717</v>
      </c>
      <c r="B3624" s="90" t="s">
        <v>8750</v>
      </c>
      <c r="C3624" s="90" t="s">
        <v>46</v>
      </c>
      <c r="D3624" s="90" t="s">
        <v>29</v>
      </c>
      <c r="E3624" s="90" t="s">
        <v>16736</v>
      </c>
      <c r="F3624" s="90" t="s">
        <v>16737</v>
      </c>
      <c r="G3624" s="90" t="s">
        <v>16738</v>
      </c>
      <c r="H3624" s="90" t="s">
        <v>913</v>
      </c>
      <c r="I3624" s="90" t="s">
        <v>1206</v>
      </c>
      <c r="J3624" s="116">
        <v>10173</v>
      </c>
      <c r="K3624" s="90" t="s">
        <v>1963</v>
      </c>
      <c r="L3624" s="90" t="s">
        <v>587</v>
      </c>
      <c r="M3624" s="94" t="str">
        <f t="shared" si="59"/>
        <v>RODRIGUEZ Boris</v>
      </c>
      <c r="N3624" s="94" t="str">
        <f>IFERROR(VLOOKUP(A3624,'[2]CLASES-TEMPORADA 2022_2023-2023'!$A:$M,12,0),"")</f>
        <v/>
      </c>
      <c r="O3624" s="90" t="str">
        <f>IFERROR(VLOOKUP(A3624,'[2]CLASES-TEMPORADA 2022_2023-2023'!$A:$M,13,0),"")</f>
        <v/>
      </c>
    </row>
    <row r="3625" spans="1:15" s="94" customFormat="1" x14ac:dyDescent="0.2">
      <c r="A3625" s="116">
        <v>17709</v>
      </c>
      <c r="B3625" s="90" t="s">
        <v>8750</v>
      </c>
      <c r="C3625" s="90" t="s">
        <v>2207</v>
      </c>
      <c r="D3625" s="90" t="s">
        <v>1474</v>
      </c>
      <c r="E3625" s="90" t="s">
        <v>6545</v>
      </c>
      <c r="F3625" s="90" t="s">
        <v>6546</v>
      </c>
      <c r="G3625" s="90" t="s">
        <v>16739</v>
      </c>
      <c r="H3625" s="90" t="s">
        <v>909</v>
      </c>
      <c r="I3625" s="90" t="s">
        <v>1005</v>
      </c>
      <c r="J3625" s="116">
        <v>10064</v>
      </c>
      <c r="K3625" s="90" t="s">
        <v>1963</v>
      </c>
      <c r="L3625" s="90" t="s">
        <v>587</v>
      </c>
      <c r="M3625" s="94" t="str">
        <f t="shared" si="59"/>
        <v>RIUS Eusebi</v>
      </c>
      <c r="N3625" s="94" t="str">
        <f>IFERROR(VLOOKUP(A3625,'[2]CLASES-TEMPORADA 2022_2023-2023'!$A:$M,12,0),"")</f>
        <v/>
      </c>
      <c r="O3625" s="90" t="str">
        <f>IFERROR(VLOOKUP(A3625,'[2]CLASES-TEMPORADA 2022_2023-2023'!$A:$M,13,0),"")</f>
        <v/>
      </c>
    </row>
    <row r="3626" spans="1:15" s="94" customFormat="1" x14ac:dyDescent="0.2">
      <c r="A3626" s="116">
        <v>17708</v>
      </c>
      <c r="B3626" s="90" t="s">
        <v>8750</v>
      </c>
      <c r="C3626" s="90" t="s">
        <v>1568</v>
      </c>
      <c r="D3626" s="90" t="s">
        <v>1569</v>
      </c>
      <c r="E3626" s="90" t="s">
        <v>3484</v>
      </c>
      <c r="F3626" s="90" t="s">
        <v>6547</v>
      </c>
      <c r="G3626" s="90" t="s">
        <v>16740</v>
      </c>
      <c r="H3626" s="90" t="s">
        <v>920</v>
      </c>
      <c r="I3626" s="90" t="s">
        <v>1213</v>
      </c>
      <c r="J3626" s="116">
        <v>10149</v>
      </c>
      <c r="K3626" s="90" t="s">
        <v>1963</v>
      </c>
      <c r="L3626" s="90" t="s">
        <v>587</v>
      </c>
      <c r="M3626" s="94" t="str">
        <f t="shared" si="59"/>
        <v>RIMBAU Joaquim</v>
      </c>
      <c r="N3626" s="94" t="str">
        <f>IFERROR(VLOOKUP(A3626,'[2]CLASES-TEMPORADA 2022_2023-2023'!$A:$M,12,0),"")</f>
        <v/>
      </c>
      <c r="O3626" s="90" t="str">
        <f>IFERROR(VLOOKUP(A3626,'[2]CLASES-TEMPORADA 2022_2023-2023'!$A:$M,13,0),"")</f>
        <v/>
      </c>
    </row>
    <row r="3627" spans="1:15" s="94" customFormat="1" x14ac:dyDescent="0.2">
      <c r="A3627" s="116">
        <v>17702</v>
      </c>
      <c r="B3627" s="90" t="s">
        <v>8750</v>
      </c>
      <c r="C3627" s="90" t="s">
        <v>118</v>
      </c>
      <c r="D3627" s="90" t="s">
        <v>1878</v>
      </c>
      <c r="E3627" s="90" t="s">
        <v>4017</v>
      </c>
      <c r="F3627" s="90" t="s">
        <v>6548</v>
      </c>
      <c r="G3627" s="90" t="s">
        <v>14485</v>
      </c>
      <c r="H3627" s="90" t="s">
        <v>913</v>
      </c>
      <c r="I3627" s="90" t="s">
        <v>974</v>
      </c>
      <c r="J3627" s="116">
        <v>538</v>
      </c>
      <c r="K3627" s="90" t="s">
        <v>1963</v>
      </c>
      <c r="L3627" s="90" t="s">
        <v>587</v>
      </c>
      <c r="M3627" s="94" t="str">
        <f t="shared" si="59"/>
        <v>REDONDO Manel</v>
      </c>
      <c r="N3627" s="94" t="str">
        <f>IFERROR(VLOOKUP(A3627,'[2]CLASES-TEMPORADA 2022_2023-2023'!$A:$M,12,0),"")</f>
        <v/>
      </c>
      <c r="O3627" s="90" t="str">
        <f>IFERROR(VLOOKUP(A3627,'[2]CLASES-TEMPORADA 2022_2023-2023'!$A:$M,13,0),"")</f>
        <v/>
      </c>
    </row>
    <row r="3628" spans="1:15" s="94" customFormat="1" x14ac:dyDescent="0.2">
      <c r="A3628" s="116">
        <v>17697</v>
      </c>
      <c r="B3628" s="90" t="s">
        <v>8750</v>
      </c>
      <c r="C3628" s="90" t="s">
        <v>6551</v>
      </c>
      <c r="D3628" s="90" t="s">
        <v>2930</v>
      </c>
      <c r="E3628" s="90" t="s">
        <v>3107</v>
      </c>
      <c r="F3628" s="90" t="s">
        <v>6552</v>
      </c>
      <c r="G3628" s="90" t="s">
        <v>16741</v>
      </c>
      <c r="H3628" s="90" t="s">
        <v>909</v>
      </c>
      <c r="I3628" s="90" t="s">
        <v>1128</v>
      </c>
      <c r="J3628" s="116">
        <v>300</v>
      </c>
      <c r="K3628" s="90" t="s">
        <v>1963</v>
      </c>
      <c r="L3628" s="90" t="s">
        <v>587</v>
      </c>
      <c r="M3628" s="94" t="str">
        <f t="shared" si="59"/>
        <v>POYATOS Xavier</v>
      </c>
      <c r="N3628" s="94" t="str">
        <f>IFERROR(VLOOKUP(A3628,'[2]CLASES-TEMPORADA 2022_2023-2023'!$A:$M,12,0),"")</f>
        <v/>
      </c>
      <c r="O3628" s="90" t="str">
        <f>IFERROR(VLOOKUP(A3628,'[2]CLASES-TEMPORADA 2022_2023-2023'!$A:$M,13,0),"")</f>
        <v/>
      </c>
    </row>
    <row r="3629" spans="1:15" s="94" customFormat="1" x14ac:dyDescent="0.2">
      <c r="A3629" s="116">
        <v>17694</v>
      </c>
      <c r="B3629" s="90" t="s">
        <v>8750</v>
      </c>
      <c r="C3629" s="90" t="s">
        <v>1547</v>
      </c>
      <c r="D3629" s="90" t="s">
        <v>6553</v>
      </c>
      <c r="E3629" s="90" t="s">
        <v>1737</v>
      </c>
      <c r="F3629" s="90" t="s">
        <v>6554</v>
      </c>
      <c r="G3629" s="90" t="s">
        <v>16742</v>
      </c>
      <c r="H3629" s="90" t="s">
        <v>913</v>
      </c>
      <c r="I3629" s="90" t="s">
        <v>1188</v>
      </c>
      <c r="J3629" s="116">
        <v>251</v>
      </c>
      <c r="K3629" s="90" t="s">
        <v>1963</v>
      </c>
      <c r="L3629" s="90" t="s">
        <v>587</v>
      </c>
      <c r="M3629" s="94" t="str">
        <f t="shared" si="59"/>
        <v>PONS Arnau</v>
      </c>
      <c r="N3629" s="94" t="str">
        <f>IFERROR(VLOOKUP(A3629,'[2]CLASES-TEMPORADA 2022_2023-2023'!$A:$M,12,0),"")</f>
        <v/>
      </c>
      <c r="O3629" s="90" t="str">
        <f>IFERROR(VLOOKUP(A3629,'[2]CLASES-TEMPORADA 2022_2023-2023'!$A:$M,13,0),"")</f>
        <v/>
      </c>
    </row>
    <row r="3630" spans="1:15" s="94" customFormat="1" x14ac:dyDescent="0.2">
      <c r="A3630" s="116">
        <v>17655</v>
      </c>
      <c r="B3630" s="90" t="s">
        <v>10851</v>
      </c>
      <c r="C3630" s="90" t="s">
        <v>1659</v>
      </c>
      <c r="D3630" s="90" t="s">
        <v>16743</v>
      </c>
      <c r="E3630" s="90" t="s">
        <v>2567</v>
      </c>
      <c r="F3630" s="90" t="s">
        <v>16744</v>
      </c>
      <c r="G3630" s="90" t="s">
        <v>15026</v>
      </c>
      <c r="H3630" s="90" t="s">
        <v>913</v>
      </c>
      <c r="I3630" s="90" t="s">
        <v>374</v>
      </c>
      <c r="J3630" s="116">
        <v>655</v>
      </c>
      <c r="K3630" s="90" t="s">
        <v>1963</v>
      </c>
      <c r="L3630" s="90" t="s">
        <v>587</v>
      </c>
      <c r="M3630" s="94" t="str">
        <f t="shared" si="59"/>
        <v>MONTSERRAT Laia</v>
      </c>
      <c r="N3630" s="94" t="str">
        <f>IFERROR(VLOOKUP(A3630,'[2]CLASES-TEMPORADA 2022_2023-2023'!$A:$M,12,0),"")</f>
        <v/>
      </c>
      <c r="O3630" s="90" t="str">
        <f>IFERROR(VLOOKUP(A3630,'[2]CLASES-TEMPORADA 2022_2023-2023'!$A:$M,13,0),"")</f>
        <v/>
      </c>
    </row>
    <row r="3631" spans="1:15" s="94" customFormat="1" x14ac:dyDescent="0.2">
      <c r="A3631" s="116">
        <v>17632</v>
      </c>
      <c r="B3631" s="90" t="s">
        <v>8750</v>
      </c>
      <c r="C3631" s="90" t="s">
        <v>5520</v>
      </c>
      <c r="D3631" s="90" t="s">
        <v>8759</v>
      </c>
      <c r="E3631" s="90" t="s">
        <v>30</v>
      </c>
      <c r="F3631" s="90" t="s">
        <v>16745</v>
      </c>
      <c r="G3631" s="90" t="s">
        <v>16746</v>
      </c>
      <c r="H3631" s="90" t="s">
        <v>920</v>
      </c>
      <c r="I3631" s="90" t="s">
        <v>362</v>
      </c>
      <c r="J3631" s="116">
        <v>630</v>
      </c>
      <c r="K3631" s="90" t="s">
        <v>1963</v>
      </c>
      <c r="L3631" s="90" t="s">
        <v>587</v>
      </c>
      <c r="M3631" s="94" t="str">
        <f t="shared" si="59"/>
        <v>MARTÍN Ricard</v>
      </c>
      <c r="N3631" s="94" t="str">
        <f>IFERROR(VLOOKUP(A3631,'[2]CLASES-TEMPORADA 2022_2023-2023'!$A:$M,12,0),"")</f>
        <v/>
      </c>
      <c r="O3631" s="90" t="str">
        <f>IFERROR(VLOOKUP(A3631,'[2]CLASES-TEMPORADA 2022_2023-2023'!$A:$M,13,0),"")</f>
        <v/>
      </c>
    </row>
    <row r="3632" spans="1:15" s="94" customFormat="1" x14ac:dyDescent="0.2">
      <c r="A3632" s="116">
        <v>17622</v>
      </c>
      <c r="B3632" s="90" t="s">
        <v>8750</v>
      </c>
      <c r="C3632" s="90" t="s">
        <v>1362</v>
      </c>
      <c r="D3632" s="90" t="s">
        <v>69</v>
      </c>
      <c r="E3632" s="90" t="s">
        <v>5655</v>
      </c>
      <c r="F3632" s="90" t="s">
        <v>6555</v>
      </c>
      <c r="G3632" s="90" t="s">
        <v>16747</v>
      </c>
      <c r="H3632" s="90" t="s">
        <v>913</v>
      </c>
      <c r="I3632" s="90" t="s">
        <v>1159</v>
      </c>
      <c r="J3632" s="116">
        <v>259</v>
      </c>
      <c r="K3632" s="90" t="s">
        <v>1963</v>
      </c>
      <c r="L3632" s="90" t="s">
        <v>587</v>
      </c>
      <c r="M3632" s="94" t="str">
        <f t="shared" si="59"/>
        <v>LUCO Bernat</v>
      </c>
      <c r="N3632" s="94" t="str">
        <f>IFERROR(VLOOKUP(A3632,'[2]CLASES-TEMPORADA 2022_2023-2023'!$A:$M,12,0),"")</f>
        <v/>
      </c>
      <c r="O3632" s="90" t="str">
        <f>IFERROR(VLOOKUP(A3632,'[2]CLASES-TEMPORADA 2022_2023-2023'!$A:$M,13,0),"")</f>
        <v/>
      </c>
    </row>
    <row r="3633" spans="1:15" s="94" customFormat="1" x14ac:dyDescent="0.2">
      <c r="A3633" s="116">
        <v>17621</v>
      </c>
      <c r="B3633" s="90" t="s">
        <v>8750</v>
      </c>
      <c r="C3633" s="90" t="s">
        <v>6556</v>
      </c>
      <c r="D3633" s="90" t="s">
        <v>91</v>
      </c>
      <c r="E3633" s="90" t="s">
        <v>54</v>
      </c>
      <c r="F3633" s="90" t="s">
        <v>6557</v>
      </c>
      <c r="G3633" s="90" t="s">
        <v>16748</v>
      </c>
      <c r="H3633" s="90" t="s">
        <v>909</v>
      </c>
      <c r="I3633" s="90" t="s">
        <v>949</v>
      </c>
      <c r="J3633" s="116">
        <v>295</v>
      </c>
      <c r="K3633" s="90" t="s">
        <v>1963</v>
      </c>
      <c r="L3633" s="90" t="s">
        <v>587</v>
      </c>
      <c r="M3633" s="94" t="str">
        <f t="shared" si="59"/>
        <v>LOREN Carlos</v>
      </c>
      <c r="N3633" s="94" t="str">
        <f>IFERROR(VLOOKUP(A3633,'[2]CLASES-TEMPORADA 2022_2023-2023'!$A:$M,12,0),"")</f>
        <v/>
      </c>
      <c r="O3633" s="90" t="str">
        <f>IFERROR(VLOOKUP(A3633,'[2]CLASES-TEMPORADA 2022_2023-2023'!$A:$M,13,0),"")</f>
        <v/>
      </c>
    </row>
    <row r="3634" spans="1:15" s="94" customFormat="1" x14ac:dyDescent="0.2">
      <c r="A3634" s="116">
        <v>17615</v>
      </c>
      <c r="B3634" s="90" t="s">
        <v>8750</v>
      </c>
      <c r="C3634" s="90" t="s">
        <v>2280</v>
      </c>
      <c r="D3634" s="90" t="s">
        <v>1376</v>
      </c>
      <c r="E3634" s="90" t="s">
        <v>2034</v>
      </c>
      <c r="F3634" s="90" t="s">
        <v>5488</v>
      </c>
      <c r="G3634" s="90" t="s">
        <v>16749</v>
      </c>
      <c r="H3634" s="90" t="s">
        <v>913</v>
      </c>
      <c r="I3634" s="90" t="s">
        <v>1187</v>
      </c>
      <c r="J3634" s="116">
        <v>246</v>
      </c>
      <c r="K3634" s="90" t="s">
        <v>1963</v>
      </c>
      <c r="L3634" s="90" t="s">
        <v>587</v>
      </c>
      <c r="M3634" s="94" t="str">
        <f t="shared" si="59"/>
        <v>LLORENS Victor</v>
      </c>
      <c r="N3634" s="94" t="str">
        <f>IFERROR(VLOOKUP(A3634,'[2]CLASES-TEMPORADA 2022_2023-2023'!$A:$M,12,0),"")</f>
        <v/>
      </c>
      <c r="O3634" s="90" t="str">
        <f>IFERROR(VLOOKUP(A3634,'[2]CLASES-TEMPORADA 2022_2023-2023'!$A:$M,13,0),"")</f>
        <v/>
      </c>
    </row>
    <row r="3635" spans="1:15" s="94" customFormat="1" x14ac:dyDescent="0.2">
      <c r="A3635" s="116">
        <v>17588</v>
      </c>
      <c r="B3635" s="90" t="s">
        <v>8750</v>
      </c>
      <c r="C3635" s="90" t="s">
        <v>5903</v>
      </c>
      <c r="D3635" s="90" t="s">
        <v>5904</v>
      </c>
      <c r="E3635" s="90" t="s">
        <v>2037</v>
      </c>
      <c r="F3635" s="90" t="s">
        <v>2368</v>
      </c>
      <c r="G3635" s="90" t="s">
        <v>16750</v>
      </c>
      <c r="H3635" s="90" t="s">
        <v>913</v>
      </c>
      <c r="I3635" s="90" t="s">
        <v>272</v>
      </c>
      <c r="J3635" s="116">
        <v>290</v>
      </c>
      <c r="K3635" s="90" t="s">
        <v>1963</v>
      </c>
      <c r="L3635" s="90" t="s">
        <v>587</v>
      </c>
      <c r="M3635" s="94" t="str">
        <f t="shared" si="59"/>
        <v>FOLCH Pau</v>
      </c>
      <c r="N3635" s="94" t="str">
        <f>IFERROR(VLOOKUP(A3635,'[2]CLASES-TEMPORADA 2022_2023-2023'!$A:$M,12,0),"")</f>
        <v/>
      </c>
      <c r="O3635" s="90" t="str">
        <f>IFERROR(VLOOKUP(A3635,'[2]CLASES-TEMPORADA 2022_2023-2023'!$A:$M,13,0),"")</f>
        <v/>
      </c>
    </row>
    <row r="3636" spans="1:15" s="94" customFormat="1" x14ac:dyDescent="0.2">
      <c r="A3636" s="116">
        <v>17587</v>
      </c>
      <c r="B3636" s="90" t="s">
        <v>8750</v>
      </c>
      <c r="C3636" s="90" t="s">
        <v>5903</v>
      </c>
      <c r="D3636" s="90" t="s">
        <v>5904</v>
      </c>
      <c r="E3636" s="90" t="s">
        <v>3102</v>
      </c>
      <c r="F3636" s="90" t="s">
        <v>6558</v>
      </c>
      <c r="G3636" s="90" t="s">
        <v>16751</v>
      </c>
      <c r="H3636" s="90" t="s">
        <v>913</v>
      </c>
      <c r="I3636" s="90" t="s">
        <v>272</v>
      </c>
      <c r="J3636" s="116">
        <v>290</v>
      </c>
      <c r="K3636" s="90" t="s">
        <v>1963</v>
      </c>
      <c r="L3636" s="90" t="s">
        <v>587</v>
      </c>
      <c r="M3636" s="94" t="str">
        <f t="shared" si="59"/>
        <v>FOLCH Marti</v>
      </c>
      <c r="N3636" s="94" t="str">
        <f>IFERROR(VLOOKUP(A3636,'[2]CLASES-TEMPORADA 2022_2023-2023'!$A:$M,12,0),"")</f>
        <v/>
      </c>
      <c r="O3636" s="90" t="str">
        <f>IFERROR(VLOOKUP(A3636,'[2]CLASES-TEMPORADA 2022_2023-2023'!$A:$M,13,0),"")</f>
        <v/>
      </c>
    </row>
    <row r="3637" spans="1:15" s="94" customFormat="1" x14ac:dyDescent="0.2">
      <c r="A3637" s="116">
        <v>17582</v>
      </c>
      <c r="B3637" s="90" t="s">
        <v>10851</v>
      </c>
      <c r="C3637" s="90" t="s">
        <v>22</v>
      </c>
      <c r="D3637" s="90" t="s">
        <v>25</v>
      </c>
      <c r="E3637" s="90" t="s">
        <v>1366</v>
      </c>
      <c r="F3637" s="90" t="s">
        <v>6559</v>
      </c>
      <c r="G3637" s="90" t="s">
        <v>16752</v>
      </c>
      <c r="H3637" s="90" t="s">
        <v>913</v>
      </c>
      <c r="I3637" s="90" t="s">
        <v>1175</v>
      </c>
      <c r="J3637" s="116">
        <v>561</v>
      </c>
      <c r="K3637" s="90" t="s">
        <v>1963</v>
      </c>
      <c r="L3637" s="90" t="s">
        <v>184</v>
      </c>
      <c r="M3637" s="94" t="str">
        <f t="shared" si="59"/>
        <v>FERNANDEZ Alba</v>
      </c>
      <c r="N3637" s="94" t="str">
        <f>IFERROR(VLOOKUP(A3637,'[2]CLASES-TEMPORADA 2022_2023-2023'!$A:$M,12,0),"")</f>
        <v/>
      </c>
      <c r="O3637" s="90" t="str">
        <f>IFERROR(VLOOKUP(A3637,'[2]CLASES-TEMPORADA 2022_2023-2023'!$A:$M,13,0),"")</f>
        <v/>
      </c>
    </row>
    <row r="3638" spans="1:15" s="94" customFormat="1" x14ac:dyDescent="0.2">
      <c r="A3638" s="116">
        <v>17577</v>
      </c>
      <c r="B3638" s="90" t="s">
        <v>8750</v>
      </c>
      <c r="C3638" s="90" t="s">
        <v>6560</v>
      </c>
      <c r="D3638" s="90" t="s">
        <v>6561</v>
      </c>
      <c r="E3638" s="90" t="s">
        <v>4162</v>
      </c>
      <c r="F3638" s="90" t="s">
        <v>6562</v>
      </c>
      <c r="G3638" s="90" t="s">
        <v>16753</v>
      </c>
      <c r="H3638" s="90" t="s">
        <v>913</v>
      </c>
      <c r="I3638" s="90" t="s">
        <v>272</v>
      </c>
      <c r="J3638" s="116">
        <v>290</v>
      </c>
      <c r="K3638" s="90" t="s">
        <v>1963</v>
      </c>
      <c r="L3638" s="90" t="s">
        <v>587</v>
      </c>
      <c r="M3638" s="94" t="str">
        <f t="shared" si="59"/>
        <v>FELIP Eduard</v>
      </c>
      <c r="N3638" s="94" t="str">
        <f>IFERROR(VLOOKUP(A3638,'[2]CLASES-TEMPORADA 2022_2023-2023'!$A:$M,12,0),"")</f>
        <v/>
      </c>
      <c r="O3638" s="90" t="str">
        <f>IFERROR(VLOOKUP(A3638,'[2]CLASES-TEMPORADA 2022_2023-2023'!$A:$M,13,0),"")</f>
        <v/>
      </c>
    </row>
    <row r="3639" spans="1:15" s="94" customFormat="1" x14ac:dyDescent="0.2">
      <c r="A3639" s="116">
        <v>17545</v>
      </c>
      <c r="B3639" s="90" t="s">
        <v>8750</v>
      </c>
      <c r="C3639" s="90" t="s">
        <v>6563</v>
      </c>
      <c r="D3639" s="90" t="s">
        <v>1754</v>
      </c>
      <c r="E3639" s="90" t="s">
        <v>54</v>
      </c>
      <c r="F3639" s="90" t="s">
        <v>6564</v>
      </c>
      <c r="G3639" s="90" t="s">
        <v>16754</v>
      </c>
      <c r="H3639" s="90" t="s">
        <v>920</v>
      </c>
      <c r="I3639" s="90" t="s">
        <v>1213</v>
      </c>
      <c r="J3639" s="116">
        <v>10149</v>
      </c>
      <c r="K3639" s="90" t="s">
        <v>1963</v>
      </c>
      <c r="L3639" s="90" t="s">
        <v>587</v>
      </c>
      <c r="M3639" s="94" t="str">
        <f t="shared" si="59"/>
        <v>CAPILLA Carlos</v>
      </c>
      <c r="N3639" s="94" t="str">
        <f>IFERROR(VLOOKUP(A3639,'[2]CLASES-TEMPORADA 2022_2023-2023'!$A:$M,12,0),"")</f>
        <v/>
      </c>
      <c r="O3639" s="90" t="str">
        <f>IFERROR(VLOOKUP(A3639,'[2]CLASES-TEMPORADA 2022_2023-2023'!$A:$M,13,0),"")</f>
        <v/>
      </c>
    </row>
    <row r="3640" spans="1:15" s="94" customFormat="1" x14ac:dyDescent="0.2">
      <c r="A3640" s="116">
        <v>17526</v>
      </c>
      <c r="B3640" s="90" t="s">
        <v>8750</v>
      </c>
      <c r="C3640" s="90" t="s">
        <v>16755</v>
      </c>
      <c r="D3640" s="90" t="s">
        <v>1529</v>
      </c>
      <c r="E3640" s="90" t="s">
        <v>41</v>
      </c>
      <c r="F3640" s="90" t="s">
        <v>16756</v>
      </c>
      <c r="G3640" s="90" t="s">
        <v>16757</v>
      </c>
      <c r="H3640" s="90" t="s">
        <v>920</v>
      </c>
      <c r="I3640" s="90" t="s">
        <v>4965</v>
      </c>
      <c r="J3640" s="116">
        <v>260</v>
      </c>
      <c r="K3640" s="90" t="s">
        <v>1963</v>
      </c>
      <c r="L3640" s="90" t="s">
        <v>587</v>
      </c>
      <c r="M3640" s="94" t="str">
        <f t="shared" si="59"/>
        <v>BARTOLÍ David</v>
      </c>
      <c r="N3640" s="94" t="str">
        <f>IFERROR(VLOOKUP(A3640,'[2]CLASES-TEMPORADA 2022_2023-2023'!$A:$M,12,0),"")</f>
        <v/>
      </c>
      <c r="O3640" s="90" t="str">
        <f>IFERROR(VLOOKUP(A3640,'[2]CLASES-TEMPORADA 2022_2023-2023'!$A:$M,13,0),"")</f>
        <v/>
      </c>
    </row>
    <row r="3641" spans="1:15" s="94" customFormat="1" x14ac:dyDescent="0.2">
      <c r="A3641" s="116">
        <v>17520</v>
      </c>
      <c r="B3641" s="90" t="s">
        <v>8750</v>
      </c>
      <c r="C3641" s="90" t="s">
        <v>1491</v>
      </c>
      <c r="D3641" s="90" t="s">
        <v>1877</v>
      </c>
      <c r="E3641" s="90" t="s">
        <v>1426</v>
      </c>
      <c r="F3641" s="90" t="s">
        <v>6565</v>
      </c>
      <c r="G3641" s="90" t="s">
        <v>16758</v>
      </c>
      <c r="H3641" s="90" t="s">
        <v>909</v>
      </c>
      <c r="I3641" s="90" t="s">
        <v>354</v>
      </c>
      <c r="J3641" s="116">
        <v>598</v>
      </c>
      <c r="K3641" s="90" t="s">
        <v>1963</v>
      </c>
      <c r="L3641" s="90" t="s">
        <v>587</v>
      </c>
      <c r="M3641" s="94" t="str">
        <f t="shared" ref="M3641:M3704" si="60">CONCATENATE(C3641," ",PROPER(E3641))</f>
        <v>BADIA Albert</v>
      </c>
      <c r="N3641" s="94" t="str">
        <f>IFERROR(VLOOKUP(A3641,'[2]CLASES-TEMPORADA 2022_2023-2023'!$A:$M,12,0),"")</f>
        <v/>
      </c>
      <c r="O3641" s="90" t="str">
        <f>IFERROR(VLOOKUP(A3641,'[2]CLASES-TEMPORADA 2022_2023-2023'!$A:$M,13,0),"")</f>
        <v/>
      </c>
    </row>
    <row r="3642" spans="1:15" s="94" customFormat="1" x14ac:dyDescent="0.2">
      <c r="A3642" s="116">
        <v>17519</v>
      </c>
      <c r="B3642" s="90" t="s">
        <v>8750</v>
      </c>
      <c r="C3642" s="90" t="s">
        <v>1139</v>
      </c>
      <c r="D3642" s="90" t="s">
        <v>1577</v>
      </c>
      <c r="E3642" s="90" t="s">
        <v>41</v>
      </c>
      <c r="F3642" s="90" t="s">
        <v>6566</v>
      </c>
      <c r="G3642" s="90" t="s">
        <v>16759</v>
      </c>
      <c r="H3642" s="90" t="s">
        <v>913</v>
      </c>
      <c r="I3642" s="90" t="s">
        <v>1137</v>
      </c>
      <c r="J3642" s="116">
        <v>299</v>
      </c>
      <c r="K3642" s="90" t="s">
        <v>1963</v>
      </c>
      <c r="L3642" s="90" t="s">
        <v>587</v>
      </c>
      <c r="M3642" s="94" t="str">
        <f t="shared" si="60"/>
        <v>AVILES David</v>
      </c>
      <c r="N3642" s="94" t="str">
        <f>IFERROR(VLOOKUP(A3642,'[2]CLASES-TEMPORADA 2022_2023-2023'!$A:$M,12,0),"")</f>
        <v/>
      </c>
      <c r="O3642" s="90" t="str">
        <f>IFERROR(VLOOKUP(A3642,'[2]CLASES-TEMPORADA 2022_2023-2023'!$A:$M,13,0),"")</f>
        <v/>
      </c>
    </row>
    <row r="3643" spans="1:15" s="94" customFormat="1" x14ac:dyDescent="0.2">
      <c r="A3643" s="116">
        <v>17506</v>
      </c>
      <c r="B3643" s="90" t="s">
        <v>8750</v>
      </c>
      <c r="C3643" s="90" t="s">
        <v>5897</v>
      </c>
      <c r="D3643" s="90" t="s">
        <v>5592</v>
      </c>
      <c r="E3643" s="90" t="s">
        <v>6567</v>
      </c>
      <c r="F3643" s="90" t="s">
        <v>6568</v>
      </c>
      <c r="G3643" s="90" t="s">
        <v>16760</v>
      </c>
      <c r="H3643" s="90" t="s">
        <v>920</v>
      </c>
      <c r="I3643" s="90" t="s">
        <v>1005</v>
      </c>
      <c r="J3643" s="116">
        <v>10064</v>
      </c>
      <c r="K3643" s="90" t="s">
        <v>1963</v>
      </c>
      <c r="L3643" s="90" t="s">
        <v>587</v>
      </c>
      <c r="M3643" s="94" t="str">
        <f t="shared" si="60"/>
        <v>ALMENDROS Anibal</v>
      </c>
      <c r="N3643" s="94" t="str">
        <f>IFERROR(VLOOKUP(A3643,'[2]CLASES-TEMPORADA 2022_2023-2023'!$A:$M,12,0),"")</f>
        <v/>
      </c>
      <c r="O3643" s="90" t="str">
        <f>IFERROR(VLOOKUP(A3643,'[2]CLASES-TEMPORADA 2022_2023-2023'!$A:$M,13,0),"")</f>
        <v/>
      </c>
    </row>
    <row r="3644" spans="1:15" s="94" customFormat="1" x14ac:dyDescent="0.2">
      <c r="A3644" s="116">
        <v>17497</v>
      </c>
      <c r="B3644" s="90" t="s">
        <v>8750</v>
      </c>
      <c r="C3644" s="90" t="s">
        <v>67</v>
      </c>
      <c r="D3644" s="90" t="s">
        <v>161</v>
      </c>
      <c r="E3644" s="90" t="s">
        <v>931</v>
      </c>
      <c r="F3644" s="90" t="s">
        <v>6569</v>
      </c>
      <c r="G3644" s="90" t="s">
        <v>16761</v>
      </c>
      <c r="H3644" s="90" t="s">
        <v>913</v>
      </c>
      <c r="I3644" s="90" t="s">
        <v>990</v>
      </c>
      <c r="J3644" s="116">
        <v>736</v>
      </c>
      <c r="K3644" s="90" t="s">
        <v>1963</v>
      </c>
      <c r="L3644" s="90" t="s">
        <v>587</v>
      </c>
      <c r="M3644" s="94" t="str">
        <f t="shared" si="60"/>
        <v>SAYAGO Alex</v>
      </c>
      <c r="N3644" s="94" t="str">
        <f>IFERROR(VLOOKUP(A3644,'[2]CLASES-TEMPORADA 2022_2023-2023'!$A:$M,12,0),"")</f>
        <v/>
      </c>
      <c r="O3644" s="90" t="str">
        <f>IFERROR(VLOOKUP(A3644,'[2]CLASES-TEMPORADA 2022_2023-2023'!$A:$M,13,0),"")</f>
        <v/>
      </c>
    </row>
    <row r="3645" spans="1:15" s="94" customFormat="1" x14ac:dyDescent="0.2">
      <c r="A3645" s="116">
        <v>17459</v>
      </c>
      <c r="B3645" s="90" t="s">
        <v>8750</v>
      </c>
      <c r="C3645" s="90" t="s">
        <v>46</v>
      </c>
      <c r="D3645" s="90" t="s">
        <v>1876</v>
      </c>
      <c r="E3645" s="90" t="s">
        <v>5866</v>
      </c>
      <c r="F3645" s="90" t="s">
        <v>6570</v>
      </c>
      <c r="G3645" s="90" t="s">
        <v>16762</v>
      </c>
      <c r="H3645" s="90" t="s">
        <v>913</v>
      </c>
      <c r="I3645" s="90" t="s">
        <v>1139</v>
      </c>
      <c r="J3645" s="116">
        <v>52</v>
      </c>
      <c r="K3645" s="90" t="s">
        <v>1963</v>
      </c>
      <c r="L3645" s="90" t="s">
        <v>598</v>
      </c>
      <c r="M3645" s="94" t="str">
        <f t="shared" si="60"/>
        <v>RODRIGUEZ Hodei</v>
      </c>
      <c r="N3645" s="94" t="str">
        <f>IFERROR(VLOOKUP(A3645,'[2]CLASES-TEMPORADA 2022_2023-2023'!$A:$M,12,0),"")</f>
        <v/>
      </c>
      <c r="O3645" s="90" t="str">
        <f>IFERROR(VLOOKUP(A3645,'[2]CLASES-TEMPORADA 2022_2023-2023'!$A:$M,13,0),"")</f>
        <v/>
      </c>
    </row>
    <row r="3646" spans="1:15" s="94" customFormat="1" x14ac:dyDescent="0.2">
      <c r="A3646" s="116">
        <v>17454</v>
      </c>
      <c r="B3646" s="90" t="s">
        <v>8750</v>
      </c>
      <c r="C3646" s="90" t="s">
        <v>1567</v>
      </c>
      <c r="D3646" s="90" t="s">
        <v>6571</v>
      </c>
      <c r="E3646" s="90" t="s">
        <v>6572</v>
      </c>
      <c r="F3646" s="90" t="s">
        <v>6573</v>
      </c>
      <c r="G3646" s="90" t="s">
        <v>16763</v>
      </c>
      <c r="H3646" s="90" t="s">
        <v>920</v>
      </c>
      <c r="I3646" s="90" t="s">
        <v>1212</v>
      </c>
      <c r="J3646" s="116">
        <v>10083</v>
      </c>
      <c r="K3646" s="90" t="s">
        <v>1963</v>
      </c>
      <c r="L3646" s="90" t="s">
        <v>586</v>
      </c>
      <c r="M3646" s="94" t="str">
        <f t="shared" si="60"/>
        <v>OZALLA Juan De Dios</v>
      </c>
      <c r="N3646" s="94" t="str">
        <f>IFERROR(VLOOKUP(A3646,'[2]CLASES-TEMPORADA 2022_2023-2023'!$A:$M,12,0),"")</f>
        <v/>
      </c>
      <c r="O3646" s="90" t="str">
        <f>IFERROR(VLOOKUP(A3646,'[2]CLASES-TEMPORADA 2022_2023-2023'!$A:$M,13,0),"")</f>
        <v/>
      </c>
    </row>
    <row r="3647" spans="1:15" s="94" customFormat="1" x14ac:dyDescent="0.2">
      <c r="A3647" s="116">
        <v>17449</v>
      </c>
      <c r="B3647" s="90" t="s">
        <v>8750</v>
      </c>
      <c r="C3647" s="90" t="s">
        <v>1582</v>
      </c>
      <c r="D3647" s="90" t="s">
        <v>1622</v>
      </c>
      <c r="E3647" s="90" t="s">
        <v>6575</v>
      </c>
      <c r="F3647" s="90" t="s">
        <v>6576</v>
      </c>
      <c r="G3647" s="90" t="s">
        <v>16764</v>
      </c>
      <c r="H3647" s="90" t="s">
        <v>913</v>
      </c>
      <c r="I3647" s="90" t="s">
        <v>11275</v>
      </c>
      <c r="J3647" s="116">
        <v>10482</v>
      </c>
      <c r="K3647" s="90" t="s">
        <v>1963</v>
      </c>
      <c r="L3647" s="90" t="s">
        <v>586</v>
      </c>
      <c r="M3647" s="94" t="str">
        <f t="shared" si="60"/>
        <v>MARTÍNEZ José Alberto</v>
      </c>
      <c r="N3647" s="94" t="str">
        <f>IFERROR(VLOOKUP(A3647,'[2]CLASES-TEMPORADA 2022_2023-2023'!$A:$M,12,0),"")</f>
        <v/>
      </c>
      <c r="O3647" s="90" t="str">
        <f>IFERROR(VLOOKUP(A3647,'[2]CLASES-TEMPORADA 2022_2023-2023'!$A:$M,13,0),"")</f>
        <v/>
      </c>
    </row>
    <row r="3648" spans="1:15" s="94" customFormat="1" x14ac:dyDescent="0.2">
      <c r="A3648" s="116">
        <v>17434</v>
      </c>
      <c r="B3648" s="90" t="s">
        <v>10851</v>
      </c>
      <c r="C3648" s="90" t="s">
        <v>1565</v>
      </c>
      <c r="D3648" s="90" t="s">
        <v>1566</v>
      </c>
      <c r="E3648" s="90" t="s">
        <v>6577</v>
      </c>
      <c r="F3648" s="90" t="s">
        <v>5113</v>
      </c>
      <c r="G3648" s="90" t="s">
        <v>16765</v>
      </c>
      <c r="H3648" s="90" t="s">
        <v>913</v>
      </c>
      <c r="I3648" s="90" t="s">
        <v>1119</v>
      </c>
      <c r="J3648" s="116">
        <v>534</v>
      </c>
      <c r="K3648" s="90" t="s">
        <v>1963</v>
      </c>
      <c r="L3648" s="90" t="s">
        <v>520</v>
      </c>
      <c r="M3648" s="94" t="str">
        <f t="shared" si="60"/>
        <v>CANAY Claudia Maria</v>
      </c>
      <c r="N3648" s="94" t="str">
        <f>IFERROR(VLOOKUP(A3648,'[2]CLASES-TEMPORADA 2022_2023-2023'!$A:$M,12,0),"")</f>
        <v/>
      </c>
      <c r="O3648" s="90" t="str">
        <f>IFERROR(VLOOKUP(A3648,'[2]CLASES-TEMPORADA 2022_2023-2023'!$A:$M,13,0),"")</f>
        <v/>
      </c>
    </row>
    <row r="3649" spans="1:15" s="94" customFormat="1" x14ac:dyDescent="0.2">
      <c r="A3649" s="116">
        <v>17431</v>
      </c>
      <c r="B3649" s="90" t="s">
        <v>8750</v>
      </c>
      <c r="C3649" s="90" t="s">
        <v>92</v>
      </c>
      <c r="D3649" s="90" t="s">
        <v>21</v>
      </c>
      <c r="E3649" s="90" t="s">
        <v>32</v>
      </c>
      <c r="F3649" s="90" t="s">
        <v>6578</v>
      </c>
      <c r="G3649" s="90" t="s">
        <v>16766</v>
      </c>
      <c r="H3649" s="90" t="s">
        <v>913</v>
      </c>
      <c r="I3649" s="90" t="s">
        <v>1189</v>
      </c>
      <c r="J3649" s="116">
        <v>10014</v>
      </c>
      <c r="K3649" s="90" t="s">
        <v>1963</v>
      </c>
      <c r="L3649" s="90" t="s">
        <v>185</v>
      </c>
      <c r="M3649" s="94" t="str">
        <f t="shared" si="60"/>
        <v>MENDEZ Santiago</v>
      </c>
      <c r="N3649" s="94" t="str">
        <f>IFERROR(VLOOKUP(A3649,'[2]CLASES-TEMPORADA 2022_2023-2023'!$A:$M,12,0),"")</f>
        <v/>
      </c>
      <c r="O3649" s="90" t="str">
        <f>IFERROR(VLOOKUP(A3649,'[2]CLASES-TEMPORADA 2022_2023-2023'!$A:$M,13,0),"")</f>
        <v/>
      </c>
    </row>
    <row r="3650" spans="1:15" s="94" customFormat="1" x14ac:dyDescent="0.2">
      <c r="A3650" s="116">
        <v>17430</v>
      </c>
      <c r="B3650" s="90" t="s">
        <v>8750</v>
      </c>
      <c r="C3650" s="90" t="s">
        <v>92</v>
      </c>
      <c r="D3650" s="90" t="s">
        <v>21</v>
      </c>
      <c r="E3650" s="90" t="s">
        <v>3084</v>
      </c>
      <c r="F3650" s="90" t="s">
        <v>6578</v>
      </c>
      <c r="G3650" s="90" t="s">
        <v>16767</v>
      </c>
      <c r="H3650" s="90" t="s">
        <v>913</v>
      </c>
      <c r="I3650" s="90" t="s">
        <v>1189</v>
      </c>
      <c r="J3650" s="116">
        <v>10014</v>
      </c>
      <c r="K3650" s="90" t="s">
        <v>1963</v>
      </c>
      <c r="L3650" s="90" t="s">
        <v>185</v>
      </c>
      <c r="M3650" s="94" t="str">
        <f t="shared" si="60"/>
        <v>MENDEZ Domingo</v>
      </c>
      <c r="N3650" s="94" t="str">
        <f>IFERROR(VLOOKUP(A3650,'[2]CLASES-TEMPORADA 2022_2023-2023'!$A:$M,12,0),"")</f>
        <v/>
      </c>
      <c r="O3650" s="90" t="str">
        <f>IFERROR(VLOOKUP(A3650,'[2]CLASES-TEMPORADA 2022_2023-2023'!$A:$M,13,0),"")</f>
        <v/>
      </c>
    </row>
    <row r="3651" spans="1:15" s="94" customFormat="1" x14ac:dyDescent="0.2">
      <c r="A3651" s="116">
        <v>17412</v>
      </c>
      <c r="B3651" s="90" t="s">
        <v>8750</v>
      </c>
      <c r="C3651" s="90" t="s">
        <v>1520</v>
      </c>
      <c r="D3651" s="90" t="s">
        <v>16768</v>
      </c>
      <c r="E3651" s="90" t="s">
        <v>34</v>
      </c>
      <c r="F3651" s="90" t="s">
        <v>16769</v>
      </c>
      <c r="G3651" s="90" t="s">
        <v>16770</v>
      </c>
      <c r="H3651" s="90" t="s">
        <v>920</v>
      </c>
      <c r="I3651" s="90" t="s">
        <v>1223</v>
      </c>
      <c r="J3651" s="116">
        <v>141</v>
      </c>
      <c r="K3651" s="90" t="s">
        <v>1963</v>
      </c>
      <c r="L3651" s="90" t="s">
        <v>593</v>
      </c>
      <c r="M3651" s="94" t="str">
        <f t="shared" si="60"/>
        <v>ROJAS Alejandro</v>
      </c>
      <c r="N3651" s="94" t="str">
        <f>IFERROR(VLOOKUP(A3651,'[2]CLASES-TEMPORADA 2022_2023-2023'!$A:$M,12,0),"")</f>
        <v/>
      </c>
      <c r="O3651" s="90" t="str">
        <f>IFERROR(VLOOKUP(A3651,'[2]CLASES-TEMPORADA 2022_2023-2023'!$A:$M,13,0),"")</f>
        <v/>
      </c>
    </row>
    <row r="3652" spans="1:15" s="94" customFormat="1" x14ac:dyDescent="0.2">
      <c r="A3652" s="116">
        <v>17395</v>
      </c>
      <c r="B3652" s="90" t="s">
        <v>8750</v>
      </c>
      <c r="C3652" s="90" t="s">
        <v>1829</v>
      </c>
      <c r="D3652" s="90" t="s">
        <v>1294</v>
      </c>
      <c r="E3652" s="90" t="s">
        <v>48</v>
      </c>
      <c r="F3652" s="90" t="s">
        <v>6579</v>
      </c>
      <c r="G3652" s="90" t="s">
        <v>16771</v>
      </c>
      <c r="H3652" s="90" t="s">
        <v>920</v>
      </c>
      <c r="I3652" s="90" t="s">
        <v>1196</v>
      </c>
      <c r="J3652" s="116">
        <v>664</v>
      </c>
      <c r="K3652" s="90" t="s">
        <v>1963</v>
      </c>
      <c r="L3652" s="90" t="s">
        <v>520</v>
      </c>
      <c r="M3652" s="94" t="str">
        <f t="shared" si="60"/>
        <v>SAIZ Javier</v>
      </c>
      <c r="N3652" s="94" t="str">
        <f>IFERROR(VLOOKUP(A3652,'[2]CLASES-TEMPORADA 2022_2023-2023'!$A:$M,12,0),"")</f>
        <v/>
      </c>
      <c r="O3652" s="90" t="str">
        <f>IFERROR(VLOOKUP(A3652,'[2]CLASES-TEMPORADA 2022_2023-2023'!$A:$M,13,0),"")</f>
        <v/>
      </c>
    </row>
    <row r="3653" spans="1:15" s="94" customFormat="1" x14ac:dyDescent="0.2">
      <c r="A3653" s="116">
        <v>17362</v>
      </c>
      <c r="B3653" s="90" t="s">
        <v>8750</v>
      </c>
      <c r="C3653" s="90" t="s">
        <v>6580</v>
      </c>
      <c r="D3653" s="90" t="s">
        <v>1524</v>
      </c>
      <c r="E3653" s="90" t="s">
        <v>58</v>
      </c>
      <c r="F3653" s="90" t="s">
        <v>6581</v>
      </c>
      <c r="G3653" s="90" t="s">
        <v>16772</v>
      </c>
      <c r="H3653" s="90" t="s">
        <v>913</v>
      </c>
      <c r="I3653" s="90" t="s">
        <v>1215</v>
      </c>
      <c r="J3653" s="116">
        <v>306</v>
      </c>
      <c r="K3653" s="90" t="s">
        <v>1963</v>
      </c>
      <c r="L3653" s="90" t="s">
        <v>602</v>
      </c>
      <c r="M3653" s="94" t="str">
        <f t="shared" si="60"/>
        <v>CAMBRONERO Angel</v>
      </c>
      <c r="N3653" s="94" t="str">
        <f>IFERROR(VLOOKUP(A3653,'[2]CLASES-TEMPORADA 2022_2023-2023'!$A:$M,12,0),"")</f>
        <v/>
      </c>
      <c r="O3653" s="90" t="str">
        <f>IFERROR(VLOOKUP(A3653,'[2]CLASES-TEMPORADA 2022_2023-2023'!$A:$M,13,0),"")</f>
        <v/>
      </c>
    </row>
    <row r="3654" spans="1:15" s="94" customFormat="1" x14ac:dyDescent="0.2">
      <c r="A3654" s="116">
        <v>17356</v>
      </c>
      <c r="B3654" s="90" t="s">
        <v>8750</v>
      </c>
      <c r="C3654" s="90" t="s">
        <v>2572</v>
      </c>
      <c r="D3654" s="90" t="s">
        <v>6582</v>
      </c>
      <c r="E3654" s="90" t="s">
        <v>72</v>
      </c>
      <c r="F3654" s="90" t="s">
        <v>6583</v>
      </c>
      <c r="G3654" s="90" t="s">
        <v>16773</v>
      </c>
      <c r="H3654" s="90" t="s">
        <v>920</v>
      </c>
      <c r="I3654" s="90" t="s">
        <v>1134</v>
      </c>
      <c r="J3654" s="116">
        <v>347</v>
      </c>
      <c r="K3654" s="90" t="s">
        <v>1963</v>
      </c>
      <c r="L3654" s="90" t="s">
        <v>591</v>
      </c>
      <c r="M3654" s="94" t="str">
        <f t="shared" si="60"/>
        <v>CARO Rafael</v>
      </c>
      <c r="N3654" s="94" t="str">
        <f>IFERROR(VLOOKUP(A3654,'[2]CLASES-TEMPORADA 2022_2023-2023'!$A:$M,12,0),"")</f>
        <v/>
      </c>
      <c r="O3654" s="90" t="str">
        <f>IFERROR(VLOOKUP(A3654,'[2]CLASES-TEMPORADA 2022_2023-2023'!$A:$M,13,0),"")</f>
        <v/>
      </c>
    </row>
    <row r="3655" spans="1:15" s="94" customFormat="1" x14ac:dyDescent="0.2">
      <c r="A3655" s="116">
        <v>17354</v>
      </c>
      <c r="B3655" s="90" t="s">
        <v>8750</v>
      </c>
      <c r="C3655" s="90" t="s">
        <v>31</v>
      </c>
      <c r="D3655" s="90" t="s">
        <v>1682</v>
      </c>
      <c r="E3655" s="90" t="s">
        <v>54</v>
      </c>
      <c r="F3655" s="90" t="s">
        <v>6584</v>
      </c>
      <c r="G3655" s="90" t="s">
        <v>16774</v>
      </c>
      <c r="H3655" s="90" t="s">
        <v>913</v>
      </c>
      <c r="I3655" s="90" t="s">
        <v>1145</v>
      </c>
      <c r="J3655" s="116">
        <v>10018</v>
      </c>
      <c r="K3655" s="90" t="s">
        <v>1963</v>
      </c>
      <c r="L3655" s="90" t="s">
        <v>591</v>
      </c>
      <c r="M3655" s="94" t="str">
        <f t="shared" si="60"/>
        <v>LOPEZ Carlos</v>
      </c>
      <c r="N3655" s="94" t="str">
        <f>IFERROR(VLOOKUP(A3655,'[2]CLASES-TEMPORADA 2022_2023-2023'!$A:$M,12,0),"")</f>
        <v/>
      </c>
      <c r="O3655" s="90" t="str">
        <f>IFERROR(VLOOKUP(A3655,'[2]CLASES-TEMPORADA 2022_2023-2023'!$A:$M,13,0),"")</f>
        <v/>
      </c>
    </row>
    <row r="3656" spans="1:15" s="94" customFormat="1" x14ac:dyDescent="0.2">
      <c r="A3656" s="116">
        <v>17347</v>
      </c>
      <c r="B3656" s="90" t="s">
        <v>8750</v>
      </c>
      <c r="C3656" s="90" t="s">
        <v>87</v>
      </c>
      <c r="D3656" s="90" t="s">
        <v>111</v>
      </c>
      <c r="E3656" s="90" t="s">
        <v>3909</v>
      </c>
      <c r="F3656" s="90" t="s">
        <v>6502</v>
      </c>
      <c r="G3656" s="90" t="s">
        <v>16775</v>
      </c>
      <c r="H3656" s="90" t="s">
        <v>913</v>
      </c>
      <c r="I3656" s="90" t="s">
        <v>1167</v>
      </c>
      <c r="J3656" s="116">
        <v>682</v>
      </c>
      <c r="K3656" s="90" t="s">
        <v>1963</v>
      </c>
      <c r="L3656" s="90" t="s">
        <v>520</v>
      </c>
      <c r="M3656" s="94" t="str">
        <f t="shared" si="60"/>
        <v>BLANCO Brais</v>
      </c>
      <c r="N3656" s="94" t="str">
        <f>IFERROR(VLOOKUP(A3656,'[2]CLASES-TEMPORADA 2022_2023-2023'!$A:$M,12,0),"")</f>
        <v/>
      </c>
      <c r="O3656" s="90" t="str">
        <f>IFERROR(VLOOKUP(A3656,'[2]CLASES-TEMPORADA 2022_2023-2023'!$A:$M,13,0),"")</f>
        <v/>
      </c>
    </row>
    <row r="3657" spans="1:15" s="94" customFormat="1" x14ac:dyDescent="0.2">
      <c r="A3657" s="116">
        <v>17339</v>
      </c>
      <c r="B3657" s="90" t="s">
        <v>8750</v>
      </c>
      <c r="C3657" s="90" t="s">
        <v>2661</v>
      </c>
      <c r="D3657" s="90" t="s">
        <v>5520</v>
      </c>
      <c r="E3657" s="90" t="s">
        <v>85</v>
      </c>
      <c r="F3657" s="90" t="s">
        <v>6585</v>
      </c>
      <c r="G3657" s="90" t="s">
        <v>16776</v>
      </c>
      <c r="H3657" s="90" t="s">
        <v>913</v>
      </c>
      <c r="I3657" s="90" t="s">
        <v>1060</v>
      </c>
      <c r="J3657" s="116">
        <v>353</v>
      </c>
      <c r="K3657" s="90" t="s">
        <v>1963</v>
      </c>
      <c r="L3657" s="90" t="s">
        <v>583</v>
      </c>
      <c r="M3657" s="94" t="str">
        <f t="shared" si="60"/>
        <v>PRADO Diego</v>
      </c>
      <c r="N3657" s="94" t="str">
        <f>IFERROR(VLOOKUP(A3657,'[2]CLASES-TEMPORADA 2022_2023-2023'!$A:$M,12,0),"")</f>
        <v/>
      </c>
      <c r="O3657" s="90" t="str">
        <f>IFERROR(VLOOKUP(A3657,'[2]CLASES-TEMPORADA 2022_2023-2023'!$A:$M,13,0),"")</f>
        <v/>
      </c>
    </row>
    <row r="3658" spans="1:15" s="94" customFormat="1" x14ac:dyDescent="0.2">
      <c r="A3658" s="116">
        <v>17331</v>
      </c>
      <c r="B3658" s="90" t="s">
        <v>8750</v>
      </c>
      <c r="C3658" s="90" t="s">
        <v>84</v>
      </c>
      <c r="D3658" s="90" t="s">
        <v>16777</v>
      </c>
      <c r="E3658" s="90" t="s">
        <v>76</v>
      </c>
      <c r="F3658" s="90" t="s">
        <v>16778</v>
      </c>
      <c r="G3658" s="90" t="s">
        <v>16779</v>
      </c>
      <c r="H3658" s="90" t="s">
        <v>920</v>
      </c>
      <c r="I3658" s="90" t="s">
        <v>400</v>
      </c>
      <c r="J3658" s="116">
        <v>737</v>
      </c>
      <c r="K3658" s="90" t="s">
        <v>1963</v>
      </c>
      <c r="L3658" s="90" t="s">
        <v>591</v>
      </c>
      <c r="M3658" s="94" t="str">
        <f t="shared" si="60"/>
        <v>GONZALEZ Jose Manuel</v>
      </c>
      <c r="N3658" s="94" t="str">
        <f>IFERROR(VLOOKUP(A3658,'[2]CLASES-TEMPORADA 2022_2023-2023'!$A:$M,12,0),"")</f>
        <v/>
      </c>
      <c r="O3658" s="90" t="str">
        <f>IFERROR(VLOOKUP(A3658,'[2]CLASES-TEMPORADA 2022_2023-2023'!$A:$M,13,0),"")</f>
        <v/>
      </c>
    </row>
    <row r="3659" spans="1:15" s="94" customFormat="1" x14ac:dyDescent="0.2">
      <c r="A3659" s="116">
        <v>17323</v>
      </c>
      <c r="B3659" s="90" t="s">
        <v>8750</v>
      </c>
      <c r="C3659" s="90" t="s">
        <v>1793</v>
      </c>
      <c r="D3659" s="90" t="s">
        <v>106</v>
      </c>
      <c r="E3659" s="90" t="s">
        <v>24</v>
      </c>
      <c r="F3659" s="90" t="s">
        <v>6586</v>
      </c>
      <c r="G3659" s="90" t="s">
        <v>16780</v>
      </c>
      <c r="H3659" s="90" t="s">
        <v>913</v>
      </c>
      <c r="I3659" s="90" t="s">
        <v>932</v>
      </c>
      <c r="J3659" s="116">
        <v>165</v>
      </c>
      <c r="K3659" s="90" t="s">
        <v>1963</v>
      </c>
      <c r="L3659" s="90" t="s">
        <v>599</v>
      </c>
      <c r="M3659" s="94" t="str">
        <f t="shared" si="60"/>
        <v>BERZOSA Daniel</v>
      </c>
      <c r="N3659" s="94" t="str">
        <f>IFERROR(VLOOKUP(A3659,'[2]CLASES-TEMPORADA 2022_2023-2023'!$A:$M,12,0),"")</f>
        <v/>
      </c>
      <c r="O3659" s="90" t="str">
        <f>IFERROR(VLOOKUP(A3659,'[2]CLASES-TEMPORADA 2022_2023-2023'!$A:$M,13,0),"")</f>
        <v/>
      </c>
    </row>
    <row r="3660" spans="1:15" s="94" customFormat="1" x14ac:dyDescent="0.2">
      <c r="A3660" s="116">
        <v>17317</v>
      </c>
      <c r="B3660" s="90" t="s">
        <v>8750</v>
      </c>
      <c r="C3660" s="90" t="s">
        <v>1564</v>
      </c>
      <c r="D3660" s="90" t="s">
        <v>21</v>
      </c>
      <c r="E3660" s="90" t="s">
        <v>76</v>
      </c>
      <c r="F3660" s="90" t="s">
        <v>6587</v>
      </c>
      <c r="G3660" s="90" t="s">
        <v>16781</v>
      </c>
      <c r="H3660" s="90" t="s">
        <v>920</v>
      </c>
      <c r="I3660" s="90" t="s">
        <v>1198</v>
      </c>
      <c r="J3660" s="116">
        <v>567</v>
      </c>
      <c r="K3660" s="90" t="s">
        <v>1963</v>
      </c>
      <c r="L3660" s="90" t="s">
        <v>520</v>
      </c>
      <c r="M3660" s="94" t="str">
        <f t="shared" si="60"/>
        <v>RAMA Jose Manuel</v>
      </c>
      <c r="N3660" s="94" t="str">
        <f>IFERROR(VLOOKUP(A3660,'[2]CLASES-TEMPORADA 2022_2023-2023'!$A:$M,12,0),"")</f>
        <v/>
      </c>
      <c r="O3660" s="90" t="str">
        <f>IFERROR(VLOOKUP(A3660,'[2]CLASES-TEMPORADA 2022_2023-2023'!$A:$M,13,0),"")</f>
        <v/>
      </c>
    </row>
    <row r="3661" spans="1:15" s="94" customFormat="1" x14ac:dyDescent="0.2">
      <c r="A3661" s="116">
        <v>17314</v>
      </c>
      <c r="B3661" s="90" t="s">
        <v>8750</v>
      </c>
      <c r="C3661" s="90" t="s">
        <v>6588</v>
      </c>
      <c r="D3661" s="90"/>
      <c r="E3661" s="90" t="s">
        <v>6589</v>
      </c>
      <c r="F3661" s="90" t="s">
        <v>6590</v>
      </c>
      <c r="G3661" s="90" t="s">
        <v>16782</v>
      </c>
      <c r="H3661" s="90" t="s">
        <v>913</v>
      </c>
      <c r="I3661" s="90" t="s">
        <v>973</v>
      </c>
      <c r="J3661" s="116">
        <v>578</v>
      </c>
      <c r="K3661" s="90" t="s">
        <v>2684</v>
      </c>
      <c r="L3661" s="90" t="s">
        <v>602</v>
      </c>
      <c r="M3661" s="94" t="str">
        <f t="shared" si="60"/>
        <v>JEGEDE Tajudeen Salawu</v>
      </c>
      <c r="N3661" s="94" t="str">
        <f>IFERROR(VLOOKUP(A3661,'[2]CLASES-TEMPORADA 2022_2023-2023'!$A:$M,12,0),"")</f>
        <v/>
      </c>
      <c r="O3661" s="90" t="str">
        <f>IFERROR(VLOOKUP(A3661,'[2]CLASES-TEMPORADA 2022_2023-2023'!$A:$M,13,0),"")</f>
        <v/>
      </c>
    </row>
    <row r="3662" spans="1:15" s="94" customFormat="1" x14ac:dyDescent="0.2">
      <c r="A3662" s="116">
        <v>17279</v>
      </c>
      <c r="B3662" s="90" t="s">
        <v>8750</v>
      </c>
      <c r="C3662" s="90" t="s">
        <v>1618</v>
      </c>
      <c r="D3662" s="90" t="s">
        <v>1875</v>
      </c>
      <c r="E3662" s="90" t="s">
        <v>54</v>
      </c>
      <c r="F3662" s="90" t="s">
        <v>6591</v>
      </c>
      <c r="G3662" s="90" t="s">
        <v>16783</v>
      </c>
      <c r="H3662" s="90" t="s">
        <v>920</v>
      </c>
      <c r="I3662" s="90" t="s">
        <v>1219</v>
      </c>
      <c r="J3662" s="116">
        <v>10102</v>
      </c>
      <c r="K3662" s="90" t="s">
        <v>1963</v>
      </c>
      <c r="L3662" s="90" t="s">
        <v>586</v>
      </c>
      <c r="M3662" s="94" t="str">
        <f t="shared" si="60"/>
        <v>PEÑA Carlos</v>
      </c>
      <c r="N3662" s="94" t="str">
        <f>IFERROR(VLOOKUP(A3662,'[2]CLASES-TEMPORADA 2022_2023-2023'!$A:$M,12,0),"")</f>
        <v/>
      </c>
      <c r="O3662" s="90" t="str">
        <f>IFERROR(VLOOKUP(A3662,'[2]CLASES-TEMPORADA 2022_2023-2023'!$A:$M,13,0),"")</f>
        <v/>
      </c>
    </row>
    <row r="3663" spans="1:15" s="94" customFormat="1" x14ac:dyDescent="0.2">
      <c r="A3663" s="116">
        <v>17231</v>
      </c>
      <c r="B3663" s="90" t="s">
        <v>8750</v>
      </c>
      <c r="C3663" s="90" t="s">
        <v>2600</v>
      </c>
      <c r="D3663" s="90" t="s">
        <v>16784</v>
      </c>
      <c r="E3663" s="90" t="s">
        <v>43</v>
      </c>
      <c r="F3663" s="90" t="s">
        <v>16785</v>
      </c>
      <c r="G3663" s="90" t="s">
        <v>16786</v>
      </c>
      <c r="H3663" s="90" t="s">
        <v>909</v>
      </c>
      <c r="I3663" s="90" t="s">
        <v>455</v>
      </c>
      <c r="J3663" s="116">
        <v>10074</v>
      </c>
      <c r="K3663" s="90" t="s">
        <v>1963</v>
      </c>
      <c r="L3663" s="90" t="s">
        <v>520</v>
      </c>
      <c r="M3663" s="94" t="str">
        <f t="shared" si="60"/>
        <v>FRANCO Antonio</v>
      </c>
      <c r="N3663" s="94" t="str">
        <f>IFERROR(VLOOKUP(A3663,'[2]CLASES-TEMPORADA 2022_2023-2023'!$A:$M,12,0),"")</f>
        <v/>
      </c>
      <c r="O3663" s="90" t="str">
        <f>IFERROR(VLOOKUP(A3663,'[2]CLASES-TEMPORADA 2022_2023-2023'!$A:$M,13,0),"")</f>
        <v/>
      </c>
    </row>
    <row r="3664" spans="1:15" s="94" customFormat="1" x14ac:dyDescent="0.2">
      <c r="A3664" s="116">
        <v>17169</v>
      </c>
      <c r="B3664" s="90" t="s">
        <v>8750</v>
      </c>
      <c r="C3664" s="90" t="s">
        <v>138</v>
      </c>
      <c r="D3664" s="90" t="s">
        <v>1608</v>
      </c>
      <c r="E3664" s="90" t="s">
        <v>5991</v>
      </c>
      <c r="F3664" s="90" t="s">
        <v>6593</v>
      </c>
      <c r="G3664" s="90" t="s">
        <v>16787</v>
      </c>
      <c r="H3664" s="90" t="s">
        <v>913</v>
      </c>
      <c r="I3664" s="90" t="s">
        <v>1125</v>
      </c>
      <c r="J3664" s="116">
        <v>142</v>
      </c>
      <c r="K3664" s="90" t="s">
        <v>1963</v>
      </c>
      <c r="L3664" s="90" t="s">
        <v>593</v>
      </c>
      <c r="M3664" s="94" t="str">
        <f t="shared" si="60"/>
        <v>DELGADO Israel</v>
      </c>
      <c r="N3664" s="94" t="str">
        <f>IFERROR(VLOOKUP(A3664,'[2]CLASES-TEMPORADA 2022_2023-2023'!$A:$M,12,0),"")</f>
        <v/>
      </c>
      <c r="O3664" s="90" t="str">
        <f>IFERROR(VLOOKUP(A3664,'[2]CLASES-TEMPORADA 2022_2023-2023'!$A:$M,13,0),"")</f>
        <v/>
      </c>
    </row>
    <row r="3665" spans="1:15" s="94" customFormat="1" x14ac:dyDescent="0.2">
      <c r="A3665" s="116">
        <v>17153</v>
      </c>
      <c r="B3665" s="90" t="s">
        <v>8750</v>
      </c>
      <c r="C3665" s="90" t="s">
        <v>2450</v>
      </c>
      <c r="D3665" s="90" t="s">
        <v>16788</v>
      </c>
      <c r="E3665" s="90" t="s">
        <v>970</v>
      </c>
      <c r="F3665" s="90" t="s">
        <v>16789</v>
      </c>
      <c r="G3665" s="90" t="s">
        <v>16790</v>
      </c>
      <c r="H3665" s="90" t="s">
        <v>913</v>
      </c>
      <c r="I3665" s="90" t="s">
        <v>2197</v>
      </c>
      <c r="J3665" s="116">
        <v>10159</v>
      </c>
      <c r="K3665" s="90" t="s">
        <v>1963</v>
      </c>
      <c r="L3665" s="90" t="s">
        <v>583</v>
      </c>
      <c r="M3665" s="94" t="str">
        <f t="shared" si="60"/>
        <v>RODRÍGUEZ Oscar</v>
      </c>
      <c r="N3665" s="94" t="str">
        <f>IFERROR(VLOOKUP(A3665,'[2]CLASES-TEMPORADA 2022_2023-2023'!$A:$M,12,0),"")</f>
        <v/>
      </c>
      <c r="O3665" s="90" t="str">
        <f>IFERROR(VLOOKUP(A3665,'[2]CLASES-TEMPORADA 2022_2023-2023'!$A:$M,13,0),"")</f>
        <v/>
      </c>
    </row>
    <row r="3666" spans="1:15" s="94" customFormat="1" x14ac:dyDescent="0.2">
      <c r="A3666" s="116">
        <v>17145</v>
      </c>
      <c r="B3666" s="90" t="s">
        <v>8750</v>
      </c>
      <c r="C3666" s="90" t="s">
        <v>1725</v>
      </c>
      <c r="D3666" s="90" t="s">
        <v>3810</v>
      </c>
      <c r="E3666" s="90" t="s">
        <v>2034</v>
      </c>
      <c r="F3666" s="90" t="s">
        <v>4827</v>
      </c>
      <c r="G3666" s="90" t="s">
        <v>16791</v>
      </c>
      <c r="H3666" s="90" t="s">
        <v>920</v>
      </c>
      <c r="I3666" s="90" t="s">
        <v>1217</v>
      </c>
      <c r="J3666" s="116">
        <v>10130</v>
      </c>
      <c r="K3666" s="90" t="s">
        <v>1963</v>
      </c>
      <c r="L3666" s="90" t="s">
        <v>591</v>
      </c>
      <c r="M3666" s="94" t="str">
        <f t="shared" si="60"/>
        <v>ESPINOSA Victor</v>
      </c>
      <c r="N3666" s="94" t="str">
        <f>IFERROR(VLOOKUP(A3666,'[2]CLASES-TEMPORADA 2022_2023-2023'!$A:$M,12,0),"")</f>
        <v/>
      </c>
      <c r="O3666" s="90" t="str">
        <f>IFERROR(VLOOKUP(A3666,'[2]CLASES-TEMPORADA 2022_2023-2023'!$A:$M,13,0),"")</f>
        <v/>
      </c>
    </row>
    <row r="3667" spans="1:15" s="94" customFormat="1" x14ac:dyDescent="0.2">
      <c r="A3667" s="116">
        <v>17141</v>
      </c>
      <c r="B3667" s="90" t="s">
        <v>8750</v>
      </c>
      <c r="C3667" s="90" t="s">
        <v>104</v>
      </c>
      <c r="D3667" s="90" t="s">
        <v>3462</v>
      </c>
      <c r="E3667" s="90" t="s">
        <v>2124</v>
      </c>
      <c r="F3667" s="90" t="s">
        <v>6594</v>
      </c>
      <c r="G3667" s="90" t="s">
        <v>16792</v>
      </c>
      <c r="H3667" s="90" t="s">
        <v>913</v>
      </c>
      <c r="I3667" s="90" t="s">
        <v>971</v>
      </c>
      <c r="J3667" s="116">
        <v>10124</v>
      </c>
      <c r="K3667" s="90" t="s">
        <v>1963</v>
      </c>
      <c r="L3667" s="90" t="s">
        <v>583</v>
      </c>
      <c r="M3667" s="94" t="str">
        <f t="shared" si="60"/>
        <v>CAMACHO Anthony</v>
      </c>
      <c r="N3667" s="94" t="str">
        <f>IFERROR(VLOOKUP(A3667,'[2]CLASES-TEMPORADA 2022_2023-2023'!$A:$M,12,0),"")</f>
        <v/>
      </c>
      <c r="O3667" s="90" t="str">
        <f>IFERROR(VLOOKUP(A3667,'[2]CLASES-TEMPORADA 2022_2023-2023'!$A:$M,13,0),"")</f>
        <v/>
      </c>
    </row>
    <row r="3668" spans="1:15" s="94" customFormat="1" x14ac:dyDescent="0.2">
      <c r="A3668" s="116">
        <v>17140</v>
      </c>
      <c r="B3668" s="90" t="s">
        <v>8750</v>
      </c>
      <c r="C3668" s="90" t="s">
        <v>1725</v>
      </c>
      <c r="D3668" s="90" t="s">
        <v>169</v>
      </c>
      <c r="E3668" s="90" t="s">
        <v>6595</v>
      </c>
      <c r="F3668" s="90" t="s">
        <v>6596</v>
      </c>
      <c r="G3668" s="90" t="s">
        <v>16793</v>
      </c>
      <c r="H3668" s="90" t="s">
        <v>913</v>
      </c>
      <c r="I3668" s="90" t="s">
        <v>1125</v>
      </c>
      <c r="J3668" s="116">
        <v>142</v>
      </c>
      <c r="K3668" s="90" t="s">
        <v>1963</v>
      </c>
      <c r="L3668" s="90" t="s">
        <v>593</v>
      </c>
      <c r="M3668" s="94" t="str">
        <f t="shared" si="60"/>
        <v>ESPINOSA Bernabé</v>
      </c>
      <c r="N3668" s="94" t="str">
        <f>IFERROR(VLOOKUP(A3668,'[2]CLASES-TEMPORADA 2022_2023-2023'!$A:$M,12,0),"")</f>
        <v/>
      </c>
      <c r="O3668" s="90" t="str">
        <f>IFERROR(VLOOKUP(A3668,'[2]CLASES-TEMPORADA 2022_2023-2023'!$A:$M,13,0),"")</f>
        <v/>
      </c>
    </row>
    <row r="3669" spans="1:15" s="94" customFormat="1" x14ac:dyDescent="0.2">
      <c r="A3669" s="116">
        <v>17121</v>
      </c>
      <c r="B3669" s="90" t="s">
        <v>8750</v>
      </c>
      <c r="C3669" s="90" t="s">
        <v>3074</v>
      </c>
      <c r="D3669" s="90" t="s">
        <v>6597</v>
      </c>
      <c r="E3669" s="90" t="s">
        <v>6598</v>
      </c>
      <c r="F3669" s="90" t="s">
        <v>5493</v>
      </c>
      <c r="G3669" s="90" t="s">
        <v>16794</v>
      </c>
      <c r="H3669" s="90" t="s">
        <v>913</v>
      </c>
      <c r="I3669" s="90" t="s">
        <v>2681</v>
      </c>
      <c r="J3669" s="116">
        <v>180</v>
      </c>
      <c r="K3669" s="90" t="s">
        <v>2113</v>
      </c>
      <c r="L3669" s="90" t="s">
        <v>591</v>
      </c>
      <c r="M3669" s="94" t="str">
        <f t="shared" si="60"/>
        <v>FERREIRA Diogo Miguel</v>
      </c>
      <c r="N3669" s="94" t="str">
        <f>IFERROR(VLOOKUP(A3669,'[2]CLASES-TEMPORADA 2022_2023-2023'!$A:$M,12,0),"")</f>
        <v/>
      </c>
      <c r="O3669" s="90" t="str">
        <f>IFERROR(VLOOKUP(A3669,'[2]CLASES-TEMPORADA 2022_2023-2023'!$A:$M,13,0),"")</f>
        <v/>
      </c>
    </row>
    <row r="3670" spans="1:15" s="94" customFormat="1" x14ac:dyDescent="0.2">
      <c r="A3670" s="116">
        <v>17118</v>
      </c>
      <c r="B3670" s="90" t="s">
        <v>10851</v>
      </c>
      <c r="C3670" s="90" t="s">
        <v>1562</v>
      </c>
      <c r="D3670" s="90" t="s">
        <v>1563</v>
      </c>
      <c r="E3670" s="90" t="s">
        <v>6599</v>
      </c>
      <c r="F3670" s="90" t="s">
        <v>6600</v>
      </c>
      <c r="G3670" s="90" t="s">
        <v>16795</v>
      </c>
      <c r="H3670" s="90" t="s">
        <v>913</v>
      </c>
      <c r="I3670" s="90" t="s">
        <v>1152</v>
      </c>
      <c r="J3670" s="116">
        <v>62</v>
      </c>
      <c r="K3670" s="90" t="s">
        <v>1963</v>
      </c>
      <c r="L3670" s="90" t="s">
        <v>588</v>
      </c>
      <c r="M3670" s="94" t="str">
        <f t="shared" si="60"/>
        <v>TECLA Ioana</v>
      </c>
      <c r="N3670" s="94" t="str">
        <f>IFERROR(VLOOKUP(A3670,'[2]CLASES-TEMPORADA 2022_2023-2023'!$A:$M,12,0),"")</f>
        <v/>
      </c>
      <c r="O3670" s="90" t="str">
        <f>IFERROR(VLOOKUP(A3670,'[2]CLASES-TEMPORADA 2022_2023-2023'!$A:$M,13,0),"")</f>
        <v/>
      </c>
    </row>
    <row r="3671" spans="1:15" s="94" customFormat="1" x14ac:dyDescent="0.2">
      <c r="A3671" s="116">
        <v>17113</v>
      </c>
      <c r="B3671" s="90" t="s">
        <v>10851</v>
      </c>
      <c r="C3671" s="90" t="s">
        <v>1874</v>
      </c>
      <c r="D3671" s="90" t="s">
        <v>16796</v>
      </c>
      <c r="E3671" s="90" t="s">
        <v>6601</v>
      </c>
      <c r="F3671" s="90" t="s">
        <v>6602</v>
      </c>
      <c r="G3671" s="90" t="s">
        <v>16797</v>
      </c>
      <c r="H3671" s="90" t="s">
        <v>913</v>
      </c>
      <c r="I3671" s="90" t="s">
        <v>1129</v>
      </c>
      <c r="J3671" s="116">
        <v>10432</v>
      </c>
      <c r="K3671" s="90" t="s">
        <v>1963</v>
      </c>
      <c r="L3671" s="90" t="s">
        <v>591</v>
      </c>
      <c r="M3671" s="94" t="str">
        <f t="shared" si="60"/>
        <v>GALONJA Marija</v>
      </c>
      <c r="N3671" s="94" t="str">
        <f>IFERROR(VLOOKUP(A3671,'[2]CLASES-TEMPORADA 2022_2023-2023'!$A:$M,12,0),"")</f>
        <v/>
      </c>
      <c r="O3671" s="90" t="str">
        <f>IFERROR(VLOOKUP(A3671,'[2]CLASES-TEMPORADA 2022_2023-2023'!$A:$M,13,0),"")</f>
        <v/>
      </c>
    </row>
    <row r="3672" spans="1:15" s="94" customFormat="1" x14ac:dyDescent="0.2">
      <c r="A3672" s="116">
        <v>17112</v>
      </c>
      <c r="B3672" s="90" t="s">
        <v>8750</v>
      </c>
      <c r="C3672" s="90" t="s">
        <v>1477</v>
      </c>
      <c r="D3672" s="90" t="s">
        <v>1854</v>
      </c>
      <c r="E3672" s="90" t="s">
        <v>64</v>
      </c>
      <c r="F3672" s="90" t="s">
        <v>6603</v>
      </c>
      <c r="G3672" s="90" t="s">
        <v>16798</v>
      </c>
      <c r="H3672" s="90" t="s">
        <v>920</v>
      </c>
      <c r="I3672" s="90" t="s">
        <v>1155</v>
      </c>
      <c r="J3672" s="116">
        <v>214</v>
      </c>
      <c r="K3672" s="90" t="s">
        <v>1963</v>
      </c>
      <c r="L3672" s="90" t="s">
        <v>185</v>
      </c>
      <c r="M3672" s="94" t="str">
        <f t="shared" si="60"/>
        <v>CANO Francisco</v>
      </c>
      <c r="N3672" s="94" t="str">
        <f>IFERROR(VLOOKUP(A3672,'[2]CLASES-TEMPORADA 2022_2023-2023'!$A:$M,12,0),"")</f>
        <v/>
      </c>
      <c r="O3672" s="90" t="str">
        <f>IFERROR(VLOOKUP(A3672,'[2]CLASES-TEMPORADA 2022_2023-2023'!$A:$M,13,0),"")</f>
        <v/>
      </c>
    </row>
    <row r="3673" spans="1:15" s="94" customFormat="1" x14ac:dyDescent="0.2">
      <c r="A3673" s="116">
        <v>17075</v>
      </c>
      <c r="B3673" s="90" t="s">
        <v>8750</v>
      </c>
      <c r="C3673" s="90" t="s">
        <v>16799</v>
      </c>
      <c r="D3673" s="90" t="s">
        <v>16800</v>
      </c>
      <c r="E3673" s="90" t="s">
        <v>3980</v>
      </c>
      <c r="F3673" s="90" t="s">
        <v>16801</v>
      </c>
      <c r="G3673" s="90" t="s">
        <v>16802</v>
      </c>
      <c r="H3673" s="90" t="s">
        <v>920</v>
      </c>
      <c r="I3673" s="90" t="s">
        <v>2046</v>
      </c>
      <c r="J3673" s="116">
        <v>671</v>
      </c>
      <c r="K3673" s="90" t="s">
        <v>1963</v>
      </c>
      <c r="L3673" s="90" t="s">
        <v>184</v>
      </c>
      <c r="M3673" s="94" t="str">
        <f t="shared" si="60"/>
        <v>SINTES Oriol</v>
      </c>
      <c r="N3673" s="94" t="str">
        <f>IFERROR(VLOOKUP(A3673,'[2]CLASES-TEMPORADA 2022_2023-2023'!$A:$M,12,0),"")</f>
        <v/>
      </c>
      <c r="O3673" s="90" t="str">
        <f>IFERROR(VLOOKUP(A3673,'[2]CLASES-TEMPORADA 2022_2023-2023'!$A:$M,13,0),"")</f>
        <v/>
      </c>
    </row>
    <row r="3674" spans="1:15" s="94" customFormat="1" x14ac:dyDescent="0.2">
      <c r="A3674" s="116">
        <v>17066</v>
      </c>
      <c r="B3674" s="90" t="s">
        <v>8750</v>
      </c>
      <c r="C3674" s="90" t="s">
        <v>16803</v>
      </c>
      <c r="D3674" s="90" t="s">
        <v>21</v>
      </c>
      <c r="E3674" s="90" t="s">
        <v>16804</v>
      </c>
      <c r="F3674" s="90" t="s">
        <v>6897</v>
      </c>
      <c r="G3674" s="90" t="s">
        <v>16805</v>
      </c>
      <c r="H3674" s="90" t="s">
        <v>920</v>
      </c>
      <c r="I3674" s="90" t="s">
        <v>1064</v>
      </c>
      <c r="J3674" s="116">
        <v>10132</v>
      </c>
      <c r="K3674" s="90" t="s">
        <v>1963</v>
      </c>
      <c r="L3674" s="90" t="s">
        <v>184</v>
      </c>
      <c r="M3674" s="94" t="str">
        <f t="shared" si="60"/>
        <v>ZENOBI Davide</v>
      </c>
      <c r="N3674" s="94" t="str">
        <f>IFERROR(VLOOKUP(A3674,'[2]CLASES-TEMPORADA 2022_2023-2023'!$A:$M,12,0),"")</f>
        <v/>
      </c>
      <c r="O3674" s="90" t="str">
        <f>IFERROR(VLOOKUP(A3674,'[2]CLASES-TEMPORADA 2022_2023-2023'!$A:$M,13,0),"")</f>
        <v/>
      </c>
    </row>
    <row r="3675" spans="1:15" s="94" customFormat="1" x14ac:dyDescent="0.2">
      <c r="A3675" s="116">
        <v>17063</v>
      </c>
      <c r="B3675" s="90" t="s">
        <v>10851</v>
      </c>
      <c r="C3675" s="90" t="s">
        <v>161</v>
      </c>
      <c r="D3675" s="90" t="s">
        <v>138</v>
      </c>
      <c r="E3675" s="90" t="s">
        <v>3082</v>
      </c>
      <c r="F3675" s="90" t="s">
        <v>6604</v>
      </c>
      <c r="G3675" s="90" t="s">
        <v>16806</v>
      </c>
      <c r="H3675" s="90" t="s">
        <v>913</v>
      </c>
      <c r="I3675" s="90" t="s">
        <v>1175</v>
      </c>
      <c r="J3675" s="116">
        <v>561</v>
      </c>
      <c r="K3675" s="90" t="s">
        <v>1963</v>
      </c>
      <c r="L3675" s="90" t="s">
        <v>184</v>
      </c>
      <c r="M3675" s="94" t="str">
        <f t="shared" si="60"/>
        <v>MUÑOZ Jessica</v>
      </c>
      <c r="N3675" s="94" t="str">
        <f>IFERROR(VLOOKUP(A3675,'[2]CLASES-TEMPORADA 2022_2023-2023'!$A:$M,12,0),"")</f>
        <v/>
      </c>
      <c r="O3675" s="90" t="str">
        <f>IFERROR(VLOOKUP(A3675,'[2]CLASES-TEMPORADA 2022_2023-2023'!$A:$M,13,0),"")</f>
        <v/>
      </c>
    </row>
    <row r="3676" spans="1:15" s="94" customFormat="1" x14ac:dyDescent="0.2">
      <c r="A3676" s="116">
        <v>17060</v>
      </c>
      <c r="B3676" s="90" t="s">
        <v>8750</v>
      </c>
      <c r="C3676" s="90" t="s">
        <v>5728</v>
      </c>
      <c r="D3676" s="90" t="s">
        <v>6605</v>
      </c>
      <c r="E3676" s="90" t="s">
        <v>6002</v>
      </c>
      <c r="F3676" s="90" t="s">
        <v>6606</v>
      </c>
      <c r="G3676" s="90" t="s">
        <v>16807</v>
      </c>
      <c r="H3676" s="90" t="s">
        <v>913</v>
      </c>
      <c r="I3676" s="90" t="s">
        <v>1065</v>
      </c>
      <c r="J3676" s="116">
        <v>10040</v>
      </c>
      <c r="K3676" s="90" t="s">
        <v>1963</v>
      </c>
      <c r="L3676" s="90" t="s">
        <v>184</v>
      </c>
      <c r="M3676" s="94" t="str">
        <f t="shared" si="60"/>
        <v>PRATS Vicent</v>
      </c>
      <c r="N3676" s="94" t="str">
        <f>IFERROR(VLOOKUP(A3676,'[2]CLASES-TEMPORADA 2022_2023-2023'!$A:$M,12,0),"")</f>
        <v/>
      </c>
      <c r="O3676" s="90" t="str">
        <f>IFERROR(VLOOKUP(A3676,'[2]CLASES-TEMPORADA 2022_2023-2023'!$A:$M,13,0),"")</f>
        <v/>
      </c>
    </row>
    <row r="3677" spans="1:15" s="94" customFormat="1" x14ac:dyDescent="0.2">
      <c r="A3677" s="116">
        <v>17055</v>
      </c>
      <c r="B3677" s="90" t="s">
        <v>8750</v>
      </c>
      <c r="C3677" s="90" t="s">
        <v>1797</v>
      </c>
      <c r="D3677" s="90" t="s">
        <v>6607</v>
      </c>
      <c r="E3677" s="90" t="s">
        <v>2037</v>
      </c>
      <c r="F3677" s="90" t="s">
        <v>2360</v>
      </c>
      <c r="G3677" s="90" t="s">
        <v>16808</v>
      </c>
      <c r="H3677" s="90" t="s">
        <v>920</v>
      </c>
      <c r="I3677" s="90" t="s">
        <v>1228</v>
      </c>
      <c r="J3677" s="116">
        <v>57</v>
      </c>
      <c r="K3677" s="90" t="s">
        <v>1963</v>
      </c>
      <c r="L3677" s="90" t="s">
        <v>184</v>
      </c>
      <c r="M3677" s="94" t="str">
        <f t="shared" si="60"/>
        <v>ARROM Pau</v>
      </c>
      <c r="N3677" s="94" t="str">
        <f>IFERROR(VLOOKUP(A3677,'[2]CLASES-TEMPORADA 2022_2023-2023'!$A:$M,12,0),"")</f>
        <v/>
      </c>
      <c r="O3677" s="90" t="str">
        <f>IFERROR(VLOOKUP(A3677,'[2]CLASES-TEMPORADA 2022_2023-2023'!$A:$M,13,0),"")</f>
        <v/>
      </c>
    </row>
    <row r="3678" spans="1:15" s="94" customFormat="1" x14ac:dyDescent="0.2">
      <c r="A3678" s="116">
        <v>17041</v>
      </c>
      <c r="B3678" s="90" t="s">
        <v>8750</v>
      </c>
      <c r="C3678" s="90" t="s">
        <v>1560</v>
      </c>
      <c r="D3678" s="90" t="s">
        <v>1561</v>
      </c>
      <c r="E3678" s="90" t="s">
        <v>2755</v>
      </c>
      <c r="F3678" s="90" t="s">
        <v>6608</v>
      </c>
      <c r="G3678" s="90" t="s">
        <v>16809</v>
      </c>
      <c r="H3678" s="90" t="s">
        <v>913</v>
      </c>
      <c r="I3678" s="90" t="s">
        <v>1147</v>
      </c>
      <c r="J3678" s="116">
        <v>288</v>
      </c>
      <c r="K3678" s="90" t="s">
        <v>1963</v>
      </c>
      <c r="L3678" s="90" t="s">
        <v>627</v>
      </c>
      <c r="M3678" s="94" t="str">
        <f t="shared" si="60"/>
        <v>ERVITI Eneko</v>
      </c>
      <c r="N3678" s="94" t="str">
        <f>IFERROR(VLOOKUP(A3678,'[2]CLASES-TEMPORADA 2022_2023-2023'!$A:$M,12,0),"")</f>
        <v/>
      </c>
      <c r="O3678" s="90" t="str">
        <f>IFERROR(VLOOKUP(A3678,'[2]CLASES-TEMPORADA 2022_2023-2023'!$A:$M,13,0),"")</f>
        <v/>
      </c>
    </row>
    <row r="3679" spans="1:15" s="94" customFormat="1" x14ac:dyDescent="0.2">
      <c r="A3679" s="116">
        <v>17038</v>
      </c>
      <c r="B3679" s="90" t="s">
        <v>8750</v>
      </c>
      <c r="C3679" s="90" t="s">
        <v>101</v>
      </c>
      <c r="D3679" s="90" t="s">
        <v>4036</v>
      </c>
      <c r="E3679" s="90" t="s">
        <v>6609</v>
      </c>
      <c r="F3679" s="90" t="s">
        <v>5462</v>
      </c>
      <c r="G3679" s="90" t="s">
        <v>16810</v>
      </c>
      <c r="H3679" s="90" t="s">
        <v>920</v>
      </c>
      <c r="I3679" s="90" t="s">
        <v>377</v>
      </c>
      <c r="J3679" s="116">
        <v>674</v>
      </c>
      <c r="K3679" s="90" t="s">
        <v>1963</v>
      </c>
      <c r="L3679" s="90" t="s">
        <v>184</v>
      </c>
      <c r="M3679" s="94" t="str">
        <f t="shared" si="60"/>
        <v>VIDAL Tomeu</v>
      </c>
      <c r="N3679" s="94" t="str">
        <f>IFERROR(VLOOKUP(A3679,'[2]CLASES-TEMPORADA 2022_2023-2023'!$A:$M,12,0),"")</f>
        <v/>
      </c>
      <c r="O3679" s="90" t="str">
        <f>IFERROR(VLOOKUP(A3679,'[2]CLASES-TEMPORADA 2022_2023-2023'!$A:$M,13,0),"")</f>
        <v/>
      </c>
    </row>
    <row r="3680" spans="1:15" s="94" customFormat="1" x14ac:dyDescent="0.2">
      <c r="A3680" s="116">
        <v>17034</v>
      </c>
      <c r="B3680" s="90" t="s">
        <v>8750</v>
      </c>
      <c r="C3680" s="90" t="s">
        <v>168</v>
      </c>
      <c r="D3680" s="90" t="s">
        <v>2926</v>
      </c>
      <c r="E3680" s="90" t="s">
        <v>1296</v>
      </c>
      <c r="F3680" s="90" t="s">
        <v>6610</v>
      </c>
      <c r="G3680" s="90" t="s">
        <v>16811</v>
      </c>
      <c r="H3680" s="90" t="s">
        <v>913</v>
      </c>
      <c r="I3680" s="90" t="s">
        <v>1125</v>
      </c>
      <c r="J3680" s="116">
        <v>142</v>
      </c>
      <c r="K3680" s="90" t="s">
        <v>1963</v>
      </c>
      <c r="L3680" s="90" t="s">
        <v>593</v>
      </c>
      <c r="M3680" s="94" t="str">
        <f t="shared" si="60"/>
        <v>PÉREZ Vicente</v>
      </c>
      <c r="N3680" s="94" t="str">
        <f>IFERROR(VLOOKUP(A3680,'[2]CLASES-TEMPORADA 2022_2023-2023'!$A:$M,12,0),"")</f>
        <v/>
      </c>
      <c r="O3680" s="90" t="str">
        <f>IFERROR(VLOOKUP(A3680,'[2]CLASES-TEMPORADA 2022_2023-2023'!$A:$M,13,0),"")</f>
        <v/>
      </c>
    </row>
    <row r="3681" spans="1:15" s="94" customFormat="1" x14ac:dyDescent="0.2">
      <c r="A3681" s="116">
        <v>17028</v>
      </c>
      <c r="B3681" s="90" t="s">
        <v>8750</v>
      </c>
      <c r="C3681" s="90" t="s">
        <v>1376</v>
      </c>
      <c r="D3681" s="90" t="s">
        <v>1836</v>
      </c>
      <c r="E3681" s="90" t="s">
        <v>75</v>
      </c>
      <c r="F3681" s="90" t="s">
        <v>6611</v>
      </c>
      <c r="G3681" s="90" t="s">
        <v>16812</v>
      </c>
      <c r="H3681" s="90" t="s">
        <v>913</v>
      </c>
      <c r="I3681" s="90" t="s">
        <v>993</v>
      </c>
      <c r="J3681" s="116">
        <v>10005</v>
      </c>
      <c r="K3681" s="90" t="s">
        <v>1963</v>
      </c>
      <c r="L3681" s="90" t="s">
        <v>593</v>
      </c>
      <c r="M3681" s="94" t="str">
        <f t="shared" si="60"/>
        <v>RAMOS Jorge</v>
      </c>
      <c r="N3681" s="94" t="str">
        <f>IFERROR(VLOOKUP(A3681,'[2]CLASES-TEMPORADA 2022_2023-2023'!$A:$M,12,0),"")</f>
        <v/>
      </c>
      <c r="O3681" s="90" t="str">
        <f>IFERROR(VLOOKUP(A3681,'[2]CLASES-TEMPORADA 2022_2023-2023'!$A:$M,13,0),"")</f>
        <v/>
      </c>
    </row>
    <row r="3682" spans="1:15" s="94" customFormat="1" x14ac:dyDescent="0.2">
      <c r="A3682" s="116">
        <v>17018</v>
      </c>
      <c r="B3682" s="90" t="s">
        <v>8750</v>
      </c>
      <c r="C3682" s="90" t="s">
        <v>21</v>
      </c>
      <c r="D3682" s="90" t="s">
        <v>5087</v>
      </c>
      <c r="E3682" s="90" t="s">
        <v>45</v>
      </c>
      <c r="F3682" s="90" t="s">
        <v>6612</v>
      </c>
      <c r="G3682" s="90" t="s">
        <v>16813</v>
      </c>
      <c r="H3682" s="90" t="s">
        <v>913</v>
      </c>
      <c r="I3682" s="90" t="s">
        <v>1130</v>
      </c>
      <c r="J3682" s="116">
        <v>58</v>
      </c>
      <c r="K3682" s="90" t="s">
        <v>1963</v>
      </c>
      <c r="L3682" s="90" t="s">
        <v>184</v>
      </c>
      <c r="M3682" s="94" t="str">
        <f t="shared" si="60"/>
        <v>GARCIA Jose</v>
      </c>
      <c r="N3682" s="94" t="str">
        <f>IFERROR(VLOOKUP(A3682,'[2]CLASES-TEMPORADA 2022_2023-2023'!$A:$M,12,0),"")</f>
        <v/>
      </c>
      <c r="O3682" s="90" t="str">
        <f>IFERROR(VLOOKUP(A3682,'[2]CLASES-TEMPORADA 2022_2023-2023'!$A:$M,13,0),"")</f>
        <v/>
      </c>
    </row>
    <row r="3683" spans="1:15" s="94" customFormat="1" x14ac:dyDescent="0.2">
      <c r="A3683" s="116">
        <v>17017</v>
      </c>
      <c r="B3683" s="90" t="s">
        <v>10851</v>
      </c>
      <c r="C3683" s="90" t="s">
        <v>69</v>
      </c>
      <c r="D3683" s="90" t="s">
        <v>16814</v>
      </c>
      <c r="E3683" s="90" t="s">
        <v>2335</v>
      </c>
      <c r="F3683" s="90" t="s">
        <v>3971</v>
      </c>
      <c r="G3683" s="90" t="s">
        <v>16815</v>
      </c>
      <c r="H3683" s="90" t="s">
        <v>920</v>
      </c>
      <c r="I3683" s="90" t="s">
        <v>14311</v>
      </c>
      <c r="J3683" s="116">
        <v>341</v>
      </c>
      <c r="K3683" s="90" t="s">
        <v>1963</v>
      </c>
      <c r="L3683" s="90" t="s">
        <v>520</v>
      </c>
      <c r="M3683" s="94" t="str">
        <f t="shared" si="60"/>
        <v>PEREZ Marta</v>
      </c>
      <c r="N3683" s="94" t="str">
        <f>IFERROR(VLOOKUP(A3683,'[2]CLASES-TEMPORADA 2022_2023-2023'!$A:$M,12,0),"")</f>
        <v/>
      </c>
      <c r="O3683" s="90" t="str">
        <f>IFERROR(VLOOKUP(A3683,'[2]CLASES-TEMPORADA 2022_2023-2023'!$A:$M,13,0),"")</f>
        <v/>
      </c>
    </row>
    <row r="3684" spans="1:15" s="94" customFormat="1" x14ac:dyDescent="0.2">
      <c r="A3684" s="116">
        <v>17015</v>
      </c>
      <c r="B3684" s="90" t="s">
        <v>8750</v>
      </c>
      <c r="C3684" s="90" t="s">
        <v>26</v>
      </c>
      <c r="D3684" s="90" t="s">
        <v>16816</v>
      </c>
      <c r="E3684" s="90" t="s">
        <v>41</v>
      </c>
      <c r="F3684" s="90" t="s">
        <v>16817</v>
      </c>
      <c r="G3684" s="90" t="s">
        <v>16818</v>
      </c>
      <c r="H3684" s="90" t="s">
        <v>920</v>
      </c>
      <c r="I3684" s="90" t="s">
        <v>1243</v>
      </c>
      <c r="J3684" s="116">
        <v>10381</v>
      </c>
      <c r="K3684" s="90" t="s">
        <v>1963</v>
      </c>
      <c r="L3684" s="90" t="s">
        <v>520</v>
      </c>
      <c r="M3684" s="94" t="str">
        <f t="shared" si="60"/>
        <v>GOMEZ David</v>
      </c>
      <c r="N3684" s="94" t="str">
        <f>IFERROR(VLOOKUP(A3684,'[2]CLASES-TEMPORADA 2022_2023-2023'!$A:$M,12,0),"")</f>
        <v/>
      </c>
      <c r="O3684" s="90" t="str">
        <f>IFERROR(VLOOKUP(A3684,'[2]CLASES-TEMPORADA 2022_2023-2023'!$A:$M,13,0),"")</f>
        <v/>
      </c>
    </row>
    <row r="3685" spans="1:15" s="94" customFormat="1" x14ac:dyDescent="0.2">
      <c r="A3685" s="116">
        <v>16993</v>
      </c>
      <c r="B3685" s="90" t="s">
        <v>8750</v>
      </c>
      <c r="C3685" s="90" t="s">
        <v>995</v>
      </c>
      <c r="D3685" s="90" t="s">
        <v>2450</v>
      </c>
      <c r="E3685" s="90" t="s">
        <v>16819</v>
      </c>
      <c r="F3685" s="90" t="s">
        <v>2925</v>
      </c>
      <c r="G3685" s="90" t="s">
        <v>16820</v>
      </c>
      <c r="H3685" s="90" t="s">
        <v>913</v>
      </c>
      <c r="I3685" s="90" t="s">
        <v>981</v>
      </c>
      <c r="J3685" s="116">
        <v>641</v>
      </c>
      <c r="K3685" s="90" t="s">
        <v>1963</v>
      </c>
      <c r="L3685" s="90" t="s">
        <v>520</v>
      </c>
      <c r="M3685" s="94" t="str">
        <f t="shared" si="60"/>
        <v>GONZÁLEZ Saúl</v>
      </c>
      <c r="N3685" s="94" t="str">
        <f>IFERROR(VLOOKUP(A3685,'[2]CLASES-TEMPORADA 2022_2023-2023'!$A:$M,12,0),"")</f>
        <v/>
      </c>
      <c r="O3685" s="90" t="str">
        <f>IFERROR(VLOOKUP(A3685,'[2]CLASES-TEMPORADA 2022_2023-2023'!$A:$M,13,0),"")</f>
        <v/>
      </c>
    </row>
    <row r="3686" spans="1:15" s="94" customFormat="1" x14ac:dyDescent="0.2">
      <c r="A3686" s="116">
        <v>16991</v>
      </c>
      <c r="B3686" s="90" t="s">
        <v>8750</v>
      </c>
      <c r="C3686" s="90" t="s">
        <v>69</v>
      </c>
      <c r="D3686" s="90" t="s">
        <v>1411</v>
      </c>
      <c r="E3686" s="90" t="s">
        <v>6613</v>
      </c>
      <c r="F3686" s="90" t="s">
        <v>6614</v>
      </c>
      <c r="G3686" s="90" t="s">
        <v>16821</v>
      </c>
      <c r="H3686" s="90" t="s">
        <v>913</v>
      </c>
      <c r="I3686" s="90" t="s">
        <v>993</v>
      </c>
      <c r="J3686" s="116">
        <v>10005</v>
      </c>
      <c r="K3686" s="90" t="s">
        <v>1963</v>
      </c>
      <c r="L3686" s="90" t="s">
        <v>593</v>
      </c>
      <c r="M3686" s="94" t="str">
        <f t="shared" si="60"/>
        <v>PEREZ Ruben Dario</v>
      </c>
      <c r="N3686" s="94" t="str">
        <f>IFERROR(VLOOKUP(A3686,'[2]CLASES-TEMPORADA 2022_2023-2023'!$A:$M,12,0),"")</f>
        <v/>
      </c>
      <c r="O3686" s="90" t="str">
        <f>IFERROR(VLOOKUP(A3686,'[2]CLASES-TEMPORADA 2022_2023-2023'!$A:$M,13,0),"")</f>
        <v/>
      </c>
    </row>
    <row r="3687" spans="1:15" s="94" customFormat="1" x14ac:dyDescent="0.2">
      <c r="A3687" s="116">
        <v>16973</v>
      </c>
      <c r="B3687" s="90" t="s">
        <v>8750</v>
      </c>
      <c r="C3687" s="90" t="s">
        <v>6615</v>
      </c>
      <c r="D3687" s="90" t="s">
        <v>1469</v>
      </c>
      <c r="E3687" s="90" t="s">
        <v>64</v>
      </c>
      <c r="F3687" s="90" t="s">
        <v>6616</v>
      </c>
      <c r="G3687" s="90" t="s">
        <v>16822</v>
      </c>
      <c r="H3687" s="90" t="s">
        <v>920</v>
      </c>
      <c r="I3687" s="90" t="s">
        <v>4239</v>
      </c>
      <c r="J3687" s="116">
        <v>10167</v>
      </c>
      <c r="K3687" s="90" t="s">
        <v>1963</v>
      </c>
      <c r="L3687" s="90" t="s">
        <v>599</v>
      </c>
      <c r="M3687" s="94" t="str">
        <f t="shared" si="60"/>
        <v>CAMINA Francisco</v>
      </c>
      <c r="N3687" s="94" t="str">
        <f>IFERROR(VLOOKUP(A3687,'[2]CLASES-TEMPORADA 2022_2023-2023'!$A:$M,12,0),"")</f>
        <v/>
      </c>
      <c r="O3687" s="90" t="str">
        <f>IFERROR(VLOOKUP(A3687,'[2]CLASES-TEMPORADA 2022_2023-2023'!$A:$M,13,0),"")</f>
        <v/>
      </c>
    </row>
    <row r="3688" spans="1:15" s="94" customFormat="1" x14ac:dyDescent="0.2">
      <c r="A3688" s="116">
        <v>16972</v>
      </c>
      <c r="B3688" s="90" t="s">
        <v>8750</v>
      </c>
      <c r="C3688" s="90" t="s">
        <v>1873</v>
      </c>
      <c r="D3688" s="90" t="s">
        <v>985</v>
      </c>
      <c r="E3688" s="90" t="s">
        <v>4693</v>
      </c>
      <c r="F3688" s="90" t="s">
        <v>6617</v>
      </c>
      <c r="G3688" s="90" t="s">
        <v>16823</v>
      </c>
      <c r="H3688" s="90" t="s">
        <v>920</v>
      </c>
      <c r="I3688" s="90" t="s">
        <v>1256</v>
      </c>
      <c r="J3688" s="116">
        <v>10164</v>
      </c>
      <c r="K3688" s="90" t="s">
        <v>1963</v>
      </c>
      <c r="L3688" s="90" t="s">
        <v>604</v>
      </c>
      <c r="M3688" s="94" t="str">
        <f t="shared" si="60"/>
        <v>CELIS Carlos Javier</v>
      </c>
      <c r="N3688" s="94" t="str">
        <f>IFERROR(VLOOKUP(A3688,'[2]CLASES-TEMPORADA 2022_2023-2023'!$A:$M,12,0),"")</f>
        <v/>
      </c>
      <c r="O3688" s="90" t="str">
        <f>IFERROR(VLOOKUP(A3688,'[2]CLASES-TEMPORADA 2022_2023-2023'!$A:$M,13,0),"")</f>
        <v/>
      </c>
    </row>
    <row r="3689" spans="1:15" s="94" customFormat="1" x14ac:dyDescent="0.2">
      <c r="A3689" s="116">
        <v>16953</v>
      </c>
      <c r="B3689" s="90" t="s">
        <v>8750</v>
      </c>
      <c r="C3689" s="90" t="s">
        <v>3271</v>
      </c>
      <c r="D3689" s="90" t="s">
        <v>6484</v>
      </c>
      <c r="E3689" s="90" t="s">
        <v>1426</v>
      </c>
      <c r="F3689" s="90" t="s">
        <v>6618</v>
      </c>
      <c r="G3689" s="90" t="s">
        <v>16824</v>
      </c>
      <c r="H3689" s="90" t="s">
        <v>913</v>
      </c>
      <c r="I3689" s="90" t="s">
        <v>1126</v>
      </c>
      <c r="J3689" s="116">
        <v>128</v>
      </c>
      <c r="K3689" s="90" t="s">
        <v>1963</v>
      </c>
      <c r="L3689" s="90" t="s">
        <v>587</v>
      </c>
      <c r="M3689" s="94" t="str">
        <f t="shared" si="60"/>
        <v>RIBERA Albert</v>
      </c>
      <c r="N3689" s="94" t="str">
        <f>IFERROR(VLOOKUP(A3689,'[2]CLASES-TEMPORADA 2022_2023-2023'!$A:$M,12,0),"")</f>
        <v/>
      </c>
      <c r="O3689" s="90" t="str">
        <f>IFERROR(VLOOKUP(A3689,'[2]CLASES-TEMPORADA 2022_2023-2023'!$A:$M,13,0),"")</f>
        <v/>
      </c>
    </row>
    <row r="3690" spans="1:15" s="94" customFormat="1" x14ac:dyDescent="0.2">
      <c r="A3690" s="116">
        <v>16948</v>
      </c>
      <c r="B3690" s="90" t="s">
        <v>8750</v>
      </c>
      <c r="C3690" s="90" t="s">
        <v>1959</v>
      </c>
      <c r="D3690" s="90" t="s">
        <v>1683</v>
      </c>
      <c r="E3690" s="90" t="s">
        <v>44</v>
      </c>
      <c r="F3690" s="90" t="s">
        <v>6619</v>
      </c>
      <c r="G3690" s="90" t="s">
        <v>16825</v>
      </c>
      <c r="H3690" s="90" t="s">
        <v>909</v>
      </c>
      <c r="I3690" s="90" t="s">
        <v>1126</v>
      </c>
      <c r="J3690" s="116">
        <v>128</v>
      </c>
      <c r="K3690" s="90" t="s">
        <v>1963</v>
      </c>
      <c r="L3690" s="90" t="s">
        <v>587</v>
      </c>
      <c r="M3690" s="94" t="str">
        <f t="shared" si="60"/>
        <v>SOLANS Francesc</v>
      </c>
      <c r="N3690" s="94" t="str">
        <f>IFERROR(VLOOKUP(A3690,'[2]CLASES-TEMPORADA 2022_2023-2023'!$A:$M,12,0),"")</f>
        <v/>
      </c>
      <c r="O3690" s="90" t="str">
        <f>IFERROR(VLOOKUP(A3690,'[2]CLASES-TEMPORADA 2022_2023-2023'!$A:$M,13,0),"")</f>
        <v/>
      </c>
    </row>
    <row r="3691" spans="1:15" s="94" customFormat="1" x14ac:dyDescent="0.2">
      <c r="A3691" s="116">
        <v>16944</v>
      </c>
      <c r="B3691" s="90" t="s">
        <v>8750</v>
      </c>
      <c r="C3691" s="90" t="s">
        <v>21</v>
      </c>
      <c r="D3691" s="90" t="s">
        <v>1872</v>
      </c>
      <c r="E3691" s="90" t="s">
        <v>6620</v>
      </c>
      <c r="F3691" s="90" t="s">
        <v>6621</v>
      </c>
      <c r="G3691" s="90" t="s">
        <v>16826</v>
      </c>
      <c r="H3691" s="90" t="s">
        <v>909</v>
      </c>
      <c r="I3691" s="90" t="s">
        <v>799</v>
      </c>
      <c r="J3691" s="116">
        <v>10414</v>
      </c>
      <c r="K3691" s="90" t="s">
        <v>1963</v>
      </c>
      <c r="L3691" s="90" t="s">
        <v>520</v>
      </c>
      <c r="M3691" s="94" t="str">
        <f t="shared" si="60"/>
        <v>GARCIA Manuel Angel</v>
      </c>
      <c r="N3691" s="94" t="str">
        <f>IFERROR(VLOOKUP(A3691,'[2]CLASES-TEMPORADA 2022_2023-2023'!$A:$M,12,0),"")</f>
        <v/>
      </c>
      <c r="O3691" s="90" t="str">
        <f>IFERROR(VLOOKUP(A3691,'[2]CLASES-TEMPORADA 2022_2023-2023'!$A:$M,13,0),"")</f>
        <v/>
      </c>
    </row>
    <row r="3692" spans="1:15" s="94" customFormat="1" x14ac:dyDescent="0.2">
      <c r="A3692" s="116">
        <v>16939</v>
      </c>
      <c r="B3692" s="90" t="s">
        <v>8750</v>
      </c>
      <c r="C3692" s="90" t="s">
        <v>115</v>
      </c>
      <c r="D3692" s="90" t="s">
        <v>5601</v>
      </c>
      <c r="E3692" s="90" t="s">
        <v>2030</v>
      </c>
      <c r="F3692" s="90" t="s">
        <v>6622</v>
      </c>
      <c r="G3692" s="90" t="s">
        <v>16827</v>
      </c>
      <c r="H3692" s="90" t="s">
        <v>913</v>
      </c>
      <c r="I3692" s="90" t="s">
        <v>1140</v>
      </c>
      <c r="J3692" s="116">
        <v>10415</v>
      </c>
      <c r="K3692" s="90" t="s">
        <v>1963</v>
      </c>
      <c r="L3692" s="90" t="s">
        <v>520</v>
      </c>
      <c r="M3692" s="94" t="str">
        <f t="shared" si="60"/>
        <v>CASTRO Pedro</v>
      </c>
      <c r="N3692" s="94" t="str">
        <f>IFERROR(VLOOKUP(A3692,'[2]CLASES-TEMPORADA 2022_2023-2023'!$A:$M,12,0),"")</f>
        <v/>
      </c>
      <c r="O3692" s="90" t="str">
        <f>IFERROR(VLOOKUP(A3692,'[2]CLASES-TEMPORADA 2022_2023-2023'!$A:$M,13,0),"")</f>
        <v/>
      </c>
    </row>
    <row r="3693" spans="1:15" s="94" customFormat="1" x14ac:dyDescent="0.2">
      <c r="A3693" s="116">
        <v>16933</v>
      </c>
      <c r="B3693" s="90" t="s">
        <v>8750</v>
      </c>
      <c r="C3693" s="90" t="s">
        <v>91</v>
      </c>
      <c r="D3693" s="90" t="s">
        <v>21</v>
      </c>
      <c r="E3693" s="90" t="s">
        <v>3022</v>
      </c>
      <c r="F3693" s="90" t="s">
        <v>3559</v>
      </c>
      <c r="G3693" s="90" t="s">
        <v>16828</v>
      </c>
      <c r="H3693" s="90" t="s">
        <v>920</v>
      </c>
      <c r="I3693" s="90" t="s">
        <v>1119</v>
      </c>
      <c r="J3693" s="116">
        <v>534</v>
      </c>
      <c r="K3693" s="90" t="s">
        <v>1963</v>
      </c>
      <c r="L3693" s="90" t="s">
        <v>520</v>
      </c>
      <c r="M3693" s="94" t="str">
        <f t="shared" si="60"/>
        <v>ALVAREZ Raul</v>
      </c>
      <c r="N3693" s="94" t="str">
        <f>IFERROR(VLOOKUP(A3693,'[2]CLASES-TEMPORADA 2022_2023-2023'!$A:$M,12,0),"")</f>
        <v/>
      </c>
      <c r="O3693" s="90" t="str">
        <f>IFERROR(VLOOKUP(A3693,'[2]CLASES-TEMPORADA 2022_2023-2023'!$A:$M,13,0),"")</f>
        <v/>
      </c>
    </row>
    <row r="3694" spans="1:15" s="94" customFormat="1" x14ac:dyDescent="0.2">
      <c r="A3694" s="116">
        <v>16917</v>
      </c>
      <c r="B3694" s="90" t="s">
        <v>10851</v>
      </c>
      <c r="C3694" s="90" t="s">
        <v>46</v>
      </c>
      <c r="D3694" s="90" t="s">
        <v>1559</v>
      </c>
      <c r="E3694" s="90" t="s">
        <v>2205</v>
      </c>
      <c r="F3694" s="90" t="s">
        <v>6623</v>
      </c>
      <c r="G3694" s="90" t="s">
        <v>16829</v>
      </c>
      <c r="H3694" s="90" t="s">
        <v>920</v>
      </c>
      <c r="I3694" s="90" t="s">
        <v>1256</v>
      </c>
      <c r="J3694" s="116">
        <v>10164</v>
      </c>
      <c r="K3694" s="90" t="s">
        <v>1963</v>
      </c>
      <c r="L3694" s="90" t="s">
        <v>604</v>
      </c>
      <c r="M3694" s="94" t="str">
        <f t="shared" si="60"/>
        <v>RODRIGUEZ Ana</v>
      </c>
      <c r="N3694" s="94" t="str">
        <f>IFERROR(VLOOKUP(A3694,'[2]CLASES-TEMPORADA 2022_2023-2023'!$A:$M,12,0),"")</f>
        <v/>
      </c>
      <c r="O3694" s="90" t="str">
        <f>IFERROR(VLOOKUP(A3694,'[2]CLASES-TEMPORADA 2022_2023-2023'!$A:$M,13,0),"")</f>
        <v/>
      </c>
    </row>
    <row r="3695" spans="1:15" s="94" customFormat="1" x14ac:dyDescent="0.2">
      <c r="A3695" s="116">
        <v>16910</v>
      </c>
      <c r="B3695" s="90" t="s">
        <v>8750</v>
      </c>
      <c r="C3695" s="90" t="s">
        <v>4556</v>
      </c>
      <c r="D3695" s="90" t="s">
        <v>16830</v>
      </c>
      <c r="E3695" s="90" t="s">
        <v>16831</v>
      </c>
      <c r="F3695" s="90" t="s">
        <v>16832</v>
      </c>
      <c r="G3695" s="90" t="s">
        <v>16833</v>
      </c>
      <c r="H3695" s="90" t="s">
        <v>909</v>
      </c>
      <c r="I3695" s="90" t="s">
        <v>1060</v>
      </c>
      <c r="J3695" s="116">
        <v>353</v>
      </c>
      <c r="K3695" s="90" t="s">
        <v>1963</v>
      </c>
      <c r="L3695" s="90" t="s">
        <v>583</v>
      </c>
      <c r="M3695" s="94" t="str">
        <f t="shared" si="60"/>
        <v>CAZACU Danut</v>
      </c>
      <c r="N3695" s="94" t="str">
        <f>IFERROR(VLOOKUP(A3695,'[2]CLASES-TEMPORADA 2022_2023-2023'!$A:$M,12,0),"")</f>
        <v/>
      </c>
      <c r="O3695" s="90" t="str">
        <f>IFERROR(VLOOKUP(A3695,'[2]CLASES-TEMPORADA 2022_2023-2023'!$A:$M,13,0),"")</f>
        <v/>
      </c>
    </row>
    <row r="3696" spans="1:15" s="94" customFormat="1" x14ac:dyDescent="0.2">
      <c r="A3696" s="116">
        <v>16909</v>
      </c>
      <c r="B3696" s="90" t="s">
        <v>8750</v>
      </c>
      <c r="C3696" s="90" t="s">
        <v>4130</v>
      </c>
      <c r="D3696" s="90" t="s">
        <v>6624</v>
      </c>
      <c r="E3696" s="90" t="s">
        <v>50</v>
      </c>
      <c r="F3696" s="90" t="s">
        <v>6625</v>
      </c>
      <c r="G3696" s="90" t="s">
        <v>16834</v>
      </c>
      <c r="H3696" s="90" t="s">
        <v>920</v>
      </c>
      <c r="I3696" s="90" t="s">
        <v>1049</v>
      </c>
      <c r="J3696" s="116">
        <v>337</v>
      </c>
      <c r="K3696" s="90" t="s">
        <v>1963</v>
      </c>
      <c r="L3696" s="90" t="s">
        <v>585</v>
      </c>
      <c r="M3696" s="94" t="str">
        <f t="shared" si="60"/>
        <v>CALLEJA Joaquin</v>
      </c>
      <c r="N3696" s="94" t="str">
        <f>IFERROR(VLOOKUP(A3696,'[2]CLASES-TEMPORADA 2022_2023-2023'!$A:$M,12,0),"")</f>
        <v/>
      </c>
      <c r="O3696" s="90" t="str">
        <f>IFERROR(VLOOKUP(A3696,'[2]CLASES-TEMPORADA 2022_2023-2023'!$A:$M,13,0),"")</f>
        <v/>
      </c>
    </row>
    <row r="3697" spans="1:15" s="94" customFormat="1" x14ac:dyDescent="0.2">
      <c r="A3697" s="116">
        <v>16906</v>
      </c>
      <c r="B3697" s="90" t="s">
        <v>8750</v>
      </c>
      <c r="C3697" s="90" t="s">
        <v>71</v>
      </c>
      <c r="D3697" s="90" t="s">
        <v>51</v>
      </c>
      <c r="E3697" s="90" t="s">
        <v>18</v>
      </c>
      <c r="F3697" s="90" t="s">
        <v>6626</v>
      </c>
      <c r="G3697" s="90" t="s">
        <v>16835</v>
      </c>
      <c r="H3697" s="90" t="s">
        <v>909</v>
      </c>
      <c r="I3697" s="90" t="s">
        <v>1143</v>
      </c>
      <c r="J3697" s="116">
        <v>76</v>
      </c>
      <c r="K3697" s="90" t="s">
        <v>1963</v>
      </c>
      <c r="L3697" s="90" t="s">
        <v>583</v>
      </c>
      <c r="M3697" s="94" t="str">
        <f t="shared" si="60"/>
        <v>RUBIO Enrique</v>
      </c>
      <c r="N3697" s="94" t="str">
        <f>IFERROR(VLOOKUP(A3697,'[2]CLASES-TEMPORADA 2022_2023-2023'!$A:$M,12,0),"")</f>
        <v/>
      </c>
      <c r="O3697" s="90" t="str">
        <f>IFERROR(VLOOKUP(A3697,'[2]CLASES-TEMPORADA 2022_2023-2023'!$A:$M,13,0),"")</f>
        <v/>
      </c>
    </row>
    <row r="3698" spans="1:15" s="94" customFormat="1" x14ac:dyDescent="0.2">
      <c r="A3698" s="116">
        <v>16899</v>
      </c>
      <c r="B3698" s="90" t="s">
        <v>8750</v>
      </c>
      <c r="C3698" s="90" t="s">
        <v>1298</v>
      </c>
      <c r="D3698" s="90" t="s">
        <v>1558</v>
      </c>
      <c r="E3698" s="90" t="s">
        <v>6627</v>
      </c>
      <c r="F3698" s="90" t="s">
        <v>6628</v>
      </c>
      <c r="G3698" s="90" t="s">
        <v>16836</v>
      </c>
      <c r="H3698" s="90" t="s">
        <v>913</v>
      </c>
      <c r="I3698" s="90" t="s">
        <v>954</v>
      </c>
      <c r="J3698" s="116">
        <v>321</v>
      </c>
      <c r="K3698" s="90" t="s">
        <v>1963</v>
      </c>
      <c r="L3698" s="90" t="s">
        <v>591</v>
      </c>
      <c r="M3698" s="94" t="str">
        <f t="shared" si="60"/>
        <v>GUERRERO Sebastián</v>
      </c>
      <c r="N3698" s="94" t="str">
        <f>IFERROR(VLOOKUP(A3698,'[2]CLASES-TEMPORADA 2022_2023-2023'!$A:$M,12,0),"")</f>
        <v/>
      </c>
      <c r="O3698" s="90" t="str">
        <f>IFERROR(VLOOKUP(A3698,'[2]CLASES-TEMPORADA 2022_2023-2023'!$A:$M,13,0),"")</f>
        <v/>
      </c>
    </row>
    <row r="3699" spans="1:15" s="94" customFormat="1" x14ac:dyDescent="0.2">
      <c r="A3699" s="116">
        <v>16894</v>
      </c>
      <c r="B3699" s="90" t="s">
        <v>8750</v>
      </c>
      <c r="C3699" s="90" t="s">
        <v>7685</v>
      </c>
      <c r="D3699" s="90" t="s">
        <v>1085</v>
      </c>
      <c r="E3699" s="90" t="s">
        <v>4258</v>
      </c>
      <c r="F3699" s="90" t="s">
        <v>5477</v>
      </c>
      <c r="G3699" s="90" t="s">
        <v>16837</v>
      </c>
      <c r="H3699" s="90" t="s">
        <v>909</v>
      </c>
      <c r="I3699" s="90" t="s">
        <v>1143</v>
      </c>
      <c r="J3699" s="116">
        <v>76</v>
      </c>
      <c r="K3699" s="90" t="s">
        <v>1963</v>
      </c>
      <c r="L3699" s="90" t="s">
        <v>583</v>
      </c>
      <c r="M3699" s="94" t="str">
        <f t="shared" si="60"/>
        <v>BRUGADA Miguel Angel</v>
      </c>
      <c r="N3699" s="94" t="str">
        <f>IFERROR(VLOOKUP(A3699,'[2]CLASES-TEMPORADA 2022_2023-2023'!$A:$M,12,0),"")</f>
        <v/>
      </c>
      <c r="O3699" s="90" t="str">
        <f>IFERROR(VLOOKUP(A3699,'[2]CLASES-TEMPORADA 2022_2023-2023'!$A:$M,13,0),"")</f>
        <v/>
      </c>
    </row>
    <row r="3700" spans="1:15" s="94" customFormat="1" x14ac:dyDescent="0.2">
      <c r="A3700" s="116">
        <v>16820</v>
      </c>
      <c r="B3700" s="90" t="s">
        <v>8750</v>
      </c>
      <c r="C3700" s="90" t="s">
        <v>6629</v>
      </c>
      <c r="D3700" s="90" t="s">
        <v>84</v>
      </c>
      <c r="E3700" s="90" t="s">
        <v>3979</v>
      </c>
      <c r="F3700" s="90" t="s">
        <v>6630</v>
      </c>
      <c r="G3700" s="90" t="s">
        <v>16838</v>
      </c>
      <c r="H3700" s="90" t="s">
        <v>913</v>
      </c>
      <c r="I3700" s="90" t="s">
        <v>1206</v>
      </c>
      <c r="J3700" s="116">
        <v>10173</v>
      </c>
      <c r="K3700" s="90" t="s">
        <v>1963</v>
      </c>
      <c r="L3700" s="90" t="s">
        <v>587</v>
      </c>
      <c r="M3700" s="94" t="str">
        <f t="shared" si="60"/>
        <v>BUSQUETS Ferran</v>
      </c>
      <c r="N3700" s="94" t="str">
        <f>IFERROR(VLOOKUP(A3700,'[2]CLASES-TEMPORADA 2022_2023-2023'!$A:$M,12,0),"")</f>
        <v/>
      </c>
      <c r="O3700" s="90" t="str">
        <f>IFERROR(VLOOKUP(A3700,'[2]CLASES-TEMPORADA 2022_2023-2023'!$A:$M,13,0),"")</f>
        <v/>
      </c>
    </row>
    <row r="3701" spans="1:15" s="94" customFormat="1" x14ac:dyDescent="0.2">
      <c r="A3701" s="116">
        <v>16810</v>
      </c>
      <c r="B3701" s="90" t="s">
        <v>8750</v>
      </c>
      <c r="C3701" s="90" t="s">
        <v>1577</v>
      </c>
      <c r="D3701" s="90" t="s">
        <v>159</v>
      </c>
      <c r="E3701" s="90" t="s">
        <v>23</v>
      </c>
      <c r="F3701" s="90" t="s">
        <v>6631</v>
      </c>
      <c r="G3701" s="90" t="s">
        <v>16839</v>
      </c>
      <c r="H3701" s="90" t="s">
        <v>920</v>
      </c>
      <c r="I3701" s="90" t="s">
        <v>1163</v>
      </c>
      <c r="J3701" s="116">
        <v>61</v>
      </c>
      <c r="K3701" s="90" t="s">
        <v>1963</v>
      </c>
      <c r="L3701" s="90" t="s">
        <v>587</v>
      </c>
      <c r="M3701" s="94" t="str">
        <f t="shared" si="60"/>
        <v>NAVARRO Manuel</v>
      </c>
      <c r="N3701" s="94" t="str">
        <f>IFERROR(VLOOKUP(A3701,'[2]CLASES-TEMPORADA 2022_2023-2023'!$A:$M,12,0),"")</f>
        <v/>
      </c>
      <c r="O3701" s="90" t="str">
        <f>IFERROR(VLOOKUP(A3701,'[2]CLASES-TEMPORADA 2022_2023-2023'!$A:$M,13,0),"")</f>
        <v/>
      </c>
    </row>
    <row r="3702" spans="1:15" s="94" customFormat="1" x14ac:dyDescent="0.2">
      <c r="A3702" s="116">
        <v>16808</v>
      </c>
      <c r="B3702" s="90" t="s">
        <v>8750</v>
      </c>
      <c r="C3702" s="90" t="s">
        <v>6632</v>
      </c>
      <c r="D3702" s="90" t="s">
        <v>102</v>
      </c>
      <c r="E3702" s="90" t="s">
        <v>124</v>
      </c>
      <c r="F3702" s="90" t="s">
        <v>6633</v>
      </c>
      <c r="G3702" s="90" t="s">
        <v>16840</v>
      </c>
      <c r="H3702" s="90" t="s">
        <v>913</v>
      </c>
      <c r="I3702" s="90" t="s">
        <v>1163</v>
      </c>
      <c r="J3702" s="116">
        <v>61</v>
      </c>
      <c r="K3702" s="90" t="s">
        <v>1963</v>
      </c>
      <c r="L3702" s="90" t="s">
        <v>587</v>
      </c>
      <c r="M3702" s="94" t="str">
        <f t="shared" si="60"/>
        <v>GONZALEZ H. Iker</v>
      </c>
      <c r="N3702" s="94" t="str">
        <f>IFERROR(VLOOKUP(A3702,'[2]CLASES-TEMPORADA 2022_2023-2023'!$A:$M,12,0),"")</f>
        <v/>
      </c>
      <c r="O3702" s="90" t="str">
        <f>IFERROR(VLOOKUP(A3702,'[2]CLASES-TEMPORADA 2022_2023-2023'!$A:$M,13,0),"")</f>
        <v/>
      </c>
    </row>
    <row r="3703" spans="1:15" s="94" customFormat="1" x14ac:dyDescent="0.2">
      <c r="A3703" s="116">
        <v>16795</v>
      </c>
      <c r="B3703" s="90" t="s">
        <v>8750</v>
      </c>
      <c r="C3703" s="90" t="s">
        <v>1428</v>
      </c>
      <c r="D3703" s="90" t="s">
        <v>6634</v>
      </c>
      <c r="E3703" s="90" t="s">
        <v>2037</v>
      </c>
      <c r="F3703" s="90" t="s">
        <v>4974</v>
      </c>
      <c r="G3703" s="90" t="s">
        <v>16841</v>
      </c>
      <c r="H3703" s="90" t="s">
        <v>913</v>
      </c>
      <c r="I3703" s="90" t="s">
        <v>1181</v>
      </c>
      <c r="J3703" s="116">
        <v>293</v>
      </c>
      <c r="K3703" s="90" t="s">
        <v>1963</v>
      </c>
      <c r="L3703" s="90" t="s">
        <v>587</v>
      </c>
      <c r="M3703" s="94" t="str">
        <f t="shared" si="60"/>
        <v>LLORET Pau</v>
      </c>
      <c r="N3703" s="94" t="str">
        <f>IFERROR(VLOOKUP(A3703,'[2]CLASES-TEMPORADA 2022_2023-2023'!$A:$M,12,0),"")</f>
        <v/>
      </c>
      <c r="O3703" s="90" t="str">
        <f>IFERROR(VLOOKUP(A3703,'[2]CLASES-TEMPORADA 2022_2023-2023'!$A:$M,13,0),"")</f>
        <v/>
      </c>
    </row>
    <row r="3704" spans="1:15" s="94" customFormat="1" x14ac:dyDescent="0.2">
      <c r="A3704" s="116">
        <v>16749</v>
      </c>
      <c r="B3704" s="90" t="s">
        <v>8750</v>
      </c>
      <c r="C3704" s="90" t="s">
        <v>5491</v>
      </c>
      <c r="D3704" s="90" t="s">
        <v>16842</v>
      </c>
      <c r="E3704" s="90" t="s">
        <v>4670</v>
      </c>
      <c r="F3704" s="90" t="s">
        <v>7958</v>
      </c>
      <c r="G3704" s="90" t="s">
        <v>16843</v>
      </c>
      <c r="H3704" s="90" t="s">
        <v>920</v>
      </c>
      <c r="I3704" s="90" t="s">
        <v>1194</v>
      </c>
      <c r="J3704" s="116">
        <v>10341</v>
      </c>
      <c r="K3704" s="90" t="s">
        <v>1963</v>
      </c>
      <c r="L3704" s="90" t="s">
        <v>520</v>
      </c>
      <c r="M3704" s="94" t="str">
        <f t="shared" si="60"/>
        <v>SIXTO Roi</v>
      </c>
      <c r="N3704" s="94" t="str">
        <f>IFERROR(VLOOKUP(A3704,'[2]CLASES-TEMPORADA 2022_2023-2023'!$A:$M,12,0),"")</f>
        <v/>
      </c>
      <c r="O3704" s="90" t="str">
        <f>IFERROR(VLOOKUP(A3704,'[2]CLASES-TEMPORADA 2022_2023-2023'!$A:$M,13,0),"")</f>
        <v/>
      </c>
    </row>
    <row r="3705" spans="1:15" s="94" customFormat="1" x14ac:dyDescent="0.2">
      <c r="A3705" s="116">
        <v>16747</v>
      </c>
      <c r="B3705" s="90" t="s">
        <v>8750</v>
      </c>
      <c r="C3705" s="90" t="s">
        <v>87</v>
      </c>
      <c r="D3705" s="90" t="s">
        <v>22</v>
      </c>
      <c r="E3705" s="90" t="s">
        <v>52</v>
      </c>
      <c r="F3705" s="90" t="s">
        <v>6637</v>
      </c>
      <c r="G3705" s="90" t="s">
        <v>16844</v>
      </c>
      <c r="H3705" s="90" t="s">
        <v>909</v>
      </c>
      <c r="I3705" s="90" t="s">
        <v>1231</v>
      </c>
      <c r="J3705" s="116">
        <v>727</v>
      </c>
      <c r="K3705" s="90" t="s">
        <v>1963</v>
      </c>
      <c r="L3705" s="90" t="s">
        <v>588</v>
      </c>
      <c r="M3705" s="94" t="str">
        <f t="shared" ref="M3705:M3768" si="61">CONCATENATE(C3705," ",PROPER(E3705))</f>
        <v>BLANCO Jose Antonio</v>
      </c>
      <c r="N3705" s="94" t="str">
        <f>IFERROR(VLOOKUP(A3705,'[2]CLASES-TEMPORADA 2022_2023-2023'!$A:$M,12,0),"")</f>
        <v/>
      </c>
      <c r="O3705" s="90" t="str">
        <f>IFERROR(VLOOKUP(A3705,'[2]CLASES-TEMPORADA 2022_2023-2023'!$A:$M,13,0),"")</f>
        <v/>
      </c>
    </row>
    <row r="3706" spans="1:15" s="94" customFormat="1" x14ac:dyDescent="0.2">
      <c r="A3706" s="116">
        <v>16719</v>
      </c>
      <c r="B3706" s="90" t="s">
        <v>8750</v>
      </c>
      <c r="C3706" s="90" t="s">
        <v>169</v>
      </c>
      <c r="D3706" s="90" t="s">
        <v>1529</v>
      </c>
      <c r="E3706" s="90" t="s">
        <v>110</v>
      </c>
      <c r="F3706" s="90" t="s">
        <v>6638</v>
      </c>
      <c r="G3706" s="90" t="s">
        <v>16845</v>
      </c>
      <c r="H3706" s="90" t="s">
        <v>920</v>
      </c>
      <c r="I3706" s="90" t="s">
        <v>1233</v>
      </c>
      <c r="J3706" s="116">
        <v>703</v>
      </c>
      <c r="K3706" s="90" t="s">
        <v>1963</v>
      </c>
      <c r="L3706" s="90" t="s">
        <v>520</v>
      </c>
      <c r="M3706" s="94" t="str">
        <f t="shared" si="61"/>
        <v>SÁNCHEZ Alvaro</v>
      </c>
      <c r="N3706" s="94" t="str">
        <f>IFERROR(VLOOKUP(A3706,'[2]CLASES-TEMPORADA 2022_2023-2023'!$A:$M,12,0),"")</f>
        <v/>
      </c>
      <c r="O3706" s="90" t="str">
        <f>IFERROR(VLOOKUP(A3706,'[2]CLASES-TEMPORADA 2022_2023-2023'!$A:$M,13,0),"")</f>
        <v/>
      </c>
    </row>
    <row r="3707" spans="1:15" s="94" customFormat="1" x14ac:dyDescent="0.2">
      <c r="A3707" s="116">
        <v>16698</v>
      </c>
      <c r="B3707" s="90" t="s">
        <v>10851</v>
      </c>
      <c r="C3707" s="90" t="s">
        <v>1679</v>
      </c>
      <c r="D3707" s="90"/>
      <c r="E3707" s="90" t="s">
        <v>4265</v>
      </c>
      <c r="F3707" s="90" t="s">
        <v>6639</v>
      </c>
      <c r="G3707" s="90" t="s">
        <v>16846</v>
      </c>
      <c r="H3707" s="90" t="s">
        <v>913</v>
      </c>
      <c r="I3707" s="90" t="s">
        <v>1181</v>
      </c>
      <c r="J3707" s="116">
        <v>293</v>
      </c>
      <c r="K3707" s="90" t="s">
        <v>2103</v>
      </c>
      <c r="L3707" s="90" t="s">
        <v>587</v>
      </c>
      <c r="M3707" s="94" t="str">
        <f t="shared" si="61"/>
        <v>CHICHULINA Tatiana</v>
      </c>
      <c r="N3707" s="94" t="str">
        <f>IFERROR(VLOOKUP(A3707,'[2]CLASES-TEMPORADA 2022_2023-2023'!$A:$M,12,0),"")</f>
        <v/>
      </c>
      <c r="O3707" s="90" t="str">
        <f>IFERROR(VLOOKUP(A3707,'[2]CLASES-TEMPORADA 2022_2023-2023'!$A:$M,13,0),"")</f>
        <v/>
      </c>
    </row>
    <row r="3708" spans="1:15" s="94" customFormat="1" x14ac:dyDescent="0.2">
      <c r="A3708" s="116">
        <v>16697</v>
      </c>
      <c r="B3708" s="90" t="s">
        <v>8750</v>
      </c>
      <c r="C3708" s="90" t="s">
        <v>162</v>
      </c>
      <c r="D3708" s="90" t="s">
        <v>1557</v>
      </c>
      <c r="E3708" s="90" t="s">
        <v>5951</v>
      </c>
      <c r="F3708" s="90" t="s">
        <v>6640</v>
      </c>
      <c r="G3708" s="90" t="s">
        <v>16847</v>
      </c>
      <c r="H3708" s="90" t="s">
        <v>913</v>
      </c>
      <c r="I3708" s="90" t="s">
        <v>958</v>
      </c>
      <c r="J3708" s="116">
        <v>355</v>
      </c>
      <c r="K3708" s="90" t="s">
        <v>1963</v>
      </c>
      <c r="L3708" s="90" t="s">
        <v>604</v>
      </c>
      <c r="M3708" s="94" t="str">
        <f t="shared" si="61"/>
        <v>QUEVEDO Marco Antonio</v>
      </c>
      <c r="N3708" s="94" t="str">
        <f>IFERROR(VLOOKUP(A3708,'[2]CLASES-TEMPORADA 2022_2023-2023'!$A:$M,12,0),"")</f>
        <v/>
      </c>
      <c r="O3708" s="90" t="str">
        <f>IFERROR(VLOOKUP(A3708,'[2]CLASES-TEMPORADA 2022_2023-2023'!$A:$M,13,0),"")</f>
        <v/>
      </c>
    </row>
    <row r="3709" spans="1:15" s="94" customFormat="1" x14ac:dyDescent="0.2">
      <c r="A3709" s="116">
        <v>16669</v>
      </c>
      <c r="B3709" s="90" t="s">
        <v>8750</v>
      </c>
      <c r="C3709" s="90" t="s">
        <v>6246</v>
      </c>
      <c r="D3709" s="90" t="s">
        <v>84</v>
      </c>
      <c r="E3709" s="90" t="s">
        <v>1754</v>
      </c>
      <c r="F3709" s="90" t="s">
        <v>6641</v>
      </c>
      <c r="G3709" s="90" t="s">
        <v>16848</v>
      </c>
      <c r="H3709" s="90" t="s">
        <v>913</v>
      </c>
      <c r="I3709" s="90" t="s">
        <v>1153</v>
      </c>
      <c r="J3709" s="116">
        <v>444</v>
      </c>
      <c r="K3709" s="90" t="s">
        <v>1963</v>
      </c>
      <c r="L3709" s="90" t="s">
        <v>520</v>
      </c>
      <c r="M3709" s="94" t="str">
        <f t="shared" si="61"/>
        <v>CASAL Simon</v>
      </c>
      <c r="N3709" s="94" t="str">
        <f>IFERROR(VLOOKUP(A3709,'[2]CLASES-TEMPORADA 2022_2023-2023'!$A:$M,12,0),"")</f>
        <v/>
      </c>
      <c r="O3709" s="90" t="str">
        <f>IFERROR(VLOOKUP(A3709,'[2]CLASES-TEMPORADA 2022_2023-2023'!$A:$M,13,0),"")</f>
        <v/>
      </c>
    </row>
    <row r="3710" spans="1:15" s="94" customFormat="1" x14ac:dyDescent="0.2">
      <c r="A3710" s="116">
        <v>16664</v>
      </c>
      <c r="B3710" s="90" t="s">
        <v>8750</v>
      </c>
      <c r="C3710" s="90" t="s">
        <v>51</v>
      </c>
      <c r="D3710" s="90" t="s">
        <v>1660</v>
      </c>
      <c r="E3710" s="90" t="s">
        <v>3780</v>
      </c>
      <c r="F3710" s="90" t="s">
        <v>6642</v>
      </c>
      <c r="G3710" s="90" t="s">
        <v>16849</v>
      </c>
      <c r="H3710" s="90" t="s">
        <v>920</v>
      </c>
      <c r="I3710" s="90" t="s">
        <v>1134</v>
      </c>
      <c r="J3710" s="116">
        <v>347</v>
      </c>
      <c r="K3710" s="90" t="s">
        <v>1963</v>
      </c>
      <c r="L3710" s="90" t="s">
        <v>591</v>
      </c>
      <c r="M3710" s="94" t="str">
        <f t="shared" si="61"/>
        <v>DIAZ Isaac</v>
      </c>
      <c r="N3710" s="94" t="str">
        <f>IFERROR(VLOOKUP(A3710,'[2]CLASES-TEMPORADA 2022_2023-2023'!$A:$M,12,0),"")</f>
        <v/>
      </c>
      <c r="O3710" s="90" t="str">
        <f>IFERROR(VLOOKUP(A3710,'[2]CLASES-TEMPORADA 2022_2023-2023'!$A:$M,13,0),"")</f>
        <v/>
      </c>
    </row>
    <row r="3711" spans="1:15" s="94" customFormat="1" x14ac:dyDescent="0.2">
      <c r="A3711" s="116">
        <v>16657</v>
      </c>
      <c r="B3711" s="90" t="s">
        <v>8750</v>
      </c>
      <c r="C3711" s="90" t="s">
        <v>155</v>
      </c>
      <c r="D3711" s="90" t="s">
        <v>1724</v>
      </c>
      <c r="E3711" s="90" t="s">
        <v>85</v>
      </c>
      <c r="F3711" s="90" t="s">
        <v>6643</v>
      </c>
      <c r="G3711" s="90" t="s">
        <v>16850</v>
      </c>
      <c r="H3711" s="90" t="s">
        <v>913</v>
      </c>
      <c r="I3711" s="90" t="s">
        <v>966</v>
      </c>
      <c r="J3711" s="116">
        <v>502</v>
      </c>
      <c r="K3711" s="90" t="s">
        <v>1963</v>
      </c>
      <c r="L3711" s="90" t="s">
        <v>520</v>
      </c>
      <c r="M3711" s="94" t="str">
        <f t="shared" si="61"/>
        <v>VARELA Diego</v>
      </c>
      <c r="N3711" s="94" t="str">
        <f>IFERROR(VLOOKUP(A3711,'[2]CLASES-TEMPORADA 2022_2023-2023'!$A:$M,12,0),"")</f>
        <v/>
      </c>
      <c r="O3711" s="90" t="str">
        <f>IFERROR(VLOOKUP(A3711,'[2]CLASES-TEMPORADA 2022_2023-2023'!$A:$M,13,0),"")</f>
        <v/>
      </c>
    </row>
    <row r="3712" spans="1:15" s="94" customFormat="1" x14ac:dyDescent="0.2">
      <c r="A3712" s="116">
        <v>16642</v>
      </c>
      <c r="B3712" s="90" t="s">
        <v>8750</v>
      </c>
      <c r="C3712" s="90" t="s">
        <v>5291</v>
      </c>
      <c r="D3712" s="90" t="s">
        <v>1577</v>
      </c>
      <c r="E3712" s="90" t="s">
        <v>6041</v>
      </c>
      <c r="F3712" s="90" t="s">
        <v>5906</v>
      </c>
      <c r="G3712" s="90" t="s">
        <v>16851</v>
      </c>
      <c r="H3712" s="90" t="s">
        <v>920</v>
      </c>
      <c r="I3712" s="90" t="s">
        <v>11140</v>
      </c>
      <c r="J3712" s="116">
        <v>10494</v>
      </c>
      <c r="K3712" s="90" t="s">
        <v>1963</v>
      </c>
      <c r="L3712" s="90" t="s">
        <v>591</v>
      </c>
      <c r="M3712" s="94" t="str">
        <f t="shared" si="61"/>
        <v>CRISTOBAL Jesús</v>
      </c>
      <c r="N3712" s="94" t="str">
        <f>IFERROR(VLOOKUP(A3712,'[2]CLASES-TEMPORADA 2022_2023-2023'!$A:$M,12,0),"")</f>
        <v/>
      </c>
      <c r="O3712" s="90" t="str">
        <f>IFERROR(VLOOKUP(A3712,'[2]CLASES-TEMPORADA 2022_2023-2023'!$A:$M,13,0),"")</f>
        <v/>
      </c>
    </row>
    <row r="3713" spans="1:15" s="94" customFormat="1" x14ac:dyDescent="0.2">
      <c r="A3713" s="116">
        <v>16636</v>
      </c>
      <c r="B3713" s="90" t="s">
        <v>8750</v>
      </c>
      <c r="C3713" s="90" t="s">
        <v>69</v>
      </c>
      <c r="D3713" s="90" t="s">
        <v>1556</v>
      </c>
      <c r="E3713" s="90" t="s">
        <v>108</v>
      </c>
      <c r="F3713" s="90" t="s">
        <v>6644</v>
      </c>
      <c r="G3713" s="90" t="s">
        <v>16852</v>
      </c>
      <c r="H3713" s="90" t="s">
        <v>913</v>
      </c>
      <c r="I3713" s="90" t="s">
        <v>966</v>
      </c>
      <c r="J3713" s="116">
        <v>502</v>
      </c>
      <c r="K3713" s="90" t="s">
        <v>1963</v>
      </c>
      <c r="L3713" s="90" t="s">
        <v>520</v>
      </c>
      <c r="M3713" s="94" t="str">
        <f t="shared" si="61"/>
        <v>PEREZ Sergio</v>
      </c>
      <c r="N3713" s="94" t="str">
        <f>IFERROR(VLOOKUP(A3713,'[2]CLASES-TEMPORADA 2022_2023-2023'!$A:$M,12,0),"")</f>
        <v/>
      </c>
      <c r="O3713" s="90" t="str">
        <f>IFERROR(VLOOKUP(A3713,'[2]CLASES-TEMPORADA 2022_2023-2023'!$A:$M,13,0),"")</f>
        <v/>
      </c>
    </row>
    <row r="3714" spans="1:15" s="94" customFormat="1" x14ac:dyDescent="0.2">
      <c r="A3714" s="116">
        <v>16630</v>
      </c>
      <c r="B3714" s="90" t="s">
        <v>8750</v>
      </c>
      <c r="C3714" s="90" t="s">
        <v>5875</v>
      </c>
      <c r="D3714" s="90" t="s">
        <v>6142</v>
      </c>
      <c r="E3714" s="90" t="s">
        <v>75</v>
      </c>
      <c r="F3714" s="90" t="s">
        <v>5201</v>
      </c>
      <c r="G3714" s="90" t="s">
        <v>16853</v>
      </c>
      <c r="H3714" s="90" t="s">
        <v>913</v>
      </c>
      <c r="I3714" s="90" t="s">
        <v>985</v>
      </c>
      <c r="J3714" s="116">
        <v>673</v>
      </c>
      <c r="K3714" s="90" t="s">
        <v>1963</v>
      </c>
      <c r="L3714" s="90" t="s">
        <v>583</v>
      </c>
      <c r="M3714" s="94" t="str">
        <f t="shared" si="61"/>
        <v>DE LA MATA Jorge</v>
      </c>
      <c r="N3714" s="94" t="str">
        <f>IFERROR(VLOOKUP(A3714,'[2]CLASES-TEMPORADA 2022_2023-2023'!$A:$M,12,0),"")</f>
        <v/>
      </c>
      <c r="O3714" s="90" t="str">
        <f>IFERROR(VLOOKUP(A3714,'[2]CLASES-TEMPORADA 2022_2023-2023'!$A:$M,13,0),"")</f>
        <v/>
      </c>
    </row>
    <row r="3715" spans="1:15" s="94" customFormat="1" x14ac:dyDescent="0.2">
      <c r="A3715" s="116">
        <v>16606</v>
      </c>
      <c r="B3715" s="90" t="s">
        <v>8750</v>
      </c>
      <c r="C3715" s="90" t="s">
        <v>29</v>
      </c>
      <c r="D3715" s="90" t="s">
        <v>998</v>
      </c>
      <c r="E3715" s="90" t="s">
        <v>2007</v>
      </c>
      <c r="F3715" s="90" t="s">
        <v>16854</v>
      </c>
      <c r="G3715" s="90" t="s">
        <v>16855</v>
      </c>
      <c r="H3715" s="90" t="s">
        <v>909</v>
      </c>
      <c r="I3715" s="90" t="s">
        <v>952</v>
      </c>
      <c r="J3715" s="116">
        <v>308</v>
      </c>
      <c r="K3715" s="90" t="s">
        <v>1963</v>
      </c>
      <c r="L3715" s="90" t="s">
        <v>591</v>
      </c>
      <c r="M3715" s="94" t="str">
        <f t="shared" si="61"/>
        <v>SANCHEZ Juan David</v>
      </c>
      <c r="N3715" s="94" t="str">
        <f>IFERROR(VLOOKUP(A3715,'[2]CLASES-TEMPORADA 2022_2023-2023'!$A:$M,12,0),"")</f>
        <v/>
      </c>
      <c r="O3715" s="90" t="str">
        <f>IFERROR(VLOOKUP(A3715,'[2]CLASES-TEMPORADA 2022_2023-2023'!$A:$M,13,0),"")</f>
        <v/>
      </c>
    </row>
    <row r="3716" spans="1:15" s="94" customFormat="1" x14ac:dyDescent="0.2">
      <c r="A3716" s="116">
        <v>16573</v>
      </c>
      <c r="B3716" s="90" t="s">
        <v>8750</v>
      </c>
      <c r="C3716" s="90" t="s">
        <v>4400</v>
      </c>
      <c r="D3716" s="90" t="s">
        <v>161</v>
      </c>
      <c r="E3716" s="90" t="s">
        <v>45</v>
      </c>
      <c r="F3716" s="90" t="s">
        <v>6645</v>
      </c>
      <c r="G3716" s="90" t="s">
        <v>16856</v>
      </c>
      <c r="H3716" s="90" t="s">
        <v>913</v>
      </c>
      <c r="I3716" s="90" t="s">
        <v>1209</v>
      </c>
      <c r="J3716" s="116">
        <v>19</v>
      </c>
      <c r="K3716" s="90" t="s">
        <v>1963</v>
      </c>
      <c r="L3716" s="90" t="s">
        <v>591</v>
      </c>
      <c r="M3716" s="94" t="str">
        <f t="shared" si="61"/>
        <v>GUZMAN Jose</v>
      </c>
      <c r="N3716" s="94" t="str">
        <f>IFERROR(VLOOKUP(A3716,'[2]CLASES-TEMPORADA 2022_2023-2023'!$A:$M,12,0),"")</f>
        <v/>
      </c>
      <c r="O3716" s="90" t="str">
        <f>IFERROR(VLOOKUP(A3716,'[2]CLASES-TEMPORADA 2022_2023-2023'!$A:$M,13,0),"")</f>
        <v/>
      </c>
    </row>
    <row r="3717" spans="1:15" s="94" customFormat="1" x14ac:dyDescent="0.2">
      <c r="A3717" s="116">
        <v>16548</v>
      </c>
      <c r="B3717" s="90" t="s">
        <v>8750</v>
      </c>
      <c r="C3717" s="90" t="s">
        <v>6647</v>
      </c>
      <c r="D3717" s="90" t="s">
        <v>37</v>
      </c>
      <c r="E3717" s="90" t="s">
        <v>3428</v>
      </c>
      <c r="F3717" s="90" t="s">
        <v>6648</v>
      </c>
      <c r="G3717" s="90" t="s">
        <v>16857</v>
      </c>
      <c r="H3717" s="90" t="s">
        <v>913</v>
      </c>
      <c r="I3717" s="90" t="s">
        <v>948</v>
      </c>
      <c r="J3717" s="116">
        <v>284</v>
      </c>
      <c r="K3717" s="90" t="s">
        <v>1963</v>
      </c>
      <c r="L3717" s="90" t="s">
        <v>588</v>
      </c>
      <c r="M3717" s="94" t="str">
        <f t="shared" si="61"/>
        <v>OTAZU Xabier</v>
      </c>
      <c r="N3717" s="94" t="str">
        <f>IFERROR(VLOOKUP(A3717,'[2]CLASES-TEMPORADA 2022_2023-2023'!$A:$M,12,0),"")</f>
        <v/>
      </c>
      <c r="O3717" s="90" t="str">
        <f>IFERROR(VLOOKUP(A3717,'[2]CLASES-TEMPORADA 2022_2023-2023'!$A:$M,13,0),"")</f>
        <v/>
      </c>
    </row>
    <row r="3718" spans="1:15" s="94" customFormat="1" x14ac:dyDescent="0.2">
      <c r="A3718" s="116">
        <v>16547</v>
      </c>
      <c r="B3718" s="90" t="s">
        <v>8750</v>
      </c>
      <c r="C3718" s="90" t="s">
        <v>6537</v>
      </c>
      <c r="D3718" s="90" t="s">
        <v>5592</v>
      </c>
      <c r="E3718" s="90" t="s">
        <v>126</v>
      </c>
      <c r="F3718" s="90" t="s">
        <v>4613</v>
      </c>
      <c r="G3718" s="90" t="s">
        <v>16858</v>
      </c>
      <c r="H3718" s="90" t="s">
        <v>913</v>
      </c>
      <c r="I3718" s="90" t="s">
        <v>948</v>
      </c>
      <c r="J3718" s="116">
        <v>284</v>
      </c>
      <c r="K3718" s="90" t="s">
        <v>1963</v>
      </c>
      <c r="L3718" s="90" t="s">
        <v>588</v>
      </c>
      <c r="M3718" s="94" t="str">
        <f t="shared" si="61"/>
        <v>LOMBRAÑA Pablo</v>
      </c>
      <c r="N3718" s="94" t="str">
        <f>IFERROR(VLOOKUP(A3718,'[2]CLASES-TEMPORADA 2022_2023-2023'!$A:$M,12,0),"")</f>
        <v/>
      </c>
      <c r="O3718" s="90" t="str">
        <f>IFERROR(VLOOKUP(A3718,'[2]CLASES-TEMPORADA 2022_2023-2023'!$A:$M,13,0),"")</f>
        <v/>
      </c>
    </row>
    <row r="3719" spans="1:15" s="94" customFormat="1" x14ac:dyDescent="0.2">
      <c r="A3719" s="116">
        <v>16532</v>
      </c>
      <c r="B3719" s="90" t="s">
        <v>8750</v>
      </c>
      <c r="C3719" s="90" t="s">
        <v>5225</v>
      </c>
      <c r="D3719" s="90" t="s">
        <v>1067</v>
      </c>
      <c r="E3719" s="90" t="s">
        <v>6649</v>
      </c>
      <c r="F3719" s="90" t="s">
        <v>4579</v>
      </c>
      <c r="G3719" s="90" t="s">
        <v>16859</v>
      </c>
      <c r="H3719" s="90" t="s">
        <v>920</v>
      </c>
      <c r="I3719" s="90" t="s">
        <v>928</v>
      </c>
      <c r="J3719" s="116">
        <v>109</v>
      </c>
      <c r="K3719" s="90" t="s">
        <v>1963</v>
      </c>
      <c r="L3719" s="90" t="s">
        <v>585</v>
      </c>
      <c r="M3719" s="94" t="str">
        <f t="shared" si="61"/>
        <v>MACIA Carmelo</v>
      </c>
      <c r="N3719" s="94" t="str">
        <f>IFERROR(VLOOKUP(A3719,'[2]CLASES-TEMPORADA 2022_2023-2023'!$A:$M,12,0),"")</f>
        <v/>
      </c>
      <c r="O3719" s="90" t="str">
        <f>IFERROR(VLOOKUP(A3719,'[2]CLASES-TEMPORADA 2022_2023-2023'!$A:$M,13,0),"")</f>
        <v/>
      </c>
    </row>
    <row r="3720" spans="1:15" s="94" customFormat="1" x14ac:dyDescent="0.2">
      <c r="A3720" s="116">
        <v>16530</v>
      </c>
      <c r="B3720" s="90" t="s">
        <v>8750</v>
      </c>
      <c r="C3720" s="90" t="s">
        <v>16860</v>
      </c>
      <c r="D3720" s="90" t="s">
        <v>114</v>
      </c>
      <c r="E3720" s="90" t="s">
        <v>16861</v>
      </c>
      <c r="F3720" s="90" t="s">
        <v>16862</v>
      </c>
      <c r="G3720" s="90" t="s">
        <v>16863</v>
      </c>
      <c r="H3720" s="90" t="s">
        <v>920</v>
      </c>
      <c r="I3720" s="90" t="s">
        <v>673</v>
      </c>
      <c r="J3720" s="116">
        <v>10202</v>
      </c>
      <c r="K3720" s="90" t="s">
        <v>1963</v>
      </c>
      <c r="L3720" s="90" t="s">
        <v>583</v>
      </c>
      <c r="M3720" s="94" t="str">
        <f t="shared" si="61"/>
        <v>RAPISURA Jan Paulo</v>
      </c>
      <c r="N3720" s="94" t="str">
        <f>IFERROR(VLOOKUP(A3720,'[2]CLASES-TEMPORADA 2022_2023-2023'!$A:$M,12,0),"")</f>
        <v/>
      </c>
      <c r="O3720" s="90" t="str">
        <f>IFERROR(VLOOKUP(A3720,'[2]CLASES-TEMPORADA 2022_2023-2023'!$A:$M,13,0),"")</f>
        <v/>
      </c>
    </row>
    <row r="3721" spans="1:15" s="94" customFormat="1" x14ac:dyDescent="0.2">
      <c r="A3721" s="116">
        <v>16527</v>
      </c>
      <c r="B3721" s="90" t="s">
        <v>10851</v>
      </c>
      <c r="C3721" s="90" t="s">
        <v>6650</v>
      </c>
      <c r="D3721" s="90" t="s">
        <v>6651</v>
      </c>
      <c r="E3721" s="90" t="s">
        <v>1033</v>
      </c>
      <c r="F3721" s="90" t="s">
        <v>4581</v>
      </c>
      <c r="G3721" s="90" t="s">
        <v>16864</v>
      </c>
      <c r="H3721" s="90" t="s">
        <v>913</v>
      </c>
      <c r="I3721" s="90" t="s">
        <v>1175</v>
      </c>
      <c r="J3721" s="116">
        <v>561</v>
      </c>
      <c r="K3721" s="90" t="s">
        <v>1963</v>
      </c>
      <c r="L3721" s="90" t="s">
        <v>184</v>
      </c>
      <c r="M3721" s="94" t="str">
        <f t="shared" si="61"/>
        <v>MIRAMONTES Natalia</v>
      </c>
      <c r="N3721" s="94" t="str">
        <f>IFERROR(VLOOKUP(A3721,'[2]CLASES-TEMPORADA 2022_2023-2023'!$A:$M,12,0),"")</f>
        <v/>
      </c>
      <c r="O3721" s="90" t="str">
        <f>IFERROR(VLOOKUP(A3721,'[2]CLASES-TEMPORADA 2022_2023-2023'!$A:$M,13,0),"")</f>
        <v/>
      </c>
    </row>
    <row r="3722" spans="1:15" s="94" customFormat="1" x14ac:dyDescent="0.2">
      <c r="A3722" s="116">
        <v>16522</v>
      </c>
      <c r="B3722" s="90" t="s">
        <v>8750</v>
      </c>
      <c r="C3722" s="90" t="s">
        <v>22</v>
      </c>
      <c r="D3722" s="90" t="s">
        <v>21</v>
      </c>
      <c r="E3722" s="90" t="s">
        <v>48</v>
      </c>
      <c r="F3722" s="90" t="s">
        <v>16865</v>
      </c>
      <c r="G3722" s="90" t="s">
        <v>16866</v>
      </c>
      <c r="H3722" s="90" t="s">
        <v>920</v>
      </c>
      <c r="I3722" s="90" t="s">
        <v>12786</v>
      </c>
      <c r="J3722" s="116">
        <v>334</v>
      </c>
      <c r="K3722" s="90" t="s">
        <v>1963</v>
      </c>
      <c r="L3722" s="90" t="s">
        <v>585</v>
      </c>
      <c r="M3722" s="94" t="str">
        <f t="shared" si="61"/>
        <v>FERNANDEZ Javier</v>
      </c>
      <c r="N3722" s="94" t="str">
        <f>IFERROR(VLOOKUP(A3722,'[2]CLASES-TEMPORADA 2022_2023-2023'!$A:$M,12,0),"")</f>
        <v/>
      </c>
      <c r="O3722" s="90" t="str">
        <f>IFERROR(VLOOKUP(A3722,'[2]CLASES-TEMPORADA 2022_2023-2023'!$A:$M,13,0),"")</f>
        <v/>
      </c>
    </row>
    <row r="3723" spans="1:15" s="94" customFormat="1" x14ac:dyDescent="0.2">
      <c r="A3723" s="116">
        <v>16518</v>
      </c>
      <c r="B3723" s="90" t="s">
        <v>8750</v>
      </c>
      <c r="C3723" s="90" t="s">
        <v>4731</v>
      </c>
      <c r="D3723" s="90" t="s">
        <v>46</v>
      </c>
      <c r="E3723" s="90" t="s">
        <v>85</v>
      </c>
      <c r="F3723" s="90" t="s">
        <v>6652</v>
      </c>
      <c r="G3723" s="90" t="s">
        <v>16867</v>
      </c>
      <c r="H3723" s="90" t="s">
        <v>913</v>
      </c>
      <c r="I3723" s="90" t="s">
        <v>1066</v>
      </c>
      <c r="J3723" s="116">
        <v>543</v>
      </c>
      <c r="K3723" s="90" t="s">
        <v>1963</v>
      </c>
      <c r="L3723" s="90" t="s">
        <v>602</v>
      </c>
      <c r="M3723" s="94" t="str">
        <f t="shared" si="61"/>
        <v>DE LA FUENTE Diego</v>
      </c>
      <c r="N3723" s="94" t="str">
        <f>IFERROR(VLOOKUP(A3723,'[2]CLASES-TEMPORADA 2022_2023-2023'!$A:$M,12,0),"")</f>
        <v/>
      </c>
      <c r="O3723" s="90" t="str">
        <f>IFERROR(VLOOKUP(A3723,'[2]CLASES-TEMPORADA 2022_2023-2023'!$A:$M,13,0),"")</f>
        <v/>
      </c>
    </row>
    <row r="3724" spans="1:15" s="94" customFormat="1" x14ac:dyDescent="0.2">
      <c r="A3724" s="116">
        <v>16508</v>
      </c>
      <c r="B3724" s="90" t="s">
        <v>8750</v>
      </c>
      <c r="C3724" s="90" t="s">
        <v>16868</v>
      </c>
      <c r="D3724" s="90" t="s">
        <v>16869</v>
      </c>
      <c r="E3724" s="90" t="s">
        <v>3417</v>
      </c>
      <c r="F3724" s="90" t="s">
        <v>16870</v>
      </c>
      <c r="G3724" s="90" t="s">
        <v>16871</v>
      </c>
      <c r="H3724" s="90" t="s">
        <v>909</v>
      </c>
      <c r="I3724" s="90" t="s">
        <v>1220</v>
      </c>
      <c r="J3724" s="116">
        <v>10015</v>
      </c>
      <c r="K3724" s="90" t="s">
        <v>1963</v>
      </c>
      <c r="L3724" s="90" t="s">
        <v>588</v>
      </c>
      <c r="M3724" s="94" t="str">
        <f t="shared" si="61"/>
        <v>BEARES Mikel</v>
      </c>
      <c r="N3724" s="94" t="str">
        <f>IFERROR(VLOOKUP(A3724,'[2]CLASES-TEMPORADA 2022_2023-2023'!$A:$M,12,0),"")</f>
        <v/>
      </c>
      <c r="O3724" s="90" t="str">
        <f>IFERROR(VLOOKUP(A3724,'[2]CLASES-TEMPORADA 2022_2023-2023'!$A:$M,13,0),"")</f>
        <v/>
      </c>
    </row>
    <row r="3725" spans="1:15" s="94" customFormat="1" x14ac:dyDescent="0.2">
      <c r="A3725" s="116">
        <v>16507</v>
      </c>
      <c r="B3725" s="90" t="s">
        <v>8750</v>
      </c>
      <c r="C3725" s="90" t="s">
        <v>163</v>
      </c>
      <c r="D3725" s="90" t="s">
        <v>1555</v>
      </c>
      <c r="E3725" s="90" t="s">
        <v>42</v>
      </c>
      <c r="F3725" s="90" t="s">
        <v>6653</v>
      </c>
      <c r="G3725" s="90" t="s">
        <v>16872</v>
      </c>
      <c r="H3725" s="90" t="s">
        <v>920</v>
      </c>
      <c r="I3725" s="90" t="s">
        <v>947</v>
      </c>
      <c r="J3725" s="116">
        <v>274</v>
      </c>
      <c r="K3725" s="90" t="s">
        <v>1963</v>
      </c>
      <c r="L3725" s="90" t="s">
        <v>588</v>
      </c>
      <c r="M3725" s="94" t="str">
        <f t="shared" si="61"/>
        <v>ANGULO Aitor</v>
      </c>
      <c r="N3725" s="94" t="str">
        <f>IFERROR(VLOOKUP(A3725,'[2]CLASES-TEMPORADA 2022_2023-2023'!$A:$M,12,0),"")</f>
        <v/>
      </c>
      <c r="O3725" s="90" t="str">
        <f>IFERROR(VLOOKUP(A3725,'[2]CLASES-TEMPORADA 2022_2023-2023'!$A:$M,13,0),"")</f>
        <v/>
      </c>
    </row>
    <row r="3726" spans="1:15" s="94" customFormat="1" x14ac:dyDescent="0.2">
      <c r="A3726" s="116">
        <v>16505</v>
      </c>
      <c r="B3726" s="90" t="s">
        <v>8750</v>
      </c>
      <c r="C3726" s="90" t="s">
        <v>31</v>
      </c>
      <c r="D3726" s="90" t="s">
        <v>84</v>
      </c>
      <c r="E3726" s="90" t="s">
        <v>24</v>
      </c>
      <c r="F3726" s="90" t="s">
        <v>6654</v>
      </c>
      <c r="G3726" s="90" t="s">
        <v>16873</v>
      </c>
      <c r="H3726" s="90" t="s">
        <v>920</v>
      </c>
      <c r="I3726" s="90" t="s">
        <v>1245</v>
      </c>
      <c r="J3726" s="116">
        <v>10101</v>
      </c>
      <c r="K3726" s="90" t="s">
        <v>1963</v>
      </c>
      <c r="L3726" s="90" t="s">
        <v>591</v>
      </c>
      <c r="M3726" s="94" t="str">
        <f t="shared" si="61"/>
        <v>LOPEZ Daniel</v>
      </c>
      <c r="N3726" s="94" t="str">
        <f>IFERROR(VLOOKUP(A3726,'[2]CLASES-TEMPORADA 2022_2023-2023'!$A:$M,12,0),"")</f>
        <v/>
      </c>
      <c r="O3726" s="90" t="str">
        <f>IFERROR(VLOOKUP(A3726,'[2]CLASES-TEMPORADA 2022_2023-2023'!$A:$M,13,0),"")</f>
        <v/>
      </c>
    </row>
    <row r="3727" spans="1:15" s="94" customFormat="1" x14ac:dyDescent="0.2">
      <c r="A3727" s="116">
        <v>16500</v>
      </c>
      <c r="B3727" s="90" t="s">
        <v>8750</v>
      </c>
      <c r="C3727" s="90" t="s">
        <v>6656</v>
      </c>
      <c r="D3727" s="90" t="s">
        <v>25</v>
      </c>
      <c r="E3727" s="90" t="s">
        <v>48</v>
      </c>
      <c r="F3727" s="90" t="s">
        <v>16874</v>
      </c>
      <c r="G3727" s="90" t="s">
        <v>16875</v>
      </c>
      <c r="H3727" s="90" t="s">
        <v>913</v>
      </c>
      <c r="I3727" s="90" t="s">
        <v>1482</v>
      </c>
      <c r="J3727" s="116">
        <v>577</v>
      </c>
      <c r="K3727" s="90" t="s">
        <v>1963</v>
      </c>
      <c r="L3727" s="90" t="s">
        <v>602</v>
      </c>
      <c r="M3727" s="94" t="str">
        <f t="shared" si="61"/>
        <v>SAEZ BRAVO Javier</v>
      </c>
      <c r="N3727" s="94" t="str">
        <f>IFERROR(VLOOKUP(A3727,'[2]CLASES-TEMPORADA 2022_2023-2023'!$A:$M,12,0),"")</f>
        <v/>
      </c>
      <c r="O3727" s="90" t="str">
        <f>IFERROR(VLOOKUP(A3727,'[2]CLASES-TEMPORADA 2022_2023-2023'!$A:$M,13,0),"")</f>
        <v/>
      </c>
    </row>
    <row r="3728" spans="1:15" s="94" customFormat="1" x14ac:dyDescent="0.2">
      <c r="A3728" s="116">
        <v>16499</v>
      </c>
      <c r="B3728" s="90" t="s">
        <v>8750</v>
      </c>
      <c r="C3728" s="90" t="s">
        <v>6655</v>
      </c>
      <c r="D3728" s="90" t="s">
        <v>6656</v>
      </c>
      <c r="E3728" s="90" t="s">
        <v>1296</v>
      </c>
      <c r="F3728" s="90" t="s">
        <v>6657</v>
      </c>
      <c r="G3728" s="90" t="s">
        <v>16876</v>
      </c>
      <c r="H3728" s="90" t="s">
        <v>913</v>
      </c>
      <c r="I3728" s="90" t="s">
        <v>1482</v>
      </c>
      <c r="J3728" s="116">
        <v>577</v>
      </c>
      <c r="K3728" s="90" t="s">
        <v>1963</v>
      </c>
      <c r="L3728" s="90" t="s">
        <v>602</v>
      </c>
      <c r="M3728" s="94" t="str">
        <f t="shared" si="61"/>
        <v>CARRERO Vicente</v>
      </c>
      <c r="N3728" s="94" t="str">
        <f>IFERROR(VLOOKUP(A3728,'[2]CLASES-TEMPORADA 2022_2023-2023'!$A:$M,12,0),"")</f>
        <v/>
      </c>
      <c r="O3728" s="90" t="str">
        <f>IFERROR(VLOOKUP(A3728,'[2]CLASES-TEMPORADA 2022_2023-2023'!$A:$M,13,0),"")</f>
        <v/>
      </c>
    </row>
    <row r="3729" spans="1:15" s="94" customFormat="1" x14ac:dyDescent="0.2">
      <c r="A3729" s="116">
        <v>16492</v>
      </c>
      <c r="B3729" s="90" t="s">
        <v>8750</v>
      </c>
      <c r="C3729" s="90" t="s">
        <v>1553</v>
      </c>
      <c r="D3729" s="90" t="s">
        <v>1554</v>
      </c>
      <c r="E3729" s="90" t="s">
        <v>5339</v>
      </c>
      <c r="F3729" s="90" t="s">
        <v>6658</v>
      </c>
      <c r="G3729" s="90" t="s">
        <v>16877</v>
      </c>
      <c r="H3729" s="90" t="s">
        <v>913</v>
      </c>
      <c r="I3729" s="90" t="s">
        <v>377</v>
      </c>
      <c r="J3729" s="116">
        <v>674</v>
      </c>
      <c r="K3729" s="90" t="s">
        <v>1963</v>
      </c>
      <c r="L3729" s="90" t="s">
        <v>184</v>
      </c>
      <c r="M3729" s="94" t="str">
        <f t="shared" si="61"/>
        <v>PAÑELLA Jaume</v>
      </c>
      <c r="N3729" s="94" t="str">
        <f>IFERROR(VLOOKUP(A3729,'[2]CLASES-TEMPORADA 2022_2023-2023'!$A:$M,12,0),"")</f>
        <v/>
      </c>
      <c r="O3729" s="90" t="str">
        <f>IFERROR(VLOOKUP(A3729,'[2]CLASES-TEMPORADA 2022_2023-2023'!$A:$M,13,0),"")</f>
        <v/>
      </c>
    </row>
    <row r="3730" spans="1:15" s="94" customFormat="1" x14ac:dyDescent="0.2">
      <c r="A3730" s="116">
        <v>16475</v>
      </c>
      <c r="B3730" s="90" t="s">
        <v>8750</v>
      </c>
      <c r="C3730" s="90" t="s">
        <v>1901</v>
      </c>
      <c r="D3730" s="90" t="s">
        <v>1577</v>
      </c>
      <c r="E3730" s="90" t="s">
        <v>108</v>
      </c>
      <c r="F3730" s="90" t="s">
        <v>6659</v>
      </c>
      <c r="G3730" s="90" t="s">
        <v>16878</v>
      </c>
      <c r="H3730" s="90" t="s">
        <v>913</v>
      </c>
      <c r="I3730" s="90" t="s">
        <v>1089</v>
      </c>
      <c r="J3730" s="116">
        <v>10053</v>
      </c>
      <c r="K3730" s="90" t="s">
        <v>1963</v>
      </c>
      <c r="L3730" s="90" t="s">
        <v>585</v>
      </c>
      <c r="M3730" s="94" t="str">
        <f t="shared" si="61"/>
        <v>BELENGUER Sergio</v>
      </c>
      <c r="N3730" s="94" t="str">
        <f>IFERROR(VLOOKUP(A3730,'[2]CLASES-TEMPORADA 2022_2023-2023'!$A:$M,12,0),"")</f>
        <v/>
      </c>
      <c r="O3730" s="90" t="str">
        <f>IFERROR(VLOOKUP(A3730,'[2]CLASES-TEMPORADA 2022_2023-2023'!$A:$M,13,0),"")</f>
        <v/>
      </c>
    </row>
    <row r="3731" spans="1:15" s="94" customFormat="1" x14ac:dyDescent="0.2">
      <c r="A3731" s="116">
        <v>16474</v>
      </c>
      <c r="B3731" s="90" t="s">
        <v>8750</v>
      </c>
      <c r="C3731" s="90" t="s">
        <v>1901</v>
      </c>
      <c r="D3731" s="90" t="s">
        <v>1577</v>
      </c>
      <c r="E3731" s="90" t="s">
        <v>48</v>
      </c>
      <c r="F3731" s="90" t="s">
        <v>6660</v>
      </c>
      <c r="G3731" s="90" t="s">
        <v>16879</v>
      </c>
      <c r="H3731" s="90" t="s">
        <v>913</v>
      </c>
      <c r="I3731" s="90" t="s">
        <v>1089</v>
      </c>
      <c r="J3731" s="116">
        <v>10053</v>
      </c>
      <c r="K3731" s="90" t="s">
        <v>1963</v>
      </c>
      <c r="L3731" s="90" t="s">
        <v>585</v>
      </c>
      <c r="M3731" s="94" t="str">
        <f t="shared" si="61"/>
        <v>BELENGUER Javier</v>
      </c>
      <c r="N3731" s="94" t="str">
        <f>IFERROR(VLOOKUP(A3731,'[2]CLASES-TEMPORADA 2022_2023-2023'!$A:$M,12,0),"")</f>
        <v/>
      </c>
      <c r="O3731" s="90" t="str">
        <f>IFERROR(VLOOKUP(A3731,'[2]CLASES-TEMPORADA 2022_2023-2023'!$A:$M,13,0),"")</f>
        <v/>
      </c>
    </row>
    <row r="3732" spans="1:15" s="94" customFormat="1" x14ac:dyDescent="0.2">
      <c r="A3732" s="116">
        <v>16446</v>
      </c>
      <c r="B3732" s="90" t="s">
        <v>8750</v>
      </c>
      <c r="C3732" s="90" t="s">
        <v>1661</v>
      </c>
      <c r="D3732" s="90" t="s">
        <v>25</v>
      </c>
      <c r="E3732" s="90" t="s">
        <v>970</v>
      </c>
      <c r="F3732" s="90" t="s">
        <v>6662</v>
      </c>
      <c r="G3732" s="90" t="s">
        <v>16880</v>
      </c>
      <c r="H3732" s="90" t="s">
        <v>913</v>
      </c>
      <c r="I3732" s="90" t="s">
        <v>1156</v>
      </c>
      <c r="J3732" s="116">
        <v>490</v>
      </c>
      <c r="K3732" s="90" t="s">
        <v>1963</v>
      </c>
      <c r="L3732" s="90" t="s">
        <v>604</v>
      </c>
      <c r="M3732" s="94" t="str">
        <f t="shared" si="61"/>
        <v>PRIMO Oscar</v>
      </c>
      <c r="N3732" s="94" t="str">
        <f>IFERROR(VLOOKUP(A3732,'[2]CLASES-TEMPORADA 2022_2023-2023'!$A:$M,12,0),"")</f>
        <v/>
      </c>
      <c r="O3732" s="90" t="str">
        <f>IFERROR(VLOOKUP(A3732,'[2]CLASES-TEMPORADA 2022_2023-2023'!$A:$M,13,0),"")</f>
        <v/>
      </c>
    </row>
    <row r="3733" spans="1:15" s="94" customFormat="1" x14ac:dyDescent="0.2">
      <c r="A3733" s="116">
        <v>16407</v>
      </c>
      <c r="B3733" s="90" t="s">
        <v>8750</v>
      </c>
      <c r="C3733" s="90" t="s">
        <v>6109</v>
      </c>
      <c r="D3733" s="90" t="s">
        <v>1441</v>
      </c>
      <c r="E3733" s="90" t="s">
        <v>6399</v>
      </c>
      <c r="F3733" s="90" t="s">
        <v>6664</v>
      </c>
      <c r="G3733" s="90" t="s">
        <v>16881</v>
      </c>
      <c r="H3733" s="90" t="s">
        <v>920</v>
      </c>
      <c r="I3733" s="90" t="s">
        <v>915</v>
      </c>
      <c r="J3733" s="116">
        <v>37</v>
      </c>
      <c r="K3733" s="90" t="s">
        <v>1963</v>
      </c>
      <c r="L3733" s="90" t="s">
        <v>185</v>
      </c>
      <c r="M3733" s="94" t="str">
        <f t="shared" si="61"/>
        <v>ROCAMORA Pedro Jose</v>
      </c>
      <c r="N3733" s="94" t="str">
        <f>IFERROR(VLOOKUP(A3733,'[2]CLASES-TEMPORADA 2022_2023-2023'!$A:$M,12,0),"")</f>
        <v/>
      </c>
      <c r="O3733" s="90" t="str">
        <f>IFERROR(VLOOKUP(A3733,'[2]CLASES-TEMPORADA 2022_2023-2023'!$A:$M,13,0),"")</f>
        <v/>
      </c>
    </row>
    <row r="3734" spans="1:15" s="94" customFormat="1" x14ac:dyDescent="0.2">
      <c r="A3734" s="116">
        <v>16404</v>
      </c>
      <c r="B3734" s="90" t="s">
        <v>8750</v>
      </c>
      <c r="C3734" s="90" t="s">
        <v>3810</v>
      </c>
      <c r="D3734" s="90" t="s">
        <v>26</v>
      </c>
      <c r="E3734" s="90" t="s">
        <v>4258</v>
      </c>
      <c r="F3734" s="90" t="s">
        <v>4572</v>
      </c>
      <c r="G3734" s="90" t="s">
        <v>16882</v>
      </c>
      <c r="H3734" s="90" t="s">
        <v>913</v>
      </c>
      <c r="I3734" s="90" t="s">
        <v>1151</v>
      </c>
      <c r="J3734" s="116">
        <v>104</v>
      </c>
      <c r="K3734" s="90" t="s">
        <v>1963</v>
      </c>
      <c r="L3734" s="90" t="s">
        <v>582</v>
      </c>
      <c r="M3734" s="94" t="str">
        <f t="shared" si="61"/>
        <v>IBAÑEZ Miguel Angel</v>
      </c>
      <c r="N3734" s="94" t="str">
        <f>IFERROR(VLOOKUP(A3734,'[2]CLASES-TEMPORADA 2022_2023-2023'!$A:$M,12,0),"")</f>
        <v/>
      </c>
      <c r="O3734" s="90" t="str">
        <f>IFERROR(VLOOKUP(A3734,'[2]CLASES-TEMPORADA 2022_2023-2023'!$A:$M,13,0),"")</f>
        <v/>
      </c>
    </row>
    <row r="3735" spans="1:15" s="94" customFormat="1" x14ac:dyDescent="0.2">
      <c r="A3735" s="116">
        <v>16402</v>
      </c>
      <c r="B3735" s="90" t="s">
        <v>8750</v>
      </c>
      <c r="C3735" s="90" t="s">
        <v>27</v>
      </c>
      <c r="D3735" s="90" t="s">
        <v>66</v>
      </c>
      <c r="E3735" s="90" t="s">
        <v>24</v>
      </c>
      <c r="F3735" s="90" t="s">
        <v>2143</v>
      </c>
      <c r="G3735" s="90" t="s">
        <v>16883</v>
      </c>
      <c r="H3735" s="90" t="s">
        <v>913</v>
      </c>
      <c r="I3735" s="90" t="s">
        <v>1149</v>
      </c>
      <c r="J3735" s="116">
        <v>102</v>
      </c>
      <c r="K3735" s="90" t="s">
        <v>1963</v>
      </c>
      <c r="L3735" s="90" t="s">
        <v>582</v>
      </c>
      <c r="M3735" s="94" t="str">
        <f t="shared" si="61"/>
        <v>SERRA Daniel</v>
      </c>
      <c r="N3735" s="94" t="str">
        <f>IFERROR(VLOOKUP(A3735,'[2]CLASES-TEMPORADA 2022_2023-2023'!$A:$M,12,0),"")</f>
        <v/>
      </c>
      <c r="O3735" s="90" t="str">
        <f>IFERROR(VLOOKUP(A3735,'[2]CLASES-TEMPORADA 2022_2023-2023'!$A:$M,13,0),"")</f>
        <v/>
      </c>
    </row>
    <row r="3736" spans="1:15" s="94" customFormat="1" x14ac:dyDescent="0.2">
      <c r="A3736" s="116">
        <v>16396</v>
      </c>
      <c r="B3736" s="90" t="s">
        <v>8750</v>
      </c>
      <c r="C3736" s="90" t="s">
        <v>6665</v>
      </c>
      <c r="D3736" s="90" t="s">
        <v>22</v>
      </c>
      <c r="E3736" s="90" t="s">
        <v>2796</v>
      </c>
      <c r="F3736" s="90" t="s">
        <v>6666</v>
      </c>
      <c r="G3736" s="90" t="s">
        <v>16884</v>
      </c>
      <c r="H3736" s="90" t="s">
        <v>913</v>
      </c>
      <c r="I3736" s="90" t="s">
        <v>1020</v>
      </c>
      <c r="J3736" s="116">
        <v>10163</v>
      </c>
      <c r="K3736" s="90" t="s">
        <v>1963</v>
      </c>
      <c r="L3736" s="90" t="s">
        <v>599</v>
      </c>
      <c r="M3736" s="94" t="str">
        <f t="shared" si="61"/>
        <v>TASCON Ignacio</v>
      </c>
      <c r="N3736" s="94" t="str">
        <f>IFERROR(VLOOKUP(A3736,'[2]CLASES-TEMPORADA 2022_2023-2023'!$A:$M,12,0),"")</f>
        <v/>
      </c>
      <c r="O3736" s="90" t="str">
        <f>IFERROR(VLOOKUP(A3736,'[2]CLASES-TEMPORADA 2022_2023-2023'!$A:$M,13,0),"")</f>
        <v/>
      </c>
    </row>
    <row r="3737" spans="1:15" s="94" customFormat="1" x14ac:dyDescent="0.2">
      <c r="A3737" s="116">
        <v>16388</v>
      </c>
      <c r="B3737" s="90" t="s">
        <v>10851</v>
      </c>
      <c r="C3737" s="90" t="s">
        <v>2982</v>
      </c>
      <c r="D3737" s="90" t="s">
        <v>1550</v>
      </c>
      <c r="E3737" s="90" t="s">
        <v>2738</v>
      </c>
      <c r="F3737" s="90" t="s">
        <v>6667</v>
      </c>
      <c r="G3737" s="90" t="s">
        <v>16885</v>
      </c>
      <c r="H3737" s="90" t="s">
        <v>913</v>
      </c>
      <c r="I3737" s="90" t="s">
        <v>974</v>
      </c>
      <c r="J3737" s="116">
        <v>538</v>
      </c>
      <c r="K3737" s="90" t="s">
        <v>1963</v>
      </c>
      <c r="L3737" s="90" t="s">
        <v>587</v>
      </c>
      <c r="M3737" s="94" t="str">
        <f t="shared" si="61"/>
        <v>RIERA Jana</v>
      </c>
      <c r="N3737" s="94" t="str">
        <f>IFERROR(VLOOKUP(A3737,'[2]CLASES-TEMPORADA 2022_2023-2023'!$A:$M,12,0),"")</f>
        <v/>
      </c>
      <c r="O3737" s="90" t="str">
        <f>IFERROR(VLOOKUP(A3737,'[2]CLASES-TEMPORADA 2022_2023-2023'!$A:$M,13,0),"")</f>
        <v/>
      </c>
    </row>
    <row r="3738" spans="1:15" s="94" customFormat="1" x14ac:dyDescent="0.2">
      <c r="A3738" s="116">
        <v>16385</v>
      </c>
      <c r="B3738" s="90" t="s">
        <v>8750</v>
      </c>
      <c r="C3738" s="90" t="s">
        <v>1813</v>
      </c>
      <c r="D3738" s="90" t="s">
        <v>6668</v>
      </c>
      <c r="E3738" s="90" t="s">
        <v>1459</v>
      </c>
      <c r="F3738" s="90" t="s">
        <v>6669</v>
      </c>
      <c r="G3738" s="90" t="s">
        <v>16886</v>
      </c>
      <c r="H3738" s="90" t="s">
        <v>913</v>
      </c>
      <c r="I3738" s="90" t="s">
        <v>1158</v>
      </c>
      <c r="J3738" s="116">
        <v>556</v>
      </c>
      <c r="K3738" s="90" t="s">
        <v>1963</v>
      </c>
      <c r="L3738" s="90" t="s">
        <v>587</v>
      </c>
      <c r="M3738" s="94" t="str">
        <f t="shared" si="61"/>
        <v>QUESADA Guillem</v>
      </c>
      <c r="N3738" s="94" t="str">
        <f>IFERROR(VLOOKUP(A3738,'[2]CLASES-TEMPORADA 2022_2023-2023'!$A:$M,12,0),"")</f>
        <v/>
      </c>
      <c r="O3738" s="90" t="str">
        <f>IFERROR(VLOOKUP(A3738,'[2]CLASES-TEMPORADA 2022_2023-2023'!$A:$M,13,0),"")</f>
        <v/>
      </c>
    </row>
    <row r="3739" spans="1:15" s="94" customFormat="1" x14ac:dyDescent="0.2">
      <c r="A3739" s="116">
        <v>16384</v>
      </c>
      <c r="B3739" s="90" t="s">
        <v>8750</v>
      </c>
      <c r="C3739" s="90" t="s">
        <v>6670</v>
      </c>
      <c r="D3739" s="90" t="s">
        <v>5196</v>
      </c>
      <c r="E3739" s="90" t="s">
        <v>1013</v>
      </c>
      <c r="F3739" s="90" t="s">
        <v>6671</v>
      </c>
      <c r="G3739" s="90" t="s">
        <v>16887</v>
      </c>
      <c r="H3739" s="90" t="s">
        <v>913</v>
      </c>
      <c r="I3739" s="90" t="s">
        <v>1188</v>
      </c>
      <c r="J3739" s="116">
        <v>251</v>
      </c>
      <c r="K3739" s="90" t="s">
        <v>1963</v>
      </c>
      <c r="L3739" s="90" t="s">
        <v>587</v>
      </c>
      <c r="M3739" s="94" t="str">
        <f t="shared" si="61"/>
        <v>POMMIER Adria</v>
      </c>
      <c r="N3739" s="94" t="str">
        <f>IFERROR(VLOOKUP(A3739,'[2]CLASES-TEMPORADA 2022_2023-2023'!$A:$M,12,0),"")</f>
        <v/>
      </c>
      <c r="O3739" s="90" t="str">
        <f>IFERROR(VLOOKUP(A3739,'[2]CLASES-TEMPORADA 2022_2023-2023'!$A:$M,13,0),"")</f>
        <v/>
      </c>
    </row>
    <row r="3740" spans="1:15" s="94" customFormat="1" x14ac:dyDescent="0.2">
      <c r="A3740" s="116">
        <v>16381</v>
      </c>
      <c r="B3740" s="90" t="s">
        <v>8750</v>
      </c>
      <c r="C3740" s="90" t="s">
        <v>6672</v>
      </c>
      <c r="D3740" s="90" t="s">
        <v>5306</v>
      </c>
      <c r="E3740" s="90" t="s">
        <v>3102</v>
      </c>
      <c r="F3740" s="90" t="s">
        <v>6673</v>
      </c>
      <c r="G3740" s="90" t="s">
        <v>16888</v>
      </c>
      <c r="H3740" s="90" t="s">
        <v>913</v>
      </c>
      <c r="I3740" s="90" t="s">
        <v>1182</v>
      </c>
      <c r="J3740" s="116">
        <v>10143</v>
      </c>
      <c r="K3740" s="90" t="s">
        <v>1963</v>
      </c>
      <c r="L3740" s="90" t="s">
        <v>587</v>
      </c>
      <c r="M3740" s="94" t="str">
        <f t="shared" si="61"/>
        <v>PELACHS Marti</v>
      </c>
      <c r="N3740" s="94" t="str">
        <f>IFERROR(VLOOKUP(A3740,'[2]CLASES-TEMPORADA 2022_2023-2023'!$A:$M,12,0),"")</f>
        <v/>
      </c>
      <c r="O3740" s="90" t="str">
        <f>IFERROR(VLOOKUP(A3740,'[2]CLASES-TEMPORADA 2022_2023-2023'!$A:$M,13,0),"")</f>
        <v/>
      </c>
    </row>
    <row r="3741" spans="1:15" s="94" customFormat="1" x14ac:dyDescent="0.2">
      <c r="A3741" s="116">
        <v>16375</v>
      </c>
      <c r="B3741" s="90" t="s">
        <v>8750</v>
      </c>
      <c r="C3741" s="90" t="s">
        <v>6675</v>
      </c>
      <c r="D3741" s="90" t="s">
        <v>6676</v>
      </c>
      <c r="E3741" s="90" t="s">
        <v>1961</v>
      </c>
      <c r="F3741" s="90" t="s">
        <v>5421</v>
      </c>
      <c r="G3741" s="90" t="s">
        <v>16889</v>
      </c>
      <c r="H3741" s="90" t="s">
        <v>913</v>
      </c>
      <c r="I3741" s="90" t="s">
        <v>1201</v>
      </c>
      <c r="J3741" s="116">
        <v>10314</v>
      </c>
      <c r="K3741" s="90" t="s">
        <v>1963</v>
      </c>
      <c r="L3741" s="90" t="s">
        <v>587</v>
      </c>
      <c r="M3741" s="94" t="str">
        <f t="shared" si="61"/>
        <v>MIRO G. Marc</v>
      </c>
      <c r="N3741" s="94" t="str">
        <f>IFERROR(VLOOKUP(A3741,'[2]CLASES-TEMPORADA 2022_2023-2023'!$A:$M,12,0),"")</f>
        <v/>
      </c>
      <c r="O3741" s="90" t="str">
        <f>IFERROR(VLOOKUP(A3741,'[2]CLASES-TEMPORADA 2022_2023-2023'!$A:$M,13,0),"")</f>
        <v/>
      </c>
    </row>
    <row r="3742" spans="1:15" s="94" customFormat="1" x14ac:dyDescent="0.2">
      <c r="A3742" s="116">
        <v>16367</v>
      </c>
      <c r="B3742" s="90" t="s">
        <v>8750</v>
      </c>
      <c r="C3742" s="90" t="s">
        <v>6210</v>
      </c>
      <c r="D3742" s="90" t="s">
        <v>6405</v>
      </c>
      <c r="E3742" s="90" t="s">
        <v>2797</v>
      </c>
      <c r="F3742" s="90" t="s">
        <v>6677</v>
      </c>
      <c r="G3742" s="90" t="s">
        <v>16890</v>
      </c>
      <c r="H3742" s="90" t="s">
        <v>913</v>
      </c>
      <c r="I3742" s="90" t="s">
        <v>937</v>
      </c>
      <c r="J3742" s="116">
        <v>248</v>
      </c>
      <c r="K3742" s="90" t="s">
        <v>1963</v>
      </c>
      <c r="L3742" s="90" t="s">
        <v>587</v>
      </c>
      <c r="M3742" s="94" t="str">
        <f t="shared" si="61"/>
        <v>GRAU Sergi</v>
      </c>
      <c r="N3742" s="94" t="str">
        <f>IFERROR(VLOOKUP(A3742,'[2]CLASES-TEMPORADA 2022_2023-2023'!$A:$M,12,0),"")</f>
        <v/>
      </c>
      <c r="O3742" s="90" t="str">
        <f>IFERROR(VLOOKUP(A3742,'[2]CLASES-TEMPORADA 2022_2023-2023'!$A:$M,13,0),"")</f>
        <v/>
      </c>
    </row>
    <row r="3743" spans="1:15" s="94" customFormat="1" x14ac:dyDescent="0.2">
      <c r="A3743" s="116">
        <v>16364</v>
      </c>
      <c r="B3743" s="90" t="s">
        <v>8750</v>
      </c>
      <c r="C3743" s="90" t="s">
        <v>22</v>
      </c>
      <c r="D3743" s="90" t="s">
        <v>25</v>
      </c>
      <c r="E3743" s="90" t="s">
        <v>107</v>
      </c>
      <c r="F3743" s="90" t="s">
        <v>2974</v>
      </c>
      <c r="G3743" s="90" t="s">
        <v>16891</v>
      </c>
      <c r="H3743" s="90" t="s">
        <v>913</v>
      </c>
      <c r="I3743" s="90" t="s">
        <v>1201</v>
      </c>
      <c r="J3743" s="116">
        <v>10314</v>
      </c>
      <c r="K3743" s="90" t="s">
        <v>1963</v>
      </c>
      <c r="L3743" s="90" t="s">
        <v>587</v>
      </c>
      <c r="M3743" s="94" t="str">
        <f t="shared" si="61"/>
        <v>FERNANDEZ Ivan</v>
      </c>
      <c r="N3743" s="94" t="str">
        <f>IFERROR(VLOOKUP(A3743,'[2]CLASES-TEMPORADA 2022_2023-2023'!$A:$M,12,0),"")</f>
        <v/>
      </c>
      <c r="O3743" s="90" t="str">
        <f>IFERROR(VLOOKUP(A3743,'[2]CLASES-TEMPORADA 2022_2023-2023'!$A:$M,13,0),"")</f>
        <v/>
      </c>
    </row>
    <row r="3744" spans="1:15" s="94" customFormat="1" x14ac:dyDescent="0.2">
      <c r="A3744" s="116">
        <v>16357</v>
      </c>
      <c r="B3744" s="90" t="s">
        <v>8750</v>
      </c>
      <c r="C3744" s="90" t="s">
        <v>4715</v>
      </c>
      <c r="D3744" s="90" t="s">
        <v>161</v>
      </c>
      <c r="E3744" s="90" t="s">
        <v>6678</v>
      </c>
      <c r="F3744" s="90" t="s">
        <v>6679</v>
      </c>
      <c r="G3744" s="90" t="s">
        <v>16892</v>
      </c>
      <c r="H3744" s="90" t="s">
        <v>913</v>
      </c>
      <c r="I3744" s="90" t="s">
        <v>1171</v>
      </c>
      <c r="J3744" s="116">
        <v>59</v>
      </c>
      <c r="K3744" s="90" t="s">
        <v>1963</v>
      </c>
      <c r="L3744" s="90" t="s">
        <v>587</v>
      </c>
      <c r="M3744" s="94" t="str">
        <f t="shared" si="61"/>
        <v>BLANCAFORT Josep Maria</v>
      </c>
      <c r="N3744" s="94" t="str">
        <f>IFERROR(VLOOKUP(A3744,'[2]CLASES-TEMPORADA 2022_2023-2023'!$A:$M,12,0),"")</f>
        <v/>
      </c>
      <c r="O3744" s="90" t="str">
        <f>IFERROR(VLOOKUP(A3744,'[2]CLASES-TEMPORADA 2022_2023-2023'!$A:$M,13,0),"")</f>
        <v/>
      </c>
    </row>
    <row r="3745" spans="1:15" s="94" customFormat="1" x14ac:dyDescent="0.2">
      <c r="A3745" s="116">
        <v>16351</v>
      </c>
      <c r="B3745" s="90" t="s">
        <v>8750</v>
      </c>
      <c r="C3745" s="90" t="s">
        <v>1819</v>
      </c>
      <c r="D3745" s="90" t="s">
        <v>1511</v>
      </c>
      <c r="E3745" s="90" t="s">
        <v>3422</v>
      </c>
      <c r="F3745" s="90" t="s">
        <v>6680</v>
      </c>
      <c r="G3745" s="90" t="s">
        <v>16893</v>
      </c>
      <c r="H3745" s="90" t="s">
        <v>909</v>
      </c>
      <c r="I3745" s="90" t="s">
        <v>1136</v>
      </c>
      <c r="J3745" s="116">
        <v>291</v>
      </c>
      <c r="K3745" s="90" t="s">
        <v>1963</v>
      </c>
      <c r="L3745" s="90" t="s">
        <v>587</v>
      </c>
      <c r="M3745" s="94" t="str">
        <f t="shared" si="61"/>
        <v>SEGURA Antoni</v>
      </c>
      <c r="N3745" s="94" t="str">
        <f>IFERROR(VLOOKUP(A3745,'[2]CLASES-TEMPORADA 2022_2023-2023'!$A:$M,12,0),"")</f>
        <v/>
      </c>
      <c r="O3745" s="90" t="str">
        <f>IFERROR(VLOOKUP(A3745,'[2]CLASES-TEMPORADA 2022_2023-2023'!$A:$M,13,0),"")</f>
        <v/>
      </c>
    </row>
    <row r="3746" spans="1:15" s="94" customFormat="1" x14ac:dyDescent="0.2">
      <c r="A3746" s="116">
        <v>16349</v>
      </c>
      <c r="B3746" s="90" t="s">
        <v>8750</v>
      </c>
      <c r="C3746" s="90" t="s">
        <v>29</v>
      </c>
      <c r="D3746" s="90" t="s">
        <v>29</v>
      </c>
      <c r="E3746" s="90" t="s">
        <v>54</v>
      </c>
      <c r="F3746" s="90" t="s">
        <v>6681</v>
      </c>
      <c r="G3746" s="90" t="s">
        <v>16894</v>
      </c>
      <c r="H3746" s="90" t="s">
        <v>913</v>
      </c>
      <c r="I3746" s="90" t="s">
        <v>1154</v>
      </c>
      <c r="J3746" s="116">
        <v>256</v>
      </c>
      <c r="K3746" s="90" t="s">
        <v>1963</v>
      </c>
      <c r="L3746" s="90" t="s">
        <v>587</v>
      </c>
      <c r="M3746" s="94" t="str">
        <f t="shared" si="61"/>
        <v>SANCHEZ Carlos</v>
      </c>
      <c r="N3746" s="94" t="str">
        <f>IFERROR(VLOOKUP(A3746,'[2]CLASES-TEMPORADA 2022_2023-2023'!$A:$M,12,0),"")</f>
        <v/>
      </c>
      <c r="O3746" s="90" t="str">
        <f>IFERROR(VLOOKUP(A3746,'[2]CLASES-TEMPORADA 2022_2023-2023'!$A:$M,13,0),"")</f>
        <v/>
      </c>
    </row>
    <row r="3747" spans="1:15" s="94" customFormat="1" x14ac:dyDescent="0.2">
      <c r="A3747" s="116">
        <v>16348</v>
      </c>
      <c r="B3747" s="90" t="s">
        <v>8750</v>
      </c>
      <c r="C3747" s="90" t="s">
        <v>2873</v>
      </c>
      <c r="D3747" s="90" t="s">
        <v>22</v>
      </c>
      <c r="E3747" s="90" t="s">
        <v>4168</v>
      </c>
      <c r="F3747" s="90" t="s">
        <v>16895</v>
      </c>
      <c r="G3747" s="90" t="s">
        <v>16896</v>
      </c>
      <c r="H3747" s="90" t="s">
        <v>913</v>
      </c>
      <c r="I3747" s="90" t="s">
        <v>1136</v>
      </c>
      <c r="J3747" s="116">
        <v>291</v>
      </c>
      <c r="K3747" s="90" t="s">
        <v>1963</v>
      </c>
      <c r="L3747" s="90" t="s">
        <v>587</v>
      </c>
      <c r="M3747" s="94" t="str">
        <f t="shared" si="61"/>
        <v>SALVADOR Cristian</v>
      </c>
      <c r="N3747" s="94" t="str">
        <f>IFERROR(VLOOKUP(A3747,'[2]CLASES-TEMPORADA 2022_2023-2023'!$A:$M,12,0),"")</f>
        <v/>
      </c>
      <c r="O3747" s="90" t="str">
        <f>IFERROR(VLOOKUP(A3747,'[2]CLASES-TEMPORADA 2022_2023-2023'!$A:$M,13,0),"")</f>
        <v/>
      </c>
    </row>
    <row r="3748" spans="1:15" s="94" customFormat="1" x14ac:dyDescent="0.2">
      <c r="A3748" s="116">
        <v>16334</v>
      </c>
      <c r="B3748" s="90" t="s">
        <v>8750</v>
      </c>
      <c r="C3748" s="90" t="s">
        <v>1433</v>
      </c>
      <c r="D3748" s="90" t="s">
        <v>1523</v>
      </c>
      <c r="E3748" s="90" t="s">
        <v>2001</v>
      </c>
      <c r="F3748" s="90" t="s">
        <v>6682</v>
      </c>
      <c r="G3748" s="90" t="s">
        <v>16897</v>
      </c>
      <c r="H3748" s="90" t="s">
        <v>909</v>
      </c>
      <c r="I3748" s="90" t="s">
        <v>1128</v>
      </c>
      <c r="J3748" s="116">
        <v>300</v>
      </c>
      <c r="K3748" s="90" t="s">
        <v>1963</v>
      </c>
      <c r="L3748" s="90" t="s">
        <v>587</v>
      </c>
      <c r="M3748" s="94" t="str">
        <f t="shared" si="61"/>
        <v>MALDONADO Miquel</v>
      </c>
      <c r="N3748" s="94" t="str">
        <f>IFERROR(VLOOKUP(A3748,'[2]CLASES-TEMPORADA 2022_2023-2023'!$A:$M,12,0),"")</f>
        <v/>
      </c>
      <c r="O3748" s="90" t="str">
        <f>IFERROR(VLOOKUP(A3748,'[2]CLASES-TEMPORADA 2022_2023-2023'!$A:$M,13,0),"")</f>
        <v/>
      </c>
    </row>
    <row r="3749" spans="1:15" s="94" customFormat="1" x14ac:dyDescent="0.2">
      <c r="A3749" s="116">
        <v>16315</v>
      </c>
      <c r="B3749" s="90" t="s">
        <v>8750</v>
      </c>
      <c r="C3749" s="90" t="s">
        <v>16898</v>
      </c>
      <c r="D3749" s="90" t="s">
        <v>2054</v>
      </c>
      <c r="E3749" s="90" t="s">
        <v>2261</v>
      </c>
      <c r="F3749" s="90" t="s">
        <v>16899</v>
      </c>
      <c r="G3749" s="90" t="s">
        <v>16900</v>
      </c>
      <c r="H3749" s="90" t="s">
        <v>920</v>
      </c>
      <c r="I3749" s="90" t="s">
        <v>11089</v>
      </c>
      <c r="J3749" s="116">
        <v>192</v>
      </c>
      <c r="K3749" s="90" t="s">
        <v>1963</v>
      </c>
      <c r="L3749" s="90" t="s">
        <v>184</v>
      </c>
      <c r="M3749" s="94" t="str">
        <f t="shared" si="61"/>
        <v>CANET Pere</v>
      </c>
      <c r="N3749" s="94" t="str">
        <f>IFERROR(VLOOKUP(A3749,'[2]CLASES-TEMPORADA 2022_2023-2023'!$A:$M,12,0),"")</f>
        <v/>
      </c>
      <c r="O3749" s="90" t="str">
        <f>IFERROR(VLOOKUP(A3749,'[2]CLASES-TEMPORADA 2022_2023-2023'!$A:$M,13,0),"")</f>
        <v/>
      </c>
    </row>
    <row r="3750" spans="1:15" s="94" customFormat="1" x14ac:dyDescent="0.2">
      <c r="A3750" s="116">
        <v>16298</v>
      </c>
      <c r="B3750" s="90" t="s">
        <v>8750</v>
      </c>
      <c r="C3750" s="90" t="s">
        <v>1551</v>
      </c>
      <c r="D3750" s="90" t="s">
        <v>1552</v>
      </c>
      <c r="E3750" s="90" t="s">
        <v>943</v>
      </c>
      <c r="F3750" s="90" t="s">
        <v>6683</v>
      </c>
      <c r="G3750" s="90" t="s">
        <v>16901</v>
      </c>
      <c r="H3750" s="90" t="s">
        <v>913</v>
      </c>
      <c r="I3750" s="90" t="s">
        <v>1160</v>
      </c>
      <c r="J3750" s="116">
        <v>278</v>
      </c>
      <c r="K3750" s="90" t="s">
        <v>1963</v>
      </c>
      <c r="L3750" s="90" t="s">
        <v>587</v>
      </c>
      <c r="M3750" s="94" t="str">
        <f t="shared" si="61"/>
        <v>FRADERA Jordi</v>
      </c>
      <c r="N3750" s="94" t="str">
        <f>IFERROR(VLOOKUP(A3750,'[2]CLASES-TEMPORADA 2022_2023-2023'!$A:$M,12,0),"")</f>
        <v/>
      </c>
      <c r="O3750" s="90" t="str">
        <f>IFERROR(VLOOKUP(A3750,'[2]CLASES-TEMPORADA 2022_2023-2023'!$A:$M,13,0),"")</f>
        <v/>
      </c>
    </row>
    <row r="3751" spans="1:15" s="94" customFormat="1" x14ac:dyDescent="0.2">
      <c r="A3751" s="116">
        <v>16288</v>
      </c>
      <c r="B3751" s="90" t="s">
        <v>10851</v>
      </c>
      <c r="C3751" s="90" t="s">
        <v>6684</v>
      </c>
      <c r="D3751" s="90" t="s">
        <v>6685</v>
      </c>
      <c r="E3751" s="90" t="s">
        <v>2208</v>
      </c>
      <c r="F3751" s="90" t="s">
        <v>6686</v>
      </c>
      <c r="G3751" s="90" t="s">
        <v>16902</v>
      </c>
      <c r="H3751" s="90" t="s">
        <v>920</v>
      </c>
      <c r="I3751" s="90" t="s">
        <v>1168</v>
      </c>
      <c r="J3751" s="116">
        <v>583</v>
      </c>
      <c r="K3751" s="90" t="s">
        <v>1963</v>
      </c>
      <c r="L3751" s="90" t="s">
        <v>587</v>
      </c>
      <c r="M3751" s="94" t="str">
        <f t="shared" si="61"/>
        <v>LLADONOSA Gemma</v>
      </c>
      <c r="N3751" s="94" t="str">
        <f>IFERROR(VLOOKUP(A3751,'[2]CLASES-TEMPORADA 2022_2023-2023'!$A:$M,12,0),"")</f>
        <v/>
      </c>
      <c r="O3751" s="90" t="str">
        <f>IFERROR(VLOOKUP(A3751,'[2]CLASES-TEMPORADA 2022_2023-2023'!$A:$M,13,0),"")</f>
        <v/>
      </c>
    </row>
    <row r="3752" spans="1:15" s="94" customFormat="1" x14ac:dyDescent="0.2">
      <c r="A3752" s="116">
        <v>16280</v>
      </c>
      <c r="B3752" s="90" t="s">
        <v>8750</v>
      </c>
      <c r="C3752" s="90" t="s">
        <v>1546</v>
      </c>
      <c r="D3752" s="90" t="s">
        <v>1547</v>
      </c>
      <c r="E3752" s="90" t="s">
        <v>44</v>
      </c>
      <c r="F3752" s="90" t="s">
        <v>6687</v>
      </c>
      <c r="G3752" s="90" t="s">
        <v>16903</v>
      </c>
      <c r="H3752" s="90" t="s">
        <v>909</v>
      </c>
      <c r="I3752" s="90" t="s">
        <v>1201</v>
      </c>
      <c r="J3752" s="116">
        <v>10314</v>
      </c>
      <c r="K3752" s="90" t="s">
        <v>1963</v>
      </c>
      <c r="L3752" s="90" t="s">
        <v>587</v>
      </c>
      <c r="M3752" s="94" t="str">
        <f t="shared" si="61"/>
        <v>MIRO Francesc</v>
      </c>
      <c r="N3752" s="94" t="str">
        <f>IFERROR(VLOOKUP(A3752,'[2]CLASES-TEMPORADA 2022_2023-2023'!$A:$M,12,0),"")</f>
        <v/>
      </c>
      <c r="O3752" s="90" t="str">
        <f>IFERROR(VLOOKUP(A3752,'[2]CLASES-TEMPORADA 2022_2023-2023'!$A:$M,13,0),"")</f>
        <v/>
      </c>
    </row>
    <row r="3753" spans="1:15" s="94" customFormat="1" x14ac:dyDescent="0.2">
      <c r="A3753" s="116">
        <v>16259</v>
      </c>
      <c r="B3753" s="90" t="s">
        <v>10851</v>
      </c>
      <c r="C3753" s="90" t="s">
        <v>1272</v>
      </c>
      <c r="D3753" s="90" t="s">
        <v>21</v>
      </c>
      <c r="E3753" s="90" t="s">
        <v>3481</v>
      </c>
      <c r="F3753" s="90" t="s">
        <v>16904</v>
      </c>
      <c r="G3753" s="90" t="s">
        <v>16905</v>
      </c>
      <c r="H3753" s="90" t="s">
        <v>913</v>
      </c>
      <c r="I3753" s="90" t="s">
        <v>1000</v>
      </c>
      <c r="J3753" s="116">
        <v>10039</v>
      </c>
      <c r="K3753" s="90" t="s">
        <v>1963</v>
      </c>
      <c r="L3753" s="90" t="s">
        <v>583</v>
      </c>
      <c r="M3753" s="94" t="str">
        <f t="shared" si="61"/>
        <v>AVILA Sara</v>
      </c>
      <c r="N3753" s="94" t="str">
        <f>IFERROR(VLOOKUP(A3753,'[2]CLASES-TEMPORADA 2022_2023-2023'!$A:$M,12,0),"")</f>
        <v/>
      </c>
      <c r="O3753" s="90" t="str">
        <f>IFERROR(VLOOKUP(A3753,'[2]CLASES-TEMPORADA 2022_2023-2023'!$A:$M,13,0),"")</f>
        <v/>
      </c>
    </row>
    <row r="3754" spans="1:15" s="94" customFormat="1" x14ac:dyDescent="0.2">
      <c r="A3754" s="116">
        <v>16247</v>
      </c>
      <c r="B3754" s="90" t="s">
        <v>8750</v>
      </c>
      <c r="C3754" s="90" t="s">
        <v>6688</v>
      </c>
      <c r="D3754" s="90" t="s">
        <v>21</v>
      </c>
      <c r="E3754" s="90" t="s">
        <v>48</v>
      </c>
      <c r="F3754" s="90" t="s">
        <v>6689</v>
      </c>
      <c r="G3754" s="90" t="s">
        <v>16906</v>
      </c>
      <c r="H3754" s="90" t="s">
        <v>913</v>
      </c>
      <c r="I3754" s="90" t="s">
        <v>1186</v>
      </c>
      <c r="J3754" s="116">
        <v>276</v>
      </c>
      <c r="K3754" s="90" t="s">
        <v>1963</v>
      </c>
      <c r="L3754" s="90" t="s">
        <v>585</v>
      </c>
      <c r="M3754" s="94" t="str">
        <f t="shared" si="61"/>
        <v>ENGUIX Javier</v>
      </c>
      <c r="N3754" s="94" t="str">
        <f>IFERROR(VLOOKUP(A3754,'[2]CLASES-TEMPORADA 2022_2023-2023'!$A:$M,12,0),"")</f>
        <v/>
      </c>
      <c r="O3754" s="90" t="str">
        <f>IFERROR(VLOOKUP(A3754,'[2]CLASES-TEMPORADA 2022_2023-2023'!$A:$M,13,0),"")</f>
        <v/>
      </c>
    </row>
    <row r="3755" spans="1:15" s="94" customFormat="1" x14ac:dyDescent="0.2">
      <c r="A3755" s="116">
        <v>16244</v>
      </c>
      <c r="B3755" s="90" t="s">
        <v>8750</v>
      </c>
      <c r="C3755" s="90" t="s">
        <v>22</v>
      </c>
      <c r="D3755" s="90" t="s">
        <v>16907</v>
      </c>
      <c r="E3755" s="90" t="s">
        <v>16908</v>
      </c>
      <c r="F3755" s="90" t="s">
        <v>3553</v>
      </c>
      <c r="G3755" s="90" t="s">
        <v>16909</v>
      </c>
      <c r="H3755" s="90" t="s">
        <v>920</v>
      </c>
      <c r="I3755" s="90" t="s">
        <v>1141</v>
      </c>
      <c r="J3755" s="116">
        <v>652</v>
      </c>
      <c r="K3755" s="90" t="s">
        <v>1963</v>
      </c>
      <c r="L3755" s="90" t="s">
        <v>599</v>
      </c>
      <c r="M3755" s="94" t="str">
        <f t="shared" si="61"/>
        <v>FERNANDEZ Efraín</v>
      </c>
      <c r="N3755" s="94" t="str">
        <f>IFERROR(VLOOKUP(A3755,'[2]CLASES-TEMPORADA 2022_2023-2023'!$A:$M,12,0),"")</f>
        <v/>
      </c>
      <c r="O3755" s="90" t="str">
        <f>IFERROR(VLOOKUP(A3755,'[2]CLASES-TEMPORADA 2022_2023-2023'!$A:$M,13,0),"")</f>
        <v/>
      </c>
    </row>
    <row r="3756" spans="1:15" s="94" customFormat="1" x14ac:dyDescent="0.2">
      <c r="A3756" s="116">
        <v>16243</v>
      </c>
      <c r="B3756" s="90" t="s">
        <v>8750</v>
      </c>
      <c r="C3756" s="90" t="s">
        <v>6690</v>
      </c>
      <c r="D3756" s="90" t="s">
        <v>161</v>
      </c>
      <c r="E3756" s="90" t="s">
        <v>6236</v>
      </c>
      <c r="F3756" s="90" t="s">
        <v>4464</v>
      </c>
      <c r="G3756" s="90" t="s">
        <v>16910</v>
      </c>
      <c r="H3756" s="90" t="s">
        <v>920</v>
      </c>
      <c r="I3756" s="90" t="s">
        <v>1141</v>
      </c>
      <c r="J3756" s="116">
        <v>652</v>
      </c>
      <c r="K3756" s="90" t="s">
        <v>1963</v>
      </c>
      <c r="L3756" s="90" t="s">
        <v>599</v>
      </c>
      <c r="M3756" s="94" t="str">
        <f t="shared" si="61"/>
        <v>CORDON José Antonio</v>
      </c>
      <c r="N3756" s="94" t="str">
        <f>IFERROR(VLOOKUP(A3756,'[2]CLASES-TEMPORADA 2022_2023-2023'!$A:$M,12,0),"")</f>
        <v/>
      </c>
      <c r="O3756" s="90" t="str">
        <f>IFERROR(VLOOKUP(A3756,'[2]CLASES-TEMPORADA 2022_2023-2023'!$A:$M,13,0),"")</f>
        <v/>
      </c>
    </row>
    <row r="3757" spans="1:15" s="94" customFormat="1" x14ac:dyDescent="0.2">
      <c r="A3757" s="116">
        <v>16240</v>
      </c>
      <c r="B3757" s="90" t="s">
        <v>8750</v>
      </c>
      <c r="C3757" s="90" t="s">
        <v>22</v>
      </c>
      <c r="D3757" s="90" t="s">
        <v>25</v>
      </c>
      <c r="E3757" s="90" t="s">
        <v>2034</v>
      </c>
      <c r="F3757" s="90" t="s">
        <v>6691</v>
      </c>
      <c r="G3757" s="90" t="s">
        <v>16911</v>
      </c>
      <c r="H3757" s="90" t="s">
        <v>913</v>
      </c>
      <c r="I3757" s="90" t="s">
        <v>958</v>
      </c>
      <c r="J3757" s="116">
        <v>355</v>
      </c>
      <c r="K3757" s="90" t="s">
        <v>1963</v>
      </c>
      <c r="L3757" s="90" t="s">
        <v>604</v>
      </c>
      <c r="M3757" s="94" t="str">
        <f t="shared" si="61"/>
        <v>FERNANDEZ Victor</v>
      </c>
      <c r="N3757" s="94" t="str">
        <f>IFERROR(VLOOKUP(A3757,'[2]CLASES-TEMPORADA 2022_2023-2023'!$A:$M,12,0),"")</f>
        <v/>
      </c>
      <c r="O3757" s="90" t="str">
        <f>IFERROR(VLOOKUP(A3757,'[2]CLASES-TEMPORADA 2022_2023-2023'!$A:$M,13,0),"")</f>
        <v/>
      </c>
    </row>
    <row r="3758" spans="1:15" s="94" customFormat="1" x14ac:dyDescent="0.2">
      <c r="A3758" s="116">
        <v>16233</v>
      </c>
      <c r="B3758" s="90" t="s">
        <v>8750</v>
      </c>
      <c r="C3758" s="90" t="s">
        <v>53</v>
      </c>
      <c r="D3758" s="90" t="s">
        <v>6692</v>
      </c>
      <c r="E3758" s="90" t="s">
        <v>3209</v>
      </c>
      <c r="F3758" s="90" t="s">
        <v>6693</v>
      </c>
      <c r="G3758" s="90" t="s">
        <v>16912</v>
      </c>
      <c r="H3758" s="90" t="s">
        <v>909</v>
      </c>
      <c r="I3758" s="90" t="s">
        <v>11471</v>
      </c>
      <c r="J3758" s="116">
        <v>173</v>
      </c>
      <c r="K3758" s="90" t="s">
        <v>1963</v>
      </c>
      <c r="L3758" s="90" t="s">
        <v>585</v>
      </c>
      <c r="M3758" s="94" t="str">
        <f t="shared" si="61"/>
        <v>GIL Jose Luis</v>
      </c>
      <c r="N3758" s="94" t="str">
        <f>IFERROR(VLOOKUP(A3758,'[2]CLASES-TEMPORADA 2022_2023-2023'!$A:$M,12,0),"")</f>
        <v/>
      </c>
      <c r="O3758" s="90" t="str">
        <f>IFERROR(VLOOKUP(A3758,'[2]CLASES-TEMPORADA 2022_2023-2023'!$A:$M,13,0),"")</f>
        <v/>
      </c>
    </row>
    <row r="3759" spans="1:15" s="94" customFormat="1" x14ac:dyDescent="0.2">
      <c r="A3759" s="116">
        <v>16229</v>
      </c>
      <c r="B3759" s="90" t="s">
        <v>8750</v>
      </c>
      <c r="C3759" s="90" t="s">
        <v>6694</v>
      </c>
      <c r="D3759" s="90" t="s">
        <v>6695</v>
      </c>
      <c r="E3759" s="90" t="s">
        <v>6696</v>
      </c>
      <c r="F3759" s="90" t="s">
        <v>6697</v>
      </c>
      <c r="G3759" s="90" t="s">
        <v>16913</v>
      </c>
      <c r="H3759" s="90" t="s">
        <v>909</v>
      </c>
      <c r="I3759" s="90" t="s">
        <v>11471</v>
      </c>
      <c r="J3759" s="116">
        <v>173</v>
      </c>
      <c r="K3759" s="90" t="s">
        <v>1963</v>
      </c>
      <c r="L3759" s="90" t="s">
        <v>585</v>
      </c>
      <c r="M3759" s="94" t="str">
        <f t="shared" si="61"/>
        <v>MIER Enrique Pelayo</v>
      </c>
      <c r="N3759" s="94" t="str">
        <f>IFERROR(VLOOKUP(A3759,'[2]CLASES-TEMPORADA 2022_2023-2023'!$A:$M,12,0),"")</f>
        <v/>
      </c>
      <c r="O3759" s="90" t="str">
        <f>IFERROR(VLOOKUP(A3759,'[2]CLASES-TEMPORADA 2022_2023-2023'!$A:$M,13,0),"")</f>
        <v/>
      </c>
    </row>
    <row r="3760" spans="1:15" s="94" customFormat="1" x14ac:dyDescent="0.2">
      <c r="A3760" s="116">
        <v>16228</v>
      </c>
      <c r="B3760" s="90" t="s">
        <v>8750</v>
      </c>
      <c r="C3760" s="90" t="s">
        <v>6698</v>
      </c>
      <c r="D3760" s="90" t="s">
        <v>6699</v>
      </c>
      <c r="E3760" s="90" t="s">
        <v>2329</v>
      </c>
      <c r="F3760" s="90" t="s">
        <v>6700</v>
      </c>
      <c r="G3760" s="90" t="s">
        <v>16914</v>
      </c>
      <c r="H3760" s="90" t="s">
        <v>913</v>
      </c>
      <c r="I3760" s="90" t="s">
        <v>1186</v>
      </c>
      <c r="J3760" s="116">
        <v>276</v>
      </c>
      <c r="K3760" s="90" t="s">
        <v>1963</v>
      </c>
      <c r="L3760" s="90" t="s">
        <v>585</v>
      </c>
      <c r="M3760" s="94" t="str">
        <f t="shared" si="61"/>
        <v>GADEA Jose David</v>
      </c>
      <c r="N3760" s="94" t="str">
        <f>IFERROR(VLOOKUP(A3760,'[2]CLASES-TEMPORADA 2022_2023-2023'!$A:$M,12,0),"")</f>
        <v/>
      </c>
      <c r="O3760" s="90" t="str">
        <f>IFERROR(VLOOKUP(A3760,'[2]CLASES-TEMPORADA 2022_2023-2023'!$A:$M,13,0),"")</f>
        <v/>
      </c>
    </row>
    <row r="3761" spans="1:15" s="94" customFormat="1" x14ac:dyDescent="0.2">
      <c r="A3761" s="116">
        <v>16225</v>
      </c>
      <c r="B3761" s="90" t="s">
        <v>8750</v>
      </c>
      <c r="C3761" s="90" t="s">
        <v>1381</v>
      </c>
      <c r="D3761" s="90" t="s">
        <v>6702</v>
      </c>
      <c r="E3761" s="90" t="s">
        <v>98</v>
      </c>
      <c r="F3761" s="90" t="s">
        <v>6703</v>
      </c>
      <c r="G3761" s="90" t="s">
        <v>16915</v>
      </c>
      <c r="H3761" s="90" t="s">
        <v>913</v>
      </c>
      <c r="I3761" s="90" t="s">
        <v>11471</v>
      </c>
      <c r="J3761" s="116">
        <v>173</v>
      </c>
      <c r="K3761" s="90" t="s">
        <v>1963</v>
      </c>
      <c r="L3761" s="90" t="s">
        <v>585</v>
      </c>
      <c r="M3761" s="94" t="str">
        <f t="shared" si="61"/>
        <v>COLL Antonio Jose</v>
      </c>
      <c r="N3761" s="94" t="str">
        <f>IFERROR(VLOOKUP(A3761,'[2]CLASES-TEMPORADA 2022_2023-2023'!$A:$M,12,0),"")</f>
        <v/>
      </c>
      <c r="O3761" s="90" t="str">
        <f>IFERROR(VLOOKUP(A3761,'[2]CLASES-TEMPORADA 2022_2023-2023'!$A:$M,13,0),"")</f>
        <v/>
      </c>
    </row>
    <row r="3762" spans="1:15" s="94" customFormat="1" x14ac:dyDescent="0.2">
      <c r="A3762" s="116">
        <v>16224</v>
      </c>
      <c r="B3762" s="90" t="s">
        <v>8750</v>
      </c>
      <c r="C3762" s="90" t="s">
        <v>6704</v>
      </c>
      <c r="D3762" s="90" t="s">
        <v>6705</v>
      </c>
      <c r="E3762" s="90" t="s">
        <v>6505</v>
      </c>
      <c r="F3762" s="90" t="s">
        <v>6706</v>
      </c>
      <c r="G3762" s="90" t="s">
        <v>16916</v>
      </c>
      <c r="H3762" s="90" t="s">
        <v>909</v>
      </c>
      <c r="I3762" s="90" t="s">
        <v>11471</v>
      </c>
      <c r="J3762" s="116">
        <v>173</v>
      </c>
      <c r="K3762" s="90" t="s">
        <v>1963</v>
      </c>
      <c r="L3762" s="90" t="s">
        <v>585</v>
      </c>
      <c r="M3762" s="94" t="str">
        <f t="shared" si="61"/>
        <v>ANTELM Jose María</v>
      </c>
      <c r="N3762" s="94" t="str">
        <f>IFERROR(VLOOKUP(A3762,'[2]CLASES-TEMPORADA 2022_2023-2023'!$A:$M,12,0),"")</f>
        <v/>
      </c>
      <c r="O3762" s="90" t="str">
        <f>IFERROR(VLOOKUP(A3762,'[2]CLASES-TEMPORADA 2022_2023-2023'!$A:$M,13,0),"")</f>
        <v/>
      </c>
    </row>
    <row r="3763" spans="1:15" s="94" customFormat="1" x14ac:dyDescent="0.2">
      <c r="A3763" s="116">
        <v>16217</v>
      </c>
      <c r="B3763" s="90" t="s">
        <v>8750</v>
      </c>
      <c r="C3763" s="90" t="s">
        <v>150</v>
      </c>
      <c r="D3763" s="90" t="s">
        <v>2018</v>
      </c>
      <c r="E3763" s="90" t="s">
        <v>2698</v>
      </c>
      <c r="F3763" s="90" t="s">
        <v>6114</v>
      </c>
      <c r="G3763" s="90" t="s">
        <v>16917</v>
      </c>
      <c r="H3763" s="90" t="s">
        <v>920</v>
      </c>
      <c r="I3763" s="90" t="s">
        <v>11140</v>
      </c>
      <c r="J3763" s="116">
        <v>10494</v>
      </c>
      <c r="K3763" s="90" t="s">
        <v>1963</v>
      </c>
      <c r="L3763" s="90" t="s">
        <v>591</v>
      </c>
      <c r="M3763" s="94" t="str">
        <f t="shared" si="61"/>
        <v>CABELLO Ricardo</v>
      </c>
      <c r="N3763" s="94" t="str">
        <f>IFERROR(VLOOKUP(A3763,'[2]CLASES-TEMPORADA 2022_2023-2023'!$A:$M,12,0),"")</f>
        <v/>
      </c>
      <c r="O3763" s="90" t="str">
        <f>IFERROR(VLOOKUP(A3763,'[2]CLASES-TEMPORADA 2022_2023-2023'!$A:$M,13,0),"")</f>
        <v/>
      </c>
    </row>
    <row r="3764" spans="1:15" s="94" customFormat="1" x14ac:dyDescent="0.2">
      <c r="A3764" s="116">
        <v>16213</v>
      </c>
      <c r="B3764" s="90" t="s">
        <v>10851</v>
      </c>
      <c r="C3764" s="90" t="s">
        <v>19</v>
      </c>
      <c r="D3764" s="90" t="s">
        <v>16918</v>
      </c>
      <c r="E3764" s="90" t="s">
        <v>2382</v>
      </c>
      <c r="F3764" s="90" t="s">
        <v>5501</v>
      </c>
      <c r="G3764" s="90" t="s">
        <v>16919</v>
      </c>
      <c r="H3764" s="90" t="s">
        <v>913</v>
      </c>
      <c r="I3764" s="90" t="s">
        <v>944</v>
      </c>
      <c r="J3764" s="116">
        <v>266</v>
      </c>
      <c r="K3764" s="90" t="s">
        <v>1963</v>
      </c>
      <c r="L3764" s="90" t="s">
        <v>583</v>
      </c>
      <c r="M3764" s="94" t="str">
        <f t="shared" si="61"/>
        <v>RUIZ Emma</v>
      </c>
      <c r="N3764" s="94" t="str">
        <f>IFERROR(VLOOKUP(A3764,'[2]CLASES-TEMPORADA 2022_2023-2023'!$A:$M,12,0),"")</f>
        <v/>
      </c>
      <c r="O3764" s="90" t="str">
        <f>IFERROR(VLOOKUP(A3764,'[2]CLASES-TEMPORADA 2022_2023-2023'!$A:$M,13,0),"")</f>
        <v/>
      </c>
    </row>
    <row r="3765" spans="1:15" s="94" customFormat="1" x14ac:dyDescent="0.2">
      <c r="A3765" s="116">
        <v>16208</v>
      </c>
      <c r="B3765" s="90" t="s">
        <v>8750</v>
      </c>
      <c r="C3765" s="90" t="s">
        <v>168</v>
      </c>
      <c r="D3765" s="90" t="s">
        <v>6707</v>
      </c>
      <c r="E3765" s="90" t="s">
        <v>85</v>
      </c>
      <c r="F3765" s="90" t="s">
        <v>6708</v>
      </c>
      <c r="G3765" s="90" t="s">
        <v>16920</v>
      </c>
      <c r="H3765" s="90" t="s">
        <v>920</v>
      </c>
      <c r="I3765" s="90" t="s">
        <v>1211</v>
      </c>
      <c r="J3765" s="116">
        <v>10045</v>
      </c>
      <c r="K3765" s="90" t="s">
        <v>1963</v>
      </c>
      <c r="L3765" s="90" t="s">
        <v>520</v>
      </c>
      <c r="M3765" s="94" t="str">
        <f t="shared" si="61"/>
        <v>PÉREZ Diego</v>
      </c>
      <c r="N3765" s="94" t="str">
        <f>IFERROR(VLOOKUP(A3765,'[2]CLASES-TEMPORADA 2022_2023-2023'!$A:$M,12,0),"")</f>
        <v/>
      </c>
      <c r="O3765" s="90" t="str">
        <f>IFERROR(VLOOKUP(A3765,'[2]CLASES-TEMPORADA 2022_2023-2023'!$A:$M,13,0),"")</f>
        <v/>
      </c>
    </row>
    <row r="3766" spans="1:15" s="94" customFormat="1" x14ac:dyDescent="0.2">
      <c r="A3766" s="116">
        <v>16191</v>
      </c>
      <c r="B3766" s="90" t="s">
        <v>8750</v>
      </c>
      <c r="C3766" s="90" t="s">
        <v>1316</v>
      </c>
      <c r="D3766" s="90" t="s">
        <v>1316</v>
      </c>
      <c r="E3766" s="90" t="s">
        <v>16921</v>
      </c>
      <c r="F3766" s="90" t="s">
        <v>6127</v>
      </c>
      <c r="G3766" s="90" t="s">
        <v>16922</v>
      </c>
      <c r="H3766" s="90" t="s">
        <v>913</v>
      </c>
      <c r="I3766" s="90" t="s">
        <v>1931</v>
      </c>
      <c r="J3766" s="116">
        <v>10472</v>
      </c>
      <c r="K3766" s="90" t="s">
        <v>1963</v>
      </c>
      <c r="L3766" s="90" t="s">
        <v>593</v>
      </c>
      <c r="M3766" s="94" t="str">
        <f t="shared" si="61"/>
        <v>CRUZ Aythami</v>
      </c>
      <c r="N3766" s="94" t="str">
        <f>IFERROR(VLOOKUP(A3766,'[2]CLASES-TEMPORADA 2022_2023-2023'!$A:$M,12,0),"")</f>
        <v/>
      </c>
      <c r="O3766" s="90" t="str">
        <f>IFERROR(VLOOKUP(A3766,'[2]CLASES-TEMPORADA 2022_2023-2023'!$A:$M,13,0),"")</f>
        <v/>
      </c>
    </row>
    <row r="3767" spans="1:15" s="94" customFormat="1" x14ac:dyDescent="0.2">
      <c r="A3767" s="116">
        <v>16188</v>
      </c>
      <c r="B3767" s="90" t="s">
        <v>8750</v>
      </c>
      <c r="C3767" s="90" t="s">
        <v>6709</v>
      </c>
      <c r="D3767" s="90" t="s">
        <v>174</v>
      </c>
      <c r="E3767" s="90" t="s">
        <v>6710</v>
      </c>
      <c r="F3767" s="90" t="s">
        <v>6711</v>
      </c>
      <c r="G3767" s="90" t="s">
        <v>16923</v>
      </c>
      <c r="H3767" s="90" t="s">
        <v>913</v>
      </c>
      <c r="I3767" s="90" t="s">
        <v>1147</v>
      </c>
      <c r="J3767" s="116">
        <v>288</v>
      </c>
      <c r="K3767" s="90" t="s">
        <v>1963</v>
      </c>
      <c r="L3767" s="90" t="s">
        <v>627</v>
      </c>
      <c r="M3767" s="94" t="str">
        <f t="shared" si="61"/>
        <v>VIDAURRE Jose Ignacio</v>
      </c>
      <c r="N3767" s="94" t="str">
        <f>IFERROR(VLOOKUP(A3767,'[2]CLASES-TEMPORADA 2022_2023-2023'!$A:$M,12,0),"")</f>
        <v/>
      </c>
      <c r="O3767" s="90" t="str">
        <f>IFERROR(VLOOKUP(A3767,'[2]CLASES-TEMPORADA 2022_2023-2023'!$A:$M,13,0),"")</f>
        <v/>
      </c>
    </row>
    <row r="3768" spans="1:15" s="94" customFormat="1" x14ac:dyDescent="0.2">
      <c r="A3768" s="116">
        <v>16187</v>
      </c>
      <c r="B3768" s="90" t="s">
        <v>8750</v>
      </c>
      <c r="C3768" s="90" t="s">
        <v>6323</v>
      </c>
      <c r="D3768" s="90" t="s">
        <v>16924</v>
      </c>
      <c r="E3768" s="90" t="s">
        <v>16925</v>
      </c>
      <c r="F3768" s="90" t="s">
        <v>16926</v>
      </c>
      <c r="G3768" s="90" t="s">
        <v>16927</v>
      </c>
      <c r="H3768" s="90" t="s">
        <v>913</v>
      </c>
      <c r="I3768" s="90" t="s">
        <v>1123</v>
      </c>
      <c r="J3768" s="116">
        <v>87</v>
      </c>
      <c r="K3768" s="90" t="s">
        <v>1963</v>
      </c>
      <c r="L3768" s="90" t="s">
        <v>627</v>
      </c>
      <c r="M3768" s="94" t="str">
        <f t="shared" si="61"/>
        <v>GAINZA Fermín</v>
      </c>
      <c r="N3768" s="94" t="str">
        <f>IFERROR(VLOOKUP(A3768,'[2]CLASES-TEMPORADA 2022_2023-2023'!$A:$M,12,0),"")</f>
        <v/>
      </c>
      <c r="O3768" s="90" t="str">
        <f>IFERROR(VLOOKUP(A3768,'[2]CLASES-TEMPORADA 2022_2023-2023'!$A:$M,13,0),"")</f>
        <v/>
      </c>
    </row>
    <row r="3769" spans="1:15" s="94" customFormat="1" x14ac:dyDescent="0.2">
      <c r="A3769" s="116">
        <v>16186</v>
      </c>
      <c r="B3769" s="90" t="s">
        <v>8750</v>
      </c>
      <c r="C3769" s="90" t="s">
        <v>6712</v>
      </c>
      <c r="D3769" s="90" t="s">
        <v>1810</v>
      </c>
      <c r="E3769" s="90" t="s">
        <v>177</v>
      </c>
      <c r="F3769" s="90" t="s">
        <v>6713</v>
      </c>
      <c r="G3769" s="90" t="s">
        <v>16928</v>
      </c>
      <c r="H3769" s="90" t="s">
        <v>913</v>
      </c>
      <c r="I3769" s="90" t="s">
        <v>1123</v>
      </c>
      <c r="J3769" s="116">
        <v>87</v>
      </c>
      <c r="K3769" s="90" t="s">
        <v>1963</v>
      </c>
      <c r="L3769" s="90" t="s">
        <v>627</v>
      </c>
      <c r="M3769" s="94" t="str">
        <f t="shared" ref="M3769:M3832" si="62">CONCATENATE(C3769," ",PROPER(E3769))</f>
        <v>SAN MARTÍN Ander</v>
      </c>
      <c r="N3769" s="94" t="str">
        <f>IFERROR(VLOOKUP(A3769,'[2]CLASES-TEMPORADA 2022_2023-2023'!$A:$M,12,0),"")</f>
        <v/>
      </c>
      <c r="O3769" s="90" t="str">
        <f>IFERROR(VLOOKUP(A3769,'[2]CLASES-TEMPORADA 2022_2023-2023'!$A:$M,13,0),"")</f>
        <v/>
      </c>
    </row>
    <row r="3770" spans="1:15" s="94" customFormat="1" x14ac:dyDescent="0.2">
      <c r="A3770" s="116">
        <v>16184</v>
      </c>
      <c r="B3770" s="90" t="s">
        <v>8750</v>
      </c>
      <c r="C3770" s="90" t="s">
        <v>25</v>
      </c>
      <c r="D3770" s="90" t="s">
        <v>12119</v>
      </c>
      <c r="E3770" s="90" t="s">
        <v>16929</v>
      </c>
      <c r="F3770" s="90" t="s">
        <v>16930</v>
      </c>
      <c r="G3770" s="90" t="s">
        <v>16931</v>
      </c>
      <c r="H3770" s="90" t="s">
        <v>913</v>
      </c>
      <c r="I3770" s="90" t="s">
        <v>968</v>
      </c>
      <c r="J3770" s="116">
        <v>115</v>
      </c>
      <c r="K3770" s="90" t="s">
        <v>1963</v>
      </c>
      <c r="L3770" s="90" t="s">
        <v>586</v>
      </c>
      <c r="M3770" s="94" t="str">
        <f t="shared" si="62"/>
        <v>MARTINEZ Angel Jesus</v>
      </c>
      <c r="N3770" s="94" t="str">
        <f>IFERROR(VLOOKUP(A3770,'[2]CLASES-TEMPORADA 2022_2023-2023'!$A:$M,12,0),"")</f>
        <v/>
      </c>
      <c r="O3770" s="90" t="str">
        <f>IFERROR(VLOOKUP(A3770,'[2]CLASES-TEMPORADA 2022_2023-2023'!$A:$M,13,0),"")</f>
        <v/>
      </c>
    </row>
    <row r="3771" spans="1:15" s="94" customFormat="1" x14ac:dyDescent="0.2">
      <c r="A3771" s="116">
        <v>16181</v>
      </c>
      <c r="B3771" s="90" t="s">
        <v>8750</v>
      </c>
      <c r="C3771" s="90" t="s">
        <v>5948</v>
      </c>
      <c r="D3771" s="90" t="s">
        <v>6714</v>
      </c>
      <c r="E3771" s="90" t="s">
        <v>1961</v>
      </c>
      <c r="F3771" s="90" t="s">
        <v>5113</v>
      </c>
      <c r="G3771" s="90" t="s">
        <v>16932</v>
      </c>
      <c r="H3771" s="90" t="s">
        <v>913</v>
      </c>
      <c r="I3771" s="90" t="s">
        <v>2681</v>
      </c>
      <c r="J3771" s="116">
        <v>180</v>
      </c>
      <c r="K3771" s="90" t="s">
        <v>1963</v>
      </c>
      <c r="L3771" s="90" t="s">
        <v>591</v>
      </c>
      <c r="M3771" s="94" t="str">
        <f t="shared" si="62"/>
        <v>GUTIÉRREZ Marc</v>
      </c>
      <c r="N3771" s="94" t="str">
        <f>IFERROR(VLOOKUP(A3771,'[2]CLASES-TEMPORADA 2022_2023-2023'!$A:$M,12,0),"")</f>
        <v/>
      </c>
      <c r="O3771" s="90" t="str">
        <f>IFERROR(VLOOKUP(A3771,'[2]CLASES-TEMPORADA 2022_2023-2023'!$A:$M,13,0),"")</f>
        <v/>
      </c>
    </row>
    <row r="3772" spans="1:15" s="94" customFormat="1" x14ac:dyDescent="0.2">
      <c r="A3772" s="116">
        <v>16168</v>
      </c>
      <c r="B3772" s="90" t="s">
        <v>8750</v>
      </c>
      <c r="C3772" s="90" t="s">
        <v>1888</v>
      </c>
      <c r="D3772" s="90" t="s">
        <v>1889</v>
      </c>
      <c r="E3772" s="90" t="s">
        <v>57</v>
      </c>
      <c r="F3772" s="90" t="s">
        <v>16933</v>
      </c>
      <c r="G3772" s="90" t="s">
        <v>16934</v>
      </c>
      <c r="H3772" s="90" t="s">
        <v>920</v>
      </c>
      <c r="I3772" s="90" t="s">
        <v>1224</v>
      </c>
      <c r="J3772" s="116">
        <v>10153</v>
      </c>
      <c r="K3772" s="90" t="s">
        <v>1963</v>
      </c>
      <c r="L3772" s="90" t="s">
        <v>593</v>
      </c>
      <c r="M3772" s="94" t="str">
        <f t="shared" si="62"/>
        <v>SOSA Fernando</v>
      </c>
      <c r="N3772" s="94" t="str">
        <f>IFERROR(VLOOKUP(A3772,'[2]CLASES-TEMPORADA 2022_2023-2023'!$A:$M,12,0),"")</f>
        <v/>
      </c>
      <c r="O3772" s="90" t="str">
        <f>IFERROR(VLOOKUP(A3772,'[2]CLASES-TEMPORADA 2022_2023-2023'!$A:$M,13,0),"")</f>
        <v/>
      </c>
    </row>
    <row r="3773" spans="1:15" s="94" customFormat="1" x14ac:dyDescent="0.2">
      <c r="A3773" s="116">
        <v>16161</v>
      </c>
      <c r="B3773" s="90" t="s">
        <v>8750</v>
      </c>
      <c r="C3773" s="90" t="s">
        <v>914</v>
      </c>
      <c r="D3773" s="90" t="s">
        <v>1860</v>
      </c>
      <c r="E3773" s="90" t="s">
        <v>79</v>
      </c>
      <c r="F3773" s="90" t="s">
        <v>6715</v>
      </c>
      <c r="G3773" s="90" t="s">
        <v>16935</v>
      </c>
      <c r="H3773" s="90" t="s">
        <v>913</v>
      </c>
      <c r="I3773" s="90" t="s">
        <v>915</v>
      </c>
      <c r="J3773" s="116">
        <v>37</v>
      </c>
      <c r="K3773" s="90" t="s">
        <v>1963</v>
      </c>
      <c r="L3773" s="90" t="s">
        <v>185</v>
      </c>
      <c r="M3773" s="94" t="str">
        <f t="shared" si="62"/>
        <v>MOLINA Miguel</v>
      </c>
      <c r="N3773" s="94" t="str">
        <f>IFERROR(VLOOKUP(A3773,'[2]CLASES-TEMPORADA 2022_2023-2023'!$A:$M,12,0),"")</f>
        <v/>
      </c>
      <c r="O3773" s="90" t="str">
        <f>IFERROR(VLOOKUP(A3773,'[2]CLASES-TEMPORADA 2022_2023-2023'!$A:$M,13,0),"")</f>
        <v/>
      </c>
    </row>
    <row r="3774" spans="1:15" s="94" customFormat="1" x14ac:dyDescent="0.2">
      <c r="A3774" s="116">
        <v>16148</v>
      </c>
      <c r="B3774" s="90" t="s">
        <v>10851</v>
      </c>
      <c r="C3774" s="90" t="s">
        <v>53</v>
      </c>
      <c r="D3774" s="90" t="s">
        <v>26</v>
      </c>
      <c r="E3774" s="90" t="s">
        <v>3191</v>
      </c>
      <c r="F3774" s="90" t="s">
        <v>4092</v>
      </c>
      <c r="G3774" s="90" t="s">
        <v>16936</v>
      </c>
      <c r="H3774" s="90" t="s">
        <v>913</v>
      </c>
      <c r="I3774" s="90" t="s">
        <v>377</v>
      </c>
      <c r="J3774" s="116">
        <v>674</v>
      </c>
      <c r="K3774" s="90" t="s">
        <v>1963</v>
      </c>
      <c r="L3774" s="90" t="s">
        <v>184</v>
      </c>
      <c r="M3774" s="94" t="str">
        <f t="shared" si="62"/>
        <v>GIL Lorena</v>
      </c>
      <c r="N3774" s="94" t="str">
        <f>IFERROR(VLOOKUP(A3774,'[2]CLASES-TEMPORADA 2022_2023-2023'!$A:$M,12,0),"")</f>
        <v/>
      </c>
      <c r="O3774" s="90" t="str">
        <f>IFERROR(VLOOKUP(A3774,'[2]CLASES-TEMPORADA 2022_2023-2023'!$A:$M,13,0),"")</f>
        <v/>
      </c>
    </row>
    <row r="3775" spans="1:15" s="94" customFormat="1" x14ac:dyDescent="0.2">
      <c r="A3775" s="116">
        <v>16141</v>
      </c>
      <c r="B3775" s="90" t="s">
        <v>8750</v>
      </c>
      <c r="C3775" s="90" t="s">
        <v>37</v>
      </c>
      <c r="D3775" s="90" t="s">
        <v>31</v>
      </c>
      <c r="E3775" s="90" t="s">
        <v>18</v>
      </c>
      <c r="F3775" s="90" t="s">
        <v>4540</v>
      </c>
      <c r="G3775" s="90" t="s">
        <v>16937</v>
      </c>
      <c r="H3775" s="90" t="s">
        <v>913</v>
      </c>
      <c r="I3775" s="90" t="s">
        <v>1233</v>
      </c>
      <c r="J3775" s="116">
        <v>703</v>
      </c>
      <c r="K3775" s="90" t="s">
        <v>1963</v>
      </c>
      <c r="L3775" s="90" t="s">
        <v>520</v>
      </c>
      <c r="M3775" s="94" t="str">
        <f t="shared" si="62"/>
        <v>MORENO Enrique</v>
      </c>
      <c r="N3775" s="94" t="str">
        <f>IFERROR(VLOOKUP(A3775,'[2]CLASES-TEMPORADA 2022_2023-2023'!$A:$M,12,0),"")</f>
        <v/>
      </c>
      <c r="O3775" s="90" t="str">
        <f>IFERROR(VLOOKUP(A3775,'[2]CLASES-TEMPORADA 2022_2023-2023'!$A:$M,13,0),"")</f>
        <v/>
      </c>
    </row>
    <row r="3776" spans="1:15" s="94" customFormat="1" x14ac:dyDescent="0.2">
      <c r="A3776" s="116">
        <v>16138</v>
      </c>
      <c r="B3776" s="90" t="s">
        <v>8750</v>
      </c>
      <c r="C3776" s="90" t="s">
        <v>51</v>
      </c>
      <c r="D3776" s="90" t="s">
        <v>6716</v>
      </c>
      <c r="E3776" s="90" t="s">
        <v>43</v>
      </c>
      <c r="F3776" s="90" t="s">
        <v>6717</v>
      </c>
      <c r="G3776" s="90" t="s">
        <v>16938</v>
      </c>
      <c r="H3776" s="90" t="s">
        <v>913</v>
      </c>
      <c r="I3776" s="90" t="s">
        <v>968</v>
      </c>
      <c r="J3776" s="116">
        <v>115</v>
      </c>
      <c r="K3776" s="90" t="s">
        <v>1963</v>
      </c>
      <c r="L3776" s="90" t="s">
        <v>586</v>
      </c>
      <c r="M3776" s="94" t="str">
        <f t="shared" si="62"/>
        <v>DIAZ Antonio</v>
      </c>
      <c r="N3776" s="94" t="str">
        <f>IFERROR(VLOOKUP(A3776,'[2]CLASES-TEMPORADA 2022_2023-2023'!$A:$M,12,0),"")</f>
        <v/>
      </c>
      <c r="O3776" s="90" t="str">
        <f>IFERROR(VLOOKUP(A3776,'[2]CLASES-TEMPORADA 2022_2023-2023'!$A:$M,13,0),"")</f>
        <v/>
      </c>
    </row>
    <row r="3777" spans="1:15" s="94" customFormat="1" x14ac:dyDescent="0.2">
      <c r="A3777" s="116">
        <v>16079</v>
      </c>
      <c r="B3777" s="90" t="s">
        <v>8750</v>
      </c>
      <c r="C3777" s="90" t="s">
        <v>6765</v>
      </c>
      <c r="D3777" s="90" t="s">
        <v>13186</v>
      </c>
      <c r="E3777" s="90" t="s">
        <v>4082</v>
      </c>
      <c r="F3777" s="90" t="s">
        <v>16939</v>
      </c>
      <c r="G3777" s="90" t="s">
        <v>16940</v>
      </c>
      <c r="H3777" s="90" t="s">
        <v>920</v>
      </c>
      <c r="I3777" s="90" t="s">
        <v>1112</v>
      </c>
      <c r="J3777" s="116">
        <v>10104</v>
      </c>
      <c r="K3777" s="90" t="s">
        <v>1963</v>
      </c>
      <c r="L3777" s="90" t="s">
        <v>520</v>
      </c>
      <c r="M3777" s="94" t="str">
        <f t="shared" si="62"/>
        <v>CHARRO Abel</v>
      </c>
      <c r="N3777" s="94" t="str">
        <f>IFERROR(VLOOKUP(A3777,'[2]CLASES-TEMPORADA 2022_2023-2023'!$A:$M,12,0),"")</f>
        <v/>
      </c>
      <c r="O3777" s="90" t="str">
        <f>IFERROR(VLOOKUP(A3777,'[2]CLASES-TEMPORADA 2022_2023-2023'!$A:$M,13,0),"")</f>
        <v/>
      </c>
    </row>
    <row r="3778" spans="1:15" s="94" customFormat="1" x14ac:dyDescent="0.2">
      <c r="A3778" s="116">
        <v>16078</v>
      </c>
      <c r="B3778" s="90" t="s">
        <v>8750</v>
      </c>
      <c r="C3778" s="90" t="s">
        <v>56</v>
      </c>
      <c r="D3778" s="90" t="s">
        <v>101</v>
      </c>
      <c r="E3778" s="90" t="s">
        <v>38</v>
      </c>
      <c r="F3778" s="90" t="s">
        <v>5886</v>
      </c>
      <c r="G3778" s="90" t="s">
        <v>16941</v>
      </c>
      <c r="H3778" s="90" t="s">
        <v>913</v>
      </c>
      <c r="I3778" s="90" t="s">
        <v>1184</v>
      </c>
      <c r="J3778" s="116">
        <v>461</v>
      </c>
      <c r="K3778" s="90" t="s">
        <v>1963</v>
      </c>
      <c r="L3778" s="90" t="s">
        <v>520</v>
      </c>
      <c r="M3778" s="94" t="str">
        <f t="shared" si="62"/>
        <v>TORRES Andres</v>
      </c>
      <c r="N3778" s="94" t="str">
        <f>IFERROR(VLOOKUP(A3778,'[2]CLASES-TEMPORADA 2022_2023-2023'!$A:$M,12,0),"")</f>
        <v/>
      </c>
      <c r="O3778" s="90" t="str">
        <f>IFERROR(VLOOKUP(A3778,'[2]CLASES-TEMPORADA 2022_2023-2023'!$A:$M,13,0),"")</f>
        <v/>
      </c>
    </row>
    <row r="3779" spans="1:15" s="94" customFormat="1" x14ac:dyDescent="0.2">
      <c r="A3779" s="116">
        <v>16066</v>
      </c>
      <c r="B3779" s="90" t="s">
        <v>8750</v>
      </c>
      <c r="C3779" s="90" t="s">
        <v>1361</v>
      </c>
      <c r="D3779" s="90" t="s">
        <v>19</v>
      </c>
      <c r="E3779" s="90" t="s">
        <v>6678</v>
      </c>
      <c r="F3779" s="90" t="s">
        <v>6718</v>
      </c>
      <c r="G3779" s="90" t="s">
        <v>16942</v>
      </c>
      <c r="H3779" s="90" t="s">
        <v>913</v>
      </c>
      <c r="I3779" s="90" t="s">
        <v>961</v>
      </c>
      <c r="J3779" s="116">
        <v>425</v>
      </c>
      <c r="K3779" s="90" t="s">
        <v>1963</v>
      </c>
      <c r="L3779" s="90" t="s">
        <v>587</v>
      </c>
      <c r="M3779" s="94" t="str">
        <f t="shared" si="62"/>
        <v>ESCUDERO Josep Maria</v>
      </c>
      <c r="N3779" s="94" t="str">
        <f>IFERROR(VLOOKUP(A3779,'[2]CLASES-TEMPORADA 2022_2023-2023'!$A:$M,12,0),"")</f>
        <v/>
      </c>
      <c r="O3779" s="90" t="str">
        <f>IFERROR(VLOOKUP(A3779,'[2]CLASES-TEMPORADA 2022_2023-2023'!$A:$M,13,0),"")</f>
        <v/>
      </c>
    </row>
    <row r="3780" spans="1:15" s="94" customFormat="1" x14ac:dyDescent="0.2">
      <c r="A3780" s="116">
        <v>16058</v>
      </c>
      <c r="B3780" s="90" t="s">
        <v>8750</v>
      </c>
      <c r="C3780" s="90" t="s">
        <v>3084</v>
      </c>
      <c r="D3780" s="90" t="s">
        <v>16943</v>
      </c>
      <c r="E3780" s="90" t="s">
        <v>3357</v>
      </c>
      <c r="F3780" s="90" t="s">
        <v>16944</v>
      </c>
      <c r="G3780" s="90" t="s">
        <v>16945</v>
      </c>
      <c r="H3780" s="90" t="s">
        <v>909</v>
      </c>
      <c r="I3780" s="90" t="s">
        <v>1227</v>
      </c>
      <c r="J3780" s="116">
        <v>10208</v>
      </c>
      <c r="K3780" s="90" t="s">
        <v>1963</v>
      </c>
      <c r="L3780" s="90" t="s">
        <v>591</v>
      </c>
      <c r="M3780" s="94" t="str">
        <f t="shared" si="62"/>
        <v>DOMINGO Gerardo</v>
      </c>
      <c r="N3780" s="94" t="str">
        <f>IFERROR(VLOOKUP(A3780,'[2]CLASES-TEMPORADA 2022_2023-2023'!$A:$M,12,0),"")</f>
        <v/>
      </c>
      <c r="O3780" s="90" t="str">
        <f>IFERROR(VLOOKUP(A3780,'[2]CLASES-TEMPORADA 2022_2023-2023'!$A:$M,13,0),"")</f>
        <v/>
      </c>
    </row>
    <row r="3781" spans="1:15" s="94" customFormat="1" x14ac:dyDescent="0.2">
      <c r="A3781" s="116">
        <v>16039</v>
      </c>
      <c r="B3781" s="90" t="s">
        <v>8750</v>
      </c>
      <c r="C3781" s="90" t="s">
        <v>6719</v>
      </c>
      <c r="D3781" s="90" t="s">
        <v>6720</v>
      </c>
      <c r="E3781" s="90" t="s">
        <v>6721</v>
      </c>
      <c r="F3781" s="90" t="s">
        <v>6722</v>
      </c>
      <c r="G3781" s="90" t="s">
        <v>16946</v>
      </c>
      <c r="H3781" s="90" t="s">
        <v>913</v>
      </c>
      <c r="I3781" s="90" t="s">
        <v>937</v>
      </c>
      <c r="J3781" s="116">
        <v>248</v>
      </c>
      <c r="K3781" s="90" t="s">
        <v>1963</v>
      </c>
      <c r="L3781" s="90" t="s">
        <v>587</v>
      </c>
      <c r="M3781" s="94" t="str">
        <f t="shared" si="62"/>
        <v>MALLORQUÍ Adriá</v>
      </c>
      <c r="N3781" s="94" t="str">
        <f>IFERROR(VLOOKUP(A3781,'[2]CLASES-TEMPORADA 2022_2023-2023'!$A:$M,12,0),"")</f>
        <v/>
      </c>
      <c r="O3781" s="90" t="str">
        <f>IFERROR(VLOOKUP(A3781,'[2]CLASES-TEMPORADA 2022_2023-2023'!$A:$M,13,0),"")</f>
        <v/>
      </c>
    </row>
    <row r="3782" spans="1:15" s="94" customFormat="1" x14ac:dyDescent="0.2">
      <c r="A3782" s="116">
        <v>16033</v>
      </c>
      <c r="B3782" s="90" t="s">
        <v>8750</v>
      </c>
      <c r="C3782" s="90" t="s">
        <v>1536</v>
      </c>
      <c r="D3782" s="90" t="s">
        <v>1535</v>
      </c>
      <c r="E3782" s="90" t="s">
        <v>943</v>
      </c>
      <c r="F3782" s="90" t="s">
        <v>6723</v>
      </c>
      <c r="G3782" s="90" t="s">
        <v>16947</v>
      </c>
      <c r="H3782" s="90" t="s">
        <v>913</v>
      </c>
      <c r="I3782" s="90" t="s">
        <v>990</v>
      </c>
      <c r="J3782" s="116">
        <v>736</v>
      </c>
      <c r="K3782" s="90" t="s">
        <v>1963</v>
      </c>
      <c r="L3782" s="90" t="s">
        <v>587</v>
      </c>
      <c r="M3782" s="94" t="str">
        <f t="shared" si="62"/>
        <v>WEISZ Jordi</v>
      </c>
      <c r="N3782" s="94" t="str">
        <f>IFERROR(VLOOKUP(A3782,'[2]CLASES-TEMPORADA 2022_2023-2023'!$A:$M,12,0),"")</f>
        <v/>
      </c>
      <c r="O3782" s="90" t="str">
        <f>IFERROR(VLOOKUP(A3782,'[2]CLASES-TEMPORADA 2022_2023-2023'!$A:$M,13,0),"")</f>
        <v/>
      </c>
    </row>
    <row r="3783" spans="1:15" s="94" customFormat="1" x14ac:dyDescent="0.2">
      <c r="A3783" s="116">
        <v>16029</v>
      </c>
      <c r="B3783" s="90" t="s">
        <v>8750</v>
      </c>
      <c r="C3783" s="90" t="s">
        <v>1407</v>
      </c>
      <c r="D3783" s="90" t="s">
        <v>1720</v>
      </c>
      <c r="E3783" s="90" t="s">
        <v>4781</v>
      </c>
      <c r="F3783" s="90" t="s">
        <v>6724</v>
      </c>
      <c r="G3783" s="90" t="s">
        <v>16948</v>
      </c>
      <c r="H3783" s="90" t="s">
        <v>913</v>
      </c>
      <c r="I3783" s="90" t="s">
        <v>990</v>
      </c>
      <c r="J3783" s="116">
        <v>736</v>
      </c>
      <c r="K3783" s="90" t="s">
        <v>1963</v>
      </c>
      <c r="L3783" s="90" t="s">
        <v>587</v>
      </c>
      <c r="M3783" s="94" t="str">
        <f t="shared" si="62"/>
        <v>MENENDEZ Marius</v>
      </c>
      <c r="N3783" s="94" t="str">
        <f>IFERROR(VLOOKUP(A3783,'[2]CLASES-TEMPORADA 2022_2023-2023'!$A:$M,12,0),"")</f>
        <v/>
      </c>
      <c r="O3783" s="90" t="str">
        <f>IFERROR(VLOOKUP(A3783,'[2]CLASES-TEMPORADA 2022_2023-2023'!$A:$M,13,0),"")</f>
        <v/>
      </c>
    </row>
    <row r="3784" spans="1:15" s="94" customFormat="1" x14ac:dyDescent="0.2">
      <c r="A3784" s="116">
        <v>16013</v>
      </c>
      <c r="B3784" s="90" t="s">
        <v>10851</v>
      </c>
      <c r="C3784" s="90" t="s">
        <v>1870</v>
      </c>
      <c r="D3784" s="90" t="s">
        <v>1871</v>
      </c>
      <c r="E3784" s="90" t="s">
        <v>3481</v>
      </c>
      <c r="F3784" s="90" t="s">
        <v>6725</v>
      </c>
      <c r="G3784" s="90" t="s">
        <v>16949</v>
      </c>
      <c r="H3784" s="90" t="s">
        <v>913</v>
      </c>
      <c r="I3784" s="90" t="s">
        <v>1170</v>
      </c>
      <c r="J3784" s="116">
        <v>406</v>
      </c>
      <c r="K3784" s="90" t="s">
        <v>1963</v>
      </c>
      <c r="L3784" s="90" t="s">
        <v>587</v>
      </c>
      <c r="M3784" s="94" t="str">
        <f t="shared" si="62"/>
        <v>BALLESTER Sara</v>
      </c>
      <c r="N3784" s="94" t="str">
        <f>IFERROR(VLOOKUP(A3784,'[2]CLASES-TEMPORADA 2022_2023-2023'!$A:$M,12,0),"")</f>
        <v/>
      </c>
      <c r="O3784" s="90" t="str">
        <f>IFERROR(VLOOKUP(A3784,'[2]CLASES-TEMPORADA 2022_2023-2023'!$A:$M,13,0),"")</f>
        <v/>
      </c>
    </row>
    <row r="3785" spans="1:15" s="94" customFormat="1" x14ac:dyDescent="0.2">
      <c r="A3785" s="116">
        <v>15998</v>
      </c>
      <c r="B3785" s="90" t="s">
        <v>8750</v>
      </c>
      <c r="C3785" s="90" t="s">
        <v>6726</v>
      </c>
      <c r="D3785" s="90" t="s">
        <v>6727</v>
      </c>
      <c r="E3785" s="90" t="s">
        <v>105</v>
      </c>
      <c r="F3785" s="90" t="s">
        <v>6728</v>
      </c>
      <c r="G3785" s="90" t="s">
        <v>16950</v>
      </c>
      <c r="H3785" s="90" t="s">
        <v>920</v>
      </c>
      <c r="I3785" s="90" t="s">
        <v>1157</v>
      </c>
      <c r="J3785" s="116">
        <v>535</v>
      </c>
      <c r="K3785" s="90" t="s">
        <v>1963</v>
      </c>
      <c r="L3785" s="90" t="s">
        <v>520</v>
      </c>
      <c r="M3785" s="94" t="str">
        <f t="shared" si="62"/>
        <v>GONZÀLEZ Francisco Javier</v>
      </c>
      <c r="N3785" s="94" t="str">
        <f>IFERROR(VLOOKUP(A3785,'[2]CLASES-TEMPORADA 2022_2023-2023'!$A:$M,12,0),"")</f>
        <v/>
      </c>
      <c r="O3785" s="90" t="str">
        <f>IFERROR(VLOOKUP(A3785,'[2]CLASES-TEMPORADA 2022_2023-2023'!$A:$M,13,0),"")</f>
        <v/>
      </c>
    </row>
    <row r="3786" spans="1:15" s="94" customFormat="1" x14ac:dyDescent="0.2">
      <c r="A3786" s="116">
        <v>15991</v>
      </c>
      <c r="B3786" s="90" t="s">
        <v>8750</v>
      </c>
      <c r="C3786" s="90" t="s">
        <v>16951</v>
      </c>
      <c r="D3786" s="90" t="s">
        <v>16952</v>
      </c>
      <c r="E3786" s="90" t="s">
        <v>3012</v>
      </c>
      <c r="F3786" s="90" t="s">
        <v>2642</v>
      </c>
      <c r="G3786" s="90" t="s">
        <v>16953</v>
      </c>
      <c r="H3786" s="90" t="s">
        <v>920</v>
      </c>
      <c r="I3786" s="90" t="s">
        <v>1183</v>
      </c>
      <c r="J3786" s="116">
        <v>600</v>
      </c>
      <c r="K3786" s="90" t="s">
        <v>1963</v>
      </c>
      <c r="L3786" s="90" t="s">
        <v>583</v>
      </c>
      <c r="M3786" s="94" t="str">
        <f t="shared" si="62"/>
        <v>DEL MAZO Francisco José</v>
      </c>
      <c r="N3786" s="94" t="str">
        <f>IFERROR(VLOOKUP(A3786,'[2]CLASES-TEMPORADA 2022_2023-2023'!$A:$M,12,0),"")</f>
        <v/>
      </c>
      <c r="O3786" s="90" t="str">
        <f>IFERROR(VLOOKUP(A3786,'[2]CLASES-TEMPORADA 2022_2023-2023'!$A:$M,13,0),"")</f>
        <v/>
      </c>
    </row>
    <row r="3787" spans="1:15" s="94" customFormat="1" x14ac:dyDescent="0.2">
      <c r="A3787" s="116">
        <v>15990</v>
      </c>
      <c r="B3787" s="90" t="s">
        <v>8750</v>
      </c>
      <c r="C3787" s="90" t="s">
        <v>6729</v>
      </c>
      <c r="D3787" s="90" t="s">
        <v>116</v>
      </c>
      <c r="E3787" s="90" t="s">
        <v>4897</v>
      </c>
      <c r="F3787" s="90" t="s">
        <v>6730</v>
      </c>
      <c r="G3787" s="90" t="s">
        <v>16954</v>
      </c>
      <c r="H3787" s="90" t="s">
        <v>920</v>
      </c>
      <c r="I3787" s="90" t="s">
        <v>1183</v>
      </c>
      <c r="J3787" s="116">
        <v>600</v>
      </c>
      <c r="K3787" s="90" t="s">
        <v>1963</v>
      </c>
      <c r="L3787" s="90" t="s">
        <v>583</v>
      </c>
      <c r="M3787" s="94" t="str">
        <f t="shared" si="62"/>
        <v>TARDON Mariano</v>
      </c>
      <c r="N3787" s="94" t="str">
        <f>IFERROR(VLOOKUP(A3787,'[2]CLASES-TEMPORADA 2022_2023-2023'!$A:$M,12,0),"")</f>
        <v/>
      </c>
      <c r="O3787" s="90" t="str">
        <f>IFERROR(VLOOKUP(A3787,'[2]CLASES-TEMPORADA 2022_2023-2023'!$A:$M,13,0),"")</f>
        <v/>
      </c>
    </row>
    <row r="3788" spans="1:15" s="94" customFormat="1" x14ac:dyDescent="0.2">
      <c r="A3788" s="116">
        <v>15989</v>
      </c>
      <c r="B3788" s="90" t="s">
        <v>8750</v>
      </c>
      <c r="C3788" s="90" t="s">
        <v>5597</v>
      </c>
      <c r="D3788" s="90" t="s">
        <v>5598</v>
      </c>
      <c r="E3788" s="90" t="s">
        <v>107</v>
      </c>
      <c r="F3788" s="90" t="s">
        <v>6731</v>
      </c>
      <c r="G3788" s="90" t="s">
        <v>16955</v>
      </c>
      <c r="H3788" s="90" t="s">
        <v>920</v>
      </c>
      <c r="I3788" s="90" t="s">
        <v>1183</v>
      </c>
      <c r="J3788" s="116">
        <v>600</v>
      </c>
      <c r="K3788" s="90" t="s">
        <v>1963</v>
      </c>
      <c r="L3788" s="90" t="s">
        <v>583</v>
      </c>
      <c r="M3788" s="94" t="str">
        <f t="shared" si="62"/>
        <v>BUEDO Ivan</v>
      </c>
      <c r="N3788" s="94" t="str">
        <f>IFERROR(VLOOKUP(A3788,'[2]CLASES-TEMPORADA 2022_2023-2023'!$A:$M,12,0),"")</f>
        <v/>
      </c>
      <c r="O3788" s="90" t="str">
        <f>IFERROR(VLOOKUP(A3788,'[2]CLASES-TEMPORADA 2022_2023-2023'!$A:$M,13,0),"")</f>
        <v/>
      </c>
    </row>
    <row r="3789" spans="1:15" s="94" customFormat="1" x14ac:dyDescent="0.2">
      <c r="A3789" s="116">
        <v>15985</v>
      </c>
      <c r="B3789" s="90" t="s">
        <v>8750</v>
      </c>
      <c r="C3789" s="90" t="s">
        <v>5505</v>
      </c>
      <c r="D3789" s="90" t="s">
        <v>1585</v>
      </c>
      <c r="E3789" s="90" t="s">
        <v>5491</v>
      </c>
      <c r="F3789" s="90" t="s">
        <v>6732</v>
      </c>
      <c r="G3789" s="90" t="s">
        <v>16956</v>
      </c>
      <c r="H3789" s="90" t="s">
        <v>920</v>
      </c>
      <c r="I3789" s="90" t="s">
        <v>915</v>
      </c>
      <c r="J3789" s="116">
        <v>37</v>
      </c>
      <c r="K3789" s="90" t="s">
        <v>1963</v>
      </c>
      <c r="L3789" s="90" t="s">
        <v>185</v>
      </c>
      <c r="M3789" s="94" t="str">
        <f t="shared" si="62"/>
        <v>PANIAGUA Sixto</v>
      </c>
      <c r="N3789" s="94" t="str">
        <f>IFERROR(VLOOKUP(A3789,'[2]CLASES-TEMPORADA 2022_2023-2023'!$A:$M,12,0),"")</f>
        <v/>
      </c>
      <c r="O3789" s="90" t="str">
        <f>IFERROR(VLOOKUP(A3789,'[2]CLASES-TEMPORADA 2022_2023-2023'!$A:$M,13,0),"")</f>
        <v/>
      </c>
    </row>
    <row r="3790" spans="1:15" s="94" customFormat="1" x14ac:dyDescent="0.2">
      <c r="A3790" s="116">
        <v>15983</v>
      </c>
      <c r="B3790" s="90" t="s">
        <v>8750</v>
      </c>
      <c r="C3790" s="90" t="s">
        <v>5941</v>
      </c>
      <c r="D3790" s="90" t="s">
        <v>168</v>
      </c>
      <c r="E3790" s="90" t="s">
        <v>2242</v>
      </c>
      <c r="F3790" s="90" t="s">
        <v>6733</v>
      </c>
      <c r="G3790" s="90" t="s">
        <v>16957</v>
      </c>
      <c r="H3790" s="90" t="s">
        <v>920</v>
      </c>
      <c r="I3790" s="90" t="s">
        <v>14973</v>
      </c>
      <c r="J3790" s="116">
        <v>317</v>
      </c>
      <c r="K3790" s="90" t="s">
        <v>1963</v>
      </c>
      <c r="L3790" s="90" t="s">
        <v>185</v>
      </c>
      <c r="M3790" s="94" t="str">
        <f t="shared" si="62"/>
        <v>MARÍN Alfredo</v>
      </c>
      <c r="N3790" s="94" t="str">
        <f>IFERROR(VLOOKUP(A3790,'[2]CLASES-TEMPORADA 2022_2023-2023'!$A:$M,12,0),"")</f>
        <v/>
      </c>
      <c r="O3790" s="90" t="str">
        <f>IFERROR(VLOOKUP(A3790,'[2]CLASES-TEMPORADA 2022_2023-2023'!$A:$M,13,0),"")</f>
        <v/>
      </c>
    </row>
    <row r="3791" spans="1:15" s="94" customFormat="1" x14ac:dyDescent="0.2">
      <c r="A3791" s="116">
        <v>15982</v>
      </c>
      <c r="B3791" s="90" t="s">
        <v>8750</v>
      </c>
      <c r="C3791" s="90" t="s">
        <v>1891</v>
      </c>
      <c r="D3791" s="90" t="s">
        <v>924</v>
      </c>
      <c r="E3791" s="90" t="s">
        <v>165</v>
      </c>
      <c r="F3791" s="90" t="s">
        <v>6734</v>
      </c>
      <c r="G3791" s="90" t="s">
        <v>16958</v>
      </c>
      <c r="H3791" s="90" t="s">
        <v>920</v>
      </c>
      <c r="I3791" s="90" t="s">
        <v>915</v>
      </c>
      <c r="J3791" s="116">
        <v>37</v>
      </c>
      <c r="K3791" s="90" t="s">
        <v>1963</v>
      </c>
      <c r="L3791" s="90" t="s">
        <v>185</v>
      </c>
      <c r="M3791" s="94" t="str">
        <f t="shared" si="62"/>
        <v>RECHE José</v>
      </c>
      <c r="N3791" s="94" t="str">
        <f>IFERROR(VLOOKUP(A3791,'[2]CLASES-TEMPORADA 2022_2023-2023'!$A:$M,12,0),"")</f>
        <v/>
      </c>
      <c r="O3791" s="90" t="str">
        <f>IFERROR(VLOOKUP(A3791,'[2]CLASES-TEMPORADA 2022_2023-2023'!$A:$M,13,0),"")</f>
        <v/>
      </c>
    </row>
    <row r="3792" spans="1:15" s="94" customFormat="1" x14ac:dyDescent="0.2">
      <c r="A3792" s="116">
        <v>15963</v>
      </c>
      <c r="B3792" s="90" t="s">
        <v>8750</v>
      </c>
      <c r="C3792" s="90" t="s">
        <v>5649</v>
      </c>
      <c r="D3792" s="90" t="s">
        <v>6735</v>
      </c>
      <c r="E3792" s="90" t="s">
        <v>3022</v>
      </c>
      <c r="F3792" s="90" t="s">
        <v>6736</v>
      </c>
      <c r="G3792" s="90" t="s">
        <v>16959</v>
      </c>
      <c r="H3792" s="90" t="s">
        <v>920</v>
      </c>
      <c r="I3792" s="90" t="s">
        <v>1211</v>
      </c>
      <c r="J3792" s="116">
        <v>10045</v>
      </c>
      <c r="K3792" s="90" t="s">
        <v>1963</v>
      </c>
      <c r="L3792" s="90" t="s">
        <v>520</v>
      </c>
      <c r="M3792" s="94" t="str">
        <f t="shared" si="62"/>
        <v>BARCIA Raul</v>
      </c>
      <c r="N3792" s="94" t="str">
        <f>IFERROR(VLOOKUP(A3792,'[2]CLASES-TEMPORADA 2022_2023-2023'!$A:$M,12,0),"")</f>
        <v/>
      </c>
      <c r="O3792" s="90" t="str">
        <f>IFERROR(VLOOKUP(A3792,'[2]CLASES-TEMPORADA 2022_2023-2023'!$A:$M,13,0),"")</f>
        <v/>
      </c>
    </row>
    <row r="3793" spans="1:15" s="94" customFormat="1" x14ac:dyDescent="0.2">
      <c r="A3793" s="116">
        <v>15962</v>
      </c>
      <c r="B3793" s="90" t="s">
        <v>8750</v>
      </c>
      <c r="C3793" s="90" t="s">
        <v>31</v>
      </c>
      <c r="D3793" s="90" t="s">
        <v>46</v>
      </c>
      <c r="E3793" s="90" t="s">
        <v>24</v>
      </c>
      <c r="F3793" s="90" t="s">
        <v>6737</v>
      </c>
      <c r="G3793" s="90" t="s">
        <v>16960</v>
      </c>
      <c r="H3793" s="90" t="s">
        <v>920</v>
      </c>
      <c r="I3793" s="90" t="s">
        <v>1211</v>
      </c>
      <c r="J3793" s="116">
        <v>10045</v>
      </c>
      <c r="K3793" s="90" t="s">
        <v>1963</v>
      </c>
      <c r="L3793" s="90" t="s">
        <v>520</v>
      </c>
      <c r="M3793" s="94" t="str">
        <f t="shared" si="62"/>
        <v>LOPEZ Daniel</v>
      </c>
      <c r="N3793" s="94" t="str">
        <f>IFERROR(VLOOKUP(A3793,'[2]CLASES-TEMPORADA 2022_2023-2023'!$A:$M,12,0),"")</f>
        <v/>
      </c>
      <c r="O3793" s="90" t="str">
        <f>IFERROR(VLOOKUP(A3793,'[2]CLASES-TEMPORADA 2022_2023-2023'!$A:$M,13,0),"")</f>
        <v/>
      </c>
    </row>
    <row r="3794" spans="1:15" s="94" customFormat="1" x14ac:dyDescent="0.2">
      <c r="A3794" s="116">
        <v>15961</v>
      </c>
      <c r="B3794" s="90" t="s">
        <v>8750</v>
      </c>
      <c r="C3794" s="90" t="s">
        <v>6738</v>
      </c>
      <c r="D3794" s="90" t="s">
        <v>87</v>
      </c>
      <c r="E3794" s="90" t="s">
        <v>48</v>
      </c>
      <c r="F3794" s="90" t="s">
        <v>6736</v>
      </c>
      <c r="G3794" s="90" t="s">
        <v>16961</v>
      </c>
      <c r="H3794" s="90" t="s">
        <v>920</v>
      </c>
      <c r="I3794" s="90" t="s">
        <v>1211</v>
      </c>
      <c r="J3794" s="116">
        <v>10045</v>
      </c>
      <c r="K3794" s="90" t="s">
        <v>1963</v>
      </c>
      <c r="L3794" s="90" t="s">
        <v>520</v>
      </c>
      <c r="M3794" s="94" t="str">
        <f t="shared" si="62"/>
        <v>DE BURGOS Javier</v>
      </c>
      <c r="N3794" s="94" t="str">
        <f>IFERROR(VLOOKUP(A3794,'[2]CLASES-TEMPORADA 2022_2023-2023'!$A:$M,12,0),"")</f>
        <v/>
      </c>
      <c r="O3794" s="90" t="str">
        <f>IFERROR(VLOOKUP(A3794,'[2]CLASES-TEMPORADA 2022_2023-2023'!$A:$M,13,0),"")</f>
        <v/>
      </c>
    </row>
    <row r="3795" spans="1:15" s="94" customFormat="1" x14ac:dyDescent="0.2">
      <c r="A3795" s="116">
        <v>15945</v>
      </c>
      <c r="B3795" s="90" t="s">
        <v>10851</v>
      </c>
      <c r="C3795" s="90" t="s">
        <v>6739</v>
      </c>
      <c r="D3795" s="90" t="s">
        <v>83</v>
      </c>
      <c r="E3795" s="90" t="s">
        <v>6740</v>
      </c>
      <c r="F3795" s="90" t="s">
        <v>6741</v>
      </c>
      <c r="G3795" s="90" t="s">
        <v>16962</v>
      </c>
      <c r="H3795" s="90" t="s">
        <v>909</v>
      </c>
      <c r="I3795" s="90" t="s">
        <v>935</v>
      </c>
      <c r="J3795" s="116">
        <v>233</v>
      </c>
      <c r="K3795" s="90" t="s">
        <v>1963</v>
      </c>
      <c r="L3795" s="90" t="s">
        <v>520</v>
      </c>
      <c r="M3795" s="94" t="str">
        <f t="shared" si="62"/>
        <v>COBELO Mª Diandra</v>
      </c>
      <c r="N3795" s="94" t="str">
        <f>IFERROR(VLOOKUP(A3795,'[2]CLASES-TEMPORADA 2022_2023-2023'!$A:$M,12,0),"")</f>
        <v/>
      </c>
      <c r="O3795" s="90" t="str">
        <f>IFERROR(VLOOKUP(A3795,'[2]CLASES-TEMPORADA 2022_2023-2023'!$A:$M,13,0),"")</f>
        <v/>
      </c>
    </row>
    <row r="3796" spans="1:15" s="94" customFormat="1" x14ac:dyDescent="0.2">
      <c r="A3796" s="116">
        <v>15938</v>
      </c>
      <c r="B3796" s="90" t="s">
        <v>8750</v>
      </c>
      <c r="C3796" s="90" t="s">
        <v>1801</v>
      </c>
      <c r="D3796" s="90" t="s">
        <v>6742</v>
      </c>
      <c r="E3796" s="90" t="s">
        <v>85</v>
      </c>
      <c r="F3796" s="90" t="s">
        <v>6743</v>
      </c>
      <c r="G3796" s="90" t="s">
        <v>16963</v>
      </c>
      <c r="H3796" s="90" t="s">
        <v>920</v>
      </c>
      <c r="I3796" s="90" t="s">
        <v>3959</v>
      </c>
      <c r="J3796" s="116">
        <v>518</v>
      </c>
      <c r="K3796" s="90" t="s">
        <v>1963</v>
      </c>
      <c r="L3796" s="90" t="s">
        <v>520</v>
      </c>
      <c r="M3796" s="94" t="str">
        <f t="shared" si="62"/>
        <v>LEAL Diego</v>
      </c>
      <c r="N3796" s="94" t="str">
        <f>IFERROR(VLOOKUP(A3796,'[2]CLASES-TEMPORADA 2022_2023-2023'!$A:$M,12,0),"")</f>
        <v/>
      </c>
      <c r="O3796" s="90" t="str">
        <f>IFERROR(VLOOKUP(A3796,'[2]CLASES-TEMPORADA 2022_2023-2023'!$A:$M,13,0),"")</f>
        <v/>
      </c>
    </row>
    <row r="3797" spans="1:15" s="94" customFormat="1" x14ac:dyDescent="0.2">
      <c r="A3797" s="116">
        <v>15925</v>
      </c>
      <c r="B3797" s="90" t="s">
        <v>8750</v>
      </c>
      <c r="C3797" s="90" t="s">
        <v>995</v>
      </c>
      <c r="D3797" s="90" t="s">
        <v>924</v>
      </c>
      <c r="E3797" s="90" t="s">
        <v>6744</v>
      </c>
      <c r="F3797" s="90" t="s">
        <v>6745</v>
      </c>
      <c r="G3797" s="90" t="s">
        <v>16964</v>
      </c>
      <c r="H3797" s="90" t="s">
        <v>913</v>
      </c>
      <c r="I3797" s="90" t="s">
        <v>1190</v>
      </c>
      <c r="J3797" s="116">
        <v>636</v>
      </c>
      <c r="K3797" s="90" t="s">
        <v>1963</v>
      </c>
      <c r="L3797" s="90" t="s">
        <v>593</v>
      </c>
      <c r="M3797" s="94" t="str">
        <f t="shared" si="62"/>
        <v>GONZÁLEZ Álvaro José</v>
      </c>
      <c r="N3797" s="94" t="str">
        <f>IFERROR(VLOOKUP(A3797,'[2]CLASES-TEMPORADA 2022_2023-2023'!$A:$M,12,0),"")</f>
        <v/>
      </c>
      <c r="O3797" s="90" t="str">
        <f>IFERROR(VLOOKUP(A3797,'[2]CLASES-TEMPORADA 2022_2023-2023'!$A:$M,13,0),"")</f>
        <v/>
      </c>
    </row>
    <row r="3798" spans="1:15" s="94" customFormat="1" x14ac:dyDescent="0.2">
      <c r="A3798" s="116">
        <v>15920</v>
      </c>
      <c r="B3798" s="90" t="s">
        <v>8750</v>
      </c>
      <c r="C3798" s="90" t="s">
        <v>995</v>
      </c>
      <c r="D3798" s="90" t="s">
        <v>4550</v>
      </c>
      <c r="E3798" s="90" t="s">
        <v>4327</v>
      </c>
      <c r="F3798" s="90" t="s">
        <v>6746</v>
      </c>
      <c r="G3798" s="90" t="s">
        <v>16965</v>
      </c>
      <c r="H3798" s="90" t="s">
        <v>920</v>
      </c>
      <c r="I3798" s="90" t="s">
        <v>1124</v>
      </c>
      <c r="J3798" s="116">
        <v>175</v>
      </c>
      <c r="K3798" s="90" t="s">
        <v>1963</v>
      </c>
      <c r="L3798" s="90" t="s">
        <v>520</v>
      </c>
      <c r="M3798" s="94" t="str">
        <f t="shared" si="62"/>
        <v>GONZÁLEZ Venancio</v>
      </c>
      <c r="N3798" s="94" t="str">
        <f>IFERROR(VLOOKUP(A3798,'[2]CLASES-TEMPORADA 2022_2023-2023'!$A:$M,12,0),"")</f>
        <v/>
      </c>
      <c r="O3798" s="90" t="str">
        <f>IFERROR(VLOOKUP(A3798,'[2]CLASES-TEMPORADA 2022_2023-2023'!$A:$M,13,0),"")</f>
        <v/>
      </c>
    </row>
    <row r="3799" spans="1:15" s="94" customFormat="1" x14ac:dyDescent="0.2">
      <c r="A3799" s="116">
        <v>15909</v>
      </c>
      <c r="B3799" s="90" t="s">
        <v>8750</v>
      </c>
      <c r="C3799" s="90" t="s">
        <v>69</v>
      </c>
      <c r="D3799" s="90" t="s">
        <v>6747</v>
      </c>
      <c r="E3799" s="90" t="s">
        <v>77</v>
      </c>
      <c r="F3799" s="90" t="s">
        <v>6748</v>
      </c>
      <c r="G3799" s="90" t="s">
        <v>16966</v>
      </c>
      <c r="H3799" s="90" t="s">
        <v>913</v>
      </c>
      <c r="I3799" s="90" t="s">
        <v>1119</v>
      </c>
      <c r="J3799" s="116">
        <v>534</v>
      </c>
      <c r="K3799" s="90" t="s">
        <v>1963</v>
      </c>
      <c r="L3799" s="90" t="s">
        <v>520</v>
      </c>
      <c r="M3799" s="94" t="str">
        <f t="shared" si="62"/>
        <v>PEREZ Alberto</v>
      </c>
      <c r="N3799" s="94" t="str">
        <f>IFERROR(VLOOKUP(A3799,'[2]CLASES-TEMPORADA 2022_2023-2023'!$A:$M,12,0),"")</f>
        <v/>
      </c>
      <c r="O3799" s="90" t="str">
        <f>IFERROR(VLOOKUP(A3799,'[2]CLASES-TEMPORADA 2022_2023-2023'!$A:$M,13,0),"")</f>
        <v/>
      </c>
    </row>
    <row r="3800" spans="1:15" s="94" customFormat="1" x14ac:dyDescent="0.2">
      <c r="A3800" s="116">
        <v>15888</v>
      </c>
      <c r="B3800" s="90" t="s">
        <v>8750</v>
      </c>
      <c r="C3800" s="90" t="s">
        <v>115</v>
      </c>
      <c r="D3800" s="90" t="s">
        <v>1869</v>
      </c>
      <c r="E3800" s="90" t="s">
        <v>108</v>
      </c>
      <c r="F3800" s="90" t="s">
        <v>6749</v>
      </c>
      <c r="G3800" s="90" t="s">
        <v>16967</v>
      </c>
      <c r="H3800" s="90" t="s">
        <v>913</v>
      </c>
      <c r="I3800" s="90" t="s">
        <v>993</v>
      </c>
      <c r="J3800" s="116">
        <v>10005</v>
      </c>
      <c r="K3800" s="90" t="s">
        <v>1963</v>
      </c>
      <c r="L3800" s="90" t="s">
        <v>593</v>
      </c>
      <c r="M3800" s="94" t="str">
        <f t="shared" si="62"/>
        <v>CASTRO Sergio</v>
      </c>
      <c r="N3800" s="94" t="str">
        <f>IFERROR(VLOOKUP(A3800,'[2]CLASES-TEMPORADA 2022_2023-2023'!$A:$M,12,0),"")</f>
        <v/>
      </c>
      <c r="O3800" s="90" t="str">
        <f>IFERROR(VLOOKUP(A3800,'[2]CLASES-TEMPORADA 2022_2023-2023'!$A:$M,13,0),"")</f>
        <v/>
      </c>
    </row>
    <row r="3801" spans="1:15" s="94" customFormat="1" x14ac:dyDescent="0.2">
      <c r="A3801" s="116">
        <v>15864</v>
      </c>
      <c r="B3801" s="90" t="s">
        <v>8750</v>
      </c>
      <c r="C3801" s="90" t="s">
        <v>1542</v>
      </c>
      <c r="D3801" s="90" t="s">
        <v>37</v>
      </c>
      <c r="E3801" s="90" t="s">
        <v>6750</v>
      </c>
      <c r="F3801" s="90" t="s">
        <v>6751</v>
      </c>
      <c r="G3801" s="90" t="s">
        <v>16968</v>
      </c>
      <c r="H3801" s="90" t="s">
        <v>913</v>
      </c>
      <c r="I3801" s="90" t="s">
        <v>1209</v>
      </c>
      <c r="J3801" s="116">
        <v>19</v>
      </c>
      <c r="K3801" s="90" t="s">
        <v>1963</v>
      </c>
      <c r="L3801" s="90" t="s">
        <v>591</v>
      </c>
      <c r="M3801" s="94" t="str">
        <f t="shared" si="62"/>
        <v>GROSSO Francisco Alejandro</v>
      </c>
      <c r="N3801" s="94" t="str">
        <f>IFERROR(VLOOKUP(A3801,'[2]CLASES-TEMPORADA 2022_2023-2023'!$A:$M,12,0),"")</f>
        <v/>
      </c>
      <c r="O3801" s="90" t="str">
        <f>IFERROR(VLOOKUP(A3801,'[2]CLASES-TEMPORADA 2022_2023-2023'!$A:$M,13,0),"")</f>
        <v/>
      </c>
    </row>
    <row r="3802" spans="1:15" s="94" customFormat="1" x14ac:dyDescent="0.2">
      <c r="A3802" s="116">
        <v>15853</v>
      </c>
      <c r="B3802" s="90" t="s">
        <v>8750</v>
      </c>
      <c r="C3802" s="90" t="s">
        <v>1524</v>
      </c>
      <c r="D3802" s="90" t="s">
        <v>6752</v>
      </c>
      <c r="E3802" s="90" t="s">
        <v>110</v>
      </c>
      <c r="F3802" s="90" t="s">
        <v>6753</v>
      </c>
      <c r="G3802" s="90" t="s">
        <v>16969</v>
      </c>
      <c r="H3802" s="90" t="s">
        <v>913</v>
      </c>
      <c r="I3802" s="90" t="s">
        <v>1130</v>
      </c>
      <c r="J3802" s="116">
        <v>58</v>
      </c>
      <c r="K3802" s="90" t="s">
        <v>1963</v>
      </c>
      <c r="L3802" s="90" t="s">
        <v>184</v>
      </c>
      <c r="M3802" s="94" t="str">
        <f t="shared" si="62"/>
        <v>CASTILLO Alvaro</v>
      </c>
      <c r="N3802" s="94" t="str">
        <f>IFERROR(VLOOKUP(A3802,'[2]CLASES-TEMPORADA 2022_2023-2023'!$A:$M,12,0),"")</f>
        <v/>
      </c>
      <c r="O3802" s="90" t="str">
        <f>IFERROR(VLOOKUP(A3802,'[2]CLASES-TEMPORADA 2022_2023-2023'!$A:$M,13,0),"")</f>
        <v/>
      </c>
    </row>
    <row r="3803" spans="1:15" s="94" customFormat="1" x14ac:dyDescent="0.2">
      <c r="A3803" s="116">
        <v>15839</v>
      </c>
      <c r="B3803" s="90" t="s">
        <v>8750</v>
      </c>
      <c r="C3803" s="90" t="s">
        <v>25</v>
      </c>
      <c r="D3803" s="90" t="s">
        <v>19</v>
      </c>
      <c r="E3803" s="90" t="s">
        <v>1271</v>
      </c>
      <c r="F3803" s="90" t="s">
        <v>6754</v>
      </c>
      <c r="G3803" s="90" t="s">
        <v>16970</v>
      </c>
      <c r="H3803" s="90" t="s">
        <v>920</v>
      </c>
      <c r="I3803" s="90" t="s">
        <v>908</v>
      </c>
      <c r="J3803" s="116">
        <v>31</v>
      </c>
      <c r="K3803" s="90" t="s">
        <v>1963</v>
      </c>
      <c r="L3803" s="90" t="s">
        <v>591</v>
      </c>
      <c r="M3803" s="94" t="str">
        <f t="shared" si="62"/>
        <v>MARTINEZ Luis</v>
      </c>
      <c r="N3803" s="94" t="str">
        <f>IFERROR(VLOOKUP(A3803,'[2]CLASES-TEMPORADA 2022_2023-2023'!$A:$M,12,0),"")</f>
        <v/>
      </c>
      <c r="O3803" s="90" t="str">
        <f>IFERROR(VLOOKUP(A3803,'[2]CLASES-TEMPORADA 2022_2023-2023'!$A:$M,13,0),"")</f>
        <v/>
      </c>
    </row>
    <row r="3804" spans="1:15" s="94" customFormat="1" x14ac:dyDescent="0.2">
      <c r="A3804" s="116">
        <v>15811</v>
      </c>
      <c r="B3804" s="90" t="s">
        <v>8750</v>
      </c>
      <c r="C3804" s="90" t="s">
        <v>31</v>
      </c>
      <c r="D3804" s="90" t="s">
        <v>4007</v>
      </c>
      <c r="E3804" s="90" t="s">
        <v>38</v>
      </c>
      <c r="F3804" s="90" t="s">
        <v>1992</v>
      </c>
      <c r="G3804" s="90" t="s">
        <v>16971</v>
      </c>
      <c r="H3804" s="90" t="s">
        <v>920</v>
      </c>
      <c r="I3804" s="90" t="s">
        <v>997</v>
      </c>
      <c r="J3804" s="116">
        <v>10007</v>
      </c>
      <c r="K3804" s="90" t="s">
        <v>1963</v>
      </c>
      <c r="L3804" s="90" t="s">
        <v>599</v>
      </c>
      <c r="M3804" s="94" t="str">
        <f t="shared" si="62"/>
        <v>LOPEZ Andres</v>
      </c>
      <c r="N3804" s="94" t="str">
        <f>IFERROR(VLOOKUP(A3804,'[2]CLASES-TEMPORADA 2022_2023-2023'!$A:$M,12,0),"")</f>
        <v/>
      </c>
      <c r="O3804" s="90" t="str">
        <f>IFERROR(VLOOKUP(A3804,'[2]CLASES-TEMPORADA 2022_2023-2023'!$A:$M,13,0),"")</f>
        <v/>
      </c>
    </row>
    <row r="3805" spans="1:15" s="94" customFormat="1" x14ac:dyDescent="0.2">
      <c r="A3805" s="116">
        <v>15799</v>
      </c>
      <c r="B3805" s="90" t="s">
        <v>8750</v>
      </c>
      <c r="C3805" s="90" t="s">
        <v>1529</v>
      </c>
      <c r="D3805" s="90" t="s">
        <v>995</v>
      </c>
      <c r="E3805" s="90" t="s">
        <v>5877</v>
      </c>
      <c r="F3805" s="90" t="s">
        <v>6755</v>
      </c>
      <c r="G3805" s="90" t="s">
        <v>16972</v>
      </c>
      <c r="H3805" s="90" t="s">
        <v>920</v>
      </c>
      <c r="I3805" s="90" t="s">
        <v>1148</v>
      </c>
      <c r="J3805" s="116">
        <v>351</v>
      </c>
      <c r="K3805" s="90" t="s">
        <v>1963</v>
      </c>
      <c r="L3805" s="90" t="s">
        <v>593</v>
      </c>
      <c r="M3805" s="94" t="str">
        <f t="shared" si="62"/>
        <v>GARCÍA Arturo</v>
      </c>
      <c r="N3805" s="94" t="str">
        <f>IFERROR(VLOOKUP(A3805,'[2]CLASES-TEMPORADA 2022_2023-2023'!$A:$M,12,0),"")</f>
        <v/>
      </c>
      <c r="O3805" s="90" t="str">
        <f>IFERROR(VLOOKUP(A3805,'[2]CLASES-TEMPORADA 2022_2023-2023'!$A:$M,13,0),"")</f>
        <v/>
      </c>
    </row>
    <row r="3806" spans="1:15" s="94" customFormat="1" x14ac:dyDescent="0.2">
      <c r="A3806" s="116">
        <v>15795</v>
      </c>
      <c r="B3806" s="90" t="s">
        <v>8750</v>
      </c>
      <c r="C3806" s="90" t="s">
        <v>7310</v>
      </c>
      <c r="D3806" s="90" t="s">
        <v>6972</v>
      </c>
      <c r="E3806" s="90" t="s">
        <v>107</v>
      </c>
      <c r="F3806" s="90" t="s">
        <v>7563</v>
      </c>
      <c r="G3806" s="90" t="s">
        <v>16973</v>
      </c>
      <c r="H3806" s="90" t="s">
        <v>909</v>
      </c>
      <c r="I3806" s="90" t="s">
        <v>455</v>
      </c>
      <c r="J3806" s="116">
        <v>10074</v>
      </c>
      <c r="K3806" s="90" t="s">
        <v>1963</v>
      </c>
      <c r="L3806" s="90" t="s">
        <v>520</v>
      </c>
      <c r="M3806" s="94" t="str">
        <f t="shared" si="62"/>
        <v>LAMA Ivan</v>
      </c>
      <c r="N3806" s="94" t="str">
        <f>IFERROR(VLOOKUP(A3806,'[2]CLASES-TEMPORADA 2022_2023-2023'!$A:$M,12,0),"")</f>
        <v/>
      </c>
      <c r="O3806" s="90" t="str">
        <f>IFERROR(VLOOKUP(A3806,'[2]CLASES-TEMPORADA 2022_2023-2023'!$A:$M,13,0),"")</f>
        <v/>
      </c>
    </row>
    <row r="3807" spans="1:15" s="94" customFormat="1" x14ac:dyDescent="0.2">
      <c r="A3807" s="116">
        <v>15790</v>
      </c>
      <c r="B3807" s="90" t="s">
        <v>8750</v>
      </c>
      <c r="C3807" s="90" t="s">
        <v>4537</v>
      </c>
      <c r="D3807" s="90" t="s">
        <v>8169</v>
      </c>
      <c r="E3807" s="90" t="s">
        <v>64</v>
      </c>
      <c r="F3807" s="90" t="s">
        <v>16974</v>
      </c>
      <c r="G3807" s="90" t="s">
        <v>16975</v>
      </c>
      <c r="H3807" s="90" t="s">
        <v>909</v>
      </c>
      <c r="I3807" s="90" t="s">
        <v>455</v>
      </c>
      <c r="J3807" s="116">
        <v>10074</v>
      </c>
      <c r="K3807" s="90" t="s">
        <v>1963</v>
      </c>
      <c r="L3807" s="90" t="s">
        <v>520</v>
      </c>
      <c r="M3807" s="94" t="str">
        <f t="shared" si="62"/>
        <v>SANJURJO Francisco</v>
      </c>
      <c r="N3807" s="94" t="str">
        <f>IFERROR(VLOOKUP(A3807,'[2]CLASES-TEMPORADA 2022_2023-2023'!$A:$M,12,0),"")</f>
        <v/>
      </c>
      <c r="O3807" s="90" t="str">
        <f>IFERROR(VLOOKUP(A3807,'[2]CLASES-TEMPORADA 2022_2023-2023'!$A:$M,13,0),"")</f>
        <v/>
      </c>
    </row>
    <row r="3808" spans="1:15" s="94" customFormat="1" x14ac:dyDescent="0.2">
      <c r="A3808" s="116">
        <v>15789</v>
      </c>
      <c r="B3808" s="90" t="s">
        <v>8750</v>
      </c>
      <c r="C3808" s="90" t="s">
        <v>16976</v>
      </c>
      <c r="D3808" s="90" t="s">
        <v>31</v>
      </c>
      <c r="E3808" s="90" t="s">
        <v>48</v>
      </c>
      <c r="F3808" s="90" t="s">
        <v>16977</v>
      </c>
      <c r="G3808" s="90" t="s">
        <v>16978</v>
      </c>
      <c r="H3808" s="90" t="s">
        <v>909</v>
      </c>
      <c r="I3808" s="90" t="s">
        <v>455</v>
      </c>
      <c r="J3808" s="116">
        <v>10074</v>
      </c>
      <c r="K3808" s="90" t="s">
        <v>1963</v>
      </c>
      <c r="L3808" s="90" t="s">
        <v>520</v>
      </c>
      <c r="M3808" s="94" t="str">
        <f t="shared" si="62"/>
        <v>BAÑOBRE Javier</v>
      </c>
      <c r="N3808" s="94" t="str">
        <f>IFERROR(VLOOKUP(A3808,'[2]CLASES-TEMPORADA 2022_2023-2023'!$A:$M,12,0),"")</f>
        <v/>
      </c>
      <c r="O3808" s="90" t="str">
        <f>IFERROR(VLOOKUP(A3808,'[2]CLASES-TEMPORADA 2022_2023-2023'!$A:$M,13,0),"")</f>
        <v/>
      </c>
    </row>
    <row r="3809" spans="1:15" s="94" customFormat="1" x14ac:dyDescent="0.2">
      <c r="A3809" s="116">
        <v>15774</v>
      </c>
      <c r="B3809" s="90" t="s">
        <v>10851</v>
      </c>
      <c r="C3809" s="90" t="s">
        <v>1497</v>
      </c>
      <c r="D3809" s="90" t="s">
        <v>2362</v>
      </c>
      <c r="E3809" s="90" t="s">
        <v>2610</v>
      </c>
      <c r="F3809" s="90" t="s">
        <v>6757</v>
      </c>
      <c r="G3809" s="90" t="s">
        <v>16979</v>
      </c>
      <c r="H3809" s="90" t="s">
        <v>913</v>
      </c>
      <c r="I3809" s="90" t="s">
        <v>1197</v>
      </c>
      <c r="J3809" s="116">
        <v>304</v>
      </c>
      <c r="K3809" s="90" t="s">
        <v>1963</v>
      </c>
      <c r="L3809" s="90" t="s">
        <v>591</v>
      </c>
      <c r="M3809" s="94" t="str">
        <f t="shared" si="62"/>
        <v>LORENTE Marina</v>
      </c>
      <c r="N3809" s="94" t="str">
        <f>IFERROR(VLOOKUP(A3809,'[2]CLASES-TEMPORADA 2022_2023-2023'!$A:$M,12,0),"")</f>
        <v/>
      </c>
      <c r="O3809" s="90" t="str">
        <f>IFERROR(VLOOKUP(A3809,'[2]CLASES-TEMPORADA 2022_2023-2023'!$A:$M,13,0),"")</f>
        <v/>
      </c>
    </row>
    <row r="3810" spans="1:15" s="94" customFormat="1" x14ac:dyDescent="0.2">
      <c r="A3810" s="116">
        <v>15760</v>
      </c>
      <c r="B3810" s="90" t="s">
        <v>10851</v>
      </c>
      <c r="C3810" s="90" t="s">
        <v>6758</v>
      </c>
      <c r="D3810" s="90" t="s">
        <v>6759</v>
      </c>
      <c r="E3810" s="90" t="s">
        <v>6760</v>
      </c>
      <c r="F3810" s="90" t="s">
        <v>6761</v>
      </c>
      <c r="G3810" s="90" t="s">
        <v>16980</v>
      </c>
      <c r="H3810" s="90" t="s">
        <v>913</v>
      </c>
      <c r="I3810" s="90" t="s">
        <v>934</v>
      </c>
      <c r="J3810" s="116">
        <v>193</v>
      </c>
      <c r="K3810" s="90" t="s">
        <v>1963</v>
      </c>
      <c r="L3810" s="90" t="s">
        <v>586</v>
      </c>
      <c r="M3810" s="94" t="str">
        <f t="shared" si="62"/>
        <v>RUIZ DE EGUINO Ana Isabel</v>
      </c>
      <c r="N3810" s="94" t="str">
        <f>IFERROR(VLOOKUP(A3810,'[2]CLASES-TEMPORADA 2022_2023-2023'!$A:$M,12,0),"")</f>
        <v/>
      </c>
      <c r="O3810" s="90" t="str">
        <f>IFERROR(VLOOKUP(A3810,'[2]CLASES-TEMPORADA 2022_2023-2023'!$A:$M,13,0),"")</f>
        <v/>
      </c>
    </row>
    <row r="3811" spans="1:15" s="94" customFormat="1" x14ac:dyDescent="0.2">
      <c r="A3811" s="116">
        <v>15755</v>
      </c>
      <c r="B3811" s="90" t="s">
        <v>8750</v>
      </c>
      <c r="C3811" s="90" t="s">
        <v>6762</v>
      </c>
      <c r="D3811" s="90" t="s">
        <v>1495</v>
      </c>
      <c r="E3811" s="90" t="s">
        <v>54</v>
      </c>
      <c r="F3811" s="90" t="s">
        <v>6763</v>
      </c>
      <c r="G3811" s="90" t="s">
        <v>16981</v>
      </c>
      <c r="H3811" s="90" t="s">
        <v>920</v>
      </c>
      <c r="I3811" s="90" t="s">
        <v>1195</v>
      </c>
      <c r="J3811" s="116">
        <v>442</v>
      </c>
      <c r="K3811" s="90" t="s">
        <v>1963</v>
      </c>
      <c r="L3811" s="90" t="s">
        <v>520</v>
      </c>
      <c r="M3811" s="94" t="str">
        <f t="shared" si="62"/>
        <v>DIEGUEZ Carlos</v>
      </c>
      <c r="N3811" s="94" t="str">
        <f>IFERROR(VLOOKUP(A3811,'[2]CLASES-TEMPORADA 2022_2023-2023'!$A:$M,12,0),"")</f>
        <v/>
      </c>
      <c r="O3811" s="90" t="str">
        <f>IFERROR(VLOOKUP(A3811,'[2]CLASES-TEMPORADA 2022_2023-2023'!$A:$M,13,0),"")</f>
        <v/>
      </c>
    </row>
    <row r="3812" spans="1:15" s="94" customFormat="1" x14ac:dyDescent="0.2">
      <c r="A3812" s="116">
        <v>15746</v>
      </c>
      <c r="B3812" s="90" t="s">
        <v>8750</v>
      </c>
      <c r="C3812" s="90" t="s">
        <v>6764</v>
      </c>
      <c r="D3812" s="90" t="s">
        <v>6765</v>
      </c>
      <c r="E3812" s="90" t="s">
        <v>2988</v>
      </c>
      <c r="F3812" s="90" t="s">
        <v>6766</v>
      </c>
      <c r="G3812" s="90" t="s">
        <v>16982</v>
      </c>
      <c r="H3812" s="90" t="s">
        <v>913</v>
      </c>
      <c r="I3812" s="90" t="s">
        <v>1123</v>
      </c>
      <c r="J3812" s="116">
        <v>87</v>
      </c>
      <c r="K3812" s="90" t="s">
        <v>1963</v>
      </c>
      <c r="L3812" s="90" t="s">
        <v>627</v>
      </c>
      <c r="M3812" s="94" t="str">
        <f t="shared" si="62"/>
        <v>MILLERA Matías</v>
      </c>
      <c r="N3812" s="94" t="str">
        <f>IFERROR(VLOOKUP(A3812,'[2]CLASES-TEMPORADA 2022_2023-2023'!$A:$M,12,0),"")</f>
        <v/>
      </c>
      <c r="O3812" s="90" t="str">
        <f>IFERROR(VLOOKUP(A3812,'[2]CLASES-TEMPORADA 2022_2023-2023'!$A:$M,13,0),"")</f>
        <v/>
      </c>
    </row>
    <row r="3813" spans="1:15" s="94" customFormat="1" x14ac:dyDescent="0.2">
      <c r="A3813" s="116">
        <v>15721</v>
      </c>
      <c r="B3813" s="90" t="s">
        <v>8750</v>
      </c>
      <c r="C3813" s="90" t="s">
        <v>7475</v>
      </c>
      <c r="D3813" s="90" t="s">
        <v>7475</v>
      </c>
      <c r="E3813" s="90" t="s">
        <v>44</v>
      </c>
      <c r="F3813" s="90" t="s">
        <v>16983</v>
      </c>
      <c r="G3813" s="90" t="s">
        <v>16984</v>
      </c>
      <c r="H3813" s="90" t="s">
        <v>920</v>
      </c>
      <c r="I3813" s="90" t="s">
        <v>939</v>
      </c>
      <c r="J3813" s="116">
        <v>252</v>
      </c>
      <c r="K3813" s="90" t="s">
        <v>1963</v>
      </c>
      <c r="L3813" s="90" t="s">
        <v>587</v>
      </c>
      <c r="M3813" s="94" t="str">
        <f t="shared" si="62"/>
        <v>BIBILONI Francesc</v>
      </c>
      <c r="N3813" s="94" t="str">
        <f>IFERROR(VLOOKUP(A3813,'[2]CLASES-TEMPORADA 2022_2023-2023'!$A:$M,12,0),"")</f>
        <v/>
      </c>
      <c r="O3813" s="90" t="str">
        <f>IFERROR(VLOOKUP(A3813,'[2]CLASES-TEMPORADA 2022_2023-2023'!$A:$M,13,0),"")</f>
        <v/>
      </c>
    </row>
    <row r="3814" spans="1:15" s="94" customFormat="1" x14ac:dyDescent="0.2">
      <c r="A3814" s="116">
        <v>15703</v>
      </c>
      <c r="B3814" s="90" t="s">
        <v>8750</v>
      </c>
      <c r="C3814" s="90" t="s">
        <v>1540</v>
      </c>
      <c r="D3814" s="90" t="s">
        <v>161</v>
      </c>
      <c r="E3814" s="90" t="s">
        <v>119</v>
      </c>
      <c r="F3814" s="90" t="s">
        <v>6767</v>
      </c>
      <c r="G3814" s="90" t="s">
        <v>16985</v>
      </c>
      <c r="H3814" s="90" t="s">
        <v>913</v>
      </c>
      <c r="I3814" s="90" t="s">
        <v>3119</v>
      </c>
      <c r="J3814" s="116">
        <v>733</v>
      </c>
      <c r="K3814" s="90" t="s">
        <v>1963</v>
      </c>
      <c r="L3814" s="90" t="s">
        <v>602</v>
      </c>
      <c r="M3814" s="94" t="str">
        <f t="shared" si="62"/>
        <v>RABADAN Ruben</v>
      </c>
      <c r="N3814" s="94" t="str">
        <f>IFERROR(VLOOKUP(A3814,'[2]CLASES-TEMPORADA 2022_2023-2023'!$A:$M,12,0),"")</f>
        <v/>
      </c>
      <c r="O3814" s="90" t="str">
        <f>IFERROR(VLOOKUP(A3814,'[2]CLASES-TEMPORADA 2022_2023-2023'!$A:$M,13,0),"")</f>
        <v/>
      </c>
    </row>
    <row r="3815" spans="1:15" s="94" customFormat="1" x14ac:dyDescent="0.2">
      <c r="A3815" s="116">
        <v>15670</v>
      </c>
      <c r="B3815" s="90" t="s">
        <v>10851</v>
      </c>
      <c r="C3815" s="90" t="s">
        <v>5291</v>
      </c>
      <c r="D3815" s="90" t="s">
        <v>4866</v>
      </c>
      <c r="E3815" s="90" t="s">
        <v>2959</v>
      </c>
      <c r="F3815" s="90" t="s">
        <v>6768</v>
      </c>
      <c r="G3815" s="90" t="s">
        <v>16986</v>
      </c>
      <c r="H3815" s="90" t="s">
        <v>913</v>
      </c>
      <c r="I3815" s="90" t="s">
        <v>377</v>
      </c>
      <c r="J3815" s="116">
        <v>674</v>
      </c>
      <c r="K3815" s="90" t="s">
        <v>1963</v>
      </c>
      <c r="L3815" s="90" t="s">
        <v>184</v>
      </c>
      <c r="M3815" s="94" t="str">
        <f t="shared" si="62"/>
        <v>CRISTOBAL Ainhoa</v>
      </c>
      <c r="N3815" s="94" t="str">
        <f>IFERROR(VLOOKUP(A3815,'[2]CLASES-TEMPORADA 2022_2023-2023'!$A:$M,12,0),"")</f>
        <v/>
      </c>
      <c r="O3815" s="90" t="str">
        <f>IFERROR(VLOOKUP(A3815,'[2]CLASES-TEMPORADA 2022_2023-2023'!$A:$M,13,0),"")</f>
        <v/>
      </c>
    </row>
    <row r="3816" spans="1:15" s="94" customFormat="1" x14ac:dyDescent="0.2">
      <c r="A3816" s="116">
        <v>15660</v>
      </c>
      <c r="B3816" s="90" t="s">
        <v>8750</v>
      </c>
      <c r="C3816" s="90" t="s">
        <v>1512</v>
      </c>
      <c r="D3816" s="90" t="s">
        <v>6769</v>
      </c>
      <c r="E3816" s="90" t="s">
        <v>3107</v>
      </c>
      <c r="F3816" s="90" t="s">
        <v>6770</v>
      </c>
      <c r="G3816" s="90" t="s">
        <v>16987</v>
      </c>
      <c r="H3816" s="90" t="s">
        <v>913</v>
      </c>
      <c r="I3816" s="90" t="s">
        <v>272</v>
      </c>
      <c r="J3816" s="116">
        <v>290</v>
      </c>
      <c r="K3816" s="90" t="s">
        <v>1963</v>
      </c>
      <c r="L3816" s="90" t="s">
        <v>587</v>
      </c>
      <c r="M3816" s="94" t="str">
        <f t="shared" si="62"/>
        <v>BAGUR Xavier</v>
      </c>
      <c r="N3816" s="94" t="str">
        <f>IFERROR(VLOOKUP(A3816,'[2]CLASES-TEMPORADA 2022_2023-2023'!$A:$M,12,0),"")</f>
        <v/>
      </c>
      <c r="O3816" s="90" t="str">
        <f>IFERROR(VLOOKUP(A3816,'[2]CLASES-TEMPORADA 2022_2023-2023'!$A:$M,13,0),"")</f>
        <v/>
      </c>
    </row>
    <row r="3817" spans="1:15" s="94" customFormat="1" x14ac:dyDescent="0.2">
      <c r="A3817" s="116">
        <v>15659</v>
      </c>
      <c r="B3817" s="90" t="s">
        <v>8750</v>
      </c>
      <c r="C3817" s="90" t="s">
        <v>7375</v>
      </c>
      <c r="D3817" s="90" t="s">
        <v>1633</v>
      </c>
      <c r="E3817" s="90" t="s">
        <v>182</v>
      </c>
      <c r="F3817" s="90" t="s">
        <v>16988</v>
      </c>
      <c r="G3817" s="90" t="s">
        <v>16989</v>
      </c>
      <c r="H3817" s="90" t="s">
        <v>913</v>
      </c>
      <c r="I3817" s="90" t="s">
        <v>981</v>
      </c>
      <c r="J3817" s="116">
        <v>641</v>
      </c>
      <c r="K3817" s="90" t="s">
        <v>1963</v>
      </c>
      <c r="L3817" s="90" t="s">
        <v>520</v>
      </c>
      <c r="M3817" s="94" t="str">
        <f t="shared" si="62"/>
        <v>RODAL Miguel Ángel</v>
      </c>
      <c r="N3817" s="94" t="str">
        <f>IFERROR(VLOOKUP(A3817,'[2]CLASES-TEMPORADA 2022_2023-2023'!$A:$M,12,0),"")</f>
        <v/>
      </c>
      <c r="O3817" s="90" t="str">
        <f>IFERROR(VLOOKUP(A3817,'[2]CLASES-TEMPORADA 2022_2023-2023'!$A:$M,13,0),"")</f>
        <v/>
      </c>
    </row>
    <row r="3818" spans="1:15" s="94" customFormat="1" x14ac:dyDescent="0.2">
      <c r="A3818" s="116">
        <v>15654</v>
      </c>
      <c r="B3818" s="90" t="s">
        <v>8750</v>
      </c>
      <c r="C3818" s="90" t="s">
        <v>86</v>
      </c>
      <c r="D3818" s="90" t="s">
        <v>46</v>
      </c>
      <c r="E3818" s="90" t="s">
        <v>2514</v>
      </c>
      <c r="F3818" s="90" t="s">
        <v>16990</v>
      </c>
      <c r="G3818" s="90" t="s">
        <v>16991</v>
      </c>
      <c r="H3818" s="90" t="s">
        <v>920</v>
      </c>
      <c r="I3818" s="90" t="s">
        <v>15830</v>
      </c>
      <c r="J3818" s="116">
        <v>558</v>
      </c>
      <c r="K3818" s="90" t="s">
        <v>1963</v>
      </c>
      <c r="L3818" s="90" t="s">
        <v>583</v>
      </c>
      <c r="M3818" s="94" t="str">
        <f t="shared" si="62"/>
        <v>RAMIREZ Christian</v>
      </c>
      <c r="N3818" s="94" t="str">
        <f>IFERROR(VLOOKUP(A3818,'[2]CLASES-TEMPORADA 2022_2023-2023'!$A:$M,12,0),"")</f>
        <v/>
      </c>
      <c r="O3818" s="90" t="str">
        <f>IFERROR(VLOOKUP(A3818,'[2]CLASES-TEMPORADA 2022_2023-2023'!$A:$M,13,0),"")</f>
        <v/>
      </c>
    </row>
    <row r="3819" spans="1:15" s="94" customFormat="1" x14ac:dyDescent="0.2">
      <c r="A3819" s="116">
        <v>15628</v>
      </c>
      <c r="B3819" s="90" t="s">
        <v>8750</v>
      </c>
      <c r="C3819" s="90" t="s">
        <v>21</v>
      </c>
      <c r="D3819" s="90" t="s">
        <v>6771</v>
      </c>
      <c r="E3819" s="90" t="s">
        <v>6772</v>
      </c>
      <c r="F3819" s="90" t="s">
        <v>6773</v>
      </c>
      <c r="G3819" s="90" t="s">
        <v>16992</v>
      </c>
      <c r="H3819" s="90" t="s">
        <v>909</v>
      </c>
      <c r="I3819" s="90" t="s">
        <v>1089</v>
      </c>
      <c r="J3819" s="116">
        <v>10053</v>
      </c>
      <c r="K3819" s="90" t="s">
        <v>1963</v>
      </c>
      <c r="L3819" s="90" t="s">
        <v>585</v>
      </c>
      <c r="M3819" s="94" t="str">
        <f t="shared" si="62"/>
        <v>GARCIA Federico Jose</v>
      </c>
      <c r="N3819" s="94" t="str">
        <f>IFERROR(VLOOKUP(A3819,'[2]CLASES-TEMPORADA 2022_2023-2023'!$A:$M,12,0),"")</f>
        <v/>
      </c>
      <c r="O3819" s="90" t="str">
        <f>IFERROR(VLOOKUP(A3819,'[2]CLASES-TEMPORADA 2022_2023-2023'!$A:$M,13,0),"")</f>
        <v/>
      </c>
    </row>
    <row r="3820" spans="1:15" s="94" customFormat="1" x14ac:dyDescent="0.2">
      <c r="A3820" s="116">
        <v>15625</v>
      </c>
      <c r="B3820" s="90" t="s">
        <v>8750</v>
      </c>
      <c r="C3820" s="90" t="s">
        <v>6774</v>
      </c>
      <c r="D3820" s="90" t="s">
        <v>66</v>
      </c>
      <c r="E3820" s="90" t="s">
        <v>79</v>
      </c>
      <c r="F3820" s="90" t="s">
        <v>6775</v>
      </c>
      <c r="G3820" s="90" t="s">
        <v>16993</v>
      </c>
      <c r="H3820" s="90" t="s">
        <v>913</v>
      </c>
      <c r="I3820" s="90" t="s">
        <v>944</v>
      </c>
      <c r="J3820" s="116">
        <v>266</v>
      </c>
      <c r="K3820" s="90" t="s">
        <v>1963</v>
      </c>
      <c r="L3820" s="90" t="s">
        <v>583</v>
      </c>
      <c r="M3820" s="94" t="str">
        <f t="shared" si="62"/>
        <v>MELLADO Miguel</v>
      </c>
      <c r="N3820" s="94" t="str">
        <f>IFERROR(VLOOKUP(A3820,'[2]CLASES-TEMPORADA 2022_2023-2023'!$A:$M,12,0),"")</f>
        <v/>
      </c>
      <c r="O3820" s="90" t="str">
        <f>IFERROR(VLOOKUP(A3820,'[2]CLASES-TEMPORADA 2022_2023-2023'!$A:$M,13,0),"")</f>
        <v/>
      </c>
    </row>
    <row r="3821" spans="1:15" s="94" customFormat="1" x14ac:dyDescent="0.2">
      <c r="A3821" s="116">
        <v>15613</v>
      </c>
      <c r="B3821" s="90" t="s">
        <v>8750</v>
      </c>
      <c r="C3821" s="90" t="s">
        <v>6701</v>
      </c>
      <c r="D3821" s="90" t="s">
        <v>6701</v>
      </c>
      <c r="E3821" s="90" t="s">
        <v>23</v>
      </c>
      <c r="F3821" s="90" t="s">
        <v>16994</v>
      </c>
      <c r="G3821" s="90" t="s">
        <v>16995</v>
      </c>
      <c r="H3821" s="90" t="s">
        <v>920</v>
      </c>
      <c r="I3821" s="90" t="s">
        <v>1112</v>
      </c>
      <c r="J3821" s="116">
        <v>10104</v>
      </c>
      <c r="K3821" s="90" t="s">
        <v>1963</v>
      </c>
      <c r="L3821" s="90" t="s">
        <v>520</v>
      </c>
      <c r="M3821" s="94" t="str">
        <f t="shared" si="62"/>
        <v>SIMÓN Manuel</v>
      </c>
      <c r="N3821" s="94" t="str">
        <f>IFERROR(VLOOKUP(A3821,'[2]CLASES-TEMPORADA 2022_2023-2023'!$A:$M,12,0),"")</f>
        <v/>
      </c>
      <c r="O3821" s="90" t="str">
        <f>IFERROR(VLOOKUP(A3821,'[2]CLASES-TEMPORADA 2022_2023-2023'!$A:$M,13,0),"")</f>
        <v/>
      </c>
    </row>
    <row r="3822" spans="1:15" s="94" customFormat="1" x14ac:dyDescent="0.2">
      <c r="A3822" s="116">
        <v>15608</v>
      </c>
      <c r="B3822" s="90" t="s">
        <v>8750</v>
      </c>
      <c r="C3822" s="90" t="s">
        <v>69</v>
      </c>
      <c r="D3822" s="90" t="s">
        <v>7199</v>
      </c>
      <c r="E3822" s="90" t="s">
        <v>110</v>
      </c>
      <c r="F3822" s="90" t="s">
        <v>5255</v>
      </c>
      <c r="G3822" s="90" t="s">
        <v>16996</v>
      </c>
      <c r="H3822" s="90" t="s">
        <v>913</v>
      </c>
      <c r="I3822" s="90" t="s">
        <v>1165</v>
      </c>
      <c r="J3822" s="116">
        <v>10084</v>
      </c>
      <c r="K3822" s="90" t="s">
        <v>1963</v>
      </c>
      <c r="L3822" s="90" t="s">
        <v>585</v>
      </c>
      <c r="M3822" s="94" t="str">
        <f t="shared" si="62"/>
        <v>PEREZ Alvaro</v>
      </c>
      <c r="N3822" s="94" t="str">
        <f>IFERROR(VLOOKUP(A3822,'[2]CLASES-TEMPORADA 2022_2023-2023'!$A:$M,12,0),"")</f>
        <v/>
      </c>
      <c r="O3822" s="90" t="str">
        <f>IFERROR(VLOOKUP(A3822,'[2]CLASES-TEMPORADA 2022_2023-2023'!$A:$M,13,0),"")</f>
        <v/>
      </c>
    </row>
    <row r="3823" spans="1:15" s="94" customFormat="1" x14ac:dyDescent="0.2">
      <c r="A3823" s="116">
        <v>15585</v>
      </c>
      <c r="B3823" s="90" t="s">
        <v>8750</v>
      </c>
      <c r="C3823" s="90" t="s">
        <v>924</v>
      </c>
      <c r="D3823" s="90" t="s">
        <v>924</v>
      </c>
      <c r="E3823" s="90" t="s">
        <v>2796</v>
      </c>
      <c r="F3823" s="90" t="s">
        <v>4311</v>
      </c>
      <c r="G3823" s="90" t="s">
        <v>16997</v>
      </c>
      <c r="H3823" s="90" t="s">
        <v>920</v>
      </c>
      <c r="I3823" s="90" t="s">
        <v>1195</v>
      </c>
      <c r="J3823" s="116">
        <v>442</v>
      </c>
      <c r="K3823" s="90" t="s">
        <v>1963</v>
      </c>
      <c r="L3823" s="90" t="s">
        <v>520</v>
      </c>
      <c r="M3823" s="94" t="str">
        <f t="shared" si="62"/>
        <v>ALONSO Ignacio</v>
      </c>
      <c r="N3823" s="94" t="str">
        <f>IFERROR(VLOOKUP(A3823,'[2]CLASES-TEMPORADA 2022_2023-2023'!$A:$M,12,0),"")</f>
        <v/>
      </c>
      <c r="O3823" s="90" t="str">
        <f>IFERROR(VLOOKUP(A3823,'[2]CLASES-TEMPORADA 2022_2023-2023'!$A:$M,13,0),"")</f>
        <v/>
      </c>
    </row>
    <row r="3824" spans="1:15" s="94" customFormat="1" x14ac:dyDescent="0.2">
      <c r="A3824" s="116">
        <v>15569</v>
      </c>
      <c r="B3824" s="90" t="s">
        <v>8750</v>
      </c>
      <c r="C3824" s="90" t="s">
        <v>3389</v>
      </c>
      <c r="D3824" s="90" t="s">
        <v>1415</v>
      </c>
      <c r="E3824" s="90" t="s">
        <v>2464</v>
      </c>
      <c r="F3824" s="90" t="s">
        <v>6776</v>
      </c>
      <c r="G3824" s="90" t="s">
        <v>16998</v>
      </c>
      <c r="H3824" s="90" t="s">
        <v>913</v>
      </c>
      <c r="I3824" s="90" t="s">
        <v>985</v>
      </c>
      <c r="J3824" s="116">
        <v>673</v>
      </c>
      <c r="K3824" s="90" t="s">
        <v>1963</v>
      </c>
      <c r="L3824" s="90" t="s">
        <v>583</v>
      </c>
      <c r="M3824" s="94" t="str">
        <f t="shared" si="62"/>
        <v>MORATA Jaime</v>
      </c>
      <c r="N3824" s="94" t="str">
        <f>IFERROR(VLOOKUP(A3824,'[2]CLASES-TEMPORADA 2022_2023-2023'!$A:$M,12,0),"")</f>
        <v/>
      </c>
      <c r="O3824" s="90" t="str">
        <f>IFERROR(VLOOKUP(A3824,'[2]CLASES-TEMPORADA 2022_2023-2023'!$A:$M,13,0),"")</f>
        <v/>
      </c>
    </row>
    <row r="3825" spans="1:15" s="94" customFormat="1" x14ac:dyDescent="0.2">
      <c r="A3825" s="116">
        <v>15518</v>
      </c>
      <c r="B3825" s="90" t="s">
        <v>10851</v>
      </c>
      <c r="C3825" s="90" t="s">
        <v>6777</v>
      </c>
      <c r="D3825" s="90" t="s">
        <v>6778</v>
      </c>
      <c r="E3825" s="90" t="s">
        <v>6779</v>
      </c>
      <c r="F3825" s="90" t="s">
        <v>6780</v>
      </c>
      <c r="G3825" s="90" t="s">
        <v>16999</v>
      </c>
      <c r="H3825" s="90" t="s">
        <v>913</v>
      </c>
      <c r="I3825" s="90" t="s">
        <v>1214</v>
      </c>
      <c r="J3825" s="116">
        <v>3</v>
      </c>
      <c r="K3825" s="90" t="s">
        <v>1963</v>
      </c>
      <c r="L3825" s="90" t="s">
        <v>591</v>
      </c>
      <c r="M3825" s="94" t="str">
        <f t="shared" si="62"/>
        <v>BLINOV Maria Eugenia</v>
      </c>
      <c r="N3825" s="94" t="str">
        <f>IFERROR(VLOOKUP(A3825,'[2]CLASES-TEMPORADA 2022_2023-2023'!$A:$M,12,0),"")</f>
        <v/>
      </c>
      <c r="O3825" s="90" t="str">
        <f>IFERROR(VLOOKUP(A3825,'[2]CLASES-TEMPORADA 2022_2023-2023'!$A:$M,13,0),"")</f>
        <v/>
      </c>
    </row>
    <row r="3826" spans="1:15" s="94" customFormat="1" x14ac:dyDescent="0.2">
      <c r="A3826" s="116">
        <v>15496</v>
      </c>
      <c r="B3826" s="90" t="s">
        <v>8750</v>
      </c>
      <c r="C3826" s="90" t="s">
        <v>1868</v>
      </c>
      <c r="D3826" s="90" t="s">
        <v>6781</v>
      </c>
      <c r="E3826" s="90" t="s">
        <v>963</v>
      </c>
      <c r="F3826" s="90" t="s">
        <v>6782</v>
      </c>
      <c r="G3826" s="90" t="s">
        <v>17000</v>
      </c>
      <c r="H3826" s="90" t="s">
        <v>913</v>
      </c>
      <c r="I3826" s="90" t="s">
        <v>921</v>
      </c>
      <c r="J3826" s="116">
        <v>78</v>
      </c>
      <c r="K3826" s="90" t="s">
        <v>1963</v>
      </c>
      <c r="L3826" s="90" t="s">
        <v>583</v>
      </c>
      <c r="M3826" s="94" t="str">
        <f t="shared" si="62"/>
        <v>ECHANOVE Ramon</v>
      </c>
      <c r="N3826" s="94" t="str">
        <f>IFERROR(VLOOKUP(A3826,'[2]CLASES-TEMPORADA 2022_2023-2023'!$A:$M,12,0),"")</f>
        <v/>
      </c>
      <c r="O3826" s="90" t="str">
        <f>IFERROR(VLOOKUP(A3826,'[2]CLASES-TEMPORADA 2022_2023-2023'!$A:$M,13,0),"")</f>
        <v/>
      </c>
    </row>
    <row r="3827" spans="1:15" s="94" customFormat="1" x14ac:dyDescent="0.2">
      <c r="A3827" s="116">
        <v>15494</v>
      </c>
      <c r="B3827" s="90" t="s">
        <v>8750</v>
      </c>
      <c r="C3827" s="90" t="s">
        <v>2826</v>
      </c>
      <c r="D3827" s="90" t="s">
        <v>25</v>
      </c>
      <c r="E3827" s="90" t="s">
        <v>105</v>
      </c>
      <c r="F3827" s="90" t="s">
        <v>6783</v>
      </c>
      <c r="G3827" s="90" t="s">
        <v>17001</v>
      </c>
      <c r="H3827" s="90" t="s">
        <v>909</v>
      </c>
      <c r="I3827" s="90" t="s">
        <v>1131</v>
      </c>
      <c r="J3827" s="116">
        <v>267</v>
      </c>
      <c r="K3827" s="90" t="s">
        <v>1963</v>
      </c>
      <c r="L3827" s="90" t="s">
        <v>602</v>
      </c>
      <c r="M3827" s="94" t="str">
        <f t="shared" si="62"/>
        <v>VILLAR Francisco Javier</v>
      </c>
      <c r="N3827" s="94" t="str">
        <f>IFERROR(VLOOKUP(A3827,'[2]CLASES-TEMPORADA 2022_2023-2023'!$A:$M,12,0),"")</f>
        <v/>
      </c>
      <c r="O3827" s="90" t="str">
        <f>IFERROR(VLOOKUP(A3827,'[2]CLASES-TEMPORADA 2022_2023-2023'!$A:$M,13,0),"")</f>
        <v/>
      </c>
    </row>
    <row r="3828" spans="1:15" s="94" customFormat="1" x14ac:dyDescent="0.2">
      <c r="A3828" s="116">
        <v>15487</v>
      </c>
      <c r="B3828" s="90" t="s">
        <v>8750</v>
      </c>
      <c r="C3828" s="90" t="s">
        <v>17002</v>
      </c>
      <c r="D3828" s="90" t="s">
        <v>17003</v>
      </c>
      <c r="E3828" s="90" t="s">
        <v>6678</v>
      </c>
      <c r="F3828" s="90" t="s">
        <v>17004</v>
      </c>
      <c r="G3828" s="90" t="s">
        <v>17005</v>
      </c>
      <c r="H3828" s="90" t="s">
        <v>909</v>
      </c>
      <c r="I3828" s="90" t="s">
        <v>14515</v>
      </c>
      <c r="J3828" s="116">
        <v>423</v>
      </c>
      <c r="K3828" s="90" t="s">
        <v>1963</v>
      </c>
      <c r="L3828" s="90" t="s">
        <v>587</v>
      </c>
      <c r="M3828" s="94" t="str">
        <f t="shared" si="62"/>
        <v>YXART Josep Maria</v>
      </c>
      <c r="N3828" s="94" t="str">
        <f>IFERROR(VLOOKUP(A3828,'[2]CLASES-TEMPORADA 2022_2023-2023'!$A:$M,12,0),"")</f>
        <v/>
      </c>
      <c r="O3828" s="90" t="str">
        <f>IFERROR(VLOOKUP(A3828,'[2]CLASES-TEMPORADA 2022_2023-2023'!$A:$M,13,0),"")</f>
        <v/>
      </c>
    </row>
    <row r="3829" spans="1:15" s="94" customFormat="1" x14ac:dyDescent="0.2">
      <c r="A3829" s="116">
        <v>15481</v>
      </c>
      <c r="B3829" s="90" t="s">
        <v>8750</v>
      </c>
      <c r="C3829" s="90" t="s">
        <v>93</v>
      </c>
      <c r="D3829" s="90" t="s">
        <v>6784</v>
      </c>
      <c r="E3829" s="90" t="s">
        <v>4429</v>
      </c>
      <c r="F3829" s="90" t="s">
        <v>6785</v>
      </c>
      <c r="G3829" s="90" t="s">
        <v>17006</v>
      </c>
      <c r="H3829" s="90" t="s">
        <v>920</v>
      </c>
      <c r="I3829" s="90" t="s">
        <v>1193</v>
      </c>
      <c r="J3829" s="116">
        <v>292</v>
      </c>
      <c r="K3829" s="90" t="s">
        <v>1963</v>
      </c>
      <c r="L3829" s="90" t="s">
        <v>587</v>
      </c>
      <c r="M3829" s="94" t="str">
        <f t="shared" si="62"/>
        <v>CORTES Jonathan</v>
      </c>
      <c r="N3829" s="94" t="str">
        <f>IFERROR(VLOOKUP(A3829,'[2]CLASES-TEMPORADA 2022_2023-2023'!$A:$M,12,0),"")</f>
        <v/>
      </c>
      <c r="O3829" s="90" t="str">
        <f>IFERROR(VLOOKUP(A3829,'[2]CLASES-TEMPORADA 2022_2023-2023'!$A:$M,13,0),"")</f>
        <v/>
      </c>
    </row>
    <row r="3830" spans="1:15" s="94" customFormat="1" x14ac:dyDescent="0.2">
      <c r="A3830" s="116">
        <v>15396</v>
      </c>
      <c r="B3830" s="90" t="s">
        <v>8750</v>
      </c>
      <c r="C3830" s="90" t="s">
        <v>71</v>
      </c>
      <c r="D3830" s="90" t="s">
        <v>84</v>
      </c>
      <c r="E3830" s="90" t="s">
        <v>63</v>
      </c>
      <c r="F3830" s="90" t="s">
        <v>6786</v>
      </c>
      <c r="G3830" s="90" t="s">
        <v>17007</v>
      </c>
      <c r="H3830" s="90" t="s">
        <v>913</v>
      </c>
      <c r="I3830" s="90" t="s">
        <v>1207</v>
      </c>
      <c r="J3830" s="116">
        <v>705</v>
      </c>
      <c r="K3830" s="90" t="s">
        <v>1963</v>
      </c>
      <c r="L3830" s="90" t="s">
        <v>593</v>
      </c>
      <c r="M3830" s="94" t="str">
        <f t="shared" si="62"/>
        <v>RUBIO Jesus</v>
      </c>
      <c r="N3830" s="94" t="str">
        <f>IFERROR(VLOOKUP(A3830,'[2]CLASES-TEMPORADA 2022_2023-2023'!$A:$M,12,0),"")</f>
        <v/>
      </c>
      <c r="O3830" s="90" t="str">
        <f>IFERROR(VLOOKUP(A3830,'[2]CLASES-TEMPORADA 2022_2023-2023'!$A:$M,13,0),"")</f>
        <v/>
      </c>
    </row>
    <row r="3831" spans="1:15" s="94" customFormat="1" x14ac:dyDescent="0.2">
      <c r="A3831" s="116">
        <v>15346</v>
      </c>
      <c r="B3831" s="90" t="s">
        <v>8750</v>
      </c>
      <c r="C3831" s="90" t="s">
        <v>5570</v>
      </c>
      <c r="D3831" s="90" t="s">
        <v>17008</v>
      </c>
      <c r="E3831" s="90" t="s">
        <v>17009</v>
      </c>
      <c r="F3831" s="90" t="s">
        <v>17010</v>
      </c>
      <c r="G3831" s="90" t="s">
        <v>17011</v>
      </c>
      <c r="H3831" s="90" t="s">
        <v>909</v>
      </c>
      <c r="I3831" s="90" t="s">
        <v>1233</v>
      </c>
      <c r="J3831" s="116">
        <v>703</v>
      </c>
      <c r="K3831" s="90" t="s">
        <v>1963</v>
      </c>
      <c r="L3831" s="90" t="s">
        <v>520</v>
      </c>
      <c r="M3831" s="94" t="str">
        <f t="shared" si="62"/>
        <v>DELMO Adolfo</v>
      </c>
      <c r="N3831" s="94" t="str">
        <f>IFERROR(VLOOKUP(A3831,'[2]CLASES-TEMPORADA 2022_2023-2023'!$A:$M,12,0),"")</f>
        <v/>
      </c>
      <c r="O3831" s="90" t="str">
        <f>IFERROR(VLOOKUP(A3831,'[2]CLASES-TEMPORADA 2022_2023-2023'!$A:$M,13,0),"")</f>
        <v/>
      </c>
    </row>
    <row r="3832" spans="1:15" s="94" customFormat="1" x14ac:dyDescent="0.2">
      <c r="A3832" s="116">
        <v>15335</v>
      </c>
      <c r="B3832" s="90" t="s">
        <v>8750</v>
      </c>
      <c r="C3832" s="90" t="s">
        <v>1487</v>
      </c>
      <c r="D3832" s="90" t="s">
        <v>4758</v>
      </c>
      <c r="E3832" s="90" t="s">
        <v>110</v>
      </c>
      <c r="F3832" s="90" t="s">
        <v>17012</v>
      </c>
      <c r="G3832" s="90" t="s">
        <v>17013</v>
      </c>
      <c r="H3832" s="90" t="s">
        <v>909</v>
      </c>
      <c r="I3832" s="90" t="s">
        <v>5052</v>
      </c>
      <c r="J3832" s="116">
        <v>10062</v>
      </c>
      <c r="K3832" s="90" t="s">
        <v>1963</v>
      </c>
      <c r="L3832" s="90" t="s">
        <v>599</v>
      </c>
      <c r="M3832" s="94" t="str">
        <f t="shared" si="62"/>
        <v>AGUADO Alvaro</v>
      </c>
      <c r="N3832" s="94" t="str">
        <f>IFERROR(VLOOKUP(A3832,'[2]CLASES-TEMPORADA 2022_2023-2023'!$A:$M,12,0),"")</f>
        <v/>
      </c>
      <c r="O3832" s="90" t="str">
        <f>IFERROR(VLOOKUP(A3832,'[2]CLASES-TEMPORADA 2022_2023-2023'!$A:$M,13,0),"")</f>
        <v/>
      </c>
    </row>
    <row r="3833" spans="1:15" s="94" customFormat="1" x14ac:dyDescent="0.2">
      <c r="A3833" s="116">
        <v>15326</v>
      </c>
      <c r="B3833" s="90" t="s">
        <v>8750</v>
      </c>
      <c r="C3833" s="90" t="s">
        <v>6787</v>
      </c>
      <c r="D3833" s="90" t="s">
        <v>31</v>
      </c>
      <c r="E3833" s="90" t="s">
        <v>85</v>
      </c>
      <c r="F3833" s="90" t="s">
        <v>6788</v>
      </c>
      <c r="G3833" s="90" t="s">
        <v>17014</v>
      </c>
      <c r="H3833" s="90" t="s">
        <v>920</v>
      </c>
      <c r="I3833" s="90" t="s">
        <v>3451</v>
      </c>
      <c r="J3833" s="116">
        <v>715</v>
      </c>
      <c r="K3833" s="90" t="s">
        <v>1963</v>
      </c>
      <c r="L3833" s="90" t="s">
        <v>185</v>
      </c>
      <c r="M3833" s="94" t="str">
        <f t="shared" ref="M3833:M3896" si="63">CONCATENATE(C3833," ",PROPER(E3833))</f>
        <v>DE HARO Diego</v>
      </c>
      <c r="N3833" s="94" t="str">
        <f>IFERROR(VLOOKUP(A3833,'[2]CLASES-TEMPORADA 2022_2023-2023'!$A:$M,12,0),"")</f>
        <v/>
      </c>
      <c r="O3833" s="90" t="str">
        <f>IFERROR(VLOOKUP(A3833,'[2]CLASES-TEMPORADA 2022_2023-2023'!$A:$M,13,0),"")</f>
        <v/>
      </c>
    </row>
    <row r="3834" spans="1:15" s="94" customFormat="1" x14ac:dyDescent="0.2">
      <c r="A3834" s="116">
        <v>15325</v>
      </c>
      <c r="B3834" s="90" t="s">
        <v>8750</v>
      </c>
      <c r="C3834" s="90" t="s">
        <v>2926</v>
      </c>
      <c r="D3834" s="90" t="s">
        <v>6789</v>
      </c>
      <c r="E3834" s="90" t="s">
        <v>6790</v>
      </c>
      <c r="F3834" s="90" t="s">
        <v>6791</v>
      </c>
      <c r="G3834" s="90" t="s">
        <v>17015</v>
      </c>
      <c r="H3834" s="90" t="s">
        <v>909</v>
      </c>
      <c r="I3834" s="90" t="s">
        <v>926</v>
      </c>
      <c r="J3834" s="116">
        <v>100</v>
      </c>
      <c r="K3834" s="90" t="s">
        <v>1963</v>
      </c>
      <c r="L3834" s="90" t="s">
        <v>588</v>
      </c>
      <c r="M3834" s="94" t="str">
        <f t="shared" si="63"/>
        <v>BARRIOS Francisco De Borja</v>
      </c>
      <c r="N3834" s="94" t="str">
        <f>IFERROR(VLOOKUP(A3834,'[2]CLASES-TEMPORADA 2022_2023-2023'!$A:$M,12,0),"")</f>
        <v/>
      </c>
      <c r="O3834" s="90" t="str">
        <f>IFERROR(VLOOKUP(A3834,'[2]CLASES-TEMPORADA 2022_2023-2023'!$A:$M,13,0),"")</f>
        <v/>
      </c>
    </row>
    <row r="3835" spans="1:15" s="94" customFormat="1" x14ac:dyDescent="0.2">
      <c r="A3835" s="116">
        <v>15324</v>
      </c>
      <c r="B3835" s="90" t="s">
        <v>8750</v>
      </c>
      <c r="C3835" s="90" t="s">
        <v>2135</v>
      </c>
      <c r="D3835" s="90" t="s">
        <v>914</v>
      </c>
      <c r="E3835" s="90" t="s">
        <v>6792</v>
      </c>
      <c r="F3835" s="90" t="s">
        <v>6793</v>
      </c>
      <c r="G3835" s="90" t="s">
        <v>17016</v>
      </c>
      <c r="H3835" s="90" t="s">
        <v>913</v>
      </c>
      <c r="I3835" s="90" t="s">
        <v>1147</v>
      </c>
      <c r="J3835" s="116">
        <v>288</v>
      </c>
      <c r="K3835" s="90" t="s">
        <v>1963</v>
      </c>
      <c r="L3835" s="90" t="s">
        <v>627</v>
      </c>
      <c r="M3835" s="94" t="str">
        <f t="shared" si="63"/>
        <v>BEDOYA Jorge Francisco</v>
      </c>
      <c r="N3835" s="94" t="str">
        <f>IFERROR(VLOOKUP(A3835,'[2]CLASES-TEMPORADA 2022_2023-2023'!$A:$M,12,0),"")</f>
        <v/>
      </c>
      <c r="O3835" s="90" t="str">
        <f>IFERROR(VLOOKUP(A3835,'[2]CLASES-TEMPORADA 2022_2023-2023'!$A:$M,13,0),"")</f>
        <v/>
      </c>
    </row>
    <row r="3836" spans="1:15" s="94" customFormat="1" x14ac:dyDescent="0.2">
      <c r="A3836" s="116">
        <v>15320</v>
      </c>
      <c r="B3836" s="90" t="s">
        <v>8750</v>
      </c>
      <c r="C3836" s="90" t="s">
        <v>29</v>
      </c>
      <c r="D3836" s="90" t="s">
        <v>29</v>
      </c>
      <c r="E3836" s="90" t="s">
        <v>108</v>
      </c>
      <c r="F3836" s="90" t="s">
        <v>6794</v>
      </c>
      <c r="G3836" s="90" t="s">
        <v>17017</v>
      </c>
      <c r="H3836" s="90" t="s">
        <v>913</v>
      </c>
      <c r="I3836" s="90" t="s">
        <v>1203</v>
      </c>
      <c r="J3836" s="116">
        <v>10055</v>
      </c>
      <c r="K3836" s="90" t="s">
        <v>1963</v>
      </c>
      <c r="L3836" s="90" t="s">
        <v>585</v>
      </c>
      <c r="M3836" s="94" t="str">
        <f t="shared" si="63"/>
        <v>SANCHEZ Sergio</v>
      </c>
      <c r="N3836" s="94" t="str">
        <f>IFERROR(VLOOKUP(A3836,'[2]CLASES-TEMPORADA 2022_2023-2023'!$A:$M,12,0),"")</f>
        <v/>
      </c>
      <c r="O3836" s="90" t="str">
        <f>IFERROR(VLOOKUP(A3836,'[2]CLASES-TEMPORADA 2022_2023-2023'!$A:$M,13,0),"")</f>
        <v/>
      </c>
    </row>
    <row r="3837" spans="1:15" s="94" customFormat="1" x14ac:dyDescent="0.2">
      <c r="A3837" s="116">
        <v>15304</v>
      </c>
      <c r="B3837" s="90" t="s">
        <v>8750</v>
      </c>
      <c r="C3837" s="90" t="s">
        <v>1537</v>
      </c>
      <c r="D3837" s="90" t="s">
        <v>1538</v>
      </c>
      <c r="E3837" s="90" t="s">
        <v>6795</v>
      </c>
      <c r="F3837" s="90" t="s">
        <v>6796</v>
      </c>
      <c r="G3837" s="90" t="s">
        <v>17018</v>
      </c>
      <c r="H3837" s="90" t="s">
        <v>913</v>
      </c>
      <c r="I3837" s="90" t="s">
        <v>1112</v>
      </c>
      <c r="J3837" s="116">
        <v>10104</v>
      </c>
      <c r="K3837" s="90" t="s">
        <v>1963</v>
      </c>
      <c r="L3837" s="90" t="s">
        <v>520</v>
      </c>
      <c r="M3837" s="94" t="str">
        <f t="shared" si="63"/>
        <v>OCAMPO Antón</v>
      </c>
      <c r="N3837" s="94" t="str">
        <f>IFERROR(VLOOKUP(A3837,'[2]CLASES-TEMPORADA 2022_2023-2023'!$A:$M,12,0),"")</f>
        <v/>
      </c>
      <c r="O3837" s="90" t="str">
        <f>IFERROR(VLOOKUP(A3837,'[2]CLASES-TEMPORADA 2022_2023-2023'!$A:$M,13,0),"")</f>
        <v/>
      </c>
    </row>
    <row r="3838" spans="1:15" s="94" customFormat="1" x14ac:dyDescent="0.2">
      <c r="A3838" s="116">
        <v>15296</v>
      </c>
      <c r="B3838" s="90" t="s">
        <v>8750</v>
      </c>
      <c r="C3838" s="90" t="s">
        <v>29</v>
      </c>
      <c r="D3838" s="90" t="s">
        <v>29</v>
      </c>
      <c r="E3838" s="90" t="s">
        <v>24</v>
      </c>
      <c r="F3838" s="90" t="s">
        <v>17019</v>
      </c>
      <c r="G3838" s="90" t="s">
        <v>17020</v>
      </c>
      <c r="H3838" s="90" t="s">
        <v>920</v>
      </c>
      <c r="I3838" s="90" t="s">
        <v>872</v>
      </c>
      <c r="J3838" s="116">
        <v>10453</v>
      </c>
      <c r="K3838" s="90" t="s">
        <v>1963</v>
      </c>
      <c r="L3838" s="90" t="s">
        <v>520</v>
      </c>
      <c r="M3838" s="94" t="str">
        <f t="shared" si="63"/>
        <v>SANCHEZ Daniel</v>
      </c>
      <c r="N3838" s="94" t="str">
        <f>IFERROR(VLOOKUP(A3838,'[2]CLASES-TEMPORADA 2022_2023-2023'!$A:$M,12,0),"")</f>
        <v/>
      </c>
      <c r="O3838" s="90" t="str">
        <f>IFERROR(VLOOKUP(A3838,'[2]CLASES-TEMPORADA 2022_2023-2023'!$A:$M,13,0),"")</f>
        <v/>
      </c>
    </row>
    <row r="3839" spans="1:15" s="94" customFormat="1" x14ac:dyDescent="0.2">
      <c r="A3839" s="116">
        <v>15275</v>
      </c>
      <c r="B3839" s="90" t="s">
        <v>10851</v>
      </c>
      <c r="C3839" s="90" t="s">
        <v>1536</v>
      </c>
      <c r="D3839" s="90" t="s">
        <v>36</v>
      </c>
      <c r="E3839" s="90" t="s">
        <v>4195</v>
      </c>
      <c r="F3839" s="90" t="s">
        <v>5797</v>
      </c>
      <c r="G3839" s="90" t="s">
        <v>17021</v>
      </c>
      <c r="H3839" s="90" t="s">
        <v>909</v>
      </c>
      <c r="I3839" s="90" t="s">
        <v>990</v>
      </c>
      <c r="J3839" s="116">
        <v>736</v>
      </c>
      <c r="K3839" s="90" t="s">
        <v>1963</v>
      </c>
      <c r="L3839" s="90" t="s">
        <v>587</v>
      </c>
      <c r="M3839" s="94" t="str">
        <f t="shared" si="63"/>
        <v>WEISZ Monica</v>
      </c>
      <c r="N3839" s="94" t="str">
        <f>IFERROR(VLOOKUP(A3839,'[2]CLASES-TEMPORADA 2022_2023-2023'!$A:$M,12,0),"")</f>
        <v/>
      </c>
      <c r="O3839" s="90" t="str">
        <f>IFERROR(VLOOKUP(A3839,'[2]CLASES-TEMPORADA 2022_2023-2023'!$A:$M,13,0),"")</f>
        <v/>
      </c>
    </row>
    <row r="3840" spans="1:15" s="94" customFormat="1" x14ac:dyDescent="0.2">
      <c r="A3840" s="116">
        <v>15272</v>
      </c>
      <c r="B3840" s="90" t="s">
        <v>8750</v>
      </c>
      <c r="C3840" s="90" t="s">
        <v>1534</v>
      </c>
      <c r="D3840" s="90" t="s">
        <v>1535</v>
      </c>
      <c r="E3840" s="90" t="s">
        <v>6797</v>
      </c>
      <c r="F3840" s="90" t="s">
        <v>6798</v>
      </c>
      <c r="G3840" s="90" t="s">
        <v>17022</v>
      </c>
      <c r="H3840" s="90" t="s">
        <v>909</v>
      </c>
      <c r="I3840" s="90" t="s">
        <v>1206</v>
      </c>
      <c r="J3840" s="116">
        <v>10173</v>
      </c>
      <c r="K3840" s="90" t="s">
        <v>1963</v>
      </c>
      <c r="L3840" s="90" t="s">
        <v>587</v>
      </c>
      <c r="M3840" s="94" t="str">
        <f t="shared" si="63"/>
        <v>VIRGILI Joan Carles</v>
      </c>
      <c r="N3840" s="94" t="str">
        <f>IFERROR(VLOOKUP(A3840,'[2]CLASES-TEMPORADA 2022_2023-2023'!$A:$M,12,0),"")</f>
        <v/>
      </c>
      <c r="O3840" s="90" t="str">
        <f>IFERROR(VLOOKUP(A3840,'[2]CLASES-TEMPORADA 2022_2023-2023'!$A:$M,13,0),"")</f>
        <v/>
      </c>
    </row>
    <row r="3841" spans="1:15" s="94" customFormat="1" x14ac:dyDescent="0.2">
      <c r="A3841" s="116">
        <v>15249</v>
      </c>
      <c r="B3841" s="90" t="s">
        <v>8750</v>
      </c>
      <c r="C3841" s="90" t="s">
        <v>19</v>
      </c>
      <c r="D3841" s="90" t="s">
        <v>6799</v>
      </c>
      <c r="E3841" s="90" t="s">
        <v>6800</v>
      </c>
      <c r="F3841" s="90" t="s">
        <v>6801</v>
      </c>
      <c r="G3841" s="90" t="s">
        <v>17023</v>
      </c>
      <c r="H3841" s="90" t="s">
        <v>920</v>
      </c>
      <c r="I3841" s="90" t="s">
        <v>1205</v>
      </c>
      <c r="J3841" s="116">
        <v>10033</v>
      </c>
      <c r="K3841" s="90" t="s">
        <v>1963</v>
      </c>
      <c r="L3841" s="90" t="s">
        <v>587</v>
      </c>
      <c r="M3841" s="94" t="str">
        <f t="shared" si="63"/>
        <v>RUIZ Amador</v>
      </c>
      <c r="N3841" s="94" t="str">
        <f>IFERROR(VLOOKUP(A3841,'[2]CLASES-TEMPORADA 2022_2023-2023'!$A:$M,12,0),"")</f>
        <v/>
      </c>
      <c r="O3841" s="90" t="str">
        <f>IFERROR(VLOOKUP(A3841,'[2]CLASES-TEMPORADA 2022_2023-2023'!$A:$M,13,0),"")</f>
        <v/>
      </c>
    </row>
    <row r="3842" spans="1:15" s="94" customFormat="1" x14ac:dyDescent="0.2">
      <c r="A3842" s="116">
        <v>15228</v>
      </c>
      <c r="B3842" s="90" t="s">
        <v>8750</v>
      </c>
      <c r="C3842" s="90" t="s">
        <v>17024</v>
      </c>
      <c r="D3842" s="90" t="s">
        <v>27</v>
      </c>
      <c r="E3842" s="90" t="s">
        <v>2743</v>
      </c>
      <c r="F3842" s="90" t="s">
        <v>6568</v>
      </c>
      <c r="G3842" s="90" t="s">
        <v>14485</v>
      </c>
      <c r="H3842" s="90" t="s">
        <v>920</v>
      </c>
      <c r="I3842" s="90" t="s">
        <v>974</v>
      </c>
      <c r="J3842" s="116">
        <v>538</v>
      </c>
      <c r="K3842" s="90" t="s">
        <v>1963</v>
      </c>
      <c r="L3842" s="90" t="s">
        <v>587</v>
      </c>
      <c r="M3842" s="94" t="str">
        <f t="shared" si="63"/>
        <v>PUJADAS Gerard</v>
      </c>
      <c r="N3842" s="94" t="str">
        <f>IFERROR(VLOOKUP(A3842,'[2]CLASES-TEMPORADA 2022_2023-2023'!$A:$M,12,0),"")</f>
        <v/>
      </c>
      <c r="O3842" s="90" t="str">
        <f>IFERROR(VLOOKUP(A3842,'[2]CLASES-TEMPORADA 2022_2023-2023'!$A:$M,13,0),"")</f>
        <v/>
      </c>
    </row>
    <row r="3843" spans="1:15" s="94" customFormat="1" x14ac:dyDescent="0.2">
      <c r="A3843" s="116">
        <v>15227</v>
      </c>
      <c r="B3843" s="90" t="s">
        <v>8750</v>
      </c>
      <c r="C3843" s="90" t="s">
        <v>6802</v>
      </c>
      <c r="D3843" s="90" t="s">
        <v>6803</v>
      </c>
      <c r="E3843" s="90" t="s">
        <v>3980</v>
      </c>
      <c r="F3843" s="90" t="s">
        <v>6804</v>
      </c>
      <c r="G3843" s="90" t="s">
        <v>17025</v>
      </c>
      <c r="H3843" s="90" t="s">
        <v>913</v>
      </c>
      <c r="I3843" s="90" t="s">
        <v>1188</v>
      </c>
      <c r="J3843" s="116">
        <v>251</v>
      </c>
      <c r="K3843" s="90" t="s">
        <v>1963</v>
      </c>
      <c r="L3843" s="90" t="s">
        <v>587</v>
      </c>
      <c r="M3843" s="94" t="str">
        <f t="shared" si="63"/>
        <v>PUIGMAL Oriol</v>
      </c>
      <c r="N3843" s="94" t="str">
        <f>IFERROR(VLOOKUP(A3843,'[2]CLASES-TEMPORADA 2022_2023-2023'!$A:$M,12,0),"")</f>
        <v/>
      </c>
      <c r="O3843" s="90" t="str">
        <f>IFERROR(VLOOKUP(A3843,'[2]CLASES-TEMPORADA 2022_2023-2023'!$A:$M,13,0),"")</f>
        <v/>
      </c>
    </row>
    <row r="3844" spans="1:15" s="94" customFormat="1" x14ac:dyDescent="0.2">
      <c r="A3844" s="116">
        <v>15210</v>
      </c>
      <c r="B3844" s="90" t="s">
        <v>8750</v>
      </c>
      <c r="C3844" s="90" t="s">
        <v>1866</v>
      </c>
      <c r="D3844" s="90" t="s">
        <v>1867</v>
      </c>
      <c r="E3844" s="90" t="s">
        <v>2562</v>
      </c>
      <c r="F3844" s="90" t="s">
        <v>6805</v>
      </c>
      <c r="G3844" s="90" t="s">
        <v>17026</v>
      </c>
      <c r="H3844" s="90" t="s">
        <v>913</v>
      </c>
      <c r="I3844" s="90" t="s">
        <v>1171</v>
      </c>
      <c r="J3844" s="116">
        <v>59</v>
      </c>
      <c r="K3844" s="90" t="s">
        <v>1963</v>
      </c>
      <c r="L3844" s="90" t="s">
        <v>587</v>
      </c>
      <c r="M3844" s="94" t="str">
        <f t="shared" si="63"/>
        <v>PEIX Lluis</v>
      </c>
      <c r="N3844" s="94" t="str">
        <f>IFERROR(VLOOKUP(A3844,'[2]CLASES-TEMPORADA 2022_2023-2023'!$A:$M,12,0),"")</f>
        <v/>
      </c>
      <c r="O3844" s="90" t="str">
        <f>IFERROR(VLOOKUP(A3844,'[2]CLASES-TEMPORADA 2022_2023-2023'!$A:$M,13,0),"")</f>
        <v/>
      </c>
    </row>
    <row r="3845" spans="1:15" s="94" customFormat="1" x14ac:dyDescent="0.2">
      <c r="A3845" s="116">
        <v>15196</v>
      </c>
      <c r="B3845" s="90" t="s">
        <v>8750</v>
      </c>
      <c r="C3845" s="90" t="s">
        <v>1533</v>
      </c>
      <c r="D3845" s="90" t="s">
        <v>80</v>
      </c>
      <c r="E3845" s="90" t="s">
        <v>963</v>
      </c>
      <c r="F3845" s="90" t="s">
        <v>6806</v>
      </c>
      <c r="G3845" s="90" t="s">
        <v>17027</v>
      </c>
      <c r="H3845" s="90" t="s">
        <v>909</v>
      </c>
      <c r="I3845" s="90" t="s">
        <v>1205</v>
      </c>
      <c r="J3845" s="116">
        <v>10033</v>
      </c>
      <c r="K3845" s="90" t="s">
        <v>1963</v>
      </c>
      <c r="L3845" s="90" t="s">
        <v>587</v>
      </c>
      <c r="M3845" s="94" t="str">
        <f t="shared" si="63"/>
        <v>MONTAGUT Ramon</v>
      </c>
      <c r="N3845" s="94" t="str">
        <f>IFERROR(VLOOKUP(A3845,'[2]CLASES-TEMPORADA 2022_2023-2023'!$A:$M,12,0),"")</f>
        <v/>
      </c>
      <c r="O3845" s="90" t="str">
        <f>IFERROR(VLOOKUP(A3845,'[2]CLASES-TEMPORADA 2022_2023-2023'!$A:$M,13,0),"")</f>
        <v/>
      </c>
    </row>
    <row r="3846" spans="1:15" s="94" customFormat="1" x14ac:dyDescent="0.2">
      <c r="A3846" s="116">
        <v>15194</v>
      </c>
      <c r="B3846" s="90" t="s">
        <v>8750</v>
      </c>
      <c r="C3846" s="90" t="s">
        <v>1864</v>
      </c>
      <c r="D3846" s="90" t="s">
        <v>1865</v>
      </c>
      <c r="E3846" s="90" t="s">
        <v>2797</v>
      </c>
      <c r="F3846" s="90" t="s">
        <v>6807</v>
      </c>
      <c r="G3846" s="90" t="s">
        <v>17028</v>
      </c>
      <c r="H3846" s="90" t="s">
        <v>913</v>
      </c>
      <c r="I3846" s="90" t="s">
        <v>1171</v>
      </c>
      <c r="J3846" s="116">
        <v>59</v>
      </c>
      <c r="K3846" s="90" t="s">
        <v>1963</v>
      </c>
      <c r="L3846" s="90" t="s">
        <v>587</v>
      </c>
      <c r="M3846" s="94" t="str">
        <f t="shared" si="63"/>
        <v>MOLIST Sergi</v>
      </c>
      <c r="N3846" s="94" t="str">
        <f>IFERROR(VLOOKUP(A3846,'[2]CLASES-TEMPORADA 2022_2023-2023'!$A:$M,12,0),"")</f>
        <v/>
      </c>
      <c r="O3846" s="90" t="str">
        <f>IFERROR(VLOOKUP(A3846,'[2]CLASES-TEMPORADA 2022_2023-2023'!$A:$M,13,0),"")</f>
        <v/>
      </c>
    </row>
    <row r="3847" spans="1:15" s="94" customFormat="1" x14ac:dyDescent="0.2">
      <c r="A3847" s="116">
        <v>15192</v>
      </c>
      <c r="B3847" s="90" t="s">
        <v>10851</v>
      </c>
      <c r="C3847" s="90" t="s">
        <v>6808</v>
      </c>
      <c r="D3847" s="90" t="s">
        <v>6809</v>
      </c>
      <c r="E3847" s="90" t="s">
        <v>2026</v>
      </c>
      <c r="F3847" s="90" t="s">
        <v>5864</v>
      </c>
      <c r="G3847" s="90" t="s">
        <v>17029</v>
      </c>
      <c r="H3847" s="90" t="s">
        <v>913</v>
      </c>
      <c r="I3847" s="90" t="s">
        <v>1187</v>
      </c>
      <c r="J3847" s="116">
        <v>246</v>
      </c>
      <c r="K3847" s="90" t="s">
        <v>1963</v>
      </c>
      <c r="L3847" s="90" t="s">
        <v>587</v>
      </c>
      <c r="M3847" s="94" t="str">
        <f t="shared" si="63"/>
        <v>MOGAS Aina</v>
      </c>
      <c r="N3847" s="94" t="str">
        <f>IFERROR(VLOOKUP(A3847,'[2]CLASES-TEMPORADA 2022_2023-2023'!$A:$M,12,0),"")</f>
        <v/>
      </c>
      <c r="O3847" s="90" t="str">
        <f>IFERROR(VLOOKUP(A3847,'[2]CLASES-TEMPORADA 2022_2023-2023'!$A:$M,13,0),"")</f>
        <v/>
      </c>
    </row>
    <row r="3848" spans="1:15" s="94" customFormat="1" x14ac:dyDescent="0.2">
      <c r="A3848" s="116">
        <v>15185</v>
      </c>
      <c r="B3848" s="90" t="s">
        <v>8750</v>
      </c>
      <c r="C3848" s="90" t="s">
        <v>6810</v>
      </c>
      <c r="D3848" s="90" t="s">
        <v>6811</v>
      </c>
      <c r="E3848" s="90" t="s">
        <v>23</v>
      </c>
      <c r="F3848" s="90" t="s">
        <v>6812</v>
      </c>
      <c r="G3848" s="90" t="s">
        <v>17030</v>
      </c>
      <c r="H3848" s="90" t="s">
        <v>913</v>
      </c>
      <c r="I3848" s="90" t="s">
        <v>1159</v>
      </c>
      <c r="J3848" s="116">
        <v>259</v>
      </c>
      <c r="K3848" s="90" t="s">
        <v>1963</v>
      </c>
      <c r="L3848" s="90" t="s">
        <v>587</v>
      </c>
      <c r="M3848" s="94" t="str">
        <f t="shared" si="63"/>
        <v>MENAL Manuel</v>
      </c>
      <c r="N3848" s="94" t="str">
        <f>IFERROR(VLOOKUP(A3848,'[2]CLASES-TEMPORADA 2022_2023-2023'!$A:$M,12,0),"")</f>
        <v/>
      </c>
      <c r="O3848" s="90" t="str">
        <f>IFERROR(VLOOKUP(A3848,'[2]CLASES-TEMPORADA 2022_2023-2023'!$A:$M,13,0),"")</f>
        <v/>
      </c>
    </row>
    <row r="3849" spans="1:15" s="94" customFormat="1" x14ac:dyDescent="0.2">
      <c r="A3849" s="116">
        <v>15183</v>
      </c>
      <c r="B3849" s="90" t="s">
        <v>8750</v>
      </c>
      <c r="C3849" s="90" t="s">
        <v>6813</v>
      </c>
      <c r="D3849" s="90" t="s">
        <v>102</v>
      </c>
      <c r="E3849" s="90" t="s">
        <v>6814</v>
      </c>
      <c r="F3849" s="90" t="s">
        <v>6815</v>
      </c>
      <c r="G3849" s="90" t="s">
        <v>17031</v>
      </c>
      <c r="H3849" s="90" t="s">
        <v>913</v>
      </c>
      <c r="I3849" s="90" t="s">
        <v>1159</v>
      </c>
      <c r="J3849" s="116">
        <v>259</v>
      </c>
      <c r="K3849" s="90" t="s">
        <v>1963</v>
      </c>
      <c r="L3849" s="90" t="s">
        <v>587</v>
      </c>
      <c r="M3849" s="94" t="str">
        <f t="shared" si="63"/>
        <v>MASIP Francesc Josep</v>
      </c>
      <c r="N3849" s="94" t="str">
        <f>IFERROR(VLOOKUP(A3849,'[2]CLASES-TEMPORADA 2022_2023-2023'!$A:$M,12,0),"")</f>
        <v/>
      </c>
      <c r="O3849" s="90" t="str">
        <f>IFERROR(VLOOKUP(A3849,'[2]CLASES-TEMPORADA 2022_2023-2023'!$A:$M,13,0),"")</f>
        <v/>
      </c>
    </row>
    <row r="3850" spans="1:15" s="94" customFormat="1" x14ac:dyDescent="0.2">
      <c r="A3850" s="116">
        <v>15181</v>
      </c>
      <c r="B3850" s="90" t="s">
        <v>8750</v>
      </c>
      <c r="C3850" s="90" t="s">
        <v>6813</v>
      </c>
      <c r="D3850" s="90" t="s">
        <v>2742</v>
      </c>
      <c r="E3850" s="90" t="s">
        <v>1426</v>
      </c>
      <c r="F3850" s="90" t="s">
        <v>6816</v>
      </c>
      <c r="G3850" s="90" t="s">
        <v>17032</v>
      </c>
      <c r="H3850" s="90" t="s">
        <v>913</v>
      </c>
      <c r="I3850" s="90" t="s">
        <v>1201</v>
      </c>
      <c r="J3850" s="116">
        <v>10314</v>
      </c>
      <c r="K3850" s="90" t="s">
        <v>1963</v>
      </c>
      <c r="L3850" s="90" t="s">
        <v>587</v>
      </c>
      <c r="M3850" s="94" t="str">
        <f t="shared" si="63"/>
        <v>MASIP Albert</v>
      </c>
      <c r="N3850" s="94" t="str">
        <f>IFERROR(VLOOKUP(A3850,'[2]CLASES-TEMPORADA 2022_2023-2023'!$A:$M,12,0),"")</f>
        <v/>
      </c>
      <c r="O3850" s="90" t="str">
        <f>IFERROR(VLOOKUP(A3850,'[2]CLASES-TEMPORADA 2022_2023-2023'!$A:$M,13,0),"")</f>
        <v/>
      </c>
    </row>
    <row r="3851" spans="1:15" s="94" customFormat="1" x14ac:dyDescent="0.2">
      <c r="A3851" s="116">
        <v>15179</v>
      </c>
      <c r="B3851" s="90" t="s">
        <v>8750</v>
      </c>
      <c r="C3851" s="90" t="s">
        <v>66</v>
      </c>
      <c r="D3851" s="90" t="s">
        <v>31</v>
      </c>
      <c r="E3851" s="90" t="s">
        <v>6817</v>
      </c>
      <c r="F3851" s="90" t="s">
        <v>6818</v>
      </c>
      <c r="G3851" s="90" t="s">
        <v>17033</v>
      </c>
      <c r="H3851" s="90" t="s">
        <v>920</v>
      </c>
      <c r="I3851" s="90" t="s">
        <v>1205</v>
      </c>
      <c r="J3851" s="116">
        <v>10033</v>
      </c>
      <c r="K3851" s="90" t="s">
        <v>1963</v>
      </c>
      <c r="L3851" s="90" t="s">
        <v>587</v>
      </c>
      <c r="M3851" s="94" t="str">
        <f t="shared" si="63"/>
        <v>MARTIN Armando</v>
      </c>
      <c r="N3851" s="94" t="str">
        <f>IFERROR(VLOOKUP(A3851,'[2]CLASES-TEMPORADA 2022_2023-2023'!$A:$M,12,0),"")</f>
        <v/>
      </c>
      <c r="O3851" s="90" t="str">
        <f>IFERROR(VLOOKUP(A3851,'[2]CLASES-TEMPORADA 2022_2023-2023'!$A:$M,13,0),"")</f>
        <v/>
      </c>
    </row>
    <row r="3852" spans="1:15" s="94" customFormat="1" x14ac:dyDescent="0.2">
      <c r="A3852" s="116">
        <v>15170</v>
      </c>
      <c r="B3852" s="90" t="s">
        <v>8750</v>
      </c>
      <c r="C3852" s="90" t="s">
        <v>2280</v>
      </c>
      <c r="D3852" s="90" t="s">
        <v>5458</v>
      </c>
      <c r="E3852" s="90" t="s">
        <v>41</v>
      </c>
      <c r="F3852" s="90" t="s">
        <v>6819</v>
      </c>
      <c r="G3852" s="90" t="s">
        <v>17034</v>
      </c>
      <c r="H3852" s="90" t="s">
        <v>909</v>
      </c>
      <c r="I3852" s="90" t="s">
        <v>1187</v>
      </c>
      <c r="J3852" s="116">
        <v>246</v>
      </c>
      <c r="K3852" s="90" t="s">
        <v>1963</v>
      </c>
      <c r="L3852" s="90" t="s">
        <v>587</v>
      </c>
      <c r="M3852" s="94" t="str">
        <f t="shared" si="63"/>
        <v>LLORENS David</v>
      </c>
      <c r="N3852" s="94" t="str">
        <f>IFERROR(VLOOKUP(A3852,'[2]CLASES-TEMPORADA 2022_2023-2023'!$A:$M,12,0),"")</f>
        <v/>
      </c>
      <c r="O3852" s="90" t="str">
        <f>IFERROR(VLOOKUP(A3852,'[2]CLASES-TEMPORADA 2022_2023-2023'!$A:$M,13,0),"")</f>
        <v/>
      </c>
    </row>
    <row r="3853" spans="1:15" s="94" customFormat="1" x14ac:dyDescent="0.2">
      <c r="A3853" s="116">
        <v>15168</v>
      </c>
      <c r="B3853" s="90" t="s">
        <v>8750</v>
      </c>
      <c r="C3853" s="90" t="s">
        <v>17035</v>
      </c>
      <c r="D3853" s="90" t="s">
        <v>17036</v>
      </c>
      <c r="E3853" s="90" t="s">
        <v>8080</v>
      </c>
      <c r="F3853" s="90" t="s">
        <v>17037</v>
      </c>
      <c r="G3853" s="90" t="s">
        <v>17038</v>
      </c>
      <c r="H3853" s="90" t="s">
        <v>909</v>
      </c>
      <c r="I3853" s="90" t="s">
        <v>939</v>
      </c>
      <c r="J3853" s="116">
        <v>252</v>
      </c>
      <c r="K3853" s="90" t="s">
        <v>1963</v>
      </c>
      <c r="L3853" s="90" t="s">
        <v>587</v>
      </c>
      <c r="M3853" s="94" t="str">
        <f t="shared" si="63"/>
        <v>LLONGUERAS Valenti</v>
      </c>
      <c r="N3853" s="94" t="str">
        <f>IFERROR(VLOOKUP(A3853,'[2]CLASES-TEMPORADA 2022_2023-2023'!$A:$M,12,0),"")</f>
        <v/>
      </c>
      <c r="O3853" s="90" t="str">
        <f>IFERROR(VLOOKUP(A3853,'[2]CLASES-TEMPORADA 2022_2023-2023'!$A:$M,13,0),"")</f>
        <v/>
      </c>
    </row>
    <row r="3854" spans="1:15" s="94" customFormat="1" x14ac:dyDescent="0.2">
      <c r="A3854" s="116">
        <v>15164</v>
      </c>
      <c r="B3854" s="90" t="s">
        <v>8750</v>
      </c>
      <c r="C3854" s="90" t="s">
        <v>6820</v>
      </c>
      <c r="D3854" s="90" t="s">
        <v>3370</v>
      </c>
      <c r="E3854" s="90" t="s">
        <v>3980</v>
      </c>
      <c r="F3854" s="90" t="s">
        <v>6821</v>
      </c>
      <c r="G3854" s="90" t="s">
        <v>17039</v>
      </c>
      <c r="H3854" s="90" t="s">
        <v>920</v>
      </c>
      <c r="I3854" s="90" t="s">
        <v>946</v>
      </c>
      <c r="J3854" s="116">
        <v>268</v>
      </c>
      <c r="K3854" s="90" t="s">
        <v>1963</v>
      </c>
      <c r="L3854" s="90" t="s">
        <v>587</v>
      </c>
      <c r="M3854" s="94" t="str">
        <f t="shared" si="63"/>
        <v>LARIO Oriol</v>
      </c>
      <c r="N3854" s="94" t="str">
        <f>IFERROR(VLOOKUP(A3854,'[2]CLASES-TEMPORADA 2022_2023-2023'!$A:$M,12,0),"")</f>
        <v/>
      </c>
      <c r="O3854" s="90" t="str">
        <f>IFERROR(VLOOKUP(A3854,'[2]CLASES-TEMPORADA 2022_2023-2023'!$A:$M,13,0),"")</f>
        <v/>
      </c>
    </row>
    <row r="3855" spans="1:15" s="94" customFormat="1" x14ac:dyDescent="0.2">
      <c r="A3855" s="116">
        <v>15155</v>
      </c>
      <c r="B3855" s="90" t="s">
        <v>8750</v>
      </c>
      <c r="C3855" s="90" t="s">
        <v>35</v>
      </c>
      <c r="D3855" s="90" t="s">
        <v>21</v>
      </c>
      <c r="E3855" s="90" t="s">
        <v>3249</v>
      </c>
      <c r="F3855" s="90" t="s">
        <v>6822</v>
      </c>
      <c r="G3855" s="90" t="s">
        <v>17040</v>
      </c>
      <c r="H3855" s="90" t="s">
        <v>913</v>
      </c>
      <c r="I3855" s="90" t="s">
        <v>1204</v>
      </c>
      <c r="J3855" s="116">
        <v>298</v>
      </c>
      <c r="K3855" s="90" t="s">
        <v>1963</v>
      </c>
      <c r="L3855" s="90" t="s">
        <v>587</v>
      </c>
      <c r="M3855" s="94" t="str">
        <f t="shared" si="63"/>
        <v>GRANADOS Claudio</v>
      </c>
      <c r="N3855" s="94" t="str">
        <f>IFERROR(VLOOKUP(A3855,'[2]CLASES-TEMPORADA 2022_2023-2023'!$A:$M,12,0),"")</f>
        <v/>
      </c>
      <c r="O3855" s="90" t="str">
        <f>IFERROR(VLOOKUP(A3855,'[2]CLASES-TEMPORADA 2022_2023-2023'!$A:$M,13,0),"")</f>
        <v/>
      </c>
    </row>
    <row r="3856" spans="1:15" s="94" customFormat="1" x14ac:dyDescent="0.2">
      <c r="A3856" s="116">
        <v>15145</v>
      </c>
      <c r="B3856" s="90" t="s">
        <v>8750</v>
      </c>
      <c r="C3856" s="90" t="s">
        <v>3074</v>
      </c>
      <c r="D3856" s="90" t="s">
        <v>168</v>
      </c>
      <c r="E3856" s="90" t="s">
        <v>3780</v>
      </c>
      <c r="F3856" s="90" t="s">
        <v>6823</v>
      </c>
      <c r="G3856" s="90" t="s">
        <v>17041</v>
      </c>
      <c r="H3856" s="90" t="s">
        <v>909</v>
      </c>
      <c r="I3856" s="90" t="s">
        <v>354</v>
      </c>
      <c r="J3856" s="116">
        <v>598</v>
      </c>
      <c r="K3856" s="90" t="s">
        <v>1963</v>
      </c>
      <c r="L3856" s="90" t="s">
        <v>587</v>
      </c>
      <c r="M3856" s="94" t="str">
        <f t="shared" si="63"/>
        <v>FERREIRA Isaac</v>
      </c>
      <c r="N3856" s="94" t="str">
        <f>IFERROR(VLOOKUP(A3856,'[2]CLASES-TEMPORADA 2022_2023-2023'!$A:$M,12,0),"")</f>
        <v/>
      </c>
      <c r="O3856" s="90" t="str">
        <f>IFERROR(VLOOKUP(A3856,'[2]CLASES-TEMPORADA 2022_2023-2023'!$A:$M,13,0),"")</f>
        <v/>
      </c>
    </row>
    <row r="3857" spans="1:15" s="94" customFormat="1" x14ac:dyDescent="0.2">
      <c r="A3857" s="116">
        <v>15142</v>
      </c>
      <c r="B3857" s="90" t="s">
        <v>8750</v>
      </c>
      <c r="C3857" s="90" t="s">
        <v>22</v>
      </c>
      <c r="D3857" s="90" t="s">
        <v>29</v>
      </c>
      <c r="E3857" s="90" t="s">
        <v>1013</v>
      </c>
      <c r="F3857" s="90" t="s">
        <v>6824</v>
      </c>
      <c r="G3857" s="90" t="s">
        <v>17042</v>
      </c>
      <c r="H3857" s="90" t="s">
        <v>913</v>
      </c>
      <c r="I3857" s="90" t="s">
        <v>1181</v>
      </c>
      <c r="J3857" s="116">
        <v>293</v>
      </c>
      <c r="K3857" s="90" t="s">
        <v>1963</v>
      </c>
      <c r="L3857" s="90" t="s">
        <v>587</v>
      </c>
      <c r="M3857" s="94" t="str">
        <f t="shared" si="63"/>
        <v>FERNANDEZ Adria</v>
      </c>
      <c r="N3857" s="94" t="str">
        <f>IFERROR(VLOOKUP(A3857,'[2]CLASES-TEMPORADA 2022_2023-2023'!$A:$M,12,0),"")</f>
        <v/>
      </c>
      <c r="O3857" s="90" t="str">
        <f>IFERROR(VLOOKUP(A3857,'[2]CLASES-TEMPORADA 2022_2023-2023'!$A:$M,13,0),"")</f>
        <v/>
      </c>
    </row>
    <row r="3858" spans="1:15" s="94" customFormat="1" x14ac:dyDescent="0.2">
      <c r="A3858" s="116">
        <v>15134</v>
      </c>
      <c r="B3858" s="90" t="s">
        <v>8750</v>
      </c>
      <c r="C3858" s="90" t="s">
        <v>2502</v>
      </c>
      <c r="D3858" s="90" t="s">
        <v>116</v>
      </c>
      <c r="E3858" s="90" t="s">
        <v>970</v>
      </c>
      <c r="F3858" s="90" t="s">
        <v>6825</v>
      </c>
      <c r="G3858" s="90" t="s">
        <v>17043</v>
      </c>
      <c r="H3858" s="90" t="s">
        <v>920</v>
      </c>
      <c r="I3858" s="90" t="s">
        <v>1193</v>
      </c>
      <c r="J3858" s="116">
        <v>292</v>
      </c>
      <c r="K3858" s="90" t="s">
        <v>1963</v>
      </c>
      <c r="L3858" s="90" t="s">
        <v>587</v>
      </c>
      <c r="M3858" s="94" t="str">
        <f t="shared" si="63"/>
        <v>CUENCA Oscar</v>
      </c>
      <c r="N3858" s="94" t="str">
        <f>IFERROR(VLOOKUP(A3858,'[2]CLASES-TEMPORADA 2022_2023-2023'!$A:$M,12,0),"")</f>
        <v/>
      </c>
      <c r="O3858" s="90" t="str">
        <f>IFERROR(VLOOKUP(A3858,'[2]CLASES-TEMPORADA 2022_2023-2023'!$A:$M,13,0),"")</f>
        <v/>
      </c>
    </row>
    <row r="3859" spans="1:15" s="94" customFormat="1" x14ac:dyDescent="0.2">
      <c r="A3859" s="116">
        <v>15130</v>
      </c>
      <c r="B3859" s="90" t="s">
        <v>8750</v>
      </c>
      <c r="C3859" s="90" t="s">
        <v>1532</v>
      </c>
      <c r="D3859" s="90" t="s">
        <v>1497</v>
      </c>
      <c r="E3859" s="90" t="s">
        <v>6826</v>
      </c>
      <c r="F3859" s="90" t="s">
        <v>6827</v>
      </c>
      <c r="G3859" s="90" t="s">
        <v>17044</v>
      </c>
      <c r="H3859" s="90" t="s">
        <v>913</v>
      </c>
      <c r="I3859" s="90" t="s">
        <v>938</v>
      </c>
      <c r="J3859" s="116">
        <v>130</v>
      </c>
      <c r="K3859" s="90" t="s">
        <v>1963</v>
      </c>
      <c r="L3859" s="90" t="s">
        <v>587</v>
      </c>
      <c r="M3859" s="94" t="str">
        <f t="shared" si="63"/>
        <v>CONDE Francesc Xavier</v>
      </c>
      <c r="N3859" s="94" t="str">
        <f>IFERROR(VLOOKUP(A3859,'[2]CLASES-TEMPORADA 2022_2023-2023'!$A:$M,12,0),"")</f>
        <v/>
      </c>
      <c r="O3859" s="90" t="str">
        <f>IFERROR(VLOOKUP(A3859,'[2]CLASES-TEMPORADA 2022_2023-2023'!$A:$M,13,0),"")</f>
        <v/>
      </c>
    </row>
    <row r="3860" spans="1:15" s="94" customFormat="1" x14ac:dyDescent="0.2">
      <c r="A3860" s="116">
        <v>15129</v>
      </c>
      <c r="B3860" s="90" t="s">
        <v>8750</v>
      </c>
      <c r="C3860" s="90" t="s">
        <v>1863</v>
      </c>
      <c r="D3860" s="90" t="s">
        <v>1440</v>
      </c>
      <c r="E3860" s="90" t="s">
        <v>4162</v>
      </c>
      <c r="F3860" s="90" t="s">
        <v>6828</v>
      </c>
      <c r="G3860" s="90" t="s">
        <v>17045</v>
      </c>
      <c r="H3860" s="90" t="s">
        <v>920</v>
      </c>
      <c r="I3860" s="90" t="s">
        <v>1188</v>
      </c>
      <c r="J3860" s="116">
        <v>251</v>
      </c>
      <c r="K3860" s="90" t="s">
        <v>1963</v>
      </c>
      <c r="L3860" s="90" t="s">
        <v>587</v>
      </c>
      <c r="M3860" s="94" t="str">
        <f t="shared" si="63"/>
        <v>COBA Eduard</v>
      </c>
      <c r="N3860" s="94" t="str">
        <f>IFERROR(VLOOKUP(A3860,'[2]CLASES-TEMPORADA 2022_2023-2023'!$A:$M,12,0),"")</f>
        <v/>
      </c>
      <c r="O3860" s="90" t="str">
        <f>IFERROR(VLOOKUP(A3860,'[2]CLASES-TEMPORADA 2022_2023-2023'!$A:$M,13,0),"")</f>
        <v/>
      </c>
    </row>
    <row r="3861" spans="1:15" s="94" customFormat="1" x14ac:dyDescent="0.2">
      <c r="A3861" s="116">
        <v>15109</v>
      </c>
      <c r="B3861" s="90" t="s">
        <v>8750</v>
      </c>
      <c r="C3861" s="90" t="s">
        <v>6829</v>
      </c>
      <c r="D3861" s="90" t="s">
        <v>113</v>
      </c>
      <c r="E3861" s="90" t="s">
        <v>109</v>
      </c>
      <c r="F3861" s="90" t="s">
        <v>2683</v>
      </c>
      <c r="G3861" s="90" t="s">
        <v>17046</v>
      </c>
      <c r="H3861" s="90" t="s">
        <v>920</v>
      </c>
      <c r="I3861" s="90" t="s">
        <v>1205</v>
      </c>
      <c r="J3861" s="116">
        <v>10033</v>
      </c>
      <c r="K3861" s="90" t="s">
        <v>1963</v>
      </c>
      <c r="L3861" s="90" t="s">
        <v>587</v>
      </c>
      <c r="M3861" s="94" t="str">
        <f t="shared" si="63"/>
        <v>ARDILA Juan Carlos</v>
      </c>
      <c r="N3861" s="94" t="str">
        <f>IFERROR(VLOOKUP(A3861,'[2]CLASES-TEMPORADA 2022_2023-2023'!$A:$M,12,0),"")</f>
        <v/>
      </c>
      <c r="O3861" s="90" t="str">
        <f>IFERROR(VLOOKUP(A3861,'[2]CLASES-TEMPORADA 2022_2023-2023'!$A:$M,13,0),"")</f>
        <v/>
      </c>
    </row>
    <row r="3862" spans="1:15" s="94" customFormat="1" x14ac:dyDescent="0.2">
      <c r="A3862" s="116">
        <v>15103</v>
      </c>
      <c r="B3862" s="90" t="s">
        <v>8750</v>
      </c>
      <c r="C3862" s="90" t="s">
        <v>1617</v>
      </c>
      <c r="D3862" s="90" t="s">
        <v>1788</v>
      </c>
      <c r="E3862" s="90" t="s">
        <v>3107</v>
      </c>
      <c r="F3862" s="90" t="s">
        <v>6830</v>
      </c>
      <c r="G3862" s="90" t="s">
        <v>17047</v>
      </c>
      <c r="H3862" s="90" t="s">
        <v>913</v>
      </c>
      <c r="I3862" s="90" t="s">
        <v>1154</v>
      </c>
      <c r="J3862" s="116">
        <v>256</v>
      </c>
      <c r="K3862" s="90" t="s">
        <v>1963</v>
      </c>
      <c r="L3862" s="90" t="s">
        <v>587</v>
      </c>
      <c r="M3862" s="94" t="str">
        <f t="shared" si="63"/>
        <v>ALCALA Xavier</v>
      </c>
      <c r="N3862" s="94" t="str">
        <f>IFERROR(VLOOKUP(A3862,'[2]CLASES-TEMPORADA 2022_2023-2023'!$A:$M,12,0),"")</f>
        <v/>
      </c>
      <c r="O3862" s="90" t="str">
        <f>IFERROR(VLOOKUP(A3862,'[2]CLASES-TEMPORADA 2022_2023-2023'!$A:$M,13,0),"")</f>
        <v/>
      </c>
    </row>
    <row r="3863" spans="1:15" s="94" customFormat="1" x14ac:dyDescent="0.2">
      <c r="A3863" s="116">
        <v>14945</v>
      </c>
      <c r="B3863" s="90" t="s">
        <v>8750</v>
      </c>
      <c r="C3863" s="90" t="s">
        <v>22</v>
      </c>
      <c r="D3863" s="90" t="s">
        <v>84</v>
      </c>
      <c r="E3863" s="90" t="s">
        <v>130</v>
      </c>
      <c r="F3863" s="90" t="s">
        <v>6831</v>
      </c>
      <c r="G3863" s="90" t="s">
        <v>17048</v>
      </c>
      <c r="H3863" s="90" t="s">
        <v>913</v>
      </c>
      <c r="I3863" s="90" t="s">
        <v>958</v>
      </c>
      <c r="J3863" s="116">
        <v>355</v>
      </c>
      <c r="K3863" s="90" t="s">
        <v>1963</v>
      </c>
      <c r="L3863" s="90" t="s">
        <v>604</v>
      </c>
      <c r="M3863" s="94" t="str">
        <f t="shared" si="63"/>
        <v>FERNANDEZ Guillermo</v>
      </c>
      <c r="N3863" s="94" t="str">
        <f>IFERROR(VLOOKUP(A3863,'[2]CLASES-TEMPORADA 2022_2023-2023'!$A:$M,12,0),"")</f>
        <v/>
      </c>
      <c r="O3863" s="90" t="str">
        <f>IFERROR(VLOOKUP(A3863,'[2]CLASES-TEMPORADA 2022_2023-2023'!$A:$M,13,0),"")</f>
        <v/>
      </c>
    </row>
    <row r="3864" spans="1:15" s="94" customFormat="1" x14ac:dyDescent="0.2">
      <c r="A3864" s="116">
        <v>14940</v>
      </c>
      <c r="B3864" s="90" t="s">
        <v>8750</v>
      </c>
      <c r="C3864" s="90" t="s">
        <v>6832</v>
      </c>
      <c r="D3864" s="90" t="s">
        <v>2203</v>
      </c>
      <c r="E3864" s="90" t="s">
        <v>126</v>
      </c>
      <c r="F3864" s="90" t="s">
        <v>2045</v>
      </c>
      <c r="G3864" s="90" t="s">
        <v>17049</v>
      </c>
      <c r="H3864" s="90" t="s">
        <v>913</v>
      </c>
      <c r="I3864" s="90" t="s">
        <v>958</v>
      </c>
      <c r="J3864" s="116">
        <v>355</v>
      </c>
      <c r="K3864" s="90" t="s">
        <v>1963</v>
      </c>
      <c r="L3864" s="90" t="s">
        <v>604</v>
      </c>
      <c r="M3864" s="94" t="str">
        <f t="shared" si="63"/>
        <v>TELECHEA Pablo</v>
      </c>
      <c r="N3864" s="94" t="str">
        <f>IFERROR(VLOOKUP(A3864,'[2]CLASES-TEMPORADA 2022_2023-2023'!$A:$M,12,0),"")</f>
        <v/>
      </c>
      <c r="O3864" s="90" t="str">
        <f>IFERROR(VLOOKUP(A3864,'[2]CLASES-TEMPORADA 2022_2023-2023'!$A:$M,13,0),"")</f>
        <v/>
      </c>
    </row>
    <row r="3865" spans="1:15" s="94" customFormat="1" x14ac:dyDescent="0.2">
      <c r="A3865" s="116">
        <v>14939</v>
      </c>
      <c r="B3865" s="90" t="s">
        <v>8750</v>
      </c>
      <c r="C3865" s="90" t="s">
        <v>91</v>
      </c>
      <c r="D3865" s="90" t="s">
        <v>84</v>
      </c>
      <c r="E3865" s="90" t="s">
        <v>131</v>
      </c>
      <c r="F3865" s="90" t="s">
        <v>6833</v>
      </c>
      <c r="G3865" s="90" t="s">
        <v>17050</v>
      </c>
      <c r="H3865" s="90" t="s">
        <v>913</v>
      </c>
      <c r="I3865" s="90" t="s">
        <v>1208</v>
      </c>
      <c r="J3865" s="116">
        <v>487</v>
      </c>
      <c r="K3865" s="90" t="s">
        <v>1963</v>
      </c>
      <c r="L3865" s="90" t="s">
        <v>520</v>
      </c>
      <c r="M3865" s="94" t="str">
        <f t="shared" si="63"/>
        <v>ALVAREZ Rodrigo</v>
      </c>
      <c r="N3865" s="94" t="str">
        <f>IFERROR(VLOOKUP(A3865,'[2]CLASES-TEMPORADA 2022_2023-2023'!$A:$M,12,0),"")</f>
        <v/>
      </c>
      <c r="O3865" s="90" t="str">
        <f>IFERROR(VLOOKUP(A3865,'[2]CLASES-TEMPORADA 2022_2023-2023'!$A:$M,13,0),"")</f>
        <v/>
      </c>
    </row>
    <row r="3866" spans="1:15" s="94" customFormat="1" x14ac:dyDescent="0.2">
      <c r="A3866" s="116">
        <v>14933</v>
      </c>
      <c r="B3866" s="90" t="s">
        <v>8750</v>
      </c>
      <c r="C3866" s="90" t="s">
        <v>1589</v>
      </c>
      <c r="D3866" s="90" t="s">
        <v>69</v>
      </c>
      <c r="E3866" s="90" t="s">
        <v>79</v>
      </c>
      <c r="F3866" s="90" t="s">
        <v>17051</v>
      </c>
      <c r="G3866" s="90" t="s">
        <v>15924</v>
      </c>
      <c r="H3866" s="90" t="s">
        <v>913</v>
      </c>
      <c r="I3866" s="90" t="s">
        <v>1191</v>
      </c>
      <c r="J3866" s="116">
        <v>446</v>
      </c>
      <c r="K3866" s="90" t="s">
        <v>1963</v>
      </c>
      <c r="L3866" s="90" t="s">
        <v>583</v>
      </c>
      <c r="M3866" s="94" t="str">
        <f t="shared" si="63"/>
        <v>CARRILLO Miguel</v>
      </c>
      <c r="N3866" s="94" t="str">
        <f>IFERROR(VLOOKUP(A3866,'[2]CLASES-TEMPORADA 2022_2023-2023'!$A:$M,12,0),"")</f>
        <v/>
      </c>
      <c r="O3866" s="90" t="str">
        <f>IFERROR(VLOOKUP(A3866,'[2]CLASES-TEMPORADA 2022_2023-2023'!$A:$M,13,0),"")</f>
        <v/>
      </c>
    </row>
    <row r="3867" spans="1:15" s="94" customFormat="1" x14ac:dyDescent="0.2">
      <c r="A3867" s="116">
        <v>14900</v>
      </c>
      <c r="B3867" s="90" t="s">
        <v>8750</v>
      </c>
      <c r="C3867" s="90" t="s">
        <v>1529</v>
      </c>
      <c r="D3867" s="90" t="s">
        <v>5520</v>
      </c>
      <c r="E3867" s="90" t="s">
        <v>2698</v>
      </c>
      <c r="F3867" s="90" t="s">
        <v>17052</v>
      </c>
      <c r="G3867" s="90" t="s">
        <v>17053</v>
      </c>
      <c r="H3867" s="90" t="s">
        <v>909</v>
      </c>
      <c r="I3867" s="90" t="s">
        <v>1185</v>
      </c>
      <c r="J3867" s="116">
        <v>10058</v>
      </c>
      <c r="K3867" s="90" t="s">
        <v>1963</v>
      </c>
      <c r="L3867" s="90" t="s">
        <v>591</v>
      </c>
      <c r="M3867" s="94" t="str">
        <f t="shared" si="63"/>
        <v>GARCÍA Ricardo</v>
      </c>
      <c r="N3867" s="94" t="str">
        <f>IFERROR(VLOOKUP(A3867,'[2]CLASES-TEMPORADA 2022_2023-2023'!$A:$M,12,0),"")</f>
        <v/>
      </c>
      <c r="O3867" s="90" t="str">
        <f>IFERROR(VLOOKUP(A3867,'[2]CLASES-TEMPORADA 2022_2023-2023'!$A:$M,13,0),"")</f>
        <v/>
      </c>
    </row>
    <row r="3868" spans="1:15" s="94" customFormat="1" x14ac:dyDescent="0.2">
      <c r="A3868" s="116">
        <v>14895</v>
      </c>
      <c r="B3868" s="90" t="s">
        <v>8750</v>
      </c>
      <c r="C3868" s="90" t="s">
        <v>6834</v>
      </c>
      <c r="D3868" s="90" t="s">
        <v>139</v>
      </c>
      <c r="E3868" s="90" t="s">
        <v>20</v>
      </c>
      <c r="F3868" s="90" t="s">
        <v>5952</v>
      </c>
      <c r="G3868" s="90" t="s">
        <v>17054</v>
      </c>
      <c r="H3868" s="90" t="s">
        <v>913</v>
      </c>
      <c r="I3868" s="90" t="s">
        <v>1176</v>
      </c>
      <c r="J3868" s="116">
        <v>10133</v>
      </c>
      <c r="K3868" s="90" t="s">
        <v>1963</v>
      </c>
      <c r="L3868" s="90" t="s">
        <v>591</v>
      </c>
      <c r="M3868" s="94" t="str">
        <f t="shared" si="63"/>
        <v>ANTEQUERA Adrian</v>
      </c>
      <c r="N3868" s="94" t="str">
        <f>IFERROR(VLOOKUP(A3868,'[2]CLASES-TEMPORADA 2022_2023-2023'!$A:$M,12,0),"")</f>
        <v/>
      </c>
      <c r="O3868" s="90" t="str">
        <f>IFERROR(VLOOKUP(A3868,'[2]CLASES-TEMPORADA 2022_2023-2023'!$A:$M,13,0),"")</f>
        <v/>
      </c>
    </row>
    <row r="3869" spans="1:15" s="94" customFormat="1" x14ac:dyDescent="0.2">
      <c r="A3869" s="116">
        <v>14886</v>
      </c>
      <c r="B3869" s="90" t="s">
        <v>10851</v>
      </c>
      <c r="C3869" s="90" t="s">
        <v>1531</v>
      </c>
      <c r="D3869" s="90" t="s">
        <v>995</v>
      </c>
      <c r="E3869" s="90" t="s">
        <v>6835</v>
      </c>
      <c r="F3869" s="90" t="s">
        <v>2516</v>
      </c>
      <c r="G3869" s="90" t="s">
        <v>17055</v>
      </c>
      <c r="H3869" s="90" t="s">
        <v>913</v>
      </c>
      <c r="I3869" s="90" t="s">
        <v>2116</v>
      </c>
      <c r="J3869" s="116">
        <v>10463</v>
      </c>
      <c r="K3869" s="90" t="s">
        <v>1963</v>
      </c>
      <c r="L3869" s="90" t="s">
        <v>583</v>
      </c>
      <c r="M3869" s="94" t="str">
        <f t="shared" si="63"/>
        <v>ESPEJO María</v>
      </c>
      <c r="N3869" s="94" t="str">
        <f>IFERROR(VLOOKUP(A3869,'[2]CLASES-TEMPORADA 2022_2023-2023'!$A:$M,12,0),"")</f>
        <v/>
      </c>
      <c r="O3869" s="90" t="str">
        <f>IFERROR(VLOOKUP(A3869,'[2]CLASES-TEMPORADA 2022_2023-2023'!$A:$M,13,0),"")</f>
        <v/>
      </c>
    </row>
    <row r="3870" spans="1:15" s="94" customFormat="1" x14ac:dyDescent="0.2">
      <c r="A3870" s="116">
        <v>14869</v>
      </c>
      <c r="B3870" s="90" t="s">
        <v>8750</v>
      </c>
      <c r="C3870" s="90" t="s">
        <v>1085</v>
      </c>
      <c r="D3870" s="90" t="s">
        <v>25</v>
      </c>
      <c r="E3870" s="90" t="s">
        <v>34</v>
      </c>
      <c r="F3870" s="90" t="s">
        <v>5343</v>
      </c>
      <c r="G3870" s="90" t="s">
        <v>17056</v>
      </c>
      <c r="H3870" s="90" t="s">
        <v>913</v>
      </c>
      <c r="I3870" s="90" t="s">
        <v>1258</v>
      </c>
      <c r="J3870" s="116">
        <v>10333</v>
      </c>
      <c r="K3870" s="90" t="s">
        <v>1963</v>
      </c>
      <c r="L3870" s="90" t="s">
        <v>585</v>
      </c>
      <c r="M3870" s="94" t="str">
        <f t="shared" si="63"/>
        <v>SERRANO Alejandro</v>
      </c>
      <c r="N3870" s="94" t="str">
        <f>IFERROR(VLOOKUP(A3870,'[2]CLASES-TEMPORADA 2022_2023-2023'!$A:$M,12,0),"")</f>
        <v/>
      </c>
      <c r="O3870" s="90" t="str">
        <f>IFERROR(VLOOKUP(A3870,'[2]CLASES-TEMPORADA 2022_2023-2023'!$A:$M,13,0),"")</f>
        <v/>
      </c>
    </row>
    <row r="3871" spans="1:15" s="94" customFormat="1" x14ac:dyDescent="0.2">
      <c r="A3871" s="116">
        <v>14865</v>
      </c>
      <c r="B3871" s="90" t="s">
        <v>8750</v>
      </c>
      <c r="C3871" s="90" t="s">
        <v>2499</v>
      </c>
      <c r="D3871" s="90" t="s">
        <v>5598</v>
      </c>
      <c r="E3871" s="90" t="s">
        <v>5627</v>
      </c>
      <c r="F3871" s="90" t="s">
        <v>6836</v>
      </c>
      <c r="G3871" s="90" t="s">
        <v>17057</v>
      </c>
      <c r="H3871" s="90" t="s">
        <v>913</v>
      </c>
      <c r="I3871" s="90" t="s">
        <v>1135</v>
      </c>
      <c r="J3871" s="116">
        <v>2</v>
      </c>
      <c r="K3871" s="90" t="s">
        <v>1963</v>
      </c>
      <c r="L3871" s="90" t="s">
        <v>591</v>
      </c>
      <c r="M3871" s="94" t="str">
        <f t="shared" si="63"/>
        <v>PALOMO Antonio Jesus</v>
      </c>
      <c r="N3871" s="94" t="str">
        <f>IFERROR(VLOOKUP(A3871,'[2]CLASES-TEMPORADA 2022_2023-2023'!$A:$M,12,0),"")</f>
        <v/>
      </c>
      <c r="O3871" s="90" t="str">
        <f>IFERROR(VLOOKUP(A3871,'[2]CLASES-TEMPORADA 2022_2023-2023'!$A:$M,13,0),"")</f>
        <v/>
      </c>
    </row>
    <row r="3872" spans="1:15" s="94" customFormat="1" x14ac:dyDescent="0.2">
      <c r="A3872" s="116">
        <v>14864</v>
      </c>
      <c r="B3872" s="90" t="s">
        <v>8750</v>
      </c>
      <c r="C3872" s="90" t="s">
        <v>6837</v>
      </c>
      <c r="D3872" s="90" t="s">
        <v>3775</v>
      </c>
      <c r="E3872" s="90" t="s">
        <v>76</v>
      </c>
      <c r="F3872" s="90" t="s">
        <v>6838</v>
      </c>
      <c r="G3872" s="90" t="s">
        <v>17058</v>
      </c>
      <c r="H3872" s="90" t="s">
        <v>920</v>
      </c>
      <c r="I3872" s="90" t="s">
        <v>908</v>
      </c>
      <c r="J3872" s="116">
        <v>31</v>
      </c>
      <c r="K3872" s="90" t="s">
        <v>1963</v>
      </c>
      <c r="L3872" s="90" t="s">
        <v>591</v>
      </c>
      <c r="M3872" s="94" t="str">
        <f t="shared" si="63"/>
        <v>ZEA Jose Manuel</v>
      </c>
      <c r="N3872" s="94" t="str">
        <f>IFERROR(VLOOKUP(A3872,'[2]CLASES-TEMPORADA 2022_2023-2023'!$A:$M,12,0),"")</f>
        <v/>
      </c>
      <c r="O3872" s="90" t="str">
        <f>IFERROR(VLOOKUP(A3872,'[2]CLASES-TEMPORADA 2022_2023-2023'!$A:$M,13,0),"")</f>
        <v/>
      </c>
    </row>
    <row r="3873" spans="1:15" s="94" customFormat="1" x14ac:dyDescent="0.2">
      <c r="A3873" s="116">
        <v>14820</v>
      </c>
      <c r="B3873" s="90" t="s">
        <v>8750</v>
      </c>
      <c r="C3873" s="90" t="s">
        <v>86</v>
      </c>
      <c r="D3873" s="90" t="s">
        <v>37</v>
      </c>
      <c r="E3873" s="90" t="s">
        <v>114</v>
      </c>
      <c r="F3873" s="90" t="s">
        <v>6840</v>
      </c>
      <c r="G3873" s="90" t="s">
        <v>17059</v>
      </c>
      <c r="H3873" s="90" t="s">
        <v>920</v>
      </c>
      <c r="I3873" s="90" t="s">
        <v>1191</v>
      </c>
      <c r="J3873" s="116">
        <v>446</v>
      </c>
      <c r="K3873" s="90" t="s">
        <v>1963</v>
      </c>
      <c r="L3873" s="90" t="s">
        <v>583</v>
      </c>
      <c r="M3873" s="94" t="str">
        <f t="shared" si="63"/>
        <v>RAMIREZ Alfonso</v>
      </c>
      <c r="N3873" s="94" t="str">
        <f>IFERROR(VLOOKUP(A3873,'[2]CLASES-TEMPORADA 2022_2023-2023'!$A:$M,12,0),"")</f>
        <v/>
      </c>
      <c r="O3873" s="90" t="str">
        <f>IFERROR(VLOOKUP(A3873,'[2]CLASES-TEMPORADA 2022_2023-2023'!$A:$M,13,0),"")</f>
        <v/>
      </c>
    </row>
    <row r="3874" spans="1:15" s="94" customFormat="1" x14ac:dyDescent="0.2">
      <c r="A3874" s="116">
        <v>14815</v>
      </c>
      <c r="B3874" s="90" t="s">
        <v>8750</v>
      </c>
      <c r="C3874" s="90" t="s">
        <v>25</v>
      </c>
      <c r="D3874" s="90" t="s">
        <v>3087</v>
      </c>
      <c r="E3874" s="90" t="s">
        <v>2827</v>
      </c>
      <c r="F3874" s="90" t="s">
        <v>6841</v>
      </c>
      <c r="G3874" s="90" t="s">
        <v>17060</v>
      </c>
      <c r="H3874" s="90" t="s">
        <v>913</v>
      </c>
      <c r="I3874" s="90" t="s">
        <v>1176</v>
      </c>
      <c r="J3874" s="116">
        <v>10133</v>
      </c>
      <c r="K3874" s="90" t="s">
        <v>1963</v>
      </c>
      <c r="L3874" s="90" t="s">
        <v>591</v>
      </c>
      <c r="M3874" s="94" t="str">
        <f t="shared" si="63"/>
        <v>MARTINEZ Victor Manuel</v>
      </c>
      <c r="N3874" s="94" t="str">
        <f>IFERROR(VLOOKUP(A3874,'[2]CLASES-TEMPORADA 2022_2023-2023'!$A:$M,12,0),"")</f>
        <v/>
      </c>
      <c r="O3874" s="90" t="str">
        <f>IFERROR(VLOOKUP(A3874,'[2]CLASES-TEMPORADA 2022_2023-2023'!$A:$M,13,0),"")</f>
        <v/>
      </c>
    </row>
    <row r="3875" spans="1:15" s="94" customFormat="1" x14ac:dyDescent="0.2">
      <c r="A3875" s="116">
        <v>14814</v>
      </c>
      <c r="B3875" s="90" t="s">
        <v>8750</v>
      </c>
      <c r="C3875" s="90" t="s">
        <v>6842</v>
      </c>
      <c r="D3875" s="90" t="s">
        <v>3488</v>
      </c>
      <c r="E3875" s="90" t="s">
        <v>2320</v>
      </c>
      <c r="F3875" s="90" t="s">
        <v>6843</v>
      </c>
      <c r="G3875" s="90" t="s">
        <v>17061</v>
      </c>
      <c r="H3875" s="90" t="s">
        <v>920</v>
      </c>
      <c r="I3875" s="90" t="s">
        <v>8802</v>
      </c>
      <c r="J3875" s="116">
        <v>10214</v>
      </c>
      <c r="K3875" s="90" t="s">
        <v>1963</v>
      </c>
      <c r="L3875" s="90" t="s">
        <v>591</v>
      </c>
      <c r="M3875" s="94" t="str">
        <f t="shared" si="63"/>
        <v>RIVILLAS Juan Manuel</v>
      </c>
      <c r="N3875" s="94" t="str">
        <f>IFERROR(VLOOKUP(A3875,'[2]CLASES-TEMPORADA 2022_2023-2023'!$A:$M,12,0),"")</f>
        <v/>
      </c>
      <c r="O3875" s="90" t="str">
        <f>IFERROR(VLOOKUP(A3875,'[2]CLASES-TEMPORADA 2022_2023-2023'!$A:$M,13,0),"")</f>
        <v/>
      </c>
    </row>
    <row r="3876" spans="1:15" s="94" customFormat="1" x14ac:dyDescent="0.2">
      <c r="A3876" s="116">
        <v>14813</v>
      </c>
      <c r="B3876" s="90" t="s">
        <v>8750</v>
      </c>
      <c r="C3876" s="90" t="s">
        <v>56</v>
      </c>
      <c r="D3876" s="90" t="s">
        <v>86</v>
      </c>
      <c r="E3876" s="90" t="s">
        <v>2278</v>
      </c>
      <c r="F3876" s="90" t="s">
        <v>6844</v>
      </c>
      <c r="G3876" s="90" t="s">
        <v>17062</v>
      </c>
      <c r="H3876" s="90" t="s">
        <v>920</v>
      </c>
      <c r="I3876" s="90" t="s">
        <v>1087</v>
      </c>
      <c r="J3876" s="116">
        <v>712</v>
      </c>
      <c r="K3876" s="90" t="s">
        <v>1963</v>
      </c>
      <c r="L3876" s="90" t="s">
        <v>585</v>
      </c>
      <c r="M3876" s="94" t="str">
        <f t="shared" si="63"/>
        <v>TORRES Mario</v>
      </c>
      <c r="N3876" s="94" t="str">
        <f>IFERROR(VLOOKUP(A3876,'[2]CLASES-TEMPORADA 2022_2023-2023'!$A:$M,12,0),"")</f>
        <v/>
      </c>
      <c r="O3876" s="90" t="str">
        <f>IFERROR(VLOOKUP(A3876,'[2]CLASES-TEMPORADA 2022_2023-2023'!$A:$M,13,0),"")</f>
        <v/>
      </c>
    </row>
    <row r="3877" spans="1:15" s="94" customFormat="1" x14ac:dyDescent="0.2">
      <c r="A3877" s="116">
        <v>14797</v>
      </c>
      <c r="B3877" s="90" t="s">
        <v>10851</v>
      </c>
      <c r="C3877" s="90" t="s">
        <v>6845</v>
      </c>
      <c r="D3877" s="90" t="s">
        <v>169</v>
      </c>
      <c r="E3877" s="90" t="s">
        <v>2268</v>
      </c>
      <c r="F3877" s="90" t="s">
        <v>6846</v>
      </c>
      <c r="G3877" s="90" t="s">
        <v>17063</v>
      </c>
      <c r="H3877" s="90" t="s">
        <v>913</v>
      </c>
      <c r="I3877" s="90" t="s">
        <v>1218</v>
      </c>
      <c r="J3877" s="116">
        <v>10448</v>
      </c>
      <c r="K3877" s="90" t="s">
        <v>1963</v>
      </c>
      <c r="L3877" s="90" t="s">
        <v>591</v>
      </c>
      <c r="M3877" s="94" t="str">
        <f t="shared" si="63"/>
        <v>HENARES Carmen</v>
      </c>
      <c r="N3877" s="94" t="str">
        <f>IFERROR(VLOOKUP(A3877,'[2]CLASES-TEMPORADA 2022_2023-2023'!$A:$M,12,0),"")</f>
        <v/>
      </c>
      <c r="O3877" s="90" t="str">
        <f>IFERROR(VLOOKUP(A3877,'[2]CLASES-TEMPORADA 2022_2023-2023'!$A:$M,13,0),"")</f>
        <v/>
      </c>
    </row>
    <row r="3878" spans="1:15" s="94" customFormat="1" x14ac:dyDescent="0.2">
      <c r="A3878" s="116">
        <v>14795</v>
      </c>
      <c r="B3878" s="90" t="s">
        <v>10851</v>
      </c>
      <c r="C3878" s="90" t="s">
        <v>1438</v>
      </c>
      <c r="D3878" s="90" t="s">
        <v>6847</v>
      </c>
      <c r="E3878" s="90" t="s">
        <v>2695</v>
      </c>
      <c r="F3878" s="90" t="s">
        <v>6848</v>
      </c>
      <c r="G3878" s="90" t="s">
        <v>17064</v>
      </c>
      <c r="H3878" s="90" t="s">
        <v>913</v>
      </c>
      <c r="I3878" s="90" t="s">
        <v>968</v>
      </c>
      <c r="J3878" s="116">
        <v>115</v>
      </c>
      <c r="K3878" s="90" t="s">
        <v>1963</v>
      </c>
      <c r="L3878" s="90" t="s">
        <v>586</v>
      </c>
      <c r="M3878" s="94" t="str">
        <f t="shared" si="63"/>
        <v>DIEZ Beatriz</v>
      </c>
      <c r="N3878" s="94" t="str">
        <f>IFERROR(VLOOKUP(A3878,'[2]CLASES-TEMPORADA 2022_2023-2023'!$A:$M,12,0),"")</f>
        <v/>
      </c>
      <c r="O3878" s="90" t="str">
        <f>IFERROR(VLOOKUP(A3878,'[2]CLASES-TEMPORADA 2022_2023-2023'!$A:$M,13,0),"")</f>
        <v/>
      </c>
    </row>
    <row r="3879" spans="1:15" s="94" customFormat="1" x14ac:dyDescent="0.2">
      <c r="A3879" s="116">
        <v>14768</v>
      </c>
      <c r="B3879" s="90" t="s">
        <v>8750</v>
      </c>
      <c r="C3879" s="90" t="s">
        <v>92</v>
      </c>
      <c r="D3879" s="90" t="s">
        <v>21</v>
      </c>
      <c r="E3879" s="90" t="s">
        <v>2184</v>
      </c>
      <c r="F3879" s="90" t="s">
        <v>6851</v>
      </c>
      <c r="G3879" s="90" t="s">
        <v>17065</v>
      </c>
      <c r="H3879" s="90" t="s">
        <v>913</v>
      </c>
      <c r="I3879" s="90" t="s">
        <v>953</v>
      </c>
      <c r="J3879" s="116">
        <v>309</v>
      </c>
      <c r="K3879" s="90" t="s">
        <v>1963</v>
      </c>
      <c r="L3879" s="90" t="s">
        <v>583</v>
      </c>
      <c r="M3879" s="94" t="str">
        <f t="shared" si="63"/>
        <v>MENDEZ Julian</v>
      </c>
      <c r="N3879" s="94" t="str">
        <f>IFERROR(VLOOKUP(A3879,'[2]CLASES-TEMPORADA 2022_2023-2023'!$A:$M,12,0),"")</f>
        <v/>
      </c>
      <c r="O3879" s="90" t="str">
        <f>IFERROR(VLOOKUP(A3879,'[2]CLASES-TEMPORADA 2022_2023-2023'!$A:$M,13,0),"")</f>
        <v/>
      </c>
    </row>
    <row r="3880" spans="1:15" s="94" customFormat="1" x14ac:dyDescent="0.2">
      <c r="A3880" s="116">
        <v>14763</v>
      </c>
      <c r="B3880" s="90" t="s">
        <v>8750</v>
      </c>
      <c r="C3880" s="90" t="s">
        <v>6852</v>
      </c>
      <c r="D3880" s="90" t="s">
        <v>1415</v>
      </c>
      <c r="E3880" s="90" t="s">
        <v>130</v>
      </c>
      <c r="F3880" s="90" t="s">
        <v>6853</v>
      </c>
      <c r="G3880" s="90" t="s">
        <v>17066</v>
      </c>
      <c r="H3880" s="90" t="s">
        <v>913</v>
      </c>
      <c r="I3880" s="90" t="s">
        <v>953</v>
      </c>
      <c r="J3880" s="116">
        <v>309</v>
      </c>
      <c r="K3880" s="90" t="s">
        <v>1963</v>
      </c>
      <c r="L3880" s="90" t="s">
        <v>583</v>
      </c>
      <c r="M3880" s="94" t="str">
        <f t="shared" si="63"/>
        <v>MADROÑAL Guillermo</v>
      </c>
      <c r="N3880" s="94" t="str">
        <f>IFERROR(VLOOKUP(A3880,'[2]CLASES-TEMPORADA 2022_2023-2023'!$A:$M,12,0),"")</f>
        <v/>
      </c>
      <c r="O3880" s="90" t="str">
        <f>IFERROR(VLOOKUP(A3880,'[2]CLASES-TEMPORADA 2022_2023-2023'!$A:$M,13,0),"")</f>
        <v/>
      </c>
    </row>
    <row r="3881" spans="1:15" s="94" customFormat="1" x14ac:dyDescent="0.2">
      <c r="A3881" s="116">
        <v>14747</v>
      </c>
      <c r="B3881" s="90" t="s">
        <v>10851</v>
      </c>
      <c r="C3881" s="90" t="s">
        <v>22</v>
      </c>
      <c r="D3881" s="90" t="s">
        <v>1379</v>
      </c>
      <c r="E3881" s="90" t="s">
        <v>1033</v>
      </c>
      <c r="F3881" s="90" t="s">
        <v>6854</v>
      </c>
      <c r="G3881" s="90" t="s">
        <v>17067</v>
      </c>
      <c r="H3881" s="90" t="s">
        <v>913</v>
      </c>
      <c r="I3881" s="90" t="s">
        <v>1232</v>
      </c>
      <c r="J3881" s="116">
        <v>10399</v>
      </c>
      <c r="K3881" s="90" t="s">
        <v>1963</v>
      </c>
      <c r="L3881" s="90" t="s">
        <v>520</v>
      </c>
      <c r="M3881" s="94" t="str">
        <f t="shared" si="63"/>
        <v>FERNANDEZ Natalia</v>
      </c>
      <c r="N3881" s="94" t="str">
        <f>IFERROR(VLOOKUP(A3881,'[2]CLASES-TEMPORADA 2022_2023-2023'!$A:$M,12,0),"")</f>
        <v/>
      </c>
      <c r="O3881" s="90" t="str">
        <f>IFERROR(VLOOKUP(A3881,'[2]CLASES-TEMPORADA 2022_2023-2023'!$A:$M,13,0),"")</f>
        <v/>
      </c>
    </row>
    <row r="3882" spans="1:15" s="94" customFormat="1" x14ac:dyDescent="0.2">
      <c r="A3882" s="116">
        <v>14737</v>
      </c>
      <c r="B3882" s="90" t="s">
        <v>8750</v>
      </c>
      <c r="C3882" s="90" t="s">
        <v>2348</v>
      </c>
      <c r="D3882" s="90" t="s">
        <v>102</v>
      </c>
      <c r="E3882" s="90" t="s">
        <v>6855</v>
      </c>
      <c r="F3882" s="90" t="s">
        <v>6856</v>
      </c>
      <c r="G3882" s="90" t="s">
        <v>17068</v>
      </c>
      <c r="H3882" s="90" t="s">
        <v>913</v>
      </c>
      <c r="I3882" s="90" t="s">
        <v>1250</v>
      </c>
      <c r="J3882" s="116">
        <v>367</v>
      </c>
      <c r="K3882" s="90" t="s">
        <v>1963</v>
      </c>
      <c r="L3882" s="90" t="s">
        <v>599</v>
      </c>
      <c r="M3882" s="94" t="str">
        <f t="shared" si="63"/>
        <v>RIVERA Dennis</v>
      </c>
      <c r="N3882" s="94" t="str">
        <f>IFERROR(VLOOKUP(A3882,'[2]CLASES-TEMPORADA 2022_2023-2023'!$A:$M,12,0),"")</f>
        <v/>
      </c>
      <c r="O3882" s="90" t="str">
        <f>IFERROR(VLOOKUP(A3882,'[2]CLASES-TEMPORADA 2022_2023-2023'!$A:$M,13,0),"")</f>
        <v/>
      </c>
    </row>
    <row r="3883" spans="1:15" s="94" customFormat="1" x14ac:dyDescent="0.2">
      <c r="A3883" s="116">
        <v>14707</v>
      </c>
      <c r="B3883" s="90" t="s">
        <v>8750</v>
      </c>
      <c r="C3883" s="90" t="s">
        <v>1482</v>
      </c>
      <c r="D3883" s="90" t="s">
        <v>1386</v>
      </c>
      <c r="E3883" s="90" t="s">
        <v>72</v>
      </c>
      <c r="F3883" s="90" t="s">
        <v>6857</v>
      </c>
      <c r="G3883" s="90" t="s">
        <v>17069</v>
      </c>
      <c r="H3883" s="90" t="s">
        <v>920</v>
      </c>
      <c r="I3883" s="90" t="s">
        <v>673</v>
      </c>
      <c r="J3883" s="116">
        <v>10202</v>
      </c>
      <c r="K3883" s="90" t="s">
        <v>1963</v>
      </c>
      <c r="L3883" s="90" t="s">
        <v>583</v>
      </c>
      <c r="M3883" s="94" t="str">
        <f t="shared" si="63"/>
        <v>OCAÑA Rafael</v>
      </c>
      <c r="N3883" s="94" t="str">
        <f>IFERROR(VLOOKUP(A3883,'[2]CLASES-TEMPORADA 2022_2023-2023'!$A:$M,12,0),"")</f>
        <v/>
      </c>
      <c r="O3883" s="90" t="str">
        <f>IFERROR(VLOOKUP(A3883,'[2]CLASES-TEMPORADA 2022_2023-2023'!$A:$M,13,0),"")</f>
        <v/>
      </c>
    </row>
    <row r="3884" spans="1:15" s="94" customFormat="1" x14ac:dyDescent="0.2">
      <c r="A3884" s="116">
        <v>14688</v>
      </c>
      <c r="B3884" s="90" t="s">
        <v>8750</v>
      </c>
      <c r="C3884" s="90" t="s">
        <v>22</v>
      </c>
      <c r="D3884" s="90" t="s">
        <v>1309</v>
      </c>
      <c r="E3884" s="90" t="s">
        <v>20</v>
      </c>
      <c r="F3884" s="90" t="s">
        <v>6858</v>
      </c>
      <c r="G3884" s="90" t="s">
        <v>17070</v>
      </c>
      <c r="H3884" s="90" t="s">
        <v>920</v>
      </c>
      <c r="I3884" s="90" t="s">
        <v>2116</v>
      </c>
      <c r="J3884" s="116">
        <v>10463</v>
      </c>
      <c r="K3884" s="90" t="s">
        <v>1963</v>
      </c>
      <c r="L3884" s="90" t="s">
        <v>583</v>
      </c>
      <c r="M3884" s="94" t="str">
        <f t="shared" si="63"/>
        <v>FERNANDEZ Adrian</v>
      </c>
      <c r="N3884" s="94" t="str">
        <f>IFERROR(VLOOKUP(A3884,'[2]CLASES-TEMPORADA 2022_2023-2023'!$A:$M,12,0),"")</f>
        <v/>
      </c>
      <c r="O3884" s="90" t="str">
        <f>IFERROR(VLOOKUP(A3884,'[2]CLASES-TEMPORADA 2022_2023-2023'!$A:$M,13,0),"")</f>
        <v/>
      </c>
    </row>
    <row r="3885" spans="1:15" s="94" customFormat="1" x14ac:dyDescent="0.2">
      <c r="A3885" s="116">
        <v>14685</v>
      </c>
      <c r="B3885" s="90" t="s">
        <v>8750</v>
      </c>
      <c r="C3885" s="90" t="s">
        <v>1860</v>
      </c>
      <c r="D3885" s="90" t="s">
        <v>6859</v>
      </c>
      <c r="E3885" s="90" t="s">
        <v>34</v>
      </c>
      <c r="F3885" s="90" t="s">
        <v>6860</v>
      </c>
      <c r="G3885" s="90" t="s">
        <v>17071</v>
      </c>
      <c r="H3885" s="90" t="s">
        <v>913</v>
      </c>
      <c r="I3885" s="90" t="s">
        <v>1482</v>
      </c>
      <c r="J3885" s="116">
        <v>577</v>
      </c>
      <c r="K3885" s="90" t="s">
        <v>1963</v>
      </c>
      <c r="L3885" s="90" t="s">
        <v>602</v>
      </c>
      <c r="M3885" s="94" t="str">
        <f t="shared" si="63"/>
        <v>SOTO Alejandro</v>
      </c>
      <c r="N3885" s="94" t="str">
        <f>IFERROR(VLOOKUP(A3885,'[2]CLASES-TEMPORADA 2022_2023-2023'!$A:$M,12,0),"")</f>
        <v/>
      </c>
      <c r="O3885" s="90" t="str">
        <f>IFERROR(VLOOKUP(A3885,'[2]CLASES-TEMPORADA 2022_2023-2023'!$A:$M,13,0),"")</f>
        <v/>
      </c>
    </row>
    <row r="3886" spans="1:15" s="94" customFormat="1" x14ac:dyDescent="0.2">
      <c r="A3886" s="116">
        <v>14661</v>
      </c>
      <c r="B3886" s="90" t="s">
        <v>8750</v>
      </c>
      <c r="C3886" s="90" t="s">
        <v>102</v>
      </c>
      <c r="D3886" s="90" t="s">
        <v>29</v>
      </c>
      <c r="E3886" s="90" t="s">
        <v>119</v>
      </c>
      <c r="F3886" s="90" t="s">
        <v>17072</v>
      </c>
      <c r="G3886" s="90" t="s">
        <v>17073</v>
      </c>
      <c r="H3886" s="90" t="s">
        <v>920</v>
      </c>
      <c r="I3886" s="90" t="s">
        <v>951</v>
      </c>
      <c r="J3886" s="116">
        <v>305</v>
      </c>
      <c r="K3886" s="90" t="s">
        <v>1963</v>
      </c>
      <c r="L3886" s="90" t="s">
        <v>583</v>
      </c>
      <c r="M3886" s="94" t="str">
        <f t="shared" si="63"/>
        <v>HERNANDEZ Ruben</v>
      </c>
      <c r="N3886" s="94">
        <f>IFERROR(VLOOKUP(A3886,'[2]CLASES-TEMPORADA 2022_2023-2023'!$A:$M,12,0),"")</f>
        <v>10</v>
      </c>
      <c r="O3886" s="90" t="str">
        <f>IFERROR(VLOOKUP(A3886,'[2]CLASES-TEMPORADA 2022_2023-2023'!$A:$M,13,0),"")</f>
        <v>INT</v>
      </c>
    </row>
    <row r="3887" spans="1:15" s="94" customFormat="1" x14ac:dyDescent="0.2">
      <c r="A3887" s="116">
        <v>14656</v>
      </c>
      <c r="B3887" s="90" t="s">
        <v>8750</v>
      </c>
      <c r="C3887" s="90" t="s">
        <v>28</v>
      </c>
      <c r="D3887" s="90" t="s">
        <v>1090</v>
      </c>
      <c r="E3887" s="90" t="s">
        <v>75</v>
      </c>
      <c r="F3887" s="90" t="s">
        <v>6861</v>
      </c>
      <c r="G3887" s="90" t="s">
        <v>17074</v>
      </c>
      <c r="H3887" s="90" t="s">
        <v>913</v>
      </c>
      <c r="I3887" s="90" t="s">
        <v>985</v>
      </c>
      <c r="J3887" s="116">
        <v>673</v>
      </c>
      <c r="K3887" s="90" t="s">
        <v>1963</v>
      </c>
      <c r="L3887" s="90" t="s">
        <v>583</v>
      </c>
      <c r="M3887" s="94" t="str">
        <f t="shared" si="63"/>
        <v>JIMENEZ Jorge</v>
      </c>
      <c r="N3887" s="94" t="str">
        <f>IFERROR(VLOOKUP(A3887,'[2]CLASES-TEMPORADA 2022_2023-2023'!$A:$M,12,0),"")</f>
        <v/>
      </c>
      <c r="O3887" s="90" t="str">
        <f>IFERROR(VLOOKUP(A3887,'[2]CLASES-TEMPORADA 2022_2023-2023'!$A:$M,13,0),"")</f>
        <v/>
      </c>
    </row>
    <row r="3888" spans="1:15" s="94" customFormat="1" x14ac:dyDescent="0.2">
      <c r="A3888" s="116">
        <v>14655</v>
      </c>
      <c r="B3888" s="90" t="s">
        <v>8750</v>
      </c>
      <c r="C3888" s="90" t="s">
        <v>5291</v>
      </c>
      <c r="D3888" s="90" t="s">
        <v>4866</v>
      </c>
      <c r="E3888" s="90" t="s">
        <v>107</v>
      </c>
      <c r="F3888" s="90" t="s">
        <v>6862</v>
      </c>
      <c r="G3888" s="90" t="s">
        <v>17075</v>
      </c>
      <c r="H3888" s="90" t="s">
        <v>913</v>
      </c>
      <c r="I3888" s="90" t="s">
        <v>1179</v>
      </c>
      <c r="J3888" s="116">
        <v>10184</v>
      </c>
      <c r="K3888" s="90" t="s">
        <v>1963</v>
      </c>
      <c r="L3888" s="90" t="s">
        <v>599</v>
      </c>
      <c r="M3888" s="94" t="str">
        <f t="shared" si="63"/>
        <v>CRISTOBAL Ivan</v>
      </c>
      <c r="N3888" s="94">
        <f>IFERROR(VLOOKUP(A3888,'[2]CLASES-TEMPORADA 2022_2023-2023'!$A:$M,12,0),"")</f>
        <v>-1</v>
      </c>
      <c r="O3888" s="90">
        <f>IFERROR(VLOOKUP(A3888,'[2]CLASES-TEMPORADA 2022_2023-2023'!$A:$M,13,0),"")</f>
        <v>0</v>
      </c>
    </row>
    <row r="3889" spans="1:15" s="94" customFormat="1" x14ac:dyDescent="0.2">
      <c r="A3889" s="116">
        <v>14654</v>
      </c>
      <c r="B3889" s="90" t="s">
        <v>8750</v>
      </c>
      <c r="C3889" s="90" t="s">
        <v>6863</v>
      </c>
      <c r="D3889" s="90" t="s">
        <v>22</v>
      </c>
      <c r="E3889" s="90" t="s">
        <v>20</v>
      </c>
      <c r="F3889" s="90" t="s">
        <v>6864</v>
      </c>
      <c r="G3889" s="90" t="s">
        <v>17076</v>
      </c>
      <c r="H3889" s="90" t="s">
        <v>913</v>
      </c>
      <c r="I3889" s="90" t="s">
        <v>953</v>
      </c>
      <c r="J3889" s="116">
        <v>309</v>
      </c>
      <c r="K3889" s="90" t="s">
        <v>1963</v>
      </c>
      <c r="L3889" s="90" t="s">
        <v>583</v>
      </c>
      <c r="M3889" s="94" t="str">
        <f t="shared" si="63"/>
        <v>SAN JUAN Adrian</v>
      </c>
      <c r="N3889" s="94" t="str">
        <f>IFERROR(VLOOKUP(A3889,'[2]CLASES-TEMPORADA 2022_2023-2023'!$A:$M,12,0),"")</f>
        <v/>
      </c>
      <c r="O3889" s="90" t="str">
        <f>IFERROR(VLOOKUP(A3889,'[2]CLASES-TEMPORADA 2022_2023-2023'!$A:$M,13,0),"")</f>
        <v/>
      </c>
    </row>
    <row r="3890" spans="1:15" s="94" customFormat="1" x14ac:dyDescent="0.2">
      <c r="A3890" s="116">
        <v>14653</v>
      </c>
      <c r="B3890" s="90" t="s">
        <v>8750</v>
      </c>
      <c r="C3890" s="90" t="s">
        <v>6865</v>
      </c>
      <c r="D3890" s="90" t="s">
        <v>62</v>
      </c>
      <c r="E3890" s="90" t="s">
        <v>109</v>
      </c>
      <c r="F3890" s="90" t="s">
        <v>6819</v>
      </c>
      <c r="G3890" s="90" t="s">
        <v>17077</v>
      </c>
      <c r="H3890" s="90" t="s">
        <v>913</v>
      </c>
      <c r="I3890" s="90" t="s">
        <v>377</v>
      </c>
      <c r="J3890" s="116">
        <v>674</v>
      </c>
      <c r="K3890" s="90" t="s">
        <v>1963</v>
      </c>
      <c r="L3890" s="90" t="s">
        <v>184</v>
      </c>
      <c r="M3890" s="94" t="str">
        <f t="shared" si="63"/>
        <v>BOLUDA Juan Carlos</v>
      </c>
      <c r="N3890" s="94" t="str">
        <f>IFERROR(VLOOKUP(A3890,'[2]CLASES-TEMPORADA 2022_2023-2023'!$A:$M,12,0),"")</f>
        <v/>
      </c>
      <c r="O3890" s="90" t="str">
        <f>IFERROR(VLOOKUP(A3890,'[2]CLASES-TEMPORADA 2022_2023-2023'!$A:$M,13,0),"")</f>
        <v/>
      </c>
    </row>
    <row r="3891" spans="1:15" s="94" customFormat="1" x14ac:dyDescent="0.2">
      <c r="A3891" s="116">
        <v>14652</v>
      </c>
      <c r="B3891" s="90" t="s">
        <v>8750</v>
      </c>
      <c r="C3891" s="90" t="s">
        <v>1688</v>
      </c>
      <c r="D3891" s="90" t="s">
        <v>2025</v>
      </c>
      <c r="E3891" s="90" t="s">
        <v>54</v>
      </c>
      <c r="F3891" s="90" t="s">
        <v>6866</v>
      </c>
      <c r="G3891" s="90" t="s">
        <v>17078</v>
      </c>
      <c r="H3891" s="90" t="s">
        <v>913</v>
      </c>
      <c r="I3891" s="90" t="s">
        <v>1210</v>
      </c>
      <c r="J3891" s="116">
        <v>668</v>
      </c>
      <c r="K3891" s="90" t="s">
        <v>1963</v>
      </c>
      <c r="L3891" s="90" t="s">
        <v>585</v>
      </c>
      <c r="M3891" s="94" t="str">
        <f t="shared" si="63"/>
        <v>RODILLA Carlos</v>
      </c>
      <c r="N3891" s="94" t="str">
        <f>IFERROR(VLOOKUP(A3891,'[2]CLASES-TEMPORADA 2022_2023-2023'!$A:$M,12,0),"")</f>
        <v/>
      </c>
      <c r="O3891" s="90" t="str">
        <f>IFERROR(VLOOKUP(A3891,'[2]CLASES-TEMPORADA 2022_2023-2023'!$A:$M,13,0),"")</f>
        <v/>
      </c>
    </row>
    <row r="3892" spans="1:15" s="94" customFormat="1" x14ac:dyDescent="0.2">
      <c r="A3892" s="116">
        <v>14649</v>
      </c>
      <c r="B3892" s="90" t="s">
        <v>8750</v>
      </c>
      <c r="C3892" s="90" t="s">
        <v>1688</v>
      </c>
      <c r="D3892" s="90" t="s">
        <v>2025</v>
      </c>
      <c r="E3892" s="90" t="s">
        <v>48</v>
      </c>
      <c r="F3892" s="90" t="s">
        <v>4492</v>
      </c>
      <c r="G3892" s="90" t="s">
        <v>17079</v>
      </c>
      <c r="H3892" s="90" t="s">
        <v>913</v>
      </c>
      <c r="I3892" s="90" t="s">
        <v>1210</v>
      </c>
      <c r="J3892" s="116">
        <v>668</v>
      </c>
      <c r="K3892" s="90" t="s">
        <v>1963</v>
      </c>
      <c r="L3892" s="90" t="s">
        <v>585</v>
      </c>
      <c r="M3892" s="94" t="str">
        <f t="shared" si="63"/>
        <v>RODILLA Javier</v>
      </c>
      <c r="N3892" s="94" t="str">
        <f>IFERROR(VLOOKUP(A3892,'[2]CLASES-TEMPORADA 2022_2023-2023'!$A:$M,12,0),"")</f>
        <v/>
      </c>
      <c r="O3892" s="90" t="str">
        <f>IFERROR(VLOOKUP(A3892,'[2]CLASES-TEMPORADA 2022_2023-2023'!$A:$M,13,0),"")</f>
        <v/>
      </c>
    </row>
    <row r="3893" spans="1:15" s="94" customFormat="1" x14ac:dyDescent="0.2">
      <c r="A3893" s="116">
        <v>14647</v>
      </c>
      <c r="B3893" s="90" t="s">
        <v>8750</v>
      </c>
      <c r="C3893" s="90" t="s">
        <v>1168</v>
      </c>
      <c r="D3893" s="90" t="s">
        <v>1530</v>
      </c>
      <c r="E3893" s="90" t="s">
        <v>2034</v>
      </c>
      <c r="F3893" s="90" t="s">
        <v>17080</v>
      </c>
      <c r="G3893" s="90" t="s">
        <v>17081</v>
      </c>
      <c r="H3893" s="90" t="s">
        <v>909</v>
      </c>
      <c r="I3893" s="90" t="s">
        <v>1089</v>
      </c>
      <c r="J3893" s="116">
        <v>10053</v>
      </c>
      <c r="K3893" s="90" t="s">
        <v>1963</v>
      </c>
      <c r="L3893" s="90" t="s">
        <v>585</v>
      </c>
      <c r="M3893" s="94" t="str">
        <f t="shared" si="63"/>
        <v>BALAGUER Victor</v>
      </c>
      <c r="N3893" s="94" t="str">
        <f>IFERROR(VLOOKUP(A3893,'[2]CLASES-TEMPORADA 2022_2023-2023'!$A:$M,12,0),"")</f>
        <v/>
      </c>
      <c r="O3893" s="90" t="str">
        <f>IFERROR(VLOOKUP(A3893,'[2]CLASES-TEMPORADA 2022_2023-2023'!$A:$M,13,0),"")</f>
        <v/>
      </c>
    </row>
    <row r="3894" spans="1:15" s="94" customFormat="1" x14ac:dyDescent="0.2">
      <c r="A3894" s="116">
        <v>14636</v>
      </c>
      <c r="B3894" s="90" t="s">
        <v>8750</v>
      </c>
      <c r="C3894" s="90" t="s">
        <v>6867</v>
      </c>
      <c r="D3894" s="90" t="s">
        <v>2568</v>
      </c>
      <c r="E3894" s="90" t="s">
        <v>6868</v>
      </c>
      <c r="F3894" s="90" t="s">
        <v>6869</v>
      </c>
      <c r="G3894" s="90" t="s">
        <v>17082</v>
      </c>
      <c r="H3894" s="90" t="s">
        <v>913</v>
      </c>
      <c r="I3894" s="90" t="s">
        <v>1150</v>
      </c>
      <c r="J3894" s="116">
        <v>439</v>
      </c>
      <c r="K3894" s="90" t="s">
        <v>1963</v>
      </c>
      <c r="L3894" s="90" t="s">
        <v>583</v>
      </c>
      <c r="M3894" s="94" t="str">
        <f t="shared" si="63"/>
        <v>ZARZA Nuno Alfonso</v>
      </c>
      <c r="N3894" s="94" t="str">
        <f>IFERROR(VLOOKUP(A3894,'[2]CLASES-TEMPORADA 2022_2023-2023'!$A:$M,12,0),"")</f>
        <v/>
      </c>
      <c r="O3894" s="90" t="str">
        <f>IFERROR(VLOOKUP(A3894,'[2]CLASES-TEMPORADA 2022_2023-2023'!$A:$M,13,0),"")</f>
        <v/>
      </c>
    </row>
    <row r="3895" spans="1:15" s="94" customFormat="1" x14ac:dyDescent="0.2">
      <c r="A3895" s="116">
        <v>14625</v>
      </c>
      <c r="B3895" s="90" t="s">
        <v>8750</v>
      </c>
      <c r="C3895" s="90" t="s">
        <v>160</v>
      </c>
      <c r="D3895" s="90" t="s">
        <v>6870</v>
      </c>
      <c r="E3895" s="90" t="s">
        <v>79</v>
      </c>
      <c r="F3895" s="90" t="s">
        <v>6871</v>
      </c>
      <c r="G3895" s="90" t="s">
        <v>17083</v>
      </c>
      <c r="H3895" s="90" t="s">
        <v>909</v>
      </c>
      <c r="I3895" s="90" t="s">
        <v>17084</v>
      </c>
      <c r="J3895" s="116">
        <v>362</v>
      </c>
      <c r="K3895" s="90" t="s">
        <v>1963</v>
      </c>
      <c r="L3895" s="90" t="s">
        <v>599</v>
      </c>
      <c r="M3895" s="94" t="str">
        <f t="shared" si="63"/>
        <v>NUÑEZ Miguel</v>
      </c>
      <c r="N3895" s="94" t="str">
        <f>IFERROR(VLOOKUP(A3895,'[2]CLASES-TEMPORADA 2022_2023-2023'!$A:$M,12,0),"")</f>
        <v/>
      </c>
      <c r="O3895" s="90" t="str">
        <f>IFERROR(VLOOKUP(A3895,'[2]CLASES-TEMPORADA 2022_2023-2023'!$A:$M,13,0),"")</f>
        <v/>
      </c>
    </row>
    <row r="3896" spans="1:15" s="94" customFormat="1" x14ac:dyDescent="0.2">
      <c r="A3896" s="116">
        <v>14617</v>
      </c>
      <c r="B3896" s="90" t="s">
        <v>10851</v>
      </c>
      <c r="C3896" s="90" t="s">
        <v>6872</v>
      </c>
      <c r="D3896" s="90" t="s">
        <v>1529</v>
      </c>
      <c r="E3896" s="90" t="s">
        <v>6873</v>
      </c>
      <c r="F3896" s="90" t="s">
        <v>6874</v>
      </c>
      <c r="G3896" s="90" t="s">
        <v>17085</v>
      </c>
      <c r="H3896" s="90" t="s">
        <v>913</v>
      </c>
      <c r="I3896" s="90" t="s">
        <v>921</v>
      </c>
      <c r="J3896" s="116">
        <v>78</v>
      </c>
      <c r="K3896" s="90" t="s">
        <v>1963</v>
      </c>
      <c r="L3896" s="90" t="s">
        <v>583</v>
      </c>
      <c r="M3896" s="94" t="str">
        <f t="shared" si="63"/>
        <v>MATELLANES Aitana</v>
      </c>
      <c r="N3896" s="94" t="str">
        <f>IFERROR(VLOOKUP(A3896,'[2]CLASES-TEMPORADA 2022_2023-2023'!$A:$M,12,0),"")</f>
        <v/>
      </c>
      <c r="O3896" s="90" t="str">
        <f>IFERROR(VLOOKUP(A3896,'[2]CLASES-TEMPORADA 2022_2023-2023'!$A:$M,13,0),"")</f>
        <v/>
      </c>
    </row>
    <row r="3897" spans="1:15" s="94" customFormat="1" x14ac:dyDescent="0.2">
      <c r="A3897" s="116">
        <v>14607</v>
      </c>
      <c r="B3897" s="90" t="s">
        <v>8750</v>
      </c>
      <c r="C3897" s="90" t="s">
        <v>3635</v>
      </c>
      <c r="D3897" s="90" t="s">
        <v>4030</v>
      </c>
      <c r="E3897" s="90" t="s">
        <v>6875</v>
      </c>
      <c r="F3897" s="90" t="s">
        <v>2143</v>
      </c>
      <c r="G3897" s="90" t="s">
        <v>17086</v>
      </c>
      <c r="H3897" s="90" t="s">
        <v>920</v>
      </c>
      <c r="I3897" s="90" t="s">
        <v>2116</v>
      </c>
      <c r="J3897" s="116">
        <v>10463</v>
      </c>
      <c r="K3897" s="90" t="s">
        <v>1963</v>
      </c>
      <c r="L3897" s="90" t="s">
        <v>583</v>
      </c>
      <c r="M3897" s="94" t="str">
        <f t="shared" ref="M3897:M3960" si="64">CONCATENATE(C3897," ",PROPER(E3897))</f>
        <v>LUQUE Álvaro</v>
      </c>
      <c r="N3897" s="94" t="str">
        <f>IFERROR(VLOOKUP(A3897,'[2]CLASES-TEMPORADA 2022_2023-2023'!$A:$M,12,0),"")</f>
        <v/>
      </c>
      <c r="O3897" s="90" t="str">
        <f>IFERROR(VLOOKUP(A3897,'[2]CLASES-TEMPORADA 2022_2023-2023'!$A:$M,13,0),"")</f>
        <v/>
      </c>
    </row>
    <row r="3898" spans="1:15" s="94" customFormat="1" x14ac:dyDescent="0.2">
      <c r="A3898" s="116">
        <v>14596</v>
      </c>
      <c r="B3898" s="90" t="s">
        <v>8750</v>
      </c>
      <c r="C3898" s="90" t="s">
        <v>2062</v>
      </c>
      <c r="D3898" s="90" t="s">
        <v>2062</v>
      </c>
      <c r="E3898" s="90" t="s">
        <v>77</v>
      </c>
      <c r="F3898" s="90" t="s">
        <v>6876</v>
      </c>
      <c r="G3898" s="90" t="s">
        <v>17087</v>
      </c>
      <c r="H3898" s="90" t="s">
        <v>913</v>
      </c>
      <c r="I3898" s="90" t="s">
        <v>915</v>
      </c>
      <c r="J3898" s="116">
        <v>37</v>
      </c>
      <c r="K3898" s="90" t="s">
        <v>1963</v>
      </c>
      <c r="L3898" s="90" t="s">
        <v>185</v>
      </c>
      <c r="M3898" s="94" t="str">
        <f t="shared" si="64"/>
        <v>OLMEDO Alberto</v>
      </c>
      <c r="N3898" s="94" t="str">
        <f>IFERROR(VLOOKUP(A3898,'[2]CLASES-TEMPORADA 2022_2023-2023'!$A:$M,12,0),"")</f>
        <v/>
      </c>
      <c r="O3898" s="90" t="str">
        <f>IFERROR(VLOOKUP(A3898,'[2]CLASES-TEMPORADA 2022_2023-2023'!$A:$M,13,0),"")</f>
        <v/>
      </c>
    </row>
    <row r="3899" spans="1:15" s="94" customFormat="1" x14ac:dyDescent="0.2">
      <c r="A3899" s="116">
        <v>14591</v>
      </c>
      <c r="B3899" s="90" t="s">
        <v>8750</v>
      </c>
      <c r="C3899" s="90" t="s">
        <v>1601</v>
      </c>
      <c r="D3899" s="90" t="s">
        <v>1529</v>
      </c>
      <c r="E3899" s="90" t="s">
        <v>3473</v>
      </c>
      <c r="F3899" s="90" t="s">
        <v>6877</v>
      </c>
      <c r="G3899" s="90" t="s">
        <v>17088</v>
      </c>
      <c r="H3899" s="90" t="s">
        <v>920</v>
      </c>
      <c r="I3899" s="90" t="s">
        <v>4126</v>
      </c>
      <c r="J3899" s="116">
        <v>702</v>
      </c>
      <c r="K3899" s="90" t="s">
        <v>1963</v>
      </c>
      <c r="L3899" s="90" t="s">
        <v>520</v>
      </c>
      <c r="M3899" s="94" t="str">
        <f t="shared" si="64"/>
        <v>LÓPEZ Elio</v>
      </c>
      <c r="N3899" s="94" t="str">
        <f>IFERROR(VLOOKUP(A3899,'[2]CLASES-TEMPORADA 2022_2023-2023'!$A:$M,12,0),"")</f>
        <v/>
      </c>
      <c r="O3899" s="90" t="str">
        <f>IFERROR(VLOOKUP(A3899,'[2]CLASES-TEMPORADA 2022_2023-2023'!$A:$M,13,0),"")</f>
        <v/>
      </c>
    </row>
    <row r="3900" spans="1:15" s="94" customFormat="1" x14ac:dyDescent="0.2">
      <c r="A3900" s="116">
        <v>14569</v>
      </c>
      <c r="B3900" s="90" t="s">
        <v>8750</v>
      </c>
      <c r="C3900" s="90" t="s">
        <v>6878</v>
      </c>
      <c r="D3900" s="90"/>
      <c r="E3900" s="90" t="s">
        <v>1037</v>
      </c>
      <c r="F3900" s="90" t="s">
        <v>6879</v>
      </c>
      <c r="G3900" s="90" t="s">
        <v>17089</v>
      </c>
      <c r="H3900" s="90" t="s">
        <v>920</v>
      </c>
      <c r="I3900" s="90" t="s">
        <v>1196</v>
      </c>
      <c r="J3900" s="116">
        <v>664</v>
      </c>
      <c r="K3900" s="90" t="s">
        <v>2014</v>
      </c>
      <c r="L3900" s="90" t="s">
        <v>520</v>
      </c>
      <c r="M3900" s="94" t="str">
        <f t="shared" si="64"/>
        <v>STUZNINSKIY Vladimir</v>
      </c>
      <c r="N3900" s="94" t="str">
        <f>IFERROR(VLOOKUP(A3900,'[2]CLASES-TEMPORADA 2022_2023-2023'!$A:$M,12,0),"")</f>
        <v/>
      </c>
      <c r="O3900" s="90" t="str">
        <f>IFERROR(VLOOKUP(A3900,'[2]CLASES-TEMPORADA 2022_2023-2023'!$A:$M,13,0),"")</f>
        <v/>
      </c>
    </row>
    <row r="3901" spans="1:15" s="94" customFormat="1" x14ac:dyDescent="0.2">
      <c r="A3901" s="116">
        <v>14564</v>
      </c>
      <c r="B3901" s="90" t="s">
        <v>8750</v>
      </c>
      <c r="C3901" s="90" t="s">
        <v>8607</v>
      </c>
      <c r="D3901" s="90" t="s">
        <v>8110</v>
      </c>
      <c r="E3901" s="90" t="s">
        <v>2827</v>
      </c>
      <c r="F3901" s="90" t="s">
        <v>8608</v>
      </c>
      <c r="G3901" s="90" t="s">
        <v>17090</v>
      </c>
      <c r="H3901" s="90" t="s">
        <v>920</v>
      </c>
      <c r="I3901" s="90" t="s">
        <v>835</v>
      </c>
      <c r="J3901" s="116">
        <v>10434</v>
      </c>
      <c r="K3901" s="90" t="s">
        <v>1963</v>
      </c>
      <c r="L3901" s="90" t="s">
        <v>588</v>
      </c>
      <c r="M3901" s="94" t="str">
        <f t="shared" si="64"/>
        <v>PERALTA Victor Manuel</v>
      </c>
      <c r="N3901" s="94" t="str">
        <f>IFERROR(VLOOKUP(A3901,'[2]CLASES-TEMPORADA 2022_2023-2023'!$A:$M,12,0),"")</f>
        <v/>
      </c>
      <c r="O3901" s="90" t="str">
        <f>IFERROR(VLOOKUP(A3901,'[2]CLASES-TEMPORADA 2022_2023-2023'!$A:$M,13,0),"")</f>
        <v/>
      </c>
    </row>
    <row r="3902" spans="1:15" s="94" customFormat="1" x14ac:dyDescent="0.2">
      <c r="A3902" s="116">
        <v>14527</v>
      </c>
      <c r="B3902" s="90" t="s">
        <v>8750</v>
      </c>
      <c r="C3902" s="90" t="s">
        <v>6880</v>
      </c>
      <c r="D3902" s="90" t="s">
        <v>1582</v>
      </c>
      <c r="E3902" s="90" t="s">
        <v>6881</v>
      </c>
      <c r="F3902" s="90" t="s">
        <v>6882</v>
      </c>
      <c r="G3902" s="90" t="s">
        <v>17091</v>
      </c>
      <c r="H3902" s="90" t="s">
        <v>913</v>
      </c>
      <c r="I3902" s="90" t="s">
        <v>1189</v>
      </c>
      <c r="J3902" s="116">
        <v>10014</v>
      </c>
      <c r="K3902" s="90" t="s">
        <v>1963</v>
      </c>
      <c r="L3902" s="90" t="s">
        <v>185</v>
      </c>
      <c r="M3902" s="94" t="str">
        <f t="shared" si="64"/>
        <v>RUÍZ Pedro Miguel</v>
      </c>
      <c r="N3902" s="94" t="str">
        <f>IFERROR(VLOOKUP(A3902,'[2]CLASES-TEMPORADA 2022_2023-2023'!$A:$M,12,0),"")</f>
        <v/>
      </c>
      <c r="O3902" s="90" t="str">
        <f>IFERROR(VLOOKUP(A3902,'[2]CLASES-TEMPORADA 2022_2023-2023'!$A:$M,13,0),"")</f>
        <v/>
      </c>
    </row>
    <row r="3903" spans="1:15" s="94" customFormat="1" x14ac:dyDescent="0.2">
      <c r="A3903" s="116">
        <v>14495</v>
      </c>
      <c r="B3903" s="90" t="s">
        <v>8750</v>
      </c>
      <c r="C3903" s="90" t="s">
        <v>6883</v>
      </c>
      <c r="D3903" s="90" t="s">
        <v>6884</v>
      </c>
      <c r="E3903" s="90" t="s">
        <v>57</v>
      </c>
      <c r="F3903" s="90" t="s">
        <v>6885</v>
      </c>
      <c r="G3903" s="90" t="s">
        <v>17092</v>
      </c>
      <c r="H3903" s="90" t="s">
        <v>913</v>
      </c>
      <c r="I3903" s="90" t="s">
        <v>1169</v>
      </c>
      <c r="J3903" s="116">
        <v>678</v>
      </c>
      <c r="K3903" s="90" t="s">
        <v>1963</v>
      </c>
      <c r="L3903" s="90" t="s">
        <v>586</v>
      </c>
      <c r="M3903" s="94" t="str">
        <f t="shared" si="64"/>
        <v>HORRILLO Fernando</v>
      </c>
      <c r="N3903" s="94" t="str">
        <f>IFERROR(VLOOKUP(A3903,'[2]CLASES-TEMPORADA 2022_2023-2023'!$A:$M,12,0),"")</f>
        <v/>
      </c>
      <c r="O3903" s="90" t="str">
        <f>IFERROR(VLOOKUP(A3903,'[2]CLASES-TEMPORADA 2022_2023-2023'!$A:$M,13,0),"")</f>
        <v/>
      </c>
    </row>
    <row r="3904" spans="1:15" s="94" customFormat="1" x14ac:dyDescent="0.2">
      <c r="A3904" s="116">
        <v>14473</v>
      </c>
      <c r="B3904" s="90" t="s">
        <v>10851</v>
      </c>
      <c r="C3904" s="90" t="s">
        <v>135</v>
      </c>
      <c r="D3904" s="90" t="s">
        <v>38</v>
      </c>
      <c r="E3904" s="90" t="s">
        <v>2161</v>
      </c>
      <c r="F3904" s="90" t="s">
        <v>11062</v>
      </c>
      <c r="G3904" s="90" t="s">
        <v>17093</v>
      </c>
      <c r="H3904" s="90" t="s">
        <v>913</v>
      </c>
      <c r="I3904" s="90" t="s">
        <v>921</v>
      </c>
      <c r="J3904" s="116">
        <v>78</v>
      </c>
      <c r="K3904" s="90" t="s">
        <v>1963</v>
      </c>
      <c r="L3904" s="90" t="s">
        <v>583</v>
      </c>
      <c r="M3904" s="94" t="str">
        <f t="shared" si="64"/>
        <v>RICO Eva</v>
      </c>
      <c r="N3904" s="94" t="str">
        <f>IFERROR(VLOOKUP(A3904,'[2]CLASES-TEMPORADA 2022_2023-2023'!$A:$M,12,0),"")</f>
        <v/>
      </c>
      <c r="O3904" s="90" t="str">
        <f>IFERROR(VLOOKUP(A3904,'[2]CLASES-TEMPORADA 2022_2023-2023'!$A:$M,13,0),"")</f>
        <v/>
      </c>
    </row>
    <row r="3905" spans="1:15" s="94" customFormat="1" x14ac:dyDescent="0.2">
      <c r="A3905" s="116">
        <v>14467</v>
      </c>
      <c r="B3905" s="90" t="s">
        <v>8750</v>
      </c>
      <c r="C3905" s="90" t="s">
        <v>6246</v>
      </c>
      <c r="D3905" s="90" t="s">
        <v>1070</v>
      </c>
      <c r="E3905" s="90" t="s">
        <v>54</v>
      </c>
      <c r="F3905" s="90" t="s">
        <v>6713</v>
      </c>
      <c r="G3905" s="90" t="s">
        <v>17094</v>
      </c>
      <c r="H3905" s="90" t="s">
        <v>913</v>
      </c>
      <c r="I3905" s="90" t="s">
        <v>1133</v>
      </c>
      <c r="J3905" s="116">
        <v>43</v>
      </c>
      <c r="K3905" s="90" t="s">
        <v>1963</v>
      </c>
      <c r="L3905" s="90" t="s">
        <v>520</v>
      </c>
      <c r="M3905" s="94" t="str">
        <f t="shared" si="64"/>
        <v>CASAL Carlos</v>
      </c>
      <c r="N3905" s="94" t="str">
        <f>IFERROR(VLOOKUP(A3905,'[2]CLASES-TEMPORADA 2022_2023-2023'!$A:$M,12,0),"")</f>
        <v/>
      </c>
      <c r="O3905" s="90" t="str">
        <f>IFERROR(VLOOKUP(A3905,'[2]CLASES-TEMPORADA 2022_2023-2023'!$A:$M,13,0),"")</f>
        <v/>
      </c>
    </row>
    <row r="3906" spans="1:15" s="94" customFormat="1" x14ac:dyDescent="0.2">
      <c r="A3906" s="116">
        <v>14452</v>
      </c>
      <c r="B3906" s="90" t="s">
        <v>10851</v>
      </c>
      <c r="C3906" s="90" t="s">
        <v>1098</v>
      </c>
      <c r="D3906" s="90" t="s">
        <v>31</v>
      </c>
      <c r="E3906" s="90" t="s">
        <v>4510</v>
      </c>
      <c r="F3906" s="90" t="s">
        <v>6886</v>
      </c>
      <c r="G3906" s="90" t="s">
        <v>17095</v>
      </c>
      <c r="H3906" s="90" t="s">
        <v>913</v>
      </c>
      <c r="I3906" s="90" t="s">
        <v>1127</v>
      </c>
      <c r="J3906" s="116">
        <v>67</v>
      </c>
      <c r="K3906" s="90" t="s">
        <v>1963</v>
      </c>
      <c r="L3906" s="90" t="s">
        <v>520</v>
      </c>
      <c r="M3906" s="94" t="str">
        <f t="shared" si="64"/>
        <v>PAZ Maria Dolores</v>
      </c>
      <c r="N3906" s="94" t="str">
        <f>IFERROR(VLOOKUP(A3906,'[2]CLASES-TEMPORADA 2022_2023-2023'!$A:$M,12,0),"")</f>
        <v/>
      </c>
      <c r="O3906" s="90" t="str">
        <f>IFERROR(VLOOKUP(A3906,'[2]CLASES-TEMPORADA 2022_2023-2023'!$A:$M,13,0),"")</f>
        <v/>
      </c>
    </row>
    <row r="3907" spans="1:15" s="94" customFormat="1" x14ac:dyDescent="0.2">
      <c r="A3907" s="116">
        <v>11199</v>
      </c>
      <c r="B3907" s="90" t="s">
        <v>10851</v>
      </c>
      <c r="C3907" s="90" t="s">
        <v>168</v>
      </c>
      <c r="D3907" s="90" t="s">
        <v>6887</v>
      </c>
      <c r="E3907" s="90" t="s">
        <v>2933</v>
      </c>
      <c r="F3907" s="90" t="s">
        <v>4255</v>
      </c>
      <c r="G3907" s="90" t="s">
        <v>17096</v>
      </c>
      <c r="H3907" s="90" t="s">
        <v>913</v>
      </c>
      <c r="I3907" s="90" t="s">
        <v>1176</v>
      </c>
      <c r="J3907" s="116">
        <v>10133</v>
      </c>
      <c r="K3907" s="90" t="s">
        <v>1963</v>
      </c>
      <c r="L3907" s="90" t="s">
        <v>591</v>
      </c>
      <c r="M3907" s="94" t="str">
        <f t="shared" si="64"/>
        <v>PÉREZ Andrea</v>
      </c>
      <c r="N3907" s="94" t="str">
        <f>IFERROR(VLOOKUP(A3907,'[2]CLASES-TEMPORADA 2022_2023-2023'!$A:$M,12,0),"")</f>
        <v/>
      </c>
      <c r="O3907" s="90" t="str">
        <f>IFERROR(VLOOKUP(A3907,'[2]CLASES-TEMPORADA 2022_2023-2023'!$A:$M,13,0),"")</f>
        <v/>
      </c>
    </row>
    <row r="3908" spans="1:15" s="94" customFormat="1" x14ac:dyDescent="0.2">
      <c r="A3908" s="116">
        <v>11171</v>
      </c>
      <c r="B3908" s="90" t="s">
        <v>8750</v>
      </c>
      <c r="C3908" s="90" t="s">
        <v>1298</v>
      </c>
      <c r="D3908" s="90" t="s">
        <v>1529</v>
      </c>
      <c r="E3908" s="90" t="s">
        <v>17097</v>
      </c>
      <c r="F3908" s="90" t="s">
        <v>17098</v>
      </c>
      <c r="G3908" s="90" t="s">
        <v>17099</v>
      </c>
      <c r="H3908" s="90" t="s">
        <v>909</v>
      </c>
      <c r="I3908" s="90" t="s">
        <v>4699</v>
      </c>
      <c r="J3908" s="116">
        <v>10008</v>
      </c>
      <c r="K3908" s="90" t="s">
        <v>1963</v>
      </c>
      <c r="L3908" s="90" t="s">
        <v>583</v>
      </c>
      <c r="M3908" s="94" t="str">
        <f t="shared" si="64"/>
        <v>GUERRERO Óscar</v>
      </c>
      <c r="N3908" s="94" t="str">
        <f>IFERROR(VLOOKUP(A3908,'[2]CLASES-TEMPORADA 2022_2023-2023'!$A:$M,12,0),"")</f>
        <v/>
      </c>
      <c r="O3908" s="90" t="str">
        <f>IFERROR(VLOOKUP(A3908,'[2]CLASES-TEMPORADA 2022_2023-2023'!$A:$M,13,0),"")</f>
        <v/>
      </c>
    </row>
    <row r="3909" spans="1:15" s="94" customFormat="1" x14ac:dyDescent="0.2">
      <c r="A3909" s="116">
        <v>11154</v>
      </c>
      <c r="B3909" s="90" t="s">
        <v>8750</v>
      </c>
      <c r="C3909" s="90" t="s">
        <v>1529</v>
      </c>
      <c r="D3909" s="90" t="s">
        <v>5549</v>
      </c>
      <c r="E3909" s="90" t="s">
        <v>5148</v>
      </c>
      <c r="F3909" s="90" t="s">
        <v>6888</v>
      </c>
      <c r="G3909" s="90" t="s">
        <v>17100</v>
      </c>
      <c r="H3909" s="90" t="s">
        <v>913</v>
      </c>
      <c r="I3909" s="90" t="s">
        <v>1153</v>
      </c>
      <c r="J3909" s="116">
        <v>444</v>
      </c>
      <c r="K3909" s="90" t="s">
        <v>1963</v>
      </c>
      <c r="L3909" s="90" t="s">
        <v>520</v>
      </c>
      <c r="M3909" s="94" t="str">
        <f t="shared" si="64"/>
        <v>GARCÍA Tomás</v>
      </c>
      <c r="N3909" s="94" t="str">
        <f>IFERROR(VLOOKUP(A3909,'[2]CLASES-TEMPORADA 2022_2023-2023'!$A:$M,12,0),"")</f>
        <v/>
      </c>
      <c r="O3909" s="90" t="str">
        <f>IFERROR(VLOOKUP(A3909,'[2]CLASES-TEMPORADA 2022_2023-2023'!$A:$M,13,0),"")</f>
        <v/>
      </c>
    </row>
    <row r="3910" spans="1:15" s="94" customFormat="1" x14ac:dyDescent="0.2">
      <c r="A3910" s="116">
        <v>11135</v>
      </c>
      <c r="B3910" s="90" t="s">
        <v>8750</v>
      </c>
      <c r="C3910" s="90" t="s">
        <v>6889</v>
      </c>
      <c r="D3910" s="90" t="s">
        <v>6890</v>
      </c>
      <c r="E3910" s="90" t="s">
        <v>3428</v>
      </c>
      <c r="F3910" s="90" t="s">
        <v>6891</v>
      </c>
      <c r="G3910" s="90" t="s">
        <v>17101</v>
      </c>
      <c r="H3910" s="90" t="s">
        <v>913</v>
      </c>
      <c r="I3910" s="90" t="s">
        <v>1123</v>
      </c>
      <c r="J3910" s="116">
        <v>87</v>
      </c>
      <c r="K3910" s="90" t="s">
        <v>1963</v>
      </c>
      <c r="L3910" s="90" t="s">
        <v>627</v>
      </c>
      <c r="M3910" s="94" t="str">
        <f t="shared" si="64"/>
        <v>ZUGASTI Xabier</v>
      </c>
      <c r="N3910" s="94" t="str">
        <f>IFERROR(VLOOKUP(A3910,'[2]CLASES-TEMPORADA 2022_2023-2023'!$A:$M,12,0),"")</f>
        <v/>
      </c>
      <c r="O3910" s="90" t="str">
        <f>IFERROR(VLOOKUP(A3910,'[2]CLASES-TEMPORADA 2022_2023-2023'!$A:$M,13,0),"")</f>
        <v/>
      </c>
    </row>
    <row r="3911" spans="1:15" s="94" customFormat="1" x14ac:dyDescent="0.2">
      <c r="A3911" s="116">
        <v>11119</v>
      </c>
      <c r="B3911" s="90" t="s">
        <v>8750</v>
      </c>
      <c r="C3911" s="90" t="s">
        <v>6892</v>
      </c>
      <c r="D3911" s="90" t="s">
        <v>3709</v>
      </c>
      <c r="E3911" s="90" t="s">
        <v>6893</v>
      </c>
      <c r="F3911" s="90" t="s">
        <v>6894</v>
      </c>
      <c r="G3911" s="90" t="s">
        <v>17102</v>
      </c>
      <c r="H3911" s="90" t="s">
        <v>920</v>
      </c>
      <c r="I3911" s="90" t="s">
        <v>985</v>
      </c>
      <c r="J3911" s="116">
        <v>673</v>
      </c>
      <c r="K3911" s="90" t="s">
        <v>1963</v>
      </c>
      <c r="L3911" s="90" t="s">
        <v>583</v>
      </c>
      <c r="M3911" s="94" t="str">
        <f t="shared" si="64"/>
        <v>MARTIN-HERVAS Eugenio</v>
      </c>
      <c r="N3911" s="94" t="str">
        <f>IFERROR(VLOOKUP(A3911,'[2]CLASES-TEMPORADA 2022_2023-2023'!$A:$M,12,0),"")</f>
        <v/>
      </c>
      <c r="O3911" s="90" t="str">
        <f>IFERROR(VLOOKUP(A3911,'[2]CLASES-TEMPORADA 2022_2023-2023'!$A:$M,13,0),"")</f>
        <v/>
      </c>
    </row>
    <row r="3912" spans="1:15" s="94" customFormat="1" x14ac:dyDescent="0.2">
      <c r="A3912" s="116">
        <v>11116</v>
      </c>
      <c r="B3912" s="90" t="s">
        <v>8750</v>
      </c>
      <c r="C3912" s="90" t="s">
        <v>998</v>
      </c>
      <c r="D3912" s="90" t="s">
        <v>1139</v>
      </c>
      <c r="E3912" s="90" t="s">
        <v>43</v>
      </c>
      <c r="F3912" s="90" t="s">
        <v>6895</v>
      </c>
      <c r="G3912" s="90" t="s">
        <v>17103</v>
      </c>
      <c r="H3912" s="90" t="s">
        <v>920</v>
      </c>
      <c r="I3912" s="90" t="s">
        <v>1200</v>
      </c>
      <c r="J3912" s="116">
        <v>10145</v>
      </c>
      <c r="K3912" s="90" t="s">
        <v>1963</v>
      </c>
      <c r="L3912" s="90" t="s">
        <v>185</v>
      </c>
      <c r="M3912" s="94" t="str">
        <f t="shared" si="64"/>
        <v>MARIN Antonio</v>
      </c>
      <c r="N3912" s="94" t="str">
        <f>IFERROR(VLOOKUP(A3912,'[2]CLASES-TEMPORADA 2022_2023-2023'!$A:$M,12,0),"")</f>
        <v/>
      </c>
      <c r="O3912" s="90" t="str">
        <f>IFERROR(VLOOKUP(A3912,'[2]CLASES-TEMPORADA 2022_2023-2023'!$A:$M,13,0),"")</f>
        <v/>
      </c>
    </row>
    <row r="3913" spans="1:15" s="94" customFormat="1" x14ac:dyDescent="0.2">
      <c r="A3913" s="116">
        <v>11115</v>
      </c>
      <c r="B3913" s="90" t="s">
        <v>8750</v>
      </c>
      <c r="C3913" s="90" t="s">
        <v>5230</v>
      </c>
      <c r="D3913" s="90" t="s">
        <v>6896</v>
      </c>
      <c r="E3913" s="90" t="s">
        <v>4429</v>
      </c>
      <c r="F3913" s="90" t="s">
        <v>6897</v>
      </c>
      <c r="G3913" s="90" t="s">
        <v>17104</v>
      </c>
      <c r="H3913" s="90" t="s">
        <v>920</v>
      </c>
      <c r="I3913" s="90" t="s">
        <v>1200</v>
      </c>
      <c r="J3913" s="116">
        <v>10145</v>
      </c>
      <c r="K3913" s="90" t="s">
        <v>1963</v>
      </c>
      <c r="L3913" s="90" t="s">
        <v>185</v>
      </c>
      <c r="M3913" s="94" t="str">
        <f t="shared" si="64"/>
        <v>MERCADER Jonathan</v>
      </c>
      <c r="N3913" s="94" t="str">
        <f>IFERROR(VLOOKUP(A3913,'[2]CLASES-TEMPORADA 2022_2023-2023'!$A:$M,12,0),"")</f>
        <v/>
      </c>
      <c r="O3913" s="90" t="str">
        <f>IFERROR(VLOOKUP(A3913,'[2]CLASES-TEMPORADA 2022_2023-2023'!$A:$M,13,0),"")</f>
        <v/>
      </c>
    </row>
    <row r="3914" spans="1:15" s="94" customFormat="1" x14ac:dyDescent="0.2">
      <c r="A3914" s="116">
        <v>11100</v>
      </c>
      <c r="B3914" s="90" t="s">
        <v>8750</v>
      </c>
      <c r="C3914" s="90" t="s">
        <v>17105</v>
      </c>
      <c r="D3914" s="90" t="s">
        <v>101</v>
      </c>
      <c r="E3914" s="90" t="s">
        <v>48</v>
      </c>
      <c r="F3914" s="90" t="s">
        <v>17106</v>
      </c>
      <c r="G3914" s="90" t="s">
        <v>17107</v>
      </c>
      <c r="H3914" s="90" t="s">
        <v>920</v>
      </c>
      <c r="I3914" s="90" t="s">
        <v>1009</v>
      </c>
      <c r="J3914" s="116">
        <v>10098</v>
      </c>
      <c r="K3914" s="90" t="s">
        <v>1963</v>
      </c>
      <c r="L3914" s="90" t="s">
        <v>591</v>
      </c>
      <c r="M3914" s="94" t="str">
        <f t="shared" si="64"/>
        <v>MARMOL Javier</v>
      </c>
      <c r="N3914" s="94" t="str">
        <f>IFERROR(VLOOKUP(A3914,'[2]CLASES-TEMPORADA 2022_2023-2023'!$A:$M,12,0),"")</f>
        <v/>
      </c>
      <c r="O3914" s="90" t="str">
        <f>IFERROR(VLOOKUP(A3914,'[2]CLASES-TEMPORADA 2022_2023-2023'!$A:$M,13,0),"")</f>
        <v/>
      </c>
    </row>
    <row r="3915" spans="1:15" s="94" customFormat="1" x14ac:dyDescent="0.2">
      <c r="A3915" s="116">
        <v>11086</v>
      </c>
      <c r="B3915" s="90" t="s">
        <v>8750</v>
      </c>
      <c r="C3915" s="90" t="s">
        <v>1040</v>
      </c>
      <c r="D3915" s="90" t="s">
        <v>1529</v>
      </c>
      <c r="E3915" s="90" t="s">
        <v>1296</v>
      </c>
      <c r="F3915" s="90" t="s">
        <v>6898</v>
      </c>
      <c r="G3915" s="90" t="s">
        <v>17108</v>
      </c>
      <c r="H3915" s="90" t="s">
        <v>913</v>
      </c>
      <c r="I3915" s="90" t="s">
        <v>1189</v>
      </c>
      <c r="J3915" s="116">
        <v>10014</v>
      </c>
      <c r="K3915" s="90" t="s">
        <v>1963</v>
      </c>
      <c r="L3915" s="90" t="s">
        <v>185</v>
      </c>
      <c r="M3915" s="94" t="str">
        <f t="shared" si="64"/>
        <v>CARREÑO Vicente</v>
      </c>
      <c r="N3915" s="94" t="str">
        <f>IFERROR(VLOOKUP(A3915,'[2]CLASES-TEMPORADA 2022_2023-2023'!$A:$M,12,0),"")</f>
        <v/>
      </c>
      <c r="O3915" s="90" t="str">
        <f>IFERROR(VLOOKUP(A3915,'[2]CLASES-TEMPORADA 2022_2023-2023'!$A:$M,13,0),"")</f>
        <v/>
      </c>
    </row>
    <row r="3916" spans="1:15" s="94" customFormat="1" x14ac:dyDescent="0.2">
      <c r="A3916" s="116">
        <v>11057</v>
      </c>
      <c r="B3916" s="90" t="s">
        <v>8750</v>
      </c>
      <c r="C3916" s="90" t="s">
        <v>6899</v>
      </c>
      <c r="D3916" s="90" t="s">
        <v>1712</v>
      </c>
      <c r="E3916" s="90" t="s">
        <v>42</v>
      </c>
      <c r="F3916" s="90" t="s">
        <v>6900</v>
      </c>
      <c r="G3916" s="90" t="s">
        <v>17109</v>
      </c>
      <c r="H3916" s="90" t="s">
        <v>913</v>
      </c>
      <c r="I3916" s="90" t="s">
        <v>1165</v>
      </c>
      <c r="J3916" s="116">
        <v>10084</v>
      </c>
      <c r="K3916" s="90" t="s">
        <v>1963</v>
      </c>
      <c r="L3916" s="90" t="s">
        <v>585</v>
      </c>
      <c r="M3916" s="94" t="str">
        <f t="shared" si="64"/>
        <v>RABAL Aitor</v>
      </c>
      <c r="N3916" s="94" t="str">
        <f>IFERROR(VLOOKUP(A3916,'[2]CLASES-TEMPORADA 2022_2023-2023'!$A:$M,12,0),"")</f>
        <v/>
      </c>
      <c r="O3916" s="90" t="str">
        <f>IFERROR(VLOOKUP(A3916,'[2]CLASES-TEMPORADA 2022_2023-2023'!$A:$M,13,0),"")</f>
        <v/>
      </c>
    </row>
    <row r="3917" spans="1:15" s="94" customFormat="1" x14ac:dyDescent="0.2">
      <c r="A3917" s="116">
        <v>11051</v>
      </c>
      <c r="B3917" s="90" t="s">
        <v>8750</v>
      </c>
      <c r="C3917" s="90" t="s">
        <v>133</v>
      </c>
      <c r="D3917" s="90" t="s">
        <v>2450</v>
      </c>
      <c r="E3917" s="90" t="s">
        <v>6901</v>
      </c>
      <c r="F3917" s="90" t="s">
        <v>6902</v>
      </c>
      <c r="G3917" s="90" t="s">
        <v>17110</v>
      </c>
      <c r="H3917" s="90" t="s">
        <v>913</v>
      </c>
      <c r="I3917" s="90" t="s">
        <v>935</v>
      </c>
      <c r="J3917" s="116">
        <v>233</v>
      </c>
      <c r="K3917" s="90" t="s">
        <v>1963</v>
      </c>
      <c r="L3917" s="90" t="s">
        <v>520</v>
      </c>
      <c r="M3917" s="94" t="str">
        <f t="shared" si="64"/>
        <v>CARRASCO Modesto</v>
      </c>
      <c r="N3917" s="94" t="str">
        <f>IFERROR(VLOOKUP(A3917,'[2]CLASES-TEMPORADA 2022_2023-2023'!$A:$M,12,0),"")</f>
        <v/>
      </c>
      <c r="O3917" s="90" t="str">
        <f>IFERROR(VLOOKUP(A3917,'[2]CLASES-TEMPORADA 2022_2023-2023'!$A:$M,13,0),"")</f>
        <v/>
      </c>
    </row>
    <row r="3918" spans="1:15" s="94" customFormat="1" x14ac:dyDescent="0.2">
      <c r="A3918" s="116">
        <v>11029</v>
      </c>
      <c r="B3918" s="90" t="s">
        <v>8750</v>
      </c>
      <c r="C3918" s="90" t="s">
        <v>5330</v>
      </c>
      <c r="D3918" s="90" t="s">
        <v>6903</v>
      </c>
      <c r="E3918" s="90" t="s">
        <v>43</v>
      </c>
      <c r="F3918" s="90" t="s">
        <v>6904</v>
      </c>
      <c r="G3918" s="90" t="s">
        <v>17111</v>
      </c>
      <c r="H3918" s="90" t="s">
        <v>920</v>
      </c>
      <c r="I3918" s="90" t="s">
        <v>1066</v>
      </c>
      <c r="J3918" s="116">
        <v>543</v>
      </c>
      <c r="K3918" s="90" t="s">
        <v>1963</v>
      </c>
      <c r="L3918" s="90" t="s">
        <v>602</v>
      </c>
      <c r="M3918" s="94" t="str">
        <f t="shared" si="64"/>
        <v>SEDANO Antonio</v>
      </c>
      <c r="N3918" s="94" t="str">
        <f>IFERROR(VLOOKUP(A3918,'[2]CLASES-TEMPORADA 2022_2023-2023'!$A:$M,12,0),"")</f>
        <v/>
      </c>
      <c r="O3918" s="90" t="str">
        <f>IFERROR(VLOOKUP(A3918,'[2]CLASES-TEMPORADA 2022_2023-2023'!$A:$M,13,0),"")</f>
        <v/>
      </c>
    </row>
    <row r="3919" spans="1:15" s="94" customFormat="1" x14ac:dyDescent="0.2">
      <c r="A3919" s="116">
        <v>11025</v>
      </c>
      <c r="B3919" s="90" t="s">
        <v>8750</v>
      </c>
      <c r="C3919" s="90" t="s">
        <v>6905</v>
      </c>
      <c r="D3919" s="90" t="s">
        <v>1601</v>
      </c>
      <c r="E3919" s="90" t="s">
        <v>6906</v>
      </c>
      <c r="F3919" s="90" t="s">
        <v>6907</v>
      </c>
      <c r="G3919" s="90" t="s">
        <v>17112</v>
      </c>
      <c r="H3919" s="90" t="s">
        <v>913</v>
      </c>
      <c r="I3919" s="90" t="s">
        <v>1162</v>
      </c>
      <c r="J3919" s="116">
        <v>326</v>
      </c>
      <c r="K3919" s="90" t="s">
        <v>2117</v>
      </c>
      <c r="L3919" s="90" t="s">
        <v>591</v>
      </c>
      <c r="M3919" s="94" t="str">
        <f t="shared" si="64"/>
        <v>DONADO Josue Ernesto</v>
      </c>
      <c r="N3919" s="94" t="str">
        <f>IFERROR(VLOOKUP(A3919,'[2]CLASES-TEMPORADA 2022_2023-2023'!$A:$M,12,0),"")</f>
        <v/>
      </c>
      <c r="O3919" s="90" t="str">
        <f>IFERROR(VLOOKUP(A3919,'[2]CLASES-TEMPORADA 2022_2023-2023'!$A:$M,13,0),"")</f>
        <v/>
      </c>
    </row>
    <row r="3920" spans="1:15" s="94" customFormat="1" x14ac:dyDescent="0.2">
      <c r="A3920" s="116">
        <v>11010</v>
      </c>
      <c r="B3920" s="90" t="s">
        <v>8750</v>
      </c>
      <c r="C3920" s="90" t="s">
        <v>1729</v>
      </c>
      <c r="D3920" s="90" t="s">
        <v>1489</v>
      </c>
      <c r="E3920" s="90" t="s">
        <v>64</v>
      </c>
      <c r="F3920" s="90" t="s">
        <v>17113</v>
      </c>
      <c r="G3920" s="90" t="s">
        <v>17114</v>
      </c>
      <c r="H3920" s="90" t="s">
        <v>920</v>
      </c>
      <c r="I3920" s="90" t="s">
        <v>1223</v>
      </c>
      <c r="J3920" s="116">
        <v>141</v>
      </c>
      <c r="K3920" s="90" t="s">
        <v>1963</v>
      </c>
      <c r="L3920" s="90" t="s">
        <v>593</v>
      </c>
      <c r="M3920" s="94" t="str">
        <f t="shared" si="64"/>
        <v>DARIAS Francisco</v>
      </c>
      <c r="N3920" s="94" t="str">
        <f>IFERROR(VLOOKUP(A3920,'[2]CLASES-TEMPORADA 2022_2023-2023'!$A:$M,12,0),"")</f>
        <v/>
      </c>
      <c r="O3920" s="90" t="str">
        <f>IFERROR(VLOOKUP(A3920,'[2]CLASES-TEMPORADA 2022_2023-2023'!$A:$M,13,0),"")</f>
        <v/>
      </c>
    </row>
    <row r="3921" spans="1:15" s="94" customFormat="1" x14ac:dyDescent="0.2">
      <c r="A3921" s="116">
        <v>10998</v>
      </c>
      <c r="B3921" s="90" t="s">
        <v>8750</v>
      </c>
      <c r="C3921" s="90" t="s">
        <v>68</v>
      </c>
      <c r="D3921" s="90" t="s">
        <v>1682</v>
      </c>
      <c r="E3921" s="90" t="s">
        <v>2869</v>
      </c>
      <c r="F3921" s="90" t="s">
        <v>2968</v>
      </c>
      <c r="G3921" s="90" t="s">
        <v>17115</v>
      </c>
      <c r="H3921" s="90" t="s">
        <v>920</v>
      </c>
      <c r="I3921" s="90" t="s">
        <v>13474</v>
      </c>
      <c r="J3921" s="116">
        <v>10471</v>
      </c>
      <c r="K3921" s="90" t="s">
        <v>1963</v>
      </c>
      <c r="L3921" s="90" t="s">
        <v>583</v>
      </c>
      <c r="M3921" s="94" t="str">
        <f t="shared" si="64"/>
        <v>CALVO Nicolas</v>
      </c>
      <c r="N3921" s="94" t="str">
        <f>IFERROR(VLOOKUP(A3921,'[2]CLASES-TEMPORADA 2022_2023-2023'!$A:$M,12,0),"")</f>
        <v/>
      </c>
      <c r="O3921" s="90" t="str">
        <f>IFERROR(VLOOKUP(A3921,'[2]CLASES-TEMPORADA 2022_2023-2023'!$A:$M,13,0),"")</f>
        <v/>
      </c>
    </row>
    <row r="3922" spans="1:15" s="94" customFormat="1" x14ac:dyDescent="0.2">
      <c r="A3922" s="116">
        <v>10975</v>
      </c>
      <c r="B3922" s="90" t="s">
        <v>8750</v>
      </c>
      <c r="C3922" s="90" t="s">
        <v>6908</v>
      </c>
      <c r="D3922" s="90" t="s">
        <v>6909</v>
      </c>
      <c r="E3922" s="90" t="s">
        <v>6910</v>
      </c>
      <c r="F3922" s="90" t="s">
        <v>6911</v>
      </c>
      <c r="G3922" s="90" t="s">
        <v>17116</v>
      </c>
      <c r="H3922" s="90" t="s">
        <v>920</v>
      </c>
      <c r="I3922" s="90" t="s">
        <v>944</v>
      </c>
      <c r="J3922" s="116">
        <v>266</v>
      </c>
      <c r="K3922" s="90" t="s">
        <v>1963</v>
      </c>
      <c r="L3922" s="90" t="s">
        <v>583</v>
      </c>
      <c r="M3922" s="94" t="str">
        <f t="shared" si="64"/>
        <v>VALDERAS Pablo Enrique</v>
      </c>
      <c r="N3922" s="94" t="str">
        <f>IFERROR(VLOOKUP(A3922,'[2]CLASES-TEMPORADA 2022_2023-2023'!$A:$M,12,0),"")</f>
        <v/>
      </c>
      <c r="O3922" s="90" t="str">
        <f>IFERROR(VLOOKUP(A3922,'[2]CLASES-TEMPORADA 2022_2023-2023'!$A:$M,13,0),"")</f>
        <v/>
      </c>
    </row>
    <row r="3923" spans="1:15" s="94" customFormat="1" x14ac:dyDescent="0.2">
      <c r="A3923" s="116">
        <v>10973</v>
      </c>
      <c r="B3923" s="90" t="s">
        <v>8750</v>
      </c>
      <c r="C3923" s="90" t="s">
        <v>87</v>
      </c>
      <c r="D3923" s="90" t="s">
        <v>168</v>
      </c>
      <c r="E3923" s="90" t="s">
        <v>48</v>
      </c>
      <c r="F3923" s="90" t="s">
        <v>6912</v>
      </c>
      <c r="G3923" s="90" t="s">
        <v>17117</v>
      </c>
      <c r="H3923" s="90" t="s">
        <v>909</v>
      </c>
      <c r="I3923" s="90" t="s">
        <v>935</v>
      </c>
      <c r="J3923" s="116">
        <v>233</v>
      </c>
      <c r="K3923" s="90" t="s">
        <v>1963</v>
      </c>
      <c r="L3923" s="90" t="s">
        <v>520</v>
      </c>
      <c r="M3923" s="94" t="str">
        <f t="shared" si="64"/>
        <v>BLANCO Javier</v>
      </c>
      <c r="N3923" s="94" t="str">
        <f>IFERROR(VLOOKUP(A3923,'[2]CLASES-TEMPORADA 2022_2023-2023'!$A:$M,12,0),"")</f>
        <v/>
      </c>
      <c r="O3923" s="90" t="str">
        <f>IFERROR(VLOOKUP(A3923,'[2]CLASES-TEMPORADA 2022_2023-2023'!$A:$M,13,0),"")</f>
        <v/>
      </c>
    </row>
    <row r="3924" spans="1:15" s="94" customFormat="1" x14ac:dyDescent="0.2">
      <c r="A3924" s="116">
        <v>10967</v>
      </c>
      <c r="B3924" s="90" t="s">
        <v>8750</v>
      </c>
      <c r="C3924" s="90" t="s">
        <v>1608</v>
      </c>
      <c r="D3924" s="90" t="s">
        <v>6913</v>
      </c>
      <c r="E3924" s="90" t="s">
        <v>105</v>
      </c>
      <c r="F3924" s="90" t="s">
        <v>6914</v>
      </c>
      <c r="G3924" s="90" t="s">
        <v>17118</v>
      </c>
      <c r="H3924" s="90" t="s">
        <v>913</v>
      </c>
      <c r="I3924" s="90" t="s">
        <v>1176</v>
      </c>
      <c r="J3924" s="116">
        <v>10133</v>
      </c>
      <c r="K3924" s="90" t="s">
        <v>1963</v>
      </c>
      <c r="L3924" s="90" t="s">
        <v>591</v>
      </c>
      <c r="M3924" s="94" t="str">
        <f t="shared" si="64"/>
        <v>ROSA Francisco Javier</v>
      </c>
      <c r="N3924" s="94" t="str">
        <f>IFERROR(VLOOKUP(A3924,'[2]CLASES-TEMPORADA 2022_2023-2023'!$A:$M,12,0),"")</f>
        <v/>
      </c>
      <c r="O3924" s="90" t="str">
        <f>IFERROR(VLOOKUP(A3924,'[2]CLASES-TEMPORADA 2022_2023-2023'!$A:$M,13,0),"")</f>
        <v/>
      </c>
    </row>
    <row r="3925" spans="1:15" s="94" customFormat="1" x14ac:dyDescent="0.2">
      <c r="A3925" s="116">
        <v>10951</v>
      </c>
      <c r="B3925" s="90" t="s">
        <v>8750</v>
      </c>
      <c r="C3925" s="90" t="s">
        <v>6915</v>
      </c>
      <c r="D3925" s="90" t="s">
        <v>6916</v>
      </c>
      <c r="E3925" s="90" t="s">
        <v>20</v>
      </c>
      <c r="F3925" s="90" t="s">
        <v>6917</v>
      </c>
      <c r="G3925" s="90" t="s">
        <v>17119</v>
      </c>
      <c r="H3925" s="90" t="s">
        <v>920</v>
      </c>
      <c r="I3925" s="90" t="s">
        <v>3959</v>
      </c>
      <c r="J3925" s="116">
        <v>518</v>
      </c>
      <c r="K3925" s="90" t="s">
        <v>1963</v>
      </c>
      <c r="L3925" s="90" t="s">
        <v>520</v>
      </c>
      <c r="M3925" s="94" t="str">
        <f t="shared" si="64"/>
        <v>ACEBO Adrian</v>
      </c>
      <c r="N3925" s="94" t="str">
        <f>IFERROR(VLOOKUP(A3925,'[2]CLASES-TEMPORADA 2022_2023-2023'!$A:$M,12,0),"")</f>
        <v/>
      </c>
      <c r="O3925" s="90" t="str">
        <f>IFERROR(VLOOKUP(A3925,'[2]CLASES-TEMPORADA 2022_2023-2023'!$A:$M,13,0),"")</f>
        <v/>
      </c>
    </row>
    <row r="3926" spans="1:15" s="94" customFormat="1" x14ac:dyDescent="0.2">
      <c r="A3926" s="116">
        <v>10906</v>
      </c>
      <c r="B3926" s="90" t="s">
        <v>8750</v>
      </c>
      <c r="C3926" s="90" t="s">
        <v>1417</v>
      </c>
      <c r="D3926" s="90" t="s">
        <v>942</v>
      </c>
      <c r="E3926" s="90" t="s">
        <v>7002</v>
      </c>
      <c r="F3926" s="90" t="s">
        <v>17120</v>
      </c>
      <c r="G3926" s="90" t="s">
        <v>17121</v>
      </c>
      <c r="H3926" s="90" t="s">
        <v>920</v>
      </c>
      <c r="I3926" s="90" t="s">
        <v>1248</v>
      </c>
      <c r="J3926" s="116">
        <v>349</v>
      </c>
      <c r="K3926" s="90" t="s">
        <v>1963</v>
      </c>
      <c r="L3926" s="90" t="s">
        <v>593</v>
      </c>
      <c r="M3926" s="94" t="str">
        <f t="shared" si="64"/>
        <v>MARRERO Alexis</v>
      </c>
      <c r="N3926" s="94" t="str">
        <f>IFERROR(VLOOKUP(A3926,'[2]CLASES-TEMPORADA 2022_2023-2023'!$A:$M,12,0),"")</f>
        <v/>
      </c>
      <c r="O3926" s="90" t="str">
        <f>IFERROR(VLOOKUP(A3926,'[2]CLASES-TEMPORADA 2022_2023-2023'!$A:$M,13,0),"")</f>
        <v/>
      </c>
    </row>
    <row r="3927" spans="1:15" s="94" customFormat="1" x14ac:dyDescent="0.2">
      <c r="A3927" s="116">
        <v>10902</v>
      </c>
      <c r="B3927" s="90" t="s">
        <v>8750</v>
      </c>
      <c r="C3927" s="90" t="s">
        <v>55</v>
      </c>
      <c r="D3927" s="90" t="s">
        <v>6918</v>
      </c>
      <c r="E3927" s="90" t="s">
        <v>41</v>
      </c>
      <c r="F3927" s="90" t="s">
        <v>6919</v>
      </c>
      <c r="G3927" s="90" t="s">
        <v>17122</v>
      </c>
      <c r="H3927" s="90" t="s">
        <v>920</v>
      </c>
      <c r="I3927" s="90" t="s">
        <v>908</v>
      </c>
      <c r="J3927" s="116">
        <v>31</v>
      </c>
      <c r="K3927" s="90" t="s">
        <v>1963</v>
      </c>
      <c r="L3927" s="90" t="s">
        <v>591</v>
      </c>
      <c r="M3927" s="94" t="str">
        <f t="shared" si="64"/>
        <v>GARRIDO David</v>
      </c>
      <c r="N3927" s="94" t="str">
        <f>IFERROR(VLOOKUP(A3927,'[2]CLASES-TEMPORADA 2022_2023-2023'!$A:$M,12,0),"")</f>
        <v/>
      </c>
      <c r="O3927" s="90" t="str">
        <f>IFERROR(VLOOKUP(A3927,'[2]CLASES-TEMPORADA 2022_2023-2023'!$A:$M,13,0),"")</f>
        <v/>
      </c>
    </row>
    <row r="3928" spans="1:15" s="94" customFormat="1" x14ac:dyDescent="0.2">
      <c r="A3928" s="116">
        <v>10888</v>
      </c>
      <c r="B3928" s="90" t="s">
        <v>8750</v>
      </c>
      <c r="C3928" s="90" t="s">
        <v>2267</v>
      </c>
      <c r="D3928" s="90" t="s">
        <v>2474</v>
      </c>
      <c r="E3928" s="90" t="s">
        <v>4258</v>
      </c>
      <c r="F3928" s="90" t="s">
        <v>6920</v>
      </c>
      <c r="G3928" s="90" t="s">
        <v>17123</v>
      </c>
      <c r="H3928" s="90" t="s">
        <v>920</v>
      </c>
      <c r="I3928" s="90" t="s">
        <v>993</v>
      </c>
      <c r="J3928" s="116">
        <v>10005</v>
      </c>
      <c r="K3928" s="90" t="s">
        <v>1963</v>
      </c>
      <c r="L3928" s="90" t="s">
        <v>593</v>
      </c>
      <c r="M3928" s="94" t="str">
        <f t="shared" si="64"/>
        <v>DÍAZ Miguel Angel</v>
      </c>
      <c r="N3928" s="94" t="str">
        <f>IFERROR(VLOOKUP(A3928,'[2]CLASES-TEMPORADA 2022_2023-2023'!$A:$M,12,0),"")</f>
        <v/>
      </c>
      <c r="O3928" s="90" t="str">
        <f>IFERROR(VLOOKUP(A3928,'[2]CLASES-TEMPORADA 2022_2023-2023'!$A:$M,13,0),"")</f>
        <v/>
      </c>
    </row>
    <row r="3929" spans="1:15" s="94" customFormat="1" x14ac:dyDescent="0.2">
      <c r="A3929" s="116">
        <v>10874</v>
      </c>
      <c r="B3929" s="90" t="s">
        <v>8750</v>
      </c>
      <c r="C3929" s="90" t="s">
        <v>21</v>
      </c>
      <c r="D3929" s="90" t="s">
        <v>1696</v>
      </c>
      <c r="E3929" s="90" t="s">
        <v>6002</v>
      </c>
      <c r="F3929" s="90" t="s">
        <v>6636</v>
      </c>
      <c r="G3929" s="90" t="s">
        <v>17124</v>
      </c>
      <c r="H3929" s="90" t="s">
        <v>913</v>
      </c>
      <c r="I3929" s="90" t="s">
        <v>1064</v>
      </c>
      <c r="J3929" s="116">
        <v>10132</v>
      </c>
      <c r="K3929" s="90" t="s">
        <v>1963</v>
      </c>
      <c r="L3929" s="90" t="s">
        <v>184</v>
      </c>
      <c r="M3929" s="94" t="str">
        <f t="shared" si="64"/>
        <v>GARCIA Vicent</v>
      </c>
      <c r="N3929" s="94" t="str">
        <f>IFERROR(VLOOKUP(A3929,'[2]CLASES-TEMPORADA 2022_2023-2023'!$A:$M,12,0),"")</f>
        <v/>
      </c>
      <c r="O3929" s="90" t="str">
        <f>IFERROR(VLOOKUP(A3929,'[2]CLASES-TEMPORADA 2022_2023-2023'!$A:$M,13,0),"")</f>
        <v/>
      </c>
    </row>
    <row r="3930" spans="1:15" s="94" customFormat="1" x14ac:dyDescent="0.2">
      <c r="A3930" s="116">
        <v>10861</v>
      </c>
      <c r="B3930" s="90" t="s">
        <v>8750</v>
      </c>
      <c r="C3930" s="90" t="s">
        <v>121</v>
      </c>
      <c r="D3930" s="90" t="s">
        <v>1081</v>
      </c>
      <c r="E3930" s="90" t="s">
        <v>130</v>
      </c>
      <c r="F3930" s="90" t="s">
        <v>6921</v>
      </c>
      <c r="G3930" s="90" t="s">
        <v>17125</v>
      </c>
      <c r="H3930" s="90" t="s">
        <v>913</v>
      </c>
      <c r="I3930" s="90" t="s">
        <v>1218</v>
      </c>
      <c r="J3930" s="116">
        <v>10448</v>
      </c>
      <c r="K3930" s="90" t="s">
        <v>1963</v>
      </c>
      <c r="L3930" s="90" t="s">
        <v>591</v>
      </c>
      <c r="M3930" s="94" t="str">
        <f t="shared" si="64"/>
        <v>CUESTA Guillermo</v>
      </c>
      <c r="N3930" s="94" t="str">
        <f>IFERROR(VLOOKUP(A3930,'[2]CLASES-TEMPORADA 2022_2023-2023'!$A:$M,12,0),"")</f>
        <v/>
      </c>
      <c r="O3930" s="90" t="str">
        <f>IFERROR(VLOOKUP(A3930,'[2]CLASES-TEMPORADA 2022_2023-2023'!$A:$M,13,0),"")</f>
        <v/>
      </c>
    </row>
    <row r="3931" spans="1:15" s="94" customFormat="1" x14ac:dyDescent="0.2">
      <c r="A3931" s="116">
        <v>10839</v>
      </c>
      <c r="B3931" s="90" t="s">
        <v>8750</v>
      </c>
      <c r="C3931" s="90" t="s">
        <v>21</v>
      </c>
      <c r="D3931" s="90" t="s">
        <v>21</v>
      </c>
      <c r="E3931" s="90" t="s">
        <v>41</v>
      </c>
      <c r="F3931" s="90" t="s">
        <v>6068</v>
      </c>
      <c r="G3931" s="90" t="s">
        <v>17126</v>
      </c>
      <c r="H3931" s="90" t="s">
        <v>913</v>
      </c>
      <c r="I3931" s="90" t="s">
        <v>985</v>
      </c>
      <c r="J3931" s="116">
        <v>673</v>
      </c>
      <c r="K3931" s="90" t="s">
        <v>1963</v>
      </c>
      <c r="L3931" s="90" t="s">
        <v>583</v>
      </c>
      <c r="M3931" s="94" t="str">
        <f t="shared" si="64"/>
        <v>GARCIA David</v>
      </c>
      <c r="N3931" s="94" t="str">
        <f>IFERROR(VLOOKUP(A3931,'[2]CLASES-TEMPORADA 2022_2023-2023'!$A:$M,12,0),"")</f>
        <v/>
      </c>
      <c r="O3931" s="90" t="str">
        <f>IFERROR(VLOOKUP(A3931,'[2]CLASES-TEMPORADA 2022_2023-2023'!$A:$M,13,0),"")</f>
        <v/>
      </c>
    </row>
    <row r="3932" spans="1:15" s="94" customFormat="1" x14ac:dyDescent="0.2">
      <c r="A3932" s="116">
        <v>10838</v>
      </c>
      <c r="B3932" s="90" t="s">
        <v>8750</v>
      </c>
      <c r="C3932" s="90" t="s">
        <v>6922</v>
      </c>
      <c r="D3932" s="90" t="s">
        <v>47</v>
      </c>
      <c r="E3932" s="90" t="s">
        <v>54</v>
      </c>
      <c r="F3932" s="90" t="s">
        <v>6923</v>
      </c>
      <c r="G3932" s="90" t="s">
        <v>17127</v>
      </c>
      <c r="H3932" s="90" t="s">
        <v>913</v>
      </c>
      <c r="I3932" s="90" t="s">
        <v>985</v>
      </c>
      <c r="J3932" s="116">
        <v>673</v>
      </c>
      <c r="K3932" s="90" t="s">
        <v>1963</v>
      </c>
      <c r="L3932" s="90" t="s">
        <v>583</v>
      </c>
      <c r="M3932" s="94" t="str">
        <f t="shared" si="64"/>
        <v>PARAMO Carlos</v>
      </c>
      <c r="N3932" s="94" t="str">
        <f>IFERROR(VLOOKUP(A3932,'[2]CLASES-TEMPORADA 2022_2023-2023'!$A:$M,12,0),"")</f>
        <v/>
      </c>
      <c r="O3932" s="90" t="str">
        <f>IFERROR(VLOOKUP(A3932,'[2]CLASES-TEMPORADA 2022_2023-2023'!$A:$M,13,0),"")</f>
        <v/>
      </c>
    </row>
    <row r="3933" spans="1:15" s="94" customFormat="1" x14ac:dyDescent="0.2">
      <c r="A3933" s="116">
        <v>10837</v>
      </c>
      <c r="B3933" s="90" t="s">
        <v>8750</v>
      </c>
      <c r="C3933" s="90" t="s">
        <v>6520</v>
      </c>
      <c r="D3933" s="90" t="s">
        <v>6924</v>
      </c>
      <c r="E3933" s="90" t="s">
        <v>6925</v>
      </c>
      <c r="F3933" s="90" t="s">
        <v>6926</v>
      </c>
      <c r="G3933" s="90" t="s">
        <v>17128</v>
      </c>
      <c r="H3933" s="90" t="s">
        <v>920</v>
      </c>
      <c r="I3933" s="90" t="s">
        <v>1246</v>
      </c>
      <c r="J3933" s="116">
        <v>245</v>
      </c>
      <c r="K3933" s="90" t="s">
        <v>1963</v>
      </c>
      <c r="L3933" s="90" t="s">
        <v>588</v>
      </c>
      <c r="M3933" s="94" t="str">
        <f t="shared" si="64"/>
        <v>DE FRANCISCO Jose Joaquin</v>
      </c>
      <c r="N3933" s="94" t="str">
        <f>IFERROR(VLOOKUP(A3933,'[2]CLASES-TEMPORADA 2022_2023-2023'!$A:$M,12,0),"")</f>
        <v/>
      </c>
      <c r="O3933" s="90" t="str">
        <f>IFERROR(VLOOKUP(A3933,'[2]CLASES-TEMPORADA 2022_2023-2023'!$A:$M,13,0),"")</f>
        <v/>
      </c>
    </row>
    <row r="3934" spans="1:15" s="94" customFormat="1" x14ac:dyDescent="0.2">
      <c r="A3934" s="116">
        <v>10818</v>
      </c>
      <c r="B3934" s="90" t="s">
        <v>8750</v>
      </c>
      <c r="C3934" s="90" t="s">
        <v>37</v>
      </c>
      <c r="D3934" s="90" t="s">
        <v>2661</v>
      </c>
      <c r="E3934" s="90" t="s">
        <v>3204</v>
      </c>
      <c r="F3934" s="90" t="s">
        <v>17129</v>
      </c>
      <c r="G3934" s="90" t="s">
        <v>17130</v>
      </c>
      <c r="H3934" s="90" t="s">
        <v>920</v>
      </c>
      <c r="I3934" s="90" t="s">
        <v>4239</v>
      </c>
      <c r="J3934" s="116">
        <v>10167</v>
      </c>
      <c r="K3934" s="90" t="s">
        <v>1963</v>
      </c>
      <c r="L3934" s="90" t="s">
        <v>599</v>
      </c>
      <c r="M3934" s="94" t="str">
        <f t="shared" si="64"/>
        <v>MORENO Damián</v>
      </c>
      <c r="N3934" s="94" t="str">
        <f>IFERROR(VLOOKUP(A3934,'[2]CLASES-TEMPORADA 2022_2023-2023'!$A:$M,12,0),"")</f>
        <v/>
      </c>
      <c r="O3934" s="90" t="str">
        <f>IFERROR(VLOOKUP(A3934,'[2]CLASES-TEMPORADA 2022_2023-2023'!$A:$M,13,0),"")</f>
        <v/>
      </c>
    </row>
    <row r="3935" spans="1:15" s="94" customFormat="1" x14ac:dyDescent="0.2">
      <c r="A3935" s="116">
        <v>10816</v>
      </c>
      <c r="B3935" s="90" t="s">
        <v>8750</v>
      </c>
      <c r="C3935" s="90" t="s">
        <v>1386</v>
      </c>
      <c r="D3935" s="90" t="s">
        <v>1493</v>
      </c>
      <c r="E3935" s="90" t="s">
        <v>1357</v>
      </c>
      <c r="F3935" s="90" t="s">
        <v>6927</v>
      </c>
      <c r="G3935" s="90" t="s">
        <v>17131</v>
      </c>
      <c r="H3935" s="90" t="s">
        <v>913</v>
      </c>
      <c r="I3935" s="90" t="s">
        <v>1133</v>
      </c>
      <c r="J3935" s="116">
        <v>43</v>
      </c>
      <c r="K3935" s="90" t="s">
        <v>1963</v>
      </c>
      <c r="L3935" s="90" t="s">
        <v>520</v>
      </c>
      <c r="M3935" s="94" t="str">
        <f t="shared" si="64"/>
        <v>IGLESIAS Benito</v>
      </c>
      <c r="N3935" s="94" t="str">
        <f>IFERROR(VLOOKUP(A3935,'[2]CLASES-TEMPORADA 2022_2023-2023'!$A:$M,12,0),"")</f>
        <v/>
      </c>
      <c r="O3935" s="90" t="str">
        <f>IFERROR(VLOOKUP(A3935,'[2]CLASES-TEMPORADA 2022_2023-2023'!$A:$M,13,0),"")</f>
        <v/>
      </c>
    </row>
    <row r="3936" spans="1:15" s="94" customFormat="1" x14ac:dyDescent="0.2">
      <c r="A3936" s="116">
        <v>10808</v>
      </c>
      <c r="B3936" s="90" t="s">
        <v>8750</v>
      </c>
      <c r="C3936" s="90" t="s">
        <v>66</v>
      </c>
      <c r="D3936" s="90" t="s">
        <v>84</v>
      </c>
      <c r="E3936" s="90" t="s">
        <v>76</v>
      </c>
      <c r="F3936" s="90" t="s">
        <v>6928</v>
      </c>
      <c r="G3936" s="90" t="s">
        <v>17132</v>
      </c>
      <c r="H3936" s="90" t="s">
        <v>913</v>
      </c>
      <c r="I3936" s="90" t="s">
        <v>1132</v>
      </c>
      <c r="J3936" s="116">
        <v>626</v>
      </c>
      <c r="K3936" s="90" t="s">
        <v>1963</v>
      </c>
      <c r="L3936" s="90" t="s">
        <v>591</v>
      </c>
      <c r="M3936" s="94" t="str">
        <f t="shared" si="64"/>
        <v>MARTIN Jose Manuel</v>
      </c>
      <c r="N3936" s="94" t="str">
        <f>IFERROR(VLOOKUP(A3936,'[2]CLASES-TEMPORADA 2022_2023-2023'!$A:$M,12,0),"")</f>
        <v/>
      </c>
      <c r="O3936" s="90" t="str">
        <f>IFERROR(VLOOKUP(A3936,'[2]CLASES-TEMPORADA 2022_2023-2023'!$A:$M,13,0),"")</f>
        <v/>
      </c>
    </row>
    <row r="3937" spans="1:15" s="94" customFormat="1" x14ac:dyDescent="0.2">
      <c r="A3937" s="116">
        <v>10792</v>
      </c>
      <c r="B3937" s="90" t="s">
        <v>8750</v>
      </c>
      <c r="C3937" s="90" t="s">
        <v>995</v>
      </c>
      <c r="D3937" s="90" t="s">
        <v>996</v>
      </c>
      <c r="E3937" s="90" t="s">
        <v>75</v>
      </c>
      <c r="F3937" s="90" t="s">
        <v>6929</v>
      </c>
      <c r="G3937" s="90" t="s">
        <v>17133</v>
      </c>
      <c r="H3937" s="90" t="s">
        <v>913</v>
      </c>
      <c r="I3937" s="90" t="s">
        <v>997</v>
      </c>
      <c r="J3937" s="116">
        <v>10007</v>
      </c>
      <c r="K3937" s="90" t="s">
        <v>1963</v>
      </c>
      <c r="L3937" s="90" t="s">
        <v>599</v>
      </c>
      <c r="M3937" s="94" t="str">
        <f t="shared" si="64"/>
        <v>GONZÁLEZ Jorge</v>
      </c>
      <c r="N3937" s="94">
        <f>IFERROR(VLOOKUP(A3937,'[2]CLASES-TEMPORADA 2022_2023-2023'!$A:$M,12,0),"")</f>
        <v>-1</v>
      </c>
      <c r="O3937" s="90">
        <f>IFERROR(VLOOKUP(A3937,'[2]CLASES-TEMPORADA 2022_2023-2023'!$A:$M,13,0),"")</f>
        <v>0</v>
      </c>
    </row>
    <row r="3938" spans="1:15" s="94" customFormat="1" x14ac:dyDescent="0.2">
      <c r="A3938" s="116">
        <v>10787</v>
      </c>
      <c r="B3938" s="90" t="s">
        <v>8750</v>
      </c>
      <c r="C3938" s="90" t="s">
        <v>2450</v>
      </c>
      <c r="D3938" s="90" t="s">
        <v>6845</v>
      </c>
      <c r="E3938" s="90" t="s">
        <v>77</v>
      </c>
      <c r="F3938" s="90" t="s">
        <v>6930</v>
      </c>
      <c r="G3938" s="90" t="s">
        <v>17134</v>
      </c>
      <c r="H3938" s="90" t="s">
        <v>913</v>
      </c>
      <c r="I3938" s="90" t="s">
        <v>1176</v>
      </c>
      <c r="J3938" s="116">
        <v>10133</v>
      </c>
      <c r="K3938" s="90" t="s">
        <v>1963</v>
      </c>
      <c r="L3938" s="90" t="s">
        <v>591</v>
      </c>
      <c r="M3938" s="94" t="str">
        <f t="shared" si="64"/>
        <v>RODRÍGUEZ Alberto</v>
      </c>
      <c r="N3938" s="94" t="str">
        <f>IFERROR(VLOOKUP(A3938,'[2]CLASES-TEMPORADA 2022_2023-2023'!$A:$M,12,0),"")</f>
        <v/>
      </c>
      <c r="O3938" s="90" t="str">
        <f>IFERROR(VLOOKUP(A3938,'[2]CLASES-TEMPORADA 2022_2023-2023'!$A:$M,13,0),"")</f>
        <v/>
      </c>
    </row>
    <row r="3939" spans="1:15" s="94" customFormat="1" x14ac:dyDescent="0.2">
      <c r="A3939" s="116">
        <v>10784</v>
      </c>
      <c r="B3939" s="90" t="s">
        <v>10851</v>
      </c>
      <c r="C3939" s="90" t="s">
        <v>5862</v>
      </c>
      <c r="D3939" s="90" t="s">
        <v>6931</v>
      </c>
      <c r="E3939" s="90" t="s">
        <v>6835</v>
      </c>
      <c r="F3939" s="90" t="s">
        <v>6932</v>
      </c>
      <c r="G3939" s="90" t="s">
        <v>17135</v>
      </c>
      <c r="H3939" s="90" t="s">
        <v>913</v>
      </c>
      <c r="I3939" s="90" t="s">
        <v>981</v>
      </c>
      <c r="J3939" s="116">
        <v>641</v>
      </c>
      <c r="K3939" s="90" t="s">
        <v>1963</v>
      </c>
      <c r="L3939" s="90" t="s">
        <v>520</v>
      </c>
      <c r="M3939" s="94" t="str">
        <f t="shared" si="64"/>
        <v>PENA María</v>
      </c>
      <c r="N3939" s="94" t="str">
        <f>IFERROR(VLOOKUP(A3939,'[2]CLASES-TEMPORADA 2022_2023-2023'!$A:$M,12,0),"")</f>
        <v/>
      </c>
      <c r="O3939" s="90" t="str">
        <f>IFERROR(VLOOKUP(A3939,'[2]CLASES-TEMPORADA 2022_2023-2023'!$A:$M,13,0),"")</f>
        <v/>
      </c>
    </row>
    <row r="3940" spans="1:15" s="94" customFormat="1" x14ac:dyDescent="0.2">
      <c r="A3940" s="116">
        <v>10770</v>
      </c>
      <c r="B3940" s="90" t="s">
        <v>8750</v>
      </c>
      <c r="C3940" s="90" t="s">
        <v>47</v>
      </c>
      <c r="D3940" s="90" t="s">
        <v>4030</v>
      </c>
      <c r="E3940" s="90" t="s">
        <v>45</v>
      </c>
      <c r="F3940" s="90" t="s">
        <v>17136</v>
      </c>
      <c r="G3940" s="90" t="s">
        <v>17137</v>
      </c>
      <c r="H3940" s="90" t="s">
        <v>920</v>
      </c>
      <c r="I3940" s="90" t="s">
        <v>953</v>
      </c>
      <c r="J3940" s="116">
        <v>309</v>
      </c>
      <c r="K3940" s="90" t="s">
        <v>1963</v>
      </c>
      <c r="L3940" s="90" t="s">
        <v>583</v>
      </c>
      <c r="M3940" s="94" t="str">
        <f t="shared" si="64"/>
        <v>MATEO Jose</v>
      </c>
      <c r="N3940" s="94" t="str">
        <f>IFERROR(VLOOKUP(A3940,'[2]CLASES-TEMPORADA 2022_2023-2023'!$A:$M,12,0),"")</f>
        <v/>
      </c>
      <c r="O3940" s="90" t="str">
        <f>IFERROR(VLOOKUP(A3940,'[2]CLASES-TEMPORADA 2022_2023-2023'!$A:$M,13,0),"")</f>
        <v/>
      </c>
    </row>
    <row r="3941" spans="1:15" s="94" customFormat="1" x14ac:dyDescent="0.2">
      <c r="A3941" s="116">
        <v>10762</v>
      </c>
      <c r="B3941" s="90" t="s">
        <v>10851</v>
      </c>
      <c r="C3941" s="90" t="s">
        <v>6933</v>
      </c>
      <c r="D3941" s="90" t="s">
        <v>6934</v>
      </c>
      <c r="E3941" s="90" t="s">
        <v>6935</v>
      </c>
      <c r="F3941" s="90" t="s">
        <v>5349</v>
      </c>
      <c r="G3941" s="90" t="s">
        <v>17138</v>
      </c>
      <c r="H3941" s="90" t="s">
        <v>913</v>
      </c>
      <c r="I3941" s="90" t="s">
        <v>921</v>
      </c>
      <c r="J3941" s="116">
        <v>78</v>
      </c>
      <c r="K3941" s="90" t="s">
        <v>1963</v>
      </c>
      <c r="L3941" s="90" t="s">
        <v>583</v>
      </c>
      <c r="M3941" s="94" t="str">
        <f t="shared" si="64"/>
        <v>ECHETO Inés Ainhoa</v>
      </c>
      <c r="N3941" s="94" t="str">
        <f>IFERROR(VLOOKUP(A3941,'[2]CLASES-TEMPORADA 2022_2023-2023'!$A:$M,12,0),"")</f>
        <v/>
      </c>
      <c r="O3941" s="90" t="str">
        <f>IFERROR(VLOOKUP(A3941,'[2]CLASES-TEMPORADA 2022_2023-2023'!$A:$M,13,0),"")</f>
        <v/>
      </c>
    </row>
    <row r="3942" spans="1:15" s="94" customFormat="1" x14ac:dyDescent="0.2">
      <c r="A3942" s="116">
        <v>10742</v>
      </c>
      <c r="B3942" s="90" t="s">
        <v>8750</v>
      </c>
      <c r="C3942" s="90" t="s">
        <v>17139</v>
      </c>
      <c r="D3942" s="90" t="s">
        <v>17140</v>
      </c>
      <c r="E3942" s="90" t="s">
        <v>77</v>
      </c>
      <c r="F3942" s="90" t="s">
        <v>17141</v>
      </c>
      <c r="G3942" s="90" t="s">
        <v>17142</v>
      </c>
      <c r="H3942" s="90" t="s">
        <v>913</v>
      </c>
      <c r="I3942" s="90" t="s">
        <v>1198</v>
      </c>
      <c r="J3942" s="116">
        <v>567</v>
      </c>
      <c r="K3942" s="90" t="s">
        <v>1963</v>
      </c>
      <c r="L3942" s="90" t="s">
        <v>520</v>
      </c>
      <c r="M3942" s="94" t="str">
        <f t="shared" si="64"/>
        <v>DOVAL Alberto</v>
      </c>
      <c r="N3942" s="94" t="str">
        <f>IFERROR(VLOOKUP(A3942,'[2]CLASES-TEMPORADA 2022_2023-2023'!$A:$M,12,0),"")</f>
        <v/>
      </c>
      <c r="O3942" s="90" t="str">
        <f>IFERROR(VLOOKUP(A3942,'[2]CLASES-TEMPORADA 2022_2023-2023'!$A:$M,13,0),"")</f>
        <v/>
      </c>
    </row>
    <row r="3943" spans="1:15" s="94" customFormat="1" x14ac:dyDescent="0.2">
      <c r="A3943" s="116">
        <v>10738</v>
      </c>
      <c r="B3943" s="90" t="s">
        <v>8750</v>
      </c>
      <c r="C3943" s="90" t="s">
        <v>1626</v>
      </c>
      <c r="D3943" s="90" t="s">
        <v>17143</v>
      </c>
      <c r="E3943" s="90" t="s">
        <v>17144</v>
      </c>
      <c r="F3943" s="90" t="s">
        <v>17145</v>
      </c>
      <c r="G3943" s="90" t="s">
        <v>17146</v>
      </c>
      <c r="H3943" s="90" t="s">
        <v>920</v>
      </c>
      <c r="I3943" s="90" t="s">
        <v>1245</v>
      </c>
      <c r="J3943" s="116">
        <v>10101</v>
      </c>
      <c r="K3943" s="90" t="s">
        <v>1963</v>
      </c>
      <c r="L3943" s="90" t="s">
        <v>591</v>
      </c>
      <c r="M3943" s="94" t="str">
        <f t="shared" si="64"/>
        <v>BARROSO Tarsigio</v>
      </c>
      <c r="N3943" s="94" t="str">
        <f>IFERROR(VLOOKUP(A3943,'[2]CLASES-TEMPORADA 2022_2023-2023'!$A:$M,12,0),"")</f>
        <v/>
      </c>
      <c r="O3943" s="90" t="str">
        <f>IFERROR(VLOOKUP(A3943,'[2]CLASES-TEMPORADA 2022_2023-2023'!$A:$M,13,0),"")</f>
        <v/>
      </c>
    </row>
    <row r="3944" spans="1:15" s="94" customFormat="1" x14ac:dyDescent="0.2">
      <c r="A3944" s="116">
        <v>10731</v>
      </c>
      <c r="B3944" s="90" t="s">
        <v>8750</v>
      </c>
      <c r="C3944" s="90" t="s">
        <v>19</v>
      </c>
      <c r="D3944" s="90" t="s">
        <v>1528</v>
      </c>
      <c r="E3944" s="90" t="s">
        <v>43</v>
      </c>
      <c r="F3944" s="90" t="s">
        <v>6936</v>
      </c>
      <c r="G3944" s="90" t="s">
        <v>17147</v>
      </c>
      <c r="H3944" s="90" t="s">
        <v>920</v>
      </c>
      <c r="I3944" s="90" t="s">
        <v>2116</v>
      </c>
      <c r="J3944" s="116">
        <v>10463</v>
      </c>
      <c r="K3944" s="90" t="s">
        <v>1963</v>
      </c>
      <c r="L3944" s="90" t="s">
        <v>583</v>
      </c>
      <c r="M3944" s="94" t="str">
        <f t="shared" si="64"/>
        <v>RUIZ Antonio</v>
      </c>
      <c r="N3944" s="94" t="str">
        <f>IFERROR(VLOOKUP(A3944,'[2]CLASES-TEMPORADA 2022_2023-2023'!$A:$M,12,0),"")</f>
        <v/>
      </c>
      <c r="O3944" s="90" t="str">
        <f>IFERROR(VLOOKUP(A3944,'[2]CLASES-TEMPORADA 2022_2023-2023'!$A:$M,13,0),"")</f>
        <v/>
      </c>
    </row>
    <row r="3945" spans="1:15" s="94" customFormat="1" x14ac:dyDescent="0.2">
      <c r="A3945" s="116">
        <v>10720</v>
      </c>
      <c r="B3945" s="90" t="s">
        <v>8750</v>
      </c>
      <c r="C3945" s="90" t="s">
        <v>111</v>
      </c>
      <c r="D3945" s="90" t="s">
        <v>69</v>
      </c>
      <c r="E3945" s="90" t="s">
        <v>126</v>
      </c>
      <c r="F3945" s="90" t="s">
        <v>6937</v>
      </c>
      <c r="G3945" s="90" t="s">
        <v>17148</v>
      </c>
      <c r="H3945" s="90" t="s">
        <v>920</v>
      </c>
      <c r="I3945" s="90" t="s">
        <v>1230</v>
      </c>
      <c r="J3945" s="116">
        <v>701</v>
      </c>
      <c r="K3945" s="90" t="s">
        <v>1963</v>
      </c>
      <c r="L3945" s="90" t="s">
        <v>586</v>
      </c>
      <c r="M3945" s="94" t="str">
        <f t="shared" si="64"/>
        <v>REY Pablo</v>
      </c>
      <c r="N3945" s="94" t="str">
        <f>IFERROR(VLOOKUP(A3945,'[2]CLASES-TEMPORADA 2022_2023-2023'!$A:$M,12,0),"")</f>
        <v/>
      </c>
      <c r="O3945" s="90" t="str">
        <f>IFERROR(VLOOKUP(A3945,'[2]CLASES-TEMPORADA 2022_2023-2023'!$A:$M,13,0),"")</f>
        <v/>
      </c>
    </row>
    <row r="3946" spans="1:15" s="94" customFormat="1" x14ac:dyDescent="0.2">
      <c r="A3946" s="116">
        <v>10718</v>
      </c>
      <c r="B3946" s="90" t="s">
        <v>8750</v>
      </c>
      <c r="C3946" s="90" t="s">
        <v>1696</v>
      </c>
      <c r="D3946" s="90" t="s">
        <v>62</v>
      </c>
      <c r="E3946" s="90" t="s">
        <v>1737</v>
      </c>
      <c r="F3946" s="90" t="s">
        <v>6938</v>
      </c>
      <c r="G3946" s="90" t="s">
        <v>17149</v>
      </c>
      <c r="H3946" s="90" t="s">
        <v>913</v>
      </c>
      <c r="I3946" s="90" t="s">
        <v>1144</v>
      </c>
      <c r="J3946" s="116">
        <v>51</v>
      </c>
      <c r="K3946" s="90" t="s">
        <v>1963</v>
      </c>
      <c r="L3946" s="90" t="s">
        <v>585</v>
      </c>
      <c r="M3946" s="94" t="str">
        <f t="shared" si="64"/>
        <v>FERRER Arnau</v>
      </c>
      <c r="N3946" s="94" t="str">
        <f>IFERROR(VLOOKUP(A3946,'[2]CLASES-TEMPORADA 2022_2023-2023'!$A:$M,12,0),"")</f>
        <v/>
      </c>
      <c r="O3946" s="90" t="str">
        <f>IFERROR(VLOOKUP(A3946,'[2]CLASES-TEMPORADA 2022_2023-2023'!$A:$M,13,0),"")</f>
        <v/>
      </c>
    </row>
    <row r="3947" spans="1:15" s="94" customFormat="1" x14ac:dyDescent="0.2">
      <c r="A3947" s="116">
        <v>10707</v>
      </c>
      <c r="B3947" s="90" t="s">
        <v>8750</v>
      </c>
      <c r="C3947" s="90" t="s">
        <v>6939</v>
      </c>
      <c r="D3947" s="90" t="s">
        <v>56</v>
      </c>
      <c r="E3947" s="90" t="s">
        <v>6940</v>
      </c>
      <c r="F3947" s="90" t="s">
        <v>6941</v>
      </c>
      <c r="G3947" s="90" t="s">
        <v>17150</v>
      </c>
      <c r="H3947" s="90" t="s">
        <v>920</v>
      </c>
      <c r="I3947" s="90" t="s">
        <v>2478</v>
      </c>
      <c r="J3947" s="116">
        <v>10111</v>
      </c>
      <c r="K3947" s="90" t="s">
        <v>1963</v>
      </c>
      <c r="L3947" s="90" t="s">
        <v>585</v>
      </c>
      <c r="M3947" s="94" t="str">
        <f t="shared" si="64"/>
        <v>VALLDECABRES Víctor</v>
      </c>
      <c r="N3947" s="94" t="str">
        <f>IFERROR(VLOOKUP(A3947,'[2]CLASES-TEMPORADA 2022_2023-2023'!$A:$M,12,0),"")</f>
        <v/>
      </c>
      <c r="O3947" s="90" t="str">
        <f>IFERROR(VLOOKUP(A3947,'[2]CLASES-TEMPORADA 2022_2023-2023'!$A:$M,13,0),"")</f>
        <v/>
      </c>
    </row>
    <row r="3948" spans="1:15" s="94" customFormat="1" x14ac:dyDescent="0.2">
      <c r="A3948" s="116">
        <v>10693</v>
      </c>
      <c r="B3948" s="90" t="s">
        <v>8750</v>
      </c>
      <c r="C3948" s="90" t="s">
        <v>1272</v>
      </c>
      <c r="D3948" s="90" t="s">
        <v>1862</v>
      </c>
      <c r="E3948" s="90" t="s">
        <v>76</v>
      </c>
      <c r="F3948" s="90" t="s">
        <v>6942</v>
      </c>
      <c r="G3948" s="90" t="s">
        <v>17151</v>
      </c>
      <c r="H3948" s="90" t="s">
        <v>920</v>
      </c>
      <c r="I3948" s="90" t="s">
        <v>1000</v>
      </c>
      <c r="J3948" s="116">
        <v>10039</v>
      </c>
      <c r="K3948" s="90" t="s">
        <v>1963</v>
      </c>
      <c r="L3948" s="90" t="s">
        <v>583</v>
      </c>
      <c r="M3948" s="94" t="str">
        <f t="shared" si="64"/>
        <v>AVILA Jose Manuel</v>
      </c>
      <c r="N3948" s="94" t="str">
        <f>IFERROR(VLOOKUP(A3948,'[2]CLASES-TEMPORADA 2022_2023-2023'!$A:$M,12,0),"")</f>
        <v/>
      </c>
      <c r="O3948" s="90" t="str">
        <f>IFERROR(VLOOKUP(A3948,'[2]CLASES-TEMPORADA 2022_2023-2023'!$A:$M,13,0),"")</f>
        <v/>
      </c>
    </row>
    <row r="3949" spans="1:15" s="94" customFormat="1" x14ac:dyDescent="0.2">
      <c r="A3949" s="116">
        <v>10674</v>
      </c>
      <c r="B3949" s="90" t="s">
        <v>8750</v>
      </c>
      <c r="C3949" s="90" t="s">
        <v>74</v>
      </c>
      <c r="D3949" s="90" t="s">
        <v>121</v>
      </c>
      <c r="E3949" s="90" t="s">
        <v>24</v>
      </c>
      <c r="F3949" s="90" t="s">
        <v>6943</v>
      </c>
      <c r="G3949" s="90" t="s">
        <v>17152</v>
      </c>
      <c r="H3949" s="90" t="s">
        <v>913</v>
      </c>
      <c r="I3949" s="90" t="s">
        <v>1179</v>
      </c>
      <c r="J3949" s="116">
        <v>10184</v>
      </c>
      <c r="K3949" s="90" t="s">
        <v>1963</v>
      </c>
      <c r="L3949" s="90" t="s">
        <v>599</v>
      </c>
      <c r="M3949" s="94" t="str">
        <f t="shared" si="64"/>
        <v>SANZ Daniel</v>
      </c>
      <c r="N3949" s="94" t="str">
        <f>IFERROR(VLOOKUP(A3949,'[2]CLASES-TEMPORADA 2022_2023-2023'!$A:$M,12,0),"")</f>
        <v/>
      </c>
      <c r="O3949" s="90" t="str">
        <f>IFERROR(VLOOKUP(A3949,'[2]CLASES-TEMPORADA 2022_2023-2023'!$A:$M,13,0),"")</f>
        <v/>
      </c>
    </row>
    <row r="3950" spans="1:15" s="94" customFormat="1" x14ac:dyDescent="0.2">
      <c r="A3950" s="116">
        <v>10668</v>
      </c>
      <c r="B3950" s="90" t="s">
        <v>8750</v>
      </c>
      <c r="C3950" s="90" t="s">
        <v>55</v>
      </c>
      <c r="D3950" s="90" t="s">
        <v>17153</v>
      </c>
      <c r="E3950" s="90" t="s">
        <v>6499</v>
      </c>
      <c r="F3950" s="90" t="s">
        <v>17154</v>
      </c>
      <c r="G3950" s="90" t="s">
        <v>17155</v>
      </c>
      <c r="H3950" s="90" t="s">
        <v>920</v>
      </c>
      <c r="I3950" s="90" t="s">
        <v>1120</v>
      </c>
      <c r="J3950" s="116">
        <v>441</v>
      </c>
      <c r="K3950" s="90" t="s">
        <v>1963</v>
      </c>
      <c r="L3950" s="90" t="s">
        <v>583</v>
      </c>
      <c r="M3950" s="94" t="str">
        <f t="shared" si="64"/>
        <v>GARRIDO Jose Raul</v>
      </c>
      <c r="N3950" s="94" t="str">
        <f>IFERROR(VLOOKUP(A3950,'[2]CLASES-TEMPORADA 2022_2023-2023'!$A:$M,12,0),"")</f>
        <v/>
      </c>
      <c r="O3950" s="90" t="str">
        <f>IFERROR(VLOOKUP(A3950,'[2]CLASES-TEMPORADA 2022_2023-2023'!$A:$M,13,0),"")</f>
        <v/>
      </c>
    </row>
    <row r="3951" spans="1:15" s="94" customFormat="1" x14ac:dyDescent="0.2">
      <c r="A3951" s="116">
        <v>10656</v>
      </c>
      <c r="B3951" s="90" t="s">
        <v>8750</v>
      </c>
      <c r="C3951" s="90" t="s">
        <v>1437</v>
      </c>
      <c r="D3951" s="90" t="s">
        <v>21</v>
      </c>
      <c r="E3951" s="90" t="s">
        <v>2385</v>
      </c>
      <c r="F3951" s="90" t="s">
        <v>6944</v>
      </c>
      <c r="G3951" s="90" t="s">
        <v>17156</v>
      </c>
      <c r="H3951" s="90" t="s">
        <v>920</v>
      </c>
      <c r="I3951" s="90" t="s">
        <v>1120</v>
      </c>
      <c r="J3951" s="116">
        <v>441</v>
      </c>
      <c r="K3951" s="90" t="s">
        <v>1963</v>
      </c>
      <c r="L3951" s="90" t="s">
        <v>583</v>
      </c>
      <c r="M3951" s="94" t="str">
        <f t="shared" si="64"/>
        <v>LEON Roberto</v>
      </c>
      <c r="N3951" s="94" t="str">
        <f>IFERROR(VLOOKUP(A3951,'[2]CLASES-TEMPORADA 2022_2023-2023'!$A:$M,12,0),"")</f>
        <v/>
      </c>
      <c r="O3951" s="90" t="str">
        <f>IFERROR(VLOOKUP(A3951,'[2]CLASES-TEMPORADA 2022_2023-2023'!$A:$M,13,0),"")</f>
        <v/>
      </c>
    </row>
    <row r="3952" spans="1:15" s="94" customFormat="1" x14ac:dyDescent="0.2">
      <c r="A3952" s="116">
        <v>10638</v>
      </c>
      <c r="B3952" s="90" t="s">
        <v>8750</v>
      </c>
      <c r="C3952" s="90" t="s">
        <v>2450</v>
      </c>
      <c r="D3952" s="90" t="s">
        <v>6945</v>
      </c>
      <c r="E3952" s="90" t="s">
        <v>6946</v>
      </c>
      <c r="F3952" s="90" t="s">
        <v>6947</v>
      </c>
      <c r="G3952" s="90" t="s">
        <v>17157</v>
      </c>
      <c r="H3952" s="90" t="s">
        <v>913</v>
      </c>
      <c r="I3952" s="90" t="s">
        <v>993</v>
      </c>
      <c r="J3952" s="116">
        <v>10005</v>
      </c>
      <c r="K3952" s="90" t="s">
        <v>1963</v>
      </c>
      <c r="L3952" s="90" t="s">
        <v>593</v>
      </c>
      <c r="M3952" s="94" t="str">
        <f t="shared" si="64"/>
        <v>RODRÍGUEZ Giovanni</v>
      </c>
      <c r="N3952" s="94" t="str">
        <f>IFERROR(VLOOKUP(A3952,'[2]CLASES-TEMPORADA 2022_2023-2023'!$A:$M,12,0),"")</f>
        <v/>
      </c>
      <c r="O3952" s="90" t="str">
        <f>IFERROR(VLOOKUP(A3952,'[2]CLASES-TEMPORADA 2022_2023-2023'!$A:$M,13,0),"")</f>
        <v/>
      </c>
    </row>
    <row r="3953" spans="1:15" s="94" customFormat="1" x14ac:dyDescent="0.2">
      <c r="A3953" s="116">
        <v>10635</v>
      </c>
      <c r="B3953" s="90" t="s">
        <v>8750</v>
      </c>
      <c r="C3953" s="90" t="s">
        <v>2215</v>
      </c>
      <c r="D3953" s="90" t="s">
        <v>6948</v>
      </c>
      <c r="E3953" s="90" t="s">
        <v>54</v>
      </c>
      <c r="F3953" s="90" t="s">
        <v>6949</v>
      </c>
      <c r="G3953" s="90" t="s">
        <v>17158</v>
      </c>
      <c r="H3953" s="90" t="s">
        <v>913</v>
      </c>
      <c r="I3953" s="90" t="s">
        <v>979</v>
      </c>
      <c r="J3953" s="116">
        <v>634</v>
      </c>
      <c r="K3953" s="90" t="s">
        <v>1963</v>
      </c>
      <c r="L3953" s="90" t="s">
        <v>593</v>
      </c>
      <c r="M3953" s="94" t="str">
        <f t="shared" si="64"/>
        <v>PADILLA Carlos</v>
      </c>
      <c r="N3953" s="94" t="str">
        <f>IFERROR(VLOOKUP(A3953,'[2]CLASES-TEMPORADA 2022_2023-2023'!$A:$M,12,0),"")</f>
        <v/>
      </c>
      <c r="O3953" s="90" t="str">
        <f>IFERROR(VLOOKUP(A3953,'[2]CLASES-TEMPORADA 2022_2023-2023'!$A:$M,13,0),"")</f>
        <v/>
      </c>
    </row>
    <row r="3954" spans="1:15" s="94" customFormat="1" x14ac:dyDescent="0.2">
      <c r="A3954" s="116">
        <v>10634</v>
      </c>
      <c r="B3954" s="90" t="s">
        <v>8750</v>
      </c>
      <c r="C3954" s="90" t="s">
        <v>924</v>
      </c>
      <c r="D3954" s="90" t="s">
        <v>1417</v>
      </c>
      <c r="E3954" s="90" t="s">
        <v>4168</v>
      </c>
      <c r="F3954" s="90" t="s">
        <v>6950</v>
      </c>
      <c r="G3954" s="90" t="s">
        <v>17159</v>
      </c>
      <c r="H3954" s="90" t="s">
        <v>913</v>
      </c>
      <c r="I3954" s="90" t="s">
        <v>1242</v>
      </c>
      <c r="J3954" s="116">
        <v>10152</v>
      </c>
      <c r="K3954" s="90" t="s">
        <v>1963</v>
      </c>
      <c r="L3954" s="90" t="s">
        <v>593</v>
      </c>
      <c r="M3954" s="94" t="str">
        <f t="shared" si="64"/>
        <v>ALONSO Cristian</v>
      </c>
      <c r="N3954" s="94" t="str">
        <f>IFERROR(VLOOKUP(A3954,'[2]CLASES-TEMPORADA 2022_2023-2023'!$A:$M,12,0),"")</f>
        <v/>
      </c>
      <c r="O3954" s="90" t="str">
        <f>IFERROR(VLOOKUP(A3954,'[2]CLASES-TEMPORADA 2022_2023-2023'!$A:$M,13,0),"")</f>
        <v/>
      </c>
    </row>
    <row r="3955" spans="1:15" s="94" customFormat="1" x14ac:dyDescent="0.2">
      <c r="A3955" s="116">
        <v>10632</v>
      </c>
      <c r="B3955" s="90" t="s">
        <v>8750</v>
      </c>
      <c r="C3955" s="90" t="s">
        <v>1660</v>
      </c>
      <c r="D3955" s="90" t="s">
        <v>1682</v>
      </c>
      <c r="E3955" s="90" t="s">
        <v>79</v>
      </c>
      <c r="F3955" s="90" t="s">
        <v>6951</v>
      </c>
      <c r="G3955" s="90" t="s">
        <v>17160</v>
      </c>
      <c r="H3955" s="90" t="s">
        <v>909</v>
      </c>
      <c r="I3955" s="90" t="s">
        <v>954</v>
      </c>
      <c r="J3955" s="116">
        <v>321</v>
      </c>
      <c r="K3955" s="90" t="s">
        <v>1963</v>
      </c>
      <c r="L3955" s="90" t="s">
        <v>591</v>
      </c>
      <c r="M3955" s="94" t="str">
        <f t="shared" si="64"/>
        <v>CABALLERO Miguel</v>
      </c>
      <c r="N3955" s="94" t="str">
        <f>IFERROR(VLOOKUP(A3955,'[2]CLASES-TEMPORADA 2022_2023-2023'!$A:$M,12,0),"")</f>
        <v/>
      </c>
      <c r="O3955" s="90" t="str">
        <f>IFERROR(VLOOKUP(A3955,'[2]CLASES-TEMPORADA 2022_2023-2023'!$A:$M,13,0),"")</f>
        <v/>
      </c>
    </row>
    <row r="3956" spans="1:15" s="94" customFormat="1" x14ac:dyDescent="0.2">
      <c r="A3956" s="116">
        <v>10626</v>
      </c>
      <c r="B3956" s="90" t="s">
        <v>8750</v>
      </c>
      <c r="C3956" s="90" t="s">
        <v>1378</v>
      </c>
      <c r="D3956" s="90" t="s">
        <v>6952</v>
      </c>
      <c r="E3956" s="90" t="s">
        <v>1052</v>
      </c>
      <c r="F3956" s="90" t="s">
        <v>6953</v>
      </c>
      <c r="G3956" s="90" t="s">
        <v>17161</v>
      </c>
      <c r="H3956" s="90" t="s">
        <v>913</v>
      </c>
      <c r="I3956" s="90" t="s">
        <v>1021</v>
      </c>
      <c r="J3956" s="116">
        <v>10178</v>
      </c>
      <c r="K3956" s="90" t="s">
        <v>1963</v>
      </c>
      <c r="L3956" s="90" t="s">
        <v>588</v>
      </c>
      <c r="M3956" s="94" t="str">
        <f t="shared" si="64"/>
        <v>ARMAS Unai</v>
      </c>
      <c r="N3956" s="94" t="str">
        <f>IFERROR(VLOOKUP(A3956,'[2]CLASES-TEMPORADA 2022_2023-2023'!$A:$M,12,0),"")</f>
        <v/>
      </c>
      <c r="O3956" s="90" t="str">
        <f>IFERROR(VLOOKUP(A3956,'[2]CLASES-TEMPORADA 2022_2023-2023'!$A:$M,13,0),"")</f>
        <v/>
      </c>
    </row>
    <row r="3957" spans="1:15" s="94" customFormat="1" x14ac:dyDescent="0.2">
      <c r="A3957" s="116">
        <v>10624</v>
      </c>
      <c r="B3957" s="90" t="s">
        <v>8750</v>
      </c>
      <c r="C3957" s="90" t="s">
        <v>1860</v>
      </c>
      <c r="D3957" s="90" t="s">
        <v>1405</v>
      </c>
      <c r="E3957" s="90" t="s">
        <v>2034</v>
      </c>
      <c r="F3957" s="90" t="s">
        <v>6954</v>
      </c>
      <c r="G3957" s="90" t="s">
        <v>17162</v>
      </c>
      <c r="H3957" s="90" t="s">
        <v>913</v>
      </c>
      <c r="I3957" s="90" t="s">
        <v>1231</v>
      </c>
      <c r="J3957" s="116">
        <v>727</v>
      </c>
      <c r="K3957" s="90" t="s">
        <v>1963</v>
      </c>
      <c r="L3957" s="90" t="s">
        <v>588</v>
      </c>
      <c r="M3957" s="94" t="str">
        <f t="shared" si="64"/>
        <v>SOTO Victor</v>
      </c>
      <c r="N3957" s="94" t="str">
        <f>IFERROR(VLOOKUP(A3957,'[2]CLASES-TEMPORADA 2022_2023-2023'!$A:$M,12,0),"")</f>
        <v/>
      </c>
      <c r="O3957" s="90" t="str">
        <f>IFERROR(VLOOKUP(A3957,'[2]CLASES-TEMPORADA 2022_2023-2023'!$A:$M,13,0),"")</f>
        <v/>
      </c>
    </row>
    <row r="3958" spans="1:15" s="94" customFormat="1" x14ac:dyDescent="0.2">
      <c r="A3958" s="116">
        <v>10610</v>
      </c>
      <c r="B3958" s="90" t="s">
        <v>8750</v>
      </c>
      <c r="C3958" s="90" t="s">
        <v>6955</v>
      </c>
      <c r="D3958" s="90" t="s">
        <v>3186</v>
      </c>
      <c r="E3958" s="90" t="s">
        <v>6956</v>
      </c>
      <c r="F3958" s="90" t="s">
        <v>6957</v>
      </c>
      <c r="G3958" s="90" t="s">
        <v>17163</v>
      </c>
      <c r="H3958" s="90" t="s">
        <v>913</v>
      </c>
      <c r="I3958" s="90" t="s">
        <v>934</v>
      </c>
      <c r="J3958" s="116">
        <v>193</v>
      </c>
      <c r="K3958" s="90" t="s">
        <v>1963</v>
      </c>
      <c r="L3958" s="90" t="s">
        <v>586</v>
      </c>
      <c r="M3958" s="94" t="str">
        <f t="shared" si="64"/>
        <v>BORRELLA Manuel Antonio</v>
      </c>
      <c r="N3958" s="94" t="str">
        <f>IFERROR(VLOOKUP(A3958,'[2]CLASES-TEMPORADA 2022_2023-2023'!$A:$M,12,0),"")</f>
        <v/>
      </c>
      <c r="O3958" s="90" t="str">
        <f>IFERROR(VLOOKUP(A3958,'[2]CLASES-TEMPORADA 2022_2023-2023'!$A:$M,13,0),"")</f>
        <v/>
      </c>
    </row>
    <row r="3959" spans="1:15" s="94" customFormat="1" x14ac:dyDescent="0.2">
      <c r="A3959" s="116">
        <v>10606</v>
      </c>
      <c r="B3959" s="90" t="s">
        <v>8750</v>
      </c>
      <c r="C3959" s="90" t="s">
        <v>6784</v>
      </c>
      <c r="D3959" s="90" t="s">
        <v>3937</v>
      </c>
      <c r="E3959" s="90" t="s">
        <v>6958</v>
      </c>
      <c r="F3959" s="90" t="s">
        <v>6959</v>
      </c>
      <c r="G3959" s="90" t="s">
        <v>17164</v>
      </c>
      <c r="H3959" s="90" t="s">
        <v>920</v>
      </c>
      <c r="I3959" s="90" t="s">
        <v>1150</v>
      </c>
      <c r="J3959" s="116">
        <v>439</v>
      </c>
      <c r="K3959" s="90" t="s">
        <v>1963</v>
      </c>
      <c r="L3959" s="90" t="s">
        <v>583</v>
      </c>
      <c r="M3959" s="94" t="str">
        <f t="shared" si="64"/>
        <v>BAZ Yeray</v>
      </c>
      <c r="N3959" s="94" t="str">
        <f>IFERROR(VLOOKUP(A3959,'[2]CLASES-TEMPORADA 2022_2023-2023'!$A:$M,12,0),"")</f>
        <v/>
      </c>
      <c r="O3959" s="90" t="str">
        <f>IFERROR(VLOOKUP(A3959,'[2]CLASES-TEMPORADA 2022_2023-2023'!$A:$M,13,0),"")</f>
        <v/>
      </c>
    </row>
    <row r="3960" spans="1:15" s="94" customFormat="1" x14ac:dyDescent="0.2">
      <c r="A3960" s="116">
        <v>10598</v>
      </c>
      <c r="B3960" s="90" t="s">
        <v>8750</v>
      </c>
      <c r="C3960" s="90" t="s">
        <v>1525</v>
      </c>
      <c r="D3960" s="90" t="s">
        <v>1526</v>
      </c>
      <c r="E3960" s="90" t="s">
        <v>2021</v>
      </c>
      <c r="F3960" s="90" t="s">
        <v>6960</v>
      </c>
      <c r="G3960" s="90" t="s">
        <v>17165</v>
      </c>
      <c r="H3960" s="90" t="s">
        <v>913</v>
      </c>
      <c r="I3960" s="90" t="s">
        <v>1144</v>
      </c>
      <c r="J3960" s="116">
        <v>51</v>
      </c>
      <c r="K3960" s="90" t="s">
        <v>1963</v>
      </c>
      <c r="L3960" s="90" t="s">
        <v>585</v>
      </c>
      <c r="M3960" s="94" t="str">
        <f t="shared" si="64"/>
        <v>SANJUAN Raúl</v>
      </c>
      <c r="N3960" s="94" t="str">
        <f>IFERROR(VLOOKUP(A3960,'[2]CLASES-TEMPORADA 2022_2023-2023'!$A:$M,12,0),"")</f>
        <v/>
      </c>
      <c r="O3960" s="90" t="str">
        <f>IFERROR(VLOOKUP(A3960,'[2]CLASES-TEMPORADA 2022_2023-2023'!$A:$M,13,0),"")</f>
        <v/>
      </c>
    </row>
    <row r="3961" spans="1:15" s="94" customFormat="1" x14ac:dyDescent="0.2">
      <c r="A3961" s="116">
        <v>10595</v>
      </c>
      <c r="B3961" s="90" t="s">
        <v>8750</v>
      </c>
      <c r="C3961" s="90" t="s">
        <v>17166</v>
      </c>
      <c r="D3961" s="90"/>
      <c r="E3961" s="90" t="s">
        <v>4229</v>
      </c>
      <c r="F3961" s="90" t="s">
        <v>17167</v>
      </c>
      <c r="G3961" s="90" t="s">
        <v>17168</v>
      </c>
      <c r="H3961" s="90" t="s">
        <v>913</v>
      </c>
      <c r="I3961" s="90" t="s">
        <v>915</v>
      </c>
      <c r="J3961" s="116">
        <v>37</v>
      </c>
      <c r="K3961" s="90" t="s">
        <v>2357</v>
      </c>
      <c r="L3961" s="90" t="s">
        <v>185</v>
      </c>
      <c r="M3961" s="94" t="str">
        <f t="shared" ref="M3961:M4024" si="65">CONCATENATE(C3961," ",PROPER(E3961))</f>
        <v>KOU Lei</v>
      </c>
      <c r="N3961" s="94" t="str">
        <f>IFERROR(VLOOKUP(A3961,'[2]CLASES-TEMPORADA 2022_2023-2023'!$A:$M,12,0),"")</f>
        <v/>
      </c>
      <c r="O3961" s="90" t="str">
        <f>IFERROR(VLOOKUP(A3961,'[2]CLASES-TEMPORADA 2022_2023-2023'!$A:$M,13,0),"")</f>
        <v/>
      </c>
    </row>
    <row r="3962" spans="1:15" s="94" customFormat="1" x14ac:dyDescent="0.2">
      <c r="A3962" s="116">
        <v>10577</v>
      </c>
      <c r="B3962" s="90" t="s">
        <v>8750</v>
      </c>
      <c r="C3962" s="90" t="s">
        <v>36</v>
      </c>
      <c r="D3962" s="90" t="s">
        <v>6961</v>
      </c>
      <c r="E3962" s="90" t="s">
        <v>63</v>
      </c>
      <c r="F3962" s="90" t="s">
        <v>6962</v>
      </c>
      <c r="G3962" s="90" t="s">
        <v>17169</v>
      </c>
      <c r="H3962" s="90" t="s">
        <v>913</v>
      </c>
      <c r="I3962" s="90" t="s">
        <v>1125</v>
      </c>
      <c r="J3962" s="116">
        <v>142</v>
      </c>
      <c r="K3962" s="90" t="s">
        <v>1963</v>
      </c>
      <c r="L3962" s="90" t="s">
        <v>593</v>
      </c>
      <c r="M3962" s="94" t="str">
        <f t="shared" si="65"/>
        <v>ROMERO Jesus</v>
      </c>
      <c r="N3962" s="94" t="str">
        <f>IFERROR(VLOOKUP(A3962,'[2]CLASES-TEMPORADA 2022_2023-2023'!$A:$M,12,0),"")</f>
        <v/>
      </c>
      <c r="O3962" s="90" t="str">
        <f>IFERROR(VLOOKUP(A3962,'[2]CLASES-TEMPORADA 2022_2023-2023'!$A:$M,13,0),"")</f>
        <v/>
      </c>
    </row>
    <row r="3963" spans="1:15" s="94" customFormat="1" x14ac:dyDescent="0.2">
      <c r="A3963" s="116">
        <v>10573</v>
      </c>
      <c r="B3963" s="90" t="s">
        <v>8750</v>
      </c>
      <c r="C3963" s="90" t="s">
        <v>1859</v>
      </c>
      <c r="D3963" s="90" t="s">
        <v>173</v>
      </c>
      <c r="E3963" s="90" t="s">
        <v>48</v>
      </c>
      <c r="F3963" s="90" t="s">
        <v>6963</v>
      </c>
      <c r="G3963" s="90" t="s">
        <v>17170</v>
      </c>
      <c r="H3963" s="90" t="s">
        <v>913</v>
      </c>
      <c r="I3963" s="90" t="s">
        <v>550</v>
      </c>
      <c r="J3963" s="116">
        <v>10138</v>
      </c>
      <c r="K3963" s="90" t="s">
        <v>1963</v>
      </c>
      <c r="L3963" s="90" t="s">
        <v>627</v>
      </c>
      <c r="M3963" s="94" t="str">
        <f t="shared" si="65"/>
        <v>MACAYA Javier</v>
      </c>
      <c r="N3963" s="94" t="str">
        <f>IFERROR(VLOOKUP(A3963,'[2]CLASES-TEMPORADA 2022_2023-2023'!$A:$M,12,0),"")</f>
        <v/>
      </c>
      <c r="O3963" s="90" t="str">
        <f>IFERROR(VLOOKUP(A3963,'[2]CLASES-TEMPORADA 2022_2023-2023'!$A:$M,13,0),"")</f>
        <v/>
      </c>
    </row>
    <row r="3964" spans="1:15" s="94" customFormat="1" x14ac:dyDescent="0.2">
      <c r="A3964" s="116">
        <v>10569</v>
      </c>
      <c r="B3964" s="90" t="s">
        <v>8750</v>
      </c>
      <c r="C3964" s="90" t="s">
        <v>1376</v>
      </c>
      <c r="D3964" s="90" t="s">
        <v>6964</v>
      </c>
      <c r="E3964" s="90" t="s">
        <v>43</v>
      </c>
      <c r="F3964" s="90" t="s">
        <v>6965</v>
      </c>
      <c r="G3964" s="90" t="s">
        <v>17171</v>
      </c>
      <c r="H3964" s="90" t="s">
        <v>920</v>
      </c>
      <c r="I3964" s="90" t="s">
        <v>1255</v>
      </c>
      <c r="J3964" s="116">
        <v>603</v>
      </c>
      <c r="K3964" s="90" t="s">
        <v>1963</v>
      </c>
      <c r="L3964" s="90" t="s">
        <v>184</v>
      </c>
      <c r="M3964" s="94" t="str">
        <f t="shared" si="65"/>
        <v>RAMOS Antonio</v>
      </c>
      <c r="N3964" s="94" t="str">
        <f>IFERROR(VLOOKUP(A3964,'[2]CLASES-TEMPORADA 2022_2023-2023'!$A:$M,12,0),"")</f>
        <v/>
      </c>
      <c r="O3964" s="90" t="str">
        <f>IFERROR(VLOOKUP(A3964,'[2]CLASES-TEMPORADA 2022_2023-2023'!$A:$M,13,0),"")</f>
        <v/>
      </c>
    </row>
    <row r="3965" spans="1:15" s="94" customFormat="1" x14ac:dyDescent="0.2">
      <c r="A3965" s="116">
        <v>10564</v>
      </c>
      <c r="B3965" s="90" t="s">
        <v>10851</v>
      </c>
      <c r="C3965" s="90" t="s">
        <v>6966</v>
      </c>
      <c r="D3965" s="90" t="s">
        <v>21</v>
      </c>
      <c r="E3965" s="90" t="s">
        <v>2610</v>
      </c>
      <c r="F3965" s="90" t="s">
        <v>6967</v>
      </c>
      <c r="G3965" s="90" t="s">
        <v>17172</v>
      </c>
      <c r="H3965" s="90" t="s">
        <v>913</v>
      </c>
      <c r="I3965" s="90" t="s">
        <v>1249</v>
      </c>
      <c r="J3965" s="116">
        <v>10181</v>
      </c>
      <c r="K3965" s="90" t="s">
        <v>1963</v>
      </c>
      <c r="L3965" s="90" t="s">
        <v>583</v>
      </c>
      <c r="M3965" s="94" t="str">
        <f t="shared" si="65"/>
        <v>ÑIGUEZ Marina</v>
      </c>
      <c r="N3965" s="94" t="str">
        <f>IFERROR(VLOOKUP(A3965,'[2]CLASES-TEMPORADA 2022_2023-2023'!$A:$M,12,0),"")</f>
        <v/>
      </c>
      <c r="O3965" s="90" t="str">
        <f>IFERROR(VLOOKUP(A3965,'[2]CLASES-TEMPORADA 2022_2023-2023'!$A:$M,13,0),"")</f>
        <v/>
      </c>
    </row>
    <row r="3966" spans="1:15" s="94" customFormat="1" x14ac:dyDescent="0.2">
      <c r="A3966" s="116">
        <v>10558</v>
      </c>
      <c r="B3966" s="90" t="s">
        <v>8750</v>
      </c>
      <c r="C3966" s="90" t="s">
        <v>2450</v>
      </c>
      <c r="D3966" s="90" t="s">
        <v>6968</v>
      </c>
      <c r="E3966" s="90" t="s">
        <v>6198</v>
      </c>
      <c r="F3966" s="90" t="s">
        <v>6969</v>
      </c>
      <c r="G3966" s="90" t="s">
        <v>17173</v>
      </c>
      <c r="H3966" s="90" t="s">
        <v>913</v>
      </c>
      <c r="I3966" s="90" t="s">
        <v>1119</v>
      </c>
      <c r="J3966" s="116">
        <v>534</v>
      </c>
      <c r="K3966" s="90" t="s">
        <v>1963</v>
      </c>
      <c r="L3966" s="90" t="s">
        <v>520</v>
      </c>
      <c r="M3966" s="94" t="str">
        <f t="shared" si="65"/>
        <v>RODRÍGUEZ Ángel</v>
      </c>
      <c r="N3966" s="94" t="str">
        <f>IFERROR(VLOOKUP(A3966,'[2]CLASES-TEMPORADA 2022_2023-2023'!$A:$M,12,0),"")</f>
        <v/>
      </c>
      <c r="O3966" s="90" t="str">
        <f>IFERROR(VLOOKUP(A3966,'[2]CLASES-TEMPORADA 2022_2023-2023'!$A:$M,13,0),"")</f>
        <v/>
      </c>
    </row>
    <row r="3967" spans="1:15" s="94" customFormat="1" x14ac:dyDescent="0.2">
      <c r="A3967" s="116">
        <v>10552</v>
      </c>
      <c r="B3967" s="90" t="s">
        <v>10851</v>
      </c>
      <c r="C3967" s="90" t="s">
        <v>32</v>
      </c>
      <c r="D3967" s="90" t="s">
        <v>1294</v>
      </c>
      <c r="E3967" s="90" t="s">
        <v>2662</v>
      </c>
      <c r="F3967" s="90" t="s">
        <v>6970</v>
      </c>
      <c r="G3967" s="90" t="s">
        <v>17174</v>
      </c>
      <c r="H3967" s="90" t="s">
        <v>913</v>
      </c>
      <c r="I3967" s="90" t="s">
        <v>1119</v>
      </c>
      <c r="J3967" s="116">
        <v>534</v>
      </c>
      <c r="K3967" s="90" t="s">
        <v>1963</v>
      </c>
      <c r="L3967" s="90" t="s">
        <v>520</v>
      </c>
      <c r="M3967" s="94" t="str">
        <f t="shared" si="65"/>
        <v>SANTIAGO Noelia</v>
      </c>
      <c r="N3967" s="94" t="str">
        <f>IFERROR(VLOOKUP(A3967,'[2]CLASES-TEMPORADA 2022_2023-2023'!$A:$M,12,0),"")</f>
        <v/>
      </c>
      <c r="O3967" s="90" t="str">
        <f>IFERROR(VLOOKUP(A3967,'[2]CLASES-TEMPORADA 2022_2023-2023'!$A:$M,13,0),"")</f>
        <v/>
      </c>
    </row>
    <row r="3968" spans="1:15" s="94" customFormat="1" x14ac:dyDescent="0.2">
      <c r="A3968" s="116">
        <v>10545</v>
      </c>
      <c r="B3968" s="90" t="s">
        <v>8750</v>
      </c>
      <c r="C3968" s="90" t="s">
        <v>5005</v>
      </c>
      <c r="D3968" s="90" t="s">
        <v>5835</v>
      </c>
      <c r="E3968" s="90" t="s">
        <v>119</v>
      </c>
      <c r="F3968" s="90" t="s">
        <v>6971</v>
      </c>
      <c r="G3968" s="90" t="s">
        <v>17175</v>
      </c>
      <c r="H3968" s="90" t="s">
        <v>920</v>
      </c>
      <c r="I3968" s="90" t="s">
        <v>1000</v>
      </c>
      <c r="J3968" s="116">
        <v>10039</v>
      </c>
      <c r="K3968" s="90" t="s">
        <v>1963</v>
      </c>
      <c r="L3968" s="90" t="s">
        <v>583</v>
      </c>
      <c r="M3968" s="94" t="str">
        <f t="shared" si="65"/>
        <v>GORDO Ruben</v>
      </c>
      <c r="N3968" s="94" t="str">
        <f>IFERROR(VLOOKUP(A3968,'[2]CLASES-TEMPORADA 2022_2023-2023'!$A:$M,12,0),"")</f>
        <v/>
      </c>
      <c r="O3968" s="90" t="str">
        <f>IFERROR(VLOOKUP(A3968,'[2]CLASES-TEMPORADA 2022_2023-2023'!$A:$M,13,0),"")</f>
        <v/>
      </c>
    </row>
    <row r="3969" spans="1:15" s="94" customFormat="1" x14ac:dyDescent="0.2">
      <c r="A3969" s="116">
        <v>10530</v>
      </c>
      <c r="B3969" s="90" t="s">
        <v>8750</v>
      </c>
      <c r="C3969" s="90" t="s">
        <v>6973</v>
      </c>
      <c r="D3969" s="90" t="s">
        <v>1485</v>
      </c>
      <c r="E3969" s="90" t="s">
        <v>2184</v>
      </c>
      <c r="F3969" s="90" t="s">
        <v>6974</v>
      </c>
      <c r="G3969" s="90" t="s">
        <v>17176</v>
      </c>
      <c r="H3969" s="90" t="s">
        <v>920</v>
      </c>
      <c r="I3969" s="90" t="s">
        <v>1055</v>
      </c>
      <c r="J3969" s="116">
        <v>359</v>
      </c>
      <c r="K3969" s="90" t="s">
        <v>1963</v>
      </c>
      <c r="L3969" s="90" t="s">
        <v>599</v>
      </c>
      <c r="M3969" s="94" t="str">
        <f t="shared" si="65"/>
        <v>OSLE Julian</v>
      </c>
      <c r="N3969" s="94" t="str">
        <f>IFERROR(VLOOKUP(A3969,'[2]CLASES-TEMPORADA 2022_2023-2023'!$A:$M,12,0),"")</f>
        <v/>
      </c>
      <c r="O3969" s="90" t="str">
        <f>IFERROR(VLOOKUP(A3969,'[2]CLASES-TEMPORADA 2022_2023-2023'!$A:$M,13,0),"")</f>
        <v/>
      </c>
    </row>
    <row r="3970" spans="1:15" s="94" customFormat="1" x14ac:dyDescent="0.2">
      <c r="A3970" s="116">
        <v>10498</v>
      </c>
      <c r="B3970" s="90" t="s">
        <v>8750</v>
      </c>
      <c r="C3970" s="90" t="s">
        <v>123</v>
      </c>
      <c r="D3970" s="90" t="s">
        <v>3087</v>
      </c>
      <c r="E3970" s="90" t="s">
        <v>63</v>
      </c>
      <c r="F3970" s="90" t="s">
        <v>6975</v>
      </c>
      <c r="G3970" s="90" t="s">
        <v>17177</v>
      </c>
      <c r="H3970" s="90" t="s">
        <v>913</v>
      </c>
      <c r="I3970" s="90" t="s">
        <v>3937</v>
      </c>
      <c r="J3970" s="116">
        <v>467</v>
      </c>
      <c r="K3970" s="90" t="s">
        <v>1963</v>
      </c>
      <c r="L3970" s="90" t="s">
        <v>591</v>
      </c>
      <c r="M3970" s="94" t="str">
        <f t="shared" si="65"/>
        <v>REYES Jesus</v>
      </c>
      <c r="N3970" s="94" t="str">
        <f>IFERROR(VLOOKUP(A3970,'[2]CLASES-TEMPORADA 2022_2023-2023'!$A:$M,12,0),"")</f>
        <v/>
      </c>
      <c r="O3970" s="90" t="str">
        <f>IFERROR(VLOOKUP(A3970,'[2]CLASES-TEMPORADA 2022_2023-2023'!$A:$M,13,0),"")</f>
        <v/>
      </c>
    </row>
    <row r="3971" spans="1:15" s="94" customFormat="1" x14ac:dyDescent="0.2">
      <c r="A3971" s="116">
        <v>10477</v>
      </c>
      <c r="B3971" s="90" t="s">
        <v>8750</v>
      </c>
      <c r="C3971" s="90" t="s">
        <v>51</v>
      </c>
      <c r="D3971" s="90" t="s">
        <v>924</v>
      </c>
      <c r="E3971" s="90" t="s">
        <v>41</v>
      </c>
      <c r="F3971" s="90" t="s">
        <v>6976</v>
      </c>
      <c r="G3971" s="90" t="s">
        <v>17178</v>
      </c>
      <c r="H3971" s="90" t="s">
        <v>913</v>
      </c>
      <c r="I3971" s="90" t="s">
        <v>1207</v>
      </c>
      <c r="J3971" s="116">
        <v>705</v>
      </c>
      <c r="K3971" s="90" t="s">
        <v>1963</v>
      </c>
      <c r="L3971" s="90" t="s">
        <v>593</v>
      </c>
      <c r="M3971" s="94" t="str">
        <f t="shared" si="65"/>
        <v>DIAZ David</v>
      </c>
      <c r="N3971" s="94" t="str">
        <f>IFERROR(VLOOKUP(A3971,'[2]CLASES-TEMPORADA 2022_2023-2023'!$A:$M,12,0),"")</f>
        <v/>
      </c>
      <c r="O3971" s="90" t="str">
        <f>IFERROR(VLOOKUP(A3971,'[2]CLASES-TEMPORADA 2022_2023-2023'!$A:$M,13,0),"")</f>
        <v/>
      </c>
    </row>
    <row r="3972" spans="1:15" s="94" customFormat="1" x14ac:dyDescent="0.2">
      <c r="A3972" s="116">
        <v>10469</v>
      </c>
      <c r="B3972" s="90" t="s">
        <v>8750</v>
      </c>
      <c r="C3972" s="90" t="s">
        <v>1888</v>
      </c>
      <c r="D3972" s="90" t="s">
        <v>1888</v>
      </c>
      <c r="E3972" s="90" t="s">
        <v>126</v>
      </c>
      <c r="F3972" s="90" t="s">
        <v>6977</v>
      </c>
      <c r="G3972" s="90" t="s">
        <v>17179</v>
      </c>
      <c r="H3972" s="90" t="s">
        <v>913</v>
      </c>
      <c r="I3972" s="90" t="s">
        <v>1125</v>
      </c>
      <c r="J3972" s="116">
        <v>142</v>
      </c>
      <c r="K3972" s="90" t="s">
        <v>1963</v>
      </c>
      <c r="L3972" s="90" t="s">
        <v>593</v>
      </c>
      <c r="M3972" s="94" t="str">
        <f t="shared" si="65"/>
        <v>SOSA Pablo</v>
      </c>
      <c r="N3972" s="94" t="str">
        <f>IFERROR(VLOOKUP(A3972,'[2]CLASES-TEMPORADA 2022_2023-2023'!$A:$M,12,0),"")</f>
        <v/>
      </c>
      <c r="O3972" s="90" t="str">
        <f>IFERROR(VLOOKUP(A3972,'[2]CLASES-TEMPORADA 2022_2023-2023'!$A:$M,13,0),"")</f>
        <v/>
      </c>
    </row>
    <row r="3973" spans="1:15" s="94" customFormat="1" x14ac:dyDescent="0.2">
      <c r="A3973" s="116">
        <v>10468</v>
      </c>
      <c r="B3973" s="90" t="s">
        <v>8750</v>
      </c>
      <c r="C3973" s="90" t="s">
        <v>1070</v>
      </c>
      <c r="D3973" s="90" t="s">
        <v>46</v>
      </c>
      <c r="E3973" s="90" t="s">
        <v>24</v>
      </c>
      <c r="F3973" s="90" t="s">
        <v>6978</v>
      </c>
      <c r="G3973" s="90" t="s">
        <v>17180</v>
      </c>
      <c r="H3973" s="90" t="s">
        <v>913</v>
      </c>
      <c r="I3973" s="90" t="s">
        <v>993</v>
      </c>
      <c r="J3973" s="116">
        <v>10005</v>
      </c>
      <c r="K3973" s="90" t="s">
        <v>1963</v>
      </c>
      <c r="L3973" s="90" t="s">
        <v>593</v>
      </c>
      <c r="M3973" s="94" t="str">
        <f t="shared" si="65"/>
        <v>FARIÑA Daniel</v>
      </c>
      <c r="N3973" s="94" t="str">
        <f>IFERROR(VLOOKUP(A3973,'[2]CLASES-TEMPORADA 2022_2023-2023'!$A:$M,12,0),"")</f>
        <v/>
      </c>
      <c r="O3973" s="90" t="str">
        <f>IFERROR(VLOOKUP(A3973,'[2]CLASES-TEMPORADA 2022_2023-2023'!$A:$M,13,0),"")</f>
        <v/>
      </c>
    </row>
    <row r="3974" spans="1:15" s="94" customFormat="1" x14ac:dyDescent="0.2">
      <c r="A3974" s="116">
        <v>10467</v>
      </c>
      <c r="B3974" s="90" t="s">
        <v>10851</v>
      </c>
      <c r="C3974" s="90" t="s">
        <v>5458</v>
      </c>
      <c r="D3974" s="90" t="s">
        <v>1529</v>
      </c>
      <c r="E3974" s="90" t="s">
        <v>1088</v>
      </c>
      <c r="F3974" s="90" t="s">
        <v>3108</v>
      </c>
      <c r="G3974" s="90" t="s">
        <v>17181</v>
      </c>
      <c r="H3974" s="90" t="s">
        <v>913</v>
      </c>
      <c r="I3974" s="90" t="s">
        <v>979</v>
      </c>
      <c r="J3974" s="116">
        <v>634</v>
      </c>
      <c r="K3974" s="90" t="s">
        <v>1963</v>
      </c>
      <c r="L3974" s="90" t="s">
        <v>593</v>
      </c>
      <c r="M3974" s="94" t="str">
        <f t="shared" si="65"/>
        <v>DEL PINO Laura</v>
      </c>
      <c r="N3974" s="94" t="str">
        <f>IFERROR(VLOOKUP(A3974,'[2]CLASES-TEMPORADA 2022_2023-2023'!$A:$M,12,0),"")</f>
        <v/>
      </c>
      <c r="O3974" s="90" t="str">
        <f>IFERROR(VLOOKUP(A3974,'[2]CLASES-TEMPORADA 2022_2023-2023'!$A:$M,13,0),"")</f>
        <v/>
      </c>
    </row>
    <row r="3975" spans="1:15" s="94" customFormat="1" x14ac:dyDescent="0.2">
      <c r="A3975" s="116">
        <v>10444</v>
      </c>
      <c r="B3975" s="90" t="s">
        <v>8750</v>
      </c>
      <c r="C3975" s="90" t="s">
        <v>1528</v>
      </c>
      <c r="D3975" s="90" t="s">
        <v>25</v>
      </c>
      <c r="E3975" s="90" t="s">
        <v>48</v>
      </c>
      <c r="F3975" s="90" t="s">
        <v>6979</v>
      </c>
      <c r="G3975" s="90" t="s">
        <v>17182</v>
      </c>
      <c r="H3975" s="90" t="s">
        <v>913</v>
      </c>
      <c r="I3975" s="90" t="s">
        <v>915</v>
      </c>
      <c r="J3975" s="116">
        <v>37</v>
      </c>
      <c r="K3975" s="90" t="s">
        <v>1963</v>
      </c>
      <c r="L3975" s="90" t="s">
        <v>185</v>
      </c>
      <c r="M3975" s="94" t="str">
        <f t="shared" si="65"/>
        <v>SORIA Javier</v>
      </c>
      <c r="N3975" s="94" t="str">
        <f>IFERROR(VLOOKUP(A3975,'[2]CLASES-TEMPORADA 2022_2023-2023'!$A:$M,12,0),"")</f>
        <v/>
      </c>
      <c r="O3975" s="90" t="str">
        <f>IFERROR(VLOOKUP(A3975,'[2]CLASES-TEMPORADA 2022_2023-2023'!$A:$M,13,0),"")</f>
        <v/>
      </c>
    </row>
    <row r="3976" spans="1:15" s="94" customFormat="1" x14ac:dyDescent="0.2">
      <c r="A3976" s="116">
        <v>10434</v>
      </c>
      <c r="B3976" s="90" t="s">
        <v>10851</v>
      </c>
      <c r="C3976" s="90" t="s">
        <v>135</v>
      </c>
      <c r="D3976" s="90" t="s">
        <v>46</v>
      </c>
      <c r="E3976" s="90" t="s">
        <v>3536</v>
      </c>
      <c r="F3976" s="90" t="s">
        <v>6980</v>
      </c>
      <c r="G3976" s="90" t="s">
        <v>17183</v>
      </c>
      <c r="H3976" s="90" t="s">
        <v>913</v>
      </c>
      <c r="I3976" s="90" t="s">
        <v>1187</v>
      </c>
      <c r="J3976" s="116">
        <v>246</v>
      </c>
      <c r="K3976" s="90" t="s">
        <v>1963</v>
      </c>
      <c r="L3976" s="90" t="s">
        <v>587</v>
      </c>
      <c r="M3976" s="94" t="str">
        <f t="shared" si="65"/>
        <v>RICO Lidia</v>
      </c>
      <c r="N3976" s="94" t="str">
        <f>IFERROR(VLOOKUP(A3976,'[2]CLASES-TEMPORADA 2022_2023-2023'!$A:$M,12,0),"")</f>
        <v/>
      </c>
      <c r="O3976" s="90" t="str">
        <f>IFERROR(VLOOKUP(A3976,'[2]CLASES-TEMPORADA 2022_2023-2023'!$A:$M,13,0),"")</f>
        <v/>
      </c>
    </row>
    <row r="3977" spans="1:15" s="94" customFormat="1" x14ac:dyDescent="0.2">
      <c r="A3977" s="116">
        <v>10415</v>
      </c>
      <c r="B3977" s="90" t="s">
        <v>8750</v>
      </c>
      <c r="C3977" s="90" t="s">
        <v>21</v>
      </c>
      <c r="D3977" s="90" t="s">
        <v>29</v>
      </c>
      <c r="E3977" s="90" t="s">
        <v>6981</v>
      </c>
      <c r="F3977" s="90" t="s">
        <v>6982</v>
      </c>
      <c r="G3977" s="90" t="s">
        <v>17184</v>
      </c>
      <c r="H3977" s="90" t="s">
        <v>913</v>
      </c>
      <c r="I3977" s="90" t="s">
        <v>327</v>
      </c>
      <c r="J3977" s="116">
        <v>504</v>
      </c>
      <c r="K3977" s="90" t="s">
        <v>1963</v>
      </c>
      <c r="L3977" s="90" t="s">
        <v>593</v>
      </c>
      <c r="M3977" s="94" t="str">
        <f t="shared" si="65"/>
        <v>GARCIA Martin Adalid</v>
      </c>
      <c r="N3977" s="94" t="str">
        <f>IFERROR(VLOOKUP(A3977,'[2]CLASES-TEMPORADA 2022_2023-2023'!$A:$M,12,0),"")</f>
        <v/>
      </c>
      <c r="O3977" s="90" t="str">
        <f>IFERROR(VLOOKUP(A3977,'[2]CLASES-TEMPORADA 2022_2023-2023'!$A:$M,13,0),"")</f>
        <v/>
      </c>
    </row>
    <row r="3978" spans="1:15" s="94" customFormat="1" x14ac:dyDescent="0.2">
      <c r="A3978" s="116">
        <v>10404</v>
      </c>
      <c r="B3978" s="90" t="s">
        <v>8750</v>
      </c>
      <c r="C3978" s="90" t="s">
        <v>161</v>
      </c>
      <c r="D3978" s="90" t="s">
        <v>84</v>
      </c>
      <c r="E3978" s="90" t="s">
        <v>4984</v>
      </c>
      <c r="F3978" s="90" t="s">
        <v>6983</v>
      </c>
      <c r="G3978" s="90" t="s">
        <v>17185</v>
      </c>
      <c r="H3978" s="90" t="s">
        <v>913</v>
      </c>
      <c r="I3978" s="90" t="s">
        <v>3119</v>
      </c>
      <c r="J3978" s="116">
        <v>733</v>
      </c>
      <c r="K3978" s="90" t="s">
        <v>1963</v>
      </c>
      <c r="L3978" s="90" t="s">
        <v>602</v>
      </c>
      <c r="M3978" s="94" t="str">
        <f t="shared" si="65"/>
        <v>MUÑOZ Fabian</v>
      </c>
      <c r="N3978" s="94" t="str">
        <f>IFERROR(VLOOKUP(A3978,'[2]CLASES-TEMPORADA 2022_2023-2023'!$A:$M,12,0),"")</f>
        <v/>
      </c>
      <c r="O3978" s="90" t="str">
        <f>IFERROR(VLOOKUP(A3978,'[2]CLASES-TEMPORADA 2022_2023-2023'!$A:$M,13,0),"")</f>
        <v/>
      </c>
    </row>
    <row r="3979" spans="1:15" s="94" customFormat="1" x14ac:dyDescent="0.2">
      <c r="A3979" s="116">
        <v>10383</v>
      </c>
      <c r="B3979" s="90" t="s">
        <v>8750</v>
      </c>
      <c r="C3979" s="90" t="s">
        <v>17186</v>
      </c>
      <c r="D3979" s="90" t="s">
        <v>1775</v>
      </c>
      <c r="E3979" s="90" t="s">
        <v>24</v>
      </c>
      <c r="F3979" s="90" t="s">
        <v>17187</v>
      </c>
      <c r="G3979" s="90" t="s">
        <v>17188</v>
      </c>
      <c r="H3979" s="90" t="s">
        <v>913</v>
      </c>
      <c r="I3979" s="90" t="s">
        <v>1144</v>
      </c>
      <c r="J3979" s="116">
        <v>51</v>
      </c>
      <c r="K3979" s="90" t="s">
        <v>1963</v>
      </c>
      <c r="L3979" s="90" t="s">
        <v>585</v>
      </c>
      <c r="M3979" s="94" t="str">
        <f t="shared" si="65"/>
        <v>BONAL Daniel</v>
      </c>
      <c r="N3979" s="94" t="str">
        <f>IFERROR(VLOOKUP(A3979,'[2]CLASES-TEMPORADA 2022_2023-2023'!$A:$M,12,0),"")</f>
        <v/>
      </c>
      <c r="O3979" s="90" t="str">
        <f>IFERROR(VLOOKUP(A3979,'[2]CLASES-TEMPORADA 2022_2023-2023'!$A:$M,13,0),"")</f>
        <v/>
      </c>
    </row>
    <row r="3980" spans="1:15" s="94" customFormat="1" x14ac:dyDescent="0.2">
      <c r="A3980" s="116">
        <v>10382</v>
      </c>
      <c r="B3980" s="90" t="s">
        <v>8750</v>
      </c>
      <c r="C3980" s="90" t="s">
        <v>135</v>
      </c>
      <c r="D3980" s="90" t="s">
        <v>22</v>
      </c>
      <c r="E3980" s="90" t="s">
        <v>54</v>
      </c>
      <c r="F3980" s="90" t="s">
        <v>6985</v>
      </c>
      <c r="G3980" s="90" t="s">
        <v>17189</v>
      </c>
      <c r="H3980" s="90" t="s">
        <v>913</v>
      </c>
      <c r="I3980" s="90" t="s">
        <v>1203</v>
      </c>
      <c r="J3980" s="116">
        <v>10055</v>
      </c>
      <c r="K3980" s="90" t="s">
        <v>1963</v>
      </c>
      <c r="L3980" s="90" t="s">
        <v>585</v>
      </c>
      <c r="M3980" s="94" t="str">
        <f t="shared" si="65"/>
        <v>RICO Carlos</v>
      </c>
      <c r="N3980" s="94" t="str">
        <f>IFERROR(VLOOKUP(A3980,'[2]CLASES-TEMPORADA 2022_2023-2023'!$A:$M,12,0),"")</f>
        <v/>
      </c>
      <c r="O3980" s="90" t="str">
        <f>IFERROR(VLOOKUP(A3980,'[2]CLASES-TEMPORADA 2022_2023-2023'!$A:$M,13,0),"")</f>
        <v/>
      </c>
    </row>
    <row r="3981" spans="1:15" s="94" customFormat="1" x14ac:dyDescent="0.2">
      <c r="A3981" s="116">
        <v>10379</v>
      </c>
      <c r="B3981" s="90" t="s">
        <v>8750</v>
      </c>
      <c r="C3981" s="90" t="s">
        <v>5243</v>
      </c>
      <c r="D3981" s="90" t="s">
        <v>3747</v>
      </c>
      <c r="E3981" s="90" t="s">
        <v>34</v>
      </c>
      <c r="F3981" s="90" t="s">
        <v>6987</v>
      </c>
      <c r="G3981" s="90" t="s">
        <v>17190</v>
      </c>
      <c r="H3981" s="90" t="s">
        <v>909</v>
      </c>
      <c r="I3981" s="90" t="s">
        <v>1136</v>
      </c>
      <c r="J3981" s="116">
        <v>291</v>
      </c>
      <c r="K3981" s="90" t="s">
        <v>1963</v>
      </c>
      <c r="L3981" s="90" t="s">
        <v>587</v>
      </c>
      <c r="M3981" s="94" t="str">
        <f t="shared" si="65"/>
        <v>BONAVILA Alejandro</v>
      </c>
      <c r="N3981" s="94" t="str">
        <f>IFERROR(VLOOKUP(A3981,'[2]CLASES-TEMPORADA 2022_2023-2023'!$A:$M,12,0),"")</f>
        <v/>
      </c>
      <c r="O3981" s="90" t="str">
        <f>IFERROR(VLOOKUP(A3981,'[2]CLASES-TEMPORADA 2022_2023-2023'!$A:$M,13,0),"")</f>
        <v/>
      </c>
    </row>
    <row r="3982" spans="1:15" s="94" customFormat="1" x14ac:dyDescent="0.2">
      <c r="A3982" s="116">
        <v>10377</v>
      </c>
      <c r="B3982" s="90" t="s">
        <v>10851</v>
      </c>
      <c r="C3982" s="90" t="s">
        <v>8092</v>
      </c>
      <c r="D3982" s="90" t="s">
        <v>1316</v>
      </c>
      <c r="E3982" s="90" t="s">
        <v>2403</v>
      </c>
      <c r="F3982" s="90" t="s">
        <v>17191</v>
      </c>
      <c r="G3982" s="90" t="s">
        <v>17192</v>
      </c>
      <c r="H3982" s="90" t="s">
        <v>913</v>
      </c>
      <c r="I3982" s="90" t="s">
        <v>1136</v>
      </c>
      <c r="J3982" s="116">
        <v>291</v>
      </c>
      <c r="K3982" s="90" t="s">
        <v>1963</v>
      </c>
      <c r="L3982" s="90" t="s">
        <v>587</v>
      </c>
      <c r="M3982" s="94" t="str">
        <f t="shared" si="65"/>
        <v>OSUNA Lola</v>
      </c>
      <c r="N3982" s="94" t="str">
        <f>IFERROR(VLOOKUP(A3982,'[2]CLASES-TEMPORADA 2022_2023-2023'!$A:$M,12,0),"")</f>
        <v/>
      </c>
      <c r="O3982" s="90" t="str">
        <f>IFERROR(VLOOKUP(A3982,'[2]CLASES-TEMPORADA 2022_2023-2023'!$A:$M,13,0),"")</f>
        <v/>
      </c>
    </row>
    <row r="3983" spans="1:15" s="94" customFormat="1" x14ac:dyDescent="0.2">
      <c r="A3983" s="116">
        <v>10376</v>
      </c>
      <c r="B3983" s="90" t="s">
        <v>8750</v>
      </c>
      <c r="C3983" s="90" t="s">
        <v>6988</v>
      </c>
      <c r="D3983" s="90" t="s">
        <v>74</v>
      </c>
      <c r="E3983" s="90" t="s">
        <v>6989</v>
      </c>
      <c r="F3983" s="90" t="s">
        <v>6990</v>
      </c>
      <c r="G3983" s="90" t="s">
        <v>17193</v>
      </c>
      <c r="H3983" s="90" t="s">
        <v>920</v>
      </c>
      <c r="I3983" s="90" t="s">
        <v>1117</v>
      </c>
      <c r="J3983" s="116">
        <v>243</v>
      </c>
      <c r="K3983" s="90" t="s">
        <v>1963</v>
      </c>
      <c r="L3983" s="90" t="s">
        <v>587</v>
      </c>
      <c r="M3983" s="94" t="str">
        <f t="shared" si="65"/>
        <v>GALTES Francesc X.</v>
      </c>
      <c r="N3983" s="94" t="str">
        <f>IFERROR(VLOOKUP(A3983,'[2]CLASES-TEMPORADA 2022_2023-2023'!$A:$M,12,0),"")</f>
        <v/>
      </c>
      <c r="O3983" s="90" t="str">
        <f>IFERROR(VLOOKUP(A3983,'[2]CLASES-TEMPORADA 2022_2023-2023'!$A:$M,13,0),"")</f>
        <v/>
      </c>
    </row>
    <row r="3984" spans="1:15" s="94" customFormat="1" x14ac:dyDescent="0.2">
      <c r="A3984" s="116">
        <v>10364</v>
      </c>
      <c r="B3984" s="90" t="s">
        <v>8750</v>
      </c>
      <c r="C3984" s="90" t="s">
        <v>1168</v>
      </c>
      <c r="D3984" s="90" t="s">
        <v>25</v>
      </c>
      <c r="E3984" s="90" t="s">
        <v>58</v>
      </c>
      <c r="F3984" s="90" t="s">
        <v>6991</v>
      </c>
      <c r="G3984" s="90" t="s">
        <v>17194</v>
      </c>
      <c r="H3984" s="90" t="s">
        <v>913</v>
      </c>
      <c r="I3984" s="90" t="s">
        <v>1210</v>
      </c>
      <c r="J3984" s="116">
        <v>668</v>
      </c>
      <c r="K3984" s="90" t="s">
        <v>1963</v>
      </c>
      <c r="L3984" s="90" t="s">
        <v>585</v>
      </c>
      <c r="M3984" s="94" t="str">
        <f t="shared" si="65"/>
        <v>BALAGUER Angel</v>
      </c>
      <c r="N3984" s="94" t="str">
        <f>IFERROR(VLOOKUP(A3984,'[2]CLASES-TEMPORADA 2022_2023-2023'!$A:$M,12,0),"")</f>
        <v/>
      </c>
      <c r="O3984" s="90" t="str">
        <f>IFERROR(VLOOKUP(A3984,'[2]CLASES-TEMPORADA 2022_2023-2023'!$A:$M,13,0),"")</f>
        <v/>
      </c>
    </row>
    <row r="3985" spans="1:15" s="94" customFormat="1" x14ac:dyDescent="0.2">
      <c r="A3985" s="116">
        <v>10363</v>
      </c>
      <c r="B3985" s="90" t="s">
        <v>8750</v>
      </c>
      <c r="C3985" s="90" t="s">
        <v>6992</v>
      </c>
      <c r="D3985" s="90" t="s">
        <v>6993</v>
      </c>
      <c r="E3985" s="90" t="s">
        <v>2034</v>
      </c>
      <c r="F3985" s="90" t="s">
        <v>6994</v>
      </c>
      <c r="G3985" s="90" t="s">
        <v>17195</v>
      </c>
      <c r="H3985" s="90" t="s">
        <v>913</v>
      </c>
      <c r="I3985" s="90" t="s">
        <v>1210</v>
      </c>
      <c r="J3985" s="116">
        <v>668</v>
      </c>
      <c r="K3985" s="90" t="s">
        <v>1963</v>
      </c>
      <c r="L3985" s="90" t="s">
        <v>585</v>
      </c>
      <c r="M3985" s="94" t="str">
        <f t="shared" si="65"/>
        <v>PELLICER Victor</v>
      </c>
      <c r="N3985" s="94" t="str">
        <f>IFERROR(VLOOKUP(A3985,'[2]CLASES-TEMPORADA 2022_2023-2023'!$A:$M,12,0),"")</f>
        <v/>
      </c>
      <c r="O3985" s="90" t="str">
        <f>IFERROR(VLOOKUP(A3985,'[2]CLASES-TEMPORADA 2022_2023-2023'!$A:$M,13,0),"")</f>
        <v/>
      </c>
    </row>
    <row r="3986" spans="1:15" s="94" customFormat="1" x14ac:dyDescent="0.2">
      <c r="A3986" s="116">
        <v>10362</v>
      </c>
      <c r="B3986" s="90" t="s">
        <v>8750</v>
      </c>
      <c r="C3986" s="90" t="s">
        <v>101</v>
      </c>
      <c r="D3986" s="90" t="s">
        <v>21</v>
      </c>
      <c r="E3986" s="90" t="s">
        <v>6002</v>
      </c>
      <c r="F3986" s="90" t="s">
        <v>6995</v>
      </c>
      <c r="G3986" s="90" t="s">
        <v>17196</v>
      </c>
      <c r="H3986" s="90" t="s">
        <v>913</v>
      </c>
      <c r="I3986" s="90" t="s">
        <v>1014</v>
      </c>
      <c r="J3986" s="116">
        <v>10141</v>
      </c>
      <c r="K3986" s="90" t="s">
        <v>1963</v>
      </c>
      <c r="L3986" s="90" t="s">
        <v>585</v>
      </c>
      <c r="M3986" s="94" t="str">
        <f t="shared" si="65"/>
        <v>VIDAL Vicent</v>
      </c>
      <c r="N3986" s="94" t="str">
        <f>IFERROR(VLOOKUP(A3986,'[2]CLASES-TEMPORADA 2022_2023-2023'!$A:$M,12,0),"")</f>
        <v/>
      </c>
      <c r="O3986" s="90" t="str">
        <f>IFERROR(VLOOKUP(A3986,'[2]CLASES-TEMPORADA 2022_2023-2023'!$A:$M,13,0),"")</f>
        <v/>
      </c>
    </row>
    <row r="3987" spans="1:15" s="94" customFormat="1" x14ac:dyDescent="0.2">
      <c r="A3987" s="116">
        <v>10361</v>
      </c>
      <c r="B3987" s="90" t="s">
        <v>8750</v>
      </c>
      <c r="C3987" s="90" t="s">
        <v>25</v>
      </c>
      <c r="D3987" s="90" t="s">
        <v>6996</v>
      </c>
      <c r="E3987" s="90" t="s">
        <v>64</v>
      </c>
      <c r="F3987" s="90" t="s">
        <v>4712</v>
      </c>
      <c r="G3987" s="90" t="s">
        <v>17197</v>
      </c>
      <c r="H3987" s="90" t="s">
        <v>909</v>
      </c>
      <c r="I3987" s="90" t="s">
        <v>918</v>
      </c>
      <c r="J3987" s="116">
        <v>41</v>
      </c>
      <c r="K3987" s="90" t="s">
        <v>1963</v>
      </c>
      <c r="L3987" s="90" t="s">
        <v>585</v>
      </c>
      <c r="M3987" s="94" t="str">
        <f t="shared" si="65"/>
        <v>MARTINEZ Francisco</v>
      </c>
      <c r="N3987" s="94" t="str">
        <f>IFERROR(VLOOKUP(A3987,'[2]CLASES-TEMPORADA 2022_2023-2023'!$A:$M,12,0),"")</f>
        <v/>
      </c>
      <c r="O3987" s="90" t="str">
        <f>IFERROR(VLOOKUP(A3987,'[2]CLASES-TEMPORADA 2022_2023-2023'!$A:$M,13,0),"")</f>
        <v/>
      </c>
    </row>
    <row r="3988" spans="1:15" s="94" customFormat="1" x14ac:dyDescent="0.2">
      <c r="A3988" s="116">
        <v>10360</v>
      </c>
      <c r="B3988" s="90" t="s">
        <v>8750</v>
      </c>
      <c r="C3988" s="90" t="s">
        <v>84</v>
      </c>
      <c r="D3988" s="90" t="s">
        <v>25</v>
      </c>
      <c r="E3988" s="90" t="s">
        <v>72</v>
      </c>
      <c r="F3988" s="90" t="s">
        <v>6997</v>
      </c>
      <c r="G3988" s="90" t="s">
        <v>17198</v>
      </c>
      <c r="H3988" s="90" t="s">
        <v>909</v>
      </c>
      <c r="I3988" s="90" t="s">
        <v>918</v>
      </c>
      <c r="J3988" s="116">
        <v>41</v>
      </c>
      <c r="K3988" s="90" t="s">
        <v>1963</v>
      </c>
      <c r="L3988" s="90" t="s">
        <v>585</v>
      </c>
      <c r="M3988" s="94" t="str">
        <f t="shared" si="65"/>
        <v>GONZALEZ Rafael</v>
      </c>
      <c r="N3988" s="94" t="str">
        <f>IFERROR(VLOOKUP(A3988,'[2]CLASES-TEMPORADA 2022_2023-2023'!$A:$M,12,0),"")</f>
        <v/>
      </c>
      <c r="O3988" s="90" t="str">
        <f>IFERROR(VLOOKUP(A3988,'[2]CLASES-TEMPORADA 2022_2023-2023'!$A:$M,13,0),"")</f>
        <v/>
      </c>
    </row>
    <row r="3989" spans="1:15" s="94" customFormat="1" x14ac:dyDescent="0.2">
      <c r="A3989" s="116">
        <v>10358</v>
      </c>
      <c r="B3989" s="90" t="s">
        <v>8750</v>
      </c>
      <c r="C3989" s="90" t="s">
        <v>969</v>
      </c>
      <c r="D3989" s="90" t="s">
        <v>1855</v>
      </c>
      <c r="E3989" s="90" t="s">
        <v>79</v>
      </c>
      <c r="F3989" s="90" t="s">
        <v>6998</v>
      </c>
      <c r="G3989" s="90" t="s">
        <v>17199</v>
      </c>
      <c r="H3989" s="90" t="s">
        <v>909</v>
      </c>
      <c r="I3989" s="90" t="s">
        <v>11471</v>
      </c>
      <c r="J3989" s="116">
        <v>173</v>
      </c>
      <c r="K3989" s="90" t="s">
        <v>1963</v>
      </c>
      <c r="L3989" s="90" t="s">
        <v>585</v>
      </c>
      <c r="M3989" s="94" t="str">
        <f t="shared" si="65"/>
        <v>PONCE Miguel</v>
      </c>
      <c r="N3989" s="94" t="str">
        <f>IFERROR(VLOOKUP(A3989,'[2]CLASES-TEMPORADA 2022_2023-2023'!$A:$M,12,0),"")</f>
        <v/>
      </c>
      <c r="O3989" s="90" t="str">
        <f>IFERROR(VLOOKUP(A3989,'[2]CLASES-TEMPORADA 2022_2023-2023'!$A:$M,13,0),"")</f>
        <v/>
      </c>
    </row>
    <row r="3990" spans="1:15" s="94" customFormat="1" x14ac:dyDescent="0.2">
      <c r="A3990" s="116">
        <v>10353</v>
      </c>
      <c r="B3990" s="90" t="s">
        <v>8750</v>
      </c>
      <c r="C3990" s="90" t="s">
        <v>1858</v>
      </c>
      <c r="D3990" s="90" t="s">
        <v>1437</v>
      </c>
      <c r="E3990" s="90" t="s">
        <v>43</v>
      </c>
      <c r="F3990" s="90" t="s">
        <v>6999</v>
      </c>
      <c r="G3990" s="90" t="s">
        <v>17200</v>
      </c>
      <c r="H3990" s="90" t="s">
        <v>913</v>
      </c>
      <c r="I3990" s="90" t="s">
        <v>1249</v>
      </c>
      <c r="J3990" s="116">
        <v>10181</v>
      </c>
      <c r="K3990" s="90" t="s">
        <v>1963</v>
      </c>
      <c r="L3990" s="90" t="s">
        <v>583</v>
      </c>
      <c r="M3990" s="94" t="str">
        <f t="shared" si="65"/>
        <v>BEJARANO Antonio</v>
      </c>
      <c r="N3990" s="94" t="str">
        <f>IFERROR(VLOOKUP(A3990,'[2]CLASES-TEMPORADA 2022_2023-2023'!$A:$M,12,0),"")</f>
        <v/>
      </c>
      <c r="O3990" s="90" t="str">
        <f>IFERROR(VLOOKUP(A3990,'[2]CLASES-TEMPORADA 2022_2023-2023'!$A:$M,13,0),"")</f>
        <v/>
      </c>
    </row>
    <row r="3991" spans="1:15" s="94" customFormat="1" x14ac:dyDescent="0.2">
      <c r="A3991" s="116">
        <v>10331</v>
      </c>
      <c r="B3991" s="90" t="s">
        <v>8750</v>
      </c>
      <c r="C3991" s="90" t="s">
        <v>1337</v>
      </c>
      <c r="D3991" s="90" t="s">
        <v>46</v>
      </c>
      <c r="E3991" s="90" t="s">
        <v>32</v>
      </c>
      <c r="F3991" s="90" t="s">
        <v>7000</v>
      </c>
      <c r="G3991" s="90" t="s">
        <v>17201</v>
      </c>
      <c r="H3991" s="90" t="s">
        <v>913</v>
      </c>
      <c r="I3991" s="90" t="s">
        <v>1199</v>
      </c>
      <c r="J3991" s="116">
        <v>10223</v>
      </c>
      <c r="K3991" s="90" t="s">
        <v>1963</v>
      </c>
      <c r="L3991" s="90" t="s">
        <v>520</v>
      </c>
      <c r="M3991" s="94" t="str">
        <f t="shared" si="65"/>
        <v>OTERO Santiago</v>
      </c>
      <c r="N3991" s="94" t="str">
        <f>IFERROR(VLOOKUP(A3991,'[2]CLASES-TEMPORADA 2022_2023-2023'!$A:$M,12,0),"")</f>
        <v/>
      </c>
      <c r="O3991" s="90" t="str">
        <f>IFERROR(VLOOKUP(A3991,'[2]CLASES-TEMPORADA 2022_2023-2023'!$A:$M,13,0),"")</f>
        <v/>
      </c>
    </row>
    <row r="3992" spans="1:15" s="94" customFormat="1" x14ac:dyDescent="0.2">
      <c r="A3992" s="116">
        <v>10291</v>
      </c>
      <c r="B3992" s="90" t="s">
        <v>8750</v>
      </c>
      <c r="C3992" s="90" t="s">
        <v>6986</v>
      </c>
      <c r="D3992" s="90" t="s">
        <v>25</v>
      </c>
      <c r="E3992" s="90" t="s">
        <v>2034</v>
      </c>
      <c r="F3992" s="90" t="s">
        <v>7001</v>
      </c>
      <c r="G3992" s="90" t="s">
        <v>17202</v>
      </c>
      <c r="H3992" s="90" t="s">
        <v>913</v>
      </c>
      <c r="I3992" s="90" t="s">
        <v>1136</v>
      </c>
      <c r="J3992" s="116">
        <v>291</v>
      </c>
      <c r="K3992" s="90" t="s">
        <v>1963</v>
      </c>
      <c r="L3992" s="90" t="s">
        <v>587</v>
      </c>
      <c r="M3992" s="94" t="str">
        <f t="shared" si="65"/>
        <v>VINUESA Victor</v>
      </c>
      <c r="N3992" s="94" t="str">
        <f>IFERROR(VLOOKUP(A3992,'[2]CLASES-TEMPORADA 2022_2023-2023'!$A:$M,12,0),"")</f>
        <v/>
      </c>
      <c r="O3992" s="90" t="str">
        <f>IFERROR(VLOOKUP(A3992,'[2]CLASES-TEMPORADA 2022_2023-2023'!$A:$M,13,0),"")</f>
        <v/>
      </c>
    </row>
    <row r="3993" spans="1:15" s="94" customFormat="1" x14ac:dyDescent="0.2">
      <c r="A3993" s="116">
        <v>10285</v>
      </c>
      <c r="B3993" s="90" t="s">
        <v>8750</v>
      </c>
      <c r="C3993" s="90" t="s">
        <v>3157</v>
      </c>
      <c r="D3993" s="90" t="s">
        <v>29</v>
      </c>
      <c r="E3993" s="90" t="s">
        <v>7002</v>
      </c>
      <c r="F3993" s="90" t="s">
        <v>7003</v>
      </c>
      <c r="G3993" s="90" t="s">
        <v>17203</v>
      </c>
      <c r="H3993" s="90" t="s">
        <v>909</v>
      </c>
      <c r="I3993" s="90" t="s">
        <v>949</v>
      </c>
      <c r="J3993" s="116">
        <v>295</v>
      </c>
      <c r="K3993" s="90" t="s">
        <v>1963</v>
      </c>
      <c r="L3993" s="90" t="s">
        <v>587</v>
      </c>
      <c r="M3993" s="94" t="str">
        <f t="shared" si="65"/>
        <v>CANOVAS Alexis</v>
      </c>
      <c r="N3993" s="94" t="str">
        <f>IFERROR(VLOOKUP(A3993,'[2]CLASES-TEMPORADA 2022_2023-2023'!$A:$M,12,0),"")</f>
        <v/>
      </c>
      <c r="O3993" s="90" t="str">
        <f>IFERROR(VLOOKUP(A3993,'[2]CLASES-TEMPORADA 2022_2023-2023'!$A:$M,13,0),"")</f>
        <v/>
      </c>
    </row>
    <row r="3994" spans="1:15" s="94" customFormat="1" x14ac:dyDescent="0.2">
      <c r="A3994" s="116">
        <v>10272</v>
      </c>
      <c r="B3994" s="90" t="s">
        <v>8750</v>
      </c>
      <c r="C3994" s="90" t="s">
        <v>22</v>
      </c>
      <c r="D3994" s="90" t="s">
        <v>21</v>
      </c>
      <c r="E3994" s="90" t="s">
        <v>7004</v>
      </c>
      <c r="F3994" s="90" t="s">
        <v>7005</v>
      </c>
      <c r="G3994" s="90" t="s">
        <v>17204</v>
      </c>
      <c r="H3994" s="90" t="s">
        <v>913</v>
      </c>
      <c r="I3994" s="90" t="s">
        <v>1161</v>
      </c>
      <c r="J3994" s="116">
        <v>10129</v>
      </c>
      <c r="K3994" s="90" t="s">
        <v>1963</v>
      </c>
      <c r="L3994" s="90" t="s">
        <v>598</v>
      </c>
      <c r="M3994" s="94" t="str">
        <f t="shared" si="65"/>
        <v>FERNANDEZ Enrique Jose</v>
      </c>
      <c r="N3994" s="94" t="str">
        <f>IFERROR(VLOOKUP(A3994,'[2]CLASES-TEMPORADA 2022_2023-2023'!$A:$M,12,0),"")</f>
        <v/>
      </c>
      <c r="O3994" s="90" t="str">
        <f>IFERROR(VLOOKUP(A3994,'[2]CLASES-TEMPORADA 2022_2023-2023'!$A:$M,13,0),"")</f>
        <v/>
      </c>
    </row>
    <row r="3995" spans="1:15" s="94" customFormat="1" x14ac:dyDescent="0.2">
      <c r="A3995" s="116">
        <v>10266</v>
      </c>
      <c r="B3995" s="90" t="s">
        <v>8750</v>
      </c>
      <c r="C3995" s="90" t="s">
        <v>102</v>
      </c>
      <c r="D3995" s="90" t="s">
        <v>102</v>
      </c>
      <c r="E3995" s="90" t="s">
        <v>76</v>
      </c>
      <c r="F3995" s="90" t="s">
        <v>7006</v>
      </c>
      <c r="G3995" s="90" t="s">
        <v>17205</v>
      </c>
      <c r="H3995" s="90" t="s">
        <v>913</v>
      </c>
      <c r="I3995" s="90" t="s">
        <v>930</v>
      </c>
      <c r="J3995" s="116">
        <v>138</v>
      </c>
      <c r="K3995" s="90" t="s">
        <v>1963</v>
      </c>
      <c r="L3995" s="90" t="s">
        <v>593</v>
      </c>
      <c r="M3995" s="94" t="str">
        <f t="shared" si="65"/>
        <v>HERNANDEZ Jose Manuel</v>
      </c>
      <c r="N3995" s="94" t="str">
        <f>IFERROR(VLOOKUP(A3995,'[2]CLASES-TEMPORADA 2022_2023-2023'!$A:$M,12,0),"")</f>
        <v/>
      </c>
      <c r="O3995" s="90" t="str">
        <f>IFERROR(VLOOKUP(A3995,'[2]CLASES-TEMPORADA 2022_2023-2023'!$A:$M,13,0),"")</f>
        <v/>
      </c>
    </row>
    <row r="3996" spans="1:15" s="94" customFormat="1" x14ac:dyDescent="0.2">
      <c r="A3996" s="116">
        <v>10261</v>
      </c>
      <c r="B3996" s="90" t="s">
        <v>8750</v>
      </c>
      <c r="C3996" s="90" t="s">
        <v>102</v>
      </c>
      <c r="D3996" s="90" t="s">
        <v>46</v>
      </c>
      <c r="E3996" s="90" t="s">
        <v>6567</v>
      </c>
      <c r="F3996" s="90" t="s">
        <v>7007</v>
      </c>
      <c r="G3996" s="90" t="s">
        <v>17206</v>
      </c>
      <c r="H3996" s="90" t="s">
        <v>913</v>
      </c>
      <c r="I3996" s="90" t="s">
        <v>1172</v>
      </c>
      <c r="J3996" s="116">
        <v>729</v>
      </c>
      <c r="K3996" s="90" t="s">
        <v>1963</v>
      </c>
      <c r="L3996" s="90" t="s">
        <v>593</v>
      </c>
      <c r="M3996" s="94" t="str">
        <f t="shared" si="65"/>
        <v>HERNANDEZ Anibal</v>
      </c>
      <c r="N3996" s="94" t="str">
        <f>IFERROR(VLOOKUP(A3996,'[2]CLASES-TEMPORADA 2022_2023-2023'!$A:$M,12,0),"")</f>
        <v/>
      </c>
      <c r="O3996" s="90" t="str">
        <f>IFERROR(VLOOKUP(A3996,'[2]CLASES-TEMPORADA 2022_2023-2023'!$A:$M,13,0),"")</f>
        <v/>
      </c>
    </row>
    <row r="3997" spans="1:15" s="94" customFormat="1" x14ac:dyDescent="0.2">
      <c r="A3997" s="116">
        <v>10251</v>
      </c>
      <c r="B3997" s="90" t="s">
        <v>8750</v>
      </c>
      <c r="C3997" s="90" t="s">
        <v>924</v>
      </c>
      <c r="D3997" s="90" t="s">
        <v>1857</v>
      </c>
      <c r="E3997" s="90" t="s">
        <v>7008</v>
      </c>
      <c r="F3997" s="90" t="s">
        <v>7009</v>
      </c>
      <c r="G3997" s="90" t="s">
        <v>17207</v>
      </c>
      <c r="H3997" s="90" t="s">
        <v>913</v>
      </c>
      <c r="I3997" s="90" t="s">
        <v>993</v>
      </c>
      <c r="J3997" s="116">
        <v>10005</v>
      </c>
      <c r="K3997" s="90" t="s">
        <v>1963</v>
      </c>
      <c r="L3997" s="90" t="s">
        <v>593</v>
      </c>
      <c r="M3997" s="94" t="str">
        <f t="shared" si="65"/>
        <v>ALONSO Romen</v>
      </c>
      <c r="N3997" s="94" t="str">
        <f>IFERROR(VLOOKUP(A3997,'[2]CLASES-TEMPORADA 2022_2023-2023'!$A:$M,12,0),"")</f>
        <v/>
      </c>
      <c r="O3997" s="90" t="str">
        <f>IFERROR(VLOOKUP(A3997,'[2]CLASES-TEMPORADA 2022_2023-2023'!$A:$M,13,0),"")</f>
        <v/>
      </c>
    </row>
    <row r="3998" spans="1:15" s="94" customFormat="1" x14ac:dyDescent="0.2">
      <c r="A3998" s="116">
        <v>10234</v>
      </c>
      <c r="B3998" s="90" t="s">
        <v>8750</v>
      </c>
      <c r="C3998" s="90" t="s">
        <v>17208</v>
      </c>
      <c r="D3998" s="90" t="s">
        <v>1599</v>
      </c>
      <c r="E3998" s="90" t="s">
        <v>54</v>
      </c>
      <c r="F3998" s="90" t="s">
        <v>16183</v>
      </c>
      <c r="G3998" s="90" t="s">
        <v>17209</v>
      </c>
      <c r="H3998" s="90" t="s">
        <v>913</v>
      </c>
      <c r="I3998" s="90" t="s">
        <v>975</v>
      </c>
      <c r="J3998" s="116">
        <v>546</v>
      </c>
      <c r="K3998" s="90" t="s">
        <v>1963</v>
      </c>
      <c r="L3998" s="90" t="s">
        <v>593</v>
      </c>
      <c r="M3998" s="94" t="str">
        <f t="shared" si="65"/>
        <v>MELIAN Carlos</v>
      </c>
      <c r="N3998" s="94" t="str">
        <f>IFERROR(VLOOKUP(A3998,'[2]CLASES-TEMPORADA 2022_2023-2023'!$A:$M,12,0),"")</f>
        <v/>
      </c>
      <c r="O3998" s="90" t="str">
        <f>IFERROR(VLOOKUP(A3998,'[2]CLASES-TEMPORADA 2022_2023-2023'!$A:$M,13,0),"")</f>
        <v/>
      </c>
    </row>
    <row r="3999" spans="1:15" s="94" customFormat="1" x14ac:dyDescent="0.2">
      <c r="A3999" s="116">
        <v>10222</v>
      </c>
      <c r="B3999" s="90" t="s">
        <v>8750</v>
      </c>
      <c r="C3999" s="90" t="s">
        <v>81</v>
      </c>
      <c r="D3999" s="90" t="s">
        <v>187</v>
      </c>
      <c r="E3999" s="90" t="s">
        <v>124</v>
      </c>
      <c r="F3999" s="90" t="s">
        <v>7010</v>
      </c>
      <c r="G3999" s="90" t="s">
        <v>17210</v>
      </c>
      <c r="H3999" s="90" t="s">
        <v>909</v>
      </c>
      <c r="I3999" s="90" t="s">
        <v>1053</v>
      </c>
      <c r="J3999" s="116">
        <v>10085</v>
      </c>
      <c r="K3999" s="90" t="s">
        <v>1963</v>
      </c>
      <c r="L3999" s="90" t="s">
        <v>588</v>
      </c>
      <c r="M3999" s="94" t="str">
        <f t="shared" si="65"/>
        <v>SASTRE Iker</v>
      </c>
      <c r="N3999" s="94">
        <f>IFERROR(VLOOKUP(A3999,'[2]CLASES-TEMPORADA 2022_2023-2023'!$A:$M,12,0),"")</f>
        <v>2</v>
      </c>
      <c r="O3999" s="90" t="str">
        <f>IFERROR(VLOOKUP(A3999,'[2]CLASES-TEMPORADA 2022_2023-2023'!$A:$M,13,0),"")</f>
        <v>INT</v>
      </c>
    </row>
    <row r="4000" spans="1:15" s="94" customFormat="1" x14ac:dyDescent="0.2">
      <c r="A4000" s="116">
        <v>10211</v>
      </c>
      <c r="B4000" s="90" t="s">
        <v>8750</v>
      </c>
      <c r="C4000" s="90" t="s">
        <v>17211</v>
      </c>
      <c r="D4000" s="90" t="s">
        <v>17212</v>
      </c>
      <c r="E4000" s="90" t="s">
        <v>17213</v>
      </c>
      <c r="F4000" s="90" t="s">
        <v>17214</v>
      </c>
      <c r="G4000" s="90" t="s">
        <v>17215</v>
      </c>
      <c r="H4000" s="90" t="s">
        <v>913</v>
      </c>
      <c r="I4000" s="90" t="s">
        <v>1065</v>
      </c>
      <c r="J4000" s="116">
        <v>10040</v>
      </c>
      <c r="K4000" s="90" t="s">
        <v>2079</v>
      </c>
      <c r="L4000" s="90" t="s">
        <v>184</v>
      </c>
      <c r="M4000" s="94" t="str">
        <f t="shared" si="65"/>
        <v>Florin Gradinaru</v>
      </c>
      <c r="N4000" s="94" t="str">
        <f>IFERROR(VLOOKUP(A4000,'[2]CLASES-TEMPORADA 2022_2023-2023'!$A:$M,12,0),"")</f>
        <v/>
      </c>
      <c r="O4000" s="90" t="str">
        <f>IFERROR(VLOOKUP(A4000,'[2]CLASES-TEMPORADA 2022_2023-2023'!$A:$M,13,0),"")</f>
        <v/>
      </c>
    </row>
    <row r="4001" spans="1:15" s="94" customFormat="1" x14ac:dyDescent="0.2">
      <c r="A4001" s="116">
        <v>10204</v>
      </c>
      <c r="B4001" s="90" t="s">
        <v>8750</v>
      </c>
      <c r="C4001" s="90" t="s">
        <v>74</v>
      </c>
      <c r="D4001" s="90" t="s">
        <v>1078</v>
      </c>
      <c r="E4001" s="90" t="s">
        <v>43</v>
      </c>
      <c r="F4001" s="90" t="s">
        <v>7011</v>
      </c>
      <c r="G4001" s="90" t="s">
        <v>17216</v>
      </c>
      <c r="H4001" s="90" t="s">
        <v>913</v>
      </c>
      <c r="I4001" s="90" t="s">
        <v>1179</v>
      </c>
      <c r="J4001" s="116">
        <v>10184</v>
      </c>
      <c r="K4001" s="90" t="s">
        <v>1963</v>
      </c>
      <c r="L4001" s="90" t="s">
        <v>599</v>
      </c>
      <c r="M4001" s="94" t="str">
        <f t="shared" si="65"/>
        <v>SANZ Antonio</v>
      </c>
      <c r="N4001" s="94" t="str">
        <f>IFERROR(VLOOKUP(A4001,'[2]CLASES-TEMPORADA 2022_2023-2023'!$A:$M,12,0),"")</f>
        <v/>
      </c>
      <c r="O4001" s="90" t="str">
        <f>IFERROR(VLOOKUP(A4001,'[2]CLASES-TEMPORADA 2022_2023-2023'!$A:$M,13,0),"")</f>
        <v/>
      </c>
    </row>
    <row r="4002" spans="1:15" s="94" customFormat="1" x14ac:dyDescent="0.2">
      <c r="A4002" s="116">
        <v>10198</v>
      </c>
      <c r="B4002" s="90" t="s">
        <v>8750</v>
      </c>
      <c r="C4002" s="90" t="s">
        <v>26</v>
      </c>
      <c r="D4002" s="90" t="s">
        <v>7012</v>
      </c>
      <c r="E4002" s="90" t="s">
        <v>24</v>
      </c>
      <c r="F4002" s="90" t="s">
        <v>5604</v>
      </c>
      <c r="G4002" s="90" t="s">
        <v>17217</v>
      </c>
      <c r="H4002" s="90" t="s">
        <v>913</v>
      </c>
      <c r="I4002" s="90" t="s">
        <v>1259</v>
      </c>
      <c r="J4002" s="116">
        <v>10225</v>
      </c>
      <c r="K4002" s="90" t="s">
        <v>1963</v>
      </c>
      <c r="L4002" s="90" t="s">
        <v>599</v>
      </c>
      <c r="M4002" s="94" t="str">
        <f t="shared" si="65"/>
        <v>GOMEZ Daniel</v>
      </c>
      <c r="N4002" s="94" t="str">
        <f>IFERROR(VLOOKUP(A4002,'[2]CLASES-TEMPORADA 2022_2023-2023'!$A:$M,12,0),"")</f>
        <v/>
      </c>
      <c r="O4002" s="90" t="str">
        <f>IFERROR(VLOOKUP(A4002,'[2]CLASES-TEMPORADA 2022_2023-2023'!$A:$M,13,0),"")</f>
        <v/>
      </c>
    </row>
    <row r="4003" spans="1:15" s="94" customFormat="1" x14ac:dyDescent="0.2">
      <c r="A4003" s="116">
        <v>10193</v>
      </c>
      <c r="B4003" s="90" t="s">
        <v>8750</v>
      </c>
      <c r="C4003" s="90" t="s">
        <v>110</v>
      </c>
      <c r="D4003" s="90" t="s">
        <v>37</v>
      </c>
      <c r="E4003" s="90" t="s">
        <v>48</v>
      </c>
      <c r="F4003" s="90" t="s">
        <v>17218</v>
      </c>
      <c r="G4003" s="90" t="s">
        <v>17219</v>
      </c>
      <c r="H4003" s="90" t="s">
        <v>913</v>
      </c>
      <c r="I4003" s="90" t="s">
        <v>1215</v>
      </c>
      <c r="J4003" s="116">
        <v>306</v>
      </c>
      <c r="K4003" s="90" t="s">
        <v>1963</v>
      </c>
      <c r="L4003" s="90" t="s">
        <v>602</v>
      </c>
      <c r="M4003" s="94" t="str">
        <f t="shared" si="65"/>
        <v>ALVARO Javier</v>
      </c>
      <c r="N4003" s="94" t="str">
        <f>IFERROR(VLOOKUP(A4003,'[2]CLASES-TEMPORADA 2022_2023-2023'!$A:$M,12,0),"")</f>
        <v/>
      </c>
      <c r="O4003" s="90" t="str">
        <f>IFERROR(VLOOKUP(A4003,'[2]CLASES-TEMPORADA 2022_2023-2023'!$A:$M,13,0),"")</f>
        <v/>
      </c>
    </row>
    <row r="4004" spans="1:15" s="94" customFormat="1" x14ac:dyDescent="0.2">
      <c r="A4004" s="116">
        <v>10192</v>
      </c>
      <c r="B4004" s="90" t="s">
        <v>8750</v>
      </c>
      <c r="C4004" s="90" t="s">
        <v>86</v>
      </c>
      <c r="D4004" s="90" t="s">
        <v>134</v>
      </c>
      <c r="E4004" s="90" t="s">
        <v>48</v>
      </c>
      <c r="F4004" s="90" t="s">
        <v>17220</v>
      </c>
      <c r="G4004" s="90" t="s">
        <v>17221</v>
      </c>
      <c r="H4004" s="90" t="s">
        <v>913</v>
      </c>
      <c r="I4004" s="90" t="s">
        <v>1191</v>
      </c>
      <c r="J4004" s="116">
        <v>446</v>
      </c>
      <c r="K4004" s="90" t="s">
        <v>1963</v>
      </c>
      <c r="L4004" s="90" t="s">
        <v>583</v>
      </c>
      <c r="M4004" s="94" t="str">
        <f t="shared" si="65"/>
        <v>RAMIREZ Javier</v>
      </c>
      <c r="N4004" s="94" t="str">
        <f>IFERROR(VLOOKUP(A4004,'[2]CLASES-TEMPORADA 2022_2023-2023'!$A:$M,12,0),"")</f>
        <v/>
      </c>
      <c r="O4004" s="90" t="str">
        <f>IFERROR(VLOOKUP(A4004,'[2]CLASES-TEMPORADA 2022_2023-2023'!$A:$M,13,0),"")</f>
        <v/>
      </c>
    </row>
    <row r="4005" spans="1:15" s="94" customFormat="1" x14ac:dyDescent="0.2">
      <c r="A4005" s="116">
        <v>10188</v>
      </c>
      <c r="B4005" s="90" t="s">
        <v>8750</v>
      </c>
      <c r="C4005" s="90" t="s">
        <v>17222</v>
      </c>
      <c r="D4005" s="90" t="s">
        <v>1480</v>
      </c>
      <c r="E4005" s="90" t="s">
        <v>41</v>
      </c>
      <c r="F4005" s="90" t="s">
        <v>6295</v>
      </c>
      <c r="G4005" s="90" t="s">
        <v>17223</v>
      </c>
      <c r="H4005" s="90" t="s">
        <v>913</v>
      </c>
      <c r="I4005" s="90" t="s">
        <v>1150</v>
      </c>
      <c r="J4005" s="116">
        <v>439</v>
      </c>
      <c r="K4005" s="90" t="s">
        <v>1963</v>
      </c>
      <c r="L4005" s="90" t="s">
        <v>583</v>
      </c>
      <c r="M4005" s="94" t="str">
        <f t="shared" si="65"/>
        <v>DE LA MORENA David</v>
      </c>
      <c r="N4005" s="94" t="str">
        <f>IFERROR(VLOOKUP(A4005,'[2]CLASES-TEMPORADA 2022_2023-2023'!$A:$M,12,0),"")</f>
        <v/>
      </c>
      <c r="O4005" s="90" t="str">
        <f>IFERROR(VLOOKUP(A4005,'[2]CLASES-TEMPORADA 2022_2023-2023'!$A:$M,13,0),"")</f>
        <v/>
      </c>
    </row>
    <row r="4006" spans="1:15" s="94" customFormat="1" x14ac:dyDescent="0.2">
      <c r="A4006" s="116">
        <v>10182</v>
      </c>
      <c r="B4006" s="90" t="s">
        <v>8750</v>
      </c>
      <c r="C4006" s="90" t="s">
        <v>6283</v>
      </c>
      <c r="D4006" s="90" t="s">
        <v>1774</v>
      </c>
      <c r="E4006" s="90" t="s">
        <v>2464</v>
      </c>
      <c r="F4006" s="90" t="s">
        <v>7013</v>
      </c>
      <c r="G4006" s="90" t="s">
        <v>17224</v>
      </c>
      <c r="H4006" s="90" t="s">
        <v>920</v>
      </c>
      <c r="I4006" s="90" t="s">
        <v>4322</v>
      </c>
      <c r="J4006" s="116">
        <v>46</v>
      </c>
      <c r="K4006" s="90" t="s">
        <v>1963</v>
      </c>
      <c r="L4006" s="90" t="s">
        <v>583</v>
      </c>
      <c r="M4006" s="94" t="str">
        <f t="shared" si="65"/>
        <v>LOPEZ-BRAVO Jaime</v>
      </c>
      <c r="N4006" s="94" t="str">
        <f>IFERROR(VLOOKUP(A4006,'[2]CLASES-TEMPORADA 2022_2023-2023'!$A:$M,12,0),"")</f>
        <v/>
      </c>
      <c r="O4006" s="90" t="str">
        <f>IFERROR(VLOOKUP(A4006,'[2]CLASES-TEMPORADA 2022_2023-2023'!$A:$M,13,0),"")</f>
        <v/>
      </c>
    </row>
    <row r="4007" spans="1:15" s="94" customFormat="1" x14ac:dyDescent="0.2">
      <c r="A4007" s="116">
        <v>10175</v>
      </c>
      <c r="B4007" s="90" t="s">
        <v>8750</v>
      </c>
      <c r="C4007" s="90" t="s">
        <v>3645</v>
      </c>
      <c r="D4007" s="90" t="s">
        <v>21</v>
      </c>
      <c r="E4007" s="90" t="s">
        <v>79</v>
      </c>
      <c r="F4007" s="90" t="s">
        <v>17225</v>
      </c>
      <c r="G4007" s="90" t="s">
        <v>17226</v>
      </c>
      <c r="H4007" s="90" t="s">
        <v>913</v>
      </c>
      <c r="I4007" s="90" t="s">
        <v>919</v>
      </c>
      <c r="J4007" s="116">
        <v>47</v>
      </c>
      <c r="K4007" s="90" t="s">
        <v>1963</v>
      </c>
      <c r="L4007" s="90" t="s">
        <v>585</v>
      </c>
      <c r="M4007" s="94" t="str">
        <f t="shared" si="65"/>
        <v>CHAMORRO Miguel</v>
      </c>
      <c r="N4007" s="94" t="str">
        <f>IFERROR(VLOOKUP(A4007,'[2]CLASES-TEMPORADA 2022_2023-2023'!$A:$M,12,0),"")</f>
        <v/>
      </c>
      <c r="O4007" s="90" t="str">
        <f>IFERROR(VLOOKUP(A4007,'[2]CLASES-TEMPORADA 2022_2023-2023'!$A:$M,13,0),"")</f>
        <v/>
      </c>
    </row>
    <row r="4008" spans="1:15" s="94" customFormat="1" x14ac:dyDescent="0.2">
      <c r="A4008" s="116">
        <v>10162</v>
      </c>
      <c r="B4008" s="90" t="s">
        <v>8750</v>
      </c>
      <c r="C4008" s="90" t="s">
        <v>1283</v>
      </c>
      <c r="D4008" s="90" t="s">
        <v>1780</v>
      </c>
      <c r="E4008" s="90" t="s">
        <v>23</v>
      </c>
      <c r="F4008" s="90" t="s">
        <v>7014</v>
      </c>
      <c r="G4008" s="90" t="s">
        <v>17227</v>
      </c>
      <c r="H4008" s="90" t="s">
        <v>920</v>
      </c>
      <c r="I4008" s="90" t="s">
        <v>2219</v>
      </c>
      <c r="J4008" s="116">
        <v>10475</v>
      </c>
      <c r="K4008" s="90" t="s">
        <v>1963</v>
      </c>
      <c r="L4008" s="90" t="s">
        <v>591</v>
      </c>
      <c r="M4008" s="94" t="str">
        <f t="shared" si="65"/>
        <v>VAZQUEZ Manuel</v>
      </c>
      <c r="N4008" s="94" t="str">
        <f>IFERROR(VLOOKUP(A4008,'[2]CLASES-TEMPORADA 2022_2023-2023'!$A:$M,12,0),"")</f>
        <v/>
      </c>
      <c r="O4008" s="90" t="str">
        <f>IFERROR(VLOOKUP(A4008,'[2]CLASES-TEMPORADA 2022_2023-2023'!$A:$M,13,0),"")</f>
        <v/>
      </c>
    </row>
    <row r="4009" spans="1:15" s="94" customFormat="1" x14ac:dyDescent="0.2">
      <c r="A4009" s="116">
        <v>10160</v>
      </c>
      <c r="B4009" s="90" t="s">
        <v>8750</v>
      </c>
      <c r="C4009" s="90" t="s">
        <v>19</v>
      </c>
      <c r="D4009" s="90" t="s">
        <v>46</v>
      </c>
      <c r="E4009" s="90" t="s">
        <v>7015</v>
      </c>
      <c r="F4009" s="90" t="s">
        <v>7016</v>
      </c>
      <c r="G4009" s="90" t="s">
        <v>17228</v>
      </c>
      <c r="H4009" s="90" t="s">
        <v>909</v>
      </c>
      <c r="I4009" s="90" t="s">
        <v>967</v>
      </c>
      <c r="J4009" s="116">
        <v>529</v>
      </c>
      <c r="K4009" s="90" t="s">
        <v>1963</v>
      </c>
      <c r="L4009" s="90" t="s">
        <v>812</v>
      </c>
      <c r="M4009" s="94" t="str">
        <f t="shared" si="65"/>
        <v>RUIZ Francisco Miguel</v>
      </c>
      <c r="N4009" s="94" t="str">
        <f>IFERROR(VLOOKUP(A4009,'[2]CLASES-TEMPORADA 2022_2023-2023'!$A:$M,12,0),"")</f>
        <v/>
      </c>
      <c r="O4009" s="90" t="str">
        <f>IFERROR(VLOOKUP(A4009,'[2]CLASES-TEMPORADA 2022_2023-2023'!$A:$M,13,0),"")</f>
        <v/>
      </c>
    </row>
    <row r="4010" spans="1:15" s="94" customFormat="1" x14ac:dyDescent="0.2">
      <c r="A4010" s="116">
        <v>10141</v>
      </c>
      <c r="B4010" s="90" t="s">
        <v>8750</v>
      </c>
      <c r="C4010" s="90" t="s">
        <v>21</v>
      </c>
      <c r="D4010" s="90" t="s">
        <v>21</v>
      </c>
      <c r="E4010" s="90" t="s">
        <v>17229</v>
      </c>
      <c r="F4010" s="90" t="s">
        <v>17230</v>
      </c>
      <c r="G4010" s="90" t="s">
        <v>17231</v>
      </c>
      <c r="H4010" s="90" t="s">
        <v>920</v>
      </c>
      <c r="I4010" s="90" t="s">
        <v>4648</v>
      </c>
      <c r="J4010" s="116">
        <v>724</v>
      </c>
      <c r="K4010" s="90" t="s">
        <v>1963</v>
      </c>
      <c r="L4010" s="90" t="s">
        <v>185</v>
      </c>
      <c r="M4010" s="94" t="str">
        <f t="shared" si="65"/>
        <v>GARCIA Abraham</v>
      </c>
      <c r="N4010" s="94" t="str">
        <f>IFERROR(VLOOKUP(A4010,'[2]CLASES-TEMPORADA 2022_2023-2023'!$A:$M,12,0),"")</f>
        <v/>
      </c>
      <c r="O4010" s="90" t="str">
        <f>IFERROR(VLOOKUP(A4010,'[2]CLASES-TEMPORADA 2022_2023-2023'!$A:$M,13,0),"")</f>
        <v/>
      </c>
    </row>
    <row r="4011" spans="1:15" s="94" customFormat="1" x14ac:dyDescent="0.2">
      <c r="A4011" s="116">
        <v>10139</v>
      </c>
      <c r="B4011" s="90" t="s">
        <v>8750</v>
      </c>
      <c r="C4011" s="90" t="s">
        <v>6409</v>
      </c>
      <c r="D4011" s="90" t="s">
        <v>2943</v>
      </c>
      <c r="E4011" s="90" t="s">
        <v>41</v>
      </c>
      <c r="F4011" s="90" t="s">
        <v>7017</v>
      </c>
      <c r="G4011" s="90" t="s">
        <v>17232</v>
      </c>
      <c r="H4011" s="90" t="s">
        <v>920</v>
      </c>
      <c r="I4011" s="90" t="s">
        <v>1200</v>
      </c>
      <c r="J4011" s="116">
        <v>10145</v>
      </c>
      <c r="K4011" s="90" t="s">
        <v>1963</v>
      </c>
      <c r="L4011" s="90" t="s">
        <v>185</v>
      </c>
      <c r="M4011" s="94" t="str">
        <f t="shared" si="65"/>
        <v>DEL OLMO David</v>
      </c>
      <c r="N4011" s="94" t="str">
        <f>IFERROR(VLOOKUP(A4011,'[2]CLASES-TEMPORADA 2022_2023-2023'!$A:$M,12,0),"")</f>
        <v/>
      </c>
      <c r="O4011" s="90" t="str">
        <f>IFERROR(VLOOKUP(A4011,'[2]CLASES-TEMPORADA 2022_2023-2023'!$A:$M,13,0),"")</f>
        <v/>
      </c>
    </row>
    <row r="4012" spans="1:15" s="94" customFormat="1" x14ac:dyDescent="0.2">
      <c r="A4012" s="116">
        <v>10138</v>
      </c>
      <c r="B4012" s="90" t="s">
        <v>8750</v>
      </c>
      <c r="C4012" s="90" t="s">
        <v>53</v>
      </c>
      <c r="D4012" s="90" t="s">
        <v>927</v>
      </c>
      <c r="E4012" s="90" t="s">
        <v>4258</v>
      </c>
      <c r="F4012" s="90" t="s">
        <v>7018</v>
      </c>
      <c r="G4012" s="90" t="s">
        <v>17233</v>
      </c>
      <c r="H4012" s="90" t="s">
        <v>920</v>
      </c>
      <c r="I4012" s="90" t="s">
        <v>4648</v>
      </c>
      <c r="J4012" s="116">
        <v>724</v>
      </c>
      <c r="K4012" s="90" t="s">
        <v>1963</v>
      </c>
      <c r="L4012" s="90" t="s">
        <v>185</v>
      </c>
      <c r="M4012" s="94" t="str">
        <f t="shared" si="65"/>
        <v>GIL Miguel Angel</v>
      </c>
      <c r="N4012" s="94" t="str">
        <f>IFERROR(VLOOKUP(A4012,'[2]CLASES-TEMPORADA 2022_2023-2023'!$A:$M,12,0),"")</f>
        <v/>
      </c>
      <c r="O4012" s="90" t="str">
        <f>IFERROR(VLOOKUP(A4012,'[2]CLASES-TEMPORADA 2022_2023-2023'!$A:$M,13,0),"")</f>
        <v/>
      </c>
    </row>
    <row r="4013" spans="1:15" s="94" customFormat="1" x14ac:dyDescent="0.2">
      <c r="A4013" s="116">
        <v>10137</v>
      </c>
      <c r="B4013" s="90" t="s">
        <v>8750</v>
      </c>
      <c r="C4013" s="90" t="s">
        <v>998</v>
      </c>
      <c r="D4013" s="90" t="s">
        <v>100</v>
      </c>
      <c r="E4013" s="90" t="s">
        <v>64</v>
      </c>
      <c r="F4013" s="90" t="s">
        <v>7019</v>
      </c>
      <c r="G4013" s="90" t="s">
        <v>17234</v>
      </c>
      <c r="H4013" s="90" t="s">
        <v>920</v>
      </c>
      <c r="I4013" s="90" t="s">
        <v>4648</v>
      </c>
      <c r="J4013" s="116">
        <v>724</v>
      </c>
      <c r="K4013" s="90" t="s">
        <v>1963</v>
      </c>
      <c r="L4013" s="90" t="s">
        <v>185</v>
      </c>
      <c r="M4013" s="94" t="str">
        <f t="shared" si="65"/>
        <v>MARIN Francisco</v>
      </c>
      <c r="N4013" s="94" t="str">
        <f>IFERROR(VLOOKUP(A4013,'[2]CLASES-TEMPORADA 2022_2023-2023'!$A:$M,12,0),"")</f>
        <v/>
      </c>
      <c r="O4013" s="90" t="str">
        <f>IFERROR(VLOOKUP(A4013,'[2]CLASES-TEMPORADA 2022_2023-2023'!$A:$M,13,0),"")</f>
        <v/>
      </c>
    </row>
    <row r="4014" spans="1:15" s="94" customFormat="1" x14ac:dyDescent="0.2">
      <c r="A4014" s="116">
        <v>10136</v>
      </c>
      <c r="B4014" s="90" t="s">
        <v>8750</v>
      </c>
      <c r="C4014" s="90" t="s">
        <v>21</v>
      </c>
      <c r="D4014" s="90" t="s">
        <v>21</v>
      </c>
      <c r="E4014" s="90" t="s">
        <v>2030</v>
      </c>
      <c r="F4014" s="90" t="s">
        <v>7020</v>
      </c>
      <c r="G4014" s="90" t="s">
        <v>17235</v>
      </c>
      <c r="H4014" s="90" t="s">
        <v>920</v>
      </c>
      <c r="I4014" s="90" t="s">
        <v>4648</v>
      </c>
      <c r="J4014" s="116">
        <v>724</v>
      </c>
      <c r="K4014" s="90" t="s">
        <v>1963</v>
      </c>
      <c r="L4014" s="90" t="s">
        <v>185</v>
      </c>
      <c r="M4014" s="94" t="str">
        <f t="shared" si="65"/>
        <v>GARCIA Pedro</v>
      </c>
      <c r="N4014" s="94" t="str">
        <f>IFERROR(VLOOKUP(A4014,'[2]CLASES-TEMPORADA 2022_2023-2023'!$A:$M,12,0),"")</f>
        <v/>
      </c>
      <c r="O4014" s="90" t="str">
        <f>IFERROR(VLOOKUP(A4014,'[2]CLASES-TEMPORADA 2022_2023-2023'!$A:$M,13,0),"")</f>
        <v/>
      </c>
    </row>
    <row r="4015" spans="1:15" s="94" customFormat="1" x14ac:dyDescent="0.2">
      <c r="A4015" s="116">
        <v>10123</v>
      </c>
      <c r="B4015" s="90" t="s">
        <v>8750</v>
      </c>
      <c r="C4015" s="90" t="s">
        <v>5508</v>
      </c>
      <c r="D4015" s="90" t="s">
        <v>3371</v>
      </c>
      <c r="E4015" s="90" t="s">
        <v>41</v>
      </c>
      <c r="F4015" s="90" t="s">
        <v>17236</v>
      </c>
      <c r="G4015" s="90" t="s">
        <v>17237</v>
      </c>
      <c r="H4015" s="90" t="s">
        <v>913</v>
      </c>
      <c r="I4015" s="90" t="s">
        <v>2049</v>
      </c>
      <c r="J4015" s="116">
        <v>103</v>
      </c>
      <c r="K4015" s="90" t="s">
        <v>1963</v>
      </c>
      <c r="L4015" s="90" t="s">
        <v>582</v>
      </c>
      <c r="M4015" s="94" t="str">
        <f t="shared" si="65"/>
        <v>FRAGO David</v>
      </c>
      <c r="N4015" s="94" t="str">
        <f>IFERROR(VLOOKUP(A4015,'[2]CLASES-TEMPORADA 2022_2023-2023'!$A:$M,12,0),"")</f>
        <v/>
      </c>
      <c r="O4015" s="90" t="str">
        <f>IFERROR(VLOOKUP(A4015,'[2]CLASES-TEMPORADA 2022_2023-2023'!$A:$M,13,0),"")</f>
        <v/>
      </c>
    </row>
    <row r="4016" spans="1:15" s="94" customFormat="1" x14ac:dyDescent="0.2">
      <c r="A4016" s="116">
        <v>10110</v>
      </c>
      <c r="B4016" s="90" t="s">
        <v>8750</v>
      </c>
      <c r="C4016" s="90" t="s">
        <v>7021</v>
      </c>
      <c r="D4016" s="90" t="s">
        <v>1393</v>
      </c>
      <c r="E4016" s="90" t="s">
        <v>41</v>
      </c>
      <c r="F4016" s="90" t="s">
        <v>7022</v>
      </c>
      <c r="G4016" s="90" t="s">
        <v>17238</v>
      </c>
      <c r="H4016" s="90" t="s">
        <v>913</v>
      </c>
      <c r="I4016" s="90" t="s">
        <v>1169</v>
      </c>
      <c r="J4016" s="116">
        <v>678</v>
      </c>
      <c r="K4016" s="90" t="s">
        <v>1963</v>
      </c>
      <c r="L4016" s="90" t="s">
        <v>586</v>
      </c>
      <c r="M4016" s="94" t="str">
        <f t="shared" si="65"/>
        <v>GUTIERRO David</v>
      </c>
      <c r="N4016" s="94" t="str">
        <f>IFERROR(VLOOKUP(A4016,'[2]CLASES-TEMPORADA 2022_2023-2023'!$A:$M,12,0),"")</f>
        <v/>
      </c>
      <c r="O4016" s="90" t="str">
        <f>IFERROR(VLOOKUP(A4016,'[2]CLASES-TEMPORADA 2022_2023-2023'!$A:$M,13,0),"")</f>
        <v/>
      </c>
    </row>
    <row r="4017" spans="1:15" s="94" customFormat="1" x14ac:dyDescent="0.2">
      <c r="A4017" s="116">
        <v>10083</v>
      </c>
      <c r="B4017" s="90" t="s">
        <v>8750</v>
      </c>
      <c r="C4017" s="90" t="s">
        <v>998</v>
      </c>
      <c r="D4017" s="90" t="s">
        <v>25</v>
      </c>
      <c r="E4017" s="90" t="s">
        <v>64</v>
      </c>
      <c r="F4017" s="90" t="s">
        <v>7023</v>
      </c>
      <c r="G4017" s="90" t="s">
        <v>17239</v>
      </c>
      <c r="H4017" s="90" t="s">
        <v>920</v>
      </c>
      <c r="I4017" s="90" t="s">
        <v>1155</v>
      </c>
      <c r="J4017" s="116">
        <v>214</v>
      </c>
      <c r="K4017" s="90" t="s">
        <v>1963</v>
      </c>
      <c r="L4017" s="90" t="s">
        <v>185</v>
      </c>
      <c r="M4017" s="94" t="str">
        <f t="shared" si="65"/>
        <v>MARIN Francisco</v>
      </c>
      <c r="N4017" s="94" t="str">
        <f>IFERROR(VLOOKUP(A4017,'[2]CLASES-TEMPORADA 2022_2023-2023'!$A:$M,12,0),"")</f>
        <v/>
      </c>
      <c r="O4017" s="90" t="str">
        <f>IFERROR(VLOOKUP(A4017,'[2]CLASES-TEMPORADA 2022_2023-2023'!$A:$M,13,0),"")</f>
        <v/>
      </c>
    </row>
    <row r="4018" spans="1:15" s="94" customFormat="1" x14ac:dyDescent="0.2">
      <c r="A4018" s="116">
        <v>10082</v>
      </c>
      <c r="B4018" s="90" t="s">
        <v>8750</v>
      </c>
      <c r="C4018" s="90" t="s">
        <v>31</v>
      </c>
      <c r="D4018" s="90" t="s">
        <v>1341</v>
      </c>
      <c r="E4018" s="90" t="s">
        <v>23</v>
      </c>
      <c r="F4018" s="90" t="s">
        <v>7024</v>
      </c>
      <c r="G4018" s="90" t="s">
        <v>17240</v>
      </c>
      <c r="H4018" s="90" t="s">
        <v>920</v>
      </c>
      <c r="I4018" s="90" t="s">
        <v>14973</v>
      </c>
      <c r="J4018" s="116">
        <v>317</v>
      </c>
      <c r="K4018" s="90" t="s">
        <v>1963</v>
      </c>
      <c r="L4018" s="90" t="s">
        <v>185</v>
      </c>
      <c r="M4018" s="94" t="str">
        <f t="shared" si="65"/>
        <v>LOPEZ Manuel</v>
      </c>
      <c r="N4018" s="94" t="str">
        <f>IFERROR(VLOOKUP(A4018,'[2]CLASES-TEMPORADA 2022_2023-2023'!$A:$M,12,0),"")</f>
        <v/>
      </c>
      <c r="O4018" s="90" t="str">
        <f>IFERROR(VLOOKUP(A4018,'[2]CLASES-TEMPORADA 2022_2023-2023'!$A:$M,13,0),"")</f>
        <v/>
      </c>
    </row>
    <row r="4019" spans="1:15" s="94" customFormat="1" x14ac:dyDescent="0.2">
      <c r="A4019" s="116">
        <v>10069</v>
      </c>
      <c r="B4019" s="90" t="s">
        <v>8750</v>
      </c>
      <c r="C4019" s="90" t="s">
        <v>150</v>
      </c>
      <c r="D4019" s="90" t="s">
        <v>55</v>
      </c>
      <c r="E4019" s="90" t="s">
        <v>4972</v>
      </c>
      <c r="F4019" s="90" t="s">
        <v>7026</v>
      </c>
      <c r="G4019" s="90" t="s">
        <v>17241</v>
      </c>
      <c r="H4019" s="90" t="s">
        <v>913</v>
      </c>
      <c r="I4019" s="90" t="s">
        <v>2098</v>
      </c>
      <c r="J4019" s="116">
        <v>323</v>
      </c>
      <c r="K4019" s="90" t="s">
        <v>1963</v>
      </c>
      <c r="L4019" s="90" t="s">
        <v>591</v>
      </c>
      <c r="M4019" s="94" t="str">
        <f t="shared" si="65"/>
        <v>CABELLO Ernesto</v>
      </c>
      <c r="N4019" s="94" t="str">
        <f>IFERROR(VLOOKUP(A4019,'[2]CLASES-TEMPORADA 2022_2023-2023'!$A:$M,12,0),"")</f>
        <v/>
      </c>
      <c r="O4019" s="90" t="str">
        <f>IFERROR(VLOOKUP(A4019,'[2]CLASES-TEMPORADA 2022_2023-2023'!$A:$M,13,0),"")</f>
        <v/>
      </c>
    </row>
    <row r="4020" spans="1:15" s="94" customFormat="1" x14ac:dyDescent="0.2">
      <c r="A4020" s="116">
        <v>10064</v>
      </c>
      <c r="B4020" s="90" t="s">
        <v>8750</v>
      </c>
      <c r="C4020" s="90" t="s">
        <v>21</v>
      </c>
      <c r="D4020" s="90" t="s">
        <v>2178</v>
      </c>
      <c r="E4020" s="90" t="s">
        <v>7027</v>
      </c>
      <c r="F4020" s="90" t="s">
        <v>7028</v>
      </c>
      <c r="G4020" s="90" t="s">
        <v>17242</v>
      </c>
      <c r="H4020" s="90" t="s">
        <v>913</v>
      </c>
      <c r="I4020" s="90" t="s">
        <v>1032</v>
      </c>
      <c r="J4020" s="116">
        <v>10224</v>
      </c>
      <c r="K4020" s="90" t="s">
        <v>1963</v>
      </c>
      <c r="L4020" s="90" t="s">
        <v>585</v>
      </c>
      <c r="M4020" s="94" t="str">
        <f t="shared" si="65"/>
        <v>GARCIA Carlos Manuel</v>
      </c>
      <c r="N4020" s="94" t="str">
        <f>IFERROR(VLOOKUP(A4020,'[2]CLASES-TEMPORADA 2022_2023-2023'!$A:$M,12,0),"")</f>
        <v/>
      </c>
      <c r="O4020" s="90" t="str">
        <f>IFERROR(VLOOKUP(A4020,'[2]CLASES-TEMPORADA 2022_2023-2023'!$A:$M,13,0),"")</f>
        <v/>
      </c>
    </row>
    <row r="4021" spans="1:15" s="94" customFormat="1" x14ac:dyDescent="0.2">
      <c r="A4021" s="116">
        <v>10056</v>
      </c>
      <c r="B4021" s="90" t="s">
        <v>8750</v>
      </c>
      <c r="C4021" s="90" t="s">
        <v>21</v>
      </c>
      <c r="D4021" s="90" t="s">
        <v>66</v>
      </c>
      <c r="E4021" s="90" t="s">
        <v>17243</v>
      </c>
      <c r="F4021" s="90" t="s">
        <v>17244</v>
      </c>
      <c r="G4021" s="90" t="s">
        <v>17245</v>
      </c>
      <c r="H4021" s="90" t="s">
        <v>909</v>
      </c>
      <c r="I4021" s="90" t="s">
        <v>1233</v>
      </c>
      <c r="J4021" s="116">
        <v>703</v>
      </c>
      <c r="K4021" s="90" t="s">
        <v>1963</v>
      </c>
      <c r="L4021" s="90" t="s">
        <v>520</v>
      </c>
      <c r="M4021" s="94" t="str">
        <f t="shared" si="65"/>
        <v>GARCIA Bonifacio</v>
      </c>
      <c r="N4021" s="94" t="str">
        <f>IFERROR(VLOOKUP(A4021,'[2]CLASES-TEMPORADA 2022_2023-2023'!$A:$M,12,0),"")</f>
        <v/>
      </c>
      <c r="O4021" s="90" t="str">
        <f>IFERROR(VLOOKUP(A4021,'[2]CLASES-TEMPORADA 2022_2023-2023'!$A:$M,13,0),"")</f>
        <v/>
      </c>
    </row>
    <row r="4022" spans="1:15" s="94" customFormat="1" x14ac:dyDescent="0.2">
      <c r="A4022" s="116">
        <v>10053</v>
      </c>
      <c r="B4022" s="90" t="s">
        <v>8750</v>
      </c>
      <c r="C4022" s="90" t="s">
        <v>1725</v>
      </c>
      <c r="D4022" s="90" t="s">
        <v>7029</v>
      </c>
      <c r="E4022" s="90" t="s">
        <v>970</v>
      </c>
      <c r="F4022" s="90" t="s">
        <v>7030</v>
      </c>
      <c r="G4022" s="90" t="s">
        <v>17246</v>
      </c>
      <c r="H4022" s="90" t="s">
        <v>913</v>
      </c>
      <c r="I4022" s="90" t="s">
        <v>1199</v>
      </c>
      <c r="J4022" s="116">
        <v>10223</v>
      </c>
      <c r="K4022" s="90" t="s">
        <v>1963</v>
      </c>
      <c r="L4022" s="90" t="s">
        <v>520</v>
      </c>
      <c r="M4022" s="94" t="str">
        <f t="shared" si="65"/>
        <v>ESPINOSA Oscar</v>
      </c>
      <c r="N4022" s="94" t="str">
        <f>IFERROR(VLOOKUP(A4022,'[2]CLASES-TEMPORADA 2022_2023-2023'!$A:$M,12,0),"")</f>
        <v/>
      </c>
      <c r="O4022" s="90" t="str">
        <f>IFERROR(VLOOKUP(A4022,'[2]CLASES-TEMPORADA 2022_2023-2023'!$A:$M,13,0),"")</f>
        <v/>
      </c>
    </row>
    <row r="4023" spans="1:15" s="94" customFormat="1" x14ac:dyDescent="0.2">
      <c r="A4023" s="116">
        <v>10049</v>
      </c>
      <c r="B4023" s="90" t="s">
        <v>8750</v>
      </c>
      <c r="C4023" s="90" t="s">
        <v>5820</v>
      </c>
      <c r="D4023" s="90" t="s">
        <v>17247</v>
      </c>
      <c r="E4023" s="90" t="s">
        <v>57</v>
      </c>
      <c r="F4023" s="90" t="s">
        <v>17248</v>
      </c>
      <c r="G4023" s="90" t="s">
        <v>17249</v>
      </c>
      <c r="H4023" s="90" t="s">
        <v>913</v>
      </c>
      <c r="I4023" s="90" t="s">
        <v>1199</v>
      </c>
      <c r="J4023" s="116">
        <v>10223</v>
      </c>
      <c r="K4023" s="90" t="s">
        <v>1963</v>
      </c>
      <c r="L4023" s="90" t="s">
        <v>520</v>
      </c>
      <c r="M4023" s="94" t="str">
        <f t="shared" si="65"/>
        <v>MASEDA Fernando</v>
      </c>
      <c r="N4023" s="94" t="str">
        <f>IFERROR(VLOOKUP(A4023,'[2]CLASES-TEMPORADA 2022_2023-2023'!$A:$M,12,0),"")</f>
        <v/>
      </c>
      <c r="O4023" s="90" t="str">
        <f>IFERROR(VLOOKUP(A4023,'[2]CLASES-TEMPORADA 2022_2023-2023'!$A:$M,13,0),"")</f>
        <v/>
      </c>
    </row>
    <row r="4024" spans="1:15" s="94" customFormat="1" x14ac:dyDescent="0.2">
      <c r="A4024" s="116">
        <v>10040</v>
      </c>
      <c r="B4024" s="90" t="s">
        <v>8750</v>
      </c>
      <c r="C4024" s="90" t="s">
        <v>17139</v>
      </c>
      <c r="D4024" s="90" t="s">
        <v>17140</v>
      </c>
      <c r="E4024" s="90" t="s">
        <v>17250</v>
      </c>
      <c r="F4024" s="90" t="s">
        <v>17251</v>
      </c>
      <c r="G4024" s="90" t="s">
        <v>17252</v>
      </c>
      <c r="H4024" s="90" t="s">
        <v>913</v>
      </c>
      <c r="I4024" s="90" t="s">
        <v>1198</v>
      </c>
      <c r="J4024" s="116">
        <v>567</v>
      </c>
      <c r="K4024" s="90" t="s">
        <v>1963</v>
      </c>
      <c r="L4024" s="90" t="s">
        <v>520</v>
      </c>
      <c r="M4024" s="94" t="str">
        <f t="shared" si="65"/>
        <v>DOVAL Oscar Antonio</v>
      </c>
      <c r="N4024" s="94" t="str">
        <f>IFERROR(VLOOKUP(A4024,'[2]CLASES-TEMPORADA 2022_2023-2023'!$A:$M,12,0),"")</f>
        <v/>
      </c>
      <c r="O4024" s="90" t="str">
        <f>IFERROR(VLOOKUP(A4024,'[2]CLASES-TEMPORADA 2022_2023-2023'!$A:$M,13,0),"")</f>
        <v/>
      </c>
    </row>
    <row r="4025" spans="1:15" s="94" customFormat="1" x14ac:dyDescent="0.2">
      <c r="A4025" s="116">
        <v>10032</v>
      </c>
      <c r="B4025" s="90" t="s">
        <v>10851</v>
      </c>
      <c r="C4025" s="90" t="s">
        <v>1668</v>
      </c>
      <c r="D4025" s="90" t="s">
        <v>6834</v>
      </c>
      <c r="E4025" s="90" t="s">
        <v>7031</v>
      </c>
      <c r="F4025" s="90" t="s">
        <v>7032</v>
      </c>
      <c r="G4025" s="90" t="s">
        <v>17253</v>
      </c>
      <c r="H4025" s="90" t="s">
        <v>920</v>
      </c>
      <c r="I4025" s="90" t="s">
        <v>1198</v>
      </c>
      <c r="J4025" s="116">
        <v>567</v>
      </c>
      <c r="K4025" s="90" t="s">
        <v>1963</v>
      </c>
      <c r="L4025" s="90" t="s">
        <v>520</v>
      </c>
      <c r="M4025" s="94" t="str">
        <f t="shared" ref="M4025:M4088" si="66">CONCATENATE(C4025," ",PROPER(E4025))</f>
        <v>MORA Inmaculada</v>
      </c>
      <c r="N4025" s="94" t="str">
        <f>IFERROR(VLOOKUP(A4025,'[2]CLASES-TEMPORADA 2022_2023-2023'!$A:$M,12,0),"")</f>
        <v/>
      </c>
      <c r="O4025" s="90" t="str">
        <f>IFERROR(VLOOKUP(A4025,'[2]CLASES-TEMPORADA 2022_2023-2023'!$A:$M,13,0),"")</f>
        <v/>
      </c>
    </row>
    <row r="4026" spans="1:15" s="94" customFormat="1" x14ac:dyDescent="0.2">
      <c r="A4026" s="116">
        <v>10028</v>
      </c>
      <c r="B4026" s="90" t="s">
        <v>8750</v>
      </c>
      <c r="C4026" s="90" t="s">
        <v>4008</v>
      </c>
      <c r="D4026" s="90" t="s">
        <v>2203</v>
      </c>
      <c r="E4026" s="90" t="s">
        <v>4146</v>
      </c>
      <c r="F4026" s="90" t="s">
        <v>7033</v>
      </c>
      <c r="G4026" s="90" t="s">
        <v>17254</v>
      </c>
      <c r="H4026" s="90" t="s">
        <v>913</v>
      </c>
      <c r="I4026" s="90" t="s">
        <v>1198</v>
      </c>
      <c r="J4026" s="116">
        <v>567</v>
      </c>
      <c r="K4026" s="90" t="s">
        <v>1963</v>
      </c>
      <c r="L4026" s="90" t="s">
        <v>520</v>
      </c>
      <c r="M4026" s="94" t="str">
        <f t="shared" si="66"/>
        <v>VIQUEIRA Bernardo</v>
      </c>
      <c r="N4026" s="94" t="str">
        <f>IFERROR(VLOOKUP(A4026,'[2]CLASES-TEMPORADA 2022_2023-2023'!$A:$M,12,0),"")</f>
        <v/>
      </c>
      <c r="O4026" s="90" t="str">
        <f>IFERROR(VLOOKUP(A4026,'[2]CLASES-TEMPORADA 2022_2023-2023'!$A:$M,13,0),"")</f>
        <v/>
      </c>
    </row>
    <row r="4027" spans="1:15" s="94" customFormat="1" x14ac:dyDescent="0.2">
      <c r="A4027" s="116">
        <v>10017</v>
      </c>
      <c r="B4027" s="90" t="s">
        <v>8750</v>
      </c>
      <c r="C4027" s="90" t="s">
        <v>69</v>
      </c>
      <c r="D4027" s="90" t="s">
        <v>7034</v>
      </c>
      <c r="E4027" s="90" t="s">
        <v>126</v>
      </c>
      <c r="F4027" s="90" t="s">
        <v>7035</v>
      </c>
      <c r="G4027" s="90" t="s">
        <v>17255</v>
      </c>
      <c r="H4027" s="90" t="s">
        <v>909</v>
      </c>
      <c r="I4027" s="90" t="s">
        <v>1136</v>
      </c>
      <c r="J4027" s="116">
        <v>291</v>
      </c>
      <c r="K4027" s="90" t="s">
        <v>1963</v>
      </c>
      <c r="L4027" s="90" t="s">
        <v>587</v>
      </c>
      <c r="M4027" s="94" t="str">
        <f t="shared" si="66"/>
        <v>PEREZ Pablo</v>
      </c>
      <c r="N4027" s="94" t="str">
        <f>IFERROR(VLOOKUP(A4027,'[2]CLASES-TEMPORADA 2022_2023-2023'!$A:$M,12,0),"")</f>
        <v/>
      </c>
      <c r="O4027" s="90" t="str">
        <f>IFERROR(VLOOKUP(A4027,'[2]CLASES-TEMPORADA 2022_2023-2023'!$A:$M,13,0),"")</f>
        <v/>
      </c>
    </row>
    <row r="4028" spans="1:15" s="94" customFormat="1" x14ac:dyDescent="0.2">
      <c r="A4028" s="116">
        <v>10016</v>
      </c>
      <c r="B4028" s="90" t="s">
        <v>8750</v>
      </c>
      <c r="C4028" s="90" t="s">
        <v>7036</v>
      </c>
      <c r="D4028" s="90" t="s">
        <v>7037</v>
      </c>
      <c r="E4028" s="90" t="s">
        <v>130</v>
      </c>
      <c r="F4028" s="90" t="s">
        <v>7038</v>
      </c>
      <c r="G4028" s="90" t="s">
        <v>17256</v>
      </c>
      <c r="H4028" s="90" t="s">
        <v>913</v>
      </c>
      <c r="I4028" s="90" t="s">
        <v>1124</v>
      </c>
      <c r="J4028" s="116">
        <v>175</v>
      </c>
      <c r="K4028" s="90" t="s">
        <v>1963</v>
      </c>
      <c r="L4028" s="90" t="s">
        <v>520</v>
      </c>
      <c r="M4028" s="94" t="str">
        <f t="shared" si="66"/>
        <v>MANEIRO Guillermo</v>
      </c>
      <c r="N4028" s="94" t="str">
        <f>IFERROR(VLOOKUP(A4028,'[2]CLASES-TEMPORADA 2022_2023-2023'!$A:$M,12,0),"")</f>
        <v/>
      </c>
      <c r="O4028" s="90" t="str">
        <f>IFERROR(VLOOKUP(A4028,'[2]CLASES-TEMPORADA 2022_2023-2023'!$A:$M,13,0),"")</f>
        <v/>
      </c>
    </row>
    <row r="4029" spans="1:15" s="94" customFormat="1" x14ac:dyDescent="0.2">
      <c r="A4029" s="116">
        <v>10001</v>
      </c>
      <c r="B4029" s="90" t="s">
        <v>8750</v>
      </c>
      <c r="C4029" s="90" t="s">
        <v>1483</v>
      </c>
      <c r="D4029" s="90" t="s">
        <v>160</v>
      </c>
      <c r="E4029" s="90" t="s">
        <v>7039</v>
      </c>
      <c r="F4029" s="90" t="s">
        <v>7040</v>
      </c>
      <c r="G4029" s="90" t="s">
        <v>17257</v>
      </c>
      <c r="H4029" s="90" t="s">
        <v>913</v>
      </c>
      <c r="I4029" s="90" t="s">
        <v>1184</v>
      </c>
      <c r="J4029" s="116">
        <v>461</v>
      </c>
      <c r="K4029" s="90" t="s">
        <v>1963</v>
      </c>
      <c r="L4029" s="90" t="s">
        <v>520</v>
      </c>
      <c r="M4029" s="94" t="str">
        <f t="shared" si="66"/>
        <v>REGUEIRO Pablo Uxio</v>
      </c>
      <c r="N4029" s="94" t="str">
        <f>IFERROR(VLOOKUP(A4029,'[2]CLASES-TEMPORADA 2022_2023-2023'!$A:$M,12,0),"")</f>
        <v/>
      </c>
      <c r="O4029" s="90" t="str">
        <f>IFERROR(VLOOKUP(A4029,'[2]CLASES-TEMPORADA 2022_2023-2023'!$A:$M,13,0),"")</f>
        <v/>
      </c>
    </row>
    <row r="4030" spans="1:15" s="94" customFormat="1" x14ac:dyDescent="0.2">
      <c r="A4030" s="116">
        <v>9986</v>
      </c>
      <c r="B4030" s="90" t="s">
        <v>10851</v>
      </c>
      <c r="C4030" s="90" t="s">
        <v>13186</v>
      </c>
      <c r="D4030" s="90" t="s">
        <v>914</v>
      </c>
      <c r="E4030" s="90" t="s">
        <v>2067</v>
      </c>
      <c r="F4030" s="90" t="s">
        <v>17258</v>
      </c>
      <c r="G4030" s="90" t="s">
        <v>17259</v>
      </c>
      <c r="H4030" s="90" t="s">
        <v>913</v>
      </c>
      <c r="I4030" s="90" t="s">
        <v>981</v>
      </c>
      <c r="J4030" s="116">
        <v>641</v>
      </c>
      <c r="K4030" s="90" t="s">
        <v>1963</v>
      </c>
      <c r="L4030" s="90" t="s">
        <v>520</v>
      </c>
      <c r="M4030" s="94" t="str">
        <f t="shared" si="66"/>
        <v>GRAÑA Lucia</v>
      </c>
      <c r="N4030" s="94" t="str">
        <f>IFERROR(VLOOKUP(A4030,'[2]CLASES-TEMPORADA 2022_2023-2023'!$A:$M,12,0),"")</f>
        <v/>
      </c>
      <c r="O4030" s="90" t="str">
        <f>IFERROR(VLOOKUP(A4030,'[2]CLASES-TEMPORADA 2022_2023-2023'!$A:$M,13,0),"")</f>
        <v/>
      </c>
    </row>
    <row r="4031" spans="1:15" s="94" customFormat="1" x14ac:dyDescent="0.2">
      <c r="A4031" s="116">
        <v>9979</v>
      </c>
      <c r="B4031" s="90" t="s">
        <v>8750</v>
      </c>
      <c r="C4031" s="90" t="s">
        <v>31</v>
      </c>
      <c r="D4031" s="90" t="s">
        <v>84</v>
      </c>
      <c r="E4031" s="90" t="s">
        <v>43</v>
      </c>
      <c r="F4031" s="90" t="s">
        <v>7041</v>
      </c>
      <c r="G4031" s="90" t="s">
        <v>17260</v>
      </c>
      <c r="H4031" s="90" t="s">
        <v>913</v>
      </c>
      <c r="I4031" s="90" t="s">
        <v>1208</v>
      </c>
      <c r="J4031" s="116">
        <v>487</v>
      </c>
      <c r="K4031" s="90" t="s">
        <v>1963</v>
      </c>
      <c r="L4031" s="90" t="s">
        <v>520</v>
      </c>
      <c r="M4031" s="94" t="str">
        <f t="shared" si="66"/>
        <v>LOPEZ Antonio</v>
      </c>
      <c r="N4031" s="94" t="str">
        <f>IFERROR(VLOOKUP(A4031,'[2]CLASES-TEMPORADA 2022_2023-2023'!$A:$M,12,0),"")</f>
        <v/>
      </c>
      <c r="O4031" s="90" t="str">
        <f>IFERROR(VLOOKUP(A4031,'[2]CLASES-TEMPORADA 2022_2023-2023'!$A:$M,13,0),"")</f>
        <v/>
      </c>
    </row>
    <row r="4032" spans="1:15" s="94" customFormat="1" x14ac:dyDescent="0.2">
      <c r="A4032" s="116">
        <v>9978</v>
      </c>
      <c r="B4032" s="90" t="s">
        <v>8750</v>
      </c>
      <c r="C4032" s="90" t="s">
        <v>5549</v>
      </c>
      <c r="D4032" s="90" t="s">
        <v>5550</v>
      </c>
      <c r="E4032" s="90" t="s">
        <v>7042</v>
      </c>
      <c r="F4032" s="90" t="s">
        <v>5466</v>
      </c>
      <c r="G4032" s="90" t="s">
        <v>17261</v>
      </c>
      <c r="H4032" s="90" t="s">
        <v>913</v>
      </c>
      <c r="I4032" s="90" t="s">
        <v>1198</v>
      </c>
      <c r="J4032" s="116">
        <v>567</v>
      </c>
      <c r="K4032" s="90" t="s">
        <v>1963</v>
      </c>
      <c r="L4032" s="90" t="s">
        <v>520</v>
      </c>
      <c r="M4032" s="94" t="str">
        <f t="shared" si="66"/>
        <v>FERREIRO Juan Angel</v>
      </c>
      <c r="N4032" s="94" t="str">
        <f>IFERROR(VLOOKUP(A4032,'[2]CLASES-TEMPORADA 2022_2023-2023'!$A:$M,12,0),"")</f>
        <v/>
      </c>
      <c r="O4032" s="90" t="str">
        <f>IFERROR(VLOOKUP(A4032,'[2]CLASES-TEMPORADA 2022_2023-2023'!$A:$M,13,0),"")</f>
        <v/>
      </c>
    </row>
    <row r="4033" spans="1:15" s="94" customFormat="1" x14ac:dyDescent="0.2">
      <c r="A4033" s="116">
        <v>9976</v>
      </c>
      <c r="B4033" s="90" t="s">
        <v>8750</v>
      </c>
      <c r="C4033" s="90" t="s">
        <v>84</v>
      </c>
      <c r="D4033" s="90" t="s">
        <v>25</v>
      </c>
      <c r="E4033" s="90" t="s">
        <v>41</v>
      </c>
      <c r="F4033" s="90" t="s">
        <v>7043</v>
      </c>
      <c r="G4033" s="90" t="s">
        <v>17262</v>
      </c>
      <c r="H4033" s="90" t="s">
        <v>913</v>
      </c>
      <c r="I4033" s="90" t="s">
        <v>1112</v>
      </c>
      <c r="J4033" s="116">
        <v>10104</v>
      </c>
      <c r="K4033" s="90" t="s">
        <v>1963</v>
      </c>
      <c r="L4033" s="90" t="s">
        <v>520</v>
      </c>
      <c r="M4033" s="94" t="str">
        <f t="shared" si="66"/>
        <v>GONZALEZ David</v>
      </c>
      <c r="N4033" s="94" t="str">
        <f>IFERROR(VLOOKUP(A4033,'[2]CLASES-TEMPORADA 2022_2023-2023'!$A:$M,12,0),"")</f>
        <v/>
      </c>
      <c r="O4033" s="90" t="str">
        <f>IFERROR(VLOOKUP(A4033,'[2]CLASES-TEMPORADA 2022_2023-2023'!$A:$M,13,0),"")</f>
        <v/>
      </c>
    </row>
    <row r="4034" spans="1:15" s="94" customFormat="1" x14ac:dyDescent="0.2">
      <c r="A4034" s="116">
        <v>9975</v>
      </c>
      <c r="B4034" s="90" t="s">
        <v>8750</v>
      </c>
      <c r="C4034" s="90" t="s">
        <v>1457</v>
      </c>
      <c r="D4034" s="90" t="s">
        <v>1294</v>
      </c>
      <c r="E4034" s="90" t="s">
        <v>66</v>
      </c>
      <c r="F4034" s="90" t="s">
        <v>7044</v>
      </c>
      <c r="G4034" s="90" t="s">
        <v>17263</v>
      </c>
      <c r="H4034" s="90" t="s">
        <v>913</v>
      </c>
      <c r="I4034" s="90" t="s">
        <v>1184</v>
      </c>
      <c r="J4034" s="116">
        <v>461</v>
      </c>
      <c r="K4034" s="90" t="s">
        <v>1963</v>
      </c>
      <c r="L4034" s="90" t="s">
        <v>520</v>
      </c>
      <c r="M4034" s="94" t="str">
        <f t="shared" si="66"/>
        <v>PINTOS Martin</v>
      </c>
      <c r="N4034" s="94" t="str">
        <f>IFERROR(VLOOKUP(A4034,'[2]CLASES-TEMPORADA 2022_2023-2023'!$A:$M,12,0),"")</f>
        <v/>
      </c>
      <c r="O4034" s="90" t="str">
        <f>IFERROR(VLOOKUP(A4034,'[2]CLASES-TEMPORADA 2022_2023-2023'!$A:$M,13,0),"")</f>
        <v/>
      </c>
    </row>
    <row r="4035" spans="1:15" s="94" customFormat="1" x14ac:dyDescent="0.2">
      <c r="A4035" s="116">
        <v>9968</v>
      </c>
      <c r="B4035" s="90" t="s">
        <v>8750</v>
      </c>
      <c r="C4035" s="90" t="s">
        <v>186</v>
      </c>
      <c r="D4035" s="90" t="s">
        <v>26</v>
      </c>
      <c r="E4035" s="90" t="s">
        <v>32</v>
      </c>
      <c r="F4035" s="90" t="s">
        <v>7045</v>
      </c>
      <c r="G4035" s="90" t="s">
        <v>17264</v>
      </c>
      <c r="H4035" s="90" t="s">
        <v>909</v>
      </c>
      <c r="I4035" s="90" t="s">
        <v>1243</v>
      </c>
      <c r="J4035" s="116">
        <v>10381</v>
      </c>
      <c r="K4035" s="90" t="s">
        <v>1963</v>
      </c>
      <c r="L4035" s="90" t="s">
        <v>520</v>
      </c>
      <c r="M4035" s="94" t="str">
        <f t="shared" si="66"/>
        <v>BRANDARIZ Santiago</v>
      </c>
      <c r="N4035" s="94">
        <f>IFERROR(VLOOKUP(A4035,'[2]CLASES-TEMPORADA 2022_2023-2023'!$A:$M,12,0),"")</f>
        <v>-1</v>
      </c>
      <c r="O4035" s="90">
        <f>IFERROR(VLOOKUP(A4035,'[2]CLASES-TEMPORADA 2022_2023-2023'!$A:$M,13,0),"")</f>
        <v>0</v>
      </c>
    </row>
    <row r="4036" spans="1:15" s="94" customFormat="1" x14ac:dyDescent="0.2">
      <c r="A4036" s="116">
        <v>9964</v>
      </c>
      <c r="B4036" s="90" t="s">
        <v>8750</v>
      </c>
      <c r="C4036" s="90" t="s">
        <v>157</v>
      </c>
      <c r="D4036" s="90" t="s">
        <v>93</v>
      </c>
      <c r="E4036" s="90" t="s">
        <v>117</v>
      </c>
      <c r="F4036" s="90" t="s">
        <v>7046</v>
      </c>
      <c r="G4036" s="90" t="s">
        <v>17265</v>
      </c>
      <c r="H4036" s="90" t="s">
        <v>909</v>
      </c>
      <c r="I4036" s="90" t="s">
        <v>935</v>
      </c>
      <c r="J4036" s="116">
        <v>233</v>
      </c>
      <c r="K4036" s="90" t="s">
        <v>1963</v>
      </c>
      <c r="L4036" s="90" t="s">
        <v>520</v>
      </c>
      <c r="M4036" s="94" t="str">
        <f t="shared" si="66"/>
        <v>MONZON Juan Luis</v>
      </c>
      <c r="N4036" s="94">
        <f>IFERROR(VLOOKUP(A4036,'[2]CLASES-TEMPORADA 2022_2023-2023'!$A:$M,12,0),"")</f>
        <v>9</v>
      </c>
      <c r="O4036" s="90" t="str">
        <f>IFERROR(VLOOKUP(A4036,'[2]CLASES-TEMPORADA 2022_2023-2023'!$A:$M,13,0),"")</f>
        <v>REV</v>
      </c>
    </row>
    <row r="4037" spans="1:15" s="94" customFormat="1" x14ac:dyDescent="0.2">
      <c r="A4037" s="116">
        <v>9954</v>
      </c>
      <c r="B4037" s="90" t="s">
        <v>10851</v>
      </c>
      <c r="C4037" s="90" t="s">
        <v>68</v>
      </c>
      <c r="D4037" s="90" t="s">
        <v>3102</v>
      </c>
      <c r="E4037" s="90" t="s">
        <v>7047</v>
      </c>
      <c r="F4037" s="90" t="s">
        <v>7048</v>
      </c>
      <c r="G4037" s="90" t="s">
        <v>17266</v>
      </c>
      <c r="H4037" s="90" t="s">
        <v>913</v>
      </c>
      <c r="I4037" s="90" t="s">
        <v>1175</v>
      </c>
      <c r="J4037" s="116">
        <v>561</v>
      </c>
      <c r="K4037" s="90" t="s">
        <v>1963</v>
      </c>
      <c r="L4037" s="90" t="s">
        <v>184</v>
      </c>
      <c r="M4037" s="94" t="str">
        <f t="shared" si="66"/>
        <v>CALVO Belen</v>
      </c>
      <c r="N4037" s="94" t="str">
        <f>IFERROR(VLOOKUP(A4037,'[2]CLASES-TEMPORADA 2022_2023-2023'!$A:$M,12,0),"")</f>
        <v/>
      </c>
      <c r="O4037" s="90" t="str">
        <f>IFERROR(VLOOKUP(A4037,'[2]CLASES-TEMPORADA 2022_2023-2023'!$A:$M,13,0),"")</f>
        <v/>
      </c>
    </row>
    <row r="4038" spans="1:15" s="94" customFormat="1" x14ac:dyDescent="0.2">
      <c r="A4038" s="116">
        <v>9919</v>
      </c>
      <c r="B4038" s="90" t="s">
        <v>8750</v>
      </c>
      <c r="C4038" s="90" t="s">
        <v>22</v>
      </c>
      <c r="D4038" s="90" t="s">
        <v>69</v>
      </c>
      <c r="E4038" s="90" t="s">
        <v>24</v>
      </c>
      <c r="F4038" s="90" t="s">
        <v>7050</v>
      </c>
      <c r="G4038" s="90" t="s">
        <v>17267</v>
      </c>
      <c r="H4038" s="90" t="s">
        <v>920</v>
      </c>
      <c r="I4038" s="90" t="s">
        <v>2219</v>
      </c>
      <c r="J4038" s="116">
        <v>10475</v>
      </c>
      <c r="K4038" s="90" t="s">
        <v>1963</v>
      </c>
      <c r="L4038" s="90" t="s">
        <v>591</v>
      </c>
      <c r="M4038" s="94" t="str">
        <f t="shared" si="66"/>
        <v>FERNANDEZ Daniel</v>
      </c>
      <c r="N4038" s="94" t="str">
        <f>IFERROR(VLOOKUP(A4038,'[2]CLASES-TEMPORADA 2022_2023-2023'!$A:$M,12,0),"")</f>
        <v/>
      </c>
      <c r="O4038" s="90" t="str">
        <f>IFERROR(VLOOKUP(A4038,'[2]CLASES-TEMPORADA 2022_2023-2023'!$A:$M,13,0),"")</f>
        <v/>
      </c>
    </row>
    <row r="4039" spans="1:15" s="94" customFormat="1" x14ac:dyDescent="0.2">
      <c r="A4039" s="116">
        <v>9916</v>
      </c>
      <c r="B4039" s="90" t="s">
        <v>8750</v>
      </c>
      <c r="C4039" s="90" t="s">
        <v>1498</v>
      </c>
      <c r="D4039" s="90" t="s">
        <v>69</v>
      </c>
      <c r="E4039" s="90" t="s">
        <v>7051</v>
      </c>
      <c r="F4039" s="90" t="s">
        <v>7052</v>
      </c>
      <c r="G4039" s="90" t="s">
        <v>17268</v>
      </c>
      <c r="H4039" s="90" t="s">
        <v>909</v>
      </c>
      <c r="I4039" s="90" t="s">
        <v>2098</v>
      </c>
      <c r="J4039" s="116">
        <v>323</v>
      </c>
      <c r="K4039" s="90" t="s">
        <v>1963</v>
      </c>
      <c r="L4039" s="90" t="s">
        <v>591</v>
      </c>
      <c r="M4039" s="94" t="str">
        <f t="shared" si="66"/>
        <v>URBANO Juan Alfonso</v>
      </c>
      <c r="N4039" s="94" t="str">
        <f>IFERROR(VLOOKUP(A4039,'[2]CLASES-TEMPORADA 2022_2023-2023'!$A:$M,12,0),"")</f>
        <v/>
      </c>
      <c r="O4039" s="90" t="str">
        <f>IFERROR(VLOOKUP(A4039,'[2]CLASES-TEMPORADA 2022_2023-2023'!$A:$M,13,0),"")</f>
        <v/>
      </c>
    </row>
    <row r="4040" spans="1:15" s="94" customFormat="1" x14ac:dyDescent="0.2">
      <c r="A4040" s="116">
        <v>9913</v>
      </c>
      <c r="B4040" s="90" t="s">
        <v>8750</v>
      </c>
      <c r="C4040" s="90" t="s">
        <v>17269</v>
      </c>
      <c r="D4040" s="90"/>
      <c r="E4040" s="90" t="s">
        <v>4113</v>
      </c>
      <c r="F4040" s="90" t="s">
        <v>17270</v>
      </c>
      <c r="G4040" s="90" t="s">
        <v>17271</v>
      </c>
      <c r="H4040" s="90" t="s">
        <v>909</v>
      </c>
      <c r="I4040" s="90" t="s">
        <v>1170</v>
      </c>
      <c r="J4040" s="116">
        <v>406</v>
      </c>
      <c r="K4040" s="90" t="s">
        <v>2131</v>
      </c>
      <c r="L4040" s="90" t="s">
        <v>587</v>
      </c>
      <c r="M4040" s="94" t="str">
        <f t="shared" si="66"/>
        <v>CHAPALAIN Laurent</v>
      </c>
      <c r="N4040" s="94" t="str">
        <f>IFERROR(VLOOKUP(A4040,'[2]CLASES-TEMPORADA 2022_2023-2023'!$A:$M,12,0),"")</f>
        <v/>
      </c>
      <c r="O4040" s="90" t="str">
        <f>IFERROR(VLOOKUP(A4040,'[2]CLASES-TEMPORADA 2022_2023-2023'!$A:$M,13,0),"")</f>
        <v/>
      </c>
    </row>
    <row r="4041" spans="1:15" s="94" customFormat="1" x14ac:dyDescent="0.2">
      <c r="A4041" s="116">
        <v>9899</v>
      </c>
      <c r="B4041" s="90" t="s">
        <v>8750</v>
      </c>
      <c r="C4041" s="90" t="s">
        <v>7053</v>
      </c>
      <c r="D4041" s="90" t="s">
        <v>84</v>
      </c>
      <c r="E4041" s="90" t="s">
        <v>48</v>
      </c>
      <c r="F4041" s="90" t="s">
        <v>7054</v>
      </c>
      <c r="G4041" s="90" t="s">
        <v>17272</v>
      </c>
      <c r="H4041" s="90" t="s">
        <v>913</v>
      </c>
      <c r="I4041" s="90" t="s">
        <v>958</v>
      </c>
      <c r="J4041" s="116">
        <v>355</v>
      </c>
      <c r="K4041" s="90" t="s">
        <v>1963</v>
      </c>
      <c r="L4041" s="90" t="s">
        <v>604</v>
      </c>
      <c r="M4041" s="94" t="str">
        <f t="shared" si="66"/>
        <v>RABAGO Javier</v>
      </c>
      <c r="N4041" s="94" t="str">
        <f>IFERROR(VLOOKUP(A4041,'[2]CLASES-TEMPORADA 2022_2023-2023'!$A:$M,12,0),"")</f>
        <v/>
      </c>
      <c r="O4041" s="90" t="str">
        <f>IFERROR(VLOOKUP(A4041,'[2]CLASES-TEMPORADA 2022_2023-2023'!$A:$M,13,0),"")</f>
        <v/>
      </c>
    </row>
    <row r="4042" spans="1:15" s="94" customFormat="1" x14ac:dyDescent="0.2">
      <c r="A4042" s="116">
        <v>9894</v>
      </c>
      <c r="B4042" s="90" t="s">
        <v>8750</v>
      </c>
      <c r="C4042" s="90" t="s">
        <v>4007</v>
      </c>
      <c r="D4042" s="90" t="s">
        <v>7055</v>
      </c>
      <c r="E4042" s="90" t="s">
        <v>48</v>
      </c>
      <c r="F4042" s="90" t="s">
        <v>7056</v>
      </c>
      <c r="G4042" s="90" t="s">
        <v>17273</v>
      </c>
      <c r="H4042" s="90" t="s">
        <v>920</v>
      </c>
      <c r="I4042" s="90" t="s">
        <v>1156</v>
      </c>
      <c r="J4042" s="116">
        <v>490</v>
      </c>
      <c r="K4042" s="90" t="s">
        <v>1963</v>
      </c>
      <c r="L4042" s="90" t="s">
        <v>604</v>
      </c>
      <c r="M4042" s="94" t="str">
        <f t="shared" si="66"/>
        <v>RECIO Javier</v>
      </c>
      <c r="N4042" s="94" t="str">
        <f>IFERROR(VLOOKUP(A4042,'[2]CLASES-TEMPORADA 2022_2023-2023'!$A:$M,12,0),"")</f>
        <v/>
      </c>
      <c r="O4042" s="90" t="str">
        <f>IFERROR(VLOOKUP(A4042,'[2]CLASES-TEMPORADA 2022_2023-2023'!$A:$M,13,0),"")</f>
        <v/>
      </c>
    </row>
    <row r="4043" spans="1:15" s="94" customFormat="1" x14ac:dyDescent="0.2">
      <c r="A4043" s="116">
        <v>9889</v>
      </c>
      <c r="B4043" s="90" t="s">
        <v>8750</v>
      </c>
      <c r="C4043" s="90" t="s">
        <v>26</v>
      </c>
      <c r="D4043" s="90" t="s">
        <v>84</v>
      </c>
      <c r="E4043" s="90" t="s">
        <v>45</v>
      </c>
      <c r="F4043" s="90" t="s">
        <v>7057</v>
      </c>
      <c r="G4043" s="90" t="s">
        <v>17274</v>
      </c>
      <c r="H4043" s="90" t="s">
        <v>913</v>
      </c>
      <c r="I4043" s="90" t="s">
        <v>958</v>
      </c>
      <c r="J4043" s="116">
        <v>355</v>
      </c>
      <c r="K4043" s="90" t="s">
        <v>1963</v>
      </c>
      <c r="L4043" s="90" t="s">
        <v>604</v>
      </c>
      <c r="M4043" s="94" t="str">
        <f t="shared" si="66"/>
        <v>GOMEZ Jose</v>
      </c>
      <c r="N4043" s="94" t="str">
        <f>IFERROR(VLOOKUP(A4043,'[2]CLASES-TEMPORADA 2022_2023-2023'!$A:$M,12,0),"")</f>
        <v/>
      </c>
      <c r="O4043" s="90" t="str">
        <f>IFERROR(VLOOKUP(A4043,'[2]CLASES-TEMPORADA 2022_2023-2023'!$A:$M,13,0),"")</f>
        <v/>
      </c>
    </row>
    <row r="4044" spans="1:15" s="94" customFormat="1" x14ac:dyDescent="0.2">
      <c r="A4044" s="116">
        <v>9878</v>
      </c>
      <c r="B4044" s="90" t="s">
        <v>8750</v>
      </c>
      <c r="C4044" s="90" t="s">
        <v>995</v>
      </c>
      <c r="D4044" s="90" t="s">
        <v>2450</v>
      </c>
      <c r="E4044" s="90" t="s">
        <v>17275</v>
      </c>
      <c r="F4044" s="90" t="s">
        <v>4133</v>
      </c>
      <c r="G4044" s="90" t="s">
        <v>17276</v>
      </c>
      <c r="H4044" s="90" t="s">
        <v>913</v>
      </c>
      <c r="I4044" s="90" t="s">
        <v>1216</v>
      </c>
      <c r="J4044" s="116">
        <v>10001</v>
      </c>
      <c r="K4044" s="90" t="s">
        <v>1963</v>
      </c>
      <c r="L4044" s="90" t="s">
        <v>591</v>
      </c>
      <c r="M4044" s="94" t="str">
        <f t="shared" si="66"/>
        <v>GONZÁLEZ Martin Ángel</v>
      </c>
      <c r="N4044" s="94" t="str">
        <f>IFERROR(VLOOKUP(A4044,'[2]CLASES-TEMPORADA 2022_2023-2023'!$A:$M,12,0),"")</f>
        <v/>
      </c>
      <c r="O4044" s="90" t="str">
        <f>IFERROR(VLOOKUP(A4044,'[2]CLASES-TEMPORADA 2022_2023-2023'!$A:$M,13,0),"")</f>
        <v/>
      </c>
    </row>
    <row r="4045" spans="1:15" s="94" customFormat="1" x14ac:dyDescent="0.2">
      <c r="A4045" s="116">
        <v>9863</v>
      </c>
      <c r="B4045" s="90" t="s">
        <v>10851</v>
      </c>
      <c r="C4045" s="90" t="s">
        <v>21</v>
      </c>
      <c r="D4045" s="90" t="s">
        <v>1409</v>
      </c>
      <c r="E4045" s="90" t="s">
        <v>2205</v>
      </c>
      <c r="F4045" s="90" t="s">
        <v>7058</v>
      </c>
      <c r="G4045" s="90" t="s">
        <v>17277</v>
      </c>
      <c r="H4045" s="90" t="s">
        <v>913</v>
      </c>
      <c r="I4045" s="90" t="s">
        <v>1129</v>
      </c>
      <c r="J4045" s="116">
        <v>10432</v>
      </c>
      <c r="K4045" s="90" t="s">
        <v>1963</v>
      </c>
      <c r="L4045" s="90" t="s">
        <v>591</v>
      </c>
      <c r="M4045" s="94" t="str">
        <f t="shared" si="66"/>
        <v>GARCIA Ana</v>
      </c>
      <c r="N4045" s="94" t="str">
        <f>IFERROR(VLOOKUP(A4045,'[2]CLASES-TEMPORADA 2022_2023-2023'!$A:$M,12,0),"")</f>
        <v/>
      </c>
      <c r="O4045" s="90" t="str">
        <f>IFERROR(VLOOKUP(A4045,'[2]CLASES-TEMPORADA 2022_2023-2023'!$A:$M,13,0),"")</f>
        <v/>
      </c>
    </row>
    <row r="4046" spans="1:15" s="94" customFormat="1" x14ac:dyDescent="0.2">
      <c r="A4046" s="116">
        <v>9840</v>
      </c>
      <c r="B4046" s="90" t="s">
        <v>8750</v>
      </c>
      <c r="C4046" s="90" t="s">
        <v>7059</v>
      </c>
      <c r="D4046" s="90" t="s">
        <v>3810</v>
      </c>
      <c r="E4046" s="90" t="s">
        <v>1271</v>
      </c>
      <c r="F4046" s="90" t="s">
        <v>7060</v>
      </c>
      <c r="G4046" s="90" t="s">
        <v>17278</v>
      </c>
      <c r="H4046" s="90" t="s">
        <v>909</v>
      </c>
      <c r="I4046" s="90" t="s">
        <v>354</v>
      </c>
      <c r="J4046" s="116">
        <v>598</v>
      </c>
      <c r="K4046" s="90" t="s">
        <v>1963</v>
      </c>
      <c r="L4046" s="90" t="s">
        <v>587</v>
      </c>
      <c r="M4046" s="94" t="str">
        <f t="shared" si="66"/>
        <v>LARRIBA Luis</v>
      </c>
      <c r="N4046" s="94" t="str">
        <f>IFERROR(VLOOKUP(A4046,'[2]CLASES-TEMPORADA 2022_2023-2023'!$A:$M,12,0),"")</f>
        <v/>
      </c>
      <c r="O4046" s="90" t="str">
        <f>IFERROR(VLOOKUP(A4046,'[2]CLASES-TEMPORADA 2022_2023-2023'!$A:$M,13,0),"")</f>
        <v/>
      </c>
    </row>
    <row r="4047" spans="1:15" s="94" customFormat="1" x14ac:dyDescent="0.2">
      <c r="A4047" s="116">
        <v>9839</v>
      </c>
      <c r="B4047" s="90" t="s">
        <v>8750</v>
      </c>
      <c r="C4047" s="90" t="s">
        <v>2458</v>
      </c>
      <c r="D4047" s="90" t="s">
        <v>4068</v>
      </c>
      <c r="E4047" s="90" t="s">
        <v>3107</v>
      </c>
      <c r="F4047" s="90" t="s">
        <v>7061</v>
      </c>
      <c r="G4047" s="90" t="s">
        <v>17279</v>
      </c>
      <c r="H4047" s="90" t="s">
        <v>909</v>
      </c>
      <c r="I4047" s="90" t="s">
        <v>354</v>
      </c>
      <c r="J4047" s="116">
        <v>598</v>
      </c>
      <c r="K4047" s="90" t="s">
        <v>1963</v>
      </c>
      <c r="L4047" s="90" t="s">
        <v>587</v>
      </c>
      <c r="M4047" s="94" t="str">
        <f t="shared" si="66"/>
        <v>POCH Xavier</v>
      </c>
      <c r="N4047" s="94" t="str">
        <f>IFERROR(VLOOKUP(A4047,'[2]CLASES-TEMPORADA 2022_2023-2023'!$A:$M,12,0),"")</f>
        <v/>
      </c>
      <c r="O4047" s="90" t="str">
        <f>IFERROR(VLOOKUP(A4047,'[2]CLASES-TEMPORADA 2022_2023-2023'!$A:$M,13,0),"")</f>
        <v/>
      </c>
    </row>
    <row r="4048" spans="1:15" s="94" customFormat="1" x14ac:dyDescent="0.2">
      <c r="A4048" s="116">
        <v>9836</v>
      </c>
      <c r="B4048" s="90" t="s">
        <v>8750</v>
      </c>
      <c r="C4048" s="90" t="s">
        <v>87</v>
      </c>
      <c r="D4048" s="90" t="s">
        <v>7062</v>
      </c>
      <c r="E4048" s="90" t="s">
        <v>2830</v>
      </c>
      <c r="F4048" s="90" t="s">
        <v>5987</v>
      </c>
      <c r="G4048" s="90" t="s">
        <v>17280</v>
      </c>
      <c r="H4048" s="90" t="s">
        <v>913</v>
      </c>
      <c r="I4048" s="90" t="s">
        <v>961</v>
      </c>
      <c r="J4048" s="116">
        <v>425</v>
      </c>
      <c r="K4048" s="90" t="s">
        <v>1963</v>
      </c>
      <c r="L4048" s="90" t="s">
        <v>587</v>
      </c>
      <c r="M4048" s="94" t="str">
        <f t="shared" si="66"/>
        <v>BLANCO Roger</v>
      </c>
      <c r="N4048" s="94" t="str">
        <f>IFERROR(VLOOKUP(A4048,'[2]CLASES-TEMPORADA 2022_2023-2023'!$A:$M,12,0),"")</f>
        <v/>
      </c>
      <c r="O4048" s="90" t="str">
        <f>IFERROR(VLOOKUP(A4048,'[2]CLASES-TEMPORADA 2022_2023-2023'!$A:$M,13,0),"")</f>
        <v/>
      </c>
    </row>
    <row r="4049" spans="1:15" s="94" customFormat="1" x14ac:dyDescent="0.2">
      <c r="A4049" s="116">
        <v>9799</v>
      </c>
      <c r="B4049" s="90" t="s">
        <v>8750</v>
      </c>
      <c r="C4049" s="90" t="s">
        <v>25</v>
      </c>
      <c r="D4049" s="90" t="s">
        <v>7063</v>
      </c>
      <c r="E4049" s="90" t="s">
        <v>4082</v>
      </c>
      <c r="F4049" s="90" t="s">
        <v>6596</v>
      </c>
      <c r="G4049" s="90" t="s">
        <v>17281</v>
      </c>
      <c r="H4049" s="90" t="s">
        <v>913</v>
      </c>
      <c r="I4049" s="90" t="s">
        <v>937</v>
      </c>
      <c r="J4049" s="116">
        <v>248</v>
      </c>
      <c r="K4049" s="90" t="s">
        <v>1963</v>
      </c>
      <c r="L4049" s="90" t="s">
        <v>587</v>
      </c>
      <c r="M4049" s="94" t="str">
        <f t="shared" si="66"/>
        <v>MARTINEZ Abel</v>
      </c>
      <c r="N4049" s="94" t="str">
        <f>IFERROR(VLOOKUP(A4049,'[2]CLASES-TEMPORADA 2022_2023-2023'!$A:$M,12,0),"")</f>
        <v/>
      </c>
      <c r="O4049" s="90" t="str">
        <f>IFERROR(VLOOKUP(A4049,'[2]CLASES-TEMPORADA 2022_2023-2023'!$A:$M,13,0),"")</f>
        <v/>
      </c>
    </row>
    <row r="4050" spans="1:15" s="94" customFormat="1" x14ac:dyDescent="0.2">
      <c r="A4050" s="116">
        <v>9798</v>
      </c>
      <c r="B4050" s="90" t="s">
        <v>8750</v>
      </c>
      <c r="C4050" s="90" t="s">
        <v>31</v>
      </c>
      <c r="D4050" s="90" t="s">
        <v>7064</v>
      </c>
      <c r="E4050" s="90" t="s">
        <v>2150</v>
      </c>
      <c r="F4050" s="90" t="s">
        <v>3092</v>
      </c>
      <c r="G4050" s="90" t="s">
        <v>17282</v>
      </c>
      <c r="H4050" s="90" t="s">
        <v>909</v>
      </c>
      <c r="I4050" s="90" t="s">
        <v>11163</v>
      </c>
      <c r="J4050" s="116">
        <v>10478</v>
      </c>
      <c r="K4050" s="90" t="s">
        <v>1963</v>
      </c>
      <c r="L4050" s="90" t="s">
        <v>587</v>
      </c>
      <c r="M4050" s="94" t="str">
        <f t="shared" si="66"/>
        <v>LOPEZ Eric</v>
      </c>
      <c r="N4050" s="94" t="str">
        <f>IFERROR(VLOOKUP(A4050,'[2]CLASES-TEMPORADA 2022_2023-2023'!$A:$M,12,0),"")</f>
        <v/>
      </c>
      <c r="O4050" s="90" t="str">
        <f>IFERROR(VLOOKUP(A4050,'[2]CLASES-TEMPORADA 2022_2023-2023'!$A:$M,13,0),"")</f>
        <v/>
      </c>
    </row>
    <row r="4051" spans="1:15" s="94" customFormat="1" x14ac:dyDescent="0.2">
      <c r="A4051" s="116">
        <v>9796</v>
      </c>
      <c r="B4051" s="90" t="s">
        <v>8750</v>
      </c>
      <c r="C4051" s="90" t="s">
        <v>3309</v>
      </c>
      <c r="D4051" s="90" t="s">
        <v>2528</v>
      </c>
      <c r="E4051" s="90" t="s">
        <v>3004</v>
      </c>
      <c r="F4051" s="90" t="s">
        <v>7065</v>
      </c>
      <c r="G4051" s="90" t="s">
        <v>17283</v>
      </c>
      <c r="H4051" s="90" t="s">
        <v>913</v>
      </c>
      <c r="I4051" s="90" t="s">
        <v>1154</v>
      </c>
      <c r="J4051" s="116">
        <v>256</v>
      </c>
      <c r="K4051" s="90" t="s">
        <v>1963</v>
      </c>
      <c r="L4051" s="90" t="s">
        <v>587</v>
      </c>
      <c r="M4051" s="94" t="str">
        <f t="shared" si="66"/>
        <v>ARMENGOL Josep</v>
      </c>
      <c r="N4051" s="94" t="str">
        <f>IFERROR(VLOOKUP(A4051,'[2]CLASES-TEMPORADA 2022_2023-2023'!$A:$M,12,0),"")</f>
        <v/>
      </c>
      <c r="O4051" s="90" t="str">
        <f>IFERROR(VLOOKUP(A4051,'[2]CLASES-TEMPORADA 2022_2023-2023'!$A:$M,13,0),"")</f>
        <v/>
      </c>
    </row>
    <row r="4052" spans="1:15" s="94" customFormat="1" x14ac:dyDescent="0.2">
      <c r="A4052" s="116">
        <v>9795</v>
      </c>
      <c r="B4052" s="90" t="s">
        <v>8750</v>
      </c>
      <c r="C4052" s="90" t="s">
        <v>7066</v>
      </c>
      <c r="D4052" s="90" t="s">
        <v>7067</v>
      </c>
      <c r="E4052" s="90" t="s">
        <v>2150</v>
      </c>
      <c r="F4052" s="90" t="s">
        <v>7068</v>
      </c>
      <c r="G4052" s="90" t="s">
        <v>17284</v>
      </c>
      <c r="H4052" s="90" t="s">
        <v>913</v>
      </c>
      <c r="I4052" s="90" t="s">
        <v>1201</v>
      </c>
      <c r="J4052" s="116">
        <v>10314</v>
      </c>
      <c r="K4052" s="90" t="s">
        <v>1963</v>
      </c>
      <c r="L4052" s="90" t="s">
        <v>587</v>
      </c>
      <c r="M4052" s="94" t="str">
        <f t="shared" si="66"/>
        <v>CALDERO Eric</v>
      </c>
      <c r="N4052" s="94" t="str">
        <f>IFERROR(VLOOKUP(A4052,'[2]CLASES-TEMPORADA 2022_2023-2023'!$A:$M,12,0),"")</f>
        <v/>
      </c>
      <c r="O4052" s="90" t="str">
        <f>IFERROR(VLOOKUP(A4052,'[2]CLASES-TEMPORADA 2022_2023-2023'!$A:$M,13,0),"")</f>
        <v/>
      </c>
    </row>
    <row r="4053" spans="1:15" s="94" customFormat="1" x14ac:dyDescent="0.2">
      <c r="A4053" s="116">
        <v>9789</v>
      </c>
      <c r="B4053" s="90" t="s">
        <v>8750</v>
      </c>
      <c r="C4053" s="90" t="s">
        <v>7069</v>
      </c>
      <c r="D4053" s="90" t="s">
        <v>87</v>
      </c>
      <c r="E4053" s="90" t="s">
        <v>5877</v>
      </c>
      <c r="F4053" s="90" t="s">
        <v>7070</v>
      </c>
      <c r="G4053" s="90" t="s">
        <v>17285</v>
      </c>
      <c r="H4053" s="90" t="s">
        <v>920</v>
      </c>
      <c r="I4053" s="90" t="s">
        <v>1138</v>
      </c>
      <c r="J4053" s="116">
        <v>253</v>
      </c>
      <c r="K4053" s="90" t="s">
        <v>1963</v>
      </c>
      <c r="L4053" s="90" t="s">
        <v>587</v>
      </c>
      <c r="M4053" s="94" t="str">
        <f t="shared" si="66"/>
        <v>CHAUME Arturo</v>
      </c>
      <c r="N4053" s="94" t="str">
        <f>IFERROR(VLOOKUP(A4053,'[2]CLASES-TEMPORADA 2022_2023-2023'!$A:$M,12,0),"")</f>
        <v/>
      </c>
      <c r="O4053" s="90" t="str">
        <f>IFERROR(VLOOKUP(A4053,'[2]CLASES-TEMPORADA 2022_2023-2023'!$A:$M,13,0),"")</f>
        <v/>
      </c>
    </row>
    <row r="4054" spans="1:15" s="94" customFormat="1" x14ac:dyDescent="0.2">
      <c r="A4054" s="116">
        <v>9787</v>
      </c>
      <c r="B4054" s="90" t="s">
        <v>8750</v>
      </c>
      <c r="C4054" s="90" t="s">
        <v>6813</v>
      </c>
      <c r="D4054" s="90" t="s">
        <v>1577</v>
      </c>
      <c r="E4054" s="90" t="s">
        <v>2151</v>
      </c>
      <c r="F4054" s="90" t="s">
        <v>6663</v>
      </c>
      <c r="G4054" s="90" t="s">
        <v>17286</v>
      </c>
      <c r="H4054" s="90" t="s">
        <v>913</v>
      </c>
      <c r="I4054" s="90" t="s">
        <v>1126</v>
      </c>
      <c r="J4054" s="116">
        <v>128</v>
      </c>
      <c r="K4054" s="90" t="s">
        <v>1963</v>
      </c>
      <c r="L4054" s="90" t="s">
        <v>587</v>
      </c>
      <c r="M4054" s="94" t="str">
        <f t="shared" si="66"/>
        <v>MASIP Joan</v>
      </c>
      <c r="N4054" s="94" t="str">
        <f>IFERROR(VLOOKUP(A4054,'[2]CLASES-TEMPORADA 2022_2023-2023'!$A:$M,12,0),"")</f>
        <v/>
      </c>
      <c r="O4054" s="90" t="str">
        <f>IFERROR(VLOOKUP(A4054,'[2]CLASES-TEMPORADA 2022_2023-2023'!$A:$M,13,0),"")</f>
        <v/>
      </c>
    </row>
    <row r="4055" spans="1:15" s="94" customFormat="1" x14ac:dyDescent="0.2">
      <c r="A4055" s="116">
        <v>9777</v>
      </c>
      <c r="B4055" s="90" t="s">
        <v>8750</v>
      </c>
      <c r="C4055" s="90" t="s">
        <v>17287</v>
      </c>
      <c r="D4055" s="90" t="s">
        <v>1376</v>
      </c>
      <c r="E4055" s="90" t="s">
        <v>1013</v>
      </c>
      <c r="F4055" s="90" t="s">
        <v>17288</v>
      </c>
      <c r="G4055" s="90" t="s">
        <v>17289</v>
      </c>
      <c r="H4055" s="90" t="s">
        <v>920</v>
      </c>
      <c r="I4055" s="90" t="s">
        <v>1005</v>
      </c>
      <c r="J4055" s="116">
        <v>10064</v>
      </c>
      <c r="K4055" s="90" t="s">
        <v>1963</v>
      </c>
      <c r="L4055" s="90" t="s">
        <v>587</v>
      </c>
      <c r="M4055" s="94" t="str">
        <f t="shared" si="66"/>
        <v>REALES Adria</v>
      </c>
      <c r="N4055" s="94" t="str">
        <f>IFERROR(VLOOKUP(A4055,'[2]CLASES-TEMPORADA 2022_2023-2023'!$A:$M,12,0),"")</f>
        <v/>
      </c>
      <c r="O4055" s="90" t="str">
        <f>IFERROR(VLOOKUP(A4055,'[2]CLASES-TEMPORADA 2022_2023-2023'!$A:$M,13,0),"")</f>
        <v/>
      </c>
    </row>
    <row r="4056" spans="1:15" s="94" customFormat="1" x14ac:dyDescent="0.2">
      <c r="A4056" s="116">
        <v>9770</v>
      </c>
      <c r="B4056" s="90" t="s">
        <v>8750</v>
      </c>
      <c r="C4056" s="90" t="s">
        <v>2510</v>
      </c>
      <c r="D4056" s="90"/>
      <c r="E4056" s="90" t="s">
        <v>7071</v>
      </c>
      <c r="F4056" s="90" t="s">
        <v>7072</v>
      </c>
      <c r="G4056" s="90" t="s">
        <v>17290</v>
      </c>
      <c r="H4056" s="90" t="s">
        <v>920</v>
      </c>
      <c r="I4056" s="90" t="s">
        <v>1259</v>
      </c>
      <c r="J4056" s="116">
        <v>10225</v>
      </c>
      <c r="K4056" s="90" t="s">
        <v>2099</v>
      </c>
      <c r="L4056" s="90" t="s">
        <v>599</v>
      </c>
      <c r="M4056" s="94" t="str">
        <f t="shared" si="66"/>
        <v>ZHOU Yu Jie</v>
      </c>
      <c r="N4056" s="94" t="str">
        <f>IFERROR(VLOOKUP(A4056,'[2]CLASES-TEMPORADA 2022_2023-2023'!$A:$M,12,0),"")</f>
        <v/>
      </c>
      <c r="O4056" s="90" t="str">
        <f>IFERROR(VLOOKUP(A4056,'[2]CLASES-TEMPORADA 2022_2023-2023'!$A:$M,13,0),"")</f>
        <v/>
      </c>
    </row>
    <row r="4057" spans="1:15" s="94" customFormat="1" x14ac:dyDescent="0.2">
      <c r="A4057" s="116">
        <v>9764</v>
      </c>
      <c r="B4057" s="90" t="s">
        <v>8750</v>
      </c>
      <c r="C4057" s="90" t="s">
        <v>7073</v>
      </c>
      <c r="D4057" s="90" t="s">
        <v>942</v>
      </c>
      <c r="E4057" s="90" t="s">
        <v>3209</v>
      </c>
      <c r="F4057" s="90" t="s">
        <v>7074</v>
      </c>
      <c r="G4057" s="90" t="s">
        <v>17291</v>
      </c>
      <c r="H4057" s="90" t="s">
        <v>909</v>
      </c>
      <c r="I4057" s="90" t="s">
        <v>1179</v>
      </c>
      <c r="J4057" s="116">
        <v>10184</v>
      </c>
      <c r="K4057" s="90" t="s">
        <v>1963</v>
      </c>
      <c r="L4057" s="90" t="s">
        <v>599</v>
      </c>
      <c r="M4057" s="94" t="str">
        <f t="shared" si="66"/>
        <v>CERVIGON Jose Luis</v>
      </c>
      <c r="N4057" s="94" t="str">
        <f>IFERROR(VLOOKUP(A4057,'[2]CLASES-TEMPORADA 2022_2023-2023'!$A:$M,12,0),"")</f>
        <v/>
      </c>
      <c r="O4057" s="90" t="str">
        <f>IFERROR(VLOOKUP(A4057,'[2]CLASES-TEMPORADA 2022_2023-2023'!$A:$M,13,0),"")</f>
        <v/>
      </c>
    </row>
    <row r="4058" spans="1:15" s="94" customFormat="1" x14ac:dyDescent="0.2">
      <c r="A4058" s="116">
        <v>9752</v>
      </c>
      <c r="B4058" s="90" t="s">
        <v>8750</v>
      </c>
      <c r="C4058" s="90" t="s">
        <v>1727</v>
      </c>
      <c r="D4058" s="90" t="s">
        <v>17292</v>
      </c>
      <c r="E4058" s="90" t="s">
        <v>41</v>
      </c>
      <c r="F4058" s="90" t="s">
        <v>6569</v>
      </c>
      <c r="G4058" s="90" t="s">
        <v>17293</v>
      </c>
      <c r="H4058" s="90" t="s">
        <v>920</v>
      </c>
      <c r="I4058" s="90" t="s">
        <v>4239</v>
      </c>
      <c r="J4058" s="116">
        <v>10167</v>
      </c>
      <c r="K4058" s="90" t="s">
        <v>1963</v>
      </c>
      <c r="L4058" s="90" t="s">
        <v>599</v>
      </c>
      <c r="M4058" s="94" t="str">
        <f t="shared" si="66"/>
        <v>POLO David</v>
      </c>
      <c r="N4058" s="94" t="str">
        <f>IFERROR(VLOOKUP(A4058,'[2]CLASES-TEMPORADA 2022_2023-2023'!$A:$M,12,0),"")</f>
        <v/>
      </c>
      <c r="O4058" s="90" t="str">
        <f>IFERROR(VLOOKUP(A4058,'[2]CLASES-TEMPORADA 2022_2023-2023'!$A:$M,13,0),"")</f>
        <v/>
      </c>
    </row>
    <row r="4059" spans="1:15" s="94" customFormat="1" x14ac:dyDescent="0.2">
      <c r="A4059" s="116">
        <v>9750</v>
      </c>
      <c r="B4059" s="90" t="s">
        <v>8750</v>
      </c>
      <c r="C4059" s="90" t="s">
        <v>1872</v>
      </c>
      <c r="D4059" s="90" t="s">
        <v>144</v>
      </c>
      <c r="E4059" s="90" t="s">
        <v>136</v>
      </c>
      <c r="F4059" s="90" t="s">
        <v>6328</v>
      </c>
      <c r="G4059" s="90" t="s">
        <v>17294</v>
      </c>
      <c r="H4059" s="90" t="s">
        <v>913</v>
      </c>
      <c r="I4059" s="90" t="s">
        <v>1202</v>
      </c>
      <c r="J4059" s="116">
        <v>495</v>
      </c>
      <c r="K4059" s="90" t="s">
        <v>1963</v>
      </c>
      <c r="L4059" s="90" t="s">
        <v>599</v>
      </c>
      <c r="M4059" s="94" t="str">
        <f t="shared" si="66"/>
        <v>LOBATO Jose Maria</v>
      </c>
      <c r="N4059" s="94" t="str">
        <f>IFERROR(VLOOKUP(A4059,'[2]CLASES-TEMPORADA 2022_2023-2023'!$A:$M,12,0),"")</f>
        <v/>
      </c>
      <c r="O4059" s="90" t="str">
        <f>IFERROR(VLOOKUP(A4059,'[2]CLASES-TEMPORADA 2022_2023-2023'!$A:$M,13,0),"")</f>
        <v/>
      </c>
    </row>
    <row r="4060" spans="1:15" s="94" customFormat="1" x14ac:dyDescent="0.2">
      <c r="A4060" s="116">
        <v>9744</v>
      </c>
      <c r="B4060" s="90" t="s">
        <v>10851</v>
      </c>
      <c r="C4060" s="90" t="s">
        <v>4758</v>
      </c>
      <c r="D4060" s="90" t="s">
        <v>3709</v>
      </c>
      <c r="E4060" s="90" t="s">
        <v>3199</v>
      </c>
      <c r="F4060" s="90" t="s">
        <v>17295</v>
      </c>
      <c r="G4060" s="90" t="s">
        <v>17296</v>
      </c>
      <c r="H4060" s="90" t="s">
        <v>913</v>
      </c>
      <c r="I4060" s="90" t="s">
        <v>1020</v>
      </c>
      <c r="J4060" s="116">
        <v>10163</v>
      </c>
      <c r="K4060" s="90" t="s">
        <v>1963</v>
      </c>
      <c r="L4060" s="90" t="s">
        <v>599</v>
      </c>
      <c r="M4060" s="94" t="str">
        <f t="shared" si="66"/>
        <v>ACEBES Helena</v>
      </c>
      <c r="N4060" s="94" t="str">
        <f>IFERROR(VLOOKUP(A4060,'[2]CLASES-TEMPORADA 2022_2023-2023'!$A:$M,12,0),"")</f>
        <v/>
      </c>
      <c r="O4060" s="90" t="str">
        <f>IFERROR(VLOOKUP(A4060,'[2]CLASES-TEMPORADA 2022_2023-2023'!$A:$M,13,0),"")</f>
        <v/>
      </c>
    </row>
    <row r="4061" spans="1:15" s="94" customFormat="1" x14ac:dyDescent="0.2">
      <c r="A4061" s="116">
        <v>9715</v>
      </c>
      <c r="B4061" s="90" t="s">
        <v>8750</v>
      </c>
      <c r="C4061" s="90" t="s">
        <v>7075</v>
      </c>
      <c r="D4061" s="90" t="s">
        <v>7076</v>
      </c>
      <c r="E4061" s="90" t="s">
        <v>177</v>
      </c>
      <c r="F4061" s="90" t="s">
        <v>7077</v>
      </c>
      <c r="G4061" s="90" t="s">
        <v>17297</v>
      </c>
      <c r="H4061" s="90" t="s">
        <v>913</v>
      </c>
      <c r="I4061" s="90" t="s">
        <v>948</v>
      </c>
      <c r="J4061" s="116">
        <v>284</v>
      </c>
      <c r="K4061" s="90" t="s">
        <v>1963</v>
      </c>
      <c r="L4061" s="90" t="s">
        <v>588</v>
      </c>
      <c r="M4061" s="94" t="str">
        <f t="shared" si="66"/>
        <v>MADINABEITIA Ander</v>
      </c>
      <c r="N4061" s="94" t="str">
        <f>IFERROR(VLOOKUP(A4061,'[2]CLASES-TEMPORADA 2022_2023-2023'!$A:$M,12,0),"")</f>
        <v/>
      </c>
      <c r="O4061" s="90" t="str">
        <f>IFERROR(VLOOKUP(A4061,'[2]CLASES-TEMPORADA 2022_2023-2023'!$A:$M,13,0),"")</f>
        <v/>
      </c>
    </row>
    <row r="4062" spans="1:15" s="94" customFormat="1" x14ac:dyDescent="0.2">
      <c r="A4062" s="116">
        <v>9696</v>
      </c>
      <c r="B4062" s="90" t="s">
        <v>8750</v>
      </c>
      <c r="C4062" s="90" t="s">
        <v>84</v>
      </c>
      <c r="D4062" s="90" t="s">
        <v>21</v>
      </c>
      <c r="E4062" s="90" t="s">
        <v>2040</v>
      </c>
      <c r="F4062" s="90" t="s">
        <v>6368</v>
      </c>
      <c r="G4062" s="90" t="s">
        <v>17298</v>
      </c>
      <c r="H4062" s="90" t="s">
        <v>909</v>
      </c>
      <c r="I4062" s="90" t="s">
        <v>985</v>
      </c>
      <c r="J4062" s="116">
        <v>673</v>
      </c>
      <c r="K4062" s="90" t="s">
        <v>1963</v>
      </c>
      <c r="L4062" s="90" t="s">
        <v>583</v>
      </c>
      <c r="M4062" s="94" t="str">
        <f t="shared" si="66"/>
        <v>GONZALEZ Juan</v>
      </c>
      <c r="N4062" s="94" t="str">
        <f>IFERROR(VLOOKUP(A4062,'[2]CLASES-TEMPORADA 2022_2023-2023'!$A:$M,12,0),"")</f>
        <v/>
      </c>
      <c r="O4062" s="90" t="str">
        <f>IFERROR(VLOOKUP(A4062,'[2]CLASES-TEMPORADA 2022_2023-2023'!$A:$M,13,0),"")</f>
        <v/>
      </c>
    </row>
    <row r="4063" spans="1:15" s="94" customFormat="1" x14ac:dyDescent="0.2">
      <c r="A4063" s="116">
        <v>9654</v>
      </c>
      <c r="B4063" s="90" t="s">
        <v>8750</v>
      </c>
      <c r="C4063" s="90" t="s">
        <v>7079</v>
      </c>
      <c r="D4063" s="90" t="s">
        <v>38</v>
      </c>
      <c r="E4063" s="90" t="s">
        <v>3022</v>
      </c>
      <c r="F4063" s="90" t="s">
        <v>7080</v>
      </c>
      <c r="G4063" s="90" t="s">
        <v>17299</v>
      </c>
      <c r="H4063" s="90" t="s">
        <v>913</v>
      </c>
      <c r="I4063" s="90" t="s">
        <v>2049</v>
      </c>
      <c r="J4063" s="116">
        <v>103</v>
      </c>
      <c r="K4063" s="90" t="s">
        <v>1963</v>
      </c>
      <c r="L4063" s="90" t="s">
        <v>582</v>
      </c>
      <c r="M4063" s="94" t="str">
        <f t="shared" si="66"/>
        <v>MAICAS Raul</v>
      </c>
      <c r="N4063" s="94" t="str">
        <f>IFERROR(VLOOKUP(A4063,'[2]CLASES-TEMPORADA 2022_2023-2023'!$A:$M,12,0),"")</f>
        <v/>
      </c>
      <c r="O4063" s="90" t="str">
        <f>IFERROR(VLOOKUP(A4063,'[2]CLASES-TEMPORADA 2022_2023-2023'!$A:$M,13,0),"")</f>
        <v/>
      </c>
    </row>
    <row r="4064" spans="1:15" s="94" customFormat="1" x14ac:dyDescent="0.2">
      <c r="A4064" s="116">
        <v>9653</v>
      </c>
      <c r="B4064" s="90" t="s">
        <v>8750</v>
      </c>
      <c r="C4064" s="90" t="s">
        <v>7081</v>
      </c>
      <c r="D4064" s="90" t="s">
        <v>84</v>
      </c>
      <c r="E4064" s="90" t="s">
        <v>1107</v>
      </c>
      <c r="F4064" s="90" t="s">
        <v>7082</v>
      </c>
      <c r="G4064" s="90" t="s">
        <v>17300</v>
      </c>
      <c r="H4064" s="90" t="s">
        <v>913</v>
      </c>
      <c r="I4064" s="90" t="s">
        <v>2049</v>
      </c>
      <c r="J4064" s="116">
        <v>103</v>
      </c>
      <c r="K4064" s="90" t="s">
        <v>1963</v>
      </c>
      <c r="L4064" s="90" t="s">
        <v>582</v>
      </c>
      <c r="M4064" s="94" t="str">
        <f t="shared" si="66"/>
        <v>VILLARROYA Hector</v>
      </c>
      <c r="N4064" s="94" t="str">
        <f>IFERROR(VLOOKUP(A4064,'[2]CLASES-TEMPORADA 2022_2023-2023'!$A:$M,12,0),"")</f>
        <v/>
      </c>
      <c r="O4064" s="90" t="str">
        <f>IFERROR(VLOOKUP(A4064,'[2]CLASES-TEMPORADA 2022_2023-2023'!$A:$M,13,0),"")</f>
        <v/>
      </c>
    </row>
    <row r="4065" spans="1:15" s="94" customFormat="1" x14ac:dyDescent="0.2">
      <c r="A4065" s="116">
        <v>9646</v>
      </c>
      <c r="B4065" s="90" t="s">
        <v>8750</v>
      </c>
      <c r="C4065" s="90" t="s">
        <v>77</v>
      </c>
      <c r="D4065" s="90" t="s">
        <v>4030</v>
      </c>
      <c r="E4065" s="90" t="s">
        <v>1029</v>
      </c>
      <c r="F4065" s="90" t="s">
        <v>7083</v>
      </c>
      <c r="G4065" s="90" t="s">
        <v>17301</v>
      </c>
      <c r="H4065" s="90" t="s">
        <v>920</v>
      </c>
      <c r="I4065" s="90" t="s">
        <v>1219</v>
      </c>
      <c r="J4065" s="116">
        <v>10102</v>
      </c>
      <c r="K4065" s="90" t="s">
        <v>1963</v>
      </c>
      <c r="L4065" s="90" t="s">
        <v>586</v>
      </c>
      <c r="M4065" s="94" t="str">
        <f t="shared" si="66"/>
        <v>ALBERTO Juan Antonio</v>
      </c>
      <c r="N4065" s="94" t="str">
        <f>IFERROR(VLOOKUP(A4065,'[2]CLASES-TEMPORADA 2022_2023-2023'!$A:$M,12,0),"")</f>
        <v/>
      </c>
      <c r="O4065" s="90" t="str">
        <f>IFERROR(VLOOKUP(A4065,'[2]CLASES-TEMPORADA 2022_2023-2023'!$A:$M,13,0),"")</f>
        <v/>
      </c>
    </row>
    <row r="4066" spans="1:15" s="94" customFormat="1" x14ac:dyDescent="0.2">
      <c r="A4066" s="116">
        <v>9610</v>
      </c>
      <c r="B4066" s="90" t="s">
        <v>8750</v>
      </c>
      <c r="C4066" s="90" t="s">
        <v>71</v>
      </c>
      <c r="D4066" s="90" t="s">
        <v>7086</v>
      </c>
      <c r="E4066" s="90" t="s">
        <v>2796</v>
      </c>
      <c r="F4066" s="90" t="s">
        <v>7087</v>
      </c>
      <c r="G4066" s="90" t="s">
        <v>17302</v>
      </c>
      <c r="H4066" s="90" t="s">
        <v>913</v>
      </c>
      <c r="I4066" s="90" t="s">
        <v>953</v>
      </c>
      <c r="J4066" s="116">
        <v>309</v>
      </c>
      <c r="K4066" s="90" t="s">
        <v>1963</v>
      </c>
      <c r="L4066" s="90" t="s">
        <v>583</v>
      </c>
      <c r="M4066" s="94" t="str">
        <f t="shared" si="66"/>
        <v>RUBIO Ignacio</v>
      </c>
      <c r="N4066" s="94" t="str">
        <f>IFERROR(VLOOKUP(A4066,'[2]CLASES-TEMPORADA 2022_2023-2023'!$A:$M,12,0),"")</f>
        <v/>
      </c>
      <c r="O4066" s="90" t="str">
        <f>IFERROR(VLOOKUP(A4066,'[2]CLASES-TEMPORADA 2022_2023-2023'!$A:$M,13,0),"")</f>
        <v/>
      </c>
    </row>
    <row r="4067" spans="1:15" s="94" customFormat="1" x14ac:dyDescent="0.2">
      <c r="A4067" s="116">
        <v>9607</v>
      </c>
      <c r="B4067" s="90" t="s">
        <v>8750</v>
      </c>
      <c r="C4067" s="90" t="s">
        <v>31</v>
      </c>
      <c r="D4067" s="90" t="s">
        <v>51</v>
      </c>
      <c r="E4067" s="90" t="s">
        <v>1079</v>
      </c>
      <c r="F4067" s="90" t="s">
        <v>7089</v>
      </c>
      <c r="G4067" s="90" t="s">
        <v>17303</v>
      </c>
      <c r="H4067" s="90" t="s">
        <v>920</v>
      </c>
      <c r="I4067" s="90" t="s">
        <v>1143</v>
      </c>
      <c r="J4067" s="116">
        <v>76</v>
      </c>
      <c r="K4067" s="90" t="s">
        <v>1963</v>
      </c>
      <c r="L4067" s="90" t="s">
        <v>583</v>
      </c>
      <c r="M4067" s="94" t="str">
        <f t="shared" si="66"/>
        <v>LOPEZ Hugo</v>
      </c>
      <c r="N4067" s="94" t="str">
        <f>IFERROR(VLOOKUP(A4067,'[2]CLASES-TEMPORADA 2022_2023-2023'!$A:$M,12,0),"")</f>
        <v/>
      </c>
      <c r="O4067" s="90" t="str">
        <f>IFERROR(VLOOKUP(A4067,'[2]CLASES-TEMPORADA 2022_2023-2023'!$A:$M,13,0),"")</f>
        <v/>
      </c>
    </row>
    <row r="4068" spans="1:15" s="94" customFormat="1" x14ac:dyDescent="0.2">
      <c r="A4068" s="116">
        <v>9606</v>
      </c>
      <c r="B4068" s="90" t="s">
        <v>8750</v>
      </c>
      <c r="C4068" s="90" t="s">
        <v>21</v>
      </c>
      <c r="D4068" s="90" t="s">
        <v>4400</v>
      </c>
      <c r="E4068" s="90" t="s">
        <v>3079</v>
      </c>
      <c r="F4068" s="90" t="s">
        <v>7090</v>
      </c>
      <c r="G4068" s="90" t="s">
        <v>17304</v>
      </c>
      <c r="H4068" s="90" t="s">
        <v>920</v>
      </c>
      <c r="I4068" s="90" t="s">
        <v>951</v>
      </c>
      <c r="J4068" s="116">
        <v>305</v>
      </c>
      <c r="K4068" s="90" t="s">
        <v>1963</v>
      </c>
      <c r="L4068" s="90" t="s">
        <v>583</v>
      </c>
      <c r="M4068" s="94" t="str">
        <f t="shared" si="66"/>
        <v>GARCIA Gregorio</v>
      </c>
      <c r="N4068" s="94" t="str">
        <f>IFERROR(VLOOKUP(A4068,'[2]CLASES-TEMPORADA 2022_2023-2023'!$A:$M,12,0),"")</f>
        <v/>
      </c>
      <c r="O4068" s="90" t="str">
        <f>IFERROR(VLOOKUP(A4068,'[2]CLASES-TEMPORADA 2022_2023-2023'!$A:$M,13,0),"")</f>
        <v/>
      </c>
    </row>
    <row r="4069" spans="1:15" s="94" customFormat="1" x14ac:dyDescent="0.2">
      <c r="A4069" s="116">
        <v>9604</v>
      </c>
      <c r="B4069" s="90" t="s">
        <v>8750</v>
      </c>
      <c r="C4069" s="90" t="s">
        <v>118</v>
      </c>
      <c r="D4069" s="90" t="s">
        <v>1524</v>
      </c>
      <c r="E4069" s="90" t="s">
        <v>54</v>
      </c>
      <c r="F4069" s="90" t="s">
        <v>7091</v>
      </c>
      <c r="G4069" s="90" t="s">
        <v>17305</v>
      </c>
      <c r="H4069" s="90" t="s">
        <v>913</v>
      </c>
      <c r="I4069" s="90" t="s">
        <v>944</v>
      </c>
      <c r="J4069" s="116">
        <v>266</v>
      </c>
      <c r="K4069" s="90" t="s">
        <v>1963</v>
      </c>
      <c r="L4069" s="90" t="s">
        <v>583</v>
      </c>
      <c r="M4069" s="94" t="str">
        <f t="shared" si="66"/>
        <v>REDONDO Carlos</v>
      </c>
      <c r="N4069" s="94" t="str">
        <f>IFERROR(VLOOKUP(A4069,'[2]CLASES-TEMPORADA 2022_2023-2023'!$A:$M,12,0),"")</f>
        <v/>
      </c>
      <c r="O4069" s="90" t="str">
        <f>IFERROR(VLOOKUP(A4069,'[2]CLASES-TEMPORADA 2022_2023-2023'!$A:$M,13,0),"")</f>
        <v/>
      </c>
    </row>
    <row r="4070" spans="1:15" s="94" customFormat="1" x14ac:dyDescent="0.2">
      <c r="A4070" s="116">
        <v>9599</v>
      </c>
      <c r="B4070" s="90" t="s">
        <v>8750</v>
      </c>
      <c r="C4070" s="90" t="s">
        <v>1582</v>
      </c>
      <c r="D4070" s="90" t="s">
        <v>17306</v>
      </c>
      <c r="E4070" s="90" t="s">
        <v>23</v>
      </c>
      <c r="F4070" s="90" t="s">
        <v>17307</v>
      </c>
      <c r="G4070" s="90" t="s">
        <v>17308</v>
      </c>
      <c r="H4070" s="90" t="s">
        <v>909</v>
      </c>
      <c r="I4070" s="90" t="s">
        <v>13474</v>
      </c>
      <c r="J4070" s="116">
        <v>10471</v>
      </c>
      <c r="K4070" s="90" t="s">
        <v>1963</v>
      </c>
      <c r="L4070" s="90" t="s">
        <v>583</v>
      </c>
      <c r="M4070" s="94" t="str">
        <f t="shared" si="66"/>
        <v>MARTÍNEZ Manuel</v>
      </c>
      <c r="N4070" s="94" t="str">
        <f>IFERROR(VLOOKUP(A4070,'[2]CLASES-TEMPORADA 2022_2023-2023'!$A:$M,12,0),"")</f>
        <v/>
      </c>
      <c r="O4070" s="90" t="str">
        <f>IFERROR(VLOOKUP(A4070,'[2]CLASES-TEMPORADA 2022_2023-2023'!$A:$M,13,0),"")</f>
        <v/>
      </c>
    </row>
    <row r="4071" spans="1:15" s="94" customFormat="1" x14ac:dyDescent="0.2">
      <c r="A4071" s="116">
        <v>9589</v>
      </c>
      <c r="B4071" s="90" t="s">
        <v>10851</v>
      </c>
      <c r="C4071" s="90" t="s">
        <v>36</v>
      </c>
      <c r="D4071" s="90" t="s">
        <v>29</v>
      </c>
      <c r="E4071" s="90" t="s">
        <v>2335</v>
      </c>
      <c r="F4071" s="90" t="s">
        <v>5686</v>
      </c>
      <c r="G4071" s="90" t="s">
        <v>17309</v>
      </c>
      <c r="H4071" s="90" t="s">
        <v>913</v>
      </c>
      <c r="I4071" s="90" t="s">
        <v>1135</v>
      </c>
      <c r="J4071" s="116">
        <v>2</v>
      </c>
      <c r="K4071" s="90" t="s">
        <v>1963</v>
      </c>
      <c r="L4071" s="90" t="s">
        <v>591</v>
      </c>
      <c r="M4071" s="94" t="str">
        <f t="shared" si="66"/>
        <v>ROMERO Marta</v>
      </c>
      <c r="N4071" s="94" t="str">
        <f>IFERROR(VLOOKUP(A4071,'[2]CLASES-TEMPORADA 2022_2023-2023'!$A:$M,12,0),"")</f>
        <v/>
      </c>
      <c r="O4071" s="90" t="str">
        <f>IFERROR(VLOOKUP(A4071,'[2]CLASES-TEMPORADA 2022_2023-2023'!$A:$M,13,0),"")</f>
        <v/>
      </c>
    </row>
    <row r="4072" spans="1:15" s="94" customFormat="1" x14ac:dyDescent="0.2">
      <c r="A4072" s="116">
        <v>9582</v>
      </c>
      <c r="B4072" s="90" t="s">
        <v>8750</v>
      </c>
      <c r="C4072" s="90" t="s">
        <v>7092</v>
      </c>
      <c r="D4072" s="90" t="s">
        <v>2622</v>
      </c>
      <c r="E4072" s="90" t="s">
        <v>72</v>
      </c>
      <c r="F4072" s="90" t="s">
        <v>7093</v>
      </c>
      <c r="G4072" s="90" t="s">
        <v>17310</v>
      </c>
      <c r="H4072" s="90" t="s">
        <v>913</v>
      </c>
      <c r="I4072" s="90" t="s">
        <v>1218</v>
      </c>
      <c r="J4072" s="116">
        <v>10448</v>
      </c>
      <c r="K4072" s="90" t="s">
        <v>1963</v>
      </c>
      <c r="L4072" s="90" t="s">
        <v>591</v>
      </c>
      <c r="M4072" s="94" t="str">
        <f t="shared" si="66"/>
        <v>CASARES Rafael</v>
      </c>
      <c r="N4072" s="94" t="str">
        <f>IFERROR(VLOOKUP(A4072,'[2]CLASES-TEMPORADA 2022_2023-2023'!$A:$M,12,0),"")</f>
        <v/>
      </c>
      <c r="O4072" s="90" t="str">
        <f>IFERROR(VLOOKUP(A4072,'[2]CLASES-TEMPORADA 2022_2023-2023'!$A:$M,13,0),"")</f>
        <v/>
      </c>
    </row>
    <row r="4073" spans="1:15" s="94" customFormat="1" x14ac:dyDescent="0.2">
      <c r="A4073" s="116">
        <v>9545</v>
      </c>
      <c r="B4073" s="90" t="s">
        <v>10851</v>
      </c>
      <c r="C4073" s="90" t="s">
        <v>7094</v>
      </c>
      <c r="D4073" s="90" t="s">
        <v>7095</v>
      </c>
      <c r="E4073" s="90" t="s">
        <v>5146</v>
      </c>
      <c r="F4073" s="90" t="s">
        <v>7096</v>
      </c>
      <c r="G4073" s="90" t="s">
        <v>17311</v>
      </c>
      <c r="H4073" s="90" t="s">
        <v>920</v>
      </c>
      <c r="I4073" s="90" t="s">
        <v>377</v>
      </c>
      <c r="J4073" s="116">
        <v>674</v>
      </c>
      <c r="K4073" s="90" t="s">
        <v>2994</v>
      </c>
      <c r="L4073" s="90" t="s">
        <v>184</v>
      </c>
      <c r="M4073" s="94" t="str">
        <f t="shared" si="66"/>
        <v>OLEGOVA Vesela</v>
      </c>
      <c r="N4073" s="94" t="str">
        <f>IFERROR(VLOOKUP(A4073,'[2]CLASES-TEMPORADA 2022_2023-2023'!$A:$M,12,0),"")</f>
        <v/>
      </c>
      <c r="O4073" s="90" t="str">
        <f>IFERROR(VLOOKUP(A4073,'[2]CLASES-TEMPORADA 2022_2023-2023'!$A:$M,13,0),"")</f>
        <v/>
      </c>
    </row>
    <row r="4074" spans="1:15" s="94" customFormat="1" x14ac:dyDescent="0.2">
      <c r="A4074" s="116">
        <v>9535</v>
      </c>
      <c r="B4074" s="90" t="s">
        <v>10851</v>
      </c>
      <c r="C4074" s="90" t="s">
        <v>7097</v>
      </c>
      <c r="D4074" s="90" t="s">
        <v>86</v>
      </c>
      <c r="E4074" s="90" t="s">
        <v>3199</v>
      </c>
      <c r="F4074" s="90" t="s">
        <v>7098</v>
      </c>
      <c r="G4074" s="90" t="s">
        <v>17312</v>
      </c>
      <c r="H4074" s="90" t="s">
        <v>913</v>
      </c>
      <c r="I4074" s="90" t="s">
        <v>377</v>
      </c>
      <c r="J4074" s="116">
        <v>674</v>
      </c>
      <c r="K4074" s="90" t="s">
        <v>1963</v>
      </c>
      <c r="L4074" s="90" t="s">
        <v>184</v>
      </c>
      <c r="M4074" s="94" t="str">
        <f t="shared" si="66"/>
        <v>VICH Helena</v>
      </c>
      <c r="N4074" s="94" t="str">
        <f>IFERROR(VLOOKUP(A4074,'[2]CLASES-TEMPORADA 2022_2023-2023'!$A:$M,12,0),"")</f>
        <v/>
      </c>
      <c r="O4074" s="90" t="str">
        <f>IFERROR(VLOOKUP(A4074,'[2]CLASES-TEMPORADA 2022_2023-2023'!$A:$M,13,0),"")</f>
        <v/>
      </c>
    </row>
    <row r="4075" spans="1:15" s="94" customFormat="1" x14ac:dyDescent="0.2">
      <c r="A4075" s="116">
        <v>9497</v>
      </c>
      <c r="B4075" s="90" t="s">
        <v>8750</v>
      </c>
      <c r="C4075" s="90" t="s">
        <v>1725</v>
      </c>
      <c r="D4075" s="90" t="s">
        <v>4147</v>
      </c>
      <c r="E4075" s="90" t="s">
        <v>48</v>
      </c>
      <c r="F4075" s="90" t="s">
        <v>7099</v>
      </c>
      <c r="G4075" s="90" t="s">
        <v>17313</v>
      </c>
      <c r="H4075" s="90" t="s">
        <v>920</v>
      </c>
      <c r="I4075" s="90" t="s">
        <v>1150</v>
      </c>
      <c r="J4075" s="116">
        <v>439</v>
      </c>
      <c r="K4075" s="90" t="s">
        <v>1963</v>
      </c>
      <c r="L4075" s="90" t="s">
        <v>583</v>
      </c>
      <c r="M4075" s="94" t="str">
        <f t="shared" si="66"/>
        <v>ESPINOSA Javier</v>
      </c>
      <c r="N4075" s="94" t="str">
        <f>IFERROR(VLOOKUP(A4075,'[2]CLASES-TEMPORADA 2022_2023-2023'!$A:$M,12,0),"")</f>
        <v/>
      </c>
      <c r="O4075" s="90" t="str">
        <f>IFERROR(VLOOKUP(A4075,'[2]CLASES-TEMPORADA 2022_2023-2023'!$A:$M,13,0),"")</f>
        <v/>
      </c>
    </row>
    <row r="4076" spans="1:15" s="94" customFormat="1" x14ac:dyDescent="0.2">
      <c r="A4076" s="116">
        <v>9492</v>
      </c>
      <c r="B4076" s="90" t="s">
        <v>8750</v>
      </c>
      <c r="C4076" s="90" t="s">
        <v>1797</v>
      </c>
      <c r="D4076" s="90" t="s">
        <v>6607</v>
      </c>
      <c r="E4076" s="90" t="s">
        <v>2797</v>
      </c>
      <c r="F4076" s="90" t="s">
        <v>3894</v>
      </c>
      <c r="G4076" s="90" t="s">
        <v>17314</v>
      </c>
      <c r="H4076" s="90" t="s">
        <v>920</v>
      </c>
      <c r="I4076" s="90" t="s">
        <v>11089</v>
      </c>
      <c r="J4076" s="116">
        <v>192</v>
      </c>
      <c r="K4076" s="90" t="s">
        <v>1963</v>
      </c>
      <c r="L4076" s="90" t="s">
        <v>184</v>
      </c>
      <c r="M4076" s="94" t="str">
        <f t="shared" si="66"/>
        <v>ARROM Sergi</v>
      </c>
      <c r="N4076" s="94" t="str">
        <f>IFERROR(VLOOKUP(A4076,'[2]CLASES-TEMPORADA 2022_2023-2023'!$A:$M,12,0),"")</f>
        <v/>
      </c>
      <c r="O4076" s="90" t="str">
        <f>IFERROR(VLOOKUP(A4076,'[2]CLASES-TEMPORADA 2022_2023-2023'!$A:$M,13,0),"")</f>
        <v/>
      </c>
    </row>
    <row r="4077" spans="1:15" s="94" customFormat="1" x14ac:dyDescent="0.2">
      <c r="A4077" s="116">
        <v>9486</v>
      </c>
      <c r="B4077" s="90" t="s">
        <v>10851</v>
      </c>
      <c r="C4077" s="90" t="s">
        <v>2060</v>
      </c>
      <c r="D4077" s="90" t="s">
        <v>7100</v>
      </c>
      <c r="E4077" s="90" t="s">
        <v>1084</v>
      </c>
      <c r="F4077" s="90" t="s">
        <v>7101</v>
      </c>
      <c r="G4077" s="90" t="s">
        <v>17315</v>
      </c>
      <c r="H4077" s="90" t="s">
        <v>913</v>
      </c>
      <c r="I4077" s="90" t="s">
        <v>1173</v>
      </c>
      <c r="J4077" s="116">
        <v>10131</v>
      </c>
      <c r="K4077" s="90" t="s">
        <v>1963</v>
      </c>
      <c r="L4077" s="90" t="s">
        <v>185</v>
      </c>
      <c r="M4077" s="94" t="str">
        <f t="shared" si="66"/>
        <v>XIAO Maria</v>
      </c>
      <c r="N4077" s="94" t="str">
        <f>IFERROR(VLOOKUP(A4077,'[2]CLASES-TEMPORADA 2022_2023-2023'!$A:$M,12,0),"")</f>
        <v/>
      </c>
      <c r="O4077" s="90" t="str">
        <f>IFERROR(VLOOKUP(A4077,'[2]CLASES-TEMPORADA 2022_2023-2023'!$A:$M,13,0),"")</f>
        <v/>
      </c>
    </row>
    <row r="4078" spans="1:15" s="94" customFormat="1" x14ac:dyDescent="0.2">
      <c r="A4078" s="116">
        <v>9449</v>
      </c>
      <c r="B4078" s="90" t="s">
        <v>8750</v>
      </c>
      <c r="C4078" s="90" t="s">
        <v>7102</v>
      </c>
      <c r="D4078" s="90" t="s">
        <v>1713</v>
      </c>
      <c r="E4078" s="90" t="s">
        <v>943</v>
      </c>
      <c r="F4078" s="90" t="s">
        <v>7103</v>
      </c>
      <c r="G4078" s="90" t="s">
        <v>17316</v>
      </c>
      <c r="H4078" s="90" t="s">
        <v>913</v>
      </c>
      <c r="I4078" s="90" t="s">
        <v>1171</v>
      </c>
      <c r="J4078" s="116">
        <v>59</v>
      </c>
      <c r="K4078" s="90" t="s">
        <v>1963</v>
      </c>
      <c r="L4078" s="90" t="s">
        <v>587</v>
      </c>
      <c r="M4078" s="94" t="str">
        <f t="shared" si="66"/>
        <v>CARCELLER Jordi</v>
      </c>
      <c r="N4078" s="94" t="str">
        <f>IFERROR(VLOOKUP(A4078,'[2]CLASES-TEMPORADA 2022_2023-2023'!$A:$M,12,0),"")</f>
        <v/>
      </c>
      <c r="O4078" s="90" t="str">
        <f>IFERROR(VLOOKUP(A4078,'[2]CLASES-TEMPORADA 2022_2023-2023'!$A:$M,13,0),"")</f>
        <v/>
      </c>
    </row>
    <row r="4079" spans="1:15" s="94" customFormat="1" x14ac:dyDescent="0.2">
      <c r="A4079" s="116">
        <v>9441</v>
      </c>
      <c r="B4079" s="90" t="s">
        <v>10851</v>
      </c>
      <c r="C4079" s="90" t="s">
        <v>168</v>
      </c>
      <c r="D4079" s="90" t="s">
        <v>19</v>
      </c>
      <c r="E4079" s="90" t="s">
        <v>4247</v>
      </c>
      <c r="F4079" s="90" t="s">
        <v>7104</v>
      </c>
      <c r="G4079" s="90" t="s">
        <v>17317</v>
      </c>
      <c r="H4079" s="90" t="s">
        <v>913</v>
      </c>
      <c r="I4079" s="90" t="s">
        <v>958</v>
      </c>
      <c r="J4079" s="116">
        <v>355</v>
      </c>
      <c r="K4079" s="90" t="s">
        <v>1963</v>
      </c>
      <c r="L4079" s="90" t="s">
        <v>604</v>
      </c>
      <c r="M4079" s="94" t="str">
        <f t="shared" si="66"/>
        <v>PÉREZ Almudena</v>
      </c>
      <c r="N4079" s="94" t="str">
        <f>IFERROR(VLOOKUP(A4079,'[2]CLASES-TEMPORADA 2022_2023-2023'!$A:$M,12,0),"")</f>
        <v/>
      </c>
      <c r="O4079" s="90" t="str">
        <f>IFERROR(VLOOKUP(A4079,'[2]CLASES-TEMPORADA 2022_2023-2023'!$A:$M,13,0),"")</f>
        <v/>
      </c>
    </row>
    <row r="4080" spans="1:15" s="94" customFormat="1" x14ac:dyDescent="0.2">
      <c r="A4080" s="116">
        <v>9438</v>
      </c>
      <c r="B4080" s="90" t="s">
        <v>8750</v>
      </c>
      <c r="C4080" s="90" t="s">
        <v>156</v>
      </c>
      <c r="D4080" s="90" t="s">
        <v>1407</v>
      </c>
      <c r="E4080" s="90" t="s">
        <v>4243</v>
      </c>
      <c r="F4080" s="90" t="s">
        <v>7105</v>
      </c>
      <c r="G4080" s="90" t="s">
        <v>17318</v>
      </c>
      <c r="H4080" s="90" t="s">
        <v>913</v>
      </c>
      <c r="I4080" s="90" t="s">
        <v>958</v>
      </c>
      <c r="J4080" s="116">
        <v>355</v>
      </c>
      <c r="K4080" s="90" t="s">
        <v>1963</v>
      </c>
      <c r="L4080" s="90" t="s">
        <v>604</v>
      </c>
      <c r="M4080" s="94" t="str">
        <f t="shared" si="66"/>
        <v>ROJO Luis Miguel</v>
      </c>
      <c r="N4080" s="94" t="str">
        <f>IFERROR(VLOOKUP(A4080,'[2]CLASES-TEMPORADA 2022_2023-2023'!$A:$M,12,0),"")</f>
        <v/>
      </c>
      <c r="O4080" s="90" t="str">
        <f>IFERROR(VLOOKUP(A4080,'[2]CLASES-TEMPORADA 2022_2023-2023'!$A:$M,13,0),"")</f>
        <v/>
      </c>
    </row>
    <row r="4081" spans="1:15" s="94" customFormat="1" x14ac:dyDescent="0.2">
      <c r="A4081" s="116">
        <v>9421</v>
      </c>
      <c r="B4081" s="90" t="s">
        <v>8750</v>
      </c>
      <c r="C4081" s="90" t="s">
        <v>2063</v>
      </c>
      <c r="D4081" s="90" t="s">
        <v>1587</v>
      </c>
      <c r="E4081" s="90" t="s">
        <v>2040</v>
      </c>
      <c r="F4081" s="90" t="s">
        <v>7106</v>
      </c>
      <c r="G4081" s="90" t="s">
        <v>17319</v>
      </c>
      <c r="H4081" s="90" t="s">
        <v>913</v>
      </c>
      <c r="I4081" s="90" t="s">
        <v>1145</v>
      </c>
      <c r="J4081" s="116">
        <v>10018</v>
      </c>
      <c r="K4081" s="90" t="s">
        <v>1963</v>
      </c>
      <c r="L4081" s="90" t="s">
        <v>591</v>
      </c>
      <c r="M4081" s="94" t="str">
        <f t="shared" si="66"/>
        <v>ORTIZ Juan</v>
      </c>
      <c r="N4081" s="94" t="str">
        <f>IFERROR(VLOOKUP(A4081,'[2]CLASES-TEMPORADA 2022_2023-2023'!$A:$M,12,0),"")</f>
        <v/>
      </c>
      <c r="O4081" s="90" t="str">
        <f>IFERROR(VLOOKUP(A4081,'[2]CLASES-TEMPORADA 2022_2023-2023'!$A:$M,13,0),"")</f>
        <v/>
      </c>
    </row>
    <row r="4082" spans="1:15" s="94" customFormat="1" x14ac:dyDescent="0.2">
      <c r="A4082" s="116">
        <v>9416</v>
      </c>
      <c r="B4082" s="90" t="s">
        <v>8750</v>
      </c>
      <c r="C4082" s="90" t="s">
        <v>7107</v>
      </c>
      <c r="D4082" s="90" t="s">
        <v>29</v>
      </c>
      <c r="E4082" s="90" t="s">
        <v>79</v>
      </c>
      <c r="F4082" s="90" t="s">
        <v>7108</v>
      </c>
      <c r="G4082" s="90" t="s">
        <v>17320</v>
      </c>
      <c r="H4082" s="90" t="s">
        <v>913</v>
      </c>
      <c r="I4082" s="90" t="s">
        <v>1162</v>
      </c>
      <c r="J4082" s="116">
        <v>326</v>
      </c>
      <c r="K4082" s="90" t="s">
        <v>1963</v>
      </c>
      <c r="L4082" s="90" t="s">
        <v>591</v>
      </c>
      <c r="M4082" s="94" t="str">
        <f t="shared" si="66"/>
        <v>ALAMO Miguel</v>
      </c>
      <c r="N4082" s="94" t="str">
        <f>IFERROR(VLOOKUP(A4082,'[2]CLASES-TEMPORADA 2022_2023-2023'!$A:$M,12,0),"")</f>
        <v/>
      </c>
      <c r="O4082" s="90" t="str">
        <f>IFERROR(VLOOKUP(A4082,'[2]CLASES-TEMPORADA 2022_2023-2023'!$A:$M,13,0),"")</f>
        <v/>
      </c>
    </row>
    <row r="4083" spans="1:15" s="94" customFormat="1" x14ac:dyDescent="0.2">
      <c r="A4083" s="116">
        <v>9414</v>
      </c>
      <c r="B4083" s="90" t="s">
        <v>8750</v>
      </c>
      <c r="C4083" s="90" t="s">
        <v>1853</v>
      </c>
      <c r="D4083" s="90"/>
      <c r="E4083" s="90" t="s">
        <v>7109</v>
      </c>
      <c r="F4083" s="90" t="s">
        <v>7110</v>
      </c>
      <c r="G4083" s="90" t="s">
        <v>17321</v>
      </c>
      <c r="H4083" s="90" t="s">
        <v>913</v>
      </c>
      <c r="I4083" s="90" t="s">
        <v>873</v>
      </c>
      <c r="J4083" s="116">
        <v>10427</v>
      </c>
      <c r="K4083" s="90" t="s">
        <v>1963</v>
      </c>
      <c r="L4083" s="90" t="s">
        <v>583</v>
      </c>
      <c r="M4083" s="94" t="str">
        <f t="shared" si="66"/>
        <v>ANTIMIR Dragos</v>
      </c>
      <c r="N4083" s="94" t="str">
        <f>IFERROR(VLOOKUP(A4083,'[2]CLASES-TEMPORADA 2022_2023-2023'!$A:$M,12,0),"")</f>
        <v/>
      </c>
      <c r="O4083" s="90" t="str">
        <f>IFERROR(VLOOKUP(A4083,'[2]CLASES-TEMPORADA 2022_2023-2023'!$A:$M,13,0),"")</f>
        <v/>
      </c>
    </row>
    <row r="4084" spans="1:15" s="94" customFormat="1" x14ac:dyDescent="0.2">
      <c r="A4084" s="116">
        <v>9410</v>
      </c>
      <c r="B4084" s="90" t="s">
        <v>10851</v>
      </c>
      <c r="C4084" s="90" t="s">
        <v>2571</v>
      </c>
      <c r="D4084" s="90" t="s">
        <v>1682</v>
      </c>
      <c r="E4084" s="90" t="s">
        <v>7111</v>
      </c>
      <c r="F4084" s="90" t="s">
        <v>7112</v>
      </c>
      <c r="G4084" s="90" t="s">
        <v>17322</v>
      </c>
      <c r="H4084" s="90" t="s">
        <v>913</v>
      </c>
      <c r="I4084" s="90" t="s">
        <v>327</v>
      </c>
      <c r="J4084" s="116">
        <v>504</v>
      </c>
      <c r="K4084" s="90" t="s">
        <v>1963</v>
      </c>
      <c r="L4084" s="90" t="s">
        <v>593</v>
      </c>
      <c r="M4084" s="94" t="str">
        <f t="shared" si="66"/>
        <v>DUQUE Nayra</v>
      </c>
      <c r="N4084" s="94" t="str">
        <f>IFERROR(VLOOKUP(A4084,'[2]CLASES-TEMPORADA 2022_2023-2023'!$A:$M,12,0),"")</f>
        <v/>
      </c>
      <c r="O4084" s="90" t="str">
        <f>IFERROR(VLOOKUP(A4084,'[2]CLASES-TEMPORADA 2022_2023-2023'!$A:$M,13,0),"")</f>
        <v/>
      </c>
    </row>
    <row r="4085" spans="1:15" s="94" customFormat="1" x14ac:dyDescent="0.2">
      <c r="A4085" s="116">
        <v>9405</v>
      </c>
      <c r="B4085" s="90" t="s">
        <v>8750</v>
      </c>
      <c r="C4085" s="90" t="s">
        <v>1395</v>
      </c>
      <c r="D4085" s="90" t="s">
        <v>91</v>
      </c>
      <c r="E4085" s="90" t="s">
        <v>3715</v>
      </c>
      <c r="F4085" s="90" t="s">
        <v>7113</v>
      </c>
      <c r="G4085" s="90" t="s">
        <v>17323</v>
      </c>
      <c r="H4085" s="90" t="s">
        <v>913</v>
      </c>
      <c r="I4085" s="90" t="s">
        <v>993</v>
      </c>
      <c r="J4085" s="116">
        <v>10005</v>
      </c>
      <c r="K4085" s="90" t="s">
        <v>1963</v>
      </c>
      <c r="L4085" s="90" t="s">
        <v>593</v>
      </c>
      <c r="M4085" s="94" t="str">
        <f t="shared" si="66"/>
        <v>MEDINA Aaron</v>
      </c>
      <c r="N4085" s="94" t="str">
        <f>IFERROR(VLOOKUP(A4085,'[2]CLASES-TEMPORADA 2022_2023-2023'!$A:$M,12,0),"")</f>
        <v/>
      </c>
      <c r="O4085" s="90" t="str">
        <f>IFERROR(VLOOKUP(A4085,'[2]CLASES-TEMPORADA 2022_2023-2023'!$A:$M,13,0),"")</f>
        <v/>
      </c>
    </row>
    <row r="4086" spans="1:15" s="94" customFormat="1" x14ac:dyDescent="0.2">
      <c r="A4086" s="116">
        <v>9381</v>
      </c>
      <c r="B4086" s="90" t="s">
        <v>8750</v>
      </c>
      <c r="C4086" s="90" t="s">
        <v>1548</v>
      </c>
      <c r="D4086" s="90" t="s">
        <v>7114</v>
      </c>
      <c r="E4086" s="90" t="s">
        <v>3107</v>
      </c>
      <c r="F4086" s="90" t="s">
        <v>7115</v>
      </c>
      <c r="G4086" s="90" t="s">
        <v>17324</v>
      </c>
      <c r="H4086" s="90" t="s">
        <v>920</v>
      </c>
      <c r="I4086" s="90" t="s">
        <v>1247</v>
      </c>
      <c r="J4086" s="116">
        <v>710</v>
      </c>
      <c r="K4086" s="90" t="s">
        <v>1963</v>
      </c>
      <c r="L4086" s="90" t="s">
        <v>587</v>
      </c>
      <c r="M4086" s="94" t="str">
        <f t="shared" si="66"/>
        <v>SELLAS Xavier</v>
      </c>
      <c r="N4086" s="94" t="str">
        <f>IFERROR(VLOOKUP(A4086,'[2]CLASES-TEMPORADA 2022_2023-2023'!$A:$M,12,0),"")</f>
        <v/>
      </c>
      <c r="O4086" s="90" t="str">
        <f>IFERROR(VLOOKUP(A4086,'[2]CLASES-TEMPORADA 2022_2023-2023'!$A:$M,13,0),"")</f>
        <v/>
      </c>
    </row>
    <row r="4087" spans="1:15" s="94" customFormat="1" x14ac:dyDescent="0.2">
      <c r="A4087" s="116">
        <v>9380</v>
      </c>
      <c r="B4087" s="90" t="s">
        <v>8750</v>
      </c>
      <c r="C4087" s="90" t="s">
        <v>149</v>
      </c>
      <c r="D4087" s="90" t="s">
        <v>7116</v>
      </c>
      <c r="E4087" s="90" t="s">
        <v>1961</v>
      </c>
      <c r="F4087" s="90" t="s">
        <v>7117</v>
      </c>
      <c r="G4087" s="90" t="s">
        <v>17325</v>
      </c>
      <c r="H4087" s="90" t="s">
        <v>920</v>
      </c>
      <c r="I4087" s="90" t="s">
        <v>1247</v>
      </c>
      <c r="J4087" s="116">
        <v>710</v>
      </c>
      <c r="K4087" s="90" t="s">
        <v>1963</v>
      </c>
      <c r="L4087" s="90" t="s">
        <v>587</v>
      </c>
      <c r="M4087" s="94" t="str">
        <f t="shared" si="66"/>
        <v>CARDONA Marc</v>
      </c>
      <c r="N4087" s="94" t="str">
        <f>IFERROR(VLOOKUP(A4087,'[2]CLASES-TEMPORADA 2022_2023-2023'!$A:$M,12,0),"")</f>
        <v/>
      </c>
      <c r="O4087" s="90" t="str">
        <f>IFERROR(VLOOKUP(A4087,'[2]CLASES-TEMPORADA 2022_2023-2023'!$A:$M,13,0),"")</f>
        <v/>
      </c>
    </row>
    <row r="4088" spans="1:15" s="94" customFormat="1" x14ac:dyDescent="0.2">
      <c r="A4088" s="116">
        <v>9379</v>
      </c>
      <c r="B4088" s="90" t="s">
        <v>8750</v>
      </c>
      <c r="C4088" s="90" t="s">
        <v>93</v>
      </c>
      <c r="D4088" s="90" t="s">
        <v>26</v>
      </c>
      <c r="E4088" s="90" t="s">
        <v>132</v>
      </c>
      <c r="F4088" s="90" t="s">
        <v>7118</v>
      </c>
      <c r="G4088" s="90" t="s">
        <v>17326</v>
      </c>
      <c r="H4088" s="90" t="s">
        <v>913</v>
      </c>
      <c r="I4088" s="90" t="s">
        <v>1204</v>
      </c>
      <c r="J4088" s="116">
        <v>298</v>
      </c>
      <c r="K4088" s="90" t="s">
        <v>1963</v>
      </c>
      <c r="L4088" s="90" t="s">
        <v>587</v>
      </c>
      <c r="M4088" s="94" t="str">
        <f t="shared" si="66"/>
        <v>CORTES Juan Jose</v>
      </c>
      <c r="N4088" s="94" t="str">
        <f>IFERROR(VLOOKUP(A4088,'[2]CLASES-TEMPORADA 2022_2023-2023'!$A:$M,12,0),"")</f>
        <v/>
      </c>
      <c r="O4088" s="90" t="str">
        <f>IFERROR(VLOOKUP(A4088,'[2]CLASES-TEMPORADA 2022_2023-2023'!$A:$M,13,0),"")</f>
        <v/>
      </c>
    </row>
    <row r="4089" spans="1:15" s="94" customFormat="1" x14ac:dyDescent="0.2">
      <c r="A4089" s="116">
        <v>9369</v>
      </c>
      <c r="B4089" s="90" t="s">
        <v>8750</v>
      </c>
      <c r="C4089" s="90" t="s">
        <v>31</v>
      </c>
      <c r="D4089" s="90" t="s">
        <v>56</v>
      </c>
      <c r="E4089" s="90" t="s">
        <v>114</v>
      </c>
      <c r="F4089" s="90" t="s">
        <v>17327</v>
      </c>
      <c r="G4089" s="90" t="s">
        <v>17328</v>
      </c>
      <c r="H4089" s="90" t="s">
        <v>909</v>
      </c>
      <c r="I4089" s="90" t="s">
        <v>1177</v>
      </c>
      <c r="J4089" s="116">
        <v>80</v>
      </c>
      <c r="K4089" s="90" t="s">
        <v>1963</v>
      </c>
      <c r="L4089" s="90" t="s">
        <v>185</v>
      </c>
      <c r="M4089" s="94" t="str">
        <f t="shared" ref="M4089:M4152" si="67">CONCATENATE(C4089," ",PROPER(E4089))</f>
        <v>LOPEZ Alfonso</v>
      </c>
      <c r="N4089" s="94" t="str">
        <f>IFERROR(VLOOKUP(A4089,'[2]CLASES-TEMPORADA 2022_2023-2023'!$A:$M,12,0),"")</f>
        <v/>
      </c>
      <c r="O4089" s="90" t="str">
        <f>IFERROR(VLOOKUP(A4089,'[2]CLASES-TEMPORADA 2022_2023-2023'!$A:$M,13,0),"")</f>
        <v/>
      </c>
    </row>
    <row r="4090" spans="1:15" s="94" customFormat="1" x14ac:dyDescent="0.2">
      <c r="A4090" s="116">
        <v>9367</v>
      </c>
      <c r="B4090" s="90" t="s">
        <v>8750</v>
      </c>
      <c r="C4090" s="90" t="s">
        <v>21</v>
      </c>
      <c r="D4090" s="90" t="s">
        <v>1407</v>
      </c>
      <c r="E4090" s="90" t="s">
        <v>7119</v>
      </c>
      <c r="F4090" s="90" t="s">
        <v>7120</v>
      </c>
      <c r="G4090" s="90" t="s">
        <v>17329</v>
      </c>
      <c r="H4090" s="90" t="s">
        <v>913</v>
      </c>
      <c r="I4090" s="90" t="s">
        <v>929</v>
      </c>
      <c r="J4090" s="116">
        <v>111</v>
      </c>
      <c r="K4090" s="90" t="s">
        <v>1963</v>
      </c>
      <c r="L4090" s="90" t="s">
        <v>598</v>
      </c>
      <c r="M4090" s="94" t="str">
        <f t="shared" si="67"/>
        <v>GARCIA Jonathan Jose</v>
      </c>
      <c r="N4090" s="94" t="str">
        <f>IFERROR(VLOOKUP(A4090,'[2]CLASES-TEMPORADA 2022_2023-2023'!$A:$M,12,0),"")</f>
        <v/>
      </c>
      <c r="O4090" s="90" t="str">
        <f>IFERROR(VLOOKUP(A4090,'[2]CLASES-TEMPORADA 2022_2023-2023'!$A:$M,13,0),"")</f>
        <v/>
      </c>
    </row>
    <row r="4091" spans="1:15" s="94" customFormat="1" x14ac:dyDescent="0.2">
      <c r="A4091" s="116">
        <v>9353</v>
      </c>
      <c r="B4091" s="90" t="s">
        <v>8750</v>
      </c>
      <c r="C4091" s="90" t="s">
        <v>51</v>
      </c>
      <c r="D4091" s="90" t="s">
        <v>1589</v>
      </c>
      <c r="E4091" s="90" t="s">
        <v>2040</v>
      </c>
      <c r="F4091" s="90" t="s">
        <v>7121</v>
      </c>
      <c r="G4091" s="90" t="s">
        <v>17330</v>
      </c>
      <c r="H4091" s="90" t="s">
        <v>913</v>
      </c>
      <c r="I4091" s="90" t="s">
        <v>1136</v>
      </c>
      <c r="J4091" s="116">
        <v>291</v>
      </c>
      <c r="K4091" s="90" t="s">
        <v>1963</v>
      </c>
      <c r="L4091" s="90" t="s">
        <v>587</v>
      </c>
      <c r="M4091" s="94" t="str">
        <f t="shared" si="67"/>
        <v>DIAZ Juan</v>
      </c>
      <c r="N4091" s="94" t="str">
        <f>IFERROR(VLOOKUP(A4091,'[2]CLASES-TEMPORADA 2022_2023-2023'!$A:$M,12,0),"")</f>
        <v/>
      </c>
      <c r="O4091" s="90" t="str">
        <f>IFERROR(VLOOKUP(A4091,'[2]CLASES-TEMPORADA 2022_2023-2023'!$A:$M,13,0),"")</f>
        <v/>
      </c>
    </row>
    <row r="4092" spans="1:15" s="94" customFormat="1" x14ac:dyDescent="0.2">
      <c r="A4092" s="116">
        <v>9329</v>
      </c>
      <c r="B4092" s="90" t="s">
        <v>8750</v>
      </c>
      <c r="C4092" s="90" t="s">
        <v>1519</v>
      </c>
      <c r="D4092" s="90" t="s">
        <v>156</v>
      </c>
      <c r="E4092" s="90" t="s">
        <v>143</v>
      </c>
      <c r="F4092" s="90" t="s">
        <v>7123</v>
      </c>
      <c r="G4092" s="90" t="s">
        <v>17331</v>
      </c>
      <c r="H4092" s="90" t="s">
        <v>913</v>
      </c>
      <c r="I4092" s="90" t="s">
        <v>948</v>
      </c>
      <c r="J4092" s="116">
        <v>284</v>
      </c>
      <c r="K4092" s="90" t="s">
        <v>1963</v>
      </c>
      <c r="L4092" s="90" t="s">
        <v>588</v>
      </c>
      <c r="M4092" s="94" t="str">
        <f t="shared" si="67"/>
        <v>VITORES Asier</v>
      </c>
      <c r="N4092" s="94" t="str">
        <f>IFERROR(VLOOKUP(A4092,'[2]CLASES-TEMPORADA 2022_2023-2023'!$A:$M,12,0),"")</f>
        <v/>
      </c>
      <c r="O4092" s="90" t="str">
        <f>IFERROR(VLOOKUP(A4092,'[2]CLASES-TEMPORADA 2022_2023-2023'!$A:$M,13,0),"")</f>
        <v/>
      </c>
    </row>
    <row r="4093" spans="1:15" s="94" customFormat="1" x14ac:dyDescent="0.2">
      <c r="A4093" s="116">
        <v>9310</v>
      </c>
      <c r="B4093" s="90" t="s">
        <v>8750</v>
      </c>
      <c r="C4093" s="90" t="s">
        <v>2434</v>
      </c>
      <c r="D4093" s="90" t="s">
        <v>7124</v>
      </c>
      <c r="E4093" s="90" t="s">
        <v>126</v>
      </c>
      <c r="F4093" s="90" t="s">
        <v>7125</v>
      </c>
      <c r="G4093" s="90" t="s">
        <v>17332</v>
      </c>
      <c r="H4093" s="90" t="s">
        <v>913</v>
      </c>
      <c r="I4093" s="90" t="s">
        <v>1020</v>
      </c>
      <c r="J4093" s="116">
        <v>10163</v>
      </c>
      <c r="K4093" s="90" t="s">
        <v>1963</v>
      </c>
      <c r="L4093" s="90" t="s">
        <v>599</v>
      </c>
      <c r="M4093" s="94" t="str">
        <f t="shared" si="67"/>
        <v>BERNABEU Pablo</v>
      </c>
      <c r="N4093" s="94" t="str">
        <f>IFERROR(VLOOKUP(A4093,'[2]CLASES-TEMPORADA 2022_2023-2023'!$A:$M,12,0),"")</f>
        <v/>
      </c>
      <c r="O4093" s="90" t="str">
        <f>IFERROR(VLOOKUP(A4093,'[2]CLASES-TEMPORADA 2022_2023-2023'!$A:$M,13,0),"")</f>
        <v/>
      </c>
    </row>
    <row r="4094" spans="1:15" s="94" customFormat="1" x14ac:dyDescent="0.2">
      <c r="A4094" s="116">
        <v>9298</v>
      </c>
      <c r="B4094" s="90" t="s">
        <v>8750</v>
      </c>
      <c r="C4094" s="90" t="s">
        <v>1517</v>
      </c>
      <c r="D4094" s="90" t="s">
        <v>1518</v>
      </c>
      <c r="E4094" s="90" t="s">
        <v>23</v>
      </c>
      <c r="F4094" s="90" t="s">
        <v>7126</v>
      </c>
      <c r="G4094" s="90" t="s">
        <v>17333</v>
      </c>
      <c r="H4094" s="90" t="s">
        <v>913</v>
      </c>
      <c r="I4094" s="90" t="s">
        <v>1130</v>
      </c>
      <c r="J4094" s="116">
        <v>58</v>
      </c>
      <c r="K4094" s="90" t="s">
        <v>1963</v>
      </c>
      <c r="L4094" s="90" t="s">
        <v>184</v>
      </c>
      <c r="M4094" s="94" t="str">
        <f t="shared" si="67"/>
        <v>MONTALVO Manuel</v>
      </c>
      <c r="N4094" s="94" t="str">
        <f>IFERROR(VLOOKUP(A4094,'[2]CLASES-TEMPORADA 2022_2023-2023'!$A:$M,12,0),"")</f>
        <v/>
      </c>
      <c r="O4094" s="90" t="str">
        <f>IFERROR(VLOOKUP(A4094,'[2]CLASES-TEMPORADA 2022_2023-2023'!$A:$M,13,0),"")</f>
        <v/>
      </c>
    </row>
    <row r="4095" spans="1:15" s="94" customFormat="1" x14ac:dyDescent="0.2">
      <c r="A4095" s="116">
        <v>9270</v>
      </c>
      <c r="B4095" s="90" t="s">
        <v>8750</v>
      </c>
      <c r="C4095" s="90" t="s">
        <v>1851</v>
      </c>
      <c r="D4095" s="90" t="s">
        <v>1852</v>
      </c>
      <c r="E4095" s="90" t="s">
        <v>130</v>
      </c>
      <c r="F4095" s="90" t="s">
        <v>7127</v>
      </c>
      <c r="G4095" s="90" t="s">
        <v>17334</v>
      </c>
      <c r="H4095" s="90" t="s">
        <v>913</v>
      </c>
      <c r="I4095" s="90" t="s">
        <v>919</v>
      </c>
      <c r="J4095" s="116">
        <v>47</v>
      </c>
      <c r="K4095" s="90" t="s">
        <v>1963</v>
      </c>
      <c r="L4095" s="90" t="s">
        <v>585</v>
      </c>
      <c r="M4095" s="94" t="str">
        <f t="shared" si="67"/>
        <v>LLOBREGAT Guillermo</v>
      </c>
      <c r="N4095" s="94" t="str">
        <f>IFERROR(VLOOKUP(A4095,'[2]CLASES-TEMPORADA 2022_2023-2023'!$A:$M,12,0),"")</f>
        <v/>
      </c>
      <c r="O4095" s="90" t="str">
        <f>IFERROR(VLOOKUP(A4095,'[2]CLASES-TEMPORADA 2022_2023-2023'!$A:$M,13,0),"")</f>
        <v/>
      </c>
    </row>
    <row r="4096" spans="1:15" s="94" customFormat="1" x14ac:dyDescent="0.2">
      <c r="A4096" s="116">
        <v>9256</v>
      </c>
      <c r="B4096" s="90" t="s">
        <v>8750</v>
      </c>
      <c r="C4096" s="90" t="s">
        <v>1608</v>
      </c>
      <c r="D4096" s="90" t="s">
        <v>22</v>
      </c>
      <c r="E4096" s="90" t="s">
        <v>48</v>
      </c>
      <c r="F4096" s="90" t="s">
        <v>7128</v>
      </c>
      <c r="G4096" s="90" t="s">
        <v>17335</v>
      </c>
      <c r="H4096" s="90" t="s">
        <v>913</v>
      </c>
      <c r="I4096" s="90" t="s">
        <v>1214</v>
      </c>
      <c r="J4096" s="116">
        <v>3</v>
      </c>
      <c r="K4096" s="90" t="s">
        <v>1963</v>
      </c>
      <c r="L4096" s="90" t="s">
        <v>591</v>
      </c>
      <c r="M4096" s="94" t="str">
        <f t="shared" si="67"/>
        <v>ROSA Javier</v>
      </c>
      <c r="N4096" s="94" t="str">
        <f>IFERROR(VLOOKUP(A4096,'[2]CLASES-TEMPORADA 2022_2023-2023'!$A:$M,12,0),"")</f>
        <v/>
      </c>
      <c r="O4096" s="90" t="str">
        <f>IFERROR(VLOOKUP(A4096,'[2]CLASES-TEMPORADA 2022_2023-2023'!$A:$M,13,0),"")</f>
        <v/>
      </c>
    </row>
    <row r="4097" spans="1:15" s="94" customFormat="1" x14ac:dyDescent="0.2">
      <c r="A4097" s="116">
        <v>9250</v>
      </c>
      <c r="B4097" s="90" t="s">
        <v>8750</v>
      </c>
      <c r="C4097" s="90" t="s">
        <v>26</v>
      </c>
      <c r="D4097" s="90" t="s">
        <v>29</v>
      </c>
      <c r="E4097" s="90" t="s">
        <v>43</v>
      </c>
      <c r="F4097" s="90" t="s">
        <v>3297</v>
      </c>
      <c r="G4097" s="90" t="s">
        <v>14485</v>
      </c>
      <c r="H4097" s="90" t="s">
        <v>913</v>
      </c>
      <c r="I4097" s="90" t="s">
        <v>974</v>
      </c>
      <c r="J4097" s="116">
        <v>538</v>
      </c>
      <c r="K4097" s="90" t="s">
        <v>1963</v>
      </c>
      <c r="L4097" s="90" t="s">
        <v>587</v>
      </c>
      <c r="M4097" s="94" t="str">
        <f t="shared" si="67"/>
        <v>GOMEZ Antonio</v>
      </c>
      <c r="N4097" s="94" t="str">
        <f>IFERROR(VLOOKUP(A4097,'[2]CLASES-TEMPORADA 2022_2023-2023'!$A:$M,12,0),"")</f>
        <v/>
      </c>
      <c r="O4097" s="90" t="str">
        <f>IFERROR(VLOOKUP(A4097,'[2]CLASES-TEMPORADA 2022_2023-2023'!$A:$M,13,0),"")</f>
        <v/>
      </c>
    </row>
    <row r="4098" spans="1:15" s="94" customFormat="1" x14ac:dyDescent="0.2">
      <c r="A4098" s="116">
        <v>9248</v>
      </c>
      <c r="B4098" s="90" t="s">
        <v>8750</v>
      </c>
      <c r="C4098" s="90" t="s">
        <v>55</v>
      </c>
      <c r="D4098" s="90" t="s">
        <v>152</v>
      </c>
      <c r="E4098" s="90" t="s">
        <v>43</v>
      </c>
      <c r="F4098" s="90" t="s">
        <v>2644</v>
      </c>
      <c r="G4098" s="90" t="s">
        <v>17336</v>
      </c>
      <c r="H4098" s="90" t="s">
        <v>913</v>
      </c>
      <c r="I4098" s="90" t="s">
        <v>2098</v>
      </c>
      <c r="J4098" s="116">
        <v>323</v>
      </c>
      <c r="K4098" s="90" t="s">
        <v>1963</v>
      </c>
      <c r="L4098" s="90" t="s">
        <v>591</v>
      </c>
      <c r="M4098" s="94" t="str">
        <f t="shared" si="67"/>
        <v>GARRIDO Antonio</v>
      </c>
      <c r="N4098" s="94" t="str">
        <f>IFERROR(VLOOKUP(A4098,'[2]CLASES-TEMPORADA 2022_2023-2023'!$A:$M,12,0),"")</f>
        <v/>
      </c>
      <c r="O4098" s="90" t="str">
        <f>IFERROR(VLOOKUP(A4098,'[2]CLASES-TEMPORADA 2022_2023-2023'!$A:$M,13,0),"")</f>
        <v/>
      </c>
    </row>
    <row r="4099" spans="1:15" s="94" customFormat="1" x14ac:dyDescent="0.2">
      <c r="A4099" s="116">
        <v>9223</v>
      </c>
      <c r="B4099" s="90" t="s">
        <v>8750</v>
      </c>
      <c r="C4099" s="90" t="s">
        <v>17337</v>
      </c>
      <c r="D4099" s="90" t="s">
        <v>69</v>
      </c>
      <c r="E4099" s="90" t="s">
        <v>3079</v>
      </c>
      <c r="F4099" s="90" t="s">
        <v>17338</v>
      </c>
      <c r="G4099" s="90" t="s">
        <v>17339</v>
      </c>
      <c r="H4099" s="90" t="s">
        <v>909</v>
      </c>
      <c r="I4099" s="90" t="s">
        <v>985</v>
      </c>
      <c r="J4099" s="116">
        <v>673</v>
      </c>
      <c r="K4099" s="90" t="s">
        <v>1963</v>
      </c>
      <c r="L4099" s="90" t="s">
        <v>583</v>
      </c>
      <c r="M4099" s="94" t="str">
        <f t="shared" si="67"/>
        <v>LADERAS Gregorio</v>
      </c>
      <c r="N4099" s="94" t="str">
        <f>IFERROR(VLOOKUP(A4099,'[2]CLASES-TEMPORADA 2022_2023-2023'!$A:$M,12,0),"")</f>
        <v/>
      </c>
      <c r="O4099" s="90" t="str">
        <f>IFERROR(VLOOKUP(A4099,'[2]CLASES-TEMPORADA 2022_2023-2023'!$A:$M,13,0),"")</f>
        <v/>
      </c>
    </row>
    <row r="4100" spans="1:15" s="94" customFormat="1" x14ac:dyDescent="0.2">
      <c r="A4100" s="116">
        <v>9200</v>
      </c>
      <c r="B4100" s="90" t="s">
        <v>10851</v>
      </c>
      <c r="C4100" s="90" t="s">
        <v>1538</v>
      </c>
      <c r="D4100" s="90" t="s">
        <v>7129</v>
      </c>
      <c r="E4100" s="90" t="s">
        <v>4158</v>
      </c>
      <c r="F4100" s="90" t="s">
        <v>7130</v>
      </c>
      <c r="G4100" s="90" t="s">
        <v>17340</v>
      </c>
      <c r="H4100" s="90" t="s">
        <v>913</v>
      </c>
      <c r="I4100" s="90" t="s">
        <v>1166</v>
      </c>
      <c r="J4100" s="116">
        <v>202</v>
      </c>
      <c r="K4100" s="90" t="s">
        <v>1963</v>
      </c>
      <c r="L4100" s="90" t="s">
        <v>520</v>
      </c>
      <c r="M4100" s="94" t="str">
        <f t="shared" si="67"/>
        <v>ÁLVAREZ Silvia</v>
      </c>
      <c r="N4100" s="94" t="str">
        <f>IFERROR(VLOOKUP(A4100,'[2]CLASES-TEMPORADA 2022_2023-2023'!$A:$M,12,0),"")</f>
        <v/>
      </c>
      <c r="O4100" s="90" t="str">
        <f>IFERROR(VLOOKUP(A4100,'[2]CLASES-TEMPORADA 2022_2023-2023'!$A:$M,13,0),"")</f>
        <v/>
      </c>
    </row>
    <row r="4101" spans="1:15" s="94" customFormat="1" x14ac:dyDescent="0.2">
      <c r="A4101" s="116">
        <v>9197</v>
      </c>
      <c r="B4101" s="90" t="s">
        <v>8750</v>
      </c>
      <c r="C4101" s="90" t="s">
        <v>1358</v>
      </c>
      <c r="D4101" s="90" t="s">
        <v>84</v>
      </c>
      <c r="E4101" s="90" t="s">
        <v>7131</v>
      </c>
      <c r="F4101" s="90" t="s">
        <v>7132</v>
      </c>
      <c r="G4101" s="90" t="s">
        <v>17341</v>
      </c>
      <c r="H4101" s="90" t="s">
        <v>920</v>
      </c>
      <c r="I4101" s="90" t="s">
        <v>1146</v>
      </c>
      <c r="J4101" s="116">
        <v>235</v>
      </c>
      <c r="K4101" s="90" t="s">
        <v>1963</v>
      </c>
      <c r="L4101" s="90" t="s">
        <v>520</v>
      </c>
      <c r="M4101" s="94" t="str">
        <f t="shared" si="67"/>
        <v>LOIS Juan Fernando</v>
      </c>
      <c r="N4101" s="94" t="str">
        <f>IFERROR(VLOOKUP(A4101,'[2]CLASES-TEMPORADA 2022_2023-2023'!$A:$M,12,0),"")</f>
        <v/>
      </c>
      <c r="O4101" s="90" t="str">
        <f>IFERROR(VLOOKUP(A4101,'[2]CLASES-TEMPORADA 2022_2023-2023'!$A:$M,13,0),"")</f>
        <v/>
      </c>
    </row>
    <row r="4102" spans="1:15" s="94" customFormat="1" x14ac:dyDescent="0.2">
      <c r="A4102" s="116">
        <v>9191</v>
      </c>
      <c r="B4102" s="90" t="s">
        <v>8750</v>
      </c>
      <c r="C4102" s="90" t="s">
        <v>7133</v>
      </c>
      <c r="D4102" s="90" t="s">
        <v>155</v>
      </c>
      <c r="E4102" s="90" t="s">
        <v>5838</v>
      </c>
      <c r="F4102" s="90" t="s">
        <v>7134</v>
      </c>
      <c r="G4102" s="90" t="s">
        <v>17342</v>
      </c>
      <c r="H4102" s="90" t="s">
        <v>920</v>
      </c>
      <c r="I4102" s="90" t="s">
        <v>1198</v>
      </c>
      <c r="J4102" s="116">
        <v>567</v>
      </c>
      <c r="K4102" s="90" t="s">
        <v>1963</v>
      </c>
      <c r="L4102" s="90" t="s">
        <v>520</v>
      </c>
      <c r="M4102" s="94" t="str">
        <f t="shared" si="67"/>
        <v>CANZOBRE Jose Carlos</v>
      </c>
      <c r="N4102" s="94" t="str">
        <f>IFERROR(VLOOKUP(A4102,'[2]CLASES-TEMPORADA 2022_2023-2023'!$A:$M,12,0),"")</f>
        <v/>
      </c>
      <c r="O4102" s="90" t="str">
        <f>IFERROR(VLOOKUP(A4102,'[2]CLASES-TEMPORADA 2022_2023-2023'!$A:$M,13,0),"")</f>
        <v/>
      </c>
    </row>
    <row r="4103" spans="1:15" s="94" customFormat="1" x14ac:dyDescent="0.2">
      <c r="A4103" s="116">
        <v>9190</v>
      </c>
      <c r="B4103" s="90" t="s">
        <v>8750</v>
      </c>
      <c r="C4103" s="90" t="s">
        <v>84</v>
      </c>
      <c r="D4103" s="90" t="s">
        <v>17343</v>
      </c>
      <c r="E4103" s="90" t="s">
        <v>76</v>
      </c>
      <c r="F4103" s="90" t="s">
        <v>17344</v>
      </c>
      <c r="G4103" s="90" t="s">
        <v>17345</v>
      </c>
      <c r="H4103" s="90" t="s">
        <v>920</v>
      </c>
      <c r="I4103" s="90" t="s">
        <v>14311</v>
      </c>
      <c r="J4103" s="116">
        <v>341</v>
      </c>
      <c r="K4103" s="90" t="s">
        <v>1963</v>
      </c>
      <c r="L4103" s="90" t="s">
        <v>520</v>
      </c>
      <c r="M4103" s="94" t="str">
        <f t="shared" si="67"/>
        <v>GONZALEZ Jose Manuel</v>
      </c>
      <c r="N4103" s="94" t="str">
        <f>IFERROR(VLOOKUP(A4103,'[2]CLASES-TEMPORADA 2022_2023-2023'!$A:$M,12,0),"")</f>
        <v/>
      </c>
      <c r="O4103" s="90" t="str">
        <f>IFERROR(VLOOKUP(A4103,'[2]CLASES-TEMPORADA 2022_2023-2023'!$A:$M,13,0),"")</f>
        <v/>
      </c>
    </row>
    <row r="4104" spans="1:15" s="94" customFormat="1" x14ac:dyDescent="0.2">
      <c r="A4104" s="116">
        <v>9189</v>
      </c>
      <c r="B4104" s="90" t="s">
        <v>8750</v>
      </c>
      <c r="C4104" s="90" t="s">
        <v>7133</v>
      </c>
      <c r="D4104" s="90" t="s">
        <v>103</v>
      </c>
      <c r="E4104" s="90" t="s">
        <v>48</v>
      </c>
      <c r="F4104" s="90" t="s">
        <v>7135</v>
      </c>
      <c r="G4104" s="90" t="s">
        <v>17346</v>
      </c>
      <c r="H4104" s="90" t="s">
        <v>913</v>
      </c>
      <c r="I4104" s="90" t="s">
        <v>1198</v>
      </c>
      <c r="J4104" s="116">
        <v>567</v>
      </c>
      <c r="K4104" s="90" t="s">
        <v>1963</v>
      </c>
      <c r="L4104" s="90" t="s">
        <v>520</v>
      </c>
      <c r="M4104" s="94" t="str">
        <f t="shared" si="67"/>
        <v>CANZOBRE Javier</v>
      </c>
      <c r="N4104" s="94" t="str">
        <f>IFERROR(VLOOKUP(A4104,'[2]CLASES-TEMPORADA 2022_2023-2023'!$A:$M,12,0),"")</f>
        <v/>
      </c>
      <c r="O4104" s="90" t="str">
        <f>IFERROR(VLOOKUP(A4104,'[2]CLASES-TEMPORADA 2022_2023-2023'!$A:$M,13,0),"")</f>
        <v/>
      </c>
    </row>
    <row r="4105" spans="1:15" s="94" customFormat="1" x14ac:dyDescent="0.2">
      <c r="A4105" s="116">
        <v>9188</v>
      </c>
      <c r="B4105" s="90" t="s">
        <v>8750</v>
      </c>
      <c r="C4105" s="90" t="s">
        <v>84</v>
      </c>
      <c r="D4105" s="90" t="s">
        <v>3363</v>
      </c>
      <c r="E4105" s="90" t="s">
        <v>66</v>
      </c>
      <c r="F4105" s="90" t="s">
        <v>7136</v>
      </c>
      <c r="G4105" s="90" t="s">
        <v>17347</v>
      </c>
      <c r="H4105" s="90" t="s">
        <v>913</v>
      </c>
      <c r="I4105" s="90" t="s">
        <v>1199</v>
      </c>
      <c r="J4105" s="116">
        <v>10223</v>
      </c>
      <c r="K4105" s="90" t="s">
        <v>1963</v>
      </c>
      <c r="L4105" s="90" t="s">
        <v>520</v>
      </c>
      <c r="M4105" s="94" t="str">
        <f t="shared" si="67"/>
        <v>GONZALEZ Martin</v>
      </c>
      <c r="N4105" s="94" t="str">
        <f>IFERROR(VLOOKUP(A4105,'[2]CLASES-TEMPORADA 2022_2023-2023'!$A:$M,12,0),"")</f>
        <v/>
      </c>
      <c r="O4105" s="90" t="str">
        <f>IFERROR(VLOOKUP(A4105,'[2]CLASES-TEMPORADA 2022_2023-2023'!$A:$M,13,0),"")</f>
        <v/>
      </c>
    </row>
    <row r="4106" spans="1:15" s="94" customFormat="1" x14ac:dyDescent="0.2">
      <c r="A4106" s="116">
        <v>9186</v>
      </c>
      <c r="B4106" s="90" t="s">
        <v>10851</v>
      </c>
      <c r="C4106" s="90" t="s">
        <v>7137</v>
      </c>
      <c r="D4106" s="90" t="s">
        <v>5862</v>
      </c>
      <c r="E4106" s="90" t="s">
        <v>2906</v>
      </c>
      <c r="F4106" s="90" t="s">
        <v>7138</v>
      </c>
      <c r="G4106" s="90" t="s">
        <v>17348</v>
      </c>
      <c r="H4106" s="90" t="s">
        <v>913</v>
      </c>
      <c r="I4106" s="90" t="s">
        <v>11920</v>
      </c>
      <c r="J4106" s="116">
        <v>10480</v>
      </c>
      <c r="K4106" s="90" t="s">
        <v>1963</v>
      </c>
      <c r="L4106" s="90" t="s">
        <v>520</v>
      </c>
      <c r="M4106" s="94" t="str">
        <f t="shared" si="67"/>
        <v>COBAS Judith</v>
      </c>
      <c r="N4106" s="94" t="str">
        <f>IFERROR(VLOOKUP(A4106,'[2]CLASES-TEMPORADA 2022_2023-2023'!$A:$M,12,0),"")</f>
        <v/>
      </c>
      <c r="O4106" s="90" t="str">
        <f>IFERROR(VLOOKUP(A4106,'[2]CLASES-TEMPORADA 2022_2023-2023'!$A:$M,13,0),"")</f>
        <v/>
      </c>
    </row>
    <row r="4107" spans="1:15" s="94" customFormat="1" x14ac:dyDescent="0.2">
      <c r="A4107" s="116">
        <v>9165</v>
      </c>
      <c r="B4107" s="90" t="s">
        <v>10851</v>
      </c>
      <c r="C4107" s="90" t="s">
        <v>7139</v>
      </c>
      <c r="D4107" s="90" t="s">
        <v>2348</v>
      </c>
      <c r="E4107" s="90" t="s">
        <v>4525</v>
      </c>
      <c r="F4107" s="90" t="s">
        <v>7140</v>
      </c>
      <c r="G4107" s="90" t="s">
        <v>17349</v>
      </c>
      <c r="H4107" s="90" t="s">
        <v>913</v>
      </c>
      <c r="I4107" s="90" t="s">
        <v>1129</v>
      </c>
      <c r="J4107" s="116">
        <v>10432</v>
      </c>
      <c r="K4107" s="90" t="s">
        <v>1963</v>
      </c>
      <c r="L4107" s="90" t="s">
        <v>591</v>
      </c>
      <c r="M4107" s="94" t="str">
        <f t="shared" si="67"/>
        <v>ENRIQUEZ Yolanda</v>
      </c>
      <c r="N4107" s="94" t="str">
        <f>IFERROR(VLOOKUP(A4107,'[2]CLASES-TEMPORADA 2022_2023-2023'!$A:$M,12,0),"")</f>
        <v/>
      </c>
      <c r="O4107" s="90" t="str">
        <f>IFERROR(VLOOKUP(A4107,'[2]CLASES-TEMPORADA 2022_2023-2023'!$A:$M,13,0),"")</f>
        <v/>
      </c>
    </row>
    <row r="4108" spans="1:15" s="94" customFormat="1" x14ac:dyDescent="0.2">
      <c r="A4108" s="116">
        <v>9163</v>
      </c>
      <c r="B4108" s="90" t="s">
        <v>8750</v>
      </c>
      <c r="C4108" s="90" t="s">
        <v>1588</v>
      </c>
      <c r="D4108" s="90" t="s">
        <v>1790</v>
      </c>
      <c r="E4108" s="90" t="s">
        <v>109</v>
      </c>
      <c r="F4108" s="90" t="s">
        <v>7141</v>
      </c>
      <c r="G4108" s="90" t="s">
        <v>17350</v>
      </c>
      <c r="H4108" s="90" t="s">
        <v>913</v>
      </c>
      <c r="I4108" s="90" t="s">
        <v>1217</v>
      </c>
      <c r="J4108" s="116">
        <v>10130</v>
      </c>
      <c r="K4108" s="90" t="s">
        <v>1963</v>
      </c>
      <c r="L4108" s="90" t="s">
        <v>591</v>
      </c>
      <c r="M4108" s="94" t="str">
        <f t="shared" si="67"/>
        <v>CUBERO Juan Carlos</v>
      </c>
      <c r="N4108" s="94" t="str">
        <f>IFERROR(VLOOKUP(A4108,'[2]CLASES-TEMPORADA 2022_2023-2023'!$A:$M,12,0),"")</f>
        <v/>
      </c>
      <c r="O4108" s="90" t="str">
        <f>IFERROR(VLOOKUP(A4108,'[2]CLASES-TEMPORADA 2022_2023-2023'!$A:$M,13,0),"")</f>
        <v/>
      </c>
    </row>
    <row r="4109" spans="1:15" s="94" customFormat="1" x14ac:dyDescent="0.2">
      <c r="A4109" s="116">
        <v>9139</v>
      </c>
      <c r="B4109" s="90" t="s">
        <v>10851</v>
      </c>
      <c r="C4109" s="90" t="s">
        <v>46</v>
      </c>
      <c r="D4109" s="90" t="s">
        <v>7142</v>
      </c>
      <c r="E4109" s="90" t="s">
        <v>4147</v>
      </c>
      <c r="F4109" s="90" t="s">
        <v>7143</v>
      </c>
      <c r="G4109" s="90" t="s">
        <v>17351</v>
      </c>
      <c r="H4109" s="90" t="s">
        <v>913</v>
      </c>
      <c r="I4109" s="90" t="s">
        <v>1127</v>
      </c>
      <c r="J4109" s="116">
        <v>67</v>
      </c>
      <c r="K4109" s="90" t="s">
        <v>1963</v>
      </c>
      <c r="L4109" s="90" t="s">
        <v>520</v>
      </c>
      <c r="M4109" s="94" t="str">
        <f t="shared" si="67"/>
        <v>RODRIGUEZ Isabel</v>
      </c>
      <c r="N4109" s="94" t="str">
        <f>IFERROR(VLOOKUP(A4109,'[2]CLASES-TEMPORADA 2022_2023-2023'!$A:$M,12,0),"")</f>
        <v/>
      </c>
      <c r="O4109" s="90" t="str">
        <f>IFERROR(VLOOKUP(A4109,'[2]CLASES-TEMPORADA 2022_2023-2023'!$A:$M,13,0),"")</f>
        <v/>
      </c>
    </row>
    <row r="4110" spans="1:15" s="94" customFormat="1" x14ac:dyDescent="0.2">
      <c r="A4110" s="116">
        <v>9133</v>
      </c>
      <c r="B4110" s="90" t="s">
        <v>8750</v>
      </c>
      <c r="C4110" s="90" t="s">
        <v>7144</v>
      </c>
      <c r="D4110" s="90" t="s">
        <v>7145</v>
      </c>
      <c r="E4110" s="90" t="s">
        <v>2261</v>
      </c>
      <c r="F4110" s="90" t="s">
        <v>7146</v>
      </c>
      <c r="G4110" s="90" t="s">
        <v>17352</v>
      </c>
      <c r="H4110" s="90" t="s">
        <v>909</v>
      </c>
      <c r="I4110" s="90" t="s">
        <v>1171</v>
      </c>
      <c r="J4110" s="116">
        <v>59</v>
      </c>
      <c r="K4110" s="90" t="s">
        <v>1963</v>
      </c>
      <c r="L4110" s="90" t="s">
        <v>587</v>
      </c>
      <c r="M4110" s="94" t="str">
        <f t="shared" si="67"/>
        <v>AUSIO Pere</v>
      </c>
      <c r="N4110" s="94" t="str">
        <f>IFERROR(VLOOKUP(A4110,'[2]CLASES-TEMPORADA 2022_2023-2023'!$A:$M,12,0),"")</f>
        <v/>
      </c>
      <c r="O4110" s="90" t="str">
        <f>IFERROR(VLOOKUP(A4110,'[2]CLASES-TEMPORADA 2022_2023-2023'!$A:$M,13,0),"")</f>
        <v/>
      </c>
    </row>
    <row r="4111" spans="1:15" s="94" customFormat="1" x14ac:dyDescent="0.2">
      <c r="A4111" s="116">
        <v>9131</v>
      </c>
      <c r="B4111" s="90" t="s">
        <v>10851</v>
      </c>
      <c r="C4111" s="90" t="s">
        <v>1478</v>
      </c>
      <c r="D4111" s="90" t="s">
        <v>1731</v>
      </c>
      <c r="E4111" s="90" t="s">
        <v>11734</v>
      </c>
      <c r="F4111" s="90" t="s">
        <v>5256</v>
      </c>
      <c r="G4111" s="90" t="s">
        <v>15026</v>
      </c>
      <c r="H4111" s="90" t="s">
        <v>913</v>
      </c>
      <c r="I4111" s="90" t="s">
        <v>374</v>
      </c>
      <c r="J4111" s="116">
        <v>655</v>
      </c>
      <c r="K4111" s="90" t="s">
        <v>1963</v>
      </c>
      <c r="L4111" s="90" t="s">
        <v>587</v>
      </c>
      <c r="M4111" s="94" t="str">
        <f t="shared" si="67"/>
        <v>ROYO Carlota</v>
      </c>
      <c r="N4111" s="94" t="str">
        <f>IFERROR(VLOOKUP(A4111,'[2]CLASES-TEMPORADA 2022_2023-2023'!$A:$M,12,0),"")</f>
        <v/>
      </c>
      <c r="O4111" s="90" t="str">
        <f>IFERROR(VLOOKUP(A4111,'[2]CLASES-TEMPORADA 2022_2023-2023'!$A:$M,13,0),"")</f>
        <v/>
      </c>
    </row>
    <row r="4112" spans="1:15" s="94" customFormat="1" x14ac:dyDescent="0.2">
      <c r="A4112" s="116">
        <v>9115</v>
      </c>
      <c r="B4112" s="90" t="s">
        <v>8750</v>
      </c>
      <c r="C4112" s="90" t="s">
        <v>26</v>
      </c>
      <c r="D4112" s="90" t="s">
        <v>1268</v>
      </c>
      <c r="E4112" s="90" t="s">
        <v>30</v>
      </c>
      <c r="F4112" s="90" t="s">
        <v>7147</v>
      </c>
      <c r="G4112" s="90" t="s">
        <v>17353</v>
      </c>
      <c r="H4112" s="90" t="s">
        <v>913</v>
      </c>
      <c r="I4112" s="90" t="s">
        <v>1201</v>
      </c>
      <c r="J4112" s="116">
        <v>10314</v>
      </c>
      <c r="K4112" s="90" t="s">
        <v>1963</v>
      </c>
      <c r="L4112" s="90" t="s">
        <v>587</v>
      </c>
      <c r="M4112" s="94" t="str">
        <f t="shared" si="67"/>
        <v>GOMEZ Ricard</v>
      </c>
      <c r="N4112" s="94" t="str">
        <f>IFERROR(VLOOKUP(A4112,'[2]CLASES-TEMPORADA 2022_2023-2023'!$A:$M,12,0),"")</f>
        <v/>
      </c>
      <c r="O4112" s="90" t="str">
        <f>IFERROR(VLOOKUP(A4112,'[2]CLASES-TEMPORADA 2022_2023-2023'!$A:$M,13,0),"")</f>
        <v/>
      </c>
    </row>
    <row r="4113" spans="1:15" s="94" customFormat="1" x14ac:dyDescent="0.2">
      <c r="A4113" s="116">
        <v>9111</v>
      </c>
      <c r="B4113" s="90" t="s">
        <v>8750</v>
      </c>
      <c r="C4113" s="90" t="s">
        <v>7148</v>
      </c>
      <c r="D4113" s="90" t="s">
        <v>7149</v>
      </c>
      <c r="E4113" s="90" t="s">
        <v>2562</v>
      </c>
      <c r="F4113" s="90" t="s">
        <v>7150</v>
      </c>
      <c r="G4113" s="90" t="s">
        <v>17354</v>
      </c>
      <c r="H4113" s="90" t="s">
        <v>913</v>
      </c>
      <c r="I4113" s="90" t="s">
        <v>1993</v>
      </c>
      <c r="J4113" s="116">
        <v>10281</v>
      </c>
      <c r="K4113" s="90" t="s">
        <v>1963</v>
      </c>
      <c r="L4113" s="90" t="s">
        <v>587</v>
      </c>
      <c r="M4113" s="94" t="str">
        <f t="shared" si="67"/>
        <v>LLENAS Lluis</v>
      </c>
      <c r="N4113" s="94" t="str">
        <f>IFERROR(VLOOKUP(A4113,'[2]CLASES-TEMPORADA 2022_2023-2023'!$A:$M,12,0),"")</f>
        <v/>
      </c>
      <c r="O4113" s="90" t="str">
        <f>IFERROR(VLOOKUP(A4113,'[2]CLASES-TEMPORADA 2022_2023-2023'!$A:$M,13,0),"")</f>
        <v/>
      </c>
    </row>
    <row r="4114" spans="1:15" s="94" customFormat="1" x14ac:dyDescent="0.2">
      <c r="A4114" s="116">
        <v>9102</v>
      </c>
      <c r="B4114" s="90" t="s">
        <v>8750</v>
      </c>
      <c r="C4114" s="90" t="s">
        <v>7151</v>
      </c>
      <c r="D4114" s="90" t="s">
        <v>7152</v>
      </c>
      <c r="E4114" s="90" t="s">
        <v>1426</v>
      </c>
      <c r="F4114" s="90" t="s">
        <v>7153</v>
      </c>
      <c r="G4114" s="90" t="s">
        <v>17355</v>
      </c>
      <c r="H4114" s="90" t="s">
        <v>913</v>
      </c>
      <c r="I4114" s="90" t="s">
        <v>961</v>
      </c>
      <c r="J4114" s="116">
        <v>425</v>
      </c>
      <c r="K4114" s="90" t="s">
        <v>1963</v>
      </c>
      <c r="L4114" s="90" t="s">
        <v>587</v>
      </c>
      <c r="M4114" s="94" t="str">
        <f t="shared" si="67"/>
        <v>FARRES Albert</v>
      </c>
      <c r="N4114" s="94" t="str">
        <f>IFERROR(VLOOKUP(A4114,'[2]CLASES-TEMPORADA 2022_2023-2023'!$A:$M,12,0),"")</f>
        <v/>
      </c>
      <c r="O4114" s="90" t="str">
        <f>IFERROR(VLOOKUP(A4114,'[2]CLASES-TEMPORADA 2022_2023-2023'!$A:$M,13,0),"")</f>
        <v/>
      </c>
    </row>
    <row r="4115" spans="1:15" s="94" customFormat="1" x14ac:dyDescent="0.2">
      <c r="A4115" s="116">
        <v>9069</v>
      </c>
      <c r="B4115" s="90" t="s">
        <v>8750</v>
      </c>
      <c r="C4115" s="90" t="s">
        <v>138</v>
      </c>
      <c r="D4115" s="90" t="s">
        <v>7154</v>
      </c>
      <c r="E4115" s="90" t="s">
        <v>75</v>
      </c>
      <c r="F4115" s="90" t="s">
        <v>7155</v>
      </c>
      <c r="G4115" s="90" t="s">
        <v>17356</v>
      </c>
      <c r="H4115" s="90" t="s">
        <v>913</v>
      </c>
      <c r="I4115" s="90" t="s">
        <v>1149</v>
      </c>
      <c r="J4115" s="116">
        <v>102</v>
      </c>
      <c r="K4115" s="90" t="s">
        <v>1963</v>
      </c>
      <c r="L4115" s="90" t="s">
        <v>582</v>
      </c>
      <c r="M4115" s="94" t="str">
        <f t="shared" si="67"/>
        <v>DELGADO Jorge</v>
      </c>
      <c r="N4115" s="94" t="str">
        <f>IFERROR(VLOOKUP(A4115,'[2]CLASES-TEMPORADA 2022_2023-2023'!$A:$M,12,0),"")</f>
        <v/>
      </c>
      <c r="O4115" s="90" t="str">
        <f>IFERROR(VLOOKUP(A4115,'[2]CLASES-TEMPORADA 2022_2023-2023'!$A:$M,13,0),"")</f>
        <v/>
      </c>
    </row>
    <row r="4116" spans="1:15" s="94" customFormat="1" x14ac:dyDescent="0.2">
      <c r="A4116" s="116">
        <v>9049</v>
      </c>
      <c r="B4116" s="90" t="s">
        <v>8750</v>
      </c>
      <c r="C4116" s="90" t="s">
        <v>7156</v>
      </c>
      <c r="D4116" s="90" t="s">
        <v>3074</v>
      </c>
      <c r="E4116" s="90" t="s">
        <v>7157</v>
      </c>
      <c r="F4116" s="90" t="s">
        <v>7158</v>
      </c>
      <c r="G4116" s="90" t="s">
        <v>17357</v>
      </c>
      <c r="H4116" s="90" t="s">
        <v>913</v>
      </c>
      <c r="I4116" s="90" t="s">
        <v>1161</v>
      </c>
      <c r="J4116" s="116">
        <v>10129</v>
      </c>
      <c r="K4116" s="90" t="s">
        <v>1963</v>
      </c>
      <c r="L4116" s="90" t="s">
        <v>598</v>
      </c>
      <c r="M4116" s="94" t="str">
        <f t="shared" si="67"/>
        <v>LARRIETY Jose Domingo</v>
      </c>
      <c r="N4116" s="94" t="str">
        <f>IFERROR(VLOOKUP(A4116,'[2]CLASES-TEMPORADA 2022_2023-2023'!$A:$M,12,0),"")</f>
        <v/>
      </c>
      <c r="O4116" s="90" t="str">
        <f>IFERROR(VLOOKUP(A4116,'[2]CLASES-TEMPORADA 2022_2023-2023'!$A:$M,13,0),"")</f>
        <v/>
      </c>
    </row>
    <row r="4117" spans="1:15" s="94" customFormat="1" x14ac:dyDescent="0.2">
      <c r="A4117" s="116">
        <v>9040</v>
      </c>
      <c r="B4117" s="90" t="s">
        <v>8750</v>
      </c>
      <c r="C4117" s="90" t="s">
        <v>2982</v>
      </c>
      <c r="D4117" s="90" t="s">
        <v>61</v>
      </c>
      <c r="E4117" s="90" t="s">
        <v>41</v>
      </c>
      <c r="F4117" s="90" t="s">
        <v>7159</v>
      </c>
      <c r="G4117" s="90" t="s">
        <v>17358</v>
      </c>
      <c r="H4117" s="90" t="s">
        <v>913</v>
      </c>
      <c r="I4117" s="90" t="s">
        <v>1139</v>
      </c>
      <c r="J4117" s="116">
        <v>52</v>
      </c>
      <c r="K4117" s="90" t="s">
        <v>1963</v>
      </c>
      <c r="L4117" s="90" t="s">
        <v>598</v>
      </c>
      <c r="M4117" s="94" t="str">
        <f t="shared" si="67"/>
        <v>RIERA David</v>
      </c>
      <c r="N4117" s="94" t="str">
        <f>IFERROR(VLOOKUP(A4117,'[2]CLASES-TEMPORADA 2022_2023-2023'!$A:$M,12,0),"")</f>
        <v/>
      </c>
      <c r="O4117" s="90" t="str">
        <f>IFERROR(VLOOKUP(A4117,'[2]CLASES-TEMPORADA 2022_2023-2023'!$A:$M,13,0),"")</f>
        <v/>
      </c>
    </row>
    <row r="4118" spans="1:15" s="94" customFormat="1" x14ac:dyDescent="0.2">
      <c r="A4118" s="116">
        <v>9037</v>
      </c>
      <c r="B4118" s="90" t="s">
        <v>8750</v>
      </c>
      <c r="C4118" s="90" t="s">
        <v>6665</v>
      </c>
      <c r="D4118" s="90" t="s">
        <v>22</v>
      </c>
      <c r="E4118" s="90" t="s">
        <v>110</v>
      </c>
      <c r="F4118" s="90" t="s">
        <v>7160</v>
      </c>
      <c r="G4118" s="90" t="s">
        <v>17359</v>
      </c>
      <c r="H4118" s="90" t="s">
        <v>913</v>
      </c>
      <c r="I4118" s="90" t="s">
        <v>1202</v>
      </c>
      <c r="J4118" s="116">
        <v>495</v>
      </c>
      <c r="K4118" s="90" t="s">
        <v>1963</v>
      </c>
      <c r="L4118" s="90" t="s">
        <v>599</v>
      </c>
      <c r="M4118" s="94" t="str">
        <f t="shared" si="67"/>
        <v>TASCON Alvaro</v>
      </c>
      <c r="N4118" s="94" t="str">
        <f>IFERROR(VLOOKUP(A4118,'[2]CLASES-TEMPORADA 2022_2023-2023'!$A:$M,12,0),"")</f>
        <v/>
      </c>
      <c r="O4118" s="90" t="str">
        <f>IFERROR(VLOOKUP(A4118,'[2]CLASES-TEMPORADA 2022_2023-2023'!$A:$M,13,0),"")</f>
        <v/>
      </c>
    </row>
    <row r="4119" spans="1:15" s="94" customFormat="1" x14ac:dyDescent="0.2">
      <c r="A4119" s="116">
        <v>9034</v>
      </c>
      <c r="B4119" s="90" t="s">
        <v>8750</v>
      </c>
      <c r="C4119" s="90" t="s">
        <v>161</v>
      </c>
      <c r="D4119" s="90" t="s">
        <v>69</v>
      </c>
      <c r="E4119" s="90" t="s">
        <v>7161</v>
      </c>
      <c r="F4119" s="90" t="s">
        <v>7162</v>
      </c>
      <c r="G4119" s="90" t="s">
        <v>17360</v>
      </c>
      <c r="H4119" s="90" t="s">
        <v>920</v>
      </c>
      <c r="I4119" s="90" t="s">
        <v>1200</v>
      </c>
      <c r="J4119" s="116">
        <v>10145</v>
      </c>
      <c r="K4119" s="90" t="s">
        <v>1963</v>
      </c>
      <c r="L4119" s="90" t="s">
        <v>185</v>
      </c>
      <c r="M4119" s="94" t="str">
        <f t="shared" si="67"/>
        <v>MUÑOZ Antonio Manuel</v>
      </c>
      <c r="N4119" s="94" t="str">
        <f>IFERROR(VLOOKUP(A4119,'[2]CLASES-TEMPORADA 2022_2023-2023'!$A:$M,12,0),"")</f>
        <v/>
      </c>
      <c r="O4119" s="90" t="str">
        <f>IFERROR(VLOOKUP(A4119,'[2]CLASES-TEMPORADA 2022_2023-2023'!$A:$M,13,0),"")</f>
        <v/>
      </c>
    </row>
    <row r="4120" spans="1:15" s="94" customFormat="1" x14ac:dyDescent="0.2">
      <c r="A4120" s="116">
        <v>9029</v>
      </c>
      <c r="B4120" s="90" t="s">
        <v>10851</v>
      </c>
      <c r="C4120" s="90" t="s">
        <v>3497</v>
      </c>
      <c r="D4120" s="90" t="s">
        <v>3714</v>
      </c>
      <c r="E4120" s="90" t="s">
        <v>7163</v>
      </c>
      <c r="F4120" s="90" t="s">
        <v>7164</v>
      </c>
      <c r="G4120" s="90" t="s">
        <v>17361</v>
      </c>
      <c r="H4120" s="90" t="s">
        <v>913</v>
      </c>
      <c r="I4120" s="90" t="s">
        <v>1238</v>
      </c>
      <c r="J4120" s="116">
        <v>10428</v>
      </c>
      <c r="K4120" s="90" t="s">
        <v>1963</v>
      </c>
      <c r="L4120" s="90" t="s">
        <v>185</v>
      </c>
      <c r="M4120" s="94" t="str">
        <f t="shared" si="67"/>
        <v>DE LA TORRE Maria Del Mar</v>
      </c>
      <c r="N4120" s="94" t="str">
        <f>IFERROR(VLOOKUP(A4120,'[2]CLASES-TEMPORADA 2022_2023-2023'!$A:$M,12,0),"")</f>
        <v/>
      </c>
      <c r="O4120" s="90" t="str">
        <f>IFERROR(VLOOKUP(A4120,'[2]CLASES-TEMPORADA 2022_2023-2023'!$A:$M,13,0),"")</f>
        <v/>
      </c>
    </row>
    <row r="4121" spans="1:15" s="94" customFormat="1" x14ac:dyDescent="0.2">
      <c r="A4121" s="116">
        <v>8962</v>
      </c>
      <c r="B4121" s="90" t="s">
        <v>8750</v>
      </c>
      <c r="C4121" s="90" t="s">
        <v>22</v>
      </c>
      <c r="D4121" s="90" t="s">
        <v>1499</v>
      </c>
      <c r="E4121" s="90" t="s">
        <v>43</v>
      </c>
      <c r="F4121" s="90" t="s">
        <v>7166</v>
      </c>
      <c r="G4121" s="90" t="s">
        <v>17362</v>
      </c>
      <c r="H4121" s="90" t="s">
        <v>913</v>
      </c>
      <c r="I4121" s="90" t="s">
        <v>1215</v>
      </c>
      <c r="J4121" s="116">
        <v>306</v>
      </c>
      <c r="K4121" s="90" t="s">
        <v>1963</v>
      </c>
      <c r="L4121" s="90" t="s">
        <v>602</v>
      </c>
      <c r="M4121" s="94" t="str">
        <f t="shared" si="67"/>
        <v>FERNANDEZ Antonio</v>
      </c>
      <c r="N4121" s="94" t="str">
        <f>IFERROR(VLOOKUP(A4121,'[2]CLASES-TEMPORADA 2022_2023-2023'!$A:$M,12,0),"")</f>
        <v/>
      </c>
      <c r="O4121" s="90" t="str">
        <f>IFERROR(VLOOKUP(A4121,'[2]CLASES-TEMPORADA 2022_2023-2023'!$A:$M,13,0),"")</f>
        <v/>
      </c>
    </row>
    <row r="4122" spans="1:15" s="94" customFormat="1" x14ac:dyDescent="0.2">
      <c r="A4122" s="116">
        <v>8939</v>
      </c>
      <c r="B4122" s="90" t="s">
        <v>8750</v>
      </c>
      <c r="C4122" s="90" t="s">
        <v>1386</v>
      </c>
      <c r="D4122" s="90" t="s">
        <v>160</v>
      </c>
      <c r="E4122" s="90" t="s">
        <v>7167</v>
      </c>
      <c r="F4122" s="90" t="s">
        <v>7168</v>
      </c>
      <c r="G4122" s="90" t="s">
        <v>17363</v>
      </c>
      <c r="H4122" s="90" t="s">
        <v>913</v>
      </c>
      <c r="I4122" s="90" t="s">
        <v>1184</v>
      </c>
      <c r="J4122" s="116">
        <v>461</v>
      </c>
      <c r="K4122" s="90" t="s">
        <v>1963</v>
      </c>
      <c r="L4122" s="90" t="s">
        <v>520</v>
      </c>
      <c r="M4122" s="94" t="str">
        <f t="shared" si="67"/>
        <v>IGLESIAS Anxo</v>
      </c>
      <c r="N4122" s="94" t="str">
        <f>IFERROR(VLOOKUP(A4122,'[2]CLASES-TEMPORADA 2022_2023-2023'!$A:$M,12,0),"")</f>
        <v/>
      </c>
      <c r="O4122" s="90" t="str">
        <f>IFERROR(VLOOKUP(A4122,'[2]CLASES-TEMPORADA 2022_2023-2023'!$A:$M,13,0),"")</f>
        <v/>
      </c>
    </row>
    <row r="4123" spans="1:15" s="94" customFormat="1" x14ac:dyDescent="0.2">
      <c r="A4123" s="116">
        <v>8923</v>
      </c>
      <c r="B4123" s="90" t="s">
        <v>8750</v>
      </c>
      <c r="C4123" s="90" t="s">
        <v>1902</v>
      </c>
      <c r="D4123" s="90" t="s">
        <v>7169</v>
      </c>
      <c r="E4123" s="90" t="s">
        <v>3780</v>
      </c>
      <c r="F4123" s="90" t="s">
        <v>7170</v>
      </c>
      <c r="G4123" s="90" t="s">
        <v>17364</v>
      </c>
      <c r="H4123" s="90" t="s">
        <v>909</v>
      </c>
      <c r="I4123" s="90" t="s">
        <v>354</v>
      </c>
      <c r="J4123" s="116">
        <v>598</v>
      </c>
      <c r="K4123" s="90" t="s">
        <v>1963</v>
      </c>
      <c r="L4123" s="90" t="s">
        <v>587</v>
      </c>
      <c r="M4123" s="94" t="str">
        <f t="shared" si="67"/>
        <v>LLOPIS Isaac</v>
      </c>
      <c r="N4123" s="94" t="str">
        <f>IFERROR(VLOOKUP(A4123,'[2]CLASES-TEMPORADA 2022_2023-2023'!$A:$M,12,0),"")</f>
        <v/>
      </c>
      <c r="O4123" s="90" t="str">
        <f>IFERROR(VLOOKUP(A4123,'[2]CLASES-TEMPORADA 2022_2023-2023'!$A:$M,13,0),"")</f>
        <v/>
      </c>
    </row>
    <row r="4124" spans="1:15" s="94" customFormat="1" x14ac:dyDescent="0.2">
      <c r="A4124" s="116">
        <v>8920</v>
      </c>
      <c r="B4124" s="90" t="s">
        <v>8750</v>
      </c>
      <c r="C4124" s="90" t="s">
        <v>2528</v>
      </c>
      <c r="D4124" s="90" t="s">
        <v>7171</v>
      </c>
      <c r="E4124" s="90" t="s">
        <v>6797</v>
      </c>
      <c r="F4124" s="90" t="s">
        <v>7172</v>
      </c>
      <c r="G4124" s="90" t="s">
        <v>17365</v>
      </c>
      <c r="H4124" s="90" t="s">
        <v>909</v>
      </c>
      <c r="I4124" s="90" t="s">
        <v>1117</v>
      </c>
      <c r="J4124" s="116">
        <v>243</v>
      </c>
      <c r="K4124" s="90" t="s">
        <v>1963</v>
      </c>
      <c r="L4124" s="90" t="s">
        <v>587</v>
      </c>
      <c r="M4124" s="94" t="str">
        <f t="shared" si="67"/>
        <v>CODINA Joan Carles</v>
      </c>
      <c r="N4124" s="94" t="str">
        <f>IFERROR(VLOOKUP(A4124,'[2]CLASES-TEMPORADA 2022_2023-2023'!$A:$M,12,0),"")</f>
        <v/>
      </c>
      <c r="O4124" s="90" t="str">
        <f>IFERROR(VLOOKUP(A4124,'[2]CLASES-TEMPORADA 2022_2023-2023'!$A:$M,13,0),"")</f>
        <v/>
      </c>
    </row>
    <row r="4125" spans="1:15" s="94" customFormat="1" x14ac:dyDescent="0.2">
      <c r="A4125" s="116">
        <v>8918</v>
      </c>
      <c r="B4125" s="90" t="s">
        <v>8750</v>
      </c>
      <c r="C4125" s="90" t="s">
        <v>7145</v>
      </c>
      <c r="D4125" s="90" t="s">
        <v>7173</v>
      </c>
      <c r="E4125" s="90" t="s">
        <v>2261</v>
      </c>
      <c r="F4125" s="90" t="s">
        <v>7174</v>
      </c>
      <c r="G4125" s="90" t="s">
        <v>17366</v>
      </c>
      <c r="H4125" s="90" t="s">
        <v>909</v>
      </c>
      <c r="I4125" s="90" t="s">
        <v>1117</v>
      </c>
      <c r="J4125" s="116">
        <v>243</v>
      </c>
      <c r="K4125" s="90" t="s">
        <v>1963</v>
      </c>
      <c r="L4125" s="90" t="s">
        <v>587</v>
      </c>
      <c r="M4125" s="94" t="str">
        <f t="shared" si="67"/>
        <v>PRAT Pere</v>
      </c>
      <c r="N4125" s="94" t="str">
        <f>IFERROR(VLOOKUP(A4125,'[2]CLASES-TEMPORADA 2022_2023-2023'!$A:$M,12,0),"")</f>
        <v/>
      </c>
      <c r="O4125" s="90" t="str">
        <f>IFERROR(VLOOKUP(A4125,'[2]CLASES-TEMPORADA 2022_2023-2023'!$A:$M,13,0),"")</f>
        <v/>
      </c>
    </row>
    <row r="4126" spans="1:15" s="94" customFormat="1" x14ac:dyDescent="0.2">
      <c r="A4126" s="116">
        <v>8916</v>
      </c>
      <c r="B4126" s="90" t="s">
        <v>8750</v>
      </c>
      <c r="C4126" s="90" t="s">
        <v>5897</v>
      </c>
      <c r="D4126" s="90" t="s">
        <v>924</v>
      </c>
      <c r="E4126" s="90" t="s">
        <v>7175</v>
      </c>
      <c r="F4126" s="90" t="s">
        <v>7176</v>
      </c>
      <c r="G4126" s="90" t="s">
        <v>17367</v>
      </c>
      <c r="H4126" s="90" t="s">
        <v>920</v>
      </c>
      <c r="I4126" s="90" t="s">
        <v>1117</v>
      </c>
      <c r="J4126" s="116">
        <v>243</v>
      </c>
      <c r="K4126" s="90" t="s">
        <v>1963</v>
      </c>
      <c r="L4126" s="90" t="s">
        <v>587</v>
      </c>
      <c r="M4126" s="94" t="str">
        <f t="shared" si="67"/>
        <v>ALMENDROS Joan Antoni</v>
      </c>
      <c r="N4126" s="94" t="str">
        <f>IFERROR(VLOOKUP(A4126,'[2]CLASES-TEMPORADA 2022_2023-2023'!$A:$M,12,0),"")</f>
        <v/>
      </c>
      <c r="O4126" s="90" t="str">
        <f>IFERROR(VLOOKUP(A4126,'[2]CLASES-TEMPORADA 2022_2023-2023'!$A:$M,13,0),"")</f>
        <v/>
      </c>
    </row>
    <row r="4127" spans="1:15" s="94" customFormat="1" x14ac:dyDescent="0.2">
      <c r="A4127" s="116">
        <v>8913</v>
      </c>
      <c r="B4127" s="90" t="s">
        <v>8750</v>
      </c>
      <c r="C4127" s="90" t="s">
        <v>1818</v>
      </c>
      <c r="D4127" s="90" t="s">
        <v>1419</v>
      </c>
      <c r="E4127" s="90" t="s">
        <v>2797</v>
      </c>
      <c r="F4127" s="90" t="s">
        <v>7177</v>
      </c>
      <c r="G4127" s="90" t="s">
        <v>17368</v>
      </c>
      <c r="H4127" s="90" t="s">
        <v>913</v>
      </c>
      <c r="I4127" s="90" t="s">
        <v>1993</v>
      </c>
      <c r="J4127" s="116">
        <v>10281</v>
      </c>
      <c r="K4127" s="90" t="s">
        <v>1963</v>
      </c>
      <c r="L4127" s="90" t="s">
        <v>587</v>
      </c>
      <c r="M4127" s="94" t="str">
        <f t="shared" si="67"/>
        <v>ARTACHO Sergi</v>
      </c>
      <c r="N4127" s="94" t="str">
        <f>IFERROR(VLOOKUP(A4127,'[2]CLASES-TEMPORADA 2022_2023-2023'!$A:$M,12,0),"")</f>
        <v/>
      </c>
      <c r="O4127" s="90" t="str">
        <f>IFERROR(VLOOKUP(A4127,'[2]CLASES-TEMPORADA 2022_2023-2023'!$A:$M,13,0),"")</f>
        <v/>
      </c>
    </row>
    <row r="4128" spans="1:15" s="94" customFormat="1" x14ac:dyDescent="0.2">
      <c r="A4128" s="116">
        <v>8906</v>
      </c>
      <c r="B4128" s="90" t="s">
        <v>8750</v>
      </c>
      <c r="C4128" s="90" t="s">
        <v>1819</v>
      </c>
      <c r="D4128" s="90" t="s">
        <v>1893</v>
      </c>
      <c r="E4128" s="90" t="s">
        <v>4017</v>
      </c>
      <c r="F4128" s="90" t="s">
        <v>8621</v>
      </c>
      <c r="G4128" s="90" t="s">
        <v>17369</v>
      </c>
      <c r="H4128" s="90" t="s">
        <v>909</v>
      </c>
      <c r="I4128" s="90" t="s">
        <v>1158</v>
      </c>
      <c r="J4128" s="116">
        <v>556</v>
      </c>
      <c r="K4128" s="90" t="s">
        <v>1963</v>
      </c>
      <c r="L4128" s="90" t="s">
        <v>587</v>
      </c>
      <c r="M4128" s="94" t="str">
        <f t="shared" si="67"/>
        <v>SEGURA Manel</v>
      </c>
      <c r="N4128" s="94" t="str">
        <f>IFERROR(VLOOKUP(A4128,'[2]CLASES-TEMPORADA 2022_2023-2023'!$A:$M,12,0),"")</f>
        <v/>
      </c>
      <c r="O4128" s="90" t="str">
        <f>IFERROR(VLOOKUP(A4128,'[2]CLASES-TEMPORADA 2022_2023-2023'!$A:$M,13,0),"")</f>
        <v/>
      </c>
    </row>
    <row r="4129" spans="1:15" s="94" customFormat="1" x14ac:dyDescent="0.2">
      <c r="A4129" s="116">
        <v>8905</v>
      </c>
      <c r="B4129" s="90" t="s">
        <v>8750</v>
      </c>
      <c r="C4129" s="90" t="s">
        <v>1515</v>
      </c>
      <c r="D4129" s="90" t="s">
        <v>1516</v>
      </c>
      <c r="E4129" s="90" t="s">
        <v>4233</v>
      </c>
      <c r="F4129" s="90" t="s">
        <v>7088</v>
      </c>
      <c r="G4129" s="90" t="s">
        <v>17370</v>
      </c>
      <c r="H4129" s="90" t="s">
        <v>909</v>
      </c>
      <c r="I4129" s="90" t="s">
        <v>1158</v>
      </c>
      <c r="J4129" s="116">
        <v>556</v>
      </c>
      <c r="K4129" s="90" t="s">
        <v>1963</v>
      </c>
      <c r="L4129" s="90" t="s">
        <v>587</v>
      </c>
      <c r="M4129" s="94" t="str">
        <f t="shared" si="67"/>
        <v>BONANY Adam</v>
      </c>
      <c r="N4129" s="94" t="str">
        <f>IFERROR(VLOOKUP(A4129,'[2]CLASES-TEMPORADA 2022_2023-2023'!$A:$M,12,0),"")</f>
        <v/>
      </c>
      <c r="O4129" s="90" t="str">
        <f>IFERROR(VLOOKUP(A4129,'[2]CLASES-TEMPORADA 2022_2023-2023'!$A:$M,13,0),"")</f>
        <v/>
      </c>
    </row>
    <row r="4130" spans="1:15" s="94" customFormat="1" x14ac:dyDescent="0.2">
      <c r="A4130" s="116">
        <v>8902</v>
      </c>
      <c r="B4130" s="90" t="s">
        <v>8750</v>
      </c>
      <c r="C4130" s="90" t="s">
        <v>1513</v>
      </c>
      <c r="D4130" s="90" t="s">
        <v>1514</v>
      </c>
      <c r="E4130" s="90" t="s">
        <v>5339</v>
      </c>
      <c r="F4130" s="90" t="s">
        <v>7178</v>
      </c>
      <c r="G4130" s="90" t="s">
        <v>14485</v>
      </c>
      <c r="H4130" s="90" t="s">
        <v>920</v>
      </c>
      <c r="I4130" s="90" t="s">
        <v>974</v>
      </c>
      <c r="J4130" s="116">
        <v>538</v>
      </c>
      <c r="K4130" s="90" t="s">
        <v>1963</v>
      </c>
      <c r="L4130" s="90" t="s">
        <v>587</v>
      </c>
      <c r="M4130" s="94" t="str">
        <f t="shared" si="67"/>
        <v>MUNTADA Jaume</v>
      </c>
      <c r="N4130" s="94" t="str">
        <f>IFERROR(VLOOKUP(A4130,'[2]CLASES-TEMPORADA 2022_2023-2023'!$A:$M,12,0),"")</f>
        <v/>
      </c>
      <c r="O4130" s="90" t="str">
        <f>IFERROR(VLOOKUP(A4130,'[2]CLASES-TEMPORADA 2022_2023-2023'!$A:$M,13,0),"")</f>
        <v/>
      </c>
    </row>
    <row r="4131" spans="1:15" s="94" customFormat="1" x14ac:dyDescent="0.2">
      <c r="A4131" s="116">
        <v>8874</v>
      </c>
      <c r="B4131" s="90" t="s">
        <v>8750</v>
      </c>
      <c r="C4131" s="90" t="s">
        <v>7179</v>
      </c>
      <c r="D4131" s="90" t="s">
        <v>6109</v>
      </c>
      <c r="E4131" s="90" t="s">
        <v>63</v>
      </c>
      <c r="F4131" s="90" t="s">
        <v>7180</v>
      </c>
      <c r="G4131" s="90" t="s">
        <v>17371</v>
      </c>
      <c r="H4131" s="90" t="s">
        <v>909</v>
      </c>
      <c r="I4131" s="90" t="s">
        <v>354</v>
      </c>
      <c r="J4131" s="116">
        <v>598</v>
      </c>
      <c r="K4131" s="90" t="s">
        <v>1963</v>
      </c>
      <c r="L4131" s="90" t="s">
        <v>587</v>
      </c>
      <c r="M4131" s="94" t="str">
        <f t="shared" si="67"/>
        <v>CUBELLS Jesus</v>
      </c>
      <c r="N4131" s="94" t="str">
        <f>IFERROR(VLOOKUP(A4131,'[2]CLASES-TEMPORADA 2022_2023-2023'!$A:$M,12,0),"")</f>
        <v/>
      </c>
      <c r="O4131" s="90" t="str">
        <f>IFERROR(VLOOKUP(A4131,'[2]CLASES-TEMPORADA 2022_2023-2023'!$A:$M,13,0),"")</f>
        <v/>
      </c>
    </row>
    <row r="4132" spans="1:15" s="94" customFormat="1" x14ac:dyDescent="0.2">
      <c r="A4132" s="116">
        <v>8866</v>
      </c>
      <c r="B4132" s="90" t="s">
        <v>8750</v>
      </c>
      <c r="C4132" s="90" t="s">
        <v>21</v>
      </c>
      <c r="D4132" s="90" t="s">
        <v>17372</v>
      </c>
      <c r="E4132" s="90" t="s">
        <v>2320</v>
      </c>
      <c r="F4132" s="90" t="s">
        <v>17373</v>
      </c>
      <c r="G4132" s="90" t="s">
        <v>17374</v>
      </c>
      <c r="H4132" s="90" t="s">
        <v>920</v>
      </c>
      <c r="I4132" s="90" t="s">
        <v>15291</v>
      </c>
      <c r="J4132" s="116">
        <v>10455</v>
      </c>
      <c r="K4132" s="90" t="s">
        <v>1963</v>
      </c>
      <c r="L4132" s="90" t="s">
        <v>586</v>
      </c>
      <c r="M4132" s="94" t="str">
        <f t="shared" si="67"/>
        <v>GARCIA Juan Manuel</v>
      </c>
      <c r="N4132" s="94" t="str">
        <f>IFERROR(VLOOKUP(A4132,'[2]CLASES-TEMPORADA 2022_2023-2023'!$A:$M,12,0),"")</f>
        <v/>
      </c>
      <c r="O4132" s="90" t="str">
        <f>IFERROR(VLOOKUP(A4132,'[2]CLASES-TEMPORADA 2022_2023-2023'!$A:$M,13,0),"")</f>
        <v/>
      </c>
    </row>
    <row r="4133" spans="1:15" s="94" customFormat="1" x14ac:dyDescent="0.2">
      <c r="A4133" s="116">
        <v>8862</v>
      </c>
      <c r="B4133" s="90" t="s">
        <v>10851</v>
      </c>
      <c r="C4133" s="90" t="s">
        <v>1845</v>
      </c>
      <c r="D4133" s="90" t="s">
        <v>17375</v>
      </c>
      <c r="E4133" s="90" t="s">
        <v>2064</v>
      </c>
      <c r="F4133" s="90" t="s">
        <v>6976</v>
      </c>
      <c r="G4133" s="90" t="s">
        <v>17376</v>
      </c>
      <c r="H4133" s="90" t="s">
        <v>913</v>
      </c>
      <c r="I4133" s="90" t="s">
        <v>1230</v>
      </c>
      <c r="J4133" s="116">
        <v>701</v>
      </c>
      <c r="K4133" s="90" t="s">
        <v>1963</v>
      </c>
      <c r="L4133" s="90" t="s">
        <v>586</v>
      </c>
      <c r="M4133" s="94" t="str">
        <f t="shared" si="67"/>
        <v>BAEZ Celia</v>
      </c>
      <c r="N4133" s="94" t="str">
        <f>IFERROR(VLOOKUP(A4133,'[2]CLASES-TEMPORADA 2022_2023-2023'!$A:$M,12,0),"")</f>
        <v/>
      </c>
      <c r="O4133" s="90" t="str">
        <f>IFERROR(VLOOKUP(A4133,'[2]CLASES-TEMPORADA 2022_2023-2023'!$A:$M,13,0),"")</f>
        <v/>
      </c>
    </row>
    <row r="4134" spans="1:15" s="94" customFormat="1" x14ac:dyDescent="0.2">
      <c r="A4134" s="116">
        <v>8859</v>
      </c>
      <c r="B4134" s="90" t="s">
        <v>10851</v>
      </c>
      <c r="C4134" s="90" t="s">
        <v>84</v>
      </c>
      <c r="D4134" s="90" t="s">
        <v>133</v>
      </c>
      <c r="E4134" s="90" t="s">
        <v>3033</v>
      </c>
      <c r="F4134" s="90" t="s">
        <v>7181</v>
      </c>
      <c r="G4134" s="90" t="s">
        <v>17377</v>
      </c>
      <c r="H4134" s="90" t="s">
        <v>913</v>
      </c>
      <c r="I4134" s="90" t="s">
        <v>1230</v>
      </c>
      <c r="J4134" s="116">
        <v>701</v>
      </c>
      <c r="K4134" s="90" t="s">
        <v>1963</v>
      </c>
      <c r="L4134" s="90" t="s">
        <v>586</v>
      </c>
      <c r="M4134" s="94" t="str">
        <f t="shared" si="67"/>
        <v>GONZALEZ Paula</v>
      </c>
      <c r="N4134" s="94" t="str">
        <f>IFERROR(VLOOKUP(A4134,'[2]CLASES-TEMPORADA 2022_2023-2023'!$A:$M,12,0),"")</f>
        <v/>
      </c>
      <c r="O4134" s="90" t="str">
        <f>IFERROR(VLOOKUP(A4134,'[2]CLASES-TEMPORADA 2022_2023-2023'!$A:$M,13,0),"")</f>
        <v/>
      </c>
    </row>
    <row r="4135" spans="1:15" s="94" customFormat="1" x14ac:dyDescent="0.2">
      <c r="A4135" s="116">
        <v>8851</v>
      </c>
      <c r="B4135" s="90" t="s">
        <v>8750</v>
      </c>
      <c r="C4135" s="90" t="s">
        <v>46</v>
      </c>
      <c r="D4135" s="90" t="s">
        <v>1626</v>
      </c>
      <c r="E4135" s="90" t="s">
        <v>7182</v>
      </c>
      <c r="F4135" s="90" t="s">
        <v>7183</v>
      </c>
      <c r="G4135" s="90" t="s">
        <v>17378</v>
      </c>
      <c r="H4135" s="90" t="s">
        <v>920</v>
      </c>
      <c r="I4135" s="90" t="s">
        <v>1230</v>
      </c>
      <c r="J4135" s="116">
        <v>701</v>
      </c>
      <c r="K4135" s="90" t="s">
        <v>1963</v>
      </c>
      <c r="L4135" s="90" t="s">
        <v>586</v>
      </c>
      <c r="M4135" s="94" t="str">
        <f t="shared" si="67"/>
        <v>RODRIGUEZ Jesus Manuel</v>
      </c>
      <c r="N4135" s="94" t="str">
        <f>IFERROR(VLOOKUP(A4135,'[2]CLASES-TEMPORADA 2022_2023-2023'!$A:$M,12,0),"")</f>
        <v/>
      </c>
      <c r="O4135" s="90" t="str">
        <f>IFERROR(VLOOKUP(A4135,'[2]CLASES-TEMPORADA 2022_2023-2023'!$A:$M,13,0),"")</f>
        <v/>
      </c>
    </row>
    <row r="4136" spans="1:15" s="94" customFormat="1" x14ac:dyDescent="0.2">
      <c r="A4136" s="116">
        <v>8829</v>
      </c>
      <c r="B4136" s="90" t="s">
        <v>8750</v>
      </c>
      <c r="C4136" s="90" t="s">
        <v>3177</v>
      </c>
      <c r="D4136" s="90" t="s">
        <v>22</v>
      </c>
      <c r="E4136" s="90" t="s">
        <v>5595</v>
      </c>
      <c r="F4136" s="90" t="s">
        <v>7184</v>
      </c>
      <c r="G4136" s="90" t="s">
        <v>17379</v>
      </c>
      <c r="H4136" s="90" t="s">
        <v>913</v>
      </c>
      <c r="I4136" s="90" t="s">
        <v>921</v>
      </c>
      <c r="J4136" s="116">
        <v>78</v>
      </c>
      <c r="K4136" s="90" t="s">
        <v>1963</v>
      </c>
      <c r="L4136" s="90" t="s">
        <v>583</v>
      </c>
      <c r="M4136" s="94" t="str">
        <f t="shared" si="67"/>
        <v>GARCIA-ROMEU Emilio</v>
      </c>
      <c r="N4136" s="94" t="str">
        <f>IFERROR(VLOOKUP(A4136,'[2]CLASES-TEMPORADA 2022_2023-2023'!$A:$M,12,0),"")</f>
        <v/>
      </c>
      <c r="O4136" s="90" t="str">
        <f>IFERROR(VLOOKUP(A4136,'[2]CLASES-TEMPORADA 2022_2023-2023'!$A:$M,13,0),"")</f>
        <v/>
      </c>
    </row>
    <row r="4137" spans="1:15" s="94" customFormat="1" x14ac:dyDescent="0.2">
      <c r="A4137" s="116">
        <v>8825</v>
      </c>
      <c r="B4137" s="90" t="s">
        <v>10851</v>
      </c>
      <c r="C4137" s="90" t="s">
        <v>69</v>
      </c>
      <c r="D4137" s="90" t="s">
        <v>7185</v>
      </c>
      <c r="E4137" s="90" t="s">
        <v>1088</v>
      </c>
      <c r="F4137" s="90" t="s">
        <v>7186</v>
      </c>
      <c r="G4137" s="90" t="s">
        <v>17380</v>
      </c>
      <c r="H4137" s="90" t="s">
        <v>913</v>
      </c>
      <c r="I4137" s="90" t="s">
        <v>1240</v>
      </c>
      <c r="J4137" s="116">
        <v>10382</v>
      </c>
      <c r="K4137" s="90" t="s">
        <v>1963</v>
      </c>
      <c r="L4137" s="90" t="s">
        <v>184</v>
      </c>
      <c r="M4137" s="94" t="str">
        <f t="shared" si="67"/>
        <v>PEREZ Laura</v>
      </c>
      <c r="N4137" s="94" t="str">
        <f>IFERROR(VLOOKUP(A4137,'[2]CLASES-TEMPORADA 2022_2023-2023'!$A:$M,12,0),"")</f>
        <v/>
      </c>
      <c r="O4137" s="90" t="str">
        <f>IFERROR(VLOOKUP(A4137,'[2]CLASES-TEMPORADA 2022_2023-2023'!$A:$M,13,0),"")</f>
        <v/>
      </c>
    </row>
    <row r="4138" spans="1:15" s="94" customFormat="1" x14ac:dyDescent="0.2">
      <c r="A4138" s="116">
        <v>8797</v>
      </c>
      <c r="B4138" s="90" t="s">
        <v>8750</v>
      </c>
      <c r="C4138" s="90" t="s">
        <v>7187</v>
      </c>
      <c r="D4138" s="90" t="s">
        <v>7188</v>
      </c>
      <c r="E4138" s="90" t="s">
        <v>41</v>
      </c>
      <c r="F4138" s="90" t="s">
        <v>7189</v>
      </c>
      <c r="G4138" s="90" t="s">
        <v>17381</v>
      </c>
      <c r="H4138" s="90" t="s">
        <v>913</v>
      </c>
      <c r="I4138" s="90" t="s">
        <v>1123</v>
      </c>
      <c r="J4138" s="116">
        <v>87</v>
      </c>
      <c r="K4138" s="90" t="s">
        <v>1963</v>
      </c>
      <c r="L4138" s="90" t="s">
        <v>627</v>
      </c>
      <c r="M4138" s="94" t="str">
        <f t="shared" si="67"/>
        <v>ESPARZA David</v>
      </c>
      <c r="N4138" s="94" t="str">
        <f>IFERROR(VLOOKUP(A4138,'[2]CLASES-TEMPORADA 2022_2023-2023'!$A:$M,12,0),"")</f>
        <v/>
      </c>
      <c r="O4138" s="90" t="str">
        <f>IFERROR(VLOOKUP(A4138,'[2]CLASES-TEMPORADA 2022_2023-2023'!$A:$M,13,0),"")</f>
        <v/>
      </c>
    </row>
    <row r="4139" spans="1:15" s="94" customFormat="1" x14ac:dyDescent="0.2">
      <c r="A4139" s="116">
        <v>8792</v>
      </c>
      <c r="B4139" s="90" t="s">
        <v>8750</v>
      </c>
      <c r="C4139" s="90" t="s">
        <v>2572</v>
      </c>
      <c r="D4139" s="90" t="s">
        <v>86</v>
      </c>
      <c r="E4139" s="90" t="s">
        <v>76</v>
      </c>
      <c r="F4139" s="90" t="s">
        <v>7190</v>
      </c>
      <c r="G4139" s="90" t="s">
        <v>17382</v>
      </c>
      <c r="H4139" s="90" t="s">
        <v>913</v>
      </c>
      <c r="I4139" s="90" t="s">
        <v>954</v>
      </c>
      <c r="J4139" s="116">
        <v>321</v>
      </c>
      <c r="K4139" s="90" t="s">
        <v>1963</v>
      </c>
      <c r="L4139" s="90" t="s">
        <v>591</v>
      </c>
      <c r="M4139" s="94" t="str">
        <f t="shared" si="67"/>
        <v>CARO Jose Manuel</v>
      </c>
      <c r="N4139" s="94" t="str">
        <f>IFERROR(VLOOKUP(A4139,'[2]CLASES-TEMPORADA 2022_2023-2023'!$A:$M,12,0),"")</f>
        <v/>
      </c>
      <c r="O4139" s="90" t="str">
        <f>IFERROR(VLOOKUP(A4139,'[2]CLASES-TEMPORADA 2022_2023-2023'!$A:$M,13,0),"")</f>
        <v/>
      </c>
    </row>
    <row r="4140" spans="1:15" s="94" customFormat="1" x14ac:dyDescent="0.2">
      <c r="A4140" s="116">
        <v>8749</v>
      </c>
      <c r="B4140" s="90" t="s">
        <v>8750</v>
      </c>
      <c r="C4140" s="90" t="s">
        <v>6759</v>
      </c>
      <c r="D4140" s="90" t="s">
        <v>123</v>
      </c>
      <c r="E4140" s="90" t="s">
        <v>72</v>
      </c>
      <c r="F4140" s="90" t="s">
        <v>7191</v>
      </c>
      <c r="G4140" s="90" t="s">
        <v>17383</v>
      </c>
      <c r="H4140" s="90" t="s">
        <v>913</v>
      </c>
      <c r="I4140" s="90" t="s">
        <v>1207</v>
      </c>
      <c r="J4140" s="116">
        <v>705</v>
      </c>
      <c r="K4140" s="90" t="s">
        <v>1963</v>
      </c>
      <c r="L4140" s="90" t="s">
        <v>593</v>
      </c>
      <c r="M4140" s="94" t="str">
        <f t="shared" si="67"/>
        <v>ABADIA Rafael</v>
      </c>
      <c r="N4140" s="94" t="str">
        <f>IFERROR(VLOOKUP(A4140,'[2]CLASES-TEMPORADA 2022_2023-2023'!$A:$M,12,0),"")</f>
        <v/>
      </c>
      <c r="O4140" s="90" t="str">
        <f>IFERROR(VLOOKUP(A4140,'[2]CLASES-TEMPORADA 2022_2023-2023'!$A:$M,13,0),"")</f>
        <v/>
      </c>
    </row>
    <row r="4141" spans="1:15" s="94" customFormat="1" x14ac:dyDescent="0.2">
      <c r="A4141" s="116">
        <v>8739</v>
      </c>
      <c r="B4141" s="90" t="s">
        <v>8750</v>
      </c>
      <c r="C4141" s="90" t="s">
        <v>3709</v>
      </c>
      <c r="D4141" s="90" t="s">
        <v>66</v>
      </c>
      <c r="E4141" s="90" t="s">
        <v>48</v>
      </c>
      <c r="F4141" s="90" t="s">
        <v>7192</v>
      </c>
      <c r="G4141" s="90" t="s">
        <v>17384</v>
      </c>
      <c r="H4141" s="90" t="s">
        <v>909</v>
      </c>
      <c r="I4141" s="90" t="s">
        <v>1060</v>
      </c>
      <c r="J4141" s="116">
        <v>353</v>
      </c>
      <c r="K4141" s="90" t="s">
        <v>1963</v>
      </c>
      <c r="L4141" s="90" t="s">
        <v>583</v>
      </c>
      <c r="M4141" s="94" t="str">
        <f t="shared" si="67"/>
        <v>SANTOS Javier</v>
      </c>
      <c r="N4141" s="94" t="str">
        <f>IFERROR(VLOOKUP(A4141,'[2]CLASES-TEMPORADA 2022_2023-2023'!$A:$M,12,0),"")</f>
        <v/>
      </c>
      <c r="O4141" s="90" t="str">
        <f>IFERROR(VLOOKUP(A4141,'[2]CLASES-TEMPORADA 2022_2023-2023'!$A:$M,13,0),"")</f>
        <v/>
      </c>
    </row>
    <row r="4142" spans="1:15" s="94" customFormat="1" x14ac:dyDescent="0.2">
      <c r="A4142" s="116">
        <v>8730</v>
      </c>
      <c r="B4142" s="90" t="s">
        <v>8750</v>
      </c>
      <c r="C4142" s="90" t="s">
        <v>927</v>
      </c>
      <c r="D4142" s="90" t="s">
        <v>7193</v>
      </c>
      <c r="E4142" s="90" t="s">
        <v>45</v>
      </c>
      <c r="F4142" s="90" t="s">
        <v>7194</v>
      </c>
      <c r="G4142" s="90" t="s">
        <v>17385</v>
      </c>
      <c r="H4142" s="90" t="s">
        <v>920</v>
      </c>
      <c r="I4142" s="90" t="s">
        <v>1169</v>
      </c>
      <c r="J4142" s="116">
        <v>678</v>
      </c>
      <c r="K4142" s="90" t="s">
        <v>1963</v>
      </c>
      <c r="L4142" s="90" t="s">
        <v>586</v>
      </c>
      <c r="M4142" s="94" t="str">
        <f t="shared" si="67"/>
        <v>MOYA Jose</v>
      </c>
      <c r="N4142" s="94" t="str">
        <f>IFERROR(VLOOKUP(A4142,'[2]CLASES-TEMPORADA 2022_2023-2023'!$A:$M,12,0),"")</f>
        <v/>
      </c>
      <c r="O4142" s="90" t="str">
        <f>IFERROR(VLOOKUP(A4142,'[2]CLASES-TEMPORADA 2022_2023-2023'!$A:$M,13,0),"")</f>
        <v/>
      </c>
    </row>
    <row r="4143" spans="1:15" s="94" customFormat="1" x14ac:dyDescent="0.2">
      <c r="A4143" s="116">
        <v>8713</v>
      </c>
      <c r="B4143" s="90" t="s">
        <v>8750</v>
      </c>
      <c r="C4143" s="90" t="s">
        <v>66</v>
      </c>
      <c r="D4143" s="90" t="s">
        <v>2517</v>
      </c>
      <c r="E4143" s="90" t="s">
        <v>76</v>
      </c>
      <c r="F4143" s="90" t="s">
        <v>7195</v>
      </c>
      <c r="G4143" s="90" t="s">
        <v>17386</v>
      </c>
      <c r="H4143" s="90" t="s">
        <v>913</v>
      </c>
      <c r="I4143" s="90" t="s">
        <v>1202</v>
      </c>
      <c r="J4143" s="116">
        <v>495</v>
      </c>
      <c r="K4143" s="90" t="s">
        <v>1963</v>
      </c>
      <c r="L4143" s="90" t="s">
        <v>599</v>
      </c>
      <c r="M4143" s="94" t="str">
        <f t="shared" si="67"/>
        <v>MARTIN Jose Manuel</v>
      </c>
      <c r="N4143" s="94" t="str">
        <f>IFERROR(VLOOKUP(A4143,'[2]CLASES-TEMPORADA 2022_2023-2023'!$A:$M,12,0),"")</f>
        <v/>
      </c>
      <c r="O4143" s="90" t="str">
        <f>IFERROR(VLOOKUP(A4143,'[2]CLASES-TEMPORADA 2022_2023-2023'!$A:$M,13,0),"")</f>
        <v/>
      </c>
    </row>
    <row r="4144" spans="1:15" s="94" customFormat="1" x14ac:dyDescent="0.2">
      <c r="A4144" s="116">
        <v>8712</v>
      </c>
      <c r="B4144" s="90" t="s">
        <v>8750</v>
      </c>
      <c r="C4144" s="90" t="s">
        <v>66</v>
      </c>
      <c r="D4144" s="90" t="s">
        <v>29</v>
      </c>
      <c r="E4144" s="90" t="s">
        <v>23</v>
      </c>
      <c r="F4144" s="90" t="s">
        <v>17387</v>
      </c>
      <c r="G4144" s="90" t="s">
        <v>17388</v>
      </c>
      <c r="H4144" s="90" t="s">
        <v>920</v>
      </c>
      <c r="I4144" s="90" t="s">
        <v>997</v>
      </c>
      <c r="J4144" s="116">
        <v>10007</v>
      </c>
      <c r="K4144" s="90" t="s">
        <v>1963</v>
      </c>
      <c r="L4144" s="90" t="s">
        <v>599</v>
      </c>
      <c r="M4144" s="94" t="str">
        <f t="shared" si="67"/>
        <v>MARTIN Manuel</v>
      </c>
      <c r="N4144" s="94" t="str">
        <f>IFERROR(VLOOKUP(A4144,'[2]CLASES-TEMPORADA 2022_2023-2023'!$A:$M,12,0),"")</f>
        <v/>
      </c>
      <c r="O4144" s="90" t="str">
        <f>IFERROR(VLOOKUP(A4144,'[2]CLASES-TEMPORADA 2022_2023-2023'!$A:$M,13,0),"")</f>
        <v/>
      </c>
    </row>
    <row r="4145" spans="1:15" s="94" customFormat="1" x14ac:dyDescent="0.2">
      <c r="A4145" s="116">
        <v>8711</v>
      </c>
      <c r="B4145" s="90" t="s">
        <v>8750</v>
      </c>
      <c r="C4145" s="90" t="s">
        <v>66</v>
      </c>
      <c r="D4145" s="90" t="s">
        <v>6306</v>
      </c>
      <c r="E4145" s="90" t="s">
        <v>7196</v>
      </c>
      <c r="F4145" s="90" t="s">
        <v>7197</v>
      </c>
      <c r="G4145" s="90" t="s">
        <v>17389</v>
      </c>
      <c r="H4145" s="90" t="s">
        <v>913</v>
      </c>
      <c r="I4145" s="90" t="s">
        <v>1202</v>
      </c>
      <c r="J4145" s="116">
        <v>495</v>
      </c>
      <c r="K4145" s="90" t="s">
        <v>1963</v>
      </c>
      <c r="L4145" s="90" t="s">
        <v>599</v>
      </c>
      <c r="M4145" s="94" t="str">
        <f t="shared" si="67"/>
        <v>MARTIN Rodolfo</v>
      </c>
      <c r="N4145" s="94" t="str">
        <f>IFERROR(VLOOKUP(A4145,'[2]CLASES-TEMPORADA 2022_2023-2023'!$A:$M,12,0),"")</f>
        <v/>
      </c>
      <c r="O4145" s="90" t="str">
        <f>IFERROR(VLOOKUP(A4145,'[2]CLASES-TEMPORADA 2022_2023-2023'!$A:$M,13,0),"")</f>
        <v/>
      </c>
    </row>
    <row r="4146" spans="1:15" s="94" customFormat="1" x14ac:dyDescent="0.2">
      <c r="A4146" s="116">
        <v>8686</v>
      </c>
      <c r="B4146" s="90" t="s">
        <v>8750</v>
      </c>
      <c r="C4146" s="90" t="s">
        <v>151</v>
      </c>
      <c r="D4146" s="90" t="s">
        <v>4731</v>
      </c>
      <c r="E4146" s="90" t="s">
        <v>6115</v>
      </c>
      <c r="F4146" s="90" t="s">
        <v>7198</v>
      </c>
      <c r="G4146" s="90" t="s">
        <v>17390</v>
      </c>
      <c r="H4146" s="90" t="s">
        <v>913</v>
      </c>
      <c r="I4146" s="90" t="s">
        <v>958</v>
      </c>
      <c r="J4146" s="116">
        <v>355</v>
      </c>
      <c r="K4146" s="90" t="s">
        <v>1963</v>
      </c>
      <c r="L4146" s="90" t="s">
        <v>604</v>
      </c>
      <c r="M4146" s="94" t="str">
        <f t="shared" si="67"/>
        <v>VALLEJO Eder</v>
      </c>
      <c r="N4146" s="94" t="str">
        <f>IFERROR(VLOOKUP(A4146,'[2]CLASES-TEMPORADA 2022_2023-2023'!$A:$M,12,0),"")</f>
        <v/>
      </c>
      <c r="O4146" s="90" t="str">
        <f>IFERROR(VLOOKUP(A4146,'[2]CLASES-TEMPORADA 2022_2023-2023'!$A:$M,13,0),"")</f>
        <v/>
      </c>
    </row>
    <row r="4147" spans="1:15" s="94" customFormat="1" x14ac:dyDescent="0.2">
      <c r="A4147" s="116">
        <v>8684</v>
      </c>
      <c r="B4147" s="90" t="s">
        <v>8750</v>
      </c>
      <c r="C4147" s="90" t="s">
        <v>1524</v>
      </c>
      <c r="D4147" s="90" t="s">
        <v>7199</v>
      </c>
      <c r="E4147" s="90" t="s">
        <v>5839</v>
      </c>
      <c r="F4147" s="90" t="s">
        <v>7200</v>
      </c>
      <c r="G4147" s="90" t="s">
        <v>17391</v>
      </c>
      <c r="H4147" s="90" t="s">
        <v>913</v>
      </c>
      <c r="I4147" s="90" t="s">
        <v>1021</v>
      </c>
      <c r="J4147" s="116">
        <v>10178</v>
      </c>
      <c r="K4147" s="90" t="s">
        <v>1963</v>
      </c>
      <c r="L4147" s="90" t="s">
        <v>588</v>
      </c>
      <c r="M4147" s="94" t="str">
        <f t="shared" si="67"/>
        <v>CASTILLO Alexander</v>
      </c>
      <c r="N4147" s="94" t="str">
        <f>IFERROR(VLOOKUP(A4147,'[2]CLASES-TEMPORADA 2022_2023-2023'!$A:$M,12,0),"")</f>
        <v/>
      </c>
      <c r="O4147" s="90" t="str">
        <f>IFERROR(VLOOKUP(A4147,'[2]CLASES-TEMPORADA 2022_2023-2023'!$A:$M,13,0),"")</f>
        <v/>
      </c>
    </row>
    <row r="4148" spans="1:15" s="94" customFormat="1" x14ac:dyDescent="0.2">
      <c r="A4148" s="116">
        <v>8661</v>
      </c>
      <c r="B4148" s="90" t="s">
        <v>8750</v>
      </c>
      <c r="C4148" s="90" t="s">
        <v>121</v>
      </c>
      <c r="D4148" s="90" t="s">
        <v>1081</v>
      </c>
      <c r="E4148" s="90" t="s">
        <v>4111</v>
      </c>
      <c r="F4148" s="90" t="s">
        <v>2955</v>
      </c>
      <c r="G4148" s="90" t="s">
        <v>17392</v>
      </c>
      <c r="H4148" s="90" t="s">
        <v>913</v>
      </c>
      <c r="I4148" s="90" t="s">
        <v>1218</v>
      </c>
      <c r="J4148" s="116">
        <v>10448</v>
      </c>
      <c r="K4148" s="90" t="s">
        <v>1963</v>
      </c>
      <c r="L4148" s="90" t="s">
        <v>591</v>
      </c>
      <c r="M4148" s="94" t="str">
        <f t="shared" si="67"/>
        <v>CUESTA Esteban</v>
      </c>
      <c r="N4148" s="94" t="str">
        <f>IFERROR(VLOOKUP(A4148,'[2]CLASES-TEMPORADA 2022_2023-2023'!$A:$M,12,0),"")</f>
        <v/>
      </c>
      <c r="O4148" s="90" t="str">
        <f>IFERROR(VLOOKUP(A4148,'[2]CLASES-TEMPORADA 2022_2023-2023'!$A:$M,13,0),"")</f>
        <v/>
      </c>
    </row>
    <row r="4149" spans="1:15" s="94" customFormat="1" x14ac:dyDescent="0.2">
      <c r="A4149" s="116">
        <v>8659</v>
      </c>
      <c r="B4149" s="90" t="s">
        <v>8750</v>
      </c>
      <c r="C4149" s="90" t="s">
        <v>69</v>
      </c>
      <c r="D4149" s="90" t="s">
        <v>84</v>
      </c>
      <c r="E4149" s="90" t="s">
        <v>41</v>
      </c>
      <c r="F4149" s="90" t="s">
        <v>7201</v>
      </c>
      <c r="G4149" s="90" t="s">
        <v>17393</v>
      </c>
      <c r="H4149" s="90" t="s">
        <v>913</v>
      </c>
      <c r="I4149" s="90" t="s">
        <v>1132</v>
      </c>
      <c r="J4149" s="116">
        <v>626</v>
      </c>
      <c r="K4149" s="90" t="s">
        <v>1963</v>
      </c>
      <c r="L4149" s="90" t="s">
        <v>591</v>
      </c>
      <c r="M4149" s="94" t="str">
        <f t="shared" si="67"/>
        <v>PEREZ David</v>
      </c>
      <c r="N4149" s="94" t="str">
        <f>IFERROR(VLOOKUP(A4149,'[2]CLASES-TEMPORADA 2022_2023-2023'!$A:$M,12,0),"")</f>
        <v/>
      </c>
      <c r="O4149" s="90" t="str">
        <f>IFERROR(VLOOKUP(A4149,'[2]CLASES-TEMPORADA 2022_2023-2023'!$A:$M,13,0),"")</f>
        <v/>
      </c>
    </row>
    <row r="4150" spans="1:15" s="94" customFormat="1" x14ac:dyDescent="0.2">
      <c r="A4150" s="116">
        <v>8649</v>
      </c>
      <c r="B4150" s="90" t="s">
        <v>8750</v>
      </c>
      <c r="C4150" s="90" t="s">
        <v>1438</v>
      </c>
      <c r="D4150" s="90" t="s">
        <v>6847</v>
      </c>
      <c r="E4150" s="90" t="s">
        <v>109</v>
      </c>
      <c r="F4150" s="90" t="s">
        <v>7202</v>
      </c>
      <c r="G4150" s="90" t="s">
        <v>17394</v>
      </c>
      <c r="H4150" s="90" t="s">
        <v>913</v>
      </c>
      <c r="I4150" s="90" t="s">
        <v>968</v>
      </c>
      <c r="J4150" s="116">
        <v>115</v>
      </c>
      <c r="K4150" s="90" t="s">
        <v>1963</v>
      </c>
      <c r="L4150" s="90" t="s">
        <v>586</v>
      </c>
      <c r="M4150" s="94" t="str">
        <f t="shared" si="67"/>
        <v>DIEZ Juan Carlos</v>
      </c>
      <c r="N4150" s="94" t="str">
        <f>IFERROR(VLOOKUP(A4150,'[2]CLASES-TEMPORADA 2022_2023-2023'!$A:$M,12,0),"")</f>
        <v/>
      </c>
      <c r="O4150" s="90" t="str">
        <f>IFERROR(VLOOKUP(A4150,'[2]CLASES-TEMPORADA 2022_2023-2023'!$A:$M,13,0),"")</f>
        <v/>
      </c>
    </row>
    <row r="4151" spans="1:15" s="94" customFormat="1" x14ac:dyDescent="0.2">
      <c r="A4151" s="116">
        <v>8648</v>
      </c>
      <c r="B4151" s="90" t="s">
        <v>8750</v>
      </c>
      <c r="C4151" s="90" t="s">
        <v>1438</v>
      </c>
      <c r="D4151" s="90" t="s">
        <v>22</v>
      </c>
      <c r="E4151" s="90" t="s">
        <v>3209</v>
      </c>
      <c r="F4151" s="90" t="s">
        <v>7203</v>
      </c>
      <c r="G4151" s="90" t="s">
        <v>17395</v>
      </c>
      <c r="H4151" s="90" t="s">
        <v>909</v>
      </c>
      <c r="I4151" s="90" t="s">
        <v>1143</v>
      </c>
      <c r="J4151" s="116">
        <v>76</v>
      </c>
      <c r="K4151" s="90" t="s">
        <v>1963</v>
      </c>
      <c r="L4151" s="90" t="s">
        <v>583</v>
      </c>
      <c r="M4151" s="94" t="str">
        <f t="shared" si="67"/>
        <v>DIEZ Jose Luis</v>
      </c>
      <c r="N4151" s="94" t="str">
        <f>IFERROR(VLOOKUP(A4151,'[2]CLASES-TEMPORADA 2022_2023-2023'!$A:$M,12,0),"")</f>
        <v/>
      </c>
      <c r="O4151" s="90" t="str">
        <f>IFERROR(VLOOKUP(A4151,'[2]CLASES-TEMPORADA 2022_2023-2023'!$A:$M,13,0),"")</f>
        <v/>
      </c>
    </row>
    <row r="4152" spans="1:15" s="94" customFormat="1" x14ac:dyDescent="0.2">
      <c r="A4152" s="116">
        <v>8645</v>
      </c>
      <c r="B4152" s="90" t="s">
        <v>10851</v>
      </c>
      <c r="C4152" s="90" t="s">
        <v>118</v>
      </c>
      <c r="D4152" s="90" t="s">
        <v>22</v>
      </c>
      <c r="E4152" s="90" t="s">
        <v>7204</v>
      </c>
      <c r="F4152" s="90" t="s">
        <v>7205</v>
      </c>
      <c r="G4152" s="90" t="s">
        <v>17396</v>
      </c>
      <c r="H4152" s="90" t="s">
        <v>913</v>
      </c>
      <c r="I4152" s="90" t="s">
        <v>377</v>
      </c>
      <c r="J4152" s="116">
        <v>674</v>
      </c>
      <c r="K4152" s="90" t="s">
        <v>1963</v>
      </c>
      <c r="L4152" s="90" t="s">
        <v>184</v>
      </c>
      <c r="M4152" s="94" t="str">
        <f t="shared" si="67"/>
        <v>REDONDO Aurea</v>
      </c>
      <c r="N4152" s="94" t="str">
        <f>IFERROR(VLOOKUP(A4152,'[2]CLASES-TEMPORADA 2022_2023-2023'!$A:$M,12,0),"")</f>
        <v/>
      </c>
      <c r="O4152" s="90" t="str">
        <f>IFERROR(VLOOKUP(A4152,'[2]CLASES-TEMPORADA 2022_2023-2023'!$A:$M,13,0),"")</f>
        <v/>
      </c>
    </row>
    <row r="4153" spans="1:15" s="94" customFormat="1" x14ac:dyDescent="0.2">
      <c r="A4153" s="116">
        <v>8643</v>
      </c>
      <c r="B4153" s="90" t="s">
        <v>10851</v>
      </c>
      <c r="C4153" s="90" t="s">
        <v>1774</v>
      </c>
      <c r="D4153" s="90" t="s">
        <v>22</v>
      </c>
      <c r="E4153" s="90" t="s">
        <v>3482</v>
      </c>
      <c r="F4153" s="90" t="s">
        <v>7206</v>
      </c>
      <c r="G4153" s="90" t="s">
        <v>17397</v>
      </c>
      <c r="H4153" s="90" t="s">
        <v>913</v>
      </c>
      <c r="I4153" s="90" t="s">
        <v>1249</v>
      </c>
      <c r="J4153" s="116">
        <v>10181</v>
      </c>
      <c r="K4153" s="90" t="s">
        <v>1963</v>
      </c>
      <c r="L4153" s="90" t="s">
        <v>583</v>
      </c>
      <c r="M4153" s="94" t="str">
        <f t="shared" ref="M4153:M4216" si="68">CONCATENATE(C4153," ",PROPER(E4153))</f>
        <v>CIFUENTES Mireia</v>
      </c>
      <c r="N4153" s="94" t="str">
        <f>IFERROR(VLOOKUP(A4153,'[2]CLASES-TEMPORADA 2022_2023-2023'!$A:$M,12,0),"")</f>
        <v/>
      </c>
      <c r="O4153" s="90" t="str">
        <f>IFERROR(VLOOKUP(A4153,'[2]CLASES-TEMPORADA 2022_2023-2023'!$A:$M,13,0),"")</f>
        <v/>
      </c>
    </row>
    <row r="4154" spans="1:15" s="94" customFormat="1" x14ac:dyDescent="0.2">
      <c r="A4154" s="116">
        <v>8640</v>
      </c>
      <c r="B4154" s="90" t="s">
        <v>8750</v>
      </c>
      <c r="C4154" s="90" t="s">
        <v>86</v>
      </c>
      <c r="D4154" s="90" t="s">
        <v>46</v>
      </c>
      <c r="E4154" s="90" t="s">
        <v>119</v>
      </c>
      <c r="F4154" s="90" t="s">
        <v>7207</v>
      </c>
      <c r="G4154" s="90" t="s">
        <v>17398</v>
      </c>
      <c r="H4154" s="90" t="s">
        <v>913</v>
      </c>
      <c r="I4154" s="90" t="s">
        <v>4374</v>
      </c>
      <c r="J4154" s="116">
        <v>10466</v>
      </c>
      <c r="K4154" s="90" t="s">
        <v>1963</v>
      </c>
      <c r="L4154" s="90" t="s">
        <v>583</v>
      </c>
      <c r="M4154" s="94" t="str">
        <f t="shared" si="68"/>
        <v>RAMIREZ Ruben</v>
      </c>
      <c r="N4154" s="94" t="str">
        <f>IFERROR(VLOOKUP(A4154,'[2]CLASES-TEMPORADA 2022_2023-2023'!$A:$M,12,0),"")</f>
        <v/>
      </c>
      <c r="O4154" s="90" t="str">
        <f>IFERROR(VLOOKUP(A4154,'[2]CLASES-TEMPORADA 2022_2023-2023'!$A:$M,13,0),"")</f>
        <v/>
      </c>
    </row>
    <row r="4155" spans="1:15" s="94" customFormat="1" x14ac:dyDescent="0.2">
      <c r="A4155" s="116">
        <v>8637</v>
      </c>
      <c r="B4155" s="90" t="s">
        <v>8750</v>
      </c>
      <c r="C4155" s="90" t="s">
        <v>7208</v>
      </c>
      <c r="D4155" s="90" t="s">
        <v>7209</v>
      </c>
      <c r="E4155" s="90" t="s">
        <v>7210</v>
      </c>
      <c r="F4155" s="90" t="s">
        <v>7211</v>
      </c>
      <c r="G4155" s="90" t="s">
        <v>17399</v>
      </c>
      <c r="H4155" s="90" t="s">
        <v>913</v>
      </c>
      <c r="I4155" s="90" t="s">
        <v>3067</v>
      </c>
      <c r="J4155" s="116">
        <v>10188</v>
      </c>
      <c r="K4155" s="90" t="s">
        <v>2083</v>
      </c>
      <c r="L4155" s="90" t="s">
        <v>602</v>
      </c>
      <c r="M4155" s="94" t="str">
        <f t="shared" si="68"/>
        <v>ALIN Dacian</v>
      </c>
      <c r="N4155" s="94" t="str">
        <f>IFERROR(VLOOKUP(A4155,'[2]CLASES-TEMPORADA 2022_2023-2023'!$A:$M,12,0),"")</f>
        <v/>
      </c>
      <c r="O4155" s="90" t="str">
        <f>IFERROR(VLOOKUP(A4155,'[2]CLASES-TEMPORADA 2022_2023-2023'!$A:$M,13,0),"")</f>
        <v/>
      </c>
    </row>
    <row r="4156" spans="1:15" s="94" customFormat="1" x14ac:dyDescent="0.2">
      <c r="A4156" s="116">
        <v>8636</v>
      </c>
      <c r="B4156" s="90" t="s">
        <v>8750</v>
      </c>
      <c r="C4156" s="90" t="s">
        <v>36</v>
      </c>
      <c r="D4156" s="90" t="s">
        <v>46</v>
      </c>
      <c r="E4156" s="90" t="s">
        <v>76</v>
      </c>
      <c r="F4156" s="90" t="s">
        <v>7212</v>
      </c>
      <c r="G4156" s="90" t="s">
        <v>17400</v>
      </c>
      <c r="H4156" s="90" t="s">
        <v>920</v>
      </c>
      <c r="I4156" s="90" t="s">
        <v>1032</v>
      </c>
      <c r="J4156" s="116">
        <v>10224</v>
      </c>
      <c r="K4156" s="90" t="s">
        <v>1963</v>
      </c>
      <c r="L4156" s="90" t="s">
        <v>585</v>
      </c>
      <c r="M4156" s="94" t="str">
        <f t="shared" si="68"/>
        <v>ROMERO Jose Manuel</v>
      </c>
      <c r="N4156" s="94" t="str">
        <f>IFERROR(VLOOKUP(A4156,'[2]CLASES-TEMPORADA 2022_2023-2023'!$A:$M,12,0),"")</f>
        <v/>
      </c>
      <c r="O4156" s="90" t="str">
        <f>IFERROR(VLOOKUP(A4156,'[2]CLASES-TEMPORADA 2022_2023-2023'!$A:$M,13,0),"")</f>
        <v/>
      </c>
    </row>
    <row r="4157" spans="1:15" s="94" customFormat="1" x14ac:dyDescent="0.2">
      <c r="A4157" s="116">
        <v>8626</v>
      </c>
      <c r="B4157" s="90" t="s">
        <v>8750</v>
      </c>
      <c r="C4157" s="90" t="s">
        <v>29</v>
      </c>
      <c r="D4157" s="90" t="s">
        <v>46</v>
      </c>
      <c r="E4157" s="90" t="s">
        <v>2385</v>
      </c>
      <c r="F4157" s="90" t="s">
        <v>6932</v>
      </c>
      <c r="G4157" s="90" t="s">
        <v>17401</v>
      </c>
      <c r="H4157" s="90" t="s">
        <v>913</v>
      </c>
      <c r="I4157" s="90" t="s">
        <v>921</v>
      </c>
      <c r="J4157" s="116">
        <v>78</v>
      </c>
      <c r="K4157" s="90" t="s">
        <v>1963</v>
      </c>
      <c r="L4157" s="90" t="s">
        <v>583</v>
      </c>
      <c r="M4157" s="94" t="str">
        <f t="shared" si="68"/>
        <v>SANCHEZ Roberto</v>
      </c>
      <c r="N4157" s="94" t="str">
        <f>IFERROR(VLOOKUP(A4157,'[2]CLASES-TEMPORADA 2022_2023-2023'!$A:$M,12,0),"")</f>
        <v/>
      </c>
      <c r="O4157" s="90" t="str">
        <f>IFERROR(VLOOKUP(A4157,'[2]CLASES-TEMPORADA 2022_2023-2023'!$A:$M,13,0),"")</f>
        <v/>
      </c>
    </row>
    <row r="4158" spans="1:15" s="94" customFormat="1" x14ac:dyDescent="0.2">
      <c r="A4158" s="116">
        <v>8620</v>
      </c>
      <c r="B4158" s="90" t="s">
        <v>8750</v>
      </c>
      <c r="C4158" s="90" t="s">
        <v>17402</v>
      </c>
      <c r="D4158" s="90"/>
      <c r="E4158" s="90" t="s">
        <v>17403</v>
      </c>
      <c r="F4158" s="90" t="s">
        <v>3032</v>
      </c>
      <c r="G4158" s="90" t="s">
        <v>17404</v>
      </c>
      <c r="H4158" s="90" t="s">
        <v>913</v>
      </c>
      <c r="I4158" s="90" t="s">
        <v>873</v>
      </c>
      <c r="J4158" s="116">
        <v>10427</v>
      </c>
      <c r="K4158" s="90" t="s">
        <v>2079</v>
      </c>
      <c r="L4158" s="90" t="s">
        <v>583</v>
      </c>
      <c r="M4158" s="94" t="str">
        <f t="shared" si="68"/>
        <v>PLUGARU Alexandru-Constantin</v>
      </c>
      <c r="N4158" s="94" t="str">
        <f>IFERROR(VLOOKUP(A4158,'[2]CLASES-TEMPORADA 2022_2023-2023'!$A:$M,12,0),"")</f>
        <v/>
      </c>
      <c r="O4158" s="90" t="str">
        <f>IFERROR(VLOOKUP(A4158,'[2]CLASES-TEMPORADA 2022_2023-2023'!$A:$M,13,0),"")</f>
        <v/>
      </c>
    </row>
    <row r="4159" spans="1:15" s="94" customFormat="1" x14ac:dyDescent="0.2">
      <c r="A4159" s="116">
        <v>8618</v>
      </c>
      <c r="B4159" s="90" t="s">
        <v>8750</v>
      </c>
      <c r="C4159" s="90" t="s">
        <v>7213</v>
      </c>
      <c r="D4159" s="90" t="s">
        <v>17405</v>
      </c>
      <c r="E4159" s="90" t="s">
        <v>17406</v>
      </c>
      <c r="F4159" s="90" t="s">
        <v>7214</v>
      </c>
      <c r="G4159" s="90" t="s">
        <v>17407</v>
      </c>
      <c r="H4159" s="90" t="s">
        <v>909</v>
      </c>
      <c r="I4159" s="90" t="s">
        <v>5078</v>
      </c>
      <c r="J4159" s="116">
        <v>10401</v>
      </c>
      <c r="K4159" s="90" t="s">
        <v>1963</v>
      </c>
      <c r="L4159" s="90" t="s">
        <v>583</v>
      </c>
      <c r="M4159" s="94" t="str">
        <f t="shared" si="68"/>
        <v>DRAGO Federico Piero</v>
      </c>
      <c r="N4159" s="94" t="str">
        <f>IFERROR(VLOOKUP(A4159,'[2]CLASES-TEMPORADA 2022_2023-2023'!$A:$M,12,0),"")</f>
        <v/>
      </c>
      <c r="O4159" s="90" t="str">
        <f>IFERROR(VLOOKUP(A4159,'[2]CLASES-TEMPORADA 2022_2023-2023'!$A:$M,13,0),"")</f>
        <v/>
      </c>
    </row>
    <row r="4160" spans="1:15" s="94" customFormat="1" x14ac:dyDescent="0.2">
      <c r="A4160" s="116">
        <v>8617</v>
      </c>
      <c r="B4160" s="90" t="s">
        <v>8750</v>
      </c>
      <c r="C4160" s="90" t="s">
        <v>26</v>
      </c>
      <c r="D4160" s="90" t="s">
        <v>1433</v>
      </c>
      <c r="E4160" s="90" t="s">
        <v>7215</v>
      </c>
      <c r="F4160" s="90" t="s">
        <v>7216</v>
      </c>
      <c r="G4160" s="90" t="s">
        <v>17408</v>
      </c>
      <c r="H4160" s="90" t="s">
        <v>913</v>
      </c>
      <c r="I4160" s="90" t="s">
        <v>2098</v>
      </c>
      <c r="J4160" s="116">
        <v>323</v>
      </c>
      <c r="K4160" s="90" t="s">
        <v>1963</v>
      </c>
      <c r="L4160" s="90" t="s">
        <v>591</v>
      </c>
      <c r="M4160" s="94" t="str">
        <f t="shared" si="68"/>
        <v>GOMEZ Daniel Jesus</v>
      </c>
      <c r="N4160" s="94" t="str">
        <f>IFERROR(VLOOKUP(A4160,'[2]CLASES-TEMPORADA 2022_2023-2023'!$A:$M,12,0),"")</f>
        <v/>
      </c>
      <c r="O4160" s="90" t="str">
        <f>IFERROR(VLOOKUP(A4160,'[2]CLASES-TEMPORADA 2022_2023-2023'!$A:$M,13,0),"")</f>
        <v/>
      </c>
    </row>
    <row r="4161" spans="1:15" s="94" customFormat="1" x14ac:dyDescent="0.2">
      <c r="A4161" s="116">
        <v>8605</v>
      </c>
      <c r="B4161" s="90" t="s">
        <v>8750</v>
      </c>
      <c r="C4161" s="90" t="s">
        <v>6762</v>
      </c>
      <c r="D4161" s="90" t="s">
        <v>7217</v>
      </c>
      <c r="E4161" s="90" t="s">
        <v>5595</v>
      </c>
      <c r="F4161" s="90" t="s">
        <v>6637</v>
      </c>
      <c r="G4161" s="90" t="s">
        <v>17409</v>
      </c>
      <c r="H4161" s="90" t="s">
        <v>913</v>
      </c>
      <c r="I4161" s="90" t="s">
        <v>1208</v>
      </c>
      <c r="J4161" s="116">
        <v>487</v>
      </c>
      <c r="K4161" s="90" t="s">
        <v>1963</v>
      </c>
      <c r="L4161" s="90" t="s">
        <v>520</v>
      </c>
      <c r="M4161" s="94" t="str">
        <f t="shared" si="68"/>
        <v>DIEGUEZ Emilio</v>
      </c>
      <c r="N4161" s="94" t="str">
        <f>IFERROR(VLOOKUP(A4161,'[2]CLASES-TEMPORADA 2022_2023-2023'!$A:$M,12,0),"")</f>
        <v/>
      </c>
      <c r="O4161" s="90" t="str">
        <f>IFERROR(VLOOKUP(A4161,'[2]CLASES-TEMPORADA 2022_2023-2023'!$A:$M,13,0),"")</f>
        <v/>
      </c>
    </row>
    <row r="4162" spans="1:15" s="94" customFormat="1" x14ac:dyDescent="0.2">
      <c r="A4162" s="116">
        <v>8596</v>
      </c>
      <c r="B4162" s="90" t="s">
        <v>8750</v>
      </c>
      <c r="C4162" s="90" t="s">
        <v>97</v>
      </c>
      <c r="D4162" s="90" t="s">
        <v>31</v>
      </c>
      <c r="E4162" s="90" t="s">
        <v>2796</v>
      </c>
      <c r="F4162" s="90" t="s">
        <v>7218</v>
      </c>
      <c r="G4162" s="90" t="s">
        <v>17410</v>
      </c>
      <c r="H4162" s="90" t="s">
        <v>909</v>
      </c>
      <c r="I4162" s="90" t="s">
        <v>1241</v>
      </c>
      <c r="J4162" s="116">
        <v>10116</v>
      </c>
      <c r="K4162" s="90" t="s">
        <v>1963</v>
      </c>
      <c r="L4162" s="90" t="s">
        <v>598</v>
      </c>
      <c r="M4162" s="94" t="str">
        <f t="shared" si="68"/>
        <v>ROBLES Ignacio</v>
      </c>
      <c r="N4162" s="94">
        <f>IFERROR(VLOOKUP(A4162,'[2]CLASES-TEMPORADA 2022_2023-2023'!$A:$M,12,0),"")</f>
        <v>2</v>
      </c>
      <c r="O4162" s="90" t="str">
        <f>IFERROR(VLOOKUP(A4162,'[2]CLASES-TEMPORADA 2022_2023-2023'!$A:$M,13,0),"")</f>
        <v>INT</v>
      </c>
    </row>
    <row r="4163" spans="1:15" s="94" customFormat="1" x14ac:dyDescent="0.2">
      <c r="A4163" s="116">
        <v>8586</v>
      </c>
      <c r="B4163" s="90" t="s">
        <v>8750</v>
      </c>
      <c r="C4163" s="90" t="s">
        <v>55</v>
      </c>
      <c r="D4163" s="90" t="s">
        <v>1511</v>
      </c>
      <c r="E4163" s="90" t="s">
        <v>20</v>
      </c>
      <c r="F4163" s="90" t="s">
        <v>7219</v>
      </c>
      <c r="G4163" s="90" t="s">
        <v>17411</v>
      </c>
      <c r="H4163" s="90" t="s">
        <v>913</v>
      </c>
      <c r="I4163" s="90" t="s">
        <v>1177</v>
      </c>
      <c r="J4163" s="116">
        <v>80</v>
      </c>
      <c r="K4163" s="90" t="s">
        <v>1963</v>
      </c>
      <c r="L4163" s="90" t="s">
        <v>185</v>
      </c>
      <c r="M4163" s="94" t="str">
        <f t="shared" si="68"/>
        <v>GARRIDO Adrian</v>
      </c>
      <c r="N4163" s="94" t="str">
        <f>IFERROR(VLOOKUP(A4163,'[2]CLASES-TEMPORADA 2022_2023-2023'!$A:$M,12,0),"")</f>
        <v/>
      </c>
      <c r="O4163" s="90" t="str">
        <f>IFERROR(VLOOKUP(A4163,'[2]CLASES-TEMPORADA 2022_2023-2023'!$A:$M,13,0),"")</f>
        <v/>
      </c>
    </row>
    <row r="4164" spans="1:15" s="94" customFormat="1" x14ac:dyDescent="0.2">
      <c r="A4164" s="116">
        <v>8584</v>
      </c>
      <c r="B4164" s="90" t="s">
        <v>8750</v>
      </c>
      <c r="C4164" s="90" t="s">
        <v>1510</v>
      </c>
      <c r="D4164" s="90" t="s">
        <v>22</v>
      </c>
      <c r="E4164" s="90" t="s">
        <v>57</v>
      </c>
      <c r="F4164" s="90" t="s">
        <v>7220</v>
      </c>
      <c r="G4164" s="90" t="s">
        <v>17412</v>
      </c>
      <c r="H4164" s="90" t="s">
        <v>920</v>
      </c>
      <c r="I4164" s="90" t="s">
        <v>947</v>
      </c>
      <c r="J4164" s="116">
        <v>274</v>
      </c>
      <c r="K4164" s="90" t="s">
        <v>1963</v>
      </c>
      <c r="L4164" s="90" t="s">
        <v>588</v>
      </c>
      <c r="M4164" s="94" t="str">
        <f t="shared" si="68"/>
        <v>OTEO Fernando</v>
      </c>
      <c r="N4164" s="94" t="str">
        <f>IFERROR(VLOOKUP(A4164,'[2]CLASES-TEMPORADA 2022_2023-2023'!$A:$M,12,0),"")</f>
        <v/>
      </c>
      <c r="O4164" s="90" t="str">
        <f>IFERROR(VLOOKUP(A4164,'[2]CLASES-TEMPORADA 2022_2023-2023'!$A:$M,13,0),"")</f>
        <v/>
      </c>
    </row>
    <row r="4165" spans="1:15" s="94" customFormat="1" x14ac:dyDescent="0.2">
      <c r="A4165" s="116">
        <v>8583</v>
      </c>
      <c r="B4165" s="90" t="s">
        <v>8750</v>
      </c>
      <c r="C4165" s="90" t="s">
        <v>1510</v>
      </c>
      <c r="D4165" s="90" t="s">
        <v>22</v>
      </c>
      <c r="E4165" s="90" t="s">
        <v>4209</v>
      </c>
      <c r="F4165" s="90" t="s">
        <v>7221</v>
      </c>
      <c r="G4165" s="90" t="s">
        <v>17413</v>
      </c>
      <c r="H4165" s="90" t="s">
        <v>920</v>
      </c>
      <c r="I4165" s="90" t="s">
        <v>926</v>
      </c>
      <c r="J4165" s="116">
        <v>100</v>
      </c>
      <c r="K4165" s="90" t="s">
        <v>1963</v>
      </c>
      <c r="L4165" s="90" t="s">
        <v>588</v>
      </c>
      <c r="M4165" s="94" t="str">
        <f t="shared" si="68"/>
        <v>OTEO Iñaki</v>
      </c>
      <c r="N4165" s="94" t="str">
        <f>IFERROR(VLOOKUP(A4165,'[2]CLASES-TEMPORADA 2022_2023-2023'!$A:$M,12,0),"")</f>
        <v/>
      </c>
      <c r="O4165" s="90" t="str">
        <f>IFERROR(VLOOKUP(A4165,'[2]CLASES-TEMPORADA 2022_2023-2023'!$A:$M,13,0),"")</f>
        <v/>
      </c>
    </row>
    <row r="4166" spans="1:15" s="94" customFormat="1" x14ac:dyDescent="0.2">
      <c r="A4166" s="116">
        <v>8580</v>
      </c>
      <c r="B4166" s="90" t="s">
        <v>8750</v>
      </c>
      <c r="C4166" s="90" t="s">
        <v>103</v>
      </c>
      <c r="D4166" s="90" t="s">
        <v>7222</v>
      </c>
      <c r="E4166" s="90" t="s">
        <v>108</v>
      </c>
      <c r="F4166" s="90" t="s">
        <v>7223</v>
      </c>
      <c r="G4166" s="90" t="s">
        <v>17414</v>
      </c>
      <c r="H4166" s="90" t="s">
        <v>920</v>
      </c>
      <c r="I4166" s="90" t="s">
        <v>926</v>
      </c>
      <c r="J4166" s="116">
        <v>100</v>
      </c>
      <c r="K4166" s="90" t="s">
        <v>1963</v>
      </c>
      <c r="L4166" s="90" t="s">
        <v>588</v>
      </c>
      <c r="M4166" s="94" t="str">
        <f t="shared" si="68"/>
        <v>PEREIRA Sergio</v>
      </c>
      <c r="N4166" s="94" t="str">
        <f>IFERROR(VLOOKUP(A4166,'[2]CLASES-TEMPORADA 2022_2023-2023'!$A:$M,12,0),"")</f>
        <v/>
      </c>
      <c r="O4166" s="90" t="str">
        <f>IFERROR(VLOOKUP(A4166,'[2]CLASES-TEMPORADA 2022_2023-2023'!$A:$M,13,0),"")</f>
        <v/>
      </c>
    </row>
    <row r="4167" spans="1:15" s="94" customFormat="1" x14ac:dyDescent="0.2">
      <c r="A4167" s="116">
        <v>8558</v>
      </c>
      <c r="B4167" s="90" t="s">
        <v>8750</v>
      </c>
      <c r="C4167" s="90" t="s">
        <v>69</v>
      </c>
      <c r="D4167" s="90" t="s">
        <v>25</v>
      </c>
      <c r="E4167" s="90" t="s">
        <v>2040</v>
      </c>
      <c r="F4167" s="90" t="s">
        <v>17415</v>
      </c>
      <c r="G4167" s="90" t="s">
        <v>17416</v>
      </c>
      <c r="H4167" s="90" t="s">
        <v>920</v>
      </c>
      <c r="I4167" s="90" t="s">
        <v>16045</v>
      </c>
      <c r="J4167" s="116">
        <v>10495</v>
      </c>
      <c r="K4167" s="90" t="s">
        <v>1963</v>
      </c>
      <c r="L4167" s="90" t="s">
        <v>591</v>
      </c>
      <c r="M4167" s="94" t="str">
        <f t="shared" si="68"/>
        <v>PEREZ Juan</v>
      </c>
      <c r="N4167" s="94" t="str">
        <f>IFERROR(VLOOKUP(A4167,'[2]CLASES-TEMPORADA 2022_2023-2023'!$A:$M,12,0),"")</f>
        <v/>
      </c>
      <c r="O4167" s="90" t="str">
        <f>IFERROR(VLOOKUP(A4167,'[2]CLASES-TEMPORADA 2022_2023-2023'!$A:$M,13,0),"")</f>
        <v/>
      </c>
    </row>
    <row r="4168" spans="1:15" s="94" customFormat="1" x14ac:dyDescent="0.2">
      <c r="A4168" s="116">
        <v>8551</v>
      </c>
      <c r="B4168" s="90" t="s">
        <v>8750</v>
      </c>
      <c r="C4168" s="90" t="s">
        <v>7225</v>
      </c>
      <c r="D4168" s="90"/>
      <c r="E4168" s="90" t="s">
        <v>7226</v>
      </c>
      <c r="F4168" s="90" t="s">
        <v>7227</v>
      </c>
      <c r="G4168" s="90" t="s">
        <v>17417</v>
      </c>
      <c r="H4168" s="90" t="s">
        <v>920</v>
      </c>
      <c r="I4168" s="90" t="s">
        <v>2046</v>
      </c>
      <c r="J4168" s="116">
        <v>671</v>
      </c>
      <c r="K4168" s="90" t="s">
        <v>2707</v>
      </c>
      <c r="L4168" s="90" t="s">
        <v>184</v>
      </c>
      <c r="M4168" s="94" t="str">
        <f t="shared" si="68"/>
        <v>ORRU Gian Marco</v>
      </c>
      <c r="N4168" s="94" t="str">
        <f>IFERROR(VLOOKUP(A4168,'[2]CLASES-TEMPORADA 2022_2023-2023'!$A:$M,12,0),"")</f>
        <v/>
      </c>
      <c r="O4168" s="90" t="str">
        <f>IFERROR(VLOOKUP(A4168,'[2]CLASES-TEMPORADA 2022_2023-2023'!$A:$M,13,0),"")</f>
        <v/>
      </c>
    </row>
    <row r="4169" spans="1:15" s="94" customFormat="1" x14ac:dyDescent="0.2">
      <c r="A4169" s="116">
        <v>8538</v>
      </c>
      <c r="B4169" s="90" t="s">
        <v>8750</v>
      </c>
      <c r="C4169" s="90" t="s">
        <v>26</v>
      </c>
      <c r="D4169" s="90" t="s">
        <v>28</v>
      </c>
      <c r="E4169" s="90" t="s">
        <v>105</v>
      </c>
      <c r="F4169" s="90" t="s">
        <v>17418</v>
      </c>
      <c r="G4169" s="90" t="s">
        <v>17419</v>
      </c>
      <c r="H4169" s="90" t="s">
        <v>909</v>
      </c>
      <c r="I4169" s="90" t="s">
        <v>908</v>
      </c>
      <c r="J4169" s="116">
        <v>31</v>
      </c>
      <c r="K4169" s="90" t="s">
        <v>1963</v>
      </c>
      <c r="L4169" s="90" t="s">
        <v>591</v>
      </c>
      <c r="M4169" s="94" t="str">
        <f t="shared" si="68"/>
        <v>GOMEZ Francisco Javier</v>
      </c>
      <c r="N4169" s="94">
        <f>IFERROR(VLOOKUP(A4169,'[2]CLASES-TEMPORADA 2022_2023-2023'!$A:$M,12,0),"")</f>
        <v>6</v>
      </c>
      <c r="O4169" s="90">
        <f>IFERROR(VLOOKUP(A4169,'[2]CLASES-TEMPORADA 2022_2023-2023'!$A:$M,13,0),"")</f>
        <v>0</v>
      </c>
    </row>
    <row r="4170" spans="1:15" s="94" customFormat="1" x14ac:dyDescent="0.2">
      <c r="A4170" s="116">
        <v>8537</v>
      </c>
      <c r="B4170" s="90" t="s">
        <v>8750</v>
      </c>
      <c r="C4170" s="90" t="s">
        <v>7228</v>
      </c>
      <c r="D4170" s="90" t="s">
        <v>22</v>
      </c>
      <c r="E4170" s="90" t="s">
        <v>1086</v>
      </c>
      <c r="F4170" s="90" t="s">
        <v>7229</v>
      </c>
      <c r="G4170" s="90" t="s">
        <v>17420</v>
      </c>
      <c r="H4170" s="90" t="s">
        <v>920</v>
      </c>
      <c r="I4170" s="90" t="s">
        <v>1130</v>
      </c>
      <c r="J4170" s="116">
        <v>58</v>
      </c>
      <c r="K4170" s="90" t="s">
        <v>1963</v>
      </c>
      <c r="L4170" s="90" t="s">
        <v>184</v>
      </c>
      <c r="M4170" s="94" t="str">
        <f t="shared" si="68"/>
        <v>SUERO Francisco Jose</v>
      </c>
      <c r="N4170" s="94" t="str">
        <f>IFERROR(VLOOKUP(A4170,'[2]CLASES-TEMPORADA 2022_2023-2023'!$A:$M,12,0),"")</f>
        <v/>
      </c>
      <c r="O4170" s="90" t="str">
        <f>IFERROR(VLOOKUP(A4170,'[2]CLASES-TEMPORADA 2022_2023-2023'!$A:$M,13,0),"")</f>
        <v/>
      </c>
    </row>
    <row r="4171" spans="1:15" s="94" customFormat="1" x14ac:dyDescent="0.2">
      <c r="A4171" s="116">
        <v>8530</v>
      </c>
      <c r="B4171" s="90" t="s">
        <v>8750</v>
      </c>
      <c r="C4171" s="90" t="s">
        <v>3665</v>
      </c>
      <c r="D4171" s="90" t="s">
        <v>4449</v>
      </c>
      <c r="E4171" s="90" t="s">
        <v>45</v>
      </c>
      <c r="F4171" s="90" t="s">
        <v>7230</v>
      </c>
      <c r="G4171" s="90" t="s">
        <v>17421</v>
      </c>
      <c r="H4171" s="90" t="s">
        <v>913</v>
      </c>
      <c r="I4171" s="90" t="s">
        <v>1210</v>
      </c>
      <c r="J4171" s="116">
        <v>668</v>
      </c>
      <c r="K4171" s="90" t="s">
        <v>1963</v>
      </c>
      <c r="L4171" s="90" t="s">
        <v>585</v>
      </c>
      <c r="M4171" s="94" t="str">
        <f t="shared" si="68"/>
        <v>FUSTER Jose</v>
      </c>
      <c r="N4171" s="94" t="str">
        <f>IFERROR(VLOOKUP(A4171,'[2]CLASES-TEMPORADA 2022_2023-2023'!$A:$M,12,0),"")</f>
        <v/>
      </c>
      <c r="O4171" s="90" t="str">
        <f>IFERROR(VLOOKUP(A4171,'[2]CLASES-TEMPORADA 2022_2023-2023'!$A:$M,13,0),"")</f>
        <v/>
      </c>
    </row>
    <row r="4172" spans="1:15" s="94" customFormat="1" x14ac:dyDescent="0.2">
      <c r="A4172" s="116">
        <v>8521</v>
      </c>
      <c r="B4172" s="90" t="s">
        <v>8750</v>
      </c>
      <c r="C4172" s="90" t="s">
        <v>7231</v>
      </c>
      <c r="D4172" s="90" t="s">
        <v>4375</v>
      </c>
      <c r="E4172" s="90" t="s">
        <v>7232</v>
      </c>
      <c r="F4172" s="90" t="s">
        <v>7233</v>
      </c>
      <c r="G4172" s="90" t="s">
        <v>17422</v>
      </c>
      <c r="H4172" s="90" t="s">
        <v>920</v>
      </c>
      <c r="I4172" s="90" t="s">
        <v>1008</v>
      </c>
      <c r="J4172" s="116">
        <v>10086</v>
      </c>
      <c r="K4172" s="90" t="s">
        <v>1963</v>
      </c>
      <c r="L4172" s="90" t="s">
        <v>588</v>
      </c>
      <c r="M4172" s="94" t="str">
        <f t="shared" si="68"/>
        <v>URQUIZU Juan Ramon</v>
      </c>
      <c r="N4172" s="94" t="str">
        <f>IFERROR(VLOOKUP(A4172,'[2]CLASES-TEMPORADA 2022_2023-2023'!$A:$M,12,0),"")</f>
        <v/>
      </c>
      <c r="O4172" s="90" t="str">
        <f>IFERROR(VLOOKUP(A4172,'[2]CLASES-TEMPORADA 2022_2023-2023'!$A:$M,13,0),"")</f>
        <v/>
      </c>
    </row>
    <row r="4173" spans="1:15" s="94" customFormat="1" x14ac:dyDescent="0.2">
      <c r="A4173" s="116">
        <v>8520</v>
      </c>
      <c r="B4173" s="90" t="s">
        <v>8750</v>
      </c>
      <c r="C4173" s="90" t="s">
        <v>1404</v>
      </c>
      <c r="D4173" s="90" t="s">
        <v>1043</v>
      </c>
      <c r="E4173" s="90" t="s">
        <v>7234</v>
      </c>
      <c r="F4173" s="90" t="s">
        <v>3950</v>
      </c>
      <c r="G4173" s="90" t="s">
        <v>17423</v>
      </c>
      <c r="H4173" s="90" t="s">
        <v>920</v>
      </c>
      <c r="I4173" s="90" t="s">
        <v>1008</v>
      </c>
      <c r="J4173" s="116">
        <v>10086</v>
      </c>
      <c r="K4173" s="90" t="s">
        <v>1963</v>
      </c>
      <c r="L4173" s="90" t="s">
        <v>588</v>
      </c>
      <c r="M4173" s="94" t="str">
        <f t="shared" si="68"/>
        <v>ANTON Emiliano</v>
      </c>
      <c r="N4173" s="94" t="str">
        <f>IFERROR(VLOOKUP(A4173,'[2]CLASES-TEMPORADA 2022_2023-2023'!$A:$M,12,0),"")</f>
        <v/>
      </c>
      <c r="O4173" s="90" t="str">
        <f>IFERROR(VLOOKUP(A4173,'[2]CLASES-TEMPORADA 2022_2023-2023'!$A:$M,13,0),"")</f>
        <v/>
      </c>
    </row>
    <row r="4174" spans="1:15" s="94" customFormat="1" x14ac:dyDescent="0.2">
      <c r="A4174" s="116">
        <v>8508</v>
      </c>
      <c r="B4174" s="90" t="s">
        <v>8750</v>
      </c>
      <c r="C4174" s="90" t="s">
        <v>7235</v>
      </c>
      <c r="D4174" s="90" t="s">
        <v>7236</v>
      </c>
      <c r="E4174" s="90" t="s">
        <v>2418</v>
      </c>
      <c r="F4174" s="90" t="s">
        <v>7237</v>
      </c>
      <c r="G4174" s="90" t="s">
        <v>17424</v>
      </c>
      <c r="H4174" s="90" t="s">
        <v>913</v>
      </c>
      <c r="I4174" s="90" t="s">
        <v>1220</v>
      </c>
      <c r="J4174" s="116">
        <v>10015</v>
      </c>
      <c r="K4174" s="90" t="s">
        <v>1963</v>
      </c>
      <c r="L4174" s="90" t="s">
        <v>588</v>
      </c>
      <c r="M4174" s="94" t="str">
        <f t="shared" si="68"/>
        <v>MENDAZONA Jon</v>
      </c>
      <c r="N4174" s="94" t="str">
        <f>IFERROR(VLOOKUP(A4174,'[2]CLASES-TEMPORADA 2022_2023-2023'!$A:$M,12,0),"")</f>
        <v/>
      </c>
      <c r="O4174" s="90" t="str">
        <f>IFERROR(VLOOKUP(A4174,'[2]CLASES-TEMPORADA 2022_2023-2023'!$A:$M,13,0),"")</f>
        <v/>
      </c>
    </row>
    <row r="4175" spans="1:15" s="94" customFormat="1" x14ac:dyDescent="0.2">
      <c r="A4175" s="116">
        <v>8407</v>
      </c>
      <c r="B4175" s="90" t="s">
        <v>8750</v>
      </c>
      <c r="C4175" s="90" t="s">
        <v>46</v>
      </c>
      <c r="D4175" s="90" t="s">
        <v>56</v>
      </c>
      <c r="E4175" s="90" t="s">
        <v>5991</v>
      </c>
      <c r="F4175" s="90" t="s">
        <v>7240</v>
      </c>
      <c r="G4175" s="90" t="s">
        <v>17425</v>
      </c>
      <c r="H4175" s="90" t="s">
        <v>913</v>
      </c>
      <c r="I4175" s="90" t="s">
        <v>952</v>
      </c>
      <c r="J4175" s="116">
        <v>308</v>
      </c>
      <c r="K4175" s="90" t="s">
        <v>1963</v>
      </c>
      <c r="L4175" s="90" t="s">
        <v>591</v>
      </c>
      <c r="M4175" s="94" t="str">
        <f t="shared" si="68"/>
        <v>RODRIGUEZ Israel</v>
      </c>
      <c r="N4175" s="94" t="str">
        <f>IFERROR(VLOOKUP(A4175,'[2]CLASES-TEMPORADA 2022_2023-2023'!$A:$M,12,0),"")</f>
        <v/>
      </c>
      <c r="O4175" s="90" t="str">
        <f>IFERROR(VLOOKUP(A4175,'[2]CLASES-TEMPORADA 2022_2023-2023'!$A:$M,13,0),"")</f>
        <v/>
      </c>
    </row>
    <row r="4176" spans="1:15" s="94" customFormat="1" x14ac:dyDescent="0.2">
      <c r="A4176" s="116">
        <v>8399</v>
      </c>
      <c r="B4176" s="90" t="s">
        <v>10851</v>
      </c>
      <c r="C4176" s="90" t="s">
        <v>7241</v>
      </c>
      <c r="D4176" s="90" t="s">
        <v>36</v>
      </c>
      <c r="E4176" s="90" t="s">
        <v>2690</v>
      </c>
      <c r="F4176" s="90" t="s">
        <v>7242</v>
      </c>
      <c r="G4176" s="90" t="s">
        <v>17426</v>
      </c>
      <c r="H4176" s="90" t="s">
        <v>913</v>
      </c>
      <c r="I4176" s="90" t="s">
        <v>974</v>
      </c>
      <c r="J4176" s="116">
        <v>538</v>
      </c>
      <c r="K4176" s="90" t="s">
        <v>1963</v>
      </c>
      <c r="L4176" s="90" t="s">
        <v>587</v>
      </c>
      <c r="M4176" s="94" t="str">
        <f t="shared" si="68"/>
        <v>CAYMEL Claudia</v>
      </c>
      <c r="N4176" s="94" t="str">
        <f>IFERROR(VLOOKUP(A4176,'[2]CLASES-TEMPORADA 2022_2023-2023'!$A:$M,12,0),"")</f>
        <v/>
      </c>
      <c r="O4176" s="90" t="str">
        <f>IFERROR(VLOOKUP(A4176,'[2]CLASES-TEMPORADA 2022_2023-2023'!$A:$M,13,0),"")</f>
        <v/>
      </c>
    </row>
    <row r="4177" spans="1:15" s="94" customFormat="1" x14ac:dyDescent="0.2">
      <c r="A4177" s="116">
        <v>8391</v>
      </c>
      <c r="B4177" s="90" t="s">
        <v>8750</v>
      </c>
      <c r="C4177" s="90" t="s">
        <v>6291</v>
      </c>
      <c r="D4177" s="90" t="s">
        <v>1328</v>
      </c>
      <c r="E4177" s="90" t="s">
        <v>2349</v>
      </c>
      <c r="F4177" s="90" t="s">
        <v>7243</v>
      </c>
      <c r="G4177" s="90" t="s">
        <v>17427</v>
      </c>
      <c r="H4177" s="90" t="s">
        <v>913</v>
      </c>
      <c r="I4177" s="90" t="s">
        <v>1153</v>
      </c>
      <c r="J4177" s="116">
        <v>444</v>
      </c>
      <c r="K4177" s="90" t="s">
        <v>1963</v>
      </c>
      <c r="L4177" s="90" t="s">
        <v>520</v>
      </c>
      <c r="M4177" s="94" t="str">
        <f t="shared" si="68"/>
        <v>RAÑA Eloy</v>
      </c>
      <c r="N4177" s="94" t="str">
        <f>IFERROR(VLOOKUP(A4177,'[2]CLASES-TEMPORADA 2022_2023-2023'!$A:$M,12,0),"")</f>
        <v/>
      </c>
      <c r="O4177" s="90" t="str">
        <f>IFERROR(VLOOKUP(A4177,'[2]CLASES-TEMPORADA 2022_2023-2023'!$A:$M,13,0),"")</f>
        <v/>
      </c>
    </row>
    <row r="4178" spans="1:15" s="94" customFormat="1" x14ac:dyDescent="0.2">
      <c r="A4178" s="116">
        <v>8390</v>
      </c>
      <c r="B4178" s="90" t="s">
        <v>8750</v>
      </c>
      <c r="C4178" s="90" t="s">
        <v>7244</v>
      </c>
      <c r="D4178" s="90" t="s">
        <v>1098</v>
      </c>
      <c r="E4178" s="90" t="s">
        <v>94</v>
      </c>
      <c r="F4178" s="90" t="s">
        <v>7245</v>
      </c>
      <c r="G4178" s="90" t="s">
        <v>17428</v>
      </c>
      <c r="H4178" s="90" t="s">
        <v>913</v>
      </c>
      <c r="I4178" s="90" t="s">
        <v>1153</v>
      </c>
      <c r="J4178" s="116">
        <v>444</v>
      </c>
      <c r="K4178" s="90" t="s">
        <v>1963</v>
      </c>
      <c r="L4178" s="90" t="s">
        <v>520</v>
      </c>
      <c r="M4178" s="94" t="str">
        <f t="shared" si="68"/>
        <v>QUINTELA Eduardo</v>
      </c>
      <c r="N4178" s="94" t="str">
        <f>IFERROR(VLOOKUP(A4178,'[2]CLASES-TEMPORADA 2022_2023-2023'!$A:$M,12,0),"")</f>
        <v/>
      </c>
      <c r="O4178" s="90" t="str">
        <f>IFERROR(VLOOKUP(A4178,'[2]CLASES-TEMPORADA 2022_2023-2023'!$A:$M,13,0),"")</f>
        <v/>
      </c>
    </row>
    <row r="4179" spans="1:15" s="94" customFormat="1" x14ac:dyDescent="0.2">
      <c r="A4179" s="116">
        <v>8380</v>
      </c>
      <c r="B4179" s="90" t="s">
        <v>8750</v>
      </c>
      <c r="C4179" s="90" t="s">
        <v>7246</v>
      </c>
      <c r="D4179" s="90" t="s">
        <v>914</v>
      </c>
      <c r="E4179" s="90" t="s">
        <v>43</v>
      </c>
      <c r="F4179" s="90" t="s">
        <v>7247</v>
      </c>
      <c r="G4179" s="90" t="s">
        <v>17429</v>
      </c>
      <c r="H4179" s="90" t="s">
        <v>913</v>
      </c>
      <c r="I4179" s="90" t="s">
        <v>1215</v>
      </c>
      <c r="J4179" s="116">
        <v>306</v>
      </c>
      <c r="K4179" s="90" t="s">
        <v>1963</v>
      </c>
      <c r="L4179" s="90" t="s">
        <v>602</v>
      </c>
      <c r="M4179" s="94" t="str">
        <f t="shared" si="68"/>
        <v>MONTOYA Antonio</v>
      </c>
      <c r="N4179" s="94" t="str">
        <f>IFERROR(VLOOKUP(A4179,'[2]CLASES-TEMPORADA 2022_2023-2023'!$A:$M,12,0),"")</f>
        <v/>
      </c>
      <c r="O4179" s="90" t="str">
        <f>IFERROR(VLOOKUP(A4179,'[2]CLASES-TEMPORADA 2022_2023-2023'!$A:$M,13,0),"")</f>
        <v/>
      </c>
    </row>
    <row r="4180" spans="1:15" s="94" customFormat="1" x14ac:dyDescent="0.2">
      <c r="A4180" s="116">
        <v>8368</v>
      </c>
      <c r="B4180" s="90" t="s">
        <v>8750</v>
      </c>
      <c r="C4180" s="90" t="s">
        <v>21</v>
      </c>
      <c r="D4180" s="90" t="s">
        <v>1509</v>
      </c>
      <c r="E4180" s="90" t="s">
        <v>45</v>
      </c>
      <c r="F4180" s="90" t="s">
        <v>7248</v>
      </c>
      <c r="G4180" s="90" t="s">
        <v>17430</v>
      </c>
      <c r="H4180" s="90" t="s">
        <v>913</v>
      </c>
      <c r="I4180" s="90" t="s">
        <v>973</v>
      </c>
      <c r="J4180" s="116">
        <v>578</v>
      </c>
      <c r="K4180" s="90" t="s">
        <v>1963</v>
      </c>
      <c r="L4180" s="90" t="s">
        <v>602</v>
      </c>
      <c r="M4180" s="94" t="str">
        <f t="shared" si="68"/>
        <v>GARCIA Jose</v>
      </c>
      <c r="N4180" s="94" t="str">
        <f>IFERROR(VLOOKUP(A4180,'[2]CLASES-TEMPORADA 2022_2023-2023'!$A:$M,12,0),"")</f>
        <v/>
      </c>
      <c r="O4180" s="90" t="str">
        <f>IFERROR(VLOOKUP(A4180,'[2]CLASES-TEMPORADA 2022_2023-2023'!$A:$M,13,0),"")</f>
        <v/>
      </c>
    </row>
    <row r="4181" spans="1:15" s="94" customFormat="1" x14ac:dyDescent="0.2">
      <c r="A4181" s="116">
        <v>8357</v>
      </c>
      <c r="B4181" s="90" t="s">
        <v>10851</v>
      </c>
      <c r="C4181" s="90" t="s">
        <v>116</v>
      </c>
      <c r="D4181" s="90" t="s">
        <v>924</v>
      </c>
      <c r="E4181" s="90" t="s">
        <v>5523</v>
      </c>
      <c r="F4181" s="90" t="s">
        <v>7249</v>
      </c>
      <c r="G4181" s="90" t="s">
        <v>17431</v>
      </c>
      <c r="H4181" s="90" t="s">
        <v>913</v>
      </c>
      <c r="I4181" s="90" t="s">
        <v>2078</v>
      </c>
      <c r="J4181" s="116">
        <v>10467</v>
      </c>
      <c r="K4181" s="90" t="s">
        <v>1963</v>
      </c>
      <c r="L4181" s="90" t="s">
        <v>599</v>
      </c>
      <c r="M4181" s="94" t="str">
        <f t="shared" si="68"/>
        <v>IZQUIERDO Clara</v>
      </c>
      <c r="N4181" s="94" t="str">
        <f>IFERROR(VLOOKUP(A4181,'[2]CLASES-TEMPORADA 2022_2023-2023'!$A:$M,12,0),"")</f>
        <v/>
      </c>
      <c r="O4181" s="90" t="str">
        <f>IFERROR(VLOOKUP(A4181,'[2]CLASES-TEMPORADA 2022_2023-2023'!$A:$M,13,0),"")</f>
        <v/>
      </c>
    </row>
    <row r="4182" spans="1:15" s="94" customFormat="1" x14ac:dyDescent="0.2">
      <c r="A4182" s="116">
        <v>8334</v>
      </c>
      <c r="B4182" s="90" t="s">
        <v>8750</v>
      </c>
      <c r="C4182" s="90" t="s">
        <v>31</v>
      </c>
      <c r="D4182" s="90" t="s">
        <v>7250</v>
      </c>
      <c r="E4182" s="90" t="s">
        <v>4168</v>
      </c>
      <c r="F4182" s="90" t="s">
        <v>6149</v>
      </c>
      <c r="G4182" s="90" t="s">
        <v>17432</v>
      </c>
      <c r="H4182" s="90" t="s">
        <v>913</v>
      </c>
      <c r="I4182" s="90" t="s">
        <v>2049</v>
      </c>
      <c r="J4182" s="116">
        <v>103</v>
      </c>
      <c r="K4182" s="90" t="s">
        <v>1963</v>
      </c>
      <c r="L4182" s="90" t="s">
        <v>582</v>
      </c>
      <c r="M4182" s="94" t="str">
        <f t="shared" si="68"/>
        <v>LOPEZ Cristian</v>
      </c>
      <c r="N4182" s="94" t="str">
        <f>IFERROR(VLOOKUP(A4182,'[2]CLASES-TEMPORADA 2022_2023-2023'!$A:$M,12,0),"")</f>
        <v/>
      </c>
      <c r="O4182" s="90" t="str">
        <f>IFERROR(VLOOKUP(A4182,'[2]CLASES-TEMPORADA 2022_2023-2023'!$A:$M,13,0),"")</f>
        <v/>
      </c>
    </row>
    <row r="4183" spans="1:15" s="94" customFormat="1" x14ac:dyDescent="0.2">
      <c r="A4183" s="116">
        <v>8327</v>
      </c>
      <c r="B4183" s="90" t="s">
        <v>8750</v>
      </c>
      <c r="C4183" s="90" t="s">
        <v>7251</v>
      </c>
      <c r="D4183" s="90" t="s">
        <v>7252</v>
      </c>
      <c r="E4183" s="90" t="s">
        <v>2030</v>
      </c>
      <c r="F4183" s="90" t="s">
        <v>6819</v>
      </c>
      <c r="G4183" s="90" t="s">
        <v>17433</v>
      </c>
      <c r="H4183" s="90" t="s">
        <v>913</v>
      </c>
      <c r="I4183" s="90" t="s">
        <v>979</v>
      </c>
      <c r="J4183" s="116">
        <v>634</v>
      </c>
      <c r="K4183" s="90" t="s">
        <v>1963</v>
      </c>
      <c r="L4183" s="90" t="s">
        <v>593</v>
      </c>
      <c r="M4183" s="94" t="str">
        <f t="shared" si="68"/>
        <v>GUILARTE Pedro</v>
      </c>
      <c r="N4183" s="94" t="str">
        <f>IFERROR(VLOOKUP(A4183,'[2]CLASES-TEMPORADA 2022_2023-2023'!$A:$M,12,0),"")</f>
        <v/>
      </c>
      <c r="O4183" s="90" t="str">
        <f>IFERROR(VLOOKUP(A4183,'[2]CLASES-TEMPORADA 2022_2023-2023'!$A:$M,13,0),"")</f>
        <v/>
      </c>
    </row>
    <row r="4184" spans="1:15" s="94" customFormat="1" x14ac:dyDescent="0.2">
      <c r="A4184" s="116">
        <v>8313</v>
      </c>
      <c r="B4184" s="90" t="s">
        <v>10851</v>
      </c>
      <c r="C4184" s="90" t="s">
        <v>28</v>
      </c>
      <c r="D4184" s="90" t="s">
        <v>46</v>
      </c>
      <c r="E4184" s="90" t="s">
        <v>3769</v>
      </c>
      <c r="F4184" s="90" t="s">
        <v>7253</v>
      </c>
      <c r="G4184" s="90" t="s">
        <v>17434</v>
      </c>
      <c r="H4184" s="90" t="s">
        <v>913</v>
      </c>
      <c r="I4184" s="90" t="s">
        <v>975</v>
      </c>
      <c r="J4184" s="116">
        <v>546</v>
      </c>
      <c r="K4184" s="90" t="s">
        <v>1963</v>
      </c>
      <c r="L4184" s="90" t="s">
        <v>593</v>
      </c>
      <c r="M4184" s="94" t="str">
        <f t="shared" si="68"/>
        <v>JIMENEZ Esmeralda</v>
      </c>
      <c r="N4184" s="94" t="str">
        <f>IFERROR(VLOOKUP(A4184,'[2]CLASES-TEMPORADA 2022_2023-2023'!$A:$M,12,0),"")</f>
        <v/>
      </c>
      <c r="O4184" s="90" t="str">
        <f>IFERROR(VLOOKUP(A4184,'[2]CLASES-TEMPORADA 2022_2023-2023'!$A:$M,13,0),"")</f>
        <v/>
      </c>
    </row>
    <row r="4185" spans="1:15" s="94" customFormat="1" x14ac:dyDescent="0.2">
      <c r="A4185" s="116">
        <v>8304</v>
      </c>
      <c r="B4185" s="90" t="s">
        <v>8750</v>
      </c>
      <c r="C4185" s="90" t="s">
        <v>46</v>
      </c>
      <c r="D4185" s="90" t="s">
        <v>13129</v>
      </c>
      <c r="E4185" s="90" t="s">
        <v>3084</v>
      </c>
      <c r="F4185" s="90" t="s">
        <v>17435</v>
      </c>
      <c r="G4185" s="90" t="s">
        <v>17436</v>
      </c>
      <c r="H4185" s="90" t="s">
        <v>909</v>
      </c>
      <c r="I4185" s="90" t="s">
        <v>17437</v>
      </c>
      <c r="J4185" s="116">
        <v>697</v>
      </c>
      <c r="K4185" s="90" t="s">
        <v>1963</v>
      </c>
      <c r="L4185" s="90" t="s">
        <v>586</v>
      </c>
      <c r="M4185" s="94" t="str">
        <f t="shared" si="68"/>
        <v>RODRIGUEZ Domingo</v>
      </c>
      <c r="N4185" s="94" t="str">
        <f>IFERROR(VLOOKUP(A4185,'[2]CLASES-TEMPORADA 2022_2023-2023'!$A:$M,12,0),"")</f>
        <v/>
      </c>
      <c r="O4185" s="90" t="str">
        <f>IFERROR(VLOOKUP(A4185,'[2]CLASES-TEMPORADA 2022_2023-2023'!$A:$M,13,0),"")</f>
        <v/>
      </c>
    </row>
    <row r="4186" spans="1:15" s="94" customFormat="1" x14ac:dyDescent="0.2">
      <c r="A4186" s="116">
        <v>8287</v>
      </c>
      <c r="B4186" s="90" t="s">
        <v>8750</v>
      </c>
      <c r="C4186" s="90" t="s">
        <v>21</v>
      </c>
      <c r="D4186" s="90" t="s">
        <v>46</v>
      </c>
      <c r="E4186" s="90" t="s">
        <v>119</v>
      </c>
      <c r="F4186" s="90" t="s">
        <v>7254</v>
      </c>
      <c r="G4186" s="90" t="s">
        <v>17438</v>
      </c>
      <c r="H4186" s="90" t="s">
        <v>913</v>
      </c>
      <c r="I4186" s="90" t="s">
        <v>935</v>
      </c>
      <c r="J4186" s="116">
        <v>233</v>
      </c>
      <c r="K4186" s="90" t="s">
        <v>1963</v>
      </c>
      <c r="L4186" s="90" t="s">
        <v>520</v>
      </c>
      <c r="M4186" s="94" t="str">
        <f t="shared" si="68"/>
        <v>GARCIA Ruben</v>
      </c>
      <c r="N4186" s="94" t="str">
        <f>IFERROR(VLOOKUP(A4186,'[2]CLASES-TEMPORADA 2022_2023-2023'!$A:$M,12,0),"")</f>
        <v/>
      </c>
      <c r="O4186" s="90" t="str">
        <f>IFERROR(VLOOKUP(A4186,'[2]CLASES-TEMPORADA 2022_2023-2023'!$A:$M,13,0),"")</f>
        <v/>
      </c>
    </row>
    <row r="4187" spans="1:15" s="94" customFormat="1" x14ac:dyDescent="0.2">
      <c r="A4187" s="116">
        <v>8252</v>
      </c>
      <c r="B4187" s="90" t="s">
        <v>8750</v>
      </c>
      <c r="C4187" s="90" t="s">
        <v>7255</v>
      </c>
      <c r="D4187" s="90" t="s">
        <v>1104</v>
      </c>
      <c r="E4187" s="90" t="s">
        <v>20</v>
      </c>
      <c r="F4187" s="90" t="s">
        <v>7256</v>
      </c>
      <c r="G4187" s="90" t="s">
        <v>17439</v>
      </c>
      <c r="H4187" s="90" t="s">
        <v>913</v>
      </c>
      <c r="I4187" s="90" t="s">
        <v>4374</v>
      </c>
      <c r="J4187" s="116">
        <v>10466</v>
      </c>
      <c r="K4187" s="90" t="s">
        <v>1963</v>
      </c>
      <c r="L4187" s="90" t="s">
        <v>583</v>
      </c>
      <c r="M4187" s="94" t="str">
        <f t="shared" si="68"/>
        <v>MONTESDEOCA Adrian</v>
      </c>
      <c r="N4187" s="94" t="str">
        <f>IFERROR(VLOOKUP(A4187,'[2]CLASES-TEMPORADA 2022_2023-2023'!$A:$M,12,0),"")</f>
        <v/>
      </c>
      <c r="O4187" s="90" t="str">
        <f>IFERROR(VLOOKUP(A4187,'[2]CLASES-TEMPORADA 2022_2023-2023'!$A:$M,13,0),"")</f>
        <v/>
      </c>
    </row>
    <row r="4188" spans="1:15" s="94" customFormat="1" x14ac:dyDescent="0.2">
      <c r="A4188" s="116">
        <v>8247</v>
      </c>
      <c r="B4188" s="90" t="s">
        <v>8750</v>
      </c>
      <c r="C4188" s="90" t="s">
        <v>1983</v>
      </c>
      <c r="D4188" s="90" t="s">
        <v>5495</v>
      </c>
      <c r="E4188" s="90" t="s">
        <v>17440</v>
      </c>
      <c r="F4188" s="90" t="s">
        <v>17441</v>
      </c>
      <c r="G4188" s="90" t="s">
        <v>17442</v>
      </c>
      <c r="H4188" s="90" t="s">
        <v>909</v>
      </c>
      <c r="I4188" s="90" t="s">
        <v>1193</v>
      </c>
      <c r="J4188" s="116">
        <v>292</v>
      </c>
      <c r="K4188" s="90" t="s">
        <v>1963</v>
      </c>
      <c r="L4188" s="90" t="s">
        <v>587</v>
      </c>
      <c r="M4188" s="94" t="str">
        <f t="shared" si="68"/>
        <v>CAPARROS Agustín</v>
      </c>
      <c r="N4188" s="94" t="str">
        <f>IFERROR(VLOOKUP(A4188,'[2]CLASES-TEMPORADA 2022_2023-2023'!$A:$M,12,0),"")</f>
        <v/>
      </c>
      <c r="O4188" s="90" t="str">
        <f>IFERROR(VLOOKUP(A4188,'[2]CLASES-TEMPORADA 2022_2023-2023'!$A:$M,13,0),"")</f>
        <v/>
      </c>
    </row>
    <row r="4189" spans="1:15" s="94" customFormat="1" x14ac:dyDescent="0.2">
      <c r="A4189" s="116">
        <v>8244</v>
      </c>
      <c r="B4189" s="90" t="s">
        <v>8750</v>
      </c>
      <c r="C4189" s="90" t="s">
        <v>4297</v>
      </c>
      <c r="D4189" s="90" t="s">
        <v>7257</v>
      </c>
      <c r="E4189" s="90" t="s">
        <v>7258</v>
      </c>
      <c r="F4189" s="90" t="s">
        <v>7259</v>
      </c>
      <c r="G4189" s="90" t="s">
        <v>17443</v>
      </c>
      <c r="H4189" s="90" t="s">
        <v>920</v>
      </c>
      <c r="I4189" s="90" t="s">
        <v>1117</v>
      </c>
      <c r="J4189" s="116">
        <v>243</v>
      </c>
      <c r="K4189" s="90" t="s">
        <v>1963</v>
      </c>
      <c r="L4189" s="90" t="s">
        <v>587</v>
      </c>
      <c r="M4189" s="94" t="str">
        <f t="shared" si="68"/>
        <v>BLASCO Vicenç</v>
      </c>
      <c r="N4189" s="94" t="str">
        <f>IFERROR(VLOOKUP(A4189,'[2]CLASES-TEMPORADA 2022_2023-2023'!$A:$M,12,0),"")</f>
        <v/>
      </c>
      <c r="O4189" s="90" t="str">
        <f>IFERROR(VLOOKUP(A4189,'[2]CLASES-TEMPORADA 2022_2023-2023'!$A:$M,13,0),"")</f>
        <v/>
      </c>
    </row>
    <row r="4190" spans="1:15" s="94" customFormat="1" x14ac:dyDescent="0.2">
      <c r="A4190" s="116">
        <v>8240</v>
      </c>
      <c r="B4190" s="90" t="s">
        <v>10851</v>
      </c>
      <c r="C4190" s="90" t="s">
        <v>7260</v>
      </c>
      <c r="D4190" s="90" t="s">
        <v>7261</v>
      </c>
      <c r="E4190" s="90" t="s">
        <v>2090</v>
      </c>
      <c r="F4190" s="90" t="s">
        <v>7262</v>
      </c>
      <c r="G4190" s="90" t="s">
        <v>17444</v>
      </c>
      <c r="H4190" s="90" t="s">
        <v>909</v>
      </c>
      <c r="I4190" s="90" t="s">
        <v>1128</v>
      </c>
      <c r="J4190" s="116">
        <v>300</v>
      </c>
      <c r="K4190" s="90" t="s">
        <v>1963</v>
      </c>
      <c r="L4190" s="90" t="s">
        <v>587</v>
      </c>
      <c r="M4190" s="94" t="str">
        <f t="shared" si="68"/>
        <v>GOMIS Anna</v>
      </c>
      <c r="N4190" s="94" t="str">
        <f>IFERROR(VLOOKUP(A4190,'[2]CLASES-TEMPORADA 2022_2023-2023'!$A:$M,12,0),"")</f>
        <v/>
      </c>
      <c r="O4190" s="90" t="str">
        <f>IFERROR(VLOOKUP(A4190,'[2]CLASES-TEMPORADA 2022_2023-2023'!$A:$M,13,0),"")</f>
        <v/>
      </c>
    </row>
    <row r="4191" spans="1:15" s="94" customFormat="1" x14ac:dyDescent="0.2">
      <c r="A4191" s="116">
        <v>8234</v>
      </c>
      <c r="B4191" s="90" t="s">
        <v>8750</v>
      </c>
      <c r="C4191" s="90" t="s">
        <v>17445</v>
      </c>
      <c r="D4191" s="90" t="s">
        <v>17446</v>
      </c>
      <c r="E4191" s="90" t="s">
        <v>17447</v>
      </c>
      <c r="F4191" s="90" t="s">
        <v>17448</v>
      </c>
      <c r="G4191" s="90" t="s">
        <v>17449</v>
      </c>
      <c r="H4191" s="90" t="s">
        <v>909</v>
      </c>
      <c r="I4191" s="90" t="s">
        <v>14515</v>
      </c>
      <c r="J4191" s="116">
        <v>423</v>
      </c>
      <c r="K4191" s="90" t="s">
        <v>1963</v>
      </c>
      <c r="L4191" s="90" t="s">
        <v>587</v>
      </c>
      <c r="M4191" s="94" t="str">
        <f t="shared" si="68"/>
        <v>RIZZO Juan Enrique</v>
      </c>
      <c r="N4191" s="94" t="str">
        <f>IFERROR(VLOOKUP(A4191,'[2]CLASES-TEMPORADA 2022_2023-2023'!$A:$M,12,0),"")</f>
        <v/>
      </c>
      <c r="O4191" s="90" t="str">
        <f>IFERROR(VLOOKUP(A4191,'[2]CLASES-TEMPORADA 2022_2023-2023'!$A:$M,13,0),"")</f>
        <v/>
      </c>
    </row>
    <row r="4192" spans="1:15" s="94" customFormat="1" x14ac:dyDescent="0.2">
      <c r="A4192" s="116">
        <v>8231</v>
      </c>
      <c r="B4192" s="90" t="s">
        <v>10851</v>
      </c>
      <c r="C4192" s="90" t="s">
        <v>6845</v>
      </c>
      <c r="D4192" s="90" t="s">
        <v>29</v>
      </c>
      <c r="E4192" s="90" t="s">
        <v>7047</v>
      </c>
      <c r="F4192" s="90" t="s">
        <v>17450</v>
      </c>
      <c r="G4192" s="90" t="s">
        <v>17451</v>
      </c>
      <c r="H4192" s="90" t="s">
        <v>913</v>
      </c>
      <c r="I4192" s="90" t="s">
        <v>1129</v>
      </c>
      <c r="J4192" s="116">
        <v>10432</v>
      </c>
      <c r="K4192" s="90" t="s">
        <v>1963</v>
      </c>
      <c r="L4192" s="90" t="s">
        <v>591</v>
      </c>
      <c r="M4192" s="94" t="str">
        <f t="shared" si="68"/>
        <v>HENARES Belen</v>
      </c>
      <c r="N4192" s="94" t="str">
        <f>IFERROR(VLOOKUP(A4192,'[2]CLASES-TEMPORADA 2022_2023-2023'!$A:$M,12,0),"")</f>
        <v/>
      </c>
      <c r="O4192" s="90" t="str">
        <f>IFERROR(VLOOKUP(A4192,'[2]CLASES-TEMPORADA 2022_2023-2023'!$A:$M,13,0),"")</f>
        <v/>
      </c>
    </row>
    <row r="4193" spans="1:15" s="94" customFormat="1" x14ac:dyDescent="0.2">
      <c r="A4193" s="116">
        <v>8226</v>
      </c>
      <c r="B4193" s="90" t="s">
        <v>8750</v>
      </c>
      <c r="C4193" s="90" t="s">
        <v>1297</v>
      </c>
      <c r="D4193" s="90" t="s">
        <v>7263</v>
      </c>
      <c r="E4193" s="90" t="s">
        <v>7264</v>
      </c>
      <c r="F4193" s="90" t="s">
        <v>7265</v>
      </c>
      <c r="G4193" s="90" t="s">
        <v>17452</v>
      </c>
      <c r="H4193" s="90" t="s">
        <v>913</v>
      </c>
      <c r="I4193" s="90" t="s">
        <v>1014</v>
      </c>
      <c r="J4193" s="116">
        <v>10141</v>
      </c>
      <c r="K4193" s="90" t="s">
        <v>1963</v>
      </c>
      <c r="L4193" s="90" t="s">
        <v>585</v>
      </c>
      <c r="M4193" s="94" t="str">
        <f t="shared" si="68"/>
        <v>NAVARRETE Jonatan</v>
      </c>
      <c r="N4193" s="94" t="str">
        <f>IFERROR(VLOOKUP(A4193,'[2]CLASES-TEMPORADA 2022_2023-2023'!$A:$M,12,0),"")</f>
        <v/>
      </c>
      <c r="O4193" s="90" t="str">
        <f>IFERROR(VLOOKUP(A4193,'[2]CLASES-TEMPORADA 2022_2023-2023'!$A:$M,13,0),"")</f>
        <v/>
      </c>
    </row>
    <row r="4194" spans="1:15" s="94" customFormat="1" x14ac:dyDescent="0.2">
      <c r="A4194" s="116">
        <v>8216</v>
      </c>
      <c r="B4194" s="90" t="s">
        <v>8750</v>
      </c>
      <c r="C4194" s="90" t="s">
        <v>36</v>
      </c>
      <c r="D4194" s="90" t="s">
        <v>1392</v>
      </c>
      <c r="E4194" s="90" t="s">
        <v>2385</v>
      </c>
      <c r="F4194" s="90" t="s">
        <v>7266</v>
      </c>
      <c r="G4194" s="90" t="s">
        <v>17453</v>
      </c>
      <c r="H4194" s="90" t="s">
        <v>913</v>
      </c>
      <c r="I4194" s="90" t="s">
        <v>11275</v>
      </c>
      <c r="J4194" s="116">
        <v>10482</v>
      </c>
      <c r="K4194" s="90" t="s">
        <v>1963</v>
      </c>
      <c r="L4194" s="90" t="s">
        <v>586</v>
      </c>
      <c r="M4194" s="94" t="str">
        <f t="shared" si="68"/>
        <v>ROMERO Roberto</v>
      </c>
      <c r="N4194" s="94" t="str">
        <f>IFERROR(VLOOKUP(A4194,'[2]CLASES-TEMPORADA 2022_2023-2023'!$A:$M,12,0),"")</f>
        <v/>
      </c>
      <c r="O4194" s="90" t="str">
        <f>IFERROR(VLOOKUP(A4194,'[2]CLASES-TEMPORADA 2022_2023-2023'!$A:$M,13,0),"")</f>
        <v/>
      </c>
    </row>
    <row r="4195" spans="1:15" s="94" customFormat="1" x14ac:dyDescent="0.2">
      <c r="A4195" s="116">
        <v>8195</v>
      </c>
      <c r="B4195" s="90" t="s">
        <v>10851</v>
      </c>
      <c r="C4195" s="90" t="s">
        <v>2059</v>
      </c>
      <c r="D4195" s="90" t="s">
        <v>4289</v>
      </c>
      <c r="E4195" s="90" t="s">
        <v>7267</v>
      </c>
      <c r="F4195" s="90" t="s">
        <v>7268</v>
      </c>
      <c r="G4195" s="90" t="s">
        <v>17454</v>
      </c>
      <c r="H4195" s="90" t="s">
        <v>913</v>
      </c>
      <c r="I4195" s="90" t="s">
        <v>1171</v>
      </c>
      <c r="J4195" s="116">
        <v>59</v>
      </c>
      <c r="K4195" s="90" t="s">
        <v>1963</v>
      </c>
      <c r="L4195" s="90" t="s">
        <v>587</v>
      </c>
      <c r="M4195" s="94" t="str">
        <f t="shared" si="68"/>
        <v>ZHANG Sofia-Xuan</v>
      </c>
      <c r="N4195" s="94" t="str">
        <f>IFERROR(VLOOKUP(A4195,'[2]CLASES-TEMPORADA 2022_2023-2023'!$A:$M,12,0),"")</f>
        <v/>
      </c>
      <c r="O4195" s="90" t="str">
        <f>IFERROR(VLOOKUP(A4195,'[2]CLASES-TEMPORADA 2022_2023-2023'!$A:$M,13,0),"")</f>
        <v/>
      </c>
    </row>
    <row r="4196" spans="1:15" s="94" customFormat="1" x14ac:dyDescent="0.2">
      <c r="A4196" s="116">
        <v>8134</v>
      </c>
      <c r="B4196" s="90" t="s">
        <v>8750</v>
      </c>
      <c r="C4196" s="90" t="s">
        <v>7270</v>
      </c>
      <c r="D4196" s="90" t="s">
        <v>25</v>
      </c>
      <c r="E4196" s="90" t="s">
        <v>38</v>
      </c>
      <c r="F4196" s="90" t="s">
        <v>7271</v>
      </c>
      <c r="G4196" s="90" t="s">
        <v>17455</v>
      </c>
      <c r="H4196" s="90" t="s">
        <v>913</v>
      </c>
      <c r="I4196" s="90" t="s">
        <v>1164</v>
      </c>
      <c r="J4196" s="116">
        <v>643</v>
      </c>
      <c r="K4196" s="90" t="s">
        <v>1963</v>
      </c>
      <c r="L4196" s="90" t="s">
        <v>587</v>
      </c>
      <c r="M4196" s="94" t="str">
        <f t="shared" si="68"/>
        <v>TARRASO Andres</v>
      </c>
      <c r="N4196" s="94" t="str">
        <f>IFERROR(VLOOKUP(A4196,'[2]CLASES-TEMPORADA 2022_2023-2023'!$A:$M,12,0),"")</f>
        <v/>
      </c>
      <c r="O4196" s="90" t="str">
        <f>IFERROR(VLOOKUP(A4196,'[2]CLASES-TEMPORADA 2022_2023-2023'!$A:$M,13,0),"")</f>
        <v/>
      </c>
    </row>
    <row r="4197" spans="1:15" s="94" customFormat="1" x14ac:dyDescent="0.2">
      <c r="A4197" s="116">
        <v>8070</v>
      </c>
      <c r="B4197" s="90" t="s">
        <v>10851</v>
      </c>
      <c r="C4197" s="90" t="s">
        <v>17456</v>
      </c>
      <c r="D4197" s="90" t="s">
        <v>5087</v>
      </c>
      <c r="E4197" s="90" t="s">
        <v>2208</v>
      </c>
      <c r="F4197" s="90" t="s">
        <v>17457</v>
      </c>
      <c r="G4197" s="90" t="s">
        <v>17458</v>
      </c>
      <c r="H4197" s="90" t="s">
        <v>913</v>
      </c>
      <c r="I4197" s="90" t="s">
        <v>1136</v>
      </c>
      <c r="J4197" s="116">
        <v>291</v>
      </c>
      <c r="K4197" s="90" t="s">
        <v>1963</v>
      </c>
      <c r="L4197" s="90" t="s">
        <v>587</v>
      </c>
      <c r="M4197" s="94" t="str">
        <f t="shared" si="68"/>
        <v>PEÑAFIEL Gemma</v>
      </c>
      <c r="N4197" s="94" t="str">
        <f>IFERROR(VLOOKUP(A4197,'[2]CLASES-TEMPORADA 2022_2023-2023'!$A:$M,12,0),"")</f>
        <v/>
      </c>
      <c r="O4197" s="90" t="str">
        <f>IFERROR(VLOOKUP(A4197,'[2]CLASES-TEMPORADA 2022_2023-2023'!$A:$M,13,0),"")</f>
        <v/>
      </c>
    </row>
    <row r="4198" spans="1:15" s="94" customFormat="1" x14ac:dyDescent="0.2">
      <c r="A4198" s="116">
        <v>8034</v>
      </c>
      <c r="B4198" s="90" t="s">
        <v>10851</v>
      </c>
      <c r="C4198" s="90" t="s">
        <v>69</v>
      </c>
      <c r="D4198" s="90" t="s">
        <v>1849</v>
      </c>
      <c r="E4198" s="90" t="s">
        <v>1084</v>
      </c>
      <c r="F4198" s="90" t="s">
        <v>7272</v>
      </c>
      <c r="G4198" s="90" t="s">
        <v>17459</v>
      </c>
      <c r="H4198" s="90" t="s">
        <v>913</v>
      </c>
      <c r="I4198" s="90" t="s">
        <v>1242</v>
      </c>
      <c r="J4198" s="116">
        <v>10152</v>
      </c>
      <c r="K4198" s="90" t="s">
        <v>1963</v>
      </c>
      <c r="L4198" s="90" t="s">
        <v>593</v>
      </c>
      <c r="M4198" s="94" t="str">
        <f t="shared" si="68"/>
        <v>PEREZ Maria</v>
      </c>
      <c r="N4198" s="94" t="str">
        <f>IFERROR(VLOOKUP(A4198,'[2]CLASES-TEMPORADA 2022_2023-2023'!$A:$M,12,0),"")</f>
        <v/>
      </c>
      <c r="O4198" s="90" t="str">
        <f>IFERROR(VLOOKUP(A4198,'[2]CLASES-TEMPORADA 2022_2023-2023'!$A:$M,13,0),"")</f>
        <v/>
      </c>
    </row>
    <row r="4199" spans="1:15" s="94" customFormat="1" x14ac:dyDescent="0.2">
      <c r="A4199" s="116">
        <v>8014</v>
      </c>
      <c r="B4199" s="90" t="s">
        <v>8750</v>
      </c>
      <c r="C4199" s="90" t="s">
        <v>1813</v>
      </c>
      <c r="D4199" s="90" t="s">
        <v>21</v>
      </c>
      <c r="E4199" s="90" t="s">
        <v>63</v>
      </c>
      <c r="F4199" s="90" t="s">
        <v>17460</v>
      </c>
      <c r="G4199" s="90" t="s">
        <v>17461</v>
      </c>
      <c r="H4199" s="90" t="s">
        <v>920</v>
      </c>
      <c r="I4199" s="90" t="s">
        <v>1183</v>
      </c>
      <c r="J4199" s="116">
        <v>600</v>
      </c>
      <c r="K4199" s="90" t="s">
        <v>1963</v>
      </c>
      <c r="L4199" s="90" t="s">
        <v>583</v>
      </c>
      <c r="M4199" s="94" t="str">
        <f t="shared" si="68"/>
        <v>QUESADA Jesus</v>
      </c>
      <c r="N4199" s="94" t="str">
        <f>IFERROR(VLOOKUP(A4199,'[2]CLASES-TEMPORADA 2022_2023-2023'!$A:$M,12,0),"")</f>
        <v/>
      </c>
      <c r="O4199" s="90" t="str">
        <f>IFERROR(VLOOKUP(A4199,'[2]CLASES-TEMPORADA 2022_2023-2023'!$A:$M,13,0),"")</f>
        <v/>
      </c>
    </row>
    <row r="4200" spans="1:15" s="94" customFormat="1" x14ac:dyDescent="0.2">
      <c r="A4200" s="116">
        <v>8012</v>
      </c>
      <c r="B4200" s="90" t="s">
        <v>8750</v>
      </c>
      <c r="C4200" s="90" t="s">
        <v>86</v>
      </c>
      <c r="D4200" s="90" t="s">
        <v>998</v>
      </c>
      <c r="E4200" s="90" t="s">
        <v>6849</v>
      </c>
      <c r="F4200" s="90" t="s">
        <v>7867</v>
      </c>
      <c r="G4200" s="90" t="s">
        <v>17462</v>
      </c>
      <c r="H4200" s="90" t="s">
        <v>913</v>
      </c>
      <c r="I4200" s="90" t="s">
        <v>2681</v>
      </c>
      <c r="J4200" s="116">
        <v>180</v>
      </c>
      <c r="K4200" s="90" t="s">
        <v>1963</v>
      </c>
      <c r="L4200" s="90" t="s">
        <v>591</v>
      </c>
      <c r="M4200" s="94" t="str">
        <f t="shared" si="68"/>
        <v>RAMIREZ Jose Miguel</v>
      </c>
      <c r="N4200" s="94" t="str">
        <f>IFERROR(VLOOKUP(A4200,'[2]CLASES-TEMPORADA 2022_2023-2023'!$A:$M,12,0),"")</f>
        <v/>
      </c>
      <c r="O4200" s="90" t="str">
        <f>IFERROR(VLOOKUP(A4200,'[2]CLASES-TEMPORADA 2022_2023-2023'!$A:$M,13,0),"")</f>
        <v/>
      </c>
    </row>
    <row r="4201" spans="1:15" s="94" customFormat="1" x14ac:dyDescent="0.2">
      <c r="A4201" s="116">
        <v>8006</v>
      </c>
      <c r="B4201" s="90" t="s">
        <v>8750</v>
      </c>
      <c r="C4201" s="90" t="s">
        <v>1358</v>
      </c>
      <c r="D4201" s="90" t="s">
        <v>1081</v>
      </c>
      <c r="E4201" s="90" t="s">
        <v>2040</v>
      </c>
      <c r="F4201" s="90" t="s">
        <v>7273</v>
      </c>
      <c r="G4201" s="90" t="s">
        <v>17463</v>
      </c>
      <c r="H4201" s="90" t="s">
        <v>920</v>
      </c>
      <c r="I4201" s="90" t="s">
        <v>1195</v>
      </c>
      <c r="J4201" s="116">
        <v>442</v>
      </c>
      <c r="K4201" s="90" t="s">
        <v>1963</v>
      </c>
      <c r="L4201" s="90" t="s">
        <v>520</v>
      </c>
      <c r="M4201" s="94" t="str">
        <f t="shared" si="68"/>
        <v>LOIS Juan</v>
      </c>
      <c r="N4201" s="94" t="str">
        <f>IFERROR(VLOOKUP(A4201,'[2]CLASES-TEMPORADA 2022_2023-2023'!$A:$M,12,0),"")</f>
        <v/>
      </c>
      <c r="O4201" s="90" t="str">
        <f>IFERROR(VLOOKUP(A4201,'[2]CLASES-TEMPORADA 2022_2023-2023'!$A:$M,13,0),"")</f>
        <v/>
      </c>
    </row>
    <row r="4202" spans="1:15" s="94" customFormat="1" x14ac:dyDescent="0.2">
      <c r="A4202" s="116">
        <v>8005</v>
      </c>
      <c r="B4202" s="90" t="s">
        <v>8750</v>
      </c>
      <c r="C4202" s="90" t="s">
        <v>7049</v>
      </c>
      <c r="D4202" s="90" t="s">
        <v>91</v>
      </c>
      <c r="E4202" s="90" t="s">
        <v>2698</v>
      </c>
      <c r="F4202" s="90" t="s">
        <v>7274</v>
      </c>
      <c r="G4202" s="90" t="s">
        <v>17464</v>
      </c>
      <c r="H4202" s="90" t="s">
        <v>913</v>
      </c>
      <c r="I4202" s="90" t="s">
        <v>1124</v>
      </c>
      <c r="J4202" s="116">
        <v>175</v>
      </c>
      <c r="K4202" s="90" t="s">
        <v>1963</v>
      </c>
      <c r="L4202" s="90" t="s">
        <v>520</v>
      </c>
      <c r="M4202" s="94" t="str">
        <f t="shared" si="68"/>
        <v>CARRACEDO Ricardo</v>
      </c>
      <c r="N4202" s="94" t="str">
        <f>IFERROR(VLOOKUP(A4202,'[2]CLASES-TEMPORADA 2022_2023-2023'!$A:$M,12,0),"")</f>
        <v/>
      </c>
      <c r="O4202" s="90" t="str">
        <f>IFERROR(VLOOKUP(A4202,'[2]CLASES-TEMPORADA 2022_2023-2023'!$A:$M,13,0),"")</f>
        <v/>
      </c>
    </row>
    <row r="4203" spans="1:15" s="94" customFormat="1" x14ac:dyDescent="0.2">
      <c r="A4203" s="116">
        <v>7996</v>
      </c>
      <c r="B4203" s="90" t="s">
        <v>8750</v>
      </c>
      <c r="C4203" s="90" t="s">
        <v>31</v>
      </c>
      <c r="D4203" s="90" t="s">
        <v>29</v>
      </c>
      <c r="E4203" s="90" t="s">
        <v>105</v>
      </c>
      <c r="F4203" s="90" t="s">
        <v>7275</v>
      </c>
      <c r="G4203" s="90" t="s">
        <v>17465</v>
      </c>
      <c r="H4203" s="90" t="s">
        <v>913</v>
      </c>
      <c r="I4203" s="90" t="s">
        <v>921</v>
      </c>
      <c r="J4203" s="116">
        <v>78</v>
      </c>
      <c r="K4203" s="90" t="s">
        <v>1963</v>
      </c>
      <c r="L4203" s="90" t="s">
        <v>583</v>
      </c>
      <c r="M4203" s="94" t="str">
        <f t="shared" si="68"/>
        <v>LOPEZ Francisco Javier</v>
      </c>
      <c r="N4203" s="94" t="str">
        <f>IFERROR(VLOOKUP(A4203,'[2]CLASES-TEMPORADA 2022_2023-2023'!$A:$M,12,0),"")</f>
        <v/>
      </c>
      <c r="O4203" s="90" t="str">
        <f>IFERROR(VLOOKUP(A4203,'[2]CLASES-TEMPORADA 2022_2023-2023'!$A:$M,13,0),"")</f>
        <v/>
      </c>
    </row>
    <row r="4204" spans="1:15" s="94" customFormat="1" x14ac:dyDescent="0.2">
      <c r="A4204" s="116">
        <v>7951</v>
      </c>
      <c r="B4204" s="90" t="s">
        <v>8750</v>
      </c>
      <c r="C4204" s="90" t="s">
        <v>1506</v>
      </c>
      <c r="D4204" s="90" t="s">
        <v>1507</v>
      </c>
      <c r="E4204" s="90" t="s">
        <v>76</v>
      </c>
      <c r="F4204" s="90" t="s">
        <v>7276</v>
      </c>
      <c r="G4204" s="90" t="s">
        <v>17466</v>
      </c>
      <c r="H4204" s="90" t="s">
        <v>913</v>
      </c>
      <c r="I4204" s="90" t="s">
        <v>1199</v>
      </c>
      <c r="J4204" s="116">
        <v>10223</v>
      </c>
      <c r="K4204" s="90" t="s">
        <v>1963</v>
      </c>
      <c r="L4204" s="90" t="s">
        <v>520</v>
      </c>
      <c r="M4204" s="94" t="str">
        <f t="shared" si="68"/>
        <v>ABELAIRAS Jose Manuel</v>
      </c>
      <c r="N4204" s="94" t="str">
        <f>IFERROR(VLOOKUP(A4204,'[2]CLASES-TEMPORADA 2022_2023-2023'!$A:$M,12,0),"")</f>
        <v/>
      </c>
      <c r="O4204" s="90" t="str">
        <f>IFERROR(VLOOKUP(A4204,'[2]CLASES-TEMPORADA 2022_2023-2023'!$A:$M,13,0),"")</f>
        <v/>
      </c>
    </row>
    <row r="4205" spans="1:15" s="94" customFormat="1" x14ac:dyDescent="0.2">
      <c r="A4205" s="116">
        <v>7949</v>
      </c>
      <c r="B4205" s="90" t="s">
        <v>8750</v>
      </c>
      <c r="C4205" s="90" t="s">
        <v>1312</v>
      </c>
      <c r="D4205" s="90" t="s">
        <v>1313</v>
      </c>
      <c r="E4205" s="90" t="s">
        <v>147</v>
      </c>
      <c r="F4205" s="90" t="s">
        <v>7277</v>
      </c>
      <c r="G4205" s="90" t="s">
        <v>17467</v>
      </c>
      <c r="H4205" s="90" t="s">
        <v>913</v>
      </c>
      <c r="I4205" s="90" t="s">
        <v>1140</v>
      </c>
      <c r="J4205" s="116">
        <v>10415</v>
      </c>
      <c r="K4205" s="90" t="s">
        <v>1963</v>
      </c>
      <c r="L4205" s="90" t="s">
        <v>520</v>
      </c>
      <c r="M4205" s="94" t="str">
        <f t="shared" si="68"/>
        <v>RECUNA Gonzalo</v>
      </c>
      <c r="N4205" s="94" t="str">
        <f>IFERROR(VLOOKUP(A4205,'[2]CLASES-TEMPORADA 2022_2023-2023'!$A:$M,12,0),"")</f>
        <v/>
      </c>
      <c r="O4205" s="90" t="str">
        <f>IFERROR(VLOOKUP(A4205,'[2]CLASES-TEMPORADA 2022_2023-2023'!$A:$M,13,0),"")</f>
        <v/>
      </c>
    </row>
    <row r="4206" spans="1:15" s="94" customFormat="1" x14ac:dyDescent="0.2">
      <c r="A4206" s="116">
        <v>7938</v>
      </c>
      <c r="B4206" s="90" t="s">
        <v>8750</v>
      </c>
      <c r="C4206" s="90" t="s">
        <v>1504</v>
      </c>
      <c r="D4206" s="90" t="s">
        <v>1505</v>
      </c>
      <c r="E4206" s="90" t="s">
        <v>7278</v>
      </c>
      <c r="F4206" s="90" t="s">
        <v>7279</v>
      </c>
      <c r="G4206" s="90" t="s">
        <v>17468</v>
      </c>
      <c r="H4206" s="90" t="s">
        <v>913</v>
      </c>
      <c r="I4206" s="90" t="s">
        <v>377</v>
      </c>
      <c r="J4206" s="116">
        <v>674</v>
      </c>
      <c r="K4206" s="90" t="s">
        <v>2994</v>
      </c>
      <c r="L4206" s="90" t="s">
        <v>184</v>
      </c>
      <c r="M4206" s="94" t="str">
        <f t="shared" si="68"/>
        <v>IVANOV Aleksander</v>
      </c>
      <c r="N4206" s="94" t="str">
        <f>IFERROR(VLOOKUP(A4206,'[2]CLASES-TEMPORADA 2022_2023-2023'!$A:$M,12,0),"")</f>
        <v/>
      </c>
      <c r="O4206" s="90" t="str">
        <f>IFERROR(VLOOKUP(A4206,'[2]CLASES-TEMPORADA 2022_2023-2023'!$A:$M,13,0),"")</f>
        <v/>
      </c>
    </row>
    <row r="4207" spans="1:15" s="94" customFormat="1" x14ac:dyDescent="0.2">
      <c r="A4207" s="116">
        <v>7935</v>
      </c>
      <c r="B4207" s="90" t="s">
        <v>8750</v>
      </c>
      <c r="C4207" s="90" t="s">
        <v>125</v>
      </c>
      <c r="D4207" s="90" t="s">
        <v>1503</v>
      </c>
      <c r="E4207" s="90" t="s">
        <v>7280</v>
      </c>
      <c r="F4207" s="90" t="s">
        <v>7281</v>
      </c>
      <c r="G4207" s="90" t="s">
        <v>17469</v>
      </c>
      <c r="H4207" s="90" t="s">
        <v>913</v>
      </c>
      <c r="I4207" s="90" t="s">
        <v>1151</v>
      </c>
      <c r="J4207" s="116">
        <v>104</v>
      </c>
      <c r="K4207" s="90" t="s">
        <v>1963</v>
      </c>
      <c r="L4207" s="90" t="s">
        <v>582</v>
      </c>
      <c r="M4207" s="94" t="str">
        <f t="shared" si="68"/>
        <v>TOLEDO Marcelo Eduardo</v>
      </c>
      <c r="N4207" s="94" t="str">
        <f>IFERROR(VLOOKUP(A4207,'[2]CLASES-TEMPORADA 2022_2023-2023'!$A:$M,12,0),"")</f>
        <v/>
      </c>
      <c r="O4207" s="90" t="str">
        <f>IFERROR(VLOOKUP(A4207,'[2]CLASES-TEMPORADA 2022_2023-2023'!$A:$M,13,0),"")</f>
        <v/>
      </c>
    </row>
    <row r="4208" spans="1:15" s="94" customFormat="1" x14ac:dyDescent="0.2">
      <c r="A4208" s="116">
        <v>7917</v>
      </c>
      <c r="B4208" s="90" t="s">
        <v>8750</v>
      </c>
      <c r="C4208" s="90" t="s">
        <v>161</v>
      </c>
      <c r="D4208" s="90" t="s">
        <v>31</v>
      </c>
      <c r="E4208" s="90" t="s">
        <v>7282</v>
      </c>
      <c r="F4208" s="90" t="s">
        <v>7283</v>
      </c>
      <c r="G4208" s="90" t="s">
        <v>17470</v>
      </c>
      <c r="H4208" s="90" t="s">
        <v>920</v>
      </c>
      <c r="I4208" s="90" t="s">
        <v>867</v>
      </c>
      <c r="J4208" s="116">
        <v>10460</v>
      </c>
      <c r="K4208" s="90" t="s">
        <v>1963</v>
      </c>
      <c r="L4208" s="90" t="s">
        <v>185</v>
      </c>
      <c r="M4208" s="94" t="str">
        <f t="shared" si="68"/>
        <v>MUÑOZ Juan Gabriel</v>
      </c>
      <c r="N4208" s="94" t="str">
        <f>IFERROR(VLOOKUP(A4208,'[2]CLASES-TEMPORADA 2022_2023-2023'!$A:$M,12,0),"")</f>
        <v/>
      </c>
      <c r="O4208" s="90" t="str">
        <f>IFERROR(VLOOKUP(A4208,'[2]CLASES-TEMPORADA 2022_2023-2023'!$A:$M,13,0),"")</f>
        <v/>
      </c>
    </row>
    <row r="4209" spans="1:15" s="94" customFormat="1" x14ac:dyDescent="0.2">
      <c r="A4209" s="116">
        <v>7908</v>
      </c>
      <c r="B4209" s="90" t="s">
        <v>8750</v>
      </c>
      <c r="C4209" s="90" t="s">
        <v>1888</v>
      </c>
      <c r="D4209" s="90" t="s">
        <v>17471</v>
      </c>
      <c r="E4209" s="90" t="s">
        <v>126</v>
      </c>
      <c r="F4209" s="90" t="s">
        <v>17472</v>
      </c>
      <c r="G4209" s="90" t="s">
        <v>17473</v>
      </c>
      <c r="H4209" s="90" t="s">
        <v>920</v>
      </c>
      <c r="I4209" s="90" t="s">
        <v>1213</v>
      </c>
      <c r="J4209" s="116">
        <v>10149</v>
      </c>
      <c r="K4209" s="90" t="s">
        <v>1963</v>
      </c>
      <c r="L4209" s="90" t="s">
        <v>587</v>
      </c>
      <c r="M4209" s="94" t="str">
        <f t="shared" si="68"/>
        <v>SOSA Pablo</v>
      </c>
      <c r="N4209" s="94" t="str">
        <f>IFERROR(VLOOKUP(A4209,'[2]CLASES-TEMPORADA 2022_2023-2023'!$A:$M,12,0),"")</f>
        <v/>
      </c>
      <c r="O4209" s="90" t="str">
        <f>IFERROR(VLOOKUP(A4209,'[2]CLASES-TEMPORADA 2022_2023-2023'!$A:$M,13,0),"")</f>
        <v/>
      </c>
    </row>
    <row r="4210" spans="1:15" s="94" customFormat="1" x14ac:dyDescent="0.2">
      <c r="A4210" s="116">
        <v>7876</v>
      </c>
      <c r="B4210" s="90" t="s">
        <v>8750</v>
      </c>
      <c r="C4210" s="90" t="s">
        <v>6538</v>
      </c>
      <c r="D4210" s="90" t="s">
        <v>3989</v>
      </c>
      <c r="E4210" s="90" t="s">
        <v>23</v>
      </c>
      <c r="F4210" s="90" t="s">
        <v>17474</v>
      </c>
      <c r="G4210" s="90" t="s">
        <v>17475</v>
      </c>
      <c r="H4210" s="90" t="s">
        <v>920</v>
      </c>
      <c r="I4210" s="90" t="s">
        <v>16045</v>
      </c>
      <c r="J4210" s="116">
        <v>10495</v>
      </c>
      <c r="K4210" s="90" t="s">
        <v>1963</v>
      </c>
      <c r="L4210" s="90" t="s">
        <v>591</v>
      </c>
      <c r="M4210" s="94" t="str">
        <f t="shared" si="68"/>
        <v>ALCAIDE Manuel</v>
      </c>
      <c r="N4210" s="94" t="str">
        <f>IFERROR(VLOOKUP(A4210,'[2]CLASES-TEMPORADA 2022_2023-2023'!$A:$M,12,0),"")</f>
        <v/>
      </c>
      <c r="O4210" s="90" t="str">
        <f>IFERROR(VLOOKUP(A4210,'[2]CLASES-TEMPORADA 2022_2023-2023'!$A:$M,13,0),"")</f>
        <v/>
      </c>
    </row>
    <row r="4211" spans="1:15" s="94" customFormat="1" x14ac:dyDescent="0.2">
      <c r="A4211" s="116">
        <v>7864</v>
      </c>
      <c r="B4211" s="90" t="s">
        <v>8750</v>
      </c>
      <c r="C4211" s="90" t="s">
        <v>3724</v>
      </c>
      <c r="D4211" s="90" t="s">
        <v>13274</v>
      </c>
      <c r="E4211" s="90" t="s">
        <v>17476</v>
      </c>
      <c r="F4211" s="90" t="s">
        <v>17477</v>
      </c>
      <c r="G4211" s="90" t="s">
        <v>17478</v>
      </c>
      <c r="H4211" s="90" t="s">
        <v>920</v>
      </c>
      <c r="I4211" s="90" t="s">
        <v>1064</v>
      </c>
      <c r="J4211" s="116">
        <v>10132</v>
      </c>
      <c r="K4211" s="90" t="s">
        <v>1963</v>
      </c>
      <c r="L4211" s="90" t="s">
        <v>184</v>
      </c>
      <c r="M4211" s="94" t="str">
        <f t="shared" si="68"/>
        <v>CAMARERO Santiago Cosme</v>
      </c>
      <c r="N4211" s="94" t="str">
        <f>IFERROR(VLOOKUP(A4211,'[2]CLASES-TEMPORADA 2022_2023-2023'!$A:$M,12,0),"")</f>
        <v/>
      </c>
      <c r="O4211" s="90" t="str">
        <f>IFERROR(VLOOKUP(A4211,'[2]CLASES-TEMPORADA 2022_2023-2023'!$A:$M,13,0),"")</f>
        <v/>
      </c>
    </row>
    <row r="4212" spans="1:15" s="94" customFormat="1" x14ac:dyDescent="0.2">
      <c r="A4212" s="116">
        <v>7836</v>
      </c>
      <c r="B4212" s="90" t="s">
        <v>8750</v>
      </c>
      <c r="C4212" s="90" t="s">
        <v>6291</v>
      </c>
      <c r="D4212" s="90" t="s">
        <v>1328</v>
      </c>
      <c r="E4212" s="90" t="s">
        <v>1754</v>
      </c>
      <c r="F4212" s="90" t="s">
        <v>7105</v>
      </c>
      <c r="G4212" s="90" t="s">
        <v>17479</v>
      </c>
      <c r="H4212" s="90" t="s">
        <v>913</v>
      </c>
      <c r="I4212" s="90" t="s">
        <v>1153</v>
      </c>
      <c r="J4212" s="116">
        <v>444</v>
      </c>
      <c r="K4212" s="90" t="s">
        <v>1963</v>
      </c>
      <c r="L4212" s="90" t="s">
        <v>520</v>
      </c>
      <c r="M4212" s="94" t="str">
        <f t="shared" si="68"/>
        <v>RAÑA Simon</v>
      </c>
      <c r="N4212" s="94" t="str">
        <f>IFERROR(VLOOKUP(A4212,'[2]CLASES-TEMPORADA 2022_2023-2023'!$A:$M,12,0),"")</f>
        <v/>
      </c>
      <c r="O4212" s="90" t="str">
        <f>IFERROR(VLOOKUP(A4212,'[2]CLASES-TEMPORADA 2022_2023-2023'!$A:$M,13,0),"")</f>
        <v/>
      </c>
    </row>
    <row r="4213" spans="1:15" s="94" customFormat="1" x14ac:dyDescent="0.2">
      <c r="A4213" s="116">
        <v>7830</v>
      </c>
      <c r="B4213" s="90" t="s">
        <v>8750</v>
      </c>
      <c r="C4213" s="90" t="s">
        <v>56</v>
      </c>
      <c r="D4213" s="90" t="s">
        <v>7284</v>
      </c>
      <c r="E4213" s="90" t="s">
        <v>105</v>
      </c>
      <c r="F4213" s="90" t="s">
        <v>7285</v>
      </c>
      <c r="G4213" s="90" t="s">
        <v>17480</v>
      </c>
      <c r="H4213" s="90" t="s">
        <v>913</v>
      </c>
      <c r="I4213" s="90" t="s">
        <v>1199</v>
      </c>
      <c r="J4213" s="116">
        <v>10223</v>
      </c>
      <c r="K4213" s="90" t="s">
        <v>1963</v>
      </c>
      <c r="L4213" s="90" t="s">
        <v>520</v>
      </c>
      <c r="M4213" s="94" t="str">
        <f t="shared" si="68"/>
        <v>TORRES Francisco Javier</v>
      </c>
      <c r="N4213" s="94" t="str">
        <f>IFERROR(VLOOKUP(A4213,'[2]CLASES-TEMPORADA 2022_2023-2023'!$A:$M,12,0),"")</f>
        <v/>
      </c>
      <c r="O4213" s="90" t="str">
        <f>IFERROR(VLOOKUP(A4213,'[2]CLASES-TEMPORADA 2022_2023-2023'!$A:$M,13,0),"")</f>
        <v/>
      </c>
    </row>
    <row r="4214" spans="1:15" s="94" customFormat="1" x14ac:dyDescent="0.2">
      <c r="A4214" s="116">
        <v>7817</v>
      </c>
      <c r="B4214" s="90" t="s">
        <v>8750</v>
      </c>
      <c r="C4214" s="90" t="s">
        <v>31</v>
      </c>
      <c r="D4214" s="90" t="s">
        <v>17481</v>
      </c>
      <c r="E4214" s="90" t="s">
        <v>6849</v>
      </c>
      <c r="F4214" s="90" t="s">
        <v>17482</v>
      </c>
      <c r="G4214" s="90" t="s">
        <v>17483</v>
      </c>
      <c r="H4214" s="90" t="s">
        <v>909</v>
      </c>
      <c r="I4214" s="90" t="s">
        <v>1233</v>
      </c>
      <c r="J4214" s="116">
        <v>703</v>
      </c>
      <c r="K4214" s="90" t="s">
        <v>1963</v>
      </c>
      <c r="L4214" s="90" t="s">
        <v>520</v>
      </c>
      <c r="M4214" s="94" t="str">
        <f t="shared" si="68"/>
        <v>LOPEZ Jose Miguel</v>
      </c>
      <c r="N4214" s="94" t="str">
        <f>IFERROR(VLOOKUP(A4214,'[2]CLASES-TEMPORADA 2022_2023-2023'!$A:$M,12,0),"")</f>
        <v/>
      </c>
      <c r="O4214" s="90" t="str">
        <f>IFERROR(VLOOKUP(A4214,'[2]CLASES-TEMPORADA 2022_2023-2023'!$A:$M,13,0),"")</f>
        <v/>
      </c>
    </row>
    <row r="4215" spans="1:15" s="94" customFormat="1" x14ac:dyDescent="0.2">
      <c r="A4215" s="116">
        <v>7798</v>
      </c>
      <c r="B4215" s="90" t="s">
        <v>8750</v>
      </c>
      <c r="C4215" s="90" t="s">
        <v>111</v>
      </c>
      <c r="D4215" s="90" t="s">
        <v>1847</v>
      </c>
      <c r="E4215" s="90" t="s">
        <v>4258</v>
      </c>
      <c r="F4215" s="90" t="s">
        <v>7286</v>
      </c>
      <c r="G4215" s="90" t="s">
        <v>17484</v>
      </c>
      <c r="H4215" s="90" t="s">
        <v>920</v>
      </c>
      <c r="I4215" s="90" t="s">
        <v>1194</v>
      </c>
      <c r="J4215" s="116">
        <v>10341</v>
      </c>
      <c r="K4215" s="90" t="s">
        <v>1963</v>
      </c>
      <c r="L4215" s="90" t="s">
        <v>520</v>
      </c>
      <c r="M4215" s="94" t="str">
        <f t="shared" si="68"/>
        <v>REY Miguel Angel</v>
      </c>
      <c r="N4215" s="94" t="str">
        <f>IFERROR(VLOOKUP(A4215,'[2]CLASES-TEMPORADA 2022_2023-2023'!$A:$M,12,0),"")</f>
        <v/>
      </c>
      <c r="O4215" s="90" t="str">
        <f>IFERROR(VLOOKUP(A4215,'[2]CLASES-TEMPORADA 2022_2023-2023'!$A:$M,13,0),"")</f>
        <v/>
      </c>
    </row>
    <row r="4216" spans="1:15" s="94" customFormat="1" x14ac:dyDescent="0.2">
      <c r="A4216" s="116">
        <v>7792</v>
      </c>
      <c r="B4216" s="90" t="s">
        <v>8750</v>
      </c>
      <c r="C4216" s="90" t="s">
        <v>7287</v>
      </c>
      <c r="D4216" s="90" t="s">
        <v>160</v>
      </c>
      <c r="E4216" s="90" t="s">
        <v>63</v>
      </c>
      <c r="F4216" s="90" t="s">
        <v>7288</v>
      </c>
      <c r="G4216" s="90" t="s">
        <v>17485</v>
      </c>
      <c r="H4216" s="90" t="s">
        <v>913</v>
      </c>
      <c r="I4216" s="90" t="s">
        <v>981</v>
      </c>
      <c r="J4216" s="116">
        <v>641</v>
      </c>
      <c r="K4216" s="90" t="s">
        <v>1963</v>
      </c>
      <c r="L4216" s="90" t="s">
        <v>520</v>
      </c>
      <c r="M4216" s="94" t="str">
        <f t="shared" si="68"/>
        <v>BROULLON Jesus</v>
      </c>
      <c r="N4216" s="94" t="str">
        <f>IFERROR(VLOOKUP(A4216,'[2]CLASES-TEMPORADA 2022_2023-2023'!$A:$M,12,0),"")</f>
        <v/>
      </c>
      <c r="O4216" s="90" t="str">
        <f>IFERROR(VLOOKUP(A4216,'[2]CLASES-TEMPORADA 2022_2023-2023'!$A:$M,13,0),"")</f>
        <v/>
      </c>
    </row>
    <row r="4217" spans="1:15" s="94" customFormat="1" x14ac:dyDescent="0.2">
      <c r="A4217" s="116">
        <v>7782</v>
      </c>
      <c r="B4217" s="90" t="s">
        <v>8750</v>
      </c>
      <c r="C4217" s="90" t="s">
        <v>7289</v>
      </c>
      <c r="D4217" s="90" t="s">
        <v>106</v>
      </c>
      <c r="E4217" s="90" t="s">
        <v>23</v>
      </c>
      <c r="F4217" s="90" t="s">
        <v>6700</v>
      </c>
      <c r="G4217" s="90" t="s">
        <v>17486</v>
      </c>
      <c r="H4217" s="90" t="s">
        <v>909</v>
      </c>
      <c r="I4217" s="90" t="s">
        <v>6451</v>
      </c>
      <c r="J4217" s="116">
        <v>10242</v>
      </c>
      <c r="K4217" s="90" t="s">
        <v>1963</v>
      </c>
      <c r="L4217" s="90" t="s">
        <v>598</v>
      </c>
      <c r="M4217" s="94" t="str">
        <f t="shared" ref="M4217:M4280" si="69">CONCATENATE(C4217," ",PROPER(E4217))</f>
        <v>DE PABLO Manuel</v>
      </c>
      <c r="N4217" s="94" t="str">
        <f>IFERROR(VLOOKUP(A4217,'[2]CLASES-TEMPORADA 2022_2023-2023'!$A:$M,12,0),"")</f>
        <v/>
      </c>
      <c r="O4217" s="90" t="str">
        <f>IFERROR(VLOOKUP(A4217,'[2]CLASES-TEMPORADA 2022_2023-2023'!$A:$M,13,0),"")</f>
        <v/>
      </c>
    </row>
    <row r="4218" spans="1:15" s="94" customFormat="1" x14ac:dyDescent="0.2">
      <c r="A4218" s="116">
        <v>7778</v>
      </c>
      <c r="B4218" s="90" t="s">
        <v>8750</v>
      </c>
      <c r="C4218" s="90" t="s">
        <v>31</v>
      </c>
      <c r="D4218" s="90" t="s">
        <v>91</v>
      </c>
      <c r="E4218" s="90" t="s">
        <v>3209</v>
      </c>
      <c r="F4218" s="90" t="s">
        <v>7290</v>
      </c>
      <c r="G4218" s="90" t="s">
        <v>17487</v>
      </c>
      <c r="H4218" s="90" t="s">
        <v>913</v>
      </c>
      <c r="I4218" s="90" t="s">
        <v>1198</v>
      </c>
      <c r="J4218" s="116">
        <v>567</v>
      </c>
      <c r="K4218" s="90" t="s">
        <v>1963</v>
      </c>
      <c r="L4218" s="90" t="s">
        <v>520</v>
      </c>
      <c r="M4218" s="94" t="str">
        <f t="shared" si="69"/>
        <v>LOPEZ Jose Luis</v>
      </c>
      <c r="N4218" s="94" t="str">
        <f>IFERROR(VLOOKUP(A4218,'[2]CLASES-TEMPORADA 2022_2023-2023'!$A:$M,12,0),"")</f>
        <v/>
      </c>
      <c r="O4218" s="90" t="str">
        <f>IFERROR(VLOOKUP(A4218,'[2]CLASES-TEMPORADA 2022_2023-2023'!$A:$M,13,0),"")</f>
        <v/>
      </c>
    </row>
    <row r="4219" spans="1:15" s="94" customFormat="1" x14ac:dyDescent="0.2">
      <c r="A4219" s="116">
        <v>7775</v>
      </c>
      <c r="B4219" s="90" t="s">
        <v>8750</v>
      </c>
      <c r="C4219" s="90" t="s">
        <v>106</v>
      </c>
      <c r="D4219" s="90" t="s">
        <v>1706</v>
      </c>
      <c r="E4219" s="90" t="s">
        <v>963</v>
      </c>
      <c r="F4219" s="90" t="s">
        <v>7291</v>
      </c>
      <c r="G4219" s="90" t="s">
        <v>17488</v>
      </c>
      <c r="H4219" s="90" t="s">
        <v>920</v>
      </c>
      <c r="I4219" s="90" t="s">
        <v>1198</v>
      </c>
      <c r="J4219" s="116">
        <v>567</v>
      </c>
      <c r="K4219" s="90" t="s">
        <v>1963</v>
      </c>
      <c r="L4219" s="90" t="s">
        <v>520</v>
      </c>
      <c r="M4219" s="94" t="str">
        <f t="shared" si="69"/>
        <v>CASAS Ramon</v>
      </c>
      <c r="N4219" s="94" t="str">
        <f>IFERROR(VLOOKUP(A4219,'[2]CLASES-TEMPORADA 2022_2023-2023'!$A:$M,12,0),"")</f>
        <v/>
      </c>
      <c r="O4219" s="90" t="str">
        <f>IFERROR(VLOOKUP(A4219,'[2]CLASES-TEMPORADA 2022_2023-2023'!$A:$M,13,0),"")</f>
        <v/>
      </c>
    </row>
    <row r="4220" spans="1:15" s="94" customFormat="1" x14ac:dyDescent="0.2">
      <c r="A4220" s="116">
        <v>7773</v>
      </c>
      <c r="B4220" s="90" t="s">
        <v>8750</v>
      </c>
      <c r="C4220" s="90" t="s">
        <v>1502</v>
      </c>
      <c r="D4220" s="90" t="s">
        <v>46</v>
      </c>
      <c r="E4220" s="90" t="s">
        <v>148</v>
      </c>
      <c r="F4220" s="90" t="s">
        <v>7292</v>
      </c>
      <c r="G4220" s="90" t="s">
        <v>17489</v>
      </c>
      <c r="H4220" s="90" t="s">
        <v>920</v>
      </c>
      <c r="I4220" s="90" t="s">
        <v>1198</v>
      </c>
      <c r="J4220" s="116">
        <v>567</v>
      </c>
      <c r="K4220" s="90" t="s">
        <v>1963</v>
      </c>
      <c r="L4220" s="90" t="s">
        <v>520</v>
      </c>
      <c r="M4220" s="94" t="str">
        <f t="shared" si="69"/>
        <v>VALIÑO Jesus Maria</v>
      </c>
      <c r="N4220" s="94" t="str">
        <f>IFERROR(VLOOKUP(A4220,'[2]CLASES-TEMPORADA 2022_2023-2023'!$A:$M,12,0),"")</f>
        <v/>
      </c>
      <c r="O4220" s="90" t="str">
        <f>IFERROR(VLOOKUP(A4220,'[2]CLASES-TEMPORADA 2022_2023-2023'!$A:$M,13,0),"")</f>
        <v/>
      </c>
    </row>
    <row r="4221" spans="1:15" s="94" customFormat="1" x14ac:dyDescent="0.2">
      <c r="A4221" s="116">
        <v>7771</v>
      </c>
      <c r="B4221" s="90" t="s">
        <v>10851</v>
      </c>
      <c r="C4221" s="90" t="s">
        <v>1502</v>
      </c>
      <c r="D4221" s="90" t="s">
        <v>46</v>
      </c>
      <c r="E4221" s="90" t="s">
        <v>2933</v>
      </c>
      <c r="F4221" s="90" t="s">
        <v>17490</v>
      </c>
      <c r="G4221" s="90" t="s">
        <v>17491</v>
      </c>
      <c r="H4221" s="90" t="s">
        <v>920</v>
      </c>
      <c r="I4221" s="90" t="s">
        <v>1198</v>
      </c>
      <c r="J4221" s="116">
        <v>567</v>
      </c>
      <c r="K4221" s="90" t="s">
        <v>1963</v>
      </c>
      <c r="L4221" s="90" t="s">
        <v>520</v>
      </c>
      <c r="M4221" s="94" t="str">
        <f t="shared" si="69"/>
        <v>VALIÑO Andrea</v>
      </c>
      <c r="N4221" s="94" t="str">
        <f>IFERROR(VLOOKUP(A4221,'[2]CLASES-TEMPORADA 2022_2023-2023'!$A:$M,12,0),"")</f>
        <v/>
      </c>
      <c r="O4221" s="90" t="str">
        <f>IFERROR(VLOOKUP(A4221,'[2]CLASES-TEMPORADA 2022_2023-2023'!$A:$M,13,0),"")</f>
        <v/>
      </c>
    </row>
    <row r="4222" spans="1:15" s="94" customFormat="1" x14ac:dyDescent="0.2">
      <c r="A4222" s="116">
        <v>7767</v>
      </c>
      <c r="B4222" s="90" t="s">
        <v>8750</v>
      </c>
      <c r="C4222" s="90" t="s">
        <v>26</v>
      </c>
      <c r="D4222" s="90" t="s">
        <v>26</v>
      </c>
      <c r="E4222" s="90" t="s">
        <v>85</v>
      </c>
      <c r="F4222" s="90" t="s">
        <v>7293</v>
      </c>
      <c r="G4222" s="90" t="s">
        <v>17492</v>
      </c>
      <c r="H4222" s="90" t="s">
        <v>920</v>
      </c>
      <c r="I4222" s="90" t="s">
        <v>1243</v>
      </c>
      <c r="J4222" s="116">
        <v>10381</v>
      </c>
      <c r="K4222" s="90" t="s">
        <v>1963</v>
      </c>
      <c r="L4222" s="90" t="s">
        <v>520</v>
      </c>
      <c r="M4222" s="94" t="str">
        <f t="shared" si="69"/>
        <v>GOMEZ Diego</v>
      </c>
      <c r="N4222" s="94" t="str">
        <f>IFERROR(VLOOKUP(A4222,'[2]CLASES-TEMPORADA 2022_2023-2023'!$A:$M,12,0),"")</f>
        <v/>
      </c>
      <c r="O4222" s="90" t="str">
        <f>IFERROR(VLOOKUP(A4222,'[2]CLASES-TEMPORADA 2022_2023-2023'!$A:$M,13,0),"")</f>
        <v/>
      </c>
    </row>
    <row r="4223" spans="1:15" s="94" customFormat="1" x14ac:dyDescent="0.2">
      <c r="A4223" s="116">
        <v>7710</v>
      </c>
      <c r="B4223" s="90" t="s">
        <v>8750</v>
      </c>
      <c r="C4223" s="90" t="s">
        <v>7255</v>
      </c>
      <c r="D4223" s="90" t="s">
        <v>1574</v>
      </c>
      <c r="E4223" s="90" t="s">
        <v>34</v>
      </c>
      <c r="F4223" s="90" t="s">
        <v>5912</v>
      </c>
      <c r="G4223" s="90" t="s">
        <v>17493</v>
      </c>
      <c r="H4223" s="90" t="s">
        <v>913</v>
      </c>
      <c r="I4223" s="90" t="s">
        <v>327</v>
      </c>
      <c r="J4223" s="116">
        <v>504</v>
      </c>
      <c r="K4223" s="90" t="s">
        <v>1963</v>
      </c>
      <c r="L4223" s="90" t="s">
        <v>593</v>
      </c>
      <c r="M4223" s="94" t="str">
        <f t="shared" si="69"/>
        <v>MONTESDEOCA Alejandro</v>
      </c>
      <c r="N4223" s="94" t="str">
        <f>IFERROR(VLOOKUP(A4223,'[2]CLASES-TEMPORADA 2022_2023-2023'!$A:$M,12,0),"")</f>
        <v/>
      </c>
      <c r="O4223" s="90" t="str">
        <f>IFERROR(VLOOKUP(A4223,'[2]CLASES-TEMPORADA 2022_2023-2023'!$A:$M,13,0),"")</f>
        <v/>
      </c>
    </row>
    <row r="4224" spans="1:15" s="94" customFormat="1" x14ac:dyDescent="0.2">
      <c r="A4224" s="116">
        <v>7708</v>
      </c>
      <c r="B4224" s="90" t="s">
        <v>8750</v>
      </c>
      <c r="C4224" s="90" t="s">
        <v>115</v>
      </c>
      <c r="D4224" s="90" t="s">
        <v>29</v>
      </c>
      <c r="E4224" s="90" t="s">
        <v>7294</v>
      </c>
      <c r="F4224" s="90" t="s">
        <v>7295</v>
      </c>
      <c r="G4224" s="90" t="s">
        <v>17494</v>
      </c>
      <c r="H4224" s="90" t="s">
        <v>913</v>
      </c>
      <c r="I4224" s="90" t="s">
        <v>327</v>
      </c>
      <c r="J4224" s="116">
        <v>504</v>
      </c>
      <c r="K4224" s="90" t="s">
        <v>1963</v>
      </c>
      <c r="L4224" s="90" t="s">
        <v>593</v>
      </c>
      <c r="M4224" s="94" t="str">
        <f t="shared" si="69"/>
        <v>CASTRO Sandro</v>
      </c>
      <c r="N4224" s="94" t="str">
        <f>IFERROR(VLOOKUP(A4224,'[2]CLASES-TEMPORADA 2022_2023-2023'!$A:$M,12,0),"")</f>
        <v/>
      </c>
      <c r="O4224" s="90" t="str">
        <f>IFERROR(VLOOKUP(A4224,'[2]CLASES-TEMPORADA 2022_2023-2023'!$A:$M,13,0),"")</f>
        <v/>
      </c>
    </row>
    <row r="4225" spans="1:15" s="94" customFormat="1" x14ac:dyDescent="0.2">
      <c r="A4225" s="116">
        <v>7662</v>
      </c>
      <c r="B4225" s="90" t="s">
        <v>8750</v>
      </c>
      <c r="C4225" s="90" t="s">
        <v>17495</v>
      </c>
      <c r="D4225" s="90" t="s">
        <v>1558</v>
      </c>
      <c r="E4225" s="90" t="s">
        <v>17496</v>
      </c>
      <c r="F4225" s="90" t="s">
        <v>17497</v>
      </c>
      <c r="G4225" s="90" t="s">
        <v>17498</v>
      </c>
      <c r="H4225" s="90" t="s">
        <v>920</v>
      </c>
      <c r="I4225" s="90" t="s">
        <v>2495</v>
      </c>
      <c r="J4225" s="116">
        <v>10193</v>
      </c>
      <c r="K4225" s="90" t="s">
        <v>2099</v>
      </c>
      <c r="L4225" s="90" t="s">
        <v>588</v>
      </c>
      <c r="M4225" s="94" t="str">
        <f t="shared" si="69"/>
        <v>GANGAS Victor Andres</v>
      </c>
      <c r="N4225" s="94" t="str">
        <f>IFERROR(VLOOKUP(A4225,'[2]CLASES-TEMPORADA 2022_2023-2023'!$A:$M,12,0),"")</f>
        <v/>
      </c>
      <c r="O4225" s="90" t="str">
        <f>IFERROR(VLOOKUP(A4225,'[2]CLASES-TEMPORADA 2022_2023-2023'!$A:$M,13,0),"")</f>
        <v/>
      </c>
    </row>
    <row r="4226" spans="1:15" s="94" customFormat="1" x14ac:dyDescent="0.2">
      <c r="A4226" s="116">
        <v>7650</v>
      </c>
      <c r="B4226" s="90" t="s">
        <v>8750</v>
      </c>
      <c r="C4226" s="90" t="s">
        <v>7296</v>
      </c>
      <c r="D4226" s="90" t="s">
        <v>68</v>
      </c>
      <c r="E4226" s="90" t="s">
        <v>3780</v>
      </c>
      <c r="F4226" s="90" t="s">
        <v>7297</v>
      </c>
      <c r="G4226" s="90" t="s">
        <v>17499</v>
      </c>
      <c r="H4226" s="90" t="s">
        <v>920</v>
      </c>
      <c r="I4226" s="90" t="s">
        <v>1116</v>
      </c>
      <c r="J4226" s="116">
        <v>343</v>
      </c>
      <c r="K4226" s="90" t="s">
        <v>1963</v>
      </c>
      <c r="L4226" s="90" t="s">
        <v>604</v>
      </c>
      <c r="M4226" s="94" t="str">
        <f t="shared" si="69"/>
        <v>LEZCANO Isaac</v>
      </c>
      <c r="N4226" s="94" t="str">
        <f>IFERROR(VLOOKUP(A4226,'[2]CLASES-TEMPORADA 2022_2023-2023'!$A:$M,12,0),"")</f>
        <v/>
      </c>
      <c r="O4226" s="90" t="str">
        <f>IFERROR(VLOOKUP(A4226,'[2]CLASES-TEMPORADA 2022_2023-2023'!$A:$M,13,0),"")</f>
        <v/>
      </c>
    </row>
    <row r="4227" spans="1:15" s="94" customFormat="1" x14ac:dyDescent="0.2">
      <c r="A4227" s="116">
        <v>7624</v>
      </c>
      <c r="B4227" s="90" t="s">
        <v>10851</v>
      </c>
      <c r="C4227" s="90" t="s">
        <v>7298</v>
      </c>
      <c r="D4227" s="90" t="s">
        <v>7299</v>
      </c>
      <c r="E4227" s="90" t="s">
        <v>4195</v>
      </c>
      <c r="F4227" s="90" t="s">
        <v>7300</v>
      </c>
      <c r="G4227" s="90" t="s">
        <v>17500</v>
      </c>
      <c r="H4227" s="90" t="s">
        <v>913</v>
      </c>
      <c r="I4227" s="90" t="s">
        <v>919</v>
      </c>
      <c r="J4227" s="116">
        <v>47</v>
      </c>
      <c r="K4227" s="90" t="s">
        <v>1963</v>
      </c>
      <c r="L4227" s="90" t="s">
        <v>585</v>
      </c>
      <c r="M4227" s="94" t="str">
        <f t="shared" si="69"/>
        <v>HORTAL Monica</v>
      </c>
      <c r="N4227" s="94" t="str">
        <f>IFERROR(VLOOKUP(A4227,'[2]CLASES-TEMPORADA 2022_2023-2023'!$A:$M,12,0),"")</f>
        <v/>
      </c>
      <c r="O4227" s="90" t="str">
        <f>IFERROR(VLOOKUP(A4227,'[2]CLASES-TEMPORADA 2022_2023-2023'!$A:$M,13,0),"")</f>
        <v/>
      </c>
    </row>
    <row r="4228" spans="1:15" s="94" customFormat="1" x14ac:dyDescent="0.2">
      <c r="A4228" s="116">
        <v>7622</v>
      </c>
      <c r="B4228" s="90" t="s">
        <v>10851</v>
      </c>
      <c r="C4228" s="90" t="s">
        <v>21</v>
      </c>
      <c r="D4228" s="90" t="s">
        <v>1501</v>
      </c>
      <c r="E4228" s="90" t="s">
        <v>7301</v>
      </c>
      <c r="F4228" s="90" t="s">
        <v>6365</v>
      </c>
      <c r="G4228" s="90" t="s">
        <v>17501</v>
      </c>
      <c r="H4228" s="90" t="s">
        <v>920</v>
      </c>
      <c r="I4228" s="90" t="s">
        <v>11828</v>
      </c>
      <c r="J4228" s="116">
        <v>10485</v>
      </c>
      <c r="K4228" s="90" t="s">
        <v>1963</v>
      </c>
      <c r="L4228" s="90" t="s">
        <v>585</v>
      </c>
      <c r="M4228" s="94" t="str">
        <f t="shared" si="69"/>
        <v>GARCIA Maria Pilar</v>
      </c>
      <c r="N4228" s="94" t="str">
        <f>IFERROR(VLOOKUP(A4228,'[2]CLASES-TEMPORADA 2022_2023-2023'!$A:$M,12,0),"")</f>
        <v/>
      </c>
      <c r="O4228" s="90" t="str">
        <f>IFERROR(VLOOKUP(A4228,'[2]CLASES-TEMPORADA 2022_2023-2023'!$A:$M,13,0),"")</f>
        <v/>
      </c>
    </row>
    <row r="4229" spans="1:15" s="94" customFormat="1" x14ac:dyDescent="0.2">
      <c r="A4229" s="116">
        <v>7585</v>
      </c>
      <c r="B4229" s="90" t="s">
        <v>8750</v>
      </c>
      <c r="C4229" s="90" t="s">
        <v>17502</v>
      </c>
      <c r="D4229" s="90" t="s">
        <v>31</v>
      </c>
      <c r="E4229" s="90" t="s">
        <v>17503</v>
      </c>
      <c r="F4229" s="90" t="s">
        <v>17504</v>
      </c>
      <c r="G4229" s="90" t="s">
        <v>17505</v>
      </c>
      <c r="H4229" s="90" t="s">
        <v>920</v>
      </c>
      <c r="I4229" s="90" t="s">
        <v>1195</v>
      </c>
      <c r="J4229" s="116">
        <v>442</v>
      </c>
      <c r="K4229" s="90" t="s">
        <v>1963</v>
      </c>
      <c r="L4229" s="90" t="s">
        <v>520</v>
      </c>
      <c r="M4229" s="94" t="str">
        <f t="shared" si="69"/>
        <v>CERVIÑO Eusebio</v>
      </c>
      <c r="N4229" s="94" t="str">
        <f>IFERROR(VLOOKUP(A4229,'[2]CLASES-TEMPORADA 2022_2023-2023'!$A:$M,12,0),"")</f>
        <v/>
      </c>
      <c r="O4229" s="90" t="str">
        <f>IFERROR(VLOOKUP(A4229,'[2]CLASES-TEMPORADA 2022_2023-2023'!$A:$M,13,0),"")</f>
        <v/>
      </c>
    </row>
    <row r="4230" spans="1:15" s="94" customFormat="1" x14ac:dyDescent="0.2">
      <c r="A4230" s="116">
        <v>7583</v>
      </c>
      <c r="B4230" s="90" t="s">
        <v>8750</v>
      </c>
      <c r="C4230" s="90" t="s">
        <v>22</v>
      </c>
      <c r="D4230" s="90" t="s">
        <v>47</v>
      </c>
      <c r="E4230" s="90" t="s">
        <v>2030</v>
      </c>
      <c r="F4230" s="90" t="s">
        <v>7302</v>
      </c>
      <c r="G4230" s="90" t="s">
        <v>17506</v>
      </c>
      <c r="H4230" s="90" t="s">
        <v>913</v>
      </c>
      <c r="I4230" s="90" t="s">
        <v>1119</v>
      </c>
      <c r="J4230" s="116">
        <v>534</v>
      </c>
      <c r="K4230" s="90" t="s">
        <v>1963</v>
      </c>
      <c r="L4230" s="90" t="s">
        <v>520</v>
      </c>
      <c r="M4230" s="94" t="str">
        <f t="shared" si="69"/>
        <v>FERNANDEZ Pedro</v>
      </c>
      <c r="N4230" s="94" t="str">
        <f>IFERROR(VLOOKUP(A4230,'[2]CLASES-TEMPORADA 2022_2023-2023'!$A:$M,12,0),"")</f>
        <v/>
      </c>
      <c r="O4230" s="90" t="str">
        <f>IFERROR(VLOOKUP(A4230,'[2]CLASES-TEMPORADA 2022_2023-2023'!$A:$M,13,0),"")</f>
        <v/>
      </c>
    </row>
    <row r="4231" spans="1:15" s="94" customFormat="1" x14ac:dyDescent="0.2">
      <c r="A4231" s="116">
        <v>7569</v>
      </c>
      <c r="B4231" s="90" t="s">
        <v>8750</v>
      </c>
      <c r="C4231" s="90" t="s">
        <v>1341</v>
      </c>
      <c r="D4231" s="90" t="s">
        <v>5030</v>
      </c>
      <c r="E4231" s="90" t="s">
        <v>75</v>
      </c>
      <c r="F4231" s="90" t="s">
        <v>17507</v>
      </c>
      <c r="G4231" s="90" t="s">
        <v>17508</v>
      </c>
      <c r="H4231" s="90" t="s">
        <v>920</v>
      </c>
      <c r="I4231" s="90" t="s">
        <v>1120</v>
      </c>
      <c r="J4231" s="116">
        <v>441</v>
      </c>
      <c r="K4231" s="90" t="s">
        <v>1963</v>
      </c>
      <c r="L4231" s="90" t="s">
        <v>583</v>
      </c>
      <c r="M4231" s="94" t="str">
        <f t="shared" si="69"/>
        <v>BERNAL Jorge</v>
      </c>
      <c r="N4231" s="94" t="str">
        <f>IFERROR(VLOOKUP(A4231,'[2]CLASES-TEMPORADA 2022_2023-2023'!$A:$M,12,0),"")</f>
        <v/>
      </c>
      <c r="O4231" s="90" t="str">
        <f>IFERROR(VLOOKUP(A4231,'[2]CLASES-TEMPORADA 2022_2023-2023'!$A:$M,13,0),"")</f>
        <v/>
      </c>
    </row>
    <row r="4232" spans="1:15" s="94" customFormat="1" x14ac:dyDescent="0.2">
      <c r="A4232" s="116">
        <v>7566</v>
      </c>
      <c r="B4232" s="90" t="s">
        <v>8750</v>
      </c>
      <c r="C4232" s="90" t="s">
        <v>1462</v>
      </c>
      <c r="D4232" s="90" t="s">
        <v>21</v>
      </c>
      <c r="E4232" s="90" t="s">
        <v>126</v>
      </c>
      <c r="F4232" s="90" t="s">
        <v>6120</v>
      </c>
      <c r="G4232" s="90" t="s">
        <v>17509</v>
      </c>
      <c r="H4232" s="90" t="s">
        <v>913</v>
      </c>
      <c r="I4232" s="90" t="s">
        <v>11275</v>
      </c>
      <c r="J4232" s="116">
        <v>10482</v>
      </c>
      <c r="K4232" s="90" t="s">
        <v>1963</v>
      </c>
      <c r="L4232" s="90" t="s">
        <v>586</v>
      </c>
      <c r="M4232" s="94" t="str">
        <f t="shared" si="69"/>
        <v>MONCHO Pablo</v>
      </c>
      <c r="N4232" s="94" t="str">
        <f>IFERROR(VLOOKUP(A4232,'[2]CLASES-TEMPORADA 2022_2023-2023'!$A:$M,12,0),"")</f>
        <v/>
      </c>
      <c r="O4232" s="90" t="str">
        <f>IFERROR(VLOOKUP(A4232,'[2]CLASES-TEMPORADA 2022_2023-2023'!$A:$M,13,0),"")</f>
        <v/>
      </c>
    </row>
    <row r="4233" spans="1:15" s="94" customFormat="1" x14ac:dyDescent="0.2">
      <c r="A4233" s="116">
        <v>7544</v>
      </c>
      <c r="B4233" s="90" t="s">
        <v>8750</v>
      </c>
      <c r="C4233" s="90" t="s">
        <v>91</v>
      </c>
      <c r="D4233" s="90" t="s">
        <v>1402</v>
      </c>
      <c r="E4233" s="90" t="s">
        <v>48</v>
      </c>
      <c r="F4233" s="90" t="s">
        <v>7303</v>
      </c>
      <c r="G4233" s="90" t="s">
        <v>17510</v>
      </c>
      <c r="H4233" s="90" t="s">
        <v>920</v>
      </c>
      <c r="I4233" s="90" t="s">
        <v>1169</v>
      </c>
      <c r="J4233" s="116">
        <v>678</v>
      </c>
      <c r="K4233" s="90" t="s">
        <v>1963</v>
      </c>
      <c r="L4233" s="90" t="s">
        <v>586</v>
      </c>
      <c r="M4233" s="94" t="str">
        <f t="shared" si="69"/>
        <v>ALVAREZ Javier</v>
      </c>
      <c r="N4233" s="94" t="str">
        <f>IFERROR(VLOOKUP(A4233,'[2]CLASES-TEMPORADA 2022_2023-2023'!$A:$M,12,0),"")</f>
        <v/>
      </c>
      <c r="O4233" s="90" t="str">
        <f>IFERROR(VLOOKUP(A4233,'[2]CLASES-TEMPORADA 2022_2023-2023'!$A:$M,13,0),"")</f>
        <v/>
      </c>
    </row>
    <row r="4234" spans="1:15" s="94" customFormat="1" x14ac:dyDescent="0.2">
      <c r="A4234" s="116">
        <v>7538</v>
      </c>
      <c r="B4234" s="90" t="s">
        <v>10851</v>
      </c>
      <c r="C4234" s="90" t="s">
        <v>7304</v>
      </c>
      <c r="D4234" s="90" t="s">
        <v>1309</v>
      </c>
      <c r="E4234" s="90" t="s">
        <v>6043</v>
      </c>
      <c r="F4234" s="90" t="s">
        <v>7305</v>
      </c>
      <c r="G4234" s="90" t="s">
        <v>17511</v>
      </c>
      <c r="H4234" s="90" t="s">
        <v>913</v>
      </c>
      <c r="I4234" s="90" t="s">
        <v>968</v>
      </c>
      <c r="J4234" s="116">
        <v>115</v>
      </c>
      <c r="K4234" s="90" t="s">
        <v>1963</v>
      </c>
      <c r="L4234" s="90" t="s">
        <v>586</v>
      </c>
      <c r="M4234" s="94" t="str">
        <f t="shared" si="69"/>
        <v>PABLOS Veronica</v>
      </c>
      <c r="N4234" s="94" t="str">
        <f>IFERROR(VLOOKUP(A4234,'[2]CLASES-TEMPORADA 2022_2023-2023'!$A:$M,12,0),"")</f>
        <v/>
      </c>
      <c r="O4234" s="90" t="str">
        <f>IFERROR(VLOOKUP(A4234,'[2]CLASES-TEMPORADA 2022_2023-2023'!$A:$M,13,0),"")</f>
        <v/>
      </c>
    </row>
    <row r="4235" spans="1:15" s="94" customFormat="1" x14ac:dyDescent="0.2">
      <c r="A4235" s="116">
        <v>7536</v>
      </c>
      <c r="B4235" s="90" t="s">
        <v>8750</v>
      </c>
      <c r="C4235" s="90" t="s">
        <v>3554</v>
      </c>
      <c r="D4235" s="90" t="s">
        <v>26</v>
      </c>
      <c r="E4235" s="90" t="s">
        <v>6592</v>
      </c>
      <c r="F4235" s="90" t="s">
        <v>16581</v>
      </c>
      <c r="G4235" s="90" t="s">
        <v>17512</v>
      </c>
      <c r="H4235" s="90" t="s">
        <v>913</v>
      </c>
      <c r="I4235" s="90" t="s">
        <v>968</v>
      </c>
      <c r="J4235" s="116">
        <v>115</v>
      </c>
      <c r="K4235" s="90" t="s">
        <v>1963</v>
      </c>
      <c r="L4235" s="90" t="s">
        <v>586</v>
      </c>
      <c r="M4235" s="94" t="str">
        <f t="shared" si="69"/>
        <v>NEVADO Faustino</v>
      </c>
      <c r="N4235" s="94" t="str">
        <f>IFERROR(VLOOKUP(A4235,'[2]CLASES-TEMPORADA 2022_2023-2023'!$A:$M,12,0),"")</f>
        <v/>
      </c>
      <c r="O4235" s="90" t="str">
        <f>IFERROR(VLOOKUP(A4235,'[2]CLASES-TEMPORADA 2022_2023-2023'!$A:$M,13,0),"")</f>
        <v/>
      </c>
    </row>
    <row r="4236" spans="1:15" s="94" customFormat="1" x14ac:dyDescent="0.2">
      <c r="A4236" s="116">
        <v>7535</v>
      </c>
      <c r="B4236" s="90" t="s">
        <v>8750</v>
      </c>
      <c r="C4236" s="90" t="s">
        <v>139</v>
      </c>
      <c r="D4236" s="90" t="s">
        <v>7306</v>
      </c>
      <c r="E4236" s="90" t="s">
        <v>24</v>
      </c>
      <c r="F4236" s="90" t="s">
        <v>7307</v>
      </c>
      <c r="G4236" s="90" t="s">
        <v>17513</v>
      </c>
      <c r="H4236" s="90" t="s">
        <v>913</v>
      </c>
      <c r="I4236" s="90" t="s">
        <v>1152</v>
      </c>
      <c r="J4236" s="116">
        <v>62</v>
      </c>
      <c r="K4236" s="90" t="s">
        <v>1963</v>
      </c>
      <c r="L4236" s="90" t="s">
        <v>588</v>
      </c>
      <c r="M4236" s="94" t="str">
        <f t="shared" si="69"/>
        <v>PALACIOS Daniel</v>
      </c>
      <c r="N4236" s="94" t="str">
        <f>IFERROR(VLOOKUP(A4236,'[2]CLASES-TEMPORADA 2022_2023-2023'!$A:$M,12,0),"")</f>
        <v/>
      </c>
      <c r="O4236" s="90" t="str">
        <f>IFERROR(VLOOKUP(A4236,'[2]CLASES-TEMPORADA 2022_2023-2023'!$A:$M,13,0),"")</f>
        <v/>
      </c>
    </row>
    <row r="4237" spans="1:15" s="94" customFormat="1" x14ac:dyDescent="0.2">
      <c r="A4237" s="116">
        <v>7502</v>
      </c>
      <c r="B4237" s="90" t="s">
        <v>8750</v>
      </c>
      <c r="C4237" s="90" t="s">
        <v>1497</v>
      </c>
      <c r="D4237" s="90" t="s">
        <v>1498</v>
      </c>
      <c r="E4237" s="90" t="s">
        <v>1489</v>
      </c>
      <c r="F4237" s="90" t="s">
        <v>7309</v>
      </c>
      <c r="G4237" s="90" t="s">
        <v>17514</v>
      </c>
      <c r="H4237" s="90" t="s">
        <v>913</v>
      </c>
      <c r="I4237" s="90" t="s">
        <v>1197</v>
      </c>
      <c r="J4237" s="116">
        <v>304</v>
      </c>
      <c r="K4237" s="90" t="s">
        <v>1963</v>
      </c>
      <c r="L4237" s="90" t="s">
        <v>591</v>
      </c>
      <c r="M4237" s="94" t="str">
        <f t="shared" si="69"/>
        <v>LORENTE Felipe</v>
      </c>
      <c r="N4237" s="94" t="str">
        <f>IFERROR(VLOOKUP(A4237,'[2]CLASES-TEMPORADA 2022_2023-2023'!$A:$M,12,0),"")</f>
        <v/>
      </c>
      <c r="O4237" s="90" t="str">
        <f>IFERROR(VLOOKUP(A4237,'[2]CLASES-TEMPORADA 2022_2023-2023'!$A:$M,13,0),"")</f>
        <v/>
      </c>
    </row>
    <row r="4238" spans="1:15" s="94" customFormat="1" x14ac:dyDescent="0.2">
      <c r="A4238" s="116">
        <v>7469</v>
      </c>
      <c r="B4238" s="90" t="s">
        <v>8750</v>
      </c>
      <c r="C4238" s="90" t="s">
        <v>1483</v>
      </c>
      <c r="D4238" s="90" t="s">
        <v>1046</v>
      </c>
      <c r="E4238" s="90" t="s">
        <v>66</v>
      </c>
      <c r="F4238" s="90" t="s">
        <v>17515</v>
      </c>
      <c r="G4238" s="90" t="s">
        <v>17516</v>
      </c>
      <c r="H4238" s="90" t="s">
        <v>920</v>
      </c>
      <c r="I4238" s="90" t="s">
        <v>1133</v>
      </c>
      <c r="J4238" s="116">
        <v>43</v>
      </c>
      <c r="K4238" s="90" t="s">
        <v>1963</v>
      </c>
      <c r="L4238" s="90" t="s">
        <v>520</v>
      </c>
      <c r="M4238" s="94" t="str">
        <f t="shared" si="69"/>
        <v>REGUEIRO Martin</v>
      </c>
      <c r="N4238" s="94" t="str">
        <f>IFERROR(VLOOKUP(A4238,'[2]CLASES-TEMPORADA 2022_2023-2023'!$A:$M,12,0),"")</f>
        <v/>
      </c>
      <c r="O4238" s="90" t="str">
        <f>IFERROR(VLOOKUP(A4238,'[2]CLASES-TEMPORADA 2022_2023-2023'!$A:$M,13,0),"")</f>
        <v/>
      </c>
    </row>
    <row r="4239" spans="1:15" s="94" customFormat="1" x14ac:dyDescent="0.2">
      <c r="A4239" s="116">
        <v>7439</v>
      </c>
      <c r="B4239" s="90" t="s">
        <v>8750</v>
      </c>
      <c r="C4239" s="90" t="s">
        <v>924</v>
      </c>
      <c r="D4239" s="90" t="s">
        <v>7312</v>
      </c>
      <c r="E4239" s="90" t="s">
        <v>23</v>
      </c>
      <c r="F4239" s="90" t="s">
        <v>7313</v>
      </c>
      <c r="G4239" s="90" t="s">
        <v>17517</v>
      </c>
      <c r="H4239" s="90" t="s">
        <v>913</v>
      </c>
      <c r="I4239" s="90" t="s">
        <v>951</v>
      </c>
      <c r="J4239" s="116">
        <v>305</v>
      </c>
      <c r="K4239" s="90" t="s">
        <v>1963</v>
      </c>
      <c r="L4239" s="90" t="s">
        <v>583</v>
      </c>
      <c r="M4239" s="94" t="str">
        <f t="shared" si="69"/>
        <v>ALONSO Manuel</v>
      </c>
      <c r="N4239" s="94" t="str">
        <f>IFERROR(VLOOKUP(A4239,'[2]CLASES-TEMPORADA 2022_2023-2023'!$A:$M,12,0),"")</f>
        <v/>
      </c>
      <c r="O4239" s="90" t="str">
        <f>IFERROR(VLOOKUP(A4239,'[2]CLASES-TEMPORADA 2022_2023-2023'!$A:$M,13,0),"")</f>
        <v/>
      </c>
    </row>
    <row r="4240" spans="1:15" s="94" customFormat="1" x14ac:dyDescent="0.2">
      <c r="A4240" s="116">
        <v>7424</v>
      </c>
      <c r="B4240" s="90" t="s">
        <v>8750</v>
      </c>
      <c r="C4240" s="90" t="s">
        <v>46</v>
      </c>
      <c r="D4240" s="90" t="s">
        <v>6210</v>
      </c>
      <c r="E4240" s="90" t="s">
        <v>105</v>
      </c>
      <c r="F4240" s="90" t="s">
        <v>7314</v>
      </c>
      <c r="G4240" s="90" t="s">
        <v>17518</v>
      </c>
      <c r="H4240" s="90" t="s">
        <v>909</v>
      </c>
      <c r="I4240" s="90" t="s">
        <v>1005</v>
      </c>
      <c r="J4240" s="116">
        <v>10064</v>
      </c>
      <c r="K4240" s="90" t="s">
        <v>1963</v>
      </c>
      <c r="L4240" s="90" t="s">
        <v>587</v>
      </c>
      <c r="M4240" s="94" t="str">
        <f t="shared" si="69"/>
        <v>RODRIGUEZ Francisco Javier</v>
      </c>
      <c r="N4240" s="94" t="str">
        <f>IFERROR(VLOOKUP(A4240,'[2]CLASES-TEMPORADA 2022_2023-2023'!$A:$M,12,0),"")</f>
        <v/>
      </c>
      <c r="O4240" s="90" t="str">
        <f>IFERROR(VLOOKUP(A4240,'[2]CLASES-TEMPORADA 2022_2023-2023'!$A:$M,13,0),"")</f>
        <v/>
      </c>
    </row>
    <row r="4241" spans="1:15" s="94" customFormat="1" x14ac:dyDescent="0.2">
      <c r="A4241" s="116">
        <v>7415</v>
      </c>
      <c r="B4241" s="90" t="s">
        <v>8750</v>
      </c>
      <c r="C4241" s="90" t="s">
        <v>51</v>
      </c>
      <c r="D4241" s="90" t="s">
        <v>17519</v>
      </c>
      <c r="E4241" s="90" t="s">
        <v>4429</v>
      </c>
      <c r="F4241" s="90" t="s">
        <v>17520</v>
      </c>
      <c r="G4241" s="90" t="s">
        <v>17521</v>
      </c>
      <c r="H4241" s="90" t="s">
        <v>913</v>
      </c>
      <c r="I4241" s="90" t="s">
        <v>1993</v>
      </c>
      <c r="J4241" s="116">
        <v>10281</v>
      </c>
      <c r="K4241" s="90" t="s">
        <v>1963</v>
      </c>
      <c r="L4241" s="90" t="s">
        <v>587</v>
      </c>
      <c r="M4241" s="94" t="str">
        <f t="shared" si="69"/>
        <v>DIAZ Jonathan</v>
      </c>
      <c r="N4241" s="94" t="str">
        <f>IFERROR(VLOOKUP(A4241,'[2]CLASES-TEMPORADA 2022_2023-2023'!$A:$M,12,0),"")</f>
        <v/>
      </c>
      <c r="O4241" s="90" t="str">
        <f>IFERROR(VLOOKUP(A4241,'[2]CLASES-TEMPORADA 2022_2023-2023'!$A:$M,13,0),"")</f>
        <v/>
      </c>
    </row>
    <row r="4242" spans="1:15" s="94" customFormat="1" x14ac:dyDescent="0.2">
      <c r="A4242" s="116">
        <v>7412</v>
      </c>
      <c r="B4242" s="90" t="s">
        <v>8750</v>
      </c>
      <c r="C4242" s="90" t="s">
        <v>1496</v>
      </c>
      <c r="D4242" s="90" t="s">
        <v>1085</v>
      </c>
      <c r="E4242" s="90" t="s">
        <v>7316</v>
      </c>
      <c r="F4242" s="90" t="s">
        <v>7317</v>
      </c>
      <c r="G4242" s="90" t="s">
        <v>17522</v>
      </c>
      <c r="H4242" s="90" t="s">
        <v>913</v>
      </c>
      <c r="I4242" s="90" t="s">
        <v>939</v>
      </c>
      <c r="J4242" s="116">
        <v>252</v>
      </c>
      <c r="K4242" s="90" t="s">
        <v>1963</v>
      </c>
      <c r="L4242" s="90" t="s">
        <v>587</v>
      </c>
      <c r="M4242" s="94" t="str">
        <f t="shared" si="69"/>
        <v>MOSCOSO Renato Victor</v>
      </c>
      <c r="N4242" s="94" t="str">
        <f>IFERROR(VLOOKUP(A4242,'[2]CLASES-TEMPORADA 2022_2023-2023'!$A:$M,12,0),"")</f>
        <v/>
      </c>
      <c r="O4242" s="90" t="str">
        <f>IFERROR(VLOOKUP(A4242,'[2]CLASES-TEMPORADA 2022_2023-2023'!$A:$M,13,0),"")</f>
        <v/>
      </c>
    </row>
    <row r="4243" spans="1:15" s="94" customFormat="1" x14ac:dyDescent="0.2">
      <c r="A4243" s="116">
        <v>7403</v>
      </c>
      <c r="B4243" s="90" t="s">
        <v>8750</v>
      </c>
      <c r="C4243" s="90" t="s">
        <v>7318</v>
      </c>
      <c r="D4243" s="90" t="s">
        <v>7319</v>
      </c>
      <c r="E4243" s="90" t="s">
        <v>3107</v>
      </c>
      <c r="F4243" s="90" t="s">
        <v>7320</v>
      </c>
      <c r="G4243" s="90" t="s">
        <v>17523</v>
      </c>
      <c r="H4243" s="90" t="s">
        <v>913</v>
      </c>
      <c r="I4243" s="90" t="s">
        <v>949</v>
      </c>
      <c r="J4243" s="116">
        <v>295</v>
      </c>
      <c r="K4243" s="90" t="s">
        <v>1963</v>
      </c>
      <c r="L4243" s="90" t="s">
        <v>587</v>
      </c>
      <c r="M4243" s="94" t="str">
        <f t="shared" si="69"/>
        <v>DE BLAS Xavier</v>
      </c>
      <c r="N4243" s="94" t="str">
        <f>IFERROR(VLOOKUP(A4243,'[2]CLASES-TEMPORADA 2022_2023-2023'!$A:$M,12,0),"")</f>
        <v/>
      </c>
      <c r="O4243" s="90" t="str">
        <f>IFERROR(VLOOKUP(A4243,'[2]CLASES-TEMPORADA 2022_2023-2023'!$A:$M,13,0),"")</f>
        <v/>
      </c>
    </row>
    <row r="4244" spans="1:15" s="94" customFormat="1" x14ac:dyDescent="0.2">
      <c r="A4244" s="116">
        <v>7397</v>
      </c>
      <c r="B4244" s="90" t="s">
        <v>10851</v>
      </c>
      <c r="C4244" s="90" t="s">
        <v>4758</v>
      </c>
      <c r="D4244" s="90" t="s">
        <v>3709</v>
      </c>
      <c r="E4244" s="90" t="s">
        <v>2335</v>
      </c>
      <c r="F4244" s="90" t="s">
        <v>17524</v>
      </c>
      <c r="G4244" s="90" t="s">
        <v>17525</v>
      </c>
      <c r="H4244" s="90" t="s">
        <v>913</v>
      </c>
      <c r="I4244" s="90" t="s">
        <v>1020</v>
      </c>
      <c r="J4244" s="116">
        <v>10163</v>
      </c>
      <c r="K4244" s="90" t="s">
        <v>1963</v>
      </c>
      <c r="L4244" s="90" t="s">
        <v>599</v>
      </c>
      <c r="M4244" s="94" t="str">
        <f t="shared" si="69"/>
        <v>ACEBES Marta</v>
      </c>
      <c r="N4244" s="94" t="str">
        <f>IFERROR(VLOOKUP(A4244,'[2]CLASES-TEMPORADA 2022_2023-2023'!$A:$M,12,0),"")</f>
        <v/>
      </c>
      <c r="O4244" s="90" t="str">
        <f>IFERROR(VLOOKUP(A4244,'[2]CLASES-TEMPORADA 2022_2023-2023'!$A:$M,13,0),"")</f>
        <v/>
      </c>
    </row>
    <row r="4245" spans="1:15" s="94" customFormat="1" x14ac:dyDescent="0.2">
      <c r="A4245" s="116">
        <v>7383</v>
      </c>
      <c r="B4245" s="90" t="s">
        <v>8750</v>
      </c>
      <c r="C4245" s="90" t="s">
        <v>7321</v>
      </c>
      <c r="D4245" s="90" t="s">
        <v>7064</v>
      </c>
      <c r="E4245" s="90" t="s">
        <v>54</v>
      </c>
      <c r="F4245" s="90" t="s">
        <v>7322</v>
      </c>
      <c r="G4245" s="90" t="s">
        <v>17526</v>
      </c>
      <c r="H4245" s="90" t="s">
        <v>913</v>
      </c>
      <c r="I4245" s="90" t="s">
        <v>2049</v>
      </c>
      <c r="J4245" s="116">
        <v>103</v>
      </c>
      <c r="K4245" s="90" t="s">
        <v>1963</v>
      </c>
      <c r="L4245" s="90" t="s">
        <v>582</v>
      </c>
      <c r="M4245" s="94" t="str">
        <f t="shared" si="69"/>
        <v>GUIRAL Carlos</v>
      </c>
      <c r="N4245" s="94" t="str">
        <f>IFERROR(VLOOKUP(A4245,'[2]CLASES-TEMPORADA 2022_2023-2023'!$A:$M,12,0),"")</f>
        <v/>
      </c>
      <c r="O4245" s="90" t="str">
        <f>IFERROR(VLOOKUP(A4245,'[2]CLASES-TEMPORADA 2022_2023-2023'!$A:$M,13,0),"")</f>
        <v/>
      </c>
    </row>
    <row r="4246" spans="1:15" s="94" customFormat="1" x14ac:dyDescent="0.2">
      <c r="A4246" s="116">
        <v>7382</v>
      </c>
      <c r="B4246" s="90" t="s">
        <v>8750</v>
      </c>
      <c r="C4246" s="90" t="s">
        <v>2178</v>
      </c>
      <c r="D4246" s="90" t="s">
        <v>69</v>
      </c>
      <c r="E4246" s="90" t="s">
        <v>64</v>
      </c>
      <c r="F4246" s="90" t="s">
        <v>7323</v>
      </c>
      <c r="G4246" s="90" t="s">
        <v>17527</v>
      </c>
      <c r="H4246" s="90" t="s">
        <v>913</v>
      </c>
      <c r="I4246" s="90" t="s">
        <v>1149</v>
      </c>
      <c r="J4246" s="116">
        <v>102</v>
      </c>
      <c r="K4246" s="90" t="s">
        <v>1963</v>
      </c>
      <c r="L4246" s="90" t="s">
        <v>582</v>
      </c>
      <c r="M4246" s="94" t="str">
        <f t="shared" si="69"/>
        <v>ABAD Francisco</v>
      </c>
      <c r="N4246" s="94" t="str">
        <f>IFERROR(VLOOKUP(A4246,'[2]CLASES-TEMPORADA 2022_2023-2023'!$A:$M,12,0),"")</f>
        <v/>
      </c>
      <c r="O4246" s="90" t="str">
        <f>IFERROR(VLOOKUP(A4246,'[2]CLASES-TEMPORADA 2022_2023-2023'!$A:$M,13,0),"")</f>
        <v/>
      </c>
    </row>
    <row r="4247" spans="1:15" s="94" customFormat="1" x14ac:dyDescent="0.2">
      <c r="A4247" s="116">
        <v>7376</v>
      </c>
      <c r="B4247" s="90" t="s">
        <v>8750</v>
      </c>
      <c r="C4247" s="90" t="s">
        <v>1090</v>
      </c>
      <c r="D4247" s="90" t="s">
        <v>1608</v>
      </c>
      <c r="E4247" s="90" t="s">
        <v>4310</v>
      </c>
      <c r="F4247" s="90" t="s">
        <v>17528</v>
      </c>
      <c r="G4247" s="90" t="s">
        <v>17529</v>
      </c>
      <c r="H4247" s="90" t="s">
        <v>913</v>
      </c>
      <c r="I4247" s="90" t="s">
        <v>1225</v>
      </c>
      <c r="J4247" s="116">
        <v>536</v>
      </c>
      <c r="K4247" s="90" t="s">
        <v>1963</v>
      </c>
      <c r="L4247" s="90" t="s">
        <v>185</v>
      </c>
      <c r="M4247" s="94" t="str">
        <f t="shared" si="69"/>
        <v>MONTES Pedro Antonio</v>
      </c>
      <c r="N4247" s="94" t="str">
        <f>IFERROR(VLOOKUP(A4247,'[2]CLASES-TEMPORADA 2022_2023-2023'!$A:$M,12,0),"")</f>
        <v/>
      </c>
      <c r="O4247" s="90" t="str">
        <f>IFERROR(VLOOKUP(A4247,'[2]CLASES-TEMPORADA 2022_2023-2023'!$A:$M,13,0),"")</f>
        <v/>
      </c>
    </row>
    <row r="4248" spans="1:15" s="94" customFormat="1" x14ac:dyDescent="0.2">
      <c r="A4248" s="116">
        <v>7374</v>
      </c>
      <c r="B4248" s="90" t="s">
        <v>8750</v>
      </c>
      <c r="C4248" s="90" t="s">
        <v>7324</v>
      </c>
      <c r="D4248" s="90" t="s">
        <v>2062</v>
      </c>
      <c r="E4248" s="90" t="s">
        <v>1271</v>
      </c>
      <c r="F4248" s="90" t="s">
        <v>7325</v>
      </c>
      <c r="G4248" s="90" t="s">
        <v>17530</v>
      </c>
      <c r="H4248" s="90" t="s">
        <v>913</v>
      </c>
      <c r="I4248" s="90" t="s">
        <v>1143</v>
      </c>
      <c r="J4248" s="116">
        <v>76</v>
      </c>
      <c r="K4248" s="90" t="s">
        <v>1963</v>
      </c>
      <c r="L4248" s="90" t="s">
        <v>583</v>
      </c>
      <c r="M4248" s="94" t="str">
        <f t="shared" si="69"/>
        <v>TRIGUEROS Luis</v>
      </c>
      <c r="N4248" s="94" t="str">
        <f>IFERROR(VLOOKUP(A4248,'[2]CLASES-TEMPORADA 2022_2023-2023'!$A:$M,12,0),"")</f>
        <v/>
      </c>
      <c r="O4248" s="90" t="str">
        <f>IFERROR(VLOOKUP(A4248,'[2]CLASES-TEMPORADA 2022_2023-2023'!$A:$M,13,0),"")</f>
        <v/>
      </c>
    </row>
    <row r="4249" spans="1:15" s="94" customFormat="1" x14ac:dyDescent="0.2">
      <c r="A4249" s="116">
        <v>7372</v>
      </c>
      <c r="B4249" s="90" t="s">
        <v>8750</v>
      </c>
      <c r="C4249" s="90" t="s">
        <v>1703</v>
      </c>
      <c r="D4249" s="90" t="s">
        <v>46</v>
      </c>
      <c r="E4249" s="90" t="s">
        <v>2040</v>
      </c>
      <c r="F4249" s="90" t="s">
        <v>7326</v>
      </c>
      <c r="G4249" s="90" t="s">
        <v>17531</v>
      </c>
      <c r="H4249" s="90" t="s">
        <v>913</v>
      </c>
      <c r="I4249" s="90" t="s">
        <v>1177</v>
      </c>
      <c r="J4249" s="116">
        <v>80</v>
      </c>
      <c r="K4249" s="90" t="s">
        <v>1963</v>
      </c>
      <c r="L4249" s="90" t="s">
        <v>185</v>
      </c>
      <c r="M4249" s="94" t="str">
        <f t="shared" si="69"/>
        <v>CAYUELA Juan</v>
      </c>
      <c r="N4249" s="94" t="str">
        <f>IFERROR(VLOOKUP(A4249,'[2]CLASES-TEMPORADA 2022_2023-2023'!$A:$M,12,0),"")</f>
        <v/>
      </c>
      <c r="O4249" s="90" t="str">
        <f>IFERROR(VLOOKUP(A4249,'[2]CLASES-TEMPORADA 2022_2023-2023'!$A:$M,13,0),"")</f>
        <v/>
      </c>
    </row>
    <row r="4250" spans="1:15" s="94" customFormat="1" x14ac:dyDescent="0.2">
      <c r="A4250" s="116">
        <v>7324</v>
      </c>
      <c r="B4250" s="90" t="s">
        <v>8750</v>
      </c>
      <c r="C4250" s="90" t="s">
        <v>31</v>
      </c>
      <c r="D4250" s="90" t="s">
        <v>67</v>
      </c>
      <c r="E4250" s="90" t="s">
        <v>105</v>
      </c>
      <c r="F4250" s="90" t="s">
        <v>7327</v>
      </c>
      <c r="G4250" s="90" t="s">
        <v>17532</v>
      </c>
      <c r="H4250" s="90" t="s">
        <v>913</v>
      </c>
      <c r="I4250" s="90" t="s">
        <v>968</v>
      </c>
      <c r="J4250" s="116">
        <v>115</v>
      </c>
      <c r="K4250" s="90" t="s">
        <v>1963</v>
      </c>
      <c r="L4250" s="90" t="s">
        <v>586</v>
      </c>
      <c r="M4250" s="94" t="str">
        <f t="shared" si="69"/>
        <v>LOPEZ Francisco Javier</v>
      </c>
      <c r="N4250" s="94">
        <f>IFERROR(VLOOKUP(A4250,'[2]CLASES-TEMPORADA 2022_2023-2023'!$A:$M,12,0),"")</f>
        <v>4</v>
      </c>
      <c r="O4250" s="90">
        <f>IFERROR(VLOOKUP(A4250,'[2]CLASES-TEMPORADA 2022_2023-2023'!$A:$M,13,0),"")</f>
        <v>0</v>
      </c>
    </row>
    <row r="4251" spans="1:15" s="94" customFormat="1" x14ac:dyDescent="0.2">
      <c r="A4251" s="116">
        <v>7299</v>
      </c>
      <c r="B4251" s="90" t="s">
        <v>8750</v>
      </c>
      <c r="C4251" s="90" t="s">
        <v>5339</v>
      </c>
      <c r="D4251" s="90" t="s">
        <v>6769</v>
      </c>
      <c r="E4251" s="90" t="s">
        <v>2001</v>
      </c>
      <c r="F4251" s="90" t="s">
        <v>17533</v>
      </c>
      <c r="G4251" s="90" t="s">
        <v>17534</v>
      </c>
      <c r="H4251" s="90" t="s">
        <v>920</v>
      </c>
      <c r="I4251" s="90" t="s">
        <v>11089</v>
      </c>
      <c r="J4251" s="116">
        <v>192</v>
      </c>
      <c r="K4251" s="90" t="s">
        <v>1963</v>
      </c>
      <c r="L4251" s="90" t="s">
        <v>184</v>
      </c>
      <c r="M4251" s="94" t="str">
        <f t="shared" si="69"/>
        <v>JAUME Miquel</v>
      </c>
      <c r="N4251" s="94" t="str">
        <f>IFERROR(VLOOKUP(A4251,'[2]CLASES-TEMPORADA 2022_2023-2023'!$A:$M,12,0),"")</f>
        <v/>
      </c>
      <c r="O4251" s="90" t="str">
        <f>IFERROR(VLOOKUP(A4251,'[2]CLASES-TEMPORADA 2022_2023-2023'!$A:$M,13,0),"")</f>
        <v/>
      </c>
    </row>
    <row r="4252" spans="1:15" s="94" customFormat="1" x14ac:dyDescent="0.2">
      <c r="A4252" s="116">
        <v>7292</v>
      </c>
      <c r="B4252" s="90" t="s">
        <v>8750</v>
      </c>
      <c r="C4252" s="90" t="s">
        <v>6787</v>
      </c>
      <c r="D4252" s="90" t="s">
        <v>7328</v>
      </c>
      <c r="E4252" s="90" t="s">
        <v>64</v>
      </c>
      <c r="F4252" s="90" t="s">
        <v>7329</v>
      </c>
      <c r="G4252" s="90" t="s">
        <v>17535</v>
      </c>
      <c r="H4252" s="90" t="s">
        <v>920</v>
      </c>
      <c r="I4252" s="90" t="s">
        <v>2046</v>
      </c>
      <c r="J4252" s="116">
        <v>671</v>
      </c>
      <c r="K4252" s="90" t="s">
        <v>1963</v>
      </c>
      <c r="L4252" s="90" t="s">
        <v>184</v>
      </c>
      <c r="M4252" s="94" t="str">
        <f t="shared" si="69"/>
        <v>DE HARO Francisco</v>
      </c>
      <c r="N4252" s="94" t="str">
        <f>IFERROR(VLOOKUP(A4252,'[2]CLASES-TEMPORADA 2022_2023-2023'!$A:$M,12,0),"")</f>
        <v/>
      </c>
      <c r="O4252" s="90" t="str">
        <f>IFERROR(VLOOKUP(A4252,'[2]CLASES-TEMPORADA 2022_2023-2023'!$A:$M,13,0),"")</f>
        <v/>
      </c>
    </row>
    <row r="4253" spans="1:15" s="94" customFormat="1" x14ac:dyDescent="0.2">
      <c r="A4253" s="116">
        <v>7288</v>
      </c>
      <c r="B4253" s="90" t="s">
        <v>8750</v>
      </c>
      <c r="C4253" s="90" t="s">
        <v>6787</v>
      </c>
      <c r="D4253" s="90" t="s">
        <v>7330</v>
      </c>
      <c r="E4253" s="90" t="s">
        <v>64</v>
      </c>
      <c r="F4253" s="90" t="s">
        <v>7331</v>
      </c>
      <c r="G4253" s="90" t="s">
        <v>17536</v>
      </c>
      <c r="H4253" s="90" t="s">
        <v>920</v>
      </c>
      <c r="I4253" s="90" t="s">
        <v>2046</v>
      </c>
      <c r="J4253" s="116">
        <v>671</v>
      </c>
      <c r="K4253" s="90" t="s">
        <v>1963</v>
      </c>
      <c r="L4253" s="90" t="s">
        <v>184</v>
      </c>
      <c r="M4253" s="94" t="str">
        <f t="shared" si="69"/>
        <v>DE HARO Francisco</v>
      </c>
      <c r="N4253" s="94" t="str">
        <f>IFERROR(VLOOKUP(A4253,'[2]CLASES-TEMPORADA 2022_2023-2023'!$A:$M,12,0),"")</f>
        <v/>
      </c>
      <c r="O4253" s="90" t="str">
        <f>IFERROR(VLOOKUP(A4253,'[2]CLASES-TEMPORADA 2022_2023-2023'!$A:$M,13,0),"")</f>
        <v/>
      </c>
    </row>
    <row r="4254" spans="1:15" s="94" customFormat="1" x14ac:dyDescent="0.2">
      <c r="A4254" s="116">
        <v>7248</v>
      </c>
      <c r="B4254" s="90" t="s">
        <v>10851</v>
      </c>
      <c r="C4254" s="90" t="s">
        <v>6176</v>
      </c>
      <c r="D4254" s="90" t="s">
        <v>161</v>
      </c>
      <c r="E4254" s="90" t="s">
        <v>7332</v>
      </c>
      <c r="F4254" s="90" t="s">
        <v>7333</v>
      </c>
      <c r="G4254" s="90" t="s">
        <v>17537</v>
      </c>
      <c r="H4254" s="90" t="s">
        <v>913</v>
      </c>
      <c r="I4254" s="90" t="s">
        <v>944</v>
      </c>
      <c r="J4254" s="116">
        <v>266</v>
      </c>
      <c r="K4254" s="90" t="s">
        <v>1963</v>
      </c>
      <c r="L4254" s="90" t="s">
        <v>583</v>
      </c>
      <c r="M4254" s="94" t="str">
        <f t="shared" si="69"/>
        <v>OLEA Ruth</v>
      </c>
      <c r="N4254" s="94" t="str">
        <f>IFERROR(VLOOKUP(A4254,'[2]CLASES-TEMPORADA 2022_2023-2023'!$A:$M,12,0),"")</f>
        <v/>
      </c>
      <c r="O4254" s="90" t="str">
        <f>IFERROR(VLOOKUP(A4254,'[2]CLASES-TEMPORADA 2022_2023-2023'!$A:$M,13,0),"")</f>
        <v/>
      </c>
    </row>
    <row r="4255" spans="1:15" s="94" customFormat="1" x14ac:dyDescent="0.2">
      <c r="A4255" s="116">
        <v>7227</v>
      </c>
      <c r="B4255" s="90" t="s">
        <v>8750</v>
      </c>
      <c r="C4255" s="90" t="s">
        <v>4111</v>
      </c>
      <c r="D4255" s="90" t="s">
        <v>84</v>
      </c>
      <c r="E4255" s="90" t="s">
        <v>108</v>
      </c>
      <c r="F4255" s="90" t="s">
        <v>17538</v>
      </c>
      <c r="G4255" s="90" t="s">
        <v>17539</v>
      </c>
      <c r="H4255" s="90" t="s">
        <v>920</v>
      </c>
      <c r="I4255" s="90" t="s">
        <v>1093</v>
      </c>
      <c r="J4255" s="116">
        <v>519</v>
      </c>
      <c r="K4255" s="90" t="s">
        <v>1963</v>
      </c>
      <c r="L4255" s="90" t="s">
        <v>583</v>
      </c>
      <c r="M4255" s="94" t="str">
        <f t="shared" si="69"/>
        <v>ESTEBAN Sergio</v>
      </c>
      <c r="N4255" s="94" t="str">
        <f>IFERROR(VLOOKUP(A4255,'[2]CLASES-TEMPORADA 2022_2023-2023'!$A:$M,12,0),"")</f>
        <v/>
      </c>
      <c r="O4255" s="90" t="str">
        <f>IFERROR(VLOOKUP(A4255,'[2]CLASES-TEMPORADA 2022_2023-2023'!$A:$M,13,0),"")</f>
        <v/>
      </c>
    </row>
    <row r="4256" spans="1:15" s="94" customFormat="1" x14ac:dyDescent="0.2">
      <c r="A4256" s="116">
        <v>7180</v>
      </c>
      <c r="B4256" s="90" t="s">
        <v>8750</v>
      </c>
      <c r="C4256" s="90" t="s">
        <v>169</v>
      </c>
      <c r="D4256" s="90" t="s">
        <v>1601</v>
      </c>
      <c r="E4256" s="90" t="s">
        <v>85</v>
      </c>
      <c r="F4256" s="90" t="s">
        <v>7334</v>
      </c>
      <c r="G4256" s="90" t="s">
        <v>17540</v>
      </c>
      <c r="H4256" s="90" t="s">
        <v>913</v>
      </c>
      <c r="I4256" s="90" t="s">
        <v>985</v>
      </c>
      <c r="J4256" s="116">
        <v>673</v>
      </c>
      <c r="K4256" s="90" t="s">
        <v>1963</v>
      </c>
      <c r="L4256" s="90" t="s">
        <v>583</v>
      </c>
      <c r="M4256" s="94" t="str">
        <f t="shared" si="69"/>
        <v>SÁNCHEZ Diego</v>
      </c>
      <c r="N4256" s="94" t="str">
        <f>IFERROR(VLOOKUP(A4256,'[2]CLASES-TEMPORADA 2022_2023-2023'!$A:$M,12,0),"")</f>
        <v/>
      </c>
      <c r="O4256" s="90" t="str">
        <f>IFERROR(VLOOKUP(A4256,'[2]CLASES-TEMPORADA 2022_2023-2023'!$A:$M,13,0),"")</f>
        <v/>
      </c>
    </row>
    <row r="4257" spans="1:15" s="94" customFormat="1" x14ac:dyDescent="0.2">
      <c r="A4257" s="116">
        <v>7179</v>
      </c>
      <c r="B4257" s="90" t="s">
        <v>8750</v>
      </c>
      <c r="C4257" s="90" t="s">
        <v>29</v>
      </c>
      <c r="D4257" s="90" t="s">
        <v>31</v>
      </c>
      <c r="E4257" s="90" t="s">
        <v>1082</v>
      </c>
      <c r="F4257" s="90" t="s">
        <v>7335</v>
      </c>
      <c r="G4257" s="90" t="s">
        <v>17541</v>
      </c>
      <c r="H4257" s="90" t="s">
        <v>913</v>
      </c>
      <c r="I4257" s="90" t="s">
        <v>985</v>
      </c>
      <c r="J4257" s="116">
        <v>673</v>
      </c>
      <c r="K4257" s="90" t="s">
        <v>1963</v>
      </c>
      <c r="L4257" s="90" t="s">
        <v>583</v>
      </c>
      <c r="M4257" s="94" t="str">
        <f t="shared" si="69"/>
        <v>SANCHEZ Borja</v>
      </c>
      <c r="N4257" s="94" t="str">
        <f>IFERROR(VLOOKUP(A4257,'[2]CLASES-TEMPORADA 2022_2023-2023'!$A:$M,12,0),"")</f>
        <v/>
      </c>
      <c r="O4257" s="90" t="str">
        <f>IFERROR(VLOOKUP(A4257,'[2]CLASES-TEMPORADA 2022_2023-2023'!$A:$M,13,0),"")</f>
        <v/>
      </c>
    </row>
    <row r="4258" spans="1:15" s="94" customFormat="1" x14ac:dyDescent="0.2">
      <c r="A4258" s="116">
        <v>7178</v>
      </c>
      <c r="B4258" s="90" t="s">
        <v>8750</v>
      </c>
      <c r="C4258" s="90" t="s">
        <v>7336</v>
      </c>
      <c r="D4258" s="90" t="s">
        <v>3904</v>
      </c>
      <c r="E4258" s="90" t="s">
        <v>77</v>
      </c>
      <c r="F4258" s="90" t="s">
        <v>7337</v>
      </c>
      <c r="G4258" s="90" t="s">
        <v>17542</v>
      </c>
      <c r="H4258" s="90" t="s">
        <v>920</v>
      </c>
      <c r="I4258" s="90" t="s">
        <v>13474</v>
      </c>
      <c r="J4258" s="116">
        <v>10471</v>
      </c>
      <c r="K4258" s="90" t="s">
        <v>1963</v>
      </c>
      <c r="L4258" s="90" t="s">
        <v>583</v>
      </c>
      <c r="M4258" s="94" t="str">
        <f t="shared" si="69"/>
        <v>LOPERA Alberto</v>
      </c>
      <c r="N4258" s="94" t="str">
        <f>IFERROR(VLOOKUP(A4258,'[2]CLASES-TEMPORADA 2022_2023-2023'!$A:$M,12,0),"")</f>
        <v/>
      </c>
      <c r="O4258" s="90" t="str">
        <f>IFERROR(VLOOKUP(A4258,'[2]CLASES-TEMPORADA 2022_2023-2023'!$A:$M,13,0),"")</f>
        <v/>
      </c>
    </row>
    <row r="4259" spans="1:15" s="94" customFormat="1" x14ac:dyDescent="0.2">
      <c r="A4259" s="116">
        <v>7146</v>
      </c>
      <c r="B4259" s="90" t="s">
        <v>8750</v>
      </c>
      <c r="C4259" s="90" t="s">
        <v>4058</v>
      </c>
      <c r="D4259" s="90" t="s">
        <v>22</v>
      </c>
      <c r="E4259" s="90" t="s">
        <v>107</v>
      </c>
      <c r="F4259" s="90" t="s">
        <v>7338</v>
      </c>
      <c r="G4259" s="90" t="s">
        <v>17543</v>
      </c>
      <c r="H4259" s="90" t="s">
        <v>920</v>
      </c>
      <c r="I4259" s="90" t="s">
        <v>1093</v>
      </c>
      <c r="J4259" s="116">
        <v>519</v>
      </c>
      <c r="K4259" s="90" t="s">
        <v>1963</v>
      </c>
      <c r="L4259" s="90" t="s">
        <v>583</v>
      </c>
      <c r="M4259" s="94" t="str">
        <f t="shared" si="69"/>
        <v>GINES Ivan</v>
      </c>
      <c r="N4259" s="94" t="str">
        <f>IFERROR(VLOOKUP(A4259,'[2]CLASES-TEMPORADA 2022_2023-2023'!$A:$M,12,0),"")</f>
        <v/>
      </c>
      <c r="O4259" s="90" t="str">
        <f>IFERROR(VLOOKUP(A4259,'[2]CLASES-TEMPORADA 2022_2023-2023'!$A:$M,13,0),"")</f>
        <v/>
      </c>
    </row>
    <row r="4260" spans="1:15" s="94" customFormat="1" x14ac:dyDescent="0.2">
      <c r="A4260" s="116">
        <v>7134</v>
      </c>
      <c r="B4260" s="90" t="s">
        <v>10851</v>
      </c>
      <c r="C4260" s="90" t="s">
        <v>86</v>
      </c>
      <c r="D4260" s="90" t="s">
        <v>29</v>
      </c>
      <c r="E4260" s="90" t="s">
        <v>1088</v>
      </c>
      <c r="F4260" s="90" t="s">
        <v>7339</v>
      </c>
      <c r="G4260" s="90" t="s">
        <v>17544</v>
      </c>
      <c r="H4260" s="90" t="s">
        <v>913</v>
      </c>
      <c r="I4260" s="90" t="s">
        <v>919</v>
      </c>
      <c r="J4260" s="116">
        <v>47</v>
      </c>
      <c r="K4260" s="90" t="s">
        <v>1963</v>
      </c>
      <c r="L4260" s="90" t="s">
        <v>585</v>
      </c>
      <c r="M4260" s="94" t="str">
        <f t="shared" si="69"/>
        <v>RAMIREZ Laura</v>
      </c>
      <c r="N4260" s="94" t="str">
        <f>IFERROR(VLOOKUP(A4260,'[2]CLASES-TEMPORADA 2022_2023-2023'!$A:$M,12,0),"")</f>
        <v/>
      </c>
      <c r="O4260" s="90" t="str">
        <f>IFERROR(VLOOKUP(A4260,'[2]CLASES-TEMPORADA 2022_2023-2023'!$A:$M,13,0),"")</f>
        <v/>
      </c>
    </row>
    <row r="4261" spans="1:15" s="94" customFormat="1" x14ac:dyDescent="0.2">
      <c r="A4261" s="116">
        <v>7133</v>
      </c>
      <c r="B4261" s="90" t="s">
        <v>8750</v>
      </c>
      <c r="C4261" s="90" t="s">
        <v>1798</v>
      </c>
      <c r="D4261" s="90" t="s">
        <v>7340</v>
      </c>
      <c r="E4261" s="90" t="s">
        <v>23</v>
      </c>
      <c r="F4261" s="90" t="s">
        <v>7341</v>
      </c>
      <c r="G4261" s="90" t="s">
        <v>17545</v>
      </c>
      <c r="H4261" s="90" t="s">
        <v>920</v>
      </c>
      <c r="I4261" s="90" t="s">
        <v>1217</v>
      </c>
      <c r="J4261" s="116">
        <v>10130</v>
      </c>
      <c r="K4261" s="90" t="s">
        <v>1963</v>
      </c>
      <c r="L4261" s="90" t="s">
        <v>591</v>
      </c>
      <c r="M4261" s="94" t="str">
        <f t="shared" si="69"/>
        <v>MERIDA Manuel</v>
      </c>
      <c r="N4261" s="94" t="str">
        <f>IFERROR(VLOOKUP(A4261,'[2]CLASES-TEMPORADA 2022_2023-2023'!$A:$M,12,0),"")</f>
        <v/>
      </c>
      <c r="O4261" s="90" t="str">
        <f>IFERROR(VLOOKUP(A4261,'[2]CLASES-TEMPORADA 2022_2023-2023'!$A:$M,13,0),"")</f>
        <v/>
      </c>
    </row>
    <row r="4262" spans="1:15" s="94" customFormat="1" x14ac:dyDescent="0.2">
      <c r="A4262" s="116">
        <v>7126</v>
      </c>
      <c r="B4262" s="90" t="s">
        <v>10851</v>
      </c>
      <c r="C4262" s="90" t="s">
        <v>21</v>
      </c>
      <c r="D4262" s="90" t="s">
        <v>69</v>
      </c>
      <c r="E4262" s="90" t="s">
        <v>1975</v>
      </c>
      <c r="F4262" s="90" t="s">
        <v>7343</v>
      </c>
      <c r="G4262" s="90" t="s">
        <v>17546</v>
      </c>
      <c r="H4262" s="90" t="s">
        <v>913</v>
      </c>
      <c r="I4262" s="90" t="s">
        <v>1176</v>
      </c>
      <c r="J4262" s="116">
        <v>10133</v>
      </c>
      <c r="K4262" s="90" t="s">
        <v>1963</v>
      </c>
      <c r="L4262" s="90" t="s">
        <v>591</v>
      </c>
      <c r="M4262" s="94" t="str">
        <f t="shared" si="69"/>
        <v>GARCIA Angela</v>
      </c>
      <c r="N4262" s="94" t="str">
        <f>IFERROR(VLOOKUP(A4262,'[2]CLASES-TEMPORADA 2022_2023-2023'!$A:$M,12,0),"")</f>
        <v/>
      </c>
      <c r="O4262" s="90" t="str">
        <f>IFERROR(VLOOKUP(A4262,'[2]CLASES-TEMPORADA 2022_2023-2023'!$A:$M,13,0),"")</f>
        <v/>
      </c>
    </row>
    <row r="4263" spans="1:15" s="94" customFormat="1" x14ac:dyDescent="0.2">
      <c r="A4263" s="116">
        <v>7116</v>
      </c>
      <c r="B4263" s="90" t="s">
        <v>8750</v>
      </c>
      <c r="C4263" s="90" t="s">
        <v>2672</v>
      </c>
      <c r="D4263" s="90" t="s">
        <v>17547</v>
      </c>
      <c r="E4263" s="90" t="s">
        <v>24</v>
      </c>
      <c r="F4263" s="90" t="s">
        <v>17548</v>
      </c>
      <c r="G4263" s="90" t="s">
        <v>17549</v>
      </c>
      <c r="H4263" s="90" t="s">
        <v>913</v>
      </c>
      <c r="I4263" s="90" t="s">
        <v>1482</v>
      </c>
      <c r="J4263" s="116">
        <v>577</v>
      </c>
      <c r="K4263" s="90" t="s">
        <v>1963</v>
      </c>
      <c r="L4263" s="90" t="s">
        <v>602</v>
      </c>
      <c r="M4263" s="94" t="str">
        <f t="shared" si="69"/>
        <v>PETER Daniel</v>
      </c>
      <c r="N4263" s="94" t="str">
        <f>IFERROR(VLOOKUP(A4263,'[2]CLASES-TEMPORADA 2022_2023-2023'!$A:$M,12,0),"")</f>
        <v/>
      </c>
      <c r="O4263" s="90" t="str">
        <f>IFERROR(VLOOKUP(A4263,'[2]CLASES-TEMPORADA 2022_2023-2023'!$A:$M,13,0),"")</f>
        <v/>
      </c>
    </row>
    <row r="4264" spans="1:15" s="94" customFormat="1" x14ac:dyDescent="0.2">
      <c r="A4264" s="116">
        <v>7077</v>
      </c>
      <c r="B4264" s="90" t="s">
        <v>8750</v>
      </c>
      <c r="C4264" s="90" t="s">
        <v>46</v>
      </c>
      <c r="D4264" s="90" t="s">
        <v>1300</v>
      </c>
      <c r="E4264" s="90" t="s">
        <v>3105</v>
      </c>
      <c r="F4264" s="90" t="s">
        <v>5963</v>
      </c>
      <c r="G4264" s="90" t="s">
        <v>17550</v>
      </c>
      <c r="H4264" s="90" t="s">
        <v>920</v>
      </c>
      <c r="I4264" s="90" t="s">
        <v>1147</v>
      </c>
      <c r="J4264" s="116">
        <v>288</v>
      </c>
      <c r="K4264" s="90" t="s">
        <v>1963</v>
      </c>
      <c r="L4264" s="90" t="s">
        <v>627</v>
      </c>
      <c r="M4264" s="94" t="str">
        <f t="shared" si="69"/>
        <v>RODRIGUEZ Kevin</v>
      </c>
      <c r="N4264" s="94" t="str">
        <f>IFERROR(VLOOKUP(A4264,'[2]CLASES-TEMPORADA 2022_2023-2023'!$A:$M,12,0),"")</f>
        <v/>
      </c>
      <c r="O4264" s="90" t="str">
        <f>IFERROR(VLOOKUP(A4264,'[2]CLASES-TEMPORADA 2022_2023-2023'!$A:$M,13,0),"")</f>
        <v/>
      </c>
    </row>
    <row r="4265" spans="1:15" s="94" customFormat="1" x14ac:dyDescent="0.2">
      <c r="A4265" s="116">
        <v>7068</v>
      </c>
      <c r="B4265" s="90" t="s">
        <v>8750</v>
      </c>
      <c r="C4265" s="90" t="s">
        <v>4849</v>
      </c>
      <c r="D4265" s="90" t="s">
        <v>1487</v>
      </c>
      <c r="E4265" s="90" t="s">
        <v>76</v>
      </c>
      <c r="F4265" s="90" t="s">
        <v>17551</v>
      </c>
      <c r="G4265" s="90" t="s">
        <v>16617</v>
      </c>
      <c r="H4265" s="90" t="s">
        <v>920</v>
      </c>
      <c r="I4265" s="90" t="s">
        <v>362</v>
      </c>
      <c r="J4265" s="116">
        <v>630</v>
      </c>
      <c r="K4265" s="90" t="s">
        <v>1963</v>
      </c>
      <c r="L4265" s="90" t="s">
        <v>587</v>
      </c>
      <c r="M4265" s="94" t="str">
        <f t="shared" si="69"/>
        <v>MELENDO Jose Manuel</v>
      </c>
      <c r="N4265" s="94" t="str">
        <f>IFERROR(VLOOKUP(A4265,'[2]CLASES-TEMPORADA 2022_2023-2023'!$A:$M,12,0),"")</f>
        <v/>
      </c>
      <c r="O4265" s="90" t="str">
        <f>IFERROR(VLOOKUP(A4265,'[2]CLASES-TEMPORADA 2022_2023-2023'!$A:$M,13,0),"")</f>
        <v/>
      </c>
    </row>
    <row r="4266" spans="1:15" s="94" customFormat="1" x14ac:dyDescent="0.2">
      <c r="A4266" s="116">
        <v>7063</v>
      </c>
      <c r="B4266" s="90" t="s">
        <v>8750</v>
      </c>
      <c r="C4266" s="90" t="s">
        <v>21</v>
      </c>
      <c r="D4266" s="90" t="s">
        <v>7345</v>
      </c>
      <c r="E4266" s="90" t="s">
        <v>24</v>
      </c>
      <c r="F4266" s="90" t="s">
        <v>7346</v>
      </c>
      <c r="G4266" s="90" t="s">
        <v>17552</v>
      </c>
      <c r="H4266" s="90" t="s">
        <v>920</v>
      </c>
      <c r="I4266" s="90" t="s">
        <v>1128</v>
      </c>
      <c r="J4266" s="116">
        <v>300</v>
      </c>
      <c r="K4266" s="90" t="s">
        <v>1963</v>
      </c>
      <c r="L4266" s="90" t="s">
        <v>587</v>
      </c>
      <c r="M4266" s="94" t="str">
        <f t="shared" si="69"/>
        <v>GARCIA Daniel</v>
      </c>
      <c r="N4266" s="94" t="str">
        <f>IFERROR(VLOOKUP(A4266,'[2]CLASES-TEMPORADA 2022_2023-2023'!$A:$M,12,0),"")</f>
        <v/>
      </c>
      <c r="O4266" s="90" t="str">
        <f>IFERROR(VLOOKUP(A4266,'[2]CLASES-TEMPORADA 2022_2023-2023'!$A:$M,13,0),"")</f>
        <v/>
      </c>
    </row>
    <row r="4267" spans="1:15" s="94" customFormat="1" x14ac:dyDescent="0.2">
      <c r="A4267" s="116">
        <v>7058</v>
      </c>
      <c r="B4267" s="90" t="s">
        <v>8750</v>
      </c>
      <c r="C4267" s="90" t="s">
        <v>7349</v>
      </c>
      <c r="D4267" s="90" t="s">
        <v>6259</v>
      </c>
      <c r="E4267" s="90" t="s">
        <v>3209</v>
      </c>
      <c r="F4267" s="90" t="s">
        <v>7350</v>
      </c>
      <c r="G4267" s="90" t="s">
        <v>17553</v>
      </c>
      <c r="H4267" s="90" t="s">
        <v>913</v>
      </c>
      <c r="I4267" s="90" t="s">
        <v>1065</v>
      </c>
      <c r="J4267" s="116">
        <v>10040</v>
      </c>
      <c r="K4267" s="90" t="s">
        <v>1963</v>
      </c>
      <c r="L4267" s="90" t="s">
        <v>184</v>
      </c>
      <c r="M4267" s="94" t="str">
        <f t="shared" si="69"/>
        <v>MAESTRE Jose Luis</v>
      </c>
      <c r="N4267" s="94" t="str">
        <f>IFERROR(VLOOKUP(A4267,'[2]CLASES-TEMPORADA 2022_2023-2023'!$A:$M,12,0),"")</f>
        <v/>
      </c>
      <c r="O4267" s="90" t="str">
        <f>IFERROR(VLOOKUP(A4267,'[2]CLASES-TEMPORADA 2022_2023-2023'!$A:$M,13,0),"")</f>
        <v/>
      </c>
    </row>
    <row r="4268" spans="1:15" s="94" customFormat="1" x14ac:dyDescent="0.2">
      <c r="A4268" s="116">
        <v>7057</v>
      </c>
      <c r="B4268" s="90" t="s">
        <v>8750</v>
      </c>
      <c r="C4268" s="90" t="s">
        <v>158</v>
      </c>
      <c r="D4268" s="90" t="s">
        <v>4949</v>
      </c>
      <c r="E4268" s="90" t="s">
        <v>43</v>
      </c>
      <c r="F4268" s="90" t="s">
        <v>7351</v>
      </c>
      <c r="G4268" s="90" t="s">
        <v>17554</v>
      </c>
      <c r="H4268" s="90" t="s">
        <v>913</v>
      </c>
      <c r="I4268" s="90" t="s">
        <v>1132</v>
      </c>
      <c r="J4268" s="116">
        <v>626</v>
      </c>
      <c r="K4268" s="90" t="s">
        <v>1963</v>
      </c>
      <c r="L4268" s="90" t="s">
        <v>591</v>
      </c>
      <c r="M4268" s="94" t="str">
        <f t="shared" si="69"/>
        <v>CHAVES Antonio</v>
      </c>
      <c r="N4268" s="94" t="str">
        <f>IFERROR(VLOOKUP(A4268,'[2]CLASES-TEMPORADA 2022_2023-2023'!$A:$M,12,0),"")</f>
        <v/>
      </c>
      <c r="O4268" s="90" t="str">
        <f>IFERROR(VLOOKUP(A4268,'[2]CLASES-TEMPORADA 2022_2023-2023'!$A:$M,13,0),"")</f>
        <v/>
      </c>
    </row>
    <row r="4269" spans="1:15" s="94" customFormat="1" x14ac:dyDescent="0.2">
      <c r="A4269" s="116">
        <v>7055</v>
      </c>
      <c r="B4269" s="90" t="s">
        <v>8750</v>
      </c>
      <c r="C4269" s="90" t="s">
        <v>1660</v>
      </c>
      <c r="D4269" s="90" t="s">
        <v>1438</v>
      </c>
      <c r="E4269" s="90" t="s">
        <v>76</v>
      </c>
      <c r="F4269" s="90" t="s">
        <v>7352</v>
      </c>
      <c r="G4269" s="90" t="s">
        <v>17555</v>
      </c>
      <c r="H4269" s="90" t="s">
        <v>913</v>
      </c>
      <c r="I4269" s="90" t="s">
        <v>1132</v>
      </c>
      <c r="J4269" s="116">
        <v>626</v>
      </c>
      <c r="K4269" s="90" t="s">
        <v>1963</v>
      </c>
      <c r="L4269" s="90" t="s">
        <v>591</v>
      </c>
      <c r="M4269" s="94" t="str">
        <f t="shared" si="69"/>
        <v>CABALLERO Jose Manuel</v>
      </c>
      <c r="N4269" s="94" t="str">
        <f>IFERROR(VLOOKUP(A4269,'[2]CLASES-TEMPORADA 2022_2023-2023'!$A:$M,12,0),"")</f>
        <v/>
      </c>
      <c r="O4269" s="90" t="str">
        <f>IFERROR(VLOOKUP(A4269,'[2]CLASES-TEMPORADA 2022_2023-2023'!$A:$M,13,0),"")</f>
        <v/>
      </c>
    </row>
    <row r="4270" spans="1:15" s="94" customFormat="1" x14ac:dyDescent="0.2">
      <c r="A4270" s="116">
        <v>7053</v>
      </c>
      <c r="B4270" s="90" t="s">
        <v>8750</v>
      </c>
      <c r="C4270" s="90" t="s">
        <v>70</v>
      </c>
      <c r="D4270" s="90" t="s">
        <v>1392</v>
      </c>
      <c r="E4270" s="90" t="s">
        <v>2873</v>
      </c>
      <c r="F4270" s="90" t="s">
        <v>7353</v>
      </c>
      <c r="G4270" s="90" t="s">
        <v>17556</v>
      </c>
      <c r="H4270" s="90" t="s">
        <v>913</v>
      </c>
      <c r="I4270" s="90" t="s">
        <v>1210</v>
      </c>
      <c r="J4270" s="116">
        <v>668</v>
      </c>
      <c r="K4270" s="90" t="s">
        <v>1963</v>
      </c>
      <c r="L4270" s="90" t="s">
        <v>585</v>
      </c>
      <c r="M4270" s="94" t="str">
        <f t="shared" si="69"/>
        <v>HIDALGO Salvador</v>
      </c>
      <c r="N4270" s="94" t="str">
        <f>IFERROR(VLOOKUP(A4270,'[2]CLASES-TEMPORADA 2022_2023-2023'!$A:$M,12,0),"")</f>
        <v/>
      </c>
      <c r="O4270" s="90" t="str">
        <f>IFERROR(VLOOKUP(A4270,'[2]CLASES-TEMPORADA 2022_2023-2023'!$A:$M,13,0),"")</f>
        <v/>
      </c>
    </row>
    <row r="4271" spans="1:15" s="94" customFormat="1" x14ac:dyDescent="0.2">
      <c r="A4271" s="116">
        <v>7052</v>
      </c>
      <c r="B4271" s="90" t="s">
        <v>8750</v>
      </c>
      <c r="C4271" s="90" t="s">
        <v>7354</v>
      </c>
      <c r="D4271" s="90" t="s">
        <v>7355</v>
      </c>
      <c r="E4271" s="90" t="s">
        <v>43</v>
      </c>
      <c r="F4271" s="90" t="s">
        <v>7356</v>
      </c>
      <c r="G4271" s="90" t="s">
        <v>17557</v>
      </c>
      <c r="H4271" s="90" t="s">
        <v>909</v>
      </c>
      <c r="I4271" s="90" t="s">
        <v>11471</v>
      </c>
      <c r="J4271" s="116">
        <v>173</v>
      </c>
      <c r="K4271" s="90" t="s">
        <v>1963</v>
      </c>
      <c r="L4271" s="90" t="s">
        <v>585</v>
      </c>
      <c r="M4271" s="94" t="str">
        <f t="shared" si="69"/>
        <v>CALZA Antonio</v>
      </c>
      <c r="N4271" s="94" t="str">
        <f>IFERROR(VLOOKUP(A4271,'[2]CLASES-TEMPORADA 2022_2023-2023'!$A:$M,12,0),"")</f>
        <v/>
      </c>
      <c r="O4271" s="90" t="str">
        <f>IFERROR(VLOOKUP(A4271,'[2]CLASES-TEMPORADA 2022_2023-2023'!$A:$M,13,0),"")</f>
        <v/>
      </c>
    </row>
    <row r="4272" spans="1:15" s="94" customFormat="1" x14ac:dyDescent="0.2">
      <c r="A4272" s="116">
        <v>7044</v>
      </c>
      <c r="B4272" s="90" t="s">
        <v>8750</v>
      </c>
      <c r="C4272" s="90" t="s">
        <v>17558</v>
      </c>
      <c r="D4272" s="90" t="s">
        <v>4891</v>
      </c>
      <c r="E4272" s="90" t="s">
        <v>13266</v>
      </c>
      <c r="F4272" s="90" t="s">
        <v>17559</v>
      </c>
      <c r="G4272" s="90" t="s">
        <v>17560</v>
      </c>
      <c r="H4272" s="90" t="s">
        <v>909</v>
      </c>
      <c r="I4272" s="90" t="s">
        <v>2932</v>
      </c>
      <c r="J4272" s="116">
        <v>667</v>
      </c>
      <c r="K4272" s="90" t="s">
        <v>1963</v>
      </c>
      <c r="L4272" s="90" t="s">
        <v>585</v>
      </c>
      <c r="M4272" s="94" t="str">
        <f t="shared" si="69"/>
        <v>VICIANO Juan José</v>
      </c>
      <c r="N4272" s="94" t="str">
        <f>IFERROR(VLOOKUP(A4272,'[2]CLASES-TEMPORADA 2022_2023-2023'!$A:$M,12,0),"")</f>
        <v/>
      </c>
      <c r="O4272" s="90" t="str">
        <f>IFERROR(VLOOKUP(A4272,'[2]CLASES-TEMPORADA 2022_2023-2023'!$A:$M,13,0),"")</f>
        <v/>
      </c>
    </row>
    <row r="4273" spans="1:15" s="94" customFormat="1" x14ac:dyDescent="0.2">
      <c r="A4273" s="116">
        <v>7035</v>
      </c>
      <c r="B4273" s="90" t="s">
        <v>8750</v>
      </c>
      <c r="C4273" s="90" t="s">
        <v>3320</v>
      </c>
      <c r="D4273" s="90" t="s">
        <v>21</v>
      </c>
      <c r="E4273" s="90" t="s">
        <v>79</v>
      </c>
      <c r="F4273" s="90" t="s">
        <v>17561</v>
      </c>
      <c r="G4273" s="90" t="s">
        <v>17562</v>
      </c>
      <c r="H4273" s="90" t="s">
        <v>920</v>
      </c>
      <c r="I4273" s="90" t="s">
        <v>17563</v>
      </c>
      <c r="J4273" s="116">
        <v>380</v>
      </c>
      <c r="K4273" s="90" t="s">
        <v>1963</v>
      </c>
      <c r="L4273" s="90" t="s">
        <v>585</v>
      </c>
      <c r="M4273" s="94" t="str">
        <f t="shared" si="69"/>
        <v>RIOS Miguel</v>
      </c>
      <c r="N4273" s="94" t="str">
        <f>IFERROR(VLOOKUP(A4273,'[2]CLASES-TEMPORADA 2022_2023-2023'!$A:$M,12,0),"")</f>
        <v/>
      </c>
      <c r="O4273" s="90" t="str">
        <f>IFERROR(VLOOKUP(A4273,'[2]CLASES-TEMPORADA 2022_2023-2023'!$A:$M,13,0),"")</f>
        <v/>
      </c>
    </row>
    <row r="4274" spans="1:15" s="94" customFormat="1" x14ac:dyDescent="0.2">
      <c r="A4274" s="116">
        <v>7031</v>
      </c>
      <c r="B4274" s="90" t="s">
        <v>8750</v>
      </c>
      <c r="C4274" s="90" t="s">
        <v>5675</v>
      </c>
      <c r="D4274" s="90" t="s">
        <v>1524</v>
      </c>
      <c r="E4274" s="90" t="s">
        <v>970</v>
      </c>
      <c r="F4274" s="90" t="s">
        <v>7357</v>
      </c>
      <c r="G4274" s="90" t="s">
        <v>17564</v>
      </c>
      <c r="H4274" s="90" t="s">
        <v>920</v>
      </c>
      <c r="I4274" s="90" t="s">
        <v>1032</v>
      </c>
      <c r="J4274" s="116">
        <v>10224</v>
      </c>
      <c r="K4274" s="90" t="s">
        <v>1963</v>
      </c>
      <c r="L4274" s="90" t="s">
        <v>585</v>
      </c>
      <c r="M4274" s="94" t="str">
        <f t="shared" si="69"/>
        <v>MAGDALENA Oscar</v>
      </c>
      <c r="N4274" s="94" t="str">
        <f>IFERROR(VLOOKUP(A4274,'[2]CLASES-TEMPORADA 2022_2023-2023'!$A:$M,12,0),"")</f>
        <v/>
      </c>
      <c r="O4274" s="90" t="str">
        <f>IFERROR(VLOOKUP(A4274,'[2]CLASES-TEMPORADA 2022_2023-2023'!$A:$M,13,0),"")</f>
        <v/>
      </c>
    </row>
    <row r="4275" spans="1:15" s="94" customFormat="1" x14ac:dyDescent="0.2">
      <c r="A4275" s="116">
        <v>7015</v>
      </c>
      <c r="B4275" s="90" t="s">
        <v>8750</v>
      </c>
      <c r="C4275" s="90" t="s">
        <v>1352</v>
      </c>
      <c r="D4275" s="90" t="s">
        <v>29</v>
      </c>
      <c r="E4275" s="90" t="s">
        <v>75</v>
      </c>
      <c r="F4275" s="90" t="s">
        <v>7358</v>
      </c>
      <c r="G4275" s="90" t="s">
        <v>17565</v>
      </c>
      <c r="H4275" s="90" t="s">
        <v>913</v>
      </c>
      <c r="I4275" s="90" t="s">
        <v>2549</v>
      </c>
      <c r="J4275" s="116">
        <v>10004</v>
      </c>
      <c r="K4275" s="90" t="s">
        <v>1963</v>
      </c>
      <c r="L4275" s="90" t="s">
        <v>588</v>
      </c>
      <c r="M4275" s="94" t="str">
        <f t="shared" si="69"/>
        <v>MATEOS Jorge</v>
      </c>
      <c r="N4275" s="94" t="str">
        <f>IFERROR(VLOOKUP(A4275,'[2]CLASES-TEMPORADA 2022_2023-2023'!$A:$M,12,0),"")</f>
        <v/>
      </c>
      <c r="O4275" s="90" t="str">
        <f>IFERROR(VLOOKUP(A4275,'[2]CLASES-TEMPORADA 2022_2023-2023'!$A:$M,13,0),"")</f>
        <v/>
      </c>
    </row>
    <row r="4276" spans="1:15" s="94" customFormat="1" x14ac:dyDescent="0.2">
      <c r="A4276" s="116">
        <v>6980</v>
      </c>
      <c r="B4276" s="90" t="s">
        <v>8750</v>
      </c>
      <c r="C4276" s="90" t="s">
        <v>6010</v>
      </c>
      <c r="D4276" s="90" t="s">
        <v>103</v>
      </c>
      <c r="E4276" s="90" t="s">
        <v>178</v>
      </c>
      <c r="F4276" s="90" t="s">
        <v>7359</v>
      </c>
      <c r="G4276" s="90" t="s">
        <v>17566</v>
      </c>
      <c r="H4276" s="90" t="s">
        <v>920</v>
      </c>
      <c r="I4276" s="90" t="s">
        <v>1196</v>
      </c>
      <c r="J4276" s="116">
        <v>664</v>
      </c>
      <c r="K4276" s="90" t="s">
        <v>1963</v>
      </c>
      <c r="L4276" s="90" t="s">
        <v>520</v>
      </c>
      <c r="M4276" s="94" t="str">
        <f t="shared" si="69"/>
        <v>COSTAS Eladio</v>
      </c>
      <c r="N4276" s="94" t="str">
        <f>IFERROR(VLOOKUP(A4276,'[2]CLASES-TEMPORADA 2022_2023-2023'!$A:$M,12,0),"")</f>
        <v/>
      </c>
      <c r="O4276" s="90" t="str">
        <f>IFERROR(VLOOKUP(A4276,'[2]CLASES-TEMPORADA 2022_2023-2023'!$A:$M,13,0),"")</f>
        <v/>
      </c>
    </row>
    <row r="4277" spans="1:15" s="94" customFormat="1" x14ac:dyDescent="0.2">
      <c r="A4277" s="116">
        <v>6977</v>
      </c>
      <c r="B4277" s="90" t="s">
        <v>8750</v>
      </c>
      <c r="C4277" s="90" t="s">
        <v>924</v>
      </c>
      <c r="D4277" s="90" t="s">
        <v>1283</v>
      </c>
      <c r="E4277" s="90" t="s">
        <v>76</v>
      </c>
      <c r="F4277" s="90" t="s">
        <v>7360</v>
      </c>
      <c r="G4277" s="90" t="s">
        <v>17567</v>
      </c>
      <c r="H4277" s="90" t="s">
        <v>920</v>
      </c>
      <c r="I4277" s="90" t="s">
        <v>1146</v>
      </c>
      <c r="J4277" s="116">
        <v>235</v>
      </c>
      <c r="K4277" s="90" t="s">
        <v>1963</v>
      </c>
      <c r="L4277" s="90" t="s">
        <v>520</v>
      </c>
      <c r="M4277" s="94" t="str">
        <f t="shared" si="69"/>
        <v>ALONSO Jose Manuel</v>
      </c>
      <c r="N4277" s="94" t="str">
        <f>IFERROR(VLOOKUP(A4277,'[2]CLASES-TEMPORADA 2022_2023-2023'!$A:$M,12,0),"")</f>
        <v/>
      </c>
      <c r="O4277" s="90" t="str">
        <f>IFERROR(VLOOKUP(A4277,'[2]CLASES-TEMPORADA 2022_2023-2023'!$A:$M,13,0),"")</f>
        <v/>
      </c>
    </row>
    <row r="4278" spans="1:15" s="94" customFormat="1" x14ac:dyDescent="0.2">
      <c r="A4278" s="116">
        <v>6974</v>
      </c>
      <c r="B4278" s="90" t="s">
        <v>8750</v>
      </c>
      <c r="C4278" s="90" t="s">
        <v>22</v>
      </c>
      <c r="D4278" s="90" t="s">
        <v>1495</v>
      </c>
      <c r="E4278" s="90" t="s">
        <v>48</v>
      </c>
      <c r="F4278" s="90" t="s">
        <v>7361</v>
      </c>
      <c r="G4278" s="90" t="s">
        <v>17568</v>
      </c>
      <c r="H4278" s="90" t="s">
        <v>920</v>
      </c>
      <c r="I4278" s="90" t="s">
        <v>1196</v>
      </c>
      <c r="J4278" s="116">
        <v>664</v>
      </c>
      <c r="K4278" s="90" t="s">
        <v>1963</v>
      </c>
      <c r="L4278" s="90" t="s">
        <v>520</v>
      </c>
      <c r="M4278" s="94" t="str">
        <f t="shared" si="69"/>
        <v>FERNANDEZ Javier</v>
      </c>
      <c r="N4278" s="94" t="str">
        <f>IFERROR(VLOOKUP(A4278,'[2]CLASES-TEMPORADA 2022_2023-2023'!$A:$M,12,0),"")</f>
        <v/>
      </c>
      <c r="O4278" s="90" t="str">
        <f>IFERROR(VLOOKUP(A4278,'[2]CLASES-TEMPORADA 2022_2023-2023'!$A:$M,13,0),"")</f>
        <v/>
      </c>
    </row>
    <row r="4279" spans="1:15" s="94" customFormat="1" x14ac:dyDescent="0.2">
      <c r="A4279" s="116">
        <v>6920</v>
      </c>
      <c r="B4279" s="90" t="s">
        <v>8750</v>
      </c>
      <c r="C4279" s="90" t="s">
        <v>7362</v>
      </c>
      <c r="D4279" s="90" t="s">
        <v>7363</v>
      </c>
      <c r="E4279" s="90" t="s">
        <v>3422</v>
      </c>
      <c r="F4279" s="90" t="s">
        <v>7364</v>
      </c>
      <c r="G4279" s="90" t="s">
        <v>17569</v>
      </c>
      <c r="H4279" s="90" t="s">
        <v>909</v>
      </c>
      <c r="I4279" s="90" t="s">
        <v>354</v>
      </c>
      <c r="J4279" s="116">
        <v>598</v>
      </c>
      <c r="K4279" s="90" t="s">
        <v>1963</v>
      </c>
      <c r="L4279" s="90" t="s">
        <v>587</v>
      </c>
      <c r="M4279" s="94" t="str">
        <f t="shared" si="69"/>
        <v>RABASA Antoni</v>
      </c>
      <c r="N4279" s="94" t="str">
        <f>IFERROR(VLOOKUP(A4279,'[2]CLASES-TEMPORADA 2022_2023-2023'!$A:$M,12,0),"")</f>
        <v/>
      </c>
      <c r="O4279" s="90" t="str">
        <f>IFERROR(VLOOKUP(A4279,'[2]CLASES-TEMPORADA 2022_2023-2023'!$A:$M,13,0),"")</f>
        <v/>
      </c>
    </row>
    <row r="4280" spans="1:15" s="94" customFormat="1" x14ac:dyDescent="0.2">
      <c r="A4280" s="116">
        <v>6913</v>
      </c>
      <c r="B4280" s="90" t="s">
        <v>8750</v>
      </c>
      <c r="C4280" s="90" t="s">
        <v>7365</v>
      </c>
      <c r="D4280" s="90" t="s">
        <v>3094</v>
      </c>
      <c r="E4280" s="90" t="s">
        <v>54</v>
      </c>
      <c r="F4280" s="90" t="s">
        <v>7366</v>
      </c>
      <c r="G4280" s="90" t="s">
        <v>17570</v>
      </c>
      <c r="H4280" s="90" t="s">
        <v>913</v>
      </c>
      <c r="I4280" s="90" t="s">
        <v>1135</v>
      </c>
      <c r="J4280" s="116">
        <v>2</v>
      </c>
      <c r="K4280" s="90" t="s">
        <v>1963</v>
      </c>
      <c r="L4280" s="90" t="s">
        <v>591</v>
      </c>
      <c r="M4280" s="94" t="str">
        <f t="shared" si="69"/>
        <v>ADAME Carlos</v>
      </c>
      <c r="N4280" s="94" t="str">
        <f>IFERROR(VLOOKUP(A4280,'[2]CLASES-TEMPORADA 2022_2023-2023'!$A:$M,12,0),"")</f>
        <v/>
      </c>
      <c r="O4280" s="90" t="str">
        <f>IFERROR(VLOOKUP(A4280,'[2]CLASES-TEMPORADA 2022_2023-2023'!$A:$M,13,0),"")</f>
        <v/>
      </c>
    </row>
    <row r="4281" spans="1:15" s="94" customFormat="1" x14ac:dyDescent="0.2">
      <c r="A4281" s="116">
        <v>6908</v>
      </c>
      <c r="B4281" s="90" t="s">
        <v>8750</v>
      </c>
      <c r="C4281" s="90" t="s">
        <v>1376</v>
      </c>
      <c r="D4281" s="90" t="s">
        <v>7367</v>
      </c>
      <c r="E4281" s="90" t="s">
        <v>7368</v>
      </c>
      <c r="F4281" s="90" t="s">
        <v>7369</v>
      </c>
      <c r="G4281" s="90" t="s">
        <v>17571</v>
      </c>
      <c r="H4281" s="90" t="s">
        <v>913</v>
      </c>
      <c r="I4281" s="90" t="s">
        <v>1160</v>
      </c>
      <c r="J4281" s="116">
        <v>278</v>
      </c>
      <c r="K4281" s="90" t="s">
        <v>1963</v>
      </c>
      <c r="L4281" s="90" t="s">
        <v>587</v>
      </c>
      <c r="M4281" s="94" t="str">
        <f t="shared" ref="M4281:M4344" si="70">CONCATENATE(C4281," ",PROPER(E4281))</f>
        <v>RAMOS Yordi Jason</v>
      </c>
      <c r="N4281" s="94" t="str">
        <f>IFERROR(VLOOKUP(A4281,'[2]CLASES-TEMPORADA 2022_2023-2023'!$A:$M,12,0),"")</f>
        <v/>
      </c>
      <c r="O4281" s="90" t="str">
        <f>IFERROR(VLOOKUP(A4281,'[2]CLASES-TEMPORADA 2022_2023-2023'!$A:$M,13,0),"")</f>
        <v/>
      </c>
    </row>
    <row r="4282" spans="1:15" s="94" customFormat="1" x14ac:dyDescent="0.2">
      <c r="A4282" s="116">
        <v>6902</v>
      </c>
      <c r="B4282" s="90" t="s">
        <v>8750</v>
      </c>
      <c r="C4282" s="90" t="s">
        <v>46</v>
      </c>
      <c r="D4282" s="90" t="s">
        <v>84</v>
      </c>
      <c r="E4282" s="90" t="s">
        <v>41</v>
      </c>
      <c r="F4282" s="90" t="s">
        <v>7370</v>
      </c>
      <c r="G4282" s="90" t="s">
        <v>17572</v>
      </c>
      <c r="H4282" s="90" t="s">
        <v>920</v>
      </c>
      <c r="I4282" s="90" t="s">
        <v>327</v>
      </c>
      <c r="J4282" s="116">
        <v>504</v>
      </c>
      <c r="K4282" s="90" t="s">
        <v>1963</v>
      </c>
      <c r="L4282" s="90" t="s">
        <v>593</v>
      </c>
      <c r="M4282" s="94" t="str">
        <f t="shared" si="70"/>
        <v>RODRIGUEZ David</v>
      </c>
      <c r="N4282" s="94" t="str">
        <f>IFERROR(VLOOKUP(A4282,'[2]CLASES-TEMPORADA 2022_2023-2023'!$A:$M,12,0),"")</f>
        <v/>
      </c>
      <c r="O4282" s="90" t="str">
        <f>IFERROR(VLOOKUP(A4282,'[2]CLASES-TEMPORADA 2022_2023-2023'!$A:$M,13,0),"")</f>
        <v/>
      </c>
    </row>
    <row r="4283" spans="1:15" s="94" customFormat="1" x14ac:dyDescent="0.2">
      <c r="A4283" s="116">
        <v>6850</v>
      </c>
      <c r="B4283" s="90" t="s">
        <v>8750</v>
      </c>
      <c r="C4283" s="90" t="s">
        <v>84</v>
      </c>
      <c r="D4283" s="90" t="s">
        <v>917</v>
      </c>
      <c r="E4283" s="90" t="s">
        <v>43</v>
      </c>
      <c r="F4283" s="90" t="s">
        <v>7371</v>
      </c>
      <c r="G4283" s="90" t="s">
        <v>17573</v>
      </c>
      <c r="H4283" s="90" t="s">
        <v>913</v>
      </c>
      <c r="I4283" s="90" t="s">
        <v>1169</v>
      </c>
      <c r="J4283" s="116">
        <v>678</v>
      </c>
      <c r="K4283" s="90" t="s">
        <v>1963</v>
      </c>
      <c r="L4283" s="90" t="s">
        <v>586</v>
      </c>
      <c r="M4283" s="94" t="str">
        <f t="shared" si="70"/>
        <v>GONZALEZ Antonio</v>
      </c>
      <c r="N4283" s="94" t="str">
        <f>IFERROR(VLOOKUP(A4283,'[2]CLASES-TEMPORADA 2022_2023-2023'!$A:$M,12,0),"")</f>
        <v/>
      </c>
      <c r="O4283" s="90" t="str">
        <f>IFERROR(VLOOKUP(A4283,'[2]CLASES-TEMPORADA 2022_2023-2023'!$A:$M,13,0),"")</f>
        <v/>
      </c>
    </row>
    <row r="4284" spans="1:15" s="94" customFormat="1" x14ac:dyDescent="0.2">
      <c r="A4284" s="116">
        <v>6832</v>
      </c>
      <c r="B4284" s="90" t="s">
        <v>8750</v>
      </c>
      <c r="C4284" s="90" t="s">
        <v>1085</v>
      </c>
      <c r="D4284" s="90" t="s">
        <v>25</v>
      </c>
      <c r="E4284" s="90" t="s">
        <v>2003</v>
      </c>
      <c r="F4284" s="90" t="s">
        <v>7373</v>
      </c>
      <c r="G4284" s="90" t="s">
        <v>17574</v>
      </c>
      <c r="H4284" s="90" t="s">
        <v>913</v>
      </c>
      <c r="I4284" s="90" t="s">
        <v>1258</v>
      </c>
      <c r="J4284" s="116">
        <v>10333</v>
      </c>
      <c r="K4284" s="90" t="s">
        <v>1963</v>
      </c>
      <c r="L4284" s="90" t="s">
        <v>585</v>
      </c>
      <c r="M4284" s="94" t="str">
        <f t="shared" si="70"/>
        <v>SERRANO Pascual</v>
      </c>
      <c r="N4284" s="94" t="str">
        <f>IFERROR(VLOOKUP(A4284,'[2]CLASES-TEMPORADA 2022_2023-2023'!$A:$M,12,0),"")</f>
        <v/>
      </c>
      <c r="O4284" s="90" t="str">
        <f>IFERROR(VLOOKUP(A4284,'[2]CLASES-TEMPORADA 2022_2023-2023'!$A:$M,13,0),"")</f>
        <v/>
      </c>
    </row>
    <row r="4285" spans="1:15" s="94" customFormat="1" x14ac:dyDescent="0.2">
      <c r="A4285" s="116">
        <v>6815</v>
      </c>
      <c r="B4285" s="90" t="s">
        <v>8750</v>
      </c>
      <c r="C4285" s="90" t="s">
        <v>6010</v>
      </c>
      <c r="D4285" s="90" t="s">
        <v>102</v>
      </c>
      <c r="E4285" s="90" t="s">
        <v>43</v>
      </c>
      <c r="F4285" s="90" t="s">
        <v>7374</v>
      </c>
      <c r="G4285" s="90" t="s">
        <v>17575</v>
      </c>
      <c r="H4285" s="90" t="s">
        <v>909</v>
      </c>
      <c r="I4285" s="90" t="s">
        <v>981</v>
      </c>
      <c r="J4285" s="116">
        <v>641</v>
      </c>
      <c r="K4285" s="90" t="s">
        <v>1963</v>
      </c>
      <c r="L4285" s="90" t="s">
        <v>520</v>
      </c>
      <c r="M4285" s="94" t="str">
        <f t="shared" si="70"/>
        <v>COSTAS Antonio</v>
      </c>
      <c r="N4285" s="94" t="str">
        <f>IFERROR(VLOOKUP(A4285,'[2]CLASES-TEMPORADA 2022_2023-2023'!$A:$M,12,0),"")</f>
        <v/>
      </c>
      <c r="O4285" s="90" t="str">
        <f>IFERROR(VLOOKUP(A4285,'[2]CLASES-TEMPORADA 2022_2023-2023'!$A:$M,13,0),"")</f>
        <v/>
      </c>
    </row>
    <row r="4286" spans="1:15" s="94" customFormat="1" x14ac:dyDescent="0.2">
      <c r="A4286" s="116">
        <v>6813</v>
      </c>
      <c r="B4286" s="90" t="s">
        <v>8750</v>
      </c>
      <c r="C4286" s="90" t="s">
        <v>160</v>
      </c>
      <c r="D4286" s="90" t="s">
        <v>7375</v>
      </c>
      <c r="E4286" s="90" t="s">
        <v>48</v>
      </c>
      <c r="F4286" s="90" t="s">
        <v>7376</v>
      </c>
      <c r="G4286" s="90" t="s">
        <v>17576</v>
      </c>
      <c r="H4286" s="90" t="s">
        <v>920</v>
      </c>
      <c r="I4286" s="90" t="s">
        <v>1196</v>
      </c>
      <c r="J4286" s="116">
        <v>664</v>
      </c>
      <c r="K4286" s="90" t="s">
        <v>1963</v>
      </c>
      <c r="L4286" s="90" t="s">
        <v>520</v>
      </c>
      <c r="M4286" s="94" t="str">
        <f t="shared" si="70"/>
        <v>NUÑEZ Javier</v>
      </c>
      <c r="N4286" s="94" t="str">
        <f>IFERROR(VLOOKUP(A4286,'[2]CLASES-TEMPORADA 2022_2023-2023'!$A:$M,12,0),"")</f>
        <v/>
      </c>
      <c r="O4286" s="90" t="str">
        <f>IFERROR(VLOOKUP(A4286,'[2]CLASES-TEMPORADA 2022_2023-2023'!$A:$M,13,0),"")</f>
        <v/>
      </c>
    </row>
    <row r="4287" spans="1:15" s="94" customFormat="1" x14ac:dyDescent="0.2">
      <c r="A4287" s="116">
        <v>6788</v>
      </c>
      <c r="B4287" s="90" t="s">
        <v>8750</v>
      </c>
      <c r="C4287" s="90" t="s">
        <v>1660</v>
      </c>
      <c r="D4287" s="90" t="s">
        <v>5746</v>
      </c>
      <c r="E4287" s="90" t="s">
        <v>54</v>
      </c>
      <c r="F4287" s="90" t="s">
        <v>7377</v>
      </c>
      <c r="G4287" s="90" t="s">
        <v>17577</v>
      </c>
      <c r="H4287" s="90" t="s">
        <v>909</v>
      </c>
      <c r="I4287" s="90" t="s">
        <v>967</v>
      </c>
      <c r="J4287" s="116">
        <v>529</v>
      </c>
      <c r="K4287" s="90" t="s">
        <v>1963</v>
      </c>
      <c r="L4287" s="90" t="s">
        <v>812</v>
      </c>
      <c r="M4287" s="94" t="str">
        <f t="shared" si="70"/>
        <v>CABALLERO Carlos</v>
      </c>
      <c r="N4287" s="94" t="str">
        <f>IFERROR(VLOOKUP(A4287,'[2]CLASES-TEMPORADA 2022_2023-2023'!$A:$M,12,0),"")</f>
        <v/>
      </c>
      <c r="O4287" s="90" t="str">
        <f>IFERROR(VLOOKUP(A4287,'[2]CLASES-TEMPORADA 2022_2023-2023'!$A:$M,13,0),"")</f>
        <v/>
      </c>
    </row>
    <row r="4288" spans="1:15" s="94" customFormat="1" x14ac:dyDescent="0.2">
      <c r="A4288" s="116">
        <v>6782</v>
      </c>
      <c r="B4288" s="90" t="s">
        <v>8750</v>
      </c>
      <c r="C4288" s="90" t="s">
        <v>12338</v>
      </c>
      <c r="D4288" s="90" t="s">
        <v>29</v>
      </c>
      <c r="E4288" s="90" t="s">
        <v>24</v>
      </c>
      <c r="F4288" s="90" t="s">
        <v>17578</v>
      </c>
      <c r="G4288" s="90" t="s">
        <v>17579</v>
      </c>
      <c r="H4288" s="90" t="s">
        <v>920</v>
      </c>
      <c r="I4288" s="90" t="s">
        <v>1245</v>
      </c>
      <c r="J4288" s="116">
        <v>10101</v>
      </c>
      <c r="K4288" s="90" t="s">
        <v>1963</v>
      </c>
      <c r="L4288" s="90" t="s">
        <v>591</v>
      </c>
      <c r="M4288" s="94" t="str">
        <f t="shared" si="70"/>
        <v>COLOMINA Daniel</v>
      </c>
      <c r="N4288" s="94" t="str">
        <f>IFERROR(VLOOKUP(A4288,'[2]CLASES-TEMPORADA 2022_2023-2023'!$A:$M,12,0),"")</f>
        <v/>
      </c>
      <c r="O4288" s="90" t="str">
        <f>IFERROR(VLOOKUP(A4288,'[2]CLASES-TEMPORADA 2022_2023-2023'!$A:$M,13,0),"")</f>
        <v/>
      </c>
    </row>
    <row r="4289" spans="1:15" s="94" customFormat="1" x14ac:dyDescent="0.2">
      <c r="A4289" s="116">
        <v>6779</v>
      </c>
      <c r="B4289" s="90" t="s">
        <v>8750</v>
      </c>
      <c r="C4289" s="90" t="s">
        <v>1319</v>
      </c>
      <c r="D4289" s="90" t="s">
        <v>2182</v>
      </c>
      <c r="E4289" s="90" t="s">
        <v>3209</v>
      </c>
      <c r="F4289" s="90" t="s">
        <v>7378</v>
      </c>
      <c r="G4289" s="90" t="s">
        <v>17580</v>
      </c>
      <c r="H4289" s="90" t="s">
        <v>913</v>
      </c>
      <c r="I4289" s="90" t="s">
        <v>1145</v>
      </c>
      <c r="J4289" s="116">
        <v>10018</v>
      </c>
      <c r="K4289" s="90" t="s">
        <v>1963</v>
      </c>
      <c r="L4289" s="90" t="s">
        <v>591</v>
      </c>
      <c r="M4289" s="94" t="str">
        <f t="shared" si="70"/>
        <v>OÑA Jose Luis</v>
      </c>
      <c r="N4289" s="94" t="str">
        <f>IFERROR(VLOOKUP(A4289,'[2]CLASES-TEMPORADA 2022_2023-2023'!$A:$M,12,0),"")</f>
        <v/>
      </c>
      <c r="O4289" s="90" t="str">
        <f>IFERROR(VLOOKUP(A4289,'[2]CLASES-TEMPORADA 2022_2023-2023'!$A:$M,13,0),"")</f>
        <v/>
      </c>
    </row>
    <row r="4290" spans="1:15" s="94" customFormat="1" x14ac:dyDescent="0.2">
      <c r="A4290" s="116">
        <v>6771</v>
      </c>
      <c r="B4290" s="90" t="s">
        <v>10851</v>
      </c>
      <c r="C4290" s="90" t="s">
        <v>1625</v>
      </c>
      <c r="D4290" s="90" t="s">
        <v>3424</v>
      </c>
      <c r="E4290" s="90" t="s">
        <v>1044</v>
      </c>
      <c r="F4290" s="90" t="s">
        <v>7379</v>
      </c>
      <c r="G4290" s="90" t="s">
        <v>17581</v>
      </c>
      <c r="H4290" s="90" t="s">
        <v>913</v>
      </c>
      <c r="I4290" s="90" t="s">
        <v>1238</v>
      </c>
      <c r="J4290" s="116">
        <v>10428</v>
      </c>
      <c r="K4290" s="90" t="s">
        <v>1963</v>
      </c>
      <c r="L4290" s="90" t="s">
        <v>185</v>
      </c>
      <c r="M4290" s="94" t="str">
        <f t="shared" si="70"/>
        <v>HERRERA Cristina</v>
      </c>
      <c r="N4290" s="94" t="str">
        <f>IFERROR(VLOOKUP(A4290,'[2]CLASES-TEMPORADA 2022_2023-2023'!$A:$M,12,0),"")</f>
        <v/>
      </c>
      <c r="O4290" s="90" t="str">
        <f>IFERROR(VLOOKUP(A4290,'[2]CLASES-TEMPORADA 2022_2023-2023'!$A:$M,13,0),"")</f>
        <v/>
      </c>
    </row>
    <row r="4291" spans="1:15" s="94" customFormat="1" x14ac:dyDescent="0.2">
      <c r="A4291" s="116">
        <v>6770</v>
      </c>
      <c r="B4291" s="90" t="s">
        <v>10851</v>
      </c>
      <c r="C4291" s="90" t="s">
        <v>1625</v>
      </c>
      <c r="D4291" s="90" t="s">
        <v>3424</v>
      </c>
      <c r="E4291" s="90" t="s">
        <v>3459</v>
      </c>
      <c r="F4291" s="90" t="s">
        <v>17582</v>
      </c>
      <c r="G4291" s="90" t="s">
        <v>17583</v>
      </c>
      <c r="H4291" s="90" t="s">
        <v>913</v>
      </c>
      <c r="I4291" s="90" t="s">
        <v>1238</v>
      </c>
      <c r="J4291" s="116">
        <v>10428</v>
      </c>
      <c r="K4291" s="90" t="s">
        <v>1963</v>
      </c>
      <c r="L4291" s="90" t="s">
        <v>185</v>
      </c>
      <c r="M4291" s="94" t="str">
        <f t="shared" si="70"/>
        <v>HERRERA Maria Del Pilar</v>
      </c>
      <c r="N4291" s="94" t="str">
        <f>IFERROR(VLOOKUP(A4291,'[2]CLASES-TEMPORADA 2022_2023-2023'!$A:$M,12,0),"")</f>
        <v/>
      </c>
      <c r="O4291" s="90" t="str">
        <f>IFERROR(VLOOKUP(A4291,'[2]CLASES-TEMPORADA 2022_2023-2023'!$A:$M,13,0),"")</f>
        <v/>
      </c>
    </row>
    <row r="4292" spans="1:15" s="94" customFormat="1" x14ac:dyDescent="0.2">
      <c r="A4292" s="116">
        <v>6763</v>
      </c>
      <c r="B4292" s="90" t="s">
        <v>8750</v>
      </c>
      <c r="C4292" s="90" t="s">
        <v>29</v>
      </c>
      <c r="D4292" s="90" t="s">
        <v>2353</v>
      </c>
      <c r="E4292" s="90" t="s">
        <v>63</v>
      </c>
      <c r="F4292" s="90" t="s">
        <v>7380</v>
      </c>
      <c r="G4292" s="90" t="s">
        <v>17584</v>
      </c>
      <c r="H4292" s="90" t="s">
        <v>913</v>
      </c>
      <c r="I4292" s="90" t="s">
        <v>912</v>
      </c>
      <c r="J4292" s="116">
        <v>33</v>
      </c>
      <c r="K4292" s="90" t="s">
        <v>1963</v>
      </c>
      <c r="L4292" s="90" t="s">
        <v>586</v>
      </c>
      <c r="M4292" s="94" t="str">
        <f t="shared" si="70"/>
        <v>SANCHEZ Jesus</v>
      </c>
      <c r="N4292" s="94" t="str">
        <f>IFERROR(VLOOKUP(A4292,'[2]CLASES-TEMPORADA 2022_2023-2023'!$A:$M,12,0),"")</f>
        <v/>
      </c>
      <c r="O4292" s="90" t="str">
        <f>IFERROR(VLOOKUP(A4292,'[2]CLASES-TEMPORADA 2022_2023-2023'!$A:$M,13,0),"")</f>
        <v/>
      </c>
    </row>
    <row r="4293" spans="1:15" s="94" customFormat="1" x14ac:dyDescent="0.2">
      <c r="A4293" s="116">
        <v>6749</v>
      </c>
      <c r="B4293" s="90" t="s">
        <v>10851</v>
      </c>
      <c r="C4293" s="90" t="s">
        <v>1577</v>
      </c>
      <c r="D4293" s="90" t="s">
        <v>1437</v>
      </c>
      <c r="E4293" s="90" t="s">
        <v>3813</v>
      </c>
      <c r="F4293" s="90" t="s">
        <v>7381</v>
      </c>
      <c r="G4293" s="90" t="s">
        <v>17585</v>
      </c>
      <c r="H4293" s="90" t="s">
        <v>913</v>
      </c>
      <c r="I4293" s="90" t="s">
        <v>968</v>
      </c>
      <c r="J4293" s="116">
        <v>115</v>
      </c>
      <c r="K4293" s="90" t="s">
        <v>1963</v>
      </c>
      <c r="L4293" s="90" t="s">
        <v>586</v>
      </c>
      <c r="M4293" s="94" t="str">
        <f t="shared" si="70"/>
        <v>NAVARRO Esther</v>
      </c>
      <c r="N4293" s="94" t="str">
        <f>IFERROR(VLOOKUP(A4293,'[2]CLASES-TEMPORADA 2022_2023-2023'!$A:$M,12,0),"")</f>
        <v/>
      </c>
      <c r="O4293" s="90" t="str">
        <f>IFERROR(VLOOKUP(A4293,'[2]CLASES-TEMPORADA 2022_2023-2023'!$A:$M,13,0),"")</f>
        <v/>
      </c>
    </row>
    <row r="4294" spans="1:15" s="94" customFormat="1" x14ac:dyDescent="0.2">
      <c r="A4294" s="116">
        <v>6740</v>
      </c>
      <c r="B4294" s="90" t="s">
        <v>8750</v>
      </c>
      <c r="C4294" s="90" t="s">
        <v>1719</v>
      </c>
      <c r="D4294" s="90" t="s">
        <v>998</v>
      </c>
      <c r="E4294" s="90" t="s">
        <v>145</v>
      </c>
      <c r="F4294" s="90" t="s">
        <v>7382</v>
      </c>
      <c r="G4294" s="90" t="s">
        <v>17586</v>
      </c>
      <c r="H4294" s="90" t="s">
        <v>920</v>
      </c>
      <c r="I4294" s="90" t="s">
        <v>1212</v>
      </c>
      <c r="J4294" s="116">
        <v>10083</v>
      </c>
      <c r="K4294" s="90" t="s">
        <v>1963</v>
      </c>
      <c r="L4294" s="90" t="s">
        <v>586</v>
      </c>
      <c r="M4294" s="94" t="str">
        <f t="shared" si="70"/>
        <v>MORAN Juan Francisco</v>
      </c>
      <c r="N4294" s="94" t="str">
        <f>IFERROR(VLOOKUP(A4294,'[2]CLASES-TEMPORADA 2022_2023-2023'!$A:$M,12,0),"")</f>
        <v/>
      </c>
      <c r="O4294" s="90" t="str">
        <f>IFERROR(VLOOKUP(A4294,'[2]CLASES-TEMPORADA 2022_2023-2023'!$A:$M,13,0),"")</f>
        <v/>
      </c>
    </row>
    <row r="4295" spans="1:15" s="94" customFormat="1" x14ac:dyDescent="0.2">
      <c r="A4295" s="116">
        <v>6724</v>
      </c>
      <c r="B4295" s="90" t="s">
        <v>8750</v>
      </c>
      <c r="C4295" s="90" t="s">
        <v>1732</v>
      </c>
      <c r="D4295" s="90" t="s">
        <v>1979</v>
      </c>
      <c r="E4295" s="90" t="s">
        <v>17587</v>
      </c>
      <c r="F4295" s="90" t="s">
        <v>17588</v>
      </c>
      <c r="G4295" s="90" t="s">
        <v>17589</v>
      </c>
      <c r="H4295" s="90" t="s">
        <v>920</v>
      </c>
      <c r="I4295" s="90" t="s">
        <v>13474</v>
      </c>
      <c r="J4295" s="116">
        <v>10471</v>
      </c>
      <c r="K4295" s="90" t="s">
        <v>1963</v>
      </c>
      <c r="L4295" s="90" t="s">
        <v>583</v>
      </c>
      <c r="M4295" s="94" t="str">
        <f t="shared" si="70"/>
        <v>CHEN Xiao Yi</v>
      </c>
      <c r="N4295" s="94" t="str">
        <f>IFERROR(VLOOKUP(A4295,'[2]CLASES-TEMPORADA 2022_2023-2023'!$A:$M,12,0),"")</f>
        <v/>
      </c>
      <c r="O4295" s="90" t="str">
        <f>IFERROR(VLOOKUP(A4295,'[2]CLASES-TEMPORADA 2022_2023-2023'!$A:$M,13,0),"")</f>
        <v/>
      </c>
    </row>
    <row r="4296" spans="1:15" s="94" customFormat="1" x14ac:dyDescent="0.2">
      <c r="A4296" s="116">
        <v>6699</v>
      </c>
      <c r="B4296" s="90" t="s">
        <v>8750</v>
      </c>
      <c r="C4296" s="90" t="s">
        <v>1985</v>
      </c>
      <c r="D4296" s="90" t="s">
        <v>1316</v>
      </c>
      <c r="E4296" s="90" t="s">
        <v>3022</v>
      </c>
      <c r="F4296" s="90" t="s">
        <v>17590</v>
      </c>
      <c r="G4296" s="90" t="s">
        <v>17591</v>
      </c>
      <c r="H4296" s="90" t="s">
        <v>920</v>
      </c>
      <c r="I4296" s="90" t="s">
        <v>16045</v>
      </c>
      <c r="J4296" s="116">
        <v>10495</v>
      </c>
      <c r="K4296" s="90" t="s">
        <v>1963</v>
      </c>
      <c r="L4296" s="90" t="s">
        <v>591</v>
      </c>
      <c r="M4296" s="94" t="str">
        <f t="shared" si="70"/>
        <v>VALLE Raul</v>
      </c>
      <c r="N4296" s="94" t="str">
        <f>IFERROR(VLOOKUP(A4296,'[2]CLASES-TEMPORADA 2022_2023-2023'!$A:$M,12,0),"")</f>
        <v/>
      </c>
      <c r="O4296" s="90" t="str">
        <f>IFERROR(VLOOKUP(A4296,'[2]CLASES-TEMPORADA 2022_2023-2023'!$A:$M,13,0),"")</f>
        <v/>
      </c>
    </row>
    <row r="4297" spans="1:15" s="94" customFormat="1" x14ac:dyDescent="0.2">
      <c r="A4297" s="116">
        <v>6691</v>
      </c>
      <c r="B4297" s="90" t="s">
        <v>8750</v>
      </c>
      <c r="C4297" s="90" t="s">
        <v>1355</v>
      </c>
      <c r="D4297" s="90" t="s">
        <v>31</v>
      </c>
      <c r="E4297" s="90" t="s">
        <v>48</v>
      </c>
      <c r="F4297" s="90" t="s">
        <v>17592</v>
      </c>
      <c r="G4297" s="90" t="s">
        <v>17593</v>
      </c>
      <c r="H4297" s="90" t="s">
        <v>909</v>
      </c>
      <c r="I4297" s="90" t="s">
        <v>17594</v>
      </c>
      <c r="J4297" s="116">
        <v>10168</v>
      </c>
      <c r="K4297" s="90" t="s">
        <v>1963</v>
      </c>
      <c r="L4297" s="90" t="s">
        <v>591</v>
      </c>
      <c r="M4297" s="94" t="str">
        <f t="shared" si="70"/>
        <v>MACHADO Javier</v>
      </c>
      <c r="N4297" s="94" t="str">
        <f>IFERROR(VLOOKUP(A4297,'[2]CLASES-TEMPORADA 2022_2023-2023'!$A:$M,12,0),"")</f>
        <v/>
      </c>
      <c r="O4297" s="90" t="str">
        <f>IFERROR(VLOOKUP(A4297,'[2]CLASES-TEMPORADA 2022_2023-2023'!$A:$M,13,0),"")</f>
        <v/>
      </c>
    </row>
    <row r="4298" spans="1:15" s="94" customFormat="1" x14ac:dyDescent="0.2">
      <c r="A4298" s="116">
        <v>6679</v>
      </c>
      <c r="B4298" s="90" t="s">
        <v>8750</v>
      </c>
      <c r="C4298" s="90" t="s">
        <v>86</v>
      </c>
      <c r="D4298" s="90" t="s">
        <v>1769</v>
      </c>
      <c r="E4298" s="90" t="s">
        <v>7383</v>
      </c>
      <c r="F4298" s="90" t="s">
        <v>7384</v>
      </c>
      <c r="G4298" s="90" t="s">
        <v>17595</v>
      </c>
      <c r="H4298" s="90" t="s">
        <v>913</v>
      </c>
      <c r="I4298" s="90" t="s">
        <v>1198</v>
      </c>
      <c r="J4298" s="116">
        <v>567</v>
      </c>
      <c r="K4298" s="90" t="s">
        <v>1963</v>
      </c>
      <c r="L4298" s="90" t="s">
        <v>520</v>
      </c>
      <c r="M4298" s="94" t="str">
        <f t="shared" si="70"/>
        <v>RAMIREZ Fernando Ramon</v>
      </c>
      <c r="N4298" s="94" t="str">
        <f>IFERROR(VLOOKUP(A4298,'[2]CLASES-TEMPORADA 2022_2023-2023'!$A:$M,12,0),"")</f>
        <v/>
      </c>
      <c r="O4298" s="90" t="str">
        <f>IFERROR(VLOOKUP(A4298,'[2]CLASES-TEMPORADA 2022_2023-2023'!$A:$M,13,0),"")</f>
        <v/>
      </c>
    </row>
    <row r="4299" spans="1:15" s="94" customFormat="1" x14ac:dyDescent="0.2">
      <c r="A4299" s="116">
        <v>6666</v>
      </c>
      <c r="B4299" s="90" t="s">
        <v>10851</v>
      </c>
      <c r="C4299" s="90" t="s">
        <v>4962</v>
      </c>
      <c r="D4299" s="90" t="s">
        <v>7385</v>
      </c>
      <c r="E4299" s="90" t="s">
        <v>4049</v>
      </c>
      <c r="F4299" s="90" t="s">
        <v>7386</v>
      </c>
      <c r="G4299" s="90" t="s">
        <v>17596</v>
      </c>
      <c r="H4299" s="90" t="s">
        <v>920</v>
      </c>
      <c r="I4299" s="90" t="s">
        <v>1198</v>
      </c>
      <c r="J4299" s="116">
        <v>567</v>
      </c>
      <c r="K4299" s="90" t="s">
        <v>1963</v>
      </c>
      <c r="L4299" s="90" t="s">
        <v>520</v>
      </c>
      <c r="M4299" s="94" t="str">
        <f t="shared" si="70"/>
        <v>VILAR Maria Victoria</v>
      </c>
      <c r="N4299" s="94" t="str">
        <f>IFERROR(VLOOKUP(A4299,'[2]CLASES-TEMPORADA 2022_2023-2023'!$A:$M,12,0),"")</f>
        <v/>
      </c>
      <c r="O4299" s="90" t="str">
        <f>IFERROR(VLOOKUP(A4299,'[2]CLASES-TEMPORADA 2022_2023-2023'!$A:$M,13,0),"")</f>
        <v/>
      </c>
    </row>
    <row r="4300" spans="1:15" s="94" customFormat="1" x14ac:dyDescent="0.2">
      <c r="A4300" s="116">
        <v>6664</v>
      </c>
      <c r="B4300" s="90" t="s">
        <v>10851</v>
      </c>
      <c r="C4300" s="90" t="s">
        <v>22</v>
      </c>
      <c r="D4300" s="90" t="s">
        <v>17597</v>
      </c>
      <c r="E4300" s="90" t="s">
        <v>3135</v>
      </c>
      <c r="F4300" s="90" t="s">
        <v>17598</v>
      </c>
      <c r="G4300" s="90" t="s">
        <v>17599</v>
      </c>
      <c r="H4300" s="90" t="s">
        <v>913</v>
      </c>
      <c r="I4300" s="90" t="s">
        <v>981</v>
      </c>
      <c r="J4300" s="116">
        <v>641</v>
      </c>
      <c r="K4300" s="90" t="s">
        <v>1963</v>
      </c>
      <c r="L4300" s="90" t="s">
        <v>520</v>
      </c>
      <c r="M4300" s="94" t="str">
        <f t="shared" si="70"/>
        <v>FERNANDEZ Noa</v>
      </c>
      <c r="N4300" s="94" t="str">
        <f>IFERROR(VLOOKUP(A4300,'[2]CLASES-TEMPORADA 2022_2023-2023'!$A:$M,12,0),"")</f>
        <v/>
      </c>
      <c r="O4300" s="90" t="str">
        <f>IFERROR(VLOOKUP(A4300,'[2]CLASES-TEMPORADA 2022_2023-2023'!$A:$M,13,0),"")</f>
        <v/>
      </c>
    </row>
    <row r="4301" spans="1:15" s="94" customFormat="1" x14ac:dyDescent="0.2">
      <c r="A4301" s="116">
        <v>6650</v>
      </c>
      <c r="B4301" s="90" t="s">
        <v>8750</v>
      </c>
      <c r="C4301" s="90" t="s">
        <v>3418</v>
      </c>
      <c r="D4301" s="90" t="s">
        <v>3144</v>
      </c>
      <c r="E4301" s="90" t="s">
        <v>17600</v>
      </c>
      <c r="F4301" s="90" t="s">
        <v>17601</v>
      </c>
      <c r="G4301" s="90" t="s">
        <v>17602</v>
      </c>
      <c r="H4301" s="90" t="s">
        <v>920</v>
      </c>
      <c r="I4301" s="90" t="s">
        <v>3420</v>
      </c>
      <c r="J4301" s="116">
        <v>10437</v>
      </c>
      <c r="K4301" s="90" t="s">
        <v>1963</v>
      </c>
      <c r="L4301" s="90" t="s">
        <v>520</v>
      </c>
      <c r="M4301" s="94" t="str">
        <f t="shared" si="70"/>
        <v>OJEA Joaquin Guillermo</v>
      </c>
      <c r="N4301" s="94" t="str">
        <f>IFERROR(VLOOKUP(A4301,'[2]CLASES-TEMPORADA 2022_2023-2023'!$A:$M,12,0),"")</f>
        <v/>
      </c>
      <c r="O4301" s="90" t="str">
        <f>IFERROR(VLOOKUP(A4301,'[2]CLASES-TEMPORADA 2022_2023-2023'!$A:$M,13,0),"")</f>
        <v/>
      </c>
    </row>
    <row r="4302" spans="1:15" s="94" customFormat="1" x14ac:dyDescent="0.2">
      <c r="A4302" s="116">
        <v>6638</v>
      </c>
      <c r="B4302" s="90" t="s">
        <v>8750</v>
      </c>
      <c r="C4302" s="90" t="s">
        <v>7387</v>
      </c>
      <c r="D4302" s="90" t="s">
        <v>51</v>
      </c>
      <c r="E4302" s="90" t="s">
        <v>7388</v>
      </c>
      <c r="F4302" s="90" t="s">
        <v>7389</v>
      </c>
      <c r="G4302" s="90" t="s">
        <v>17603</v>
      </c>
      <c r="H4302" s="90" t="s">
        <v>909</v>
      </c>
      <c r="I4302" s="90" t="s">
        <v>1124</v>
      </c>
      <c r="J4302" s="116">
        <v>175</v>
      </c>
      <c r="K4302" s="90" t="s">
        <v>1963</v>
      </c>
      <c r="L4302" s="90" t="s">
        <v>520</v>
      </c>
      <c r="M4302" s="94" t="str">
        <f t="shared" si="70"/>
        <v>MIGUELEZ Eliseo Xavier</v>
      </c>
      <c r="N4302" s="94" t="str">
        <f>IFERROR(VLOOKUP(A4302,'[2]CLASES-TEMPORADA 2022_2023-2023'!$A:$M,12,0),"")</f>
        <v/>
      </c>
      <c r="O4302" s="90" t="str">
        <f>IFERROR(VLOOKUP(A4302,'[2]CLASES-TEMPORADA 2022_2023-2023'!$A:$M,13,0),"")</f>
        <v/>
      </c>
    </row>
    <row r="4303" spans="1:15" s="94" customFormat="1" x14ac:dyDescent="0.2">
      <c r="A4303" s="116">
        <v>6626</v>
      </c>
      <c r="B4303" s="90" t="s">
        <v>8750</v>
      </c>
      <c r="C4303" s="90" t="s">
        <v>26</v>
      </c>
      <c r="D4303" s="90" t="s">
        <v>84</v>
      </c>
      <c r="E4303" s="90" t="s">
        <v>43</v>
      </c>
      <c r="F4303" s="90" t="s">
        <v>7390</v>
      </c>
      <c r="G4303" s="90" t="s">
        <v>17604</v>
      </c>
      <c r="H4303" s="90" t="s">
        <v>913</v>
      </c>
      <c r="I4303" s="90" t="s">
        <v>1208</v>
      </c>
      <c r="J4303" s="116">
        <v>487</v>
      </c>
      <c r="K4303" s="90" t="s">
        <v>1963</v>
      </c>
      <c r="L4303" s="90" t="s">
        <v>520</v>
      </c>
      <c r="M4303" s="94" t="str">
        <f t="shared" si="70"/>
        <v>GOMEZ Antonio</v>
      </c>
      <c r="N4303" s="94" t="str">
        <f>IFERROR(VLOOKUP(A4303,'[2]CLASES-TEMPORADA 2022_2023-2023'!$A:$M,12,0),"")</f>
        <v/>
      </c>
      <c r="O4303" s="90" t="str">
        <f>IFERROR(VLOOKUP(A4303,'[2]CLASES-TEMPORADA 2022_2023-2023'!$A:$M,13,0),"")</f>
        <v/>
      </c>
    </row>
    <row r="4304" spans="1:15" s="94" customFormat="1" x14ac:dyDescent="0.2">
      <c r="A4304" s="116">
        <v>6625</v>
      </c>
      <c r="B4304" s="90" t="s">
        <v>8750</v>
      </c>
      <c r="C4304" s="90" t="s">
        <v>46</v>
      </c>
      <c r="D4304" s="90" t="s">
        <v>1494</v>
      </c>
      <c r="E4304" s="90" t="s">
        <v>2363</v>
      </c>
      <c r="F4304" s="90" t="s">
        <v>7391</v>
      </c>
      <c r="G4304" s="90" t="s">
        <v>17605</v>
      </c>
      <c r="H4304" s="90" t="s">
        <v>920</v>
      </c>
      <c r="I4304" s="90" t="s">
        <v>1195</v>
      </c>
      <c r="J4304" s="116">
        <v>442</v>
      </c>
      <c r="K4304" s="90" t="s">
        <v>1963</v>
      </c>
      <c r="L4304" s="90" t="s">
        <v>520</v>
      </c>
      <c r="M4304" s="94" t="str">
        <f t="shared" si="70"/>
        <v>RODRIGUEZ Lucas</v>
      </c>
      <c r="N4304" s="94" t="str">
        <f>IFERROR(VLOOKUP(A4304,'[2]CLASES-TEMPORADA 2022_2023-2023'!$A:$M,12,0),"")</f>
        <v/>
      </c>
      <c r="O4304" s="90" t="str">
        <f>IFERROR(VLOOKUP(A4304,'[2]CLASES-TEMPORADA 2022_2023-2023'!$A:$M,13,0),"")</f>
        <v/>
      </c>
    </row>
    <row r="4305" spans="1:15" s="94" customFormat="1" x14ac:dyDescent="0.2">
      <c r="A4305" s="116">
        <v>6607</v>
      </c>
      <c r="B4305" s="90" t="s">
        <v>10851</v>
      </c>
      <c r="C4305" s="90" t="s">
        <v>17606</v>
      </c>
      <c r="D4305" s="90" t="s">
        <v>2661</v>
      </c>
      <c r="E4305" s="90" t="s">
        <v>2662</v>
      </c>
      <c r="F4305" s="90" t="s">
        <v>17607</v>
      </c>
      <c r="G4305" s="90" t="s">
        <v>17608</v>
      </c>
      <c r="H4305" s="90" t="s">
        <v>913</v>
      </c>
      <c r="I4305" s="90" t="s">
        <v>1206</v>
      </c>
      <c r="J4305" s="116">
        <v>10173</v>
      </c>
      <c r="K4305" s="90" t="s">
        <v>1963</v>
      </c>
      <c r="L4305" s="90" t="s">
        <v>587</v>
      </c>
      <c r="M4305" s="94" t="str">
        <f t="shared" si="70"/>
        <v>TEIJEIRO Noelia</v>
      </c>
      <c r="N4305" s="94" t="str">
        <f>IFERROR(VLOOKUP(A4305,'[2]CLASES-TEMPORADA 2022_2023-2023'!$A:$M,12,0),"")</f>
        <v/>
      </c>
      <c r="O4305" s="90" t="str">
        <f>IFERROR(VLOOKUP(A4305,'[2]CLASES-TEMPORADA 2022_2023-2023'!$A:$M,13,0),"")</f>
        <v/>
      </c>
    </row>
    <row r="4306" spans="1:15" s="94" customFormat="1" x14ac:dyDescent="0.2">
      <c r="A4306" s="116">
        <v>6597</v>
      </c>
      <c r="B4306" s="90" t="s">
        <v>8750</v>
      </c>
      <c r="C4306" s="90" t="s">
        <v>8547</v>
      </c>
      <c r="D4306" s="90" t="s">
        <v>93</v>
      </c>
      <c r="E4306" s="90" t="s">
        <v>108</v>
      </c>
      <c r="F4306" s="90" t="s">
        <v>17609</v>
      </c>
      <c r="G4306" s="90" t="s">
        <v>17610</v>
      </c>
      <c r="H4306" s="90" t="s">
        <v>913</v>
      </c>
      <c r="I4306" s="90" t="s">
        <v>1206</v>
      </c>
      <c r="J4306" s="116">
        <v>10173</v>
      </c>
      <c r="K4306" s="90" t="s">
        <v>1963</v>
      </c>
      <c r="L4306" s="90" t="s">
        <v>587</v>
      </c>
      <c r="M4306" s="94" t="str">
        <f t="shared" si="70"/>
        <v>ARRIBAS Sergio</v>
      </c>
      <c r="N4306" s="94" t="str">
        <f>IFERROR(VLOOKUP(A4306,'[2]CLASES-TEMPORADA 2022_2023-2023'!$A:$M,12,0),"")</f>
        <v/>
      </c>
      <c r="O4306" s="90" t="str">
        <f>IFERROR(VLOOKUP(A4306,'[2]CLASES-TEMPORADA 2022_2023-2023'!$A:$M,13,0),"")</f>
        <v/>
      </c>
    </row>
    <row r="4307" spans="1:15" s="94" customFormat="1" x14ac:dyDescent="0.2">
      <c r="A4307" s="116">
        <v>6594</v>
      </c>
      <c r="B4307" s="90" t="s">
        <v>8750</v>
      </c>
      <c r="C4307" s="90" t="s">
        <v>83</v>
      </c>
      <c r="D4307" s="90" t="s">
        <v>12662</v>
      </c>
      <c r="E4307" s="90" t="s">
        <v>1271</v>
      </c>
      <c r="F4307" s="90" t="s">
        <v>17611</v>
      </c>
      <c r="G4307" s="90" t="s">
        <v>17612</v>
      </c>
      <c r="H4307" s="90" t="s">
        <v>920</v>
      </c>
      <c r="I4307" s="90" t="s">
        <v>1112</v>
      </c>
      <c r="J4307" s="116">
        <v>10104</v>
      </c>
      <c r="K4307" s="90" t="s">
        <v>1963</v>
      </c>
      <c r="L4307" s="90" t="s">
        <v>520</v>
      </c>
      <c r="M4307" s="94" t="str">
        <f t="shared" si="70"/>
        <v>NIETO Luis</v>
      </c>
      <c r="N4307" s="94" t="str">
        <f>IFERROR(VLOOKUP(A4307,'[2]CLASES-TEMPORADA 2022_2023-2023'!$A:$M,12,0),"")</f>
        <v/>
      </c>
      <c r="O4307" s="90" t="str">
        <f>IFERROR(VLOOKUP(A4307,'[2]CLASES-TEMPORADA 2022_2023-2023'!$A:$M,13,0),"")</f>
        <v/>
      </c>
    </row>
    <row r="4308" spans="1:15" s="94" customFormat="1" x14ac:dyDescent="0.2">
      <c r="A4308" s="116">
        <v>6584</v>
      </c>
      <c r="B4308" s="90" t="s">
        <v>8750</v>
      </c>
      <c r="C4308" s="90" t="s">
        <v>1836</v>
      </c>
      <c r="D4308" s="90" t="s">
        <v>7392</v>
      </c>
      <c r="E4308" s="90" t="s">
        <v>7393</v>
      </c>
      <c r="F4308" s="90" t="s">
        <v>7394</v>
      </c>
      <c r="G4308" s="90" t="s">
        <v>17613</v>
      </c>
      <c r="H4308" s="90" t="s">
        <v>920</v>
      </c>
      <c r="I4308" s="90" t="s">
        <v>4704</v>
      </c>
      <c r="J4308" s="116">
        <v>10174</v>
      </c>
      <c r="K4308" s="90" t="s">
        <v>1963</v>
      </c>
      <c r="L4308" s="90" t="s">
        <v>587</v>
      </c>
      <c r="M4308" s="94" t="str">
        <f t="shared" si="70"/>
        <v>CHICO M. Angel</v>
      </c>
      <c r="N4308" s="94" t="str">
        <f>IFERROR(VLOOKUP(A4308,'[2]CLASES-TEMPORADA 2022_2023-2023'!$A:$M,12,0),"")</f>
        <v/>
      </c>
      <c r="O4308" s="90" t="str">
        <f>IFERROR(VLOOKUP(A4308,'[2]CLASES-TEMPORADA 2022_2023-2023'!$A:$M,13,0),"")</f>
        <v/>
      </c>
    </row>
    <row r="4309" spans="1:15" s="94" customFormat="1" x14ac:dyDescent="0.2">
      <c r="A4309" s="116">
        <v>6579</v>
      </c>
      <c r="B4309" s="90" t="s">
        <v>8750</v>
      </c>
      <c r="C4309" s="90" t="s">
        <v>7395</v>
      </c>
      <c r="D4309" s="90" t="s">
        <v>3309</v>
      </c>
      <c r="E4309" s="90" t="s">
        <v>936</v>
      </c>
      <c r="F4309" s="90" t="s">
        <v>7396</v>
      </c>
      <c r="G4309" s="90" t="s">
        <v>17614</v>
      </c>
      <c r="H4309" s="90" t="s">
        <v>909</v>
      </c>
      <c r="I4309" s="90" t="s">
        <v>1182</v>
      </c>
      <c r="J4309" s="116">
        <v>10143</v>
      </c>
      <c r="K4309" s="90" t="s">
        <v>1963</v>
      </c>
      <c r="L4309" s="90" t="s">
        <v>587</v>
      </c>
      <c r="M4309" s="94" t="str">
        <f t="shared" si="70"/>
        <v>DAVI Agusti</v>
      </c>
      <c r="N4309" s="94" t="str">
        <f>IFERROR(VLOOKUP(A4309,'[2]CLASES-TEMPORADA 2022_2023-2023'!$A:$M,12,0),"")</f>
        <v/>
      </c>
      <c r="O4309" s="90" t="str">
        <f>IFERROR(VLOOKUP(A4309,'[2]CLASES-TEMPORADA 2022_2023-2023'!$A:$M,13,0),"")</f>
        <v/>
      </c>
    </row>
    <row r="4310" spans="1:15" s="94" customFormat="1" x14ac:dyDescent="0.2">
      <c r="A4310" s="116">
        <v>6578</v>
      </c>
      <c r="B4310" s="90" t="s">
        <v>10851</v>
      </c>
      <c r="C4310" s="90" t="s">
        <v>1842</v>
      </c>
      <c r="D4310" s="90" t="s">
        <v>1843</v>
      </c>
      <c r="E4310" s="90" t="s">
        <v>3199</v>
      </c>
      <c r="F4310" s="90" t="s">
        <v>7397</v>
      </c>
      <c r="G4310" s="90" t="s">
        <v>17615</v>
      </c>
      <c r="H4310" s="90" t="s">
        <v>920</v>
      </c>
      <c r="I4310" s="90" t="s">
        <v>1180</v>
      </c>
      <c r="J4310" s="116">
        <v>494</v>
      </c>
      <c r="K4310" s="90" t="s">
        <v>1963</v>
      </c>
      <c r="L4310" s="90" t="s">
        <v>587</v>
      </c>
      <c r="M4310" s="94" t="str">
        <f t="shared" si="70"/>
        <v>COLINAS Helena</v>
      </c>
      <c r="N4310" s="94" t="str">
        <f>IFERROR(VLOOKUP(A4310,'[2]CLASES-TEMPORADA 2022_2023-2023'!$A:$M,12,0),"")</f>
        <v/>
      </c>
      <c r="O4310" s="90" t="str">
        <f>IFERROR(VLOOKUP(A4310,'[2]CLASES-TEMPORADA 2022_2023-2023'!$A:$M,13,0),"")</f>
        <v/>
      </c>
    </row>
    <row r="4311" spans="1:15" s="94" customFormat="1" x14ac:dyDescent="0.2">
      <c r="A4311" s="116">
        <v>6576</v>
      </c>
      <c r="B4311" s="90" t="s">
        <v>10851</v>
      </c>
      <c r="C4311" s="90" t="s">
        <v>7398</v>
      </c>
      <c r="D4311" s="90" t="s">
        <v>7399</v>
      </c>
      <c r="E4311" s="90" t="s">
        <v>1084</v>
      </c>
      <c r="F4311" s="90" t="s">
        <v>7400</v>
      </c>
      <c r="G4311" s="90" t="s">
        <v>17616</v>
      </c>
      <c r="H4311" s="90" t="s">
        <v>920</v>
      </c>
      <c r="I4311" s="90" t="s">
        <v>974</v>
      </c>
      <c r="J4311" s="116">
        <v>538</v>
      </c>
      <c r="K4311" s="90" t="s">
        <v>1963</v>
      </c>
      <c r="L4311" s="90" t="s">
        <v>587</v>
      </c>
      <c r="M4311" s="94" t="str">
        <f t="shared" si="70"/>
        <v>BALANZO Maria</v>
      </c>
      <c r="N4311" s="94" t="str">
        <f>IFERROR(VLOOKUP(A4311,'[2]CLASES-TEMPORADA 2022_2023-2023'!$A:$M,12,0),"")</f>
        <v/>
      </c>
      <c r="O4311" s="90" t="str">
        <f>IFERROR(VLOOKUP(A4311,'[2]CLASES-TEMPORADA 2022_2023-2023'!$A:$M,13,0),"")</f>
        <v/>
      </c>
    </row>
    <row r="4312" spans="1:15" s="94" customFormat="1" x14ac:dyDescent="0.2">
      <c r="A4312" s="116">
        <v>6559</v>
      </c>
      <c r="B4312" s="90" t="s">
        <v>8750</v>
      </c>
      <c r="C4312" s="90" t="s">
        <v>31</v>
      </c>
      <c r="D4312" s="90" t="s">
        <v>1631</v>
      </c>
      <c r="E4312" s="90" t="s">
        <v>7401</v>
      </c>
      <c r="F4312" s="90" t="s">
        <v>7402</v>
      </c>
      <c r="G4312" s="90" t="s">
        <v>17617</v>
      </c>
      <c r="H4312" s="90" t="s">
        <v>920</v>
      </c>
      <c r="I4312" s="90" t="s">
        <v>1197</v>
      </c>
      <c r="J4312" s="116">
        <v>304</v>
      </c>
      <c r="K4312" s="90" t="s">
        <v>1963</v>
      </c>
      <c r="L4312" s="90" t="s">
        <v>591</v>
      </c>
      <c r="M4312" s="94" t="str">
        <f t="shared" si="70"/>
        <v>LOPEZ Blas</v>
      </c>
      <c r="N4312" s="94" t="str">
        <f>IFERROR(VLOOKUP(A4312,'[2]CLASES-TEMPORADA 2022_2023-2023'!$A:$M,12,0),"")</f>
        <v/>
      </c>
      <c r="O4312" s="90" t="str">
        <f>IFERROR(VLOOKUP(A4312,'[2]CLASES-TEMPORADA 2022_2023-2023'!$A:$M,13,0),"")</f>
        <v/>
      </c>
    </row>
    <row r="4313" spans="1:15" s="94" customFormat="1" x14ac:dyDescent="0.2">
      <c r="A4313" s="116">
        <v>6550</v>
      </c>
      <c r="B4313" s="90" t="s">
        <v>8750</v>
      </c>
      <c r="C4313" s="90" t="s">
        <v>17618</v>
      </c>
      <c r="D4313" s="90" t="s">
        <v>2297</v>
      </c>
      <c r="E4313" s="90" t="s">
        <v>38</v>
      </c>
      <c r="F4313" s="90" t="s">
        <v>17619</v>
      </c>
      <c r="G4313" s="90" t="s">
        <v>17620</v>
      </c>
      <c r="H4313" s="90" t="s">
        <v>913</v>
      </c>
      <c r="I4313" s="90" t="s">
        <v>974</v>
      </c>
      <c r="J4313" s="116">
        <v>538</v>
      </c>
      <c r="K4313" s="90" t="s">
        <v>1963</v>
      </c>
      <c r="L4313" s="90" t="s">
        <v>587</v>
      </c>
      <c r="M4313" s="94" t="str">
        <f t="shared" si="70"/>
        <v>BASSAGAÑAS Andres</v>
      </c>
      <c r="N4313" s="94" t="str">
        <f>IFERROR(VLOOKUP(A4313,'[2]CLASES-TEMPORADA 2022_2023-2023'!$A:$M,12,0),"")</f>
        <v/>
      </c>
      <c r="O4313" s="90" t="str">
        <f>IFERROR(VLOOKUP(A4313,'[2]CLASES-TEMPORADA 2022_2023-2023'!$A:$M,13,0),"")</f>
        <v/>
      </c>
    </row>
    <row r="4314" spans="1:15" s="94" customFormat="1" x14ac:dyDescent="0.2">
      <c r="A4314" s="116">
        <v>6542</v>
      </c>
      <c r="B4314" s="90" t="s">
        <v>8750</v>
      </c>
      <c r="C4314" s="90" t="s">
        <v>7403</v>
      </c>
      <c r="D4314" s="90" t="s">
        <v>7404</v>
      </c>
      <c r="E4314" s="90" t="s">
        <v>40</v>
      </c>
      <c r="F4314" s="90" t="s">
        <v>7405</v>
      </c>
      <c r="G4314" s="90" t="s">
        <v>17621</v>
      </c>
      <c r="H4314" s="90" t="s">
        <v>909</v>
      </c>
      <c r="I4314" s="90" t="s">
        <v>1168</v>
      </c>
      <c r="J4314" s="116">
        <v>583</v>
      </c>
      <c r="K4314" s="90" t="s">
        <v>1963</v>
      </c>
      <c r="L4314" s="90" t="s">
        <v>587</v>
      </c>
      <c r="M4314" s="94" t="str">
        <f t="shared" si="70"/>
        <v>PARDINA Carles</v>
      </c>
      <c r="N4314" s="94" t="str">
        <f>IFERROR(VLOOKUP(A4314,'[2]CLASES-TEMPORADA 2022_2023-2023'!$A:$M,12,0),"")</f>
        <v/>
      </c>
      <c r="O4314" s="90" t="str">
        <f>IFERROR(VLOOKUP(A4314,'[2]CLASES-TEMPORADA 2022_2023-2023'!$A:$M,13,0),"")</f>
        <v/>
      </c>
    </row>
    <row r="4315" spans="1:15" s="94" customFormat="1" x14ac:dyDescent="0.2">
      <c r="A4315" s="116">
        <v>6536</v>
      </c>
      <c r="B4315" s="90" t="s">
        <v>8750</v>
      </c>
      <c r="C4315" s="90" t="s">
        <v>7406</v>
      </c>
      <c r="D4315" s="90" t="s">
        <v>1040</v>
      </c>
      <c r="E4315" s="90" t="s">
        <v>5655</v>
      </c>
      <c r="F4315" s="90" t="s">
        <v>7407</v>
      </c>
      <c r="G4315" s="90" t="s">
        <v>17622</v>
      </c>
      <c r="H4315" s="90" t="s">
        <v>913</v>
      </c>
      <c r="I4315" s="90" t="s">
        <v>1049</v>
      </c>
      <c r="J4315" s="116">
        <v>337</v>
      </c>
      <c r="K4315" s="90" t="s">
        <v>1963</v>
      </c>
      <c r="L4315" s="90" t="s">
        <v>585</v>
      </c>
      <c r="M4315" s="94" t="str">
        <f t="shared" si="70"/>
        <v>BATALLER Bernat</v>
      </c>
      <c r="N4315" s="94" t="str">
        <f>IFERROR(VLOOKUP(A4315,'[2]CLASES-TEMPORADA 2022_2023-2023'!$A:$M,12,0),"")</f>
        <v/>
      </c>
      <c r="O4315" s="90" t="str">
        <f>IFERROR(VLOOKUP(A4315,'[2]CLASES-TEMPORADA 2022_2023-2023'!$A:$M,13,0),"")</f>
        <v/>
      </c>
    </row>
    <row r="4316" spans="1:15" s="94" customFormat="1" x14ac:dyDescent="0.2">
      <c r="A4316" s="116">
        <v>6535</v>
      </c>
      <c r="B4316" s="90" t="s">
        <v>8750</v>
      </c>
      <c r="C4316" s="90" t="s">
        <v>5527</v>
      </c>
      <c r="D4316" s="90" t="s">
        <v>25</v>
      </c>
      <c r="E4316" s="90" t="s">
        <v>1086</v>
      </c>
      <c r="F4316" s="90" t="s">
        <v>7408</v>
      </c>
      <c r="G4316" s="90" t="s">
        <v>17623</v>
      </c>
      <c r="H4316" s="90" t="s">
        <v>920</v>
      </c>
      <c r="I4316" s="90" t="s">
        <v>1049</v>
      </c>
      <c r="J4316" s="116">
        <v>337</v>
      </c>
      <c r="K4316" s="90" t="s">
        <v>1963</v>
      </c>
      <c r="L4316" s="90" t="s">
        <v>585</v>
      </c>
      <c r="M4316" s="94" t="str">
        <f t="shared" si="70"/>
        <v>PEÑARRUBIA Francisco Jose</v>
      </c>
      <c r="N4316" s="94" t="str">
        <f>IFERROR(VLOOKUP(A4316,'[2]CLASES-TEMPORADA 2022_2023-2023'!$A:$M,12,0),"")</f>
        <v/>
      </c>
      <c r="O4316" s="90" t="str">
        <f>IFERROR(VLOOKUP(A4316,'[2]CLASES-TEMPORADA 2022_2023-2023'!$A:$M,13,0),"")</f>
        <v/>
      </c>
    </row>
    <row r="4317" spans="1:15" s="94" customFormat="1" x14ac:dyDescent="0.2">
      <c r="A4317" s="116">
        <v>6534</v>
      </c>
      <c r="B4317" s="90" t="s">
        <v>8750</v>
      </c>
      <c r="C4317" s="90" t="s">
        <v>1660</v>
      </c>
      <c r="D4317" s="90" t="s">
        <v>1682</v>
      </c>
      <c r="E4317" s="90" t="s">
        <v>1271</v>
      </c>
      <c r="F4317" s="90" t="s">
        <v>7409</v>
      </c>
      <c r="G4317" s="90" t="s">
        <v>17624</v>
      </c>
      <c r="H4317" s="90" t="s">
        <v>909</v>
      </c>
      <c r="I4317" s="90" t="s">
        <v>954</v>
      </c>
      <c r="J4317" s="116">
        <v>321</v>
      </c>
      <c r="K4317" s="90" t="s">
        <v>1963</v>
      </c>
      <c r="L4317" s="90" t="s">
        <v>591</v>
      </c>
      <c r="M4317" s="94" t="str">
        <f t="shared" si="70"/>
        <v>CABALLERO Luis</v>
      </c>
      <c r="N4317" s="94" t="str">
        <f>IFERROR(VLOOKUP(A4317,'[2]CLASES-TEMPORADA 2022_2023-2023'!$A:$M,12,0),"")</f>
        <v/>
      </c>
      <c r="O4317" s="90" t="str">
        <f>IFERROR(VLOOKUP(A4317,'[2]CLASES-TEMPORADA 2022_2023-2023'!$A:$M,13,0),"")</f>
        <v/>
      </c>
    </row>
    <row r="4318" spans="1:15" s="94" customFormat="1" x14ac:dyDescent="0.2">
      <c r="A4318" s="116">
        <v>6529</v>
      </c>
      <c r="B4318" s="90" t="s">
        <v>8750</v>
      </c>
      <c r="C4318" s="90" t="s">
        <v>717</v>
      </c>
      <c r="D4318" s="90" t="s">
        <v>1358</v>
      </c>
      <c r="E4318" s="90" t="s">
        <v>61</v>
      </c>
      <c r="F4318" s="90" t="s">
        <v>17625</v>
      </c>
      <c r="G4318" s="90" t="s">
        <v>17626</v>
      </c>
      <c r="H4318" s="90" t="s">
        <v>909</v>
      </c>
      <c r="I4318" s="90" t="s">
        <v>1133</v>
      </c>
      <c r="J4318" s="116">
        <v>43</v>
      </c>
      <c r="K4318" s="90" t="s">
        <v>1963</v>
      </c>
      <c r="L4318" s="90" t="s">
        <v>520</v>
      </c>
      <c r="M4318" s="94" t="str">
        <f t="shared" si="70"/>
        <v>CARBAJAL Tomas</v>
      </c>
      <c r="N4318" s="94" t="str">
        <f>IFERROR(VLOOKUP(A4318,'[2]CLASES-TEMPORADA 2022_2023-2023'!$A:$M,12,0),"")</f>
        <v/>
      </c>
      <c r="O4318" s="90" t="str">
        <f>IFERROR(VLOOKUP(A4318,'[2]CLASES-TEMPORADA 2022_2023-2023'!$A:$M,13,0),"")</f>
        <v/>
      </c>
    </row>
    <row r="4319" spans="1:15" s="94" customFormat="1" x14ac:dyDescent="0.2">
      <c r="A4319" s="116">
        <v>6524</v>
      </c>
      <c r="B4319" s="90" t="s">
        <v>8750</v>
      </c>
      <c r="C4319" s="90" t="s">
        <v>924</v>
      </c>
      <c r="D4319" s="90" t="s">
        <v>980</v>
      </c>
      <c r="E4319" s="90" t="s">
        <v>54</v>
      </c>
      <c r="F4319" s="90" t="s">
        <v>7410</v>
      </c>
      <c r="G4319" s="90" t="s">
        <v>17627</v>
      </c>
      <c r="H4319" s="90" t="s">
        <v>920</v>
      </c>
      <c r="I4319" s="90" t="s">
        <v>1133</v>
      </c>
      <c r="J4319" s="116">
        <v>43</v>
      </c>
      <c r="K4319" s="90" t="s">
        <v>1963</v>
      </c>
      <c r="L4319" s="90" t="s">
        <v>520</v>
      </c>
      <c r="M4319" s="94" t="str">
        <f t="shared" si="70"/>
        <v>ALONSO Carlos</v>
      </c>
      <c r="N4319" s="94" t="str">
        <f>IFERROR(VLOOKUP(A4319,'[2]CLASES-TEMPORADA 2022_2023-2023'!$A:$M,12,0),"")</f>
        <v/>
      </c>
      <c r="O4319" s="90" t="str">
        <f>IFERROR(VLOOKUP(A4319,'[2]CLASES-TEMPORADA 2022_2023-2023'!$A:$M,13,0),"")</f>
        <v/>
      </c>
    </row>
    <row r="4320" spans="1:15" s="94" customFormat="1" x14ac:dyDescent="0.2">
      <c r="A4320" s="116">
        <v>6511</v>
      </c>
      <c r="B4320" s="90" t="s">
        <v>8750</v>
      </c>
      <c r="C4320" s="90" t="s">
        <v>3812</v>
      </c>
      <c r="D4320" s="90" t="s">
        <v>1399</v>
      </c>
      <c r="E4320" s="90" t="s">
        <v>7411</v>
      </c>
      <c r="F4320" s="90" t="s">
        <v>7412</v>
      </c>
      <c r="G4320" s="90" t="s">
        <v>17628</v>
      </c>
      <c r="H4320" s="90" t="s">
        <v>913</v>
      </c>
      <c r="I4320" s="90" t="s">
        <v>932</v>
      </c>
      <c r="J4320" s="116">
        <v>165</v>
      </c>
      <c r="K4320" s="90" t="s">
        <v>5448</v>
      </c>
      <c r="L4320" s="90" t="s">
        <v>599</v>
      </c>
      <c r="M4320" s="94" t="str">
        <f t="shared" si="70"/>
        <v>HASEK Karol</v>
      </c>
      <c r="N4320" s="94" t="str">
        <f>IFERROR(VLOOKUP(A4320,'[2]CLASES-TEMPORADA 2022_2023-2023'!$A:$M,12,0),"")</f>
        <v/>
      </c>
      <c r="O4320" s="90" t="str">
        <f>IFERROR(VLOOKUP(A4320,'[2]CLASES-TEMPORADA 2022_2023-2023'!$A:$M,13,0),"")</f>
        <v/>
      </c>
    </row>
    <row r="4321" spans="1:15" s="94" customFormat="1" x14ac:dyDescent="0.2">
      <c r="A4321" s="116">
        <v>6506</v>
      </c>
      <c r="B4321" s="90" t="s">
        <v>10851</v>
      </c>
      <c r="C4321" s="90" t="s">
        <v>2059</v>
      </c>
      <c r="D4321" s="90"/>
      <c r="E4321" s="90" t="s">
        <v>7413</v>
      </c>
      <c r="F4321" s="90" t="s">
        <v>7414</v>
      </c>
      <c r="G4321" s="90" t="s">
        <v>17629</v>
      </c>
      <c r="H4321" s="90" t="s">
        <v>913</v>
      </c>
      <c r="I4321" s="90" t="s">
        <v>1152</v>
      </c>
      <c r="J4321" s="116">
        <v>62</v>
      </c>
      <c r="K4321" s="90" t="s">
        <v>1982</v>
      </c>
      <c r="L4321" s="90" t="s">
        <v>588</v>
      </c>
      <c r="M4321" s="94" t="str">
        <f t="shared" si="70"/>
        <v>ZHANG Jin</v>
      </c>
      <c r="N4321" s="94" t="str">
        <f>IFERROR(VLOOKUP(A4321,'[2]CLASES-TEMPORADA 2022_2023-2023'!$A:$M,12,0),"")</f>
        <v/>
      </c>
      <c r="O4321" s="90" t="str">
        <f>IFERROR(VLOOKUP(A4321,'[2]CLASES-TEMPORADA 2022_2023-2023'!$A:$M,13,0),"")</f>
        <v/>
      </c>
    </row>
    <row r="4322" spans="1:15" s="94" customFormat="1" x14ac:dyDescent="0.2">
      <c r="A4322" s="116">
        <v>6495</v>
      </c>
      <c r="B4322" s="90" t="s">
        <v>8750</v>
      </c>
      <c r="C4322" s="90" t="s">
        <v>11696</v>
      </c>
      <c r="D4322" s="90" t="s">
        <v>21</v>
      </c>
      <c r="E4322" s="90" t="s">
        <v>45</v>
      </c>
      <c r="F4322" s="90" t="s">
        <v>17630</v>
      </c>
      <c r="G4322" s="90" t="s">
        <v>17631</v>
      </c>
      <c r="H4322" s="90" t="s">
        <v>913</v>
      </c>
      <c r="I4322" s="90" t="s">
        <v>1225</v>
      </c>
      <c r="J4322" s="116">
        <v>536</v>
      </c>
      <c r="K4322" s="90" t="s">
        <v>1963</v>
      </c>
      <c r="L4322" s="90" t="s">
        <v>185</v>
      </c>
      <c r="M4322" s="94" t="str">
        <f t="shared" si="70"/>
        <v>MULA Jose</v>
      </c>
      <c r="N4322" s="94" t="str">
        <f>IFERROR(VLOOKUP(A4322,'[2]CLASES-TEMPORADA 2022_2023-2023'!$A:$M,12,0),"")</f>
        <v/>
      </c>
      <c r="O4322" s="90" t="str">
        <f>IFERROR(VLOOKUP(A4322,'[2]CLASES-TEMPORADA 2022_2023-2023'!$A:$M,13,0),"")</f>
        <v/>
      </c>
    </row>
    <row r="4323" spans="1:15" s="94" customFormat="1" x14ac:dyDescent="0.2">
      <c r="A4323" s="116">
        <v>6491</v>
      </c>
      <c r="B4323" s="90" t="s">
        <v>8750</v>
      </c>
      <c r="C4323" s="90" t="s">
        <v>7415</v>
      </c>
      <c r="D4323" s="90" t="s">
        <v>25</v>
      </c>
      <c r="E4323" s="90" t="s">
        <v>64</v>
      </c>
      <c r="F4323" s="90" t="s">
        <v>7416</v>
      </c>
      <c r="G4323" s="90" t="s">
        <v>17632</v>
      </c>
      <c r="H4323" s="90" t="s">
        <v>920</v>
      </c>
      <c r="I4323" s="90" t="s">
        <v>1217</v>
      </c>
      <c r="J4323" s="116">
        <v>10130</v>
      </c>
      <c r="K4323" s="90" t="s">
        <v>1963</v>
      </c>
      <c r="L4323" s="90" t="s">
        <v>591</v>
      </c>
      <c r="M4323" s="94" t="str">
        <f t="shared" si="70"/>
        <v>VILLOSLADA Francisco</v>
      </c>
      <c r="N4323" s="94" t="str">
        <f>IFERROR(VLOOKUP(A4323,'[2]CLASES-TEMPORADA 2022_2023-2023'!$A:$M,12,0),"")</f>
        <v/>
      </c>
      <c r="O4323" s="90" t="str">
        <f>IFERROR(VLOOKUP(A4323,'[2]CLASES-TEMPORADA 2022_2023-2023'!$A:$M,13,0),"")</f>
        <v/>
      </c>
    </row>
    <row r="4324" spans="1:15" s="94" customFormat="1" x14ac:dyDescent="0.2">
      <c r="A4324" s="116">
        <v>6479</v>
      </c>
      <c r="B4324" s="90" t="s">
        <v>8750</v>
      </c>
      <c r="C4324" s="90" t="s">
        <v>46</v>
      </c>
      <c r="D4324" s="90" t="s">
        <v>29</v>
      </c>
      <c r="E4324" s="90" t="s">
        <v>7417</v>
      </c>
      <c r="F4324" s="90" t="s">
        <v>7418</v>
      </c>
      <c r="G4324" s="90" t="s">
        <v>17633</v>
      </c>
      <c r="H4324" s="90" t="s">
        <v>913</v>
      </c>
      <c r="I4324" s="90" t="s">
        <v>1124</v>
      </c>
      <c r="J4324" s="116">
        <v>175</v>
      </c>
      <c r="K4324" s="90" t="s">
        <v>1963</v>
      </c>
      <c r="L4324" s="90" t="s">
        <v>520</v>
      </c>
      <c r="M4324" s="94" t="str">
        <f t="shared" si="70"/>
        <v>RODRIGUEZ Xurxo</v>
      </c>
      <c r="N4324" s="94" t="str">
        <f>IFERROR(VLOOKUP(A4324,'[2]CLASES-TEMPORADA 2022_2023-2023'!$A:$M,12,0),"")</f>
        <v/>
      </c>
      <c r="O4324" s="90" t="str">
        <f>IFERROR(VLOOKUP(A4324,'[2]CLASES-TEMPORADA 2022_2023-2023'!$A:$M,13,0),"")</f>
        <v/>
      </c>
    </row>
    <row r="4325" spans="1:15" s="94" customFormat="1" x14ac:dyDescent="0.2">
      <c r="A4325" s="116">
        <v>6467</v>
      </c>
      <c r="B4325" s="90" t="s">
        <v>8750</v>
      </c>
      <c r="C4325" s="90" t="s">
        <v>21</v>
      </c>
      <c r="D4325" s="90" t="s">
        <v>22</v>
      </c>
      <c r="E4325" s="90" t="s">
        <v>7420</v>
      </c>
      <c r="F4325" s="90" t="s">
        <v>7421</v>
      </c>
      <c r="G4325" s="90" t="s">
        <v>17634</v>
      </c>
      <c r="H4325" s="90" t="s">
        <v>920</v>
      </c>
      <c r="I4325" s="90" t="s">
        <v>3959</v>
      </c>
      <c r="J4325" s="116">
        <v>518</v>
      </c>
      <c r="K4325" s="90" t="s">
        <v>1963</v>
      </c>
      <c r="L4325" s="90" t="s">
        <v>520</v>
      </c>
      <c r="M4325" s="94" t="str">
        <f t="shared" si="70"/>
        <v>GARCIA Fernando Javier</v>
      </c>
      <c r="N4325" s="94" t="str">
        <f>IFERROR(VLOOKUP(A4325,'[2]CLASES-TEMPORADA 2022_2023-2023'!$A:$M,12,0),"")</f>
        <v/>
      </c>
      <c r="O4325" s="90" t="str">
        <f>IFERROR(VLOOKUP(A4325,'[2]CLASES-TEMPORADA 2022_2023-2023'!$A:$M,13,0),"")</f>
        <v/>
      </c>
    </row>
    <row r="4326" spans="1:15" s="94" customFormat="1" x14ac:dyDescent="0.2">
      <c r="A4326" s="116">
        <v>6466</v>
      </c>
      <c r="B4326" s="90" t="s">
        <v>8750</v>
      </c>
      <c r="C4326" s="90" t="s">
        <v>7422</v>
      </c>
      <c r="D4326" s="90" t="s">
        <v>7423</v>
      </c>
      <c r="E4326" s="90" t="s">
        <v>45</v>
      </c>
      <c r="F4326" s="90" t="s">
        <v>7424</v>
      </c>
      <c r="G4326" s="90" t="s">
        <v>17635</v>
      </c>
      <c r="H4326" s="90" t="s">
        <v>920</v>
      </c>
      <c r="I4326" s="90" t="s">
        <v>935</v>
      </c>
      <c r="J4326" s="116">
        <v>233</v>
      </c>
      <c r="K4326" s="90" t="s">
        <v>1963</v>
      </c>
      <c r="L4326" s="90" t="s">
        <v>520</v>
      </c>
      <c r="M4326" s="94" t="str">
        <f t="shared" si="70"/>
        <v>YAÑEZ Jose</v>
      </c>
      <c r="N4326" s="94" t="str">
        <f>IFERROR(VLOOKUP(A4326,'[2]CLASES-TEMPORADA 2022_2023-2023'!$A:$M,12,0),"")</f>
        <v/>
      </c>
      <c r="O4326" s="90" t="str">
        <f>IFERROR(VLOOKUP(A4326,'[2]CLASES-TEMPORADA 2022_2023-2023'!$A:$M,13,0),"")</f>
        <v/>
      </c>
    </row>
    <row r="4327" spans="1:15" s="94" customFormat="1" x14ac:dyDescent="0.2">
      <c r="A4327" s="116">
        <v>6459</v>
      </c>
      <c r="B4327" s="90" t="s">
        <v>8750</v>
      </c>
      <c r="C4327" s="90" t="s">
        <v>17636</v>
      </c>
      <c r="D4327" s="90" t="s">
        <v>6255</v>
      </c>
      <c r="E4327" s="90" t="s">
        <v>17637</v>
      </c>
      <c r="F4327" s="90" t="s">
        <v>4412</v>
      </c>
      <c r="G4327" s="90" t="s">
        <v>17638</v>
      </c>
      <c r="H4327" s="90" t="s">
        <v>920</v>
      </c>
      <c r="I4327" s="90" t="s">
        <v>17563</v>
      </c>
      <c r="J4327" s="116">
        <v>380</v>
      </c>
      <c r="K4327" s="90" t="s">
        <v>1963</v>
      </c>
      <c r="L4327" s="90" t="s">
        <v>585</v>
      </c>
      <c r="M4327" s="94" t="str">
        <f t="shared" si="70"/>
        <v>BLANES Juanjo</v>
      </c>
      <c r="N4327" s="94" t="str">
        <f>IFERROR(VLOOKUP(A4327,'[2]CLASES-TEMPORADA 2022_2023-2023'!$A:$M,12,0),"")</f>
        <v/>
      </c>
      <c r="O4327" s="90" t="str">
        <f>IFERROR(VLOOKUP(A4327,'[2]CLASES-TEMPORADA 2022_2023-2023'!$A:$M,13,0),"")</f>
        <v/>
      </c>
    </row>
    <row r="4328" spans="1:15" s="94" customFormat="1" x14ac:dyDescent="0.2">
      <c r="A4328" s="116">
        <v>6457</v>
      </c>
      <c r="B4328" s="90" t="s">
        <v>8750</v>
      </c>
      <c r="C4328" s="90" t="s">
        <v>17639</v>
      </c>
      <c r="D4328" s="90" t="s">
        <v>2003</v>
      </c>
      <c r="E4328" s="90" t="s">
        <v>2242</v>
      </c>
      <c r="F4328" s="90" t="s">
        <v>17640</v>
      </c>
      <c r="G4328" s="90" t="s">
        <v>17641</v>
      </c>
      <c r="H4328" s="90" t="s">
        <v>913</v>
      </c>
      <c r="I4328" s="90" t="s">
        <v>1080</v>
      </c>
      <c r="J4328" s="116">
        <v>302</v>
      </c>
      <c r="K4328" s="90" t="s">
        <v>1963</v>
      </c>
      <c r="L4328" s="90" t="s">
        <v>585</v>
      </c>
      <c r="M4328" s="94" t="str">
        <f t="shared" si="70"/>
        <v>LANGA Alfredo</v>
      </c>
      <c r="N4328" s="94" t="str">
        <f>IFERROR(VLOOKUP(A4328,'[2]CLASES-TEMPORADA 2022_2023-2023'!$A:$M,12,0),"")</f>
        <v/>
      </c>
      <c r="O4328" s="90" t="str">
        <f>IFERROR(VLOOKUP(A4328,'[2]CLASES-TEMPORADA 2022_2023-2023'!$A:$M,13,0),"")</f>
        <v/>
      </c>
    </row>
    <row r="4329" spans="1:15" s="94" customFormat="1" x14ac:dyDescent="0.2">
      <c r="A4329" s="116">
        <v>6443</v>
      </c>
      <c r="B4329" s="90" t="s">
        <v>8750</v>
      </c>
      <c r="C4329" s="90" t="s">
        <v>138</v>
      </c>
      <c r="D4329" s="90" t="s">
        <v>1625</v>
      </c>
      <c r="E4329" s="90" t="s">
        <v>119</v>
      </c>
      <c r="F4329" s="90" t="s">
        <v>7425</v>
      </c>
      <c r="G4329" s="90" t="s">
        <v>17642</v>
      </c>
      <c r="H4329" s="90" t="s">
        <v>913</v>
      </c>
      <c r="I4329" s="90" t="s">
        <v>1190</v>
      </c>
      <c r="J4329" s="116">
        <v>636</v>
      </c>
      <c r="K4329" s="90" t="s">
        <v>1963</v>
      </c>
      <c r="L4329" s="90" t="s">
        <v>593</v>
      </c>
      <c r="M4329" s="94" t="str">
        <f t="shared" si="70"/>
        <v>DELGADO Ruben</v>
      </c>
      <c r="N4329" s="94" t="str">
        <f>IFERROR(VLOOKUP(A4329,'[2]CLASES-TEMPORADA 2022_2023-2023'!$A:$M,12,0),"")</f>
        <v/>
      </c>
      <c r="O4329" s="90" t="str">
        <f>IFERROR(VLOOKUP(A4329,'[2]CLASES-TEMPORADA 2022_2023-2023'!$A:$M,13,0),"")</f>
        <v/>
      </c>
    </row>
    <row r="4330" spans="1:15" s="94" customFormat="1" x14ac:dyDescent="0.2">
      <c r="A4330" s="116">
        <v>6435</v>
      </c>
      <c r="B4330" s="90" t="s">
        <v>8750</v>
      </c>
      <c r="C4330" s="90" t="s">
        <v>1085</v>
      </c>
      <c r="D4330" s="90" t="s">
        <v>51</v>
      </c>
      <c r="E4330" s="90" t="s">
        <v>76</v>
      </c>
      <c r="F4330" s="90" t="s">
        <v>7426</v>
      </c>
      <c r="G4330" s="90" t="s">
        <v>17643</v>
      </c>
      <c r="H4330" s="90" t="s">
        <v>913</v>
      </c>
      <c r="I4330" s="90" t="s">
        <v>1125</v>
      </c>
      <c r="J4330" s="116">
        <v>142</v>
      </c>
      <c r="K4330" s="90" t="s">
        <v>1963</v>
      </c>
      <c r="L4330" s="90" t="s">
        <v>593</v>
      </c>
      <c r="M4330" s="94" t="str">
        <f t="shared" si="70"/>
        <v>SERRANO Jose Manuel</v>
      </c>
      <c r="N4330" s="94" t="str">
        <f>IFERROR(VLOOKUP(A4330,'[2]CLASES-TEMPORADA 2022_2023-2023'!$A:$M,12,0),"")</f>
        <v/>
      </c>
      <c r="O4330" s="90" t="str">
        <f>IFERROR(VLOOKUP(A4330,'[2]CLASES-TEMPORADA 2022_2023-2023'!$A:$M,13,0),"")</f>
        <v/>
      </c>
    </row>
    <row r="4331" spans="1:15" s="94" customFormat="1" x14ac:dyDescent="0.2">
      <c r="A4331" s="116">
        <v>6401</v>
      </c>
      <c r="B4331" s="90" t="s">
        <v>10851</v>
      </c>
      <c r="C4331" s="90" t="s">
        <v>17644</v>
      </c>
      <c r="D4331" s="90" t="s">
        <v>17644</v>
      </c>
      <c r="E4331" s="90" t="s">
        <v>17645</v>
      </c>
      <c r="F4331" s="90" t="s">
        <v>7946</v>
      </c>
      <c r="G4331" s="90" t="s">
        <v>17646</v>
      </c>
      <c r="H4331" s="90" t="s">
        <v>913</v>
      </c>
      <c r="I4331" s="90" t="s">
        <v>756</v>
      </c>
      <c r="J4331" s="116">
        <v>10383</v>
      </c>
      <c r="K4331" s="90" t="s">
        <v>1963</v>
      </c>
      <c r="L4331" s="90" t="s">
        <v>591</v>
      </c>
      <c r="M4331" s="94" t="str">
        <f t="shared" si="70"/>
        <v>PROSVIRNINA Natalya</v>
      </c>
      <c r="N4331" s="94" t="str">
        <f>IFERROR(VLOOKUP(A4331,'[2]CLASES-TEMPORADA 2022_2023-2023'!$A:$M,12,0),"")</f>
        <v/>
      </c>
      <c r="O4331" s="90" t="str">
        <f>IFERROR(VLOOKUP(A4331,'[2]CLASES-TEMPORADA 2022_2023-2023'!$A:$M,13,0),"")</f>
        <v/>
      </c>
    </row>
    <row r="4332" spans="1:15" s="94" customFormat="1" x14ac:dyDescent="0.2">
      <c r="A4332" s="116">
        <v>6367</v>
      </c>
      <c r="B4332" s="90" t="s">
        <v>8750</v>
      </c>
      <c r="C4332" s="90" t="s">
        <v>6665</v>
      </c>
      <c r="D4332" s="90" t="s">
        <v>22</v>
      </c>
      <c r="E4332" s="90" t="s">
        <v>41</v>
      </c>
      <c r="F4332" s="90" t="s">
        <v>7427</v>
      </c>
      <c r="G4332" s="90" t="s">
        <v>17647</v>
      </c>
      <c r="H4332" s="90" t="s">
        <v>913</v>
      </c>
      <c r="I4332" s="90" t="s">
        <v>1250</v>
      </c>
      <c r="J4332" s="116">
        <v>367</v>
      </c>
      <c r="K4332" s="90" t="s">
        <v>1963</v>
      </c>
      <c r="L4332" s="90" t="s">
        <v>599</v>
      </c>
      <c r="M4332" s="94" t="str">
        <f t="shared" si="70"/>
        <v>TASCON David</v>
      </c>
      <c r="N4332" s="94" t="str">
        <f>IFERROR(VLOOKUP(A4332,'[2]CLASES-TEMPORADA 2022_2023-2023'!$A:$M,12,0),"")</f>
        <v/>
      </c>
      <c r="O4332" s="90" t="str">
        <f>IFERROR(VLOOKUP(A4332,'[2]CLASES-TEMPORADA 2022_2023-2023'!$A:$M,13,0),"")</f>
        <v/>
      </c>
    </row>
    <row r="4333" spans="1:15" s="94" customFormat="1" x14ac:dyDescent="0.2">
      <c r="A4333" s="116">
        <v>6361</v>
      </c>
      <c r="B4333" s="90" t="s">
        <v>8750</v>
      </c>
      <c r="C4333" s="90" t="s">
        <v>91</v>
      </c>
      <c r="D4333" s="90" t="s">
        <v>7428</v>
      </c>
      <c r="E4333" s="90" t="s">
        <v>3209</v>
      </c>
      <c r="F4333" s="90" t="s">
        <v>7429</v>
      </c>
      <c r="G4333" s="90" t="s">
        <v>17648</v>
      </c>
      <c r="H4333" s="90" t="s">
        <v>913</v>
      </c>
      <c r="I4333" s="90" t="s">
        <v>958</v>
      </c>
      <c r="J4333" s="116">
        <v>355</v>
      </c>
      <c r="K4333" s="90" t="s">
        <v>1963</v>
      </c>
      <c r="L4333" s="90" t="s">
        <v>604</v>
      </c>
      <c r="M4333" s="94" t="str">
        <f t="shared" si="70"/>
        <v>ALVAREZ Jose Luis</v>
      </c>
      <c r="N4333" s="94" t="str">
        <f>IFERROR(VLOOKUP(A4333,'[2]CLASES-TEMPORADA 2022_2023-2023'!$A:$M,12,0),"")</f>
        <v/>
      </c>
      <c r="O4333" s="90" t="str">
        <f>IFERROR(VLOOKUP(A4333,'[2]CLASES-TEMPORADA 2022_2023-2023'!$A:$M,13,0),"")</f>
        <v/>
      </c>
    </row>
    <row r="4334" spans="1:15" s="94" customFormat="1" x14ac:dyDescent="0.2">
      <c r="A4334" s="116">
        <v>6317</v>
      </c>
      <c r="B4334" s="90" t="s">
        <v>8750</v>
      </c>
      <c r="C4334" s="90" t="s">
        <v>140</v>
      </c>
      <c r="D4334" s="90" t="s">
        <v>7430</v>
      </c>
      <c r="E4334" s="90" t="s">
        <v>2173</v>
      </c>
      <c r="F4334" s="90" t="s">
        <v>7431</v>
      </c>
      <c r="G4334" s="90" t="s">
        <v>17649</v>
      </c>
      <c r="H4334" s="90" t="s">
        <v>913</v>
      </c>
      <c r="I4334" s="90" t="s">
        <v>1197</v>
      </c>
      <c r="J4334" s="116">
        <v>304</v>
      </c>
      <c r="K4334" s="90" t="s">
        <v>1963</v>
      </c>
      <c r="L4334" s="90" t="s">
        <v>591</v>
      </c>
      <c r="M4334" s="94" t="str">
        <f t="shared" si="70"/>
        <v>VALERO Bartolome</v>
      </c>
      <c r="N4334" s="94" t="str">
        <f>IFERROR(VLOOKUP(A4334,'[2]CLASES-TEMPORADA 2022_2023-2023'!$A:$M,12,0),"")</f>
        <v/>
      </c>
      <c r="O4334" s="90" t="str">
        <f>IFERROR(VLOOKUP(A4334,'[2]CLASES-TEMPORADA 2022_2023-2023'!$A:$M,13,0),"")</f>
        <v/>
      </c>
    </row>
    <row r="4335" spans="1:15" s="94" customFormat="1" x14ac:dyDescent="0.2">
      <c r="A4335" s="116">
        <v>6296</v>
      </c>
      <c r="B4335" s="90" t="s">
        <v>8750</v>
      </c>
      <c r="C4335" s="90" t="s">
        <v>2063</v>
      </c>
      <c r="D4335" s="90" t="s">
        <v>7432</v>
      </c>
      <c r="E4335" s="90" t="s">
        <v>105</v>
      </c>
      <c r="F4335" s="90" t="s">
        <v>7433</v>
      </c>
      <c r="G4335" s="90" t="s">
        <v>17650</v>
      </c>
      <c r="H4335" s="90" t="s">
        <v>920</v>
      </c>
      <c r="I4335" s="90" t="s">
        <v>1191</v>
      </c>
      <c r="J4335" s="116">
        <v>446</v>
      </c>
      <c r="K4335" s="90" t="s">
        <v>1963</v>
      </c>
      <c r="L4335" s="90" t="s">
        <v>583</v>
      </c>
      <c r="M4335" s="94" t="str">
        <f t="shared" si="70"/>
        <v>ORTIZ Francisco Javier</v>
      </c>
      <c r="N4335" s="94" t="str">
        <f>IFERROR(VLOOKUP(A4335,'[2]CLASES-TEMPORADA 2022_2023-2023'!$A:$M,12,0),"")</f>
        <v/>
      </c>
      <c r="O4335" s="90" t="str">
        <f>IFERROR(VLOOKUP(A4335,'[2]CLASES-TEMPORADA 2022_2023-2023'!$A:$M,13,0),"")</f>
        <v/>
      </c>
    </row>
    <row r="4336" spans="1:15" s="94" customFormat="1" x14ac:dyDescent="0.2">
      <c r="A4336" s="116">
        <v>6294</v>
      </c>
      <c r="B4336" s="90" t="s">
        <v>8750</v>
      </c>
      <c r="C4336" s="90" t="s">
        <v>1283</v>
      </c>
      <c r="D4336" s="90" t="s">
        <v>28</v>
      </c>
      <c r="E4336" s="90" t="s">
        <v>7434</v>
      </c>
      <c r="F4336" s="90" t="s">
        <v>6427</v>
      </c>
      <c r="G4336" s="90" t="s">
        <v>17651</v>
      </c>
      <c r="H4336" s="90" t="s">
        <v>920</v>
      </c>
      <c r="I4336" s="90" t="s">
        <v>1191</v>
      </c>
      <c r="J4336" s="116">
        <v>446</v>
      </c>
      <c r="K4336" s="90" t="s">
        <v>1963</v>
      </c>
      <c r="L4336" s="90" t="s">
        <v>583</v>
      </c>
      <c r="M4336" s="94" t="str">
        <f t="shared" si="70"/>
        <v>VAZQUEZ Julio Cesar</v>
      </c>
      <c r="N4336" s="94" t="str">
        <f>IFERROR(VLOOKUP(A4336,'[2]CLASES-TEMPORADA 2022_2023-2023'!$A:$M,12,0),"")</f>
        <v/>
      </c>
      <c r="O4336" s="90" t="str">
        <f>IFERROR(VLOOKUP(A4336,'[2]CLASES-TEMPORADA 2022_2023-2023'!$A:$M,13,0),"")</f>
        <v/>
      </c>
    </row>
    <row r="4337" spans="1:15" s="94" customFormat="1" x14ac:dyDescent="0.2">
      <c r="A4337" s="116">
        <v>6237</v>
      </c>
      <c r="B4337" s="90" t="s">
        <v>8750</v>
      </c>
      <c r="C4337" s="90" t="s">
        <v>1883</v>
      </c>
      <c r="D4337" s="90" t="s">
        <v>2982</v>
      </c>
      <c r="E4337" s="90" t="s">
        <v>2464</v>
      </c>
      <c r="F4337" s="90" t="s">
        <v>4745</v>
      </c>
      <c r="G4337" s="90" t="s">
        <v>17652</v>
      </c>
      <c r="H4337" s="90" t="s">
        <v>920</v>
      </c>
      <c r="I4337" s="90" t="s">
        <v>11089</v>
      </c>
      <c r="J4337" s="116">
        <v>192</v>
      </c>
      <c r="K4337" s="90" t="s">
        <v>1963</v>
      </c>
      <c r="L4337" s="90" t="s">
        <v>184</v>
      </c>
      <c r="M4337" s="94" t="str">
        <f t="shared" si="70"/>
        <v>BARCELO Jaime</v>
      </c>
      <c r="N4337" s="94" t="str">
        <f>IFERROR(VLOOKUP(A4337,'[2]CLASES-TEMPORADA 2022_2023-2023'!$A:$M,12,0),"")</f>
        <v/>
      </c>
      <c r="O4337" s="90" t="str">
        <f>IFERROR(VLOOKUP(A4337,'[2]CLASES-TEMPORADA 2022_2023-2023'!$A:$M,13,0),"")</f>
        <v/>
      </c>
    </row>
    <row r="4338" spans="1:15" s="94" customFormat="1" x14ac:dyDescent="0.2">
      <c r="A4338" s="116">
        <v>6229</v>
      </c>
      <c r="B4338" s="90" t="s">
        <v>10851</v>
      </c>
      <c r="C4338" s="90" t="s">
        <v>69</v>
      </c>
      <c r="D4338" s="90" t="s">
        <v>998</v>
      </c>
      <c r="E4338" s="90" t="s">
        <v>1084</v>
      </c>
      <c r="F4338" s="90" t="s">
        <v>7435</v>
      </c>
      <c r="G4338" s="90" t="s">
        <v>17653</v>
      </c>
      <c r="H4338" s="90" t="s">
        <v>920</v>
      </c>
      <c r="I4338" s="90" t="s">
        <v>377</v>
      </c>
      <c r="J4338" s="116">
        <v>674</v>
      </c>
      <c r="K4338" s="90" t="s">
        <v>1963</v>
      </c>
      <c r="L4338" s="90" t="s">
        <v>184</v>
      </c>
      <c r="M4338" s="94" t="str">
        <f t="shared" si="70"/>
        <v>PEREZ Maria</v>
      </c>
      <c r="N4338" s="94" t="str">
        <f>IFERROR(VLOOKUP(A4338,'[2]CLASES-TEMPORADA 2022_2023-2023'!$A:$M,12,0),"")</f>
        <v/>
      </c>
      <c r="O4338" s="90" t="str">
        <f>IFERROR(VLOOKUP(A4338,'[2]CLASES-TEMPORADA 2022_2023-2023'!$A:$M,13,0),"")</f>
        <v/>
      </c>
    </row>
    <row r="4339" spans="1:15" s="94" customFormat="1" x14ac:dyDescent="0.2">
      <c r="A4339" s="116">
        <v>6228</v>
      </c>
      <c r="B4339" s="90" t="s">
        <v>8750</v>
      </c>
      <c r="C4339" s="90" t="s">
        <v>84</v>
      </c>
      <c r="D4339" s="90" t="s">
        <v>17654</v>
      </c>
      <c r="E4339" s="90" t="s">
        <v>2785</v>
      </c>
      <c r="F4339" s="90" t="s">
        <v>17655</v>
      </c>
      <c r="G4339" s="90" t="s">
        <v>17656</v>
      </c>
      <c r="H4339" s="90" t="s">
        <v>913</v>
      </c>
      <c r="I4339" s="90" t="s">
        <v>377</v>
      </c>
      <c r="J4339" s="116">
        <v>674</v>
      </c>
      <c r="K4339" s="90" t="s">
        <v>1963</v>
      </c>
      <c r="L4339" s="90" t="s">
        <v>184</v>
      </c>
      <c r="M4339" s="94" t="str">
        <f t="shared" si="70"/>
        <v>GONZALEZ Julio</v>
      </c>
      <c r="N4339" s="94" t="str">
        <f>IFERROR(VLOOKUP(A4339,'[2]CLASES-TEMPORADA 2022_2023-2023'!$A:$M,12,0),"")</f>
        <v/>
      </c>
      <c r="O4339" s="90" t="str">
        <f>IFERROR(VLOOKUP(A4339,'[2]CLASES-TEMPORADA 2022_2023-2023'!$A:$M,13,0),"")</f>
        <v/>
      </c>
    </row>
    <row r="4340" spans="1:15" s="94" customFormat="1" x14ac:dyDescent="0.2">
      <c r="A4340" s="116">
        <v>6214</v>
      </c>
      <c r="B4340" s="90" t="s">
        <v>8750</v>
      </c>
      <c r="C4340" s="90" t="s">
        <v>69</v>
      </c>
      <c r="D4340" s="90" t="s">
        <v>31</v>
      </c>
      <c r="E4340" s="90" t="s">
        <v>7232</v>
      </c>
      <c r="F4340" s="90" t="s">
        <v>7436</v>
      </c>
      <c r="G4340" s="90" t="s">
        <v>17657</v>
      </c>
      <c r="H4340" s="90" t="s">
        <v>920</v>
      </c>
      <c r="I4340" s="90" t="s">
        <v>550</v>
      </c>
      <c r="J4340" s="116">
        <v>10138</v>
      </c>
      <c r="K4340" s="90" t="s">
        <v>1963</v>
      </c>
      <c r="L4340" s="90" t="s">
        <v>627</v>
      </c>
      <c r="M4340" s="94" t="str">
        <f t="shared" si="70"/>
        <v>PEREZ Juan Ramon</v>
      </c>
      <c r="N4340" s="94" t="str">
        <f>IFERROR(VLOOKUP(A4340,'[2]CLASES-TEMPORADA 2022_2023-2023'!$A:$M,12,0),"")</f>
        <v/>
      </c>
      <c r="O4340" s="90" t="str">
        <f>IFERROR(VLOOKUP(A4340,'[2]CLASES-TEMPORADA 2022_2023-2023'!$A:$M,13,0),"")</f>
        <v/>
      </c>
    </row>
    <row r="4341" spans="1:15" s="94" customFormat="1" x14ac:dyDescent="0.2">
      <c r="A4341" s="116">
        <v>6208</v>
      </c>
      <c r="B4341" s="90" t="s">
        <v>8750</v>
      </c>
      <c r="C4341" s="90" t="s">
        <v>5597</v>
      </c>
      <c r="D4341" s="90" t="s">
        <v>1572</v>
      </c>
      <c r="E4341" s="90" t="s">
        <v>43</v>
      </c>
      <c r="F4341" s="90" t="s">
        <v>4617</v>
      </c>
      <c r="G4341" s="90" t="s">
        <v>17658</v>
      </c>
      <c r="H4341" s="90" t="s">
        <v>920</v>
      </c>
      <c r="I4341" s="90" t="s">
        <v>1183</v>
      </c>
      <c r="J4341" s="116">
        <v>600</v>
      </c>
      <c r="K4341" s="90" t="s">
        <v>1963</v>
      </c>
      <c r="L4341" s="90" t="s">
        <v>583</v>
      </c>
      <c r="M4341" s="94" t="str">
        <f t="shared" si="70"/>
        <v>BUEDO Antonio</v>
      </c>
      <c r="N4341" s="94" t="str">
        <f>IFERROR(VLOOKUP(A4341,'[2]CLASES-TEMPORADA 2022_2023-2023'!$A:$M,12,0),"")</f>
        <v/>
      </c>
      <c r="O4341" s="90" t="str">
        <f>IFERROR(VLOOKUP(A4341,'[2]CLASES-TEMPORADA 2022_2023-2023'!$A:$M,13,0),"")</f>
        <v/>
      </c>
    </row>
    <row r="4342" spans="1:15" s="94" customFormat="1" x14ac:dyDescent="0.2">
      <c r="A4342" s="116">
        <v>6199</v>
      </c>
      <c r="B4342" s="90" t="s">
        <v>8750</v>
      </c>
      <c r="C4342" s="90" t="s">
        <v>26</v>
      </c>
      <c r="D4342" s="90" t="s">
        <v>3049</v>
      </c>
      <c r="E4342" s="90" t="s">
        <v>79</v>
      </c>
      <c r="F4342" s="90" t="s">
        <v>17659</v>
      </c>
      <c r="G4342" s="90" t="s">
        <v>17660</v>
      </c>
      <c r="H4342" s="90" t="s">
        <v>920</v>
      </c>
      <c r="I4342" s="90" t="s">
        <v>921</v>
      </c>
      <c r="J4342" s="116">
        <v>78</v>
      </c>
      <c r="K4342" s="90" t="s">
        <v>1963</v>
      </c>
      <c r="L4342" s="90" t="s">
        <v>583</v>
      </c>
      <c r="M4342" s="94" t="str">
        <f t="shared" si="70"/>
        <v>GOMEZ Miguel</v>
      </c>
      <c r="N4342" s="94" t="str">
        <f>IFERROR(VLOOKUP(A4342,'[2]CLASES-TEMPORADA 2022_2023-2023'!$A:$M,12,0),"")</f>
        <v/>
      </c>
      <c r="O4342" s="90" t="str">
        <f>IFERROR(VLOOKUP(A4342,'[2]CLASES-TEMPORADA 2022_2023-2023'!$A:$M,13,0),"")</f>
        <v/>
      </c>
    </row>
    <row r="4343" spans="1:15" s="94" customFormat="1" x14ac:dyDescent="0.2">
      <c r="A4343" s="116">
        <v>6190</v>
      </c>
      <c r="B4343" s="90" t="s">
        <v>8750</v>
      </c>
      <c r="C4343" s="90" t="s">
        <v>140</v>
      </c>
      <c r="D4343" s="90" t="s">
        <v>151</v>
      </c>
      <c r="E4343" s="90" t="s">
        <v>7439</v>
      </c>
      <c r="F4343" s="90" t="s">
        <v>7440</v>
      </c>
      <c r="G4343" s="90" t="s">
        <v>17661</v>
      </c>
      <c r="H4343" s="90" t="s">
        <v>920</v>
      </c>
      <c r="I4343" s="90" t="s">
        <v>1120</v>
      </c>
      <c r="J4343" s="116">
        <v>441</v>
      </c>
      <c r="K4343" s="90" t="s">
        <v>1963</v>
      </c>
      <c r="L4343" s="90" t="s">
        <v>583</v>
      </c>
      <c r="M4343" s="94" t="str">
        <f t="shared" si="70"/>
        <v>VALERO Aurelio</v>
      </c>
      <c r="N4343" s="94" t="str">
        <f>IFERROR(VLOOKUP(A4343,'[2]CLASES-TEMPORADA 2022_2023-2023'!$A:$M,12,0),"")</f>
        <v/>
      </c>
      <c r="O4343" s="90" t="str">
        <f>IFERROR(VLOOKUP(A4343,'[2]CLASES-TEMPORADA 2022_2023-2023'!$A:$M,13,0),"")</f>
        <v/>
      </c>
    </row>
    <row r="4344" spans="1:15" s="94" customFormat="1" x14ac:dyDescent="0.2">
      <c r="A4344" s="116">
        <v>6179</v>
      </c>
      <c r="B4344" s="90" t="s">
        <v>8750</v>
      </c>
      <c r="C4344" s="90" t="s">
        <v>5273</v>
      </c>
      <c r="D4344" s="90" t="s">
        <v>1780</v>
      </c>
      <c r="E4344" s="90" t="s">
        <v>20</v>
      </c>
      <c r="F4344" s="90" t="s">
        <v>7441</v>
      </c>
      <c r="G4344" s="90" t="s">
        <v>17662</v>
      </c>
      <c r="H4344" s="90" t="s">
        <v>913</v>
      </c>
      <c r="I4344" s="90" t="s">
        <v>4374</v>
      </c>
      <c r="J4344" s="116">
        <v>10466</v>
      </c>
      <c r="K4344" s="90" t="s">
        <v>1963</v>
      </c>
      <c r="L4344" s="90" t="s">
        <v>583</v>
      </c>
      <c r="M4344" s="94" t="str">
        <f t="shared" si="70"/>
        <v>MORATO Adrian</v>
      </c>
      <c r="N4344" s="94" t="str">
        <f>IFERROR(VLOOKUP(A4344,'[2]CLASES-TEMPORADA 2022_2023-2023'!$A:$M,12,0),"")</f>
        <v/>
      </c>
      <c r="O4344" s="90" t="str">
        <f>IFERROR(VLOOKUP(A4344,'[2]CLASES-TEMPORADA 2022_2023-2023'!$A:$M,13,0),"")</f>
        <v/>
      </c>
    </row>
    <row r="4345" spans="1:15" s="94" customFormat="1" x14ac:dyDescent="0.2">
      <c r="A4345" s="116">
        <v>6176</v>
      </c>
      <c r="B4345" s="90" t="s">
        <v>8750</v>
      </c>
      <c r="C4345" s="90" t="s">
        <v>21</v>
      </c>
      <c r="D4345" s="90" t="s">
        <v>7442</v>
      </c>
      <c r="E4345" s="90" t="s">
        <v>3209</v>
      </c>
      <c r="F4345" s="90" t="s">
        <v>7443</v>
      </c>
      <c r="G4345" s="90" t="s">
        <v>17663</v>
      </c>
      <c r="H4345" s="90" t="s">
        <v>909</v>
      </c>
      <c r="I4345" s="90" t="s">
        <v>1143</v>
      </c>
      <c r="J4345" s="116">
        <v>76</v>
      </c>
      <c r="K4345" s="90" t="s">
        <v>1963</v>
      </c>
      <c r="L4345" s="90" t="s">
        <v>583</v>
      </c>
      <c r="M4345" s="94" t="str">
        <f t="shared" ref="M4345:M4408" si="71">CONCATENATE(C4345," ",PROPER(E4345))</f>
        <v>GARCIA Jose Luis</v>
      </c>
      <c r="N4345" s="94" t="str">
        <f>IFERROR(VLOOKUP(A4345,'[2]CLASES-TEMPORADA 2022_2023-2023'!$A:$M,12,0),"")</f>
        <v/>
      </c>
      <c r="O4345" s="90" t="str">
        <f>IFERROR(VLOOKUP(A4345,'[2]CLASES-TEMPORADA 2022_2023-2023'!$A:$M,13,0),"")</f>
        <v/>
      </c>
    </row>
    <row r="4346" spans="1:15" s="94" customFormat="1" x14ac:dyDescent="0.2">
      <c r="A4346" s="116">
        <v>6167</v>
      </c>
      <c r="B4346" s="90" t="s">
        <v>8750</v>
      </c>
      <c r="C4346" s="90" t="s">
        <v>1493</v>
      </c>
      <c r="D4346" s="90" t="s">
        <v>69</v>
      </c>
      <c r="E4346" s="90" t="s">
        <v>8632</v>
      </c>
      <c r="F4346" s="90" t="s">
        <v>8633</v>
      </c>
      <c r="G4346" s="90" t="s">
        <v>17664</v>
      </c>
      <c r="H4346" s="90" t="s">
        <v>920</v>
      </c>
      <c r="I4346" s="90" t="s">
        <v>1194</v>
      </c>
      <c r="J4346" s="116">
        <v>10341</v>
      </c>
      <c r="K4346" s="90" t="s">
        <v>1963</v>
      </c>
      <c r="L4346" s="90" t="s">
        <v>520</v>
      </c>
      <c r="M4346" s="94" t="str">
        <f t="shared" si="71"/>
        <v>LEMA Manuel Esteban</v>
      </c>
      <c r="N4346" s="94" t="str">
        <f>IFERROR(VLOOKUP(A4346,'[2]CLASES-TEMPORADA 2022_2023-2023'!$A:$M,12,0),"")</f>
        <v/>
      </c>
      <c r="O4346" s="90" t="str">
        <f>IFERROR(VLOOKUP(A4346,'[2]CLASES-TEMPORADA 2022_2023-2023'!$A:$M,13,0),"")</f>
        <v/>
      </c>
    </row>
    <row r="4347" spans="1:15" s="94" customFormat="1" x14ac:dyDescent="0.2">
      <c r="A4347" s="116">
        <v>6166</v>
      </c>
      <c r="B4347" s="90" t="s">
        <v>8750</v>
      </c>
      <c r="C4347" s="90" t="s">
        <v>7444</v>
      </c>
      <c r="D4347" s="90" t="s">
        <v>4995</v>
      </c>
      <c r="E4347" s="90" t="s">
        <v>6467</v>
      </c>
      <c r="F4347" s="90" t="s">
        <v>7445</v>
      </c>
      <c r="G4347" s="90" t="s">
        <v>17665</v>
      </c>
      <c r="H4347" s="90" t="s">
        <v>920</v>
      </c>
      <c r="I4347" s="90" t="s">
        <v>1157</v>
      </c>
      <c r="J4347" s="116">
        <v>535</v>
      </c>
      <c r="K4347" s="90" t="s">
        <v>1963</v>
      </c>
      <c r="L4347" s="90" t="s">
        <v>520</v>
      </c>
      <c r="M4347" s="94" t="str">
        <f t="shared" si="71"/>
        <v>TUÑEZ DE LA Marcelino</v>
      </c>
      <c r="N4347" s="94" t="str">
        <f>IFERROR(VLOOKUP(A4347,'[2]CLASES-TEMPORADA 2022_2023-2023'!$A:$M,12,0),"")</f>
        <v/>
      </c>
      <c r="O4347" s="90" t="str">
        <f>IFERROR(VLOOKUP(A4347,'[2]CLASES-TEMPORADA 2022_2023-2023'!$A:$M,13,0),"")</f>
        <v/>
      </c>
    </row>
    <row r="4348" spans="1:15" s="94" customFormat="1" x14ac:dyDescent="0.2">
      <c r="A4348" s="116">
        <v>6165</v>
      </c>
      <c r="B4348" s="90" t="s">
        <v>8750</v>
      </c>
      <c r="C4348" s="90" t="s">
        <v>25</v>
      </c>
      <c r="D4348" s="90" t="s">
        <v>51</v>
      </c>
      <c r="E4348" s="90" t="s">
        <v>131</v>
      </c>
      <c r="F4348" s="90" t="s">
        <v>7446</v>
      </c>
      <c r="G4348" s="90" t="s">
        <v>17666</v>
      </c>
      <c r="H4348" s="90" t="s">
        <v>920</v>
      </c>
      <c r="I4348" s="90" t="s">
        <v>1196</v>
      </c>
      <c r="J4348" s="116">
        <v>664</v>
      </c>
      <c r="K4348" s="90" t="s">
        <v>1963</v>
      </c>
      <c r="L4348" s="90" t="s">
        <v>520</v>
      </c>
      <c r="M4348" s="94" t="str">
        <f t="shared" si="71"/>
        <v>MARTINEZ Rodrigo</v>
      </c>
      <c r="N4348" s="94" t="str">
        <f>IFERROR(VLOOKUP(A4348,'[2]CLASES-TEMPORADA 2022_2023-2023'!$A:$M,12,0),"")</f>
        <v/>
      </c>
      <c r="O4348" s="90" t="str">
        <f>IFERROR(VLOOKUP(A4348,'[2]CLASES-TEMPORADA 2022_2023-2023'!$A:$M,13,0),"")</f>
        <v/>
      </c>
    </row>
    <row r="4349" spans="1:15" s="94" customFormat="1" x14ac:dyDescent="0.2">
      <c r="A4349" s="116">
        <v>6162</v>
      </c>
      <c r="B4349" s="90" t="s">
        <v>8750</v>
      </c>
      <c r="C4349" s="90" t="s">
        <v>3747</v>
      </c>
      <c r="D4349" s="90" t="s">
        <v>21</v>
      </c>
      <c r="E4349" s="90" t="s">
        <v>957</v>
      </c>
      <c r="F4349" s="90" t="s">
        <v>7447</v>
      </c>
      <c r="G4349" s="90" t="s">
        <v>17667</v>
      </c>
      <c r="H4349" s="90" t="s">
        <v>913</v>
      </c>
      <c r="I4349" s="90" t="s">
        <v>1001</v>
      </c>
      <c r="J4349" s="116">
        <v>10043</v>
      </c>
      <c r="K4349" s="90" t="s">
        <v>1963</v>
      </c>
      <c r="L4349" s="90" t="s">
        <v>591</v>
      </c>
      <c r="M4349" s="94" t="str">
        <f t="shared" si="71"/>
        <v>SANMARTIN Marcos</v>
      </c>
      <c r="N4349" s="94" t="str">
        <f>IFERROR(VLOOKUP(A4349,'[2]CLASES-TEMPORADA 2022_2023-2023'!$A:$M,12,0),"")</f>
        <v/>
      </c>
      <c r="O4349" s="90" t="str">
        <f>IFERROR(VLOOKUP(A4349,'[2]CLASES-TEMPORADA 2022_2023-2023'!$A:$M,13,0),"")</f>
        <v/>
      </c>
    </row>
    <row r="4350" spans="1:15" s="94" customFormat="1" x14ac:dyDescent="0.2">
      <c r="A4350" s="116">
        <v>6137</v>
      </c>
      <c r="B4350" s="90" t="s">
        <v>8750</v>
      </c>
      <c r="C4350" s="90" t="s">
        <v>924</v>
      </c>
      <c r="D4350" s="90" t="s">
        <v>46</v>
      </c>
      <c r="E4350" s="90" t="s">
        <v>18</v>
      </c>
      <c r="F4350" s="90" t="s">
        <v>5506</v>
      </c>
      <c r="G4350" s="90" t="s">
        <v>17668</v>
      </c>
      <c r="H4350" s="90" t="s">
        <v>920</v>
      </c>
      <c r="I4350" s="90" t="s">
        <v>1146</v>
      </c>
      <c r="J4350" s="116">
        <v>235</v>
      </c>
      <c r="K4350" s="90" t="s">
        <v>1963</v>
      </c>
      <c r="L4350" s="90" t="s">
        <v>520</v>
      </c>
      <c r="M4350" s="94" t="str">
        <f t="shared" si="71"/>
        <v>ALONSO Enrique</v>
      </c>
      <c r="N4350" s="94" t="str">
        <f>IFERROR(VLOOKUP(A4350,'[2]CLASES-TEMPORADA 2022_2023-2023'!$A:$M,12,0),"")</f>
        <v/>
      </c>
      <c r="O4350" s="90" t="str">
        <f>IFERROR(VLOOKUP(A4350,'[2]CLASES-TEMPORADA 2022_2023-2023'!$A:$M,13,0),"")</f>
        <v/>
      </c>
    </row>
    <row r="4351" spans="1:15" s="94" customFormat="1" x14ac:dyDescent="0.2">
      <c r="A4351" s="116">
        <v>6088</v>
      </c>
      <c r="B4351" s="90" t="s">
        <v>8750</v>
      </c>
      <c r="C4351" s="90" t="s">
        <v>17669</v>
      </c>
      <c r="D4351" s="90" t="s">
        <v>17670</v>
      </c>
      <c r="E4351" s="90" t="s">
        <v>936</v>
      </c>
      <c r="F4351" s="90" t="s">
        <v>17671</v>
      </c>
      <c r="G4351" s="90" t="s">
        <v>17672</v>
      </c>
      <c r="H4351" s="90" t="s">
        <v>909</v>
      </c>
      <c r="I4351" s="90" t="s">
        <v>937</v>
      </c>
      <c r="J4351" s="116">
        <v>248</v>
      </c>
      <c r="K4351" s="90" t="s">
        <v>1963</v>
      </c>
      <c r="L4351" s="90" t="s">
        <v>587</v>
      </c>
      <c r="M4351" s="94" t="str">
        <f t="shared" si="71"/>
        <v>VILALTA Agusti</v>
      </c>
      <c r="N4351" s="94">
        <f>IFERROR(VLOOKUP(A4351,'[2]CLASES-TEMPORADA 2022_2023-2023'!$A:$M,12,0),"")</f>
        <v>8</v>
      </c>
      <c r="O4351" s="90" t="str">
        <f>IFERROR(VLOOKUP(A4351,'[2]CLASES-TEMPORADA 2022_2023-2023'!$A:$M,13,0),"")</f>
        <v>NUE</v>
      </c>
    </row>
    <row r="4352" spans="1:15" s="94" customFormat="1" x14ac:dyDescent="0.2">
      <c r="A4352" s="116">
        <v>6074</v>
      </c>
      <c r="B4352" s="90" t="s">
        <v>8750</v>
      </c>
      <c r="C4352" s="90" t="s">
        <v>1840</v>
      </c>
      <c r="D4352" s="90" t="s">
        <v>1841</v>
      </c>
      <c r="E4352" s="90" t="s">
        <v>48</v>
      </c>
      <c r="F4352" s="90" t="s">
        <v>7448</v>
      </c>
      <c r="G4352" s="90" t="s">
        <v>17673</v>
      </c>
      <c r="H4352" s="90" t="s">
        <v>913</v>
      </c>
      <c r="I4352" s="90" t="s">
        <v>966</v>
      </c>
      <c r="J4352" s="116">
        <v>502</v>
      </c>
      <c r="K4352" s="90" t="s">
        <v>1963</v>
      </c>
      <c r="L4352" s="90" t="s">
        <v>520</v>
      </c>
      <c r="M4352" s="94" t="str">
        <f t="shared" si="71"/>
        <v>OBELLEIRO Javier</v>
      </c>
      <c r="N4352" s="94" t="str">
        <f>IFERROR(VLOOKUP(A4352,'[2]CLASES-TEMPORADA 2022_2023-2023'!$A:$M,12,0),"")</f>
        <v/>
      </c>
      <c r="O4352" s="90" t="str">
        <f>IFERROR(VLOOKUP(A4352,'[2]CLASES-TEMPORADA 2022_2023-2023'!$A:$M,13,0),"")</f>
        <v/>
      </c>
    </row>
    <row r="4353" spans="1:15" s="94" customFormat="1" x14ac:dyDescent="0.2">
      <c r="A4353" s="116">
        <v>6063</v>
      </c>
      <c r="B4353" s="90" t="s">
        <v>8750</v>
      </c>
      <c r="C4353" s="90" t="s">
        <v>1878</v>
      </c>
      <c r="D4353" s="90" t="s">
        <v>84</v>
      </c>
      <c r="E4353" s="90" t="s">
        <v>52</v>
      </c>
      <c r="F4353" s="90" t="s">
        <v>17674</v>
      </c>
      <c r="G4353" s="90" t="s">
        <v>17675</v>
      </c>
      <c r="H4353" s="90" t="s">
        <v>920</v>
      </c>
      <c r="I4353" s="90" t="s">
        <v>400</v>
      </c>
      <c r="J4353" s="116">
        <v>737</v>
      </c>
      <c r="K4353" s="90" t="s">
        <v>1963</v>
      </c>
      <c r="L4353" s="90" t="s">
        <v>591</v>
      </c>
      <c r="M4353" s="94" t="str">
        <f t="shared" si="71"/>
        <v>GALLARDO Jose Antonio</v>
      </c>
      <c r="N4353" s="94" t="str">
        <f>IFERROR(VLOOKUP(A4353,'[2]CLASES-TEMPORADA 2022_2023-2023'!$A:$M,12,0),"")</f>
        <v/>
      </c>
      <c r="O4353" s="90" t="str">
        <f>IFERROR(VLOOKUP(A4353,'[2]CLASES-TEMPORADA 2022_2023-2023'!$A:$M,13,0),"")</f>
        <v/>
      </c>
    </row>
    <row r="4354" spans="1:15" s="94" customFormat="1" x14ac:dyDescent="0.2">
      <c r="A4354" s="116">
        <v>6031</v>
      </c>
      <c r="B4354" s="90" t="s">
        <v>8750</v>
      </c>
      <c r="C4354" s="90" t="s">
        <v>998</v>
      </c>
      <c r="D4354" s="90" t="s">
        <v>71</v>
      </c>
      <c r="E4354" s="90" t="s">
        <v>34</v>
      </c>
      <c r="F4354" s="90" t="s">
        <v>17676</v>
      </c>
      <c r="G4354" s="90" t="s">
        <v>17677</v>
      </c>
      <c r="H4354" s="90" t="s">
        <v>913</v>
      </c>
      <c r="I4354" s="90" t="s">
        <v>915</v>
      </c>
      <c r="J4354" s="116">
        <v>37</v>
      </c>
      <c r="K4354" s="90" t="s">
        <v>1963</v>
      </c>
      <c r="L4354" s="90" t="s">
        <v>185</v>
      </c>
      <c r="M4354" s="94" t="str">
        <f t="shared" si="71"/>
        <v>MARIN Alejandro</v>
      </c>
      <c r="N4354" s="94" t="str">
        <f>IFERROR(VLOOKUP(A4354,'[2]CLASES-TEMPORADA 2022_2023-2023'!$A:$M,12,0),"")</f>
        <v/>
      </c>
      <c r="O4354" s="90" t="str">
        <f>IFERROR(VLOOKUP(A4354,'[2]CLASES-TEMPORADA 2022_2023-2023'!$A:$M,13,0),"")</f>
        <v/>
      </c>
    </row>
    <row r="4355" spans="1:15" s="94" customFormat="1" x14ac:dyDescent="0.2">
      <c r="A4355" s="116">
        <v>6023</v>
      </c>
      <c r="B4355" s="90" t="s">
        <v>8750</v>
      </c>
      <c r="C4355" s="90" t="s">
        <v>22</v>
      </c>
      <c r="D4355" s="90" t="s">
        <v>7450</v>
      </c>
      <c r="E4355" s="90" t="s">
        <v>7451</v>
      </c>
      <c r="F4355" s="90" t="s">
        <v>7452</v>
      </c>
      <c r="G4355" s="90" t="s">
        <v>17678</v>
      </c>
      <c r="H4355" s="90" t="s">
        <v>920</v>
      </c>
      <c r="I4355" s="90" t="s">
        <v>4126</v>
      </c>
      <c r="J4355" s="116">
        <v>702</v>
      </c>
      <c r="K4355" s="90" t="s">
        <v>1963</v>
      </c>
      <c r="L4355" s="90" t="s">
        <v>520</v>
      </c>
      <c r="M4355" s="94" t="str">
        <f t="shared" si="71"/>
        <v>FERNANDEZ Ovidio</v>
      </c>
      <c r="N4355" s="94" t="str">
        <f>IFERROR(VLOOKUP(A4355,'[2]CLASES-TEMPORADA 2022_2023-2023'!$A:$M,12,0),"")</f>
        <v/>
      </c>
      <c r="O4355" s="90" t="str">
        <f>IFERROR(VLOOKUP(A4355,'[2]CLASES-TEMPORADA 2022_2023-2023'!$A:$M,13,0),"")</f>
        <v/>
      </c>
    </row>
    <row r="4356" spans="1:15" s="94" customFormat="1" x14ac:dyDescent="0.2">
      <c r="A4356" s="116">
        <v>6022</v>
      </c>
      <c r="B4356" s="90" t="s">
        <v>8750</v>
      </c>
      <c r="C4356" s="90" t="s">
        <v>22</v>
      </c>
      <c r="D4356" s="90" t="s">
        <v>7450</v>
      </c>
      <c r="E4356" s="90" t="s">
        <v>2030</v>
      </c>
      <c r="F4356" s="90" t="s">
        <v>7453</v>
      </c>
      <c r="G4356" s="90" t="s">
        <v>17679</v>
      </c>
      <c r="H4356" s="90" t="s">
        <v>920</v>
      </c>
      <c r="I4356" s="90" t="s">
        <v>4126</v>
      </c>
      <c r="J4356" s="116">
        <v>702</v>
      </c>
      <c r="K4356" s="90" t="s">
        <v>1963</v>
      </c>
      <c r="L4356" s="90" t="s">
        <v>520</v>
      </c>
      <c r="M4356" s="94" t="str">
        <f t="shared" si="71"/>
        <v>FERNANDEZ Pedro</v>
      </c>
      <c r="N4356" s="94" t="str">
        <f>IFERROR(VLOOKUP(A4356,'[2]CLASES-TEMPORADA 2022_2023-2023'!$A:$M,12,0),"")</f>
        <v/>
      </c>
      <c r="O4356" s="90" t="str">
        <f>IFERROR(VLOOKUP(A4356,'[2]CLASES-TEMPORADA 2022_2023-2023'!$A:$M,13,0),"")</f>
        <v/>
      </c>
    </row>
    <row r="4357" spans="1:15" s="94" customFormat="1" x14ac:dyDescent="0.2">
      <c r="A4357" s="116">
        <v>6008</v>
      </c>
      <c r="B4357" s="90" t="s">
        <v>8750</v>
      </c>
      <c r="C4357" s="90" t="s">
        <v>7454</v>
      </c>
      <c r="D4357" s="90" t="s">
        <v>6286</v>
      </c>
      <c r="E4357" s="90" t="s">
        <v>7455</v>
      </c>
      <c r="F4357" s="90" t="s">
        <v>7456</v>
      </c>
      <c r="G4357" s="90" t="s">
        <v>17680</v>
      </c>
      <c r="H4357" s="90" t="s">
        <v>920</v>
      </c>
      <c r="I4357" s="90" t="s">
        <v>3959</v>
      </c>
      <c r="J4357" s="116">
        <v>518</v>
      </c>
      <c r="K4357" s="90" t="s">
        <v>1963</v>
      </c>
      <c r="L4357" s="90" t="s">
        <v>520</v>
      </c>
      <c r="M4357" s="94" t="str">
        <f t="shared" si="71"/>
        <v>MEDIN Jose M.</v>
      </c>
      <c r="N4357" s="94" t="str">
        <f>IFERROR(VLOOKUP(A4357,'[2]CLASES-TEMPORADA 2022_2023-2023'!$A:$M,12,0),"")</f>
        <v/>
      </c>
      <c r="O4357" s="90" t="str">
        <f>IFERROR(VLOOKUP(A4357,'[2]CLASES-TEMPORADA 2022_2023-2023'!$A:$M,13,0),"")</f>
        <v/>
      </c>
    </row>
    <row r="4358" spans="1:15" s="94" customFormat="1" x14ac:dyDescent="0.2">
      <c r="A4358" s="116">
        <v>6007</v>
      </c>
      <c r="B4358" s="90" t="s">
        <v>8750</v>
      </c>
      <c r="C4358" s="90" t="s">
        <v>7457</v>
      </c>
      <c r="D4358" s="90" t="s">
        <v>7458</v>
      </c>
      <c r="E4358" s="90" t="s">
        <v>6083</v>
      </c>
      <c r="F4358" s="90" t="s">
        <v>7459</v>
      </c>
      <c r="G4358" s="90" t="s">
        <v>17681</v>
      </c>
      <c r="H4358" s="90" t="s">
        <v>920</v>
      </c>
      <c r="I4358" s="90" t="s">
        <v>1140</v>
      </c>
      <c r="J4358" s="116">
        <v>10415</v>
      </c>
      <c r="K4358" s="90" t="s">
        <v>1963</v>
      </c>
      <c r="L4358" s="90" t="s">
        <v>520</v>
      </c>
      <c r="M4358" s="94" t="str">
        <f t="shared" si="71"/>
        <v>PUGA Luis Alberto</v>
      </c>
      <c r="N4358" s="94" t="str">
        <f>IFERROR(VLOOKUP(A4358,'[2]CLASES-TEMPORADA 2022_2023-2023'!$A:$M,12,0),"")</f>
        <v/>
      </c>
      <c r="O4358" s="90" t="str">
        <f>IFERROR(VLOOKUP(A4358,'[2]CLASES-TEMPORADA 2022_2023-2023'!$A:$M,13,0),"")</f>
        <v/>
      </c>
    </row>
    <row r="4359" spans="1:15" s="94" customFormat="1" x14ac:dyDescent="0.2">
      <c r="A4359" s="116">
        <v>5991</v>
      </c>
      <c r="B4359" s="90" t="s">
        <v>8750</v>
      </c>
      <c r="C4359" s="90" t="s">
        <v>100</v>
      </c>
      <c r="D4359" s="90" t="s">
        <v>25</v>
      </c>
      <c r="E4359" s="90" t="s">
        <v>126</v>
      </c>
      <c r="F4359" s="90" t="s">
        <v>7460</v>
      </c>
      <c r="G4359" s="90" t="s">
        <v>17682</v>
      </c>
      <c r="H4359" s="90" t="s">
        <v>913</v>
      </c>
      <c r="I4359" s="90" t="s">
        <v>673</v>
      </c>
      <c r="J4359" s="116">
        <v>10202</v>
      </c>
      <c r="K4359" s="90" t="s">
        <v>1963</v>
      </c>
      <c r="L4359" s="90" t="s">
        <v>583</v>
      </c>
      <c r="M4359" s="94" t="str">
        <f t="shared" si="71"/>
        <v>LOZANO Pablo</v>
      </c>
      <c r="N4359" s="94" t="str">
        <f>IFERROR(VLOOKUP(A4359,'[2]CLASES-TEMPORADA 2022_2023-2023'!$A:$M,12,0),"")</f>
        <v/>
      </c>
      <c r="O4359" s="90" t="str">
        <f>IFERROR(VLOOKUP(A4359,'[2]CLASES-TEMPORADA 2022_2023-2023'!$A:$M,13,0),"")</f>
        <v/>
      </c>
    </row>
    <row r="4360" spans="1:15" s="94" customFormat="1" x14ac:dyDescent="0.2">
      <c r="A4360" s="116">
        <v>5978</v>
      </c>
      <c r="B4360" s="90" t="s">
        <v>8750</v>
      </c>
      <c r="C4360" s="90" t="s">
        <v>51</v>
      </c>
      <c r="D4360" s="90" t="s">
        <v>5948</v>
      </c>
      <c r="E4360" s="90" t="s">
        <v>76</v>
      </c>
      <c r="F4360" s="90" t="s">
        <v>17683</v>
      </c>
      <c r="G4360" s="90" t="s">
        <v>17684</v>
      </c>
      <c r="H4360" s="90" t="s">
        <v>909</v>
      </c>
      <c r="I4360" s="90" t="s">
        <v>362</v>
      </c>
      <c r="J4360" s="116">
        <v>630</v>
      </c>
      <c r="K4360" s="90" t="s">
        <v>1963</v>
      </c>
      <c r="L4360" s="90" t="s">
        <v>587</v>
      </c>
      <c r="M4360" s="94" t="str">
        <f t="shared" si="71"/>
        <v>DIAZ Jose Manuel</v>
      </c>
      <c r="N4360" s="94" t="str">
        <f>IFERROR(VLOOKUP(A4360,'[2]CLASES-TEMPORADA 2022_2023-2023'!$A:$M,12,0),"")</f>
        <v/>
      </c>
      <c r="O4360" s="90" t="str">
        <f>IFERROR(VLOOKUP(A4360,'[2]CLASES-TEMPORADA 2022_2023-2023'!$A:$M,13,0),"")</f>
        <v/>
      </c>
    </row>
    <row r="4361" spans="1:15" s="94" customFormat="1" x14ac:dyDescent="0.2">
      <c r="A4361" s="116">
        <v>5976</v>
      </c>
      <c r="B4361" s="90" t="s">
        <v>8750</v>
      </c>
      <c r="C4361" s="90" t="s">
        <v>1418</v>
      </c>
      <c r="D4361" s="90" t="s">
        <v>36</v>
      </c>
      <c r="E4361" s="90" t="s">
        <v>76</v>
      </c>
      <c r="F4361" s="90" t="s">
        <v>7461</v>
      </c>
      <c r="G4361" s="90" t="s">
        <v>17685</v>
      </c>
      <c r="H4361" s="90" t="s">
        <v>913</v>
      </c>
      <c r="I4361" s="90" t="s">
        <v>953</v>
      </c>
      <c r="J4361" s="116">
        <v>309</v>
      </c>
      <c r="K4361" s="90" t="s">
        <v>1963</v>
      </c>
      <c r="L4361" s="90" t="s">
        <v>583</v>
      </c>
      <c r="M4361" s="94" t="str">
        <f t="shared" si="71"/>
        <v>POZUELO Jose Manuel</v>
      </c>
      <c r="N4361" s="94" t="str">
        <f>IFERROR(VLOOKUP(A4361,'[2]CLASES-TEMPORADA 2022_2023-2023'!$A:$M,12,0),"")</f>
        <v/>
      </c>
      <c r="O4361" s="90" t="str">
        <f>IFERROR(VLOOKUP(A4361,'[2]CLASES-TEMPORADA 2022_2023-2023'!$A:$M,13,0),"")</f>
        <v/>
      </c>
    </row>
    <row r="4362" spans="1:15" s="94" customFormat="1" x14ac:dyDescent="0.2">
      <c r="A4362" s="116">
        <v>5966</v>
      </c>
      <c r="B4362" s="90" t="s">
        <v>8750</v>
      </c>
      <c r="C4362" s="90" t="s">
        <v>1383</v>
      </c>
      <c r="D4362" s="90" t="s">
        <v>1384</v>
      </c>
      <c r="E4362" s="90" t="s">
        <v>943</v>
      </c>
      <c r="F4362" s="90" t="s">
        <v>7462</v>
      </c>
      <c r="G4362" s="90" t="s">
        <v>17686</v>
      </c>
      <c r="H4362" s="90" t="s">
        <v>913</v>
      </c>
      <c r="I4362" s="90" t="s">
        <v>1164</v>
      </c>
      <c r="J4362" s="116">
        <v>643</v>
      </c>
      <c r="K4362" s="90" t="s">
        <v>1963</v>
      </c>
      <c r="L4362" s="90" t="s">
        <v>587</v>
      </c>
      <c r="M4362" s="94" t="str">
        <f t="shared" si="71"/>
        <v>SERRES Jordi</v>
      </c>
      <c r="N4362" s="94" t="str">
        <f>IFERROR(VLOOKUP(A4362,'[2]CLASES-TEMPORADA 2022_2023-2023'!$A:$M,12,0),"")</f>
        <v/>
      </c>
      <c r="O4362" s="90" t="str">
        <f>IFERROR(VLOOKUP(A4362,'[2]CLASES-TEMPORADA 2022_2023-2023'!$A:$M,13,0),"")</f>
        <v/>
      </c>
    </row>
    <row r="4363" spans="1:15" s="94" customFormat="1" x14ac:dyDescent="0.2">
      <c r="A4363" s="116">
        <v>5965</v>
      </c>
      <c r="B4363" s="90" t="s">
        <v>8750</v>
      </c>
      <c r="C4363" s="90" t="s">
        <v>25</v>
      </c>
      <c r="D4363" s="90" t="s">
        <v>1403</v>
      </c>
      <c r="E4363" s="90" t="s">
        <v>6091</v>
      </c>
      <c r="F4363" s="90" t="s">
        <v>7463</v>
      </c>
      <c r="G4363" s="90" t="s">
        <v>17687</v>
      </c>
      <c r="H4363" s="90" t="s">
        <v>913</v>
      </c>
      <c r="I4363" s="90" t="s">
        <v>1164</v>
      </c>
      <c r="J4363" s="116">
        <v>643</v>
      </c>
      <c r="K4363" s="90" t="s">
        <v>1963</v>
      </c>
      <c r="L4363" s="90" t="s">
        <v>587</v>
      </c>
      <c r="M4363" s="94" t="str">
        <f t="shared" si="71"/>
        <v>MARTINEZ Ignasi</v>
      </c>
      <c r="N4363" s="94" t="str">
        <f>IFERROR(VLOOKUP(A4363,'[2]CLASES-TEMPORADA 2022_2023-2023'!$A:$M,12,0),"")</f>
        <v/>
      </c>
      <c r="O4363" s="90" t="str">
        <f>IFERROR(VLOOKUP(A4363,'[2]CLASES-TEMPORADA 2022_2023-2023'!$A:$M,13,0),"")</f>
        <v/>
      </c>
    </row>
    <row r="4364" spans="1:15" s="94" customFormat="1" x14ac:dyDescent="0.2">
      <c r="A4364" s="116">
        <v>5964</v>
      </c>
      <c r="B4364" s="90" t="s">
        <v>8750</v>
      </c>
      <c r="C4364" s="90" t="s">
        <v>1490</v>
      </c>
      <c r="D4364" s="90" t="s">
        <v>1491</v>
      </c>
      <c r="E4364" s="90" t="s">
        <v>44</v>
      </c>
      <c r="F4364" s="90" t="s">
        <v>7464</v>
      </c>
      <c r="G4364" s="90" t="s">
        <v>17688</v>
      </c>
      <c r="H4364" s="90" t="s">
        <v>913</v>
      </c>
      <c r="I4364" s="90" t="s">
        <v>1193</v>
      </c>
      <c r="J4364" s="116">
        <v>292</v>
      </c>
      <c r="K4364" s="90" t="s">
        <v>1963</v>
      </c>
      <c r="L4364" s="90" t="s">
        <v>587</v>
      </c>
      <c r="M4364" s="94" t="str">
        <f t="shared" si="71"/>
        <v>GIBERT Francesc</v>
      </c>
      <c r="N4364" s="94" t="str">
        <f>IFERROR(VLOOKUP(A4364,'[2]CLASES-TEMPORADA 2022_2023-2023'!$A:$M,12,0),"")</f>
        <v/>
      </c>
      <c r="O4364" s="90" t="str">
        <f>IFERROR(VLOOKUP(A4364,'[2]CLASES-TEMPORADA 2022_2023-2023'!$A:$M,13,0),"")</f>
        <v/>
      </c>
    </row>
    <row r="4365" spans="1:15" s="94" customFormat="1" x14ac:dyDescent="0.2">
      <c r="A4365" s="116">
        <v>5958</v>
      </c>
      <c r="B4365" s="90" t="s">
        <v>8750</v>
      </c>
      <c r="C4365" s="90" t="s">
        <v>5601</v>
      </c>
      <c r="D4365" s="90" t="s">
        <v>1677</v>
      </c>
      <c r="E4365" s="90" t="s">
        <v>50</v>
      </c>
      <c r="F4365" s="90" t="s">
        <v>17689</v>
      </c>
      <c r="G4365" s="90" t="s">
        <v>17690</v>
      </c>
      <c r="H4365" s="90" t="s">
        <v>909</v>
      </c>
      <c r="I4365" s="90" t="s">
        <v>14515</v>
      </c>
      <c r="J4365" s="116">
        <v>423</v>
      </c>
      <c r="K4365" s="90" t="s">
        <v>1963</v>
      </c>
      <c r="L4365" s="90" t="s">
        <v>587</v>
      </c>
      <c r="M4365" s="94" t="str">
        <f t="shared" si="71"/>
        <v>SALGADO Joaquin</v>
      </c>
      <c r="N4365" s="94" t="str">
        <f>IFERROR(VLOOKUP(A4365,'[2]CLASES-TEMPORADA 2022_2023-2023'!$A:$M,12,0),"")</f>
        <v/>
      </c>
      <c r="O4365" s="90" t="str">
        <f>IFERROR(VLOOKUP(A4365,'[2]CLASES-TEMPORADA 2022_2023-2023'!$A:$M,13,0),"")</f>
        <v/>
      </c>
    </row>
    <row r="4366" spans="1:15" s="94" customFormat="1" x14ac:dyDescent="0.2">
      <c r="A4366" s="116">
        <v>5957</v>
      </c>
      <c r="B4366" s="90" t="s">
        <v>8750</v>
      </c>
      <c r="C4366" s="90" t="s">
        <v>3979</v>
      </c>
      <c r="D4366" s="90" t="s">
        <v>17691</v>
      </c>
      <c r="E4366" s="90" t="s">
        <v>3004</v>
      </c>
      <c r="F4366" s="90" t="s">
        <v>17692</v>
      </c>
      <c r="G4366" s="90" t="s">
        <v>17693</v>
      </c>
      <c r="H4366" s="90" t="s">
        <v>909</v>
      </c>
      <c r="I4366" s="90" t="s">
        <v>14515</v>
      </c>
      <c r="J4366" s="116">
        <v>423</v>
      </c>
      <c r="K4366" s="90" t="s">
        <v>1963</v>
      </c>
      <c r="L4366" s="90" t="s">
        <v>587</v>
      </c>
      <c r="M4366" s="94" t="str">
        <f t="shared" si="71"/>
        <v>FERRAN Josep</v>
      </c>
      <c r="N4366" s="94" t="str">
        <f>IFERROR(VLOOKUP(A4366,'[2]CLASES-TEMPORADA 2022_2023-2023'!$A:$M,12,0),"")</f>
        <v/>
      </c>
      <c r="O4366" s="90" t="str">
        <f>IFERROR(VLOOKUP(A4366,'[2]CLASES-TEMPORADA 2022_2023-2023'!$A:$M,13,0),"")</f>
        <v/>
      </c>
    </row>
    <row r="4367" spans="1:15" s="94" customFormat="1" x14ac:dyDescent="0.2">
      <c r="A4367" s="116">
        <v>5956</v>
      </c>
      <c r="B4367" s="90" t="s">
        <v>8750</v>
      </c>
      <c r="C4367" s="90" t="s">
        <v>7465</v>
      </c>
      <c r="D4367" s="90" t="s">
        <v>61</v>
      </c>
      <c r="E4367" s="90" t="s">
        <v>72</v>
      </c>
      <c r="F4367" s="90" t="s">
        <v>7466</v>
      </c>
      <c r="G4367" s="90" t="s">
        <v>17694</v>
      </c>
      <c r="H4367" s="90" t="s">
        <v>920</v>
      </c>
      <c r="I4367" s="90" t="s">
        <v>1117</v>
      </c>
      <c r="J4367" s="116">
        <v>243</v>
      </c>
      <c r="K4367" s="90" t="s">
        <v>1963</v>
      </c>
      <c r="L4367" s="90" t="s">
        <v>587</v>
      </c>
      <c r="M4367" s="94" t="str">
        <f t="shared" si="71"/>
        <v>AGEA Rafael</v>
      </c>
      <c r="N4367" s="94" t="str">
        <f>IFERROR(VLOOKUP(A4367,'[2]CLASES-TEMPORADA 2022_2023-2023'!$A:$M,12,0),"")</f>
        <v/>
      </c>
      <c r="O4367" s="90" t="str">
        <f>IFERROR(VLOOKUP(A4367,'[2]CLASES-TEMPORADA 2022_2023-2023'!$A:$M,13,0),"")</f>
        <v/>
      </c>
    </row>
    <row r="4368" spans="1:15" s="94" customFormat="1" x14ac:dyDescent="0.2">
      <c r="A4368" s="116">
        <v>5952</v>
      </c>
      <c r="B4368" s="90" t="s">
        <v>8750</v>
      </c>
      <c r="C4368" s="90" t="s">
        <v>1268</v>
      </c>
      <c r="D4368" s="90" t="s">
        <v>17695</v>
      </c>
      <c r="E4368" s="90" t="s">
        <v>95</v>
      </c>
      <c r="F4368" s="90" t="s">
        <v>17696</v>
      </c>
      <c r="G4368" s="90" t="s">
        <v>17697</v>
      </c>
      <c r="H4368" s="90" t="s">
        <v>909</v>
      </c>
      <c r="I4368" s="90" t="s">
        <v>14515</v>
      </c>
      <c r="J4368" s="116">
        <v>423</v>
      </c>
      <c r="K4368" s="90" t="s">
        <v>1963</v>
      </c>
      <c r="L4368" s="90" t="s">
        <v>587</v>
      </c>
      <c r="M4368" s="94" t="str">
        <f t="shared" si="71"/>
        <v>PUIG Fermin</v>
      </c>
      <c r="N4368" s="94" t="str">
        <f>IFERROR(VLOOKUP(A4368,'[2]CLASES-TEMPORADA 2022_2023-2023'!$A:$M,12,0),"")</f>
        <v/>
      </c>
      <c r="O4368" s="90" t="str">
        <f>IFERROR(VLOOKUP(A4368,'[2]CLASES-TEMPORADA 2022_2023-2023'!$A:$M,13,0),"")</f>
        <v/>
      </c>
    </row>
    <row r="4369" spans="1:15" s="94" customFormat="1" x14ac:dyDescent="0.2">
      <c r="A4369" s="116">
        <v>5926</v>
      </c>
      <c r="B4369" s="90" t="s">
        <v>8750</v>
      </c>
      <c r="C4369" s="90" t="s">
        <v>86</v>
      </c>
      <c r="D4369" s="90" t="s">
        <v>2571</v>
      </c>
      <c r="E4369" s="90" t="s">
        <v>34</v>
      </c>
      <c r="F4369" s="90" t="s">
        <v>17698</v>
      </c>
      <c r="G4369" s="90" t="s">
        <v>17699</v>
      </c>
      <c r="H4369" s="90" t="s">
        <v>913</v>
      </c>
      <c r="I4369" s="90" t="s">
        <v>3067</v>
      </c>
      <c r="J4369" s="116">
        <v>10188</v>
      </c>
      <c r="K4369" s="90" t="s">
        <v>1963</v>
      </c>
      <c r="L4369" s="90" t="s">
        <v>602</v>
      </c>
      <c r="M4369" s="94" t="str">
        <f t="shared" si="71"/>
        <v>RAMIREZ Alejandro</v>
      </c>
      <c r="N4369" s="94" t="str">
        <f>IFERROR(VLOOKUP(A4369,'[2]CLASES-TEMPORADA 2022_2023-2023'!$A:$M,12,0),"")</f>
        <v/>
      </c>
      <c r="O4369" s="90" t="str">
        <f>IFERROR(VLOOKUP(A4369,'[2]CLASES-TEMPORADA 2022_2023-2023'!$A:$M,13,0),"")</f>
        <v/>
      </c>
    </row>
    <row r="4370" spans="1:15" s="94" customFormat="1" x14ac:dyDescent="0.2">
      <c r="A4370" s="116">
        <v>5921</v>
      </c>
      <c r="B4370" s="90" t="s">
        <v>8750</v>
      </c>
      <c r="C4370" s="90" t="s">
        <v>21</v>
      </c>
      <c r="D4370" s="90" t="s">
        <v>180</v>
      </c>
      <c r="E4370" s="90" t="s">
        <v>2698</v>
      </c>
      <c r="F4370" s="90" t="s">
        <v>7467</v>
      </c>
      <c r="G4370" s="90" t="s">
        <v>17700</v>
      </c>
      <c r="H4370" s="90" t="s">
        <v>920</v>
      </c>
      <c r="I4370" s="90" t="s">
        <v>985</v>
      </c>
      <c r="J4370" s="116">
        <v>673</v>
      </c>
      <c r="K4370" s="90" t="s">
        <v>1963</v>
      </c>
      <c r="L4370" s="90" t="s">
        <v>583</v>
      </c>
      <c r="M4370" s="94" t="str">
        <f t="shared" si="71"/>
        <v>GARCIA Ricardo</v>
      </c>
      <c r="N4370" s="94" t="str">
        <f>IFERROR(VLOOKUP(A4370,'[2]CLASES-TEMPORADA 2022_2023-2023'!$A:$M,12,0),"")</f>
        <v/>
      </c>
      <c r="O4370" s="90" t="str">
        <f>IFERROR(VLOOKUP(A4370,'[2]CLASES-TEMPORADA 2022_2023-2023'!$A:$M,13,0),"")</f>
        <v/>
      </c>
    </row>
    <row r="4371" spans="1:15" s="94" customFormat="1" x14ac:dyDescent="0.2">
      <c r="A4371" s="116">
        <v>5878</v>
      </c>
      <c r="B4371" s="90" t="s">
        <v>8750</v>
      </c>
      <c r="C4371" s="90" t="s">
        <v>7468</v>
      </c>
      <c r="D4371" s="90" t="s">
        <v>36</v>
      </c>
      <c r="E4371" s="90" t="s">
        <v>126</v>
      </c>
      <c r="F4371" s="90" t="s">
        <v>7469</v>
      </c>
      <c r="G4371" s="90" t="s">
        <v>17701</v>
      </c>
      <c r="H4371" s="90" t="s">
        <v>913</v>
      </c>
      <c r="I4371" s="90" t="s">
        <v>1124</v>
      </c>
      <c r="J4371" s="116">
        <v>175</v>
      </c>
      <c r="K4371" s="90" t="s">
        <v>1963</v>
      </c>
      <c r="L4371" s="90" t="s">
        <v>520</v>
      </c>
      <c r="M4371" s="94" t="str">
        <f t="shared" si="71"/>
        <v>PROL Pablo</v>
      </c>
      <c r="N4371" s="94" t="str">
        <f>IFERROR(VLOOKUP(A4371,'[2]CLASES-TEMPORADA 2022_2023-2023'!$A:$M,12,0),"")</f>
        <v/>
      </c>
      <c r="O4371" s="90" t="str">
        <f>IFERROR(VLOOKUP(A4371,'[2]CLASES-TEMPORADA 2022_2023-2023'!$A:$M,13,0),"")</f>
        <v/>
      </c>
    </row>
    <row r="4372" spans="1:15" s="94" customFormat="1" x14ac:dyDescent="0.2">
      <c r="A4372" s="116">
        <v>5844</v>
      </c>
      <c r="B4372" s="90" t="s">
        <v>8750</v>
      </c>
      <c r="C4372" s="90" t="s">
        <v>69</v>
      </c>
      <c r="D4372" s="90" t="s">
        <v>1379</v>
      </c>
      <c r="E4372" s="90" t="s">
        <v>7470</v>
      </c>
      <c r="F4372" s="90" t="s">
        <v>7471</v>
      </c>
      <c r="G4372" s="90" t="s">
        <v>17702</v>
      </c>
      <c r="H4372" s="90" t="s">
        <v>913</v>
      </c>
      <c r="I4372" s="90" t="s">
        <v>1142</v>
      </c>
      <c r="J4372" s="116">
        <v>451</v>
      </c>
      <c r="K4372" s="90" t="s">
        <v>1963</v>
      </c>
      <c r="L4372" s="90" t="s">
        <v>593</v>
      </c>
      <c r="M4372" s="94" t="str">
        <f t="shared" si="71"/>
        <v>PEREZ Florencio</v>
      </c>
      <c r="N4372" s="94" t="str">
        <f>IFERROR(VLOOKUP(A4372,'[2]CLASES-TEMPORADA 2022_2023-2023'!$A:$M,12,0),"")</f>
        <v/>
      </c>
      <c r="O4372" s="90" t="str">
        <f>IFERROR(VLOOKUP(A4372,'[2]CLASES-TEMPORADA 2022_2023-2023'!$A:$M,13,0),"")</f>
        <v/>
      </c>
    </row>
    <row r="4373" spans="1:15" s="94" customFormat="1" x14ac:dyDescent="0.2">
      <c r="A4373" s="116">
        <v>5842</v>
      </c>
      <c r="B4373" s="90" t="s">
        <v>8750</v>
      </c>
      <c r="C4373" s="90" t="s">
        <v>1387</v>
      </c>
      <c r="D4373" s="90" t="s">
        <v>69</v>
      </c>
      <c r="E4373" s="90" t="s">
        <v>16921</v>
      </c>
      <c r="F4373" s="90" t="s">
        <v>17703</v>
      </c>
      <c r="G4373" s="90" t="s">
        <v>17704</v>
      </c>
      <c r="H4373" s="90" t="s">
        <v>913</v>
      </c>
      <c r="I4373" s="90" t="s">
        <v>975</v>
      </c>
      <c r="J4373" s="116">
        <v>546</v>
      </c>
      <c r="K4373" s="90" t="s">
        <v>1963</v>
      </c>
      <c r="L4373" s="90" t="s">
        <v>593</v>
      </c>
      <c r="M4373" s="94" t="str">
        <f t="shared" si="71"/>
        <v>CABRERA Aythami</v>
      </c>
      <c r="N4373" s="94" t="str">
        <f>IFERROR(VLOOKUP(A4373,'[2]CLASES-TEMPORADA 2022_2023-2023'!$A:$M,12,0),"")</f>
        <v/>
      </c>
      <c r="O4373" s="90" t="str">
        <f>IFERROR(VLOOKUP(A4373,'[2]CLASES-TEMPORADA 2022_2023-2023'!$A:$M,13,0),"")</f>
        <v/>
      </c>
    </row>
    <row r="4374" spans="1:15" s="94" customFormat="1" x14ac:dyDescent="0.2">
      <c r="A4374" s="116">
        <v>5841</v>
      </c>
      <c r="B4374" s="90" t="s">
        <v>8750</v>
      </c>
      <c r="C4374" s="90" t="s">
        <v>1081</v>
      </c>
      <c r="D4374" s="90" t="s">
        <v>51</v>
      </c>
      <c r="E4374" s="90" t="s">
        <v>7472</v>
      </c>
      <c r="F4374" s="90" t="s">
        <v>7473</v>
      </c>
      <c r="G4374" s="90" t="s">
        <v>17705</v>
      </c>
      <c r="H4374" s="90" t="s">
        <v>913</v>
      </c>
      <c r="I4374" s="90" t="s">
        <v>1192</v>
      </c>
      <c r="J4374" s="116">
        <v>653</v>
      </c>
      <c r="K4374" s="90" t="s">
        <v>1963</v>
      </c>
      <c r="L4374" s="90" t="s">
        <v>593</v>
      </c>
      <c r="M4374" s="94" t="str">
        <f t="shared" si="71"/>
        <v>FUENTES Enrique Miguel</v>
      </c>
      <c r="N4374" s="94" t="str">
        <f>IFERROR(VLOOKUP(A4374,'[2]CLASES-TEMPORADA 2022_2023-2023'!$A:$M,12,0),"")</f>
        <v/>
      </c>
      <c r="O4374" s="90" t="str">
        <f>IFERROR(VLOOKUP(A4374,'[2]CLASES-TEMPORADA 2022_2023-2023'!$A:$M,13,0),"")</f>
        <v/>
      </c>
    </row>
    <row r="4375" spans="1:15" s="94" customFormat="1" x14ac:dyDescent="0.2">
      <c r="A4375" s="116">
        <v>5826</v>
      </c>
      <c r="B4375" s="90" t="s">
        <v>8750</v>
      </c>
      <c r="C4375" s="90" t="s">
        <v>22</v>
      </c>
      <c r="D4375" s="90" t="s">
        <v>1392</v>
      </c>
      <c r="E4375" s="90" t="s">
        <v>17706</v>
      </c>
      <c r="F4375" s="90" t="s">
        <v>17707</v>
      </c>
      <c r="G4375" s="90" t="s">
        <v>17708</v>
      </c>
      <c r="H4375" s="90" t="s">
        <v>920</v>
      </c>
      <c r="I4375" s="90" t="s">
        <v>15291</v>
      </c>
      <c r="J4375" s="116">
        <v>10455</v>
      </c>
      <c r="K4375" s="90" t="s">
        <v>1963</v>
      </c>
      <c r="L4375" s="90" t="s">
        <v>586</v>
      </c>
      <c r="M4375" s="94" t="str">
        <f t="shared" si="71"/>
        <v>FERNANDEZ Natalio</v>
      </c>
      <c r="N4375" s="94" t="str">
        <f>IFERROR(VLOOKUP(A4375,'[2]CLASES-TEMPORADA 2022_2023-2023'!$A:$M,12,0),"")</f>
        <v/>
      </c>
      <c r="O4375" s="90" t="str">
        <f>IFERROR(VLOOKUP(A4375,'[2]CLASES-TEMPORADA 2022_2023-2023'!$A:$M,13,0),"")</f>
        <v/>
      </c>
    </row>
    <row r="4376" spans="1:15" s="94" customFormat="1" x14ac:dyDescent="0.2">
      <c r="A4376" s="116">
        <v>5807</v>
      </c>
      <c r="B4376" s="90" t="s">
        <v>8750</v>
      </c>
      <c r="C4376" s="90" t="s">
        <v>2600</v>
      </c>
      <c r="D4376" s="90" t="s">
        <v>1395</v>
      </c>
      <c r="E4376" s="90" t="s">
        <v>54</v>
      </c>
      <c r="F4376" s="90" t="s">
        <v>7474</v>
      </c>
      <c r="G4376" s="90" t="s">
        <v>17709</v>
      </c>
      <c r="H4376" s="90" t="s">
        <v>913</v>
      </c>
      <c r="I4376" s="90" t="s">
        <v>1152</v>
      </c>
      <c r="J4376" s="116">
        <v>62</v>
      </c>
      <c r="K4376" s="90" t="s">
        <v>1963</v>
      </c>
      <c r="L4376" s="90" t="s">
        <v>588</v>
      </c>
      <c r="M4376" s="94" t="str">
        <f t="shared" si="71"/>
        <v>FRANCO Carlos</v>
      </c>
      <c r="N4376" s="94" t="str">
        <f>IFERROR(VLOOKUP(A4376,'[2]CLASES-TEMPORADA 2022_2023-2023'!$A:$M,12,0),"")</f>
        <v/>
      </c>
      <c r="O4376" s="90" t="str">
        <f>IFERROR(VLOOKUP(A4376,'[2]CLASES-TEMPORADA 2022_2023-2023'!$A:$M,13,0),"")</f>
        <v/>
      </c>
    </row>
    <row r="4377" spans="1:15" s="94" customFormat="1" x14ac:dyDescent="0.2">
      <c r="A4377" s="116">
        <v>5796</v>
      </c>
      <c r="B4377" s="90" t="s">
        <v>8750</v>
      </c>
      <c r="C4377" s="90" t="s">
        <v>7475</v>
      </c>
      <c r="D4377" s="90" t="s">
        <v>7475</v>
      </c>
      <c r="E4377" s="90" t="s">
        <v>2040</v>
      </c>
      <c r="F4377" s="90" t="s">
        <v>7476</v>
      </c>
      <c r="G4377" s="90" t="s">
        <v>17710</v>
      </c>
      <c r="H4377" s="90" t="s">
        <v>913</v>
      </c>
      <c r="I4377" s="90" t="s">
        <v>11089</v>
      </c>
      <c r="J4377" s="116">
        <v>192</v>
      </c>
      <c r="K4377" s="90" t="s">
        <v>1963</v>
      </c>
      <c r="L4377" s="90" t="s">
        <v>184</v>
      </c>
      <c r="M4377" s="94" t="str">
        <f t="shared" si="71"/>
        <v>BIBILONI Juan</v>
      </c>
      <c r="N4377" s="94" t="str">
        <f>IFERROR(VLOOKUP(A4377,'[2]CLASES-TEMPORADA 2022_2023-2023'!$A:$M,12,0),"")</f>
        <v/>
      </c>
      <c r="O4377" s="90" t="str">
        <f>IFERROR(VLOOKUP(A4377,'[2]CLASES-TEMPORADA 2022_2023-2023'!$A:$M,13,0),"")</f>
        <v/>
      </c>
    </row>
    <row r="4378" spans="1:15" s="94" customFormat="1" x14ac:dyDescent="0.2">
      <c r="A4378" s="116">
        <v>5791</v>
      </c>
      <c r="B4378" s="90" t="s">
        <v>8750</v>
      </c>
      <c r="C4378" s="90" t="s">
        <v>7478</v>
      </c>
      <c r="D4378" s="90" t="s">
        <v>1501</v>
      </c>
      <c r="E4378" s="90" t="s">
        <v>75</v>
      </c>
      <c r="F4378" s="90" t="s">
        <v>7479</v>
      </c>
      <c r="G4378" s="90" t="s">
        <v>17711</v>
      </c>
      <c r="H4378" s="90" t="s">
        <v>913</v>
      </c>
      <c r="I4378" s="90" t="s">
        <v>1182</v>
      </c>
      <c r="J4378" s="116">
        <v>10143</v>
      </c>
      <c r="K4378" s="90" t="s">
        <v>1963</v>
      </c>
      <c r="L4378" s="90" t="s">
        <v>587</v>
      </c>
      <c r="M4378" s="94" t="str">
        <f t="shared" si="71"/>
        <v>VEDRIEL Jorge</v>
      </c>
      <c r="N4378" s="94" t="str">
        <f>IFERROR(VLOOKUP(A4378,'[2]CLASES-TEMPORADA 2022_2023-2023'!$A:$M,12,0),"")</f>
        <v/>
      </c>
      <c r="O4378" s="90" t="str">
        <f>IFERROR(VLOOKUP(A4378,'[2]CLASES-TEMPORADA 2022_2023-2023'!$A:$M,13,0),"")</f>
        <v/>
      </c>
    </row>
    <row r="4379" spans="1:15" s="94" customFormat="1" x14ac:dyDescent="0.2">
      <c r="A4379" s="116">
        <v>5790</v>
      </c>
      <c r="B4379" s="90" t="s">
        <v>8750</v>
      </c>
      <c r="C4379" s="90" t="s">
        <v>7478</v>
      </c>
      <c r="D4379" s="90" t="s">
        <v>1501</v>
      </c>
      <c r="E4379" s="90" t="s">
        <v>54</v>
      </c>
      <c r="F4379" s="90" t="s">
        <v>7480</v>
      </c>
      <c r="G4379" s="90" t="s">
        <v>17712</v>
      </c>
      <c r="H4379" s="90" t="s">
        <v>913</v>
      </c>
      <c r="I4379" s="90" t="s">
        <v>1150</v>
      </c>
      <c r="J4379" s="116">
        <v>439</v>
      </c>
      <c r="K4379" s="90" t="s">
        <v>1963</v>
      </c>
      <c r="L4379" s="90" t="s">
        <v>583</v>
      </c>
      <c r="M4379" s="94" t="str">
        <f t="shared" si="71"/>
        <v>VEDRIEL Carlos</v>
      </c>
      <c r="N4379" s="94" t="str">
        <f>IFERROR(VLOOKUP(A4379,'[2]CLASES-TEMPORADA 2022_2023-2023'!$A:$M,12,0),"")</f>
        <v/>
      </c>
      <c r="O4379" s="90" t="str">
        <f>IFERROR(VLOOKUP(A4379,'[2]CLASES-TEMPORADA 2022_2023-2023'!$A:$M,13,0),"")</f>
        <v/>
      </c>
    </row>
    <row r="4380" spans="1:15" s="94" customFormat="1" x14ac:dyDescent="0.2">
      <c r="A4380" s="116">
        <v>5786</v>
      </c>
      <c r="B4380" s="90" t="s">
        <v>8750</v>
      </c>
      <c r="C4380" s="90" t="s">
        <v>2434</v>
      </c>
      <c r="D4380" s="90" t="s">
        <v>2434</v>
      </c>
      <c r="E4380" s="90" t="s">
        <v>1271</v>
      </c>
      <c r="F4380" s="90" t="s">
        <v>7481</v>
      </c>
      <c r="G4380" s="90" t="s">
        <v>17713</v>
      </c>
      <c r="H4380" s="90" t="s">
        <v>920</v>
      </c>
      <c r="I4380" s="90" t="s">
        <v>1143</v>
      </c>
      <c r="J4380" s="116">
        <v>76</v>
      </c>
      <c r="K4380" s="90" t="s">
        <v>1963</v>
      </c>
      <c r="L4380" s="90" t="s">
        <v>583</v>
      </c>
      <c r="M4380" s="94" t="str">
        <f t="shared" si="71"/>
        <v>BERNABEU Luis</v>
      </c>
      <c r="N4380" s="94" t="str">
        <f>IFERROR(VLOOKUP(A4380,'[2]CLASES-TEMPORADA 2022_2023-2023'!$A:$M,12,0),"")</f>
        <v/>
      </c>
      <c r="O4380" s="90" t="str">
        <f>IFERROR(VLOOKUP(A4380,'[2]CLASES-TEMPORADA 2022_2023-2023'!$A:$M,13,0),"")</f>
        <v/>
      </c>
    </row>
    <row r="4381" spans="1:15" s="94" customFormat="1" x14ac:dyDescent="0.2">
      <c r="A4381" s="116">
        <v>5781</v>
      </c>
      <c r="B4381" s="90" t="s">
        <v>8750</v>
      </c>
      <c r="C4381" s="90" t="s">
        <v>84</v>
      </c>
      <c r="D4381" s="90" t="s">
        <v>1487</v>
      </c>
      <c r="E4381" s="90" t="s">
        <v>2598</v>
      </c>
      <c r="F4381" s="90" t="s">
        <v>7482</v>
      </c>
      <c r="G4381" s="90" t="s">
        <v>17714</v>
      </c>
      <c r="H4381" s="90" t="s">
        <v>913</v>
      </c>
      <c r="I4381" s="90" t="s">
        <v>1191</v>
      </c>
      <c r="J4381" s="116">
        <v>446</v>
      </c>
      <c r="K4381" s="90" t="s">
        <v>1963</v>
      </c>
      <c r="L4381" s="90" t="s">
        <v>583</v>
      </c>
      <c r="M4381" s="94" t="str">
        <f t="shared" si="71"/>
        <v>GONZALEZ Ismael</v>
      </c>
      <c r="N4381" s="94" t="str">
        <f>IFERROR(VLOOKUP(A4381,'[2]CLASES-TEMPORADA 2022_2023-2023'!$A:$M,12,0),"")</f>
        <v/>
      </c>
      <c r="O4381" s="90" t="str">
        <f>IFERROR(VLOOKUP(A4381,'[2]CLASES-TEMPORADA 2022_2023-2023'!$A:$M,13,0),"")</f>
        <v/>
      </c>
    </row>
    <row r="4382" spans="1:15" s="94" customFormat="1" x14ac:dyDescent="0.2">
      <c r="A4382" s="116">
        <v>5779</v>
      </c>
      <c r="B4382" s="90" t="s">
        <v>8750</v>
      </c>
      <c r="C4382" s="90" t="s">
        <v>84</v>
      </c>
      <c r="D4382" s="90" t="s">
        <v>1487</v>
      </c>
      <c r="E4382" s="90" t="s">
        <v>2385</v>
      </c>
      <c r="F4382" s="90" t="s">
        <v>6614</v>
      </c>
      <c r="G4382" s="90" t="s">
        <v>17715</v>
      </c>
      <c r="H4382" s="90" t="s">
        <v>913</v>
      </c>
      <c r="I4382" s="90" t="s">
        <v>1191</v>
      </c>
      <c r="J4382" s="116">
        <v>446</v>
      </c>
      <c r="K4382" s="90" t="s">
        <v>1963</v>
      </c>
      <c r="L4382" s="90" t="s">
        <v>583</v>
      </c>
      <c r="M4382" s="94" t="str">
        <f t="shared" si="71"/>
        <v>GONZALEZ Roberto</v>
      </c>
      <c r="N4382" s="94" t="str">
        <f>IFERROR(VLOOKUP(A4382,'[2]CLASES-TEMPORADA 2022_2023-2023'!$A:$M,12,0),"")</f>
        <v/>
      </c>
      <c r="O4382" s="90" t="str">
        <f>IFERROR(VLOOKUP(A4382,'[2]CLASES-TEMPORADA 2022_2023-2023'!$A:$M,13,0),"")</f>
        <v/>
      </c>
    </row>
    <row r="4383" spans="1:15" s="94" customFormat="1" x14ac:dyDescent="0.2">
      <c r="A4383" s="116">
        <v>5776</v>
      </c>
      <c r="B4383" s="90" t="s">
        <v>8750</v>
      </c>
      <c r="C4383" s="90" t="s">
        <v>1485</v>
      </c>
      <c r="D4383" s="90" t="s">
        <v>1486</v>
      </c>
      <c r="E4383" s="90" t="s">
        <v>75</v>
      </c>
      <c r="F4383" s="90" t="s">
        <v>7483</v>
      </c>
      <c r="G4383" s="90" t="s">
        <v>17716</v>
      </c>
      <c r="H4383" s="90" t="s">
        <v>913</v>
      </c>
      <c r="I4383" s="90" t="s">
        <v>1015</v>
      </c>
      <c r="J4383" s="116">
        <v>10154</v>
      </c>
      <c r="K4383" s="90" t="s">
        <v>1963</v>
      </c>
      <c r="L4383" s="90" t="s">
        <v>583</v>
      </c>
      <c r="M4383" s="94" t="str">
        <f t="shared" si="71"/>
        <v>HIGUERA Jorge</v>
      </c>
      <c r="N4383" s="94" t="str">
        <f>IFERROR(VLOOKUP(A4383,'[2]CLASES-TEMPORADA 2022_2023-2023'!$A:$M,12,0),"")</f>
        <v/>
      </c>
      <c r="O4383" s="90" t="str">
        <f>IFERROR(VLOOKUP(A4383,'[2]CLASES-TEMPORADA 2022_2023-2023'!$A:$M,13,0),"")</f>
        <v/>
      </c>
    </row>
    <row r="4384" spans="1:15" s="94" customFormat="1" x14ac:dyDescent="0.2">
      <c r="A4384" s="116">
        <v>5774</v>
      </c>
      <c r="B4384" s="90" t="s">
        <v>8750</v>
      </c>
      <c r="C4384" s="90" t="s">
        <v>1543</v>
      </c>
      <c r="D4384" s="90" t="s">
        <v>135</v>
      </c>
      <c r="E4384" s="90" t="s">
        <v>41</v>
      </c>
      <c r="F4384" s="90" t="s">
        <v>17717</v>
      </c>
      <c r="G4384" s="90" t="s">
        <v>17718</v>
      </c>
      <c r="H4384" s="90" t="s">
        <v>913</v>
      </c>
      <c r="I4384" s="90" t="s">
        <v>921</v>
      </c>
      <c r="J4384" s="116">
        <v>78</v>
      </c>
      <c r="K4384" s="90" t="s">
        <v>1963</v>
      </c>
      <c r="L4384" s="90" t="s">
        <v>583</v>
      </c>
      <c r="M4384" s="94" t="str">
        <f t="shared" si="71"/>
        <v>ARIAS David</v>
      </c>
      <c r="N4384" s="94" t="str">
        <f>IFERROR(VLOOKUP(A4384,'[2]CLASES-TEMPORADA 2022_2023-2023'!$A:$M,12,0),"")</f>
        <v/>
      </c>
      <c r="O4384" s="90" t="str">
        <f>IFERROR(VLOOKUP(A4384,'[2]CLASES-TEMPORADA 2022_2023-2023'!$A:$M,13,0),"")</f>
        <v/>
      </c>
    </row>
    <row r="4385" spans="1:15" s="94" customFormat="1" x14ac:dyDescent="0.2">
      <c r="A4385" s="116">
        <v>5773</v>
      </c>
      <c r="B4385" s="90" t="s">
        <v>8750</v>
      </c>
      <c r="C4385" s="90" t="s">
        <v>29</v>
      </c>
      <c r="D4385" s="90" t="s">
        <v>46</v>
      </c>
      <c r="E4385" s="90" t="s">
        <v>20</v>
      </c>
      <c r="F4385" s="90" t="s">
        <v>7484</v>
      </c>
      <c r="G4385" s="90" t="s">
        <v>17719</v>
      </c>
      <c r="H4385" s="90" t="s">
        <v>920</v>
      </c>
      <c r="I4385" s="90" t="s">
        <v>921</v>
      </c>
      <c r="J4385" s="116">
        <v>78</v>
      </c>
      <c r="K4385" s="90" t="s">
        <v>1963</v>
      </c>
      <c r="L4385" s="90" t="s">
        <v>583</v>
      </c>
      <c r="M4385" s="94" t="str">
        <f t="shared" si="71"/>
        <v>SANCHEZ Adrian</v>
      </c>
      <c r="N4385" s="94" t="str">
        <f>IFERROR(VLOOKUP(A4385,'[2]CLASES-TEMPORADA 2022_2023-2023'!$A:$M,12,0),"")</f>
        <v/>
      </c>
      <c r="O4385" s="90" t="str">
        <f>IFERROR(VLOOKUP(A4385,'[2]CLASES-TEMPORADA 2022_2023-2023'!$A:$M,13,0),"")</f>
        <v/>
      </c>
    </row>
    <row r="4386" spans="1:15" s="94" customFormat="1" x14ac:dyDescent="0.2">
      <c r="A4386" s="116">
        <v>5771</v>
      </c>
      <c r="B4386" s="90" t="s">
        <v>8750</v>
      </c>
      <c r="C4386" s="90" t="s">
        <v>139</v>
      </c>
      <c r="D4386" s="90" t="s">
        <v>1838</v>
      </c>
      <c r="E4386" s="90" t="s">
        <v>57</v>
      </c>
      <c r="F4386" s="90" t="s">
        <v>7485</v>
      </c>
      <c r="G4386" s="90" t="s">
        <v>17720</v>
      </c>
      <c r="H4386" s="90" t="s">
        <v>920</v>
      </c>
      <c r="I4386" s="90" t="s">
        <v>1183</v>
      </c>
      <c r="J4386" s="116">
        <v>600</v>
      </c>
      <c r="K4386" s="90" t="s">
        <v>1963</v>
      </c>
      <c r="L4386" s="90" t="s">
        <v>583</v>
      </c>
      <c r="M4386" s="94" t="str">
        <f t="shared" si="71"/>
        <v>PALACIOS Fernando</v>
      </c>
      <c r="N4386" s="94" t="str">
        <f>IFERROR(VLOOKUP(A4386,'[2]CLASES-TEMPORADA 2022_2023-2023'!$A:$M,12,0),"")</f>
        <v/>
      </c>
      <c r="O4386" s="90" t="str">
        <f>IFERROR(VLOOKUP(A4386,'[2]CLASES-TEMPORADA 2022_2023-2023'!$A:$M,13,0),"")</f>
        <v/>
      </c>
    </row>
    <row r="4387" spans="1:15" s="94" customFormat="1" x14ac:dyDescent="0.2">
      <c r="A4387" s="116">
        <v>5764</v>
      </c>
      <c r="B4387" s="90" t="s">
        <v>8750</v>
      </c>
      <c r="C4387" s="90" t="s">
        <v>3542</v>
      </c>
      <c r="D4387" s="90" t="s">
        <v>6574</v>
      </c>
      <c r="E4387" s="90" t="s">
        <v>110</v>
      </c>
      <c r="F4387" s="90" t="s">
        <v>7414</v>
      </c>
      <c r="G4387" s="90" t="s">
        <v>17721</v>
      </c>
      <c r="H4387" s="90" t="s">
        <v>920</v>
      </c>
      <c r="I4387" s="90" t="s">
        <v>1183</v>
      </c>
      <c r="J4387" s="116">
        <v>600</v>
      </c>
      <c r="K4387" s="90" t="s">
        <v>1963</v>
      </c>
      <c r="L4387" s="90" t="s">
        <v>583</v>
      </c>
      <c r="M4387" s="94" t="str">
        <f t="shared" si="71"/>
        <v>AREVALO Alvaro</v>
      </c>
      <c r="N4387" s="94" t="str">
        <f>IFERROR(VLOOKUP(A4387,'[2]CLASES-TEMPORADA 2022_2023-2023'!$A:$M,12,0),"")</f>
        <v/>
      </c>
      <c r="O4387" s="90" t="str">
        <f>IFERROR(VLOOKUP(A4387,'[2]CLASES-TEMPORADA 2022_2023-2023'!$A:$M,13,0),"")</f>
        <v/>
      </c>
    </row>
    <row r="4388" spans="1:15" s="94" customFormat="1" x14ac:dyDescent="0.2">
      <c r="A4388" s="116">
        <v>5762</v>
      </c>
      <c r="B4388" s="90" t="s">
        <v>8750</v>
      </c>
      <c r="C4388" s="90" t="s">
        <v>29</v>
      </c>
      <c r="D4388" s="90" t="s">
        <v>28</v>
      </c>
      <c r="E4388" s="90" t="s">
        <v>75</v>
      </c>
      <c r="F4388" s="90" t="s">
        <v>2539</v>
      </c>
      <c r="G4388" s="90" t="s">
        <v>17722</v>
      </c>
      <c r="H4388" s="90" t="s">
        <v>913</v>
      </c>
      <c r="I4388" s="90" t="s">
        <v>944</v>
      </c>
      <c r="J4388" s="116">
        <v>266</v>
      </c>
      <c r="K4388" s="90" t="s">
        <v>1963</v>
      </c>
      <c r="L4388" s="90" t="s">
        <v>583</v>
      </c>
      <c r="M4388" s="94" t="str">
        <f t="shared" si="71"/>
        <v>SANCHEZ Jorge</v>
      </c>
      <c r="N4388" s="94" t="str">
        <f>IFERROR(VLOOKUP(A4388,'[2]CLASES-TEMPORADA 2022_2023-2023'!$A:$M,12,0),"")</f>
        <v/>
      </c>
      <c r="O4388" s="90" t="str">
        <f>IFERROR(VLOOKUP(A4388,'[2]CLASES-TEMPORADA 2022_2023-2023'!$A:$M,13,0),"")</f>
        <v/>
      </c>
    </row>
    <row r="4389" spans="1:15" s="94" customFormat="1" x14ac:dyDescent="0.2">
      <c r="A4389" s="116">
        <v>5750</v>
      </c>
      <c r="B4389" s="90" t="s">
        <v>8750</v>
      </c>
      <c r="C4389" s="90" t="s">
        <v>92</v>
      </c>
      <c r="D4389" s="90" t="s">
        <v>37</v>
      </c>
      <c r="E4389" s="90" t="s">
        <v>23</v>
      </c>
      <c r="F4389" s="90" t="s">
        <v>17723</v>
      </c>
      <c r="G4389" s="90" t="s">
        <v>17724</v>
      </c>
      <c r="H4389" s="90" t="s">
        <v>920</v>
      </c>
      <c r="I4389" s="90" t="s">
        <v>400</v>
      </c>
      <c r="J4389" s="116">
        <v>737</v>
      </c>
      <c r="K4389" s="90" t="s">
        <v>1963</v>
      </c>
      <c r="L4389" s="90" t="s">
        <v>591</v>
      </c>
      <c r="M4389" s="94" t="str">
        <f t="shared" si="71"/>
        <v>MENDEZ Manuel</v>
      </c>
      <c r="N4389" s="94" t="str">
        <f>IFERROR(VLOOKUP(A4389,'[2]CLASES-TEMPORADA 2022_2023-2023'!$A:$M,12,0),"")</f>
        <v/>
      </c>
      <c r="O4389" s="90" t="str">
        <f>IFERROR(VLOOKUP(A4389,'[2]CLASES-TEMPORADA 2022_2023-2023'!$A:$M,13,0),"")</f>
        <v/>
      </c>
    </row>
    <row r="4390" spans="1:15" s="94" customFormat="1" x14ac:dyDescent="0.2">
      <c r="A4390" s="116">
        <v>5725</v>
      </c>
      <c r="B4390" s="90" t="s">
        <v>8750</v>
      </c>
      <c r="C4390" s="90" t="s">
        <v>3126</v>
      </c>
      <c r="D4390" s="90" t="s">
        <v>17725</v>
      </c>
      <c r="E4390" s="90" t="s">
        <v>2601</v>
      </c>
      <c r="F4390" s="90" t="s">
        <v>17726</v>
      </c>
      <c r="G4390" s="90" t="s">
        <v>17727</v>
      </c>
      <c r="H4390" s="90" t="s">
        <v>909</v>
      </c>
      <c r="I4390" s="90" t="s">
        <v>981</v>
      </c>
      <c r="J4390" s="116">
        <v>641</v>
      </c>
      <c r="K4390" s="90" t="s">
        <v>1963</v>
      </c>
      <c r="L4390" s="90" t="s">
        <v>520</v>
      </c>
      <c r="M4390" s="94" t="str">
        <f t="shared" si="71"/>
        <v>CAMPO Jacobo</v>
      </c>
      <c r="N4390" s="94" t="str">
        <f>IFERROR(VLOOKUP(A4390,'[2]CLASES-TEMPORADA 2022_2023-2023'!$A:$M,12,0),"")</f>
        <v/>
      </c>
      <c r="O4390" s="90" t="str">
        <f>IFERROR(VLOOKUP(A4390,'[2]CLASES-TEMPORADA 2022_2023-2023'!$A:$M,13,0),"")</f>
        <v/>
      </c>
    </row>
    <row r="4391" spans="1:15" s="94" customFormat="1" x14ac:dyDescent="0.2">
      <c r="A4391" s="116">
        <v>5716</v>
      </c>
      <c r="B4391" s="90" t="s">
        <v>8750</v>
      </c>
      <c r="C4391" s="90" t="s">
        <v>32</v>
      </c>
      <c r="D4391" s="90" t="s">
        <v>1294</v>
      </c>
      <c r="E4391" s="90" t="s">
        <v>7486</v>
      </c>
      <c r="F4391" s="90" t="s">
        <v>7487</v>
      </c>
      <c r="G4391" s="90" t="s">
        <v>17728</v>
      </c>
      <c r="H4391" s="90" t="s">
        <v>913</v>
      </c>
      <c r="I4391" s="90" t="s">
        <v>1119</v>
      </c>
      <c r="J4391" s="116">
        <v>534</v>
      </c>
      <c r="K4391" s="90" t="s">
        <v>1963</v>
      </c>
      <c r="L4391" s="90" t="s">
        <v>520</v>
      </c>
      <c r="M4391" s="94" t="str">
        <f t="shared" si="71"/>
        <v>SANTIAGO Cristofer</v>
      </c>
      <c r="N4391" s="94" t="str">
        <f>IFERROR(VLOOKUP(A4391,'[2]CLASES-TEMPORADA 2022_2023-2023'!$A:$M,12,0),"")</f>
        <v/>
      </c>
      <c r="O4391" s="90" t="str">
        <f>IFERROR(VLOOKUP(A4391,'[2]CLASES-TEMPORADA 2022_2023-2023'!$A:$M,13,0),"")</f>
        <v/>
      </c>
    </row>
    <row r="4392" spans="1:15" s="94" customFormat="1" x14ac:dyDescent="0.2">
      <c r="A4392" s="116">
        <v>5689</v>
      </c>
      <c r="B4392" s="90" t="s">
        <v>8750</v>
      </c>
      <c r="C4392" s="90" t="s">
        <v>964</v>
      </c>
      <c r="D4392" s="90" t="s">
        <v>965</v>
      </c>
      <c r="E4392" s="90" t="s">
        <v>77</v>
      </c>
      <c r="F4392" s="90" t="s">
        <v>7488</v>
      </c>
      <c r="G4392" s="90" t="s">
        <v>17729</v>
      </c>
      <c r="H4392" s="90" t="s">
        <v>913</v>
      </c>
      <c r="I4392" s="90" t="s">
        <v>966</v>
      </c>
      <c r="J4392" s="116">
        <v>502</v>
      </c>
      <c r="K4392" s="90" t="s">
        <v>1963</v>
      </c>
      <c r="L4392" s="90" t="s">
        <v>520</v>
      </c>
      <c r="M4392" s="94" t="str">
        <f t="shared" si="71"/>
        <v>SEOANE Alberto</v>
      </c>
      <c r="N4392" s="94">
        <f>IFERROR(VLOOKUP(A4392,'[2]CLASES-TEMPORADA 2022_2023-2023'!$A:$M,12,0),"")</f>
        <v>6</v>
      </c>
      <c r="O4392" s="90">
        <f>IFERROR(VLOOKUP(A4392,'[2]CLASES-TEMPORADA 2022_2023-2023'!$A:$M,13,0),"")</f>
        <v>0</v>
      </c>
    </row>
    <row r="4393" spans="1:15" s="94" customFormat="1" x14ac:dyDescent="0.2">
      <c r="A4393" s="116">
        <v>5688</v>
      </c>
      <c r="B4393" s="90" t="s">
        <v>8750</v>
      </c>
      <c r="C4393" s="90" t="s">
        <v>1543</v>
      </c>
      <c r="D4393" s="90" t="s">
        <v>6424</v>
      </c>
      <c r="E4393" s="90" t="s">
        <v>20</v>
      </c>
      <c r="F4393" s="90" t="s">
        <v>17730</v>
      </c>
      <c r="G4393" s="90" t="s">
        <v>17731</v>
      </c>
      <c r="H4393" s="90" t="s">
        <v>913</v>
      </c>
      <c r="I4393" s="90" t="s">
        <v>966</v>
      </c>
      <c r="J4393" s="116">
        <v>502</v>
      </c>
      <c r="K4393" s="90" t="s">
        <v>1963</v>
      </c>
      <c r="L4393" s="90" t="s">
        <v>520</v>
      </c>
      <c r="M4393" s="94" t="str">
        <f t="shared" si="71"/>
        <v>ARIAS Adrian</v>
      </c>
      <c r="N4393" s="94" t="str">
        <f>IFERROR(VLOOKUP(A4393,'[2]CLASES-TEMPORADA 2022_2023-2023'!$A:$M,12,0),"")</f>
        <v/>
      </c>
      <c r="O4393" s="90" t="str">
        <f>IFERROR(VLOOKUP(A4393,'[2]CLASES-TEMPORADA 2022_2023-2023'!$A:$M,13,0),"")</f>
        <v/>
      </c>
    </row>
    <row r="4394" spans="1:15" s="94" customFormat="1" x14ac:dyDescent="0.2">
      <c r="A4394" s="116">
        <v>5679</v>
      </c>
      <c r="B4394" s="90" t="s">
        <v>8750</v>
      </c>
      <c r="C4394" s="90" t="s">
        <v>980</v>
      </c>
      <c r="D4394" s="90" t="s">
        <v>21</v>
      </c>
      <c r="E4394" s="90" t="s">
        <v>17732</v>
      </c>
      <c r="F4394" s="90" t="s">
        <v>6851</v>
      </c>
      <c r="G4394" s="90" t="s">
        <v>17733</v>
      </c>
      <c r="H4394" s="90" t="s">
        <v>913</v>
      </c>
      <c r="I4394" s="90" t="s">
        <v>935</v>
      </c>
      <c r="J4394" s="116">
        <v>233</v>
      </c>
      <c r="K4394" s="90" t="s">
        <v>1963</v>
      </c>
      <c r="L4394" s="90" t="s">
        <v>520</v>
      </c>
      <c r="M4394" s="94" t="str">
        <f t="shared" si="71"/>
        <v>PIÑEIRO Ishai</v>
      </c>
      <c r="N4394" s="94" t="str">
        <f>IFERROR(VLOOKUP(A4394,'[2]CLASES-TEMPORADA 2022_2023-2023'!$A:$M,12,0),"")</f>
        <v/>
      </c>
      <c r="O4394" s="90" t="str">
        <f>IFERROR(VLOOKUP(A4394,'[2]CLASES-TEMPORADA 2022_2023-2023'!$A:$M,13,0),"")</f>
        <v/>
      </c>
    </row>
    <row r="4395" spans="1:15" s="94" customFormat="1" x14ac:dyDescent="0.2">
      <c r="A4395" s="116">
        <v>5678</v>
      </c>
      <c r="B4395" s="90" t="s">
        <v>8750</v>
      </c>
      <c r="C4395" s="90" t="s">
        <v>7489</v>
      </c>
      <c r="D4395" s="90" t="s">
        <v>7490</v>
      </c>
      <c r="E4395" s="90" t="s">
        <v>7491</v>
      </c>
      <c r="F4395" s="90" t="s">
        <v>7492</v>
      </c>
      <c r="G4395" s="90" t="s">
        <v>17734</v>
      </c>
      <c r="H4395" s="90" t="s">
        <v>913</v>
      </c>
      <c r="I4395" s="90" t="s">
        <v>1133</v>
      </c>
      <c r="J4395" s="116">
        <v>43</v>
      </c>
      <c r="K4395" s="90" t="s">
        <v>1963</v>
      </c>
      <c r="L4395" s="90" t="s">
        <v>520</v>
      </c>
      <c r="M4395" s="94" t="str">
        <f t="shared" si="71"/>
        <v>CORREA Andres Guillermo</v>
      </c>
      <c r="N4395" s="94" t="str">
        <f>IFERROR(VLOOKUP(A4395,'[2]CLASES-TEMPORADA 2022_2023-2023'!$A:$M,12,0),"")</f>
        <v/>
      </c>
      <c r="O4395" s="90" t="str">
        <f>IFERROR(VLOOKUP(A4395,'[2]CLASES-TEMPORADA 2022_2023-2023'!$A:$M,13,0),"")</f>
        <v/>
      </c>
    </row>
    <row r="4396" spans="1:15" s="94" customFormat="1" x14ac:dyDescent="0.2">
      <c r="A4396" s="116">
        <v>5675</v>
      </c>
      <c r="B4396" s="90" t="s">
        <v>10851</v>
      </c>
      <c r="C4396" s="90" t="s">
        <v>7493</v>
      </c>
      <c r="D4396" s="90" t="s">
        <v>7494</v>
      </c>
      <c r="E4396" s="90" t="s">
        <v>7495</v>
      </c>
      <c r="F4396" s="90" t="s">
        <v>7496</v>
      </c>
      <c r="G4396" s="90" t="s">
        <v>17735</v>
      </c>
      <c r="H4396" s="90" t="s">
        <v>913</v>
      </c>
      <c r="I4396" s="90" t="s">
        <v>1127</v>
      </c>
      <c r="J4396" s="116">
        <v>67</v>
      </c>
      <c r="K4396" s="90" t="s">
        <v>1963</v>
      </c>
      <c r="L4396" s="90" t="s">
        <v>520</v>
      </c>
      <c r="M4396" s="94" t="str">
        <f t="shared" si="71"/>
        <v>BOLAÑO Estefania</v>
      </c>
      <c r="N4396" s="94" t="str">
        <f>IFERROR(VLOOKUP(A4396,'[2]CLASES-TEMPORADA 2022_2023-2023'!$A:$M,12,0),"")</f>
        <v/>
      </c>
      <c r="O4396" s="90" t="str">
        <f>IFERROR(VLOOKUP(A4396,'[2]CLASES-TEMPORADA 2022_2023-2023'!$A:$M,13,0),"")</f>
        <v/>
      </c>
    </row>
    <row r="4397" spans="1:15" s="94" customFormat="1" x14ac:dyDescent="0.2">
      <c r="A4397" s="116">
        <v>5669</v>
      </c>
      <c r="B4397" s="90" t="s">
        <v>8750</v>
      </c>
      <c r="C4397" s="90" t="s">
        <v>1483</v>
      </c>
      <c r="D4397" s="90" t="s">
        <v>25</v>
      </c>
      <c r="E4397" s="90" t="s">
        <v>7497</v>
      </c>
      <c r="F4397" s="90" t="s">
        <v>6637</v>
      </c>
      <c r="G4397" s="90" t="s">
        <v>17736</v>
      </c>
      <c r="H4397" s="90" t="s">
        <v>920</v>
      </c>
      <c r="I4397" s="90" t="s">
        <v>1133</v>
      </c>
      <c r="J4397" s="116">
        <v>43</v>
      </c>
      <c r="K4397" s="90" t="s">
        <v>1963</v>
      </c>
      <c r="L4397" s="90" t="s">
        <v>520</v>
      </c>
      <c r="M4397" s="94" t="str">
        <f t="shared" si="71"/>
        <v>REGUEIRO Antonio Angel</v>
      </c>
      <c r="N4397" s="94" t="str">
        <f>IFERROR(VLOOKUP(A4397,'[2]CLASES-TEMPORADA 2022_2023-2023'!$A:$M,12,0),"")</f>
        <v/>
      </c>
      <c r="O4397" s="90" t="str">
        <f>IFERROR(VLOOKUP(A4397,'[2]CLASES-TEMPORADA 2022_2023-2023'!$A:$M,13,0),"")</f>
        <v/>
      </c>
    </row>
    <row r="4398" spans="1:15" s="94" customFormat="1" x14ac:dyDescent="0.2">
      <c r="A4398" s="116">
        <v>5668</v>
      </c>
      <c r="B4398" s="90" t="s">
        <v>8750</v>
      </c>
      <c r="C4398" s="90" t="s">
        <v>1483</v>
      </c>
      <c r="D4398" s="90" t="s">
        <v>25</v>
      </c>
      <c r="E4398" s="90" t="s">
        <v>2785</v>
      </c>
      <c r="F4398" s="90" t="s">
        <v>7498</v>
      </c>
      <c r="G4398" s="90" t="s">
        <v>17737</v>
      </c>
      <c r="H4398" s="90" t="s">
        <v>920</v>
      </c>
      <c r="I4398" s="90" t="s">
        <v>1133</v>
      </c>
      <c r="J4398" s="116">
        <v>43</v>
      </c>
      <c r="K4398" s="90" t="s">
        <v>1963</v>
      </c>
      <c r="L4398" s="90" t="s">
        <v>520</v>
      </c>
      <c r="M4398" s="94" t="str">
        <f t="shared" si="71"/>
        <v>REGUEIRO Julio</v>
      </c>
      <c r="N4398" s="94" t="str">
        <f>IFERROR(VLOOKUP(A4398,'[2]CLASES-TEMPORADA 2022_2023-2023'!$A:$M,12,0),"")</f>
        <v/>
      </c>
      <c r="O4398" s="90" t="str">
        <f>IFERROR(VLOOKUP(A4398,'[2]CLASES-TEMPORADA 2022_2023-2023'!$A:$M,13,0),"")</f>
        <v/>
      </c>
    </row>
    <row r="4399" spans="1:15" s="94" customFormat="1" x14ac:dyDescent="0.2">
      <c r="A4399" s="116">
        <v>5612</v>
      </c>
      <c r="B4399" s="90" t="s">
        <v>8750</v>
      </c>
      <c r="C4399" s="90" t="s">
        <v>25</v>
      </c>
      <c r="D4399" s="90" t="s">
        <v>1497</v>
      </c>
      <c r="E4399" s="90" t="s">
        <v>3715</v>
      </c>
      <c r="F4399" s="90" t="s">
        <v>7499</v>
      </c>
      <c r="G4399" s="90" t="s">
        <v>17738</v>
      </c>
      <c r="H4399" s="90" t="s">
        <v>913</v>
      </c>
      <c r="I4399" s="90" t="s">
        <v>1096</v>
      </c>
      <c r="J4399" s="116">
        <v>10136</v>
      </c>
      <c r="K4399" s="90" t="s">
        <v>1963</v>
      </c>
      <c r="L4399" s="90" t="s">
        <v>593</v>
      </c>
      <c r="M4399" s="94" t="str">
        <f t="shared" si="71"/>
        <v>MARTINEZ Aaron</v>
      </c>
      <c r="N4399" s="94" t="str">
        <f>IFERROR(VLOOKUP(A4399,'[2]CLASES-TEMPORADA 2022_2023-2023'!$A:$M,12,0),"")</f>
        <v/>
      </c>
      <c r="O4399" s="90" t="str">
        <f>IFERROR(VLOOKUP(A4399,'[2]CLASES-TEMPORADA 2022_2023-2023'!$A:$M,13,0),"")</f>
        <v/>
      </c>
    </row>
    <row r="4400" spans="1:15" s="94" customFormat="1" x14ac:dyDescent="0.2">
      <c r="A4400" s="116">
        <v>5608</v>
      </c>
      <c r="B4400" s="90" t="s">
        <v>8750</v>
      </c>
      <c r="C4400" s="90" t="s">
        <v>86</v>
      </c>
      <c r="D4400" s="90" t="s">
        <v>17739</v>
      </c>
      <c r="E4400" s="90" t="s">
        <v>1107</v>
      </c>
      <c r="F4400" s="90" t="s">
        <v>17740</v>
      </c>
      <c r="G4400" s="90" t="s">
        <v>17741</v>
      </c>
      <c r="H4400" s="90" t="s">
        <v>913</v>
      </c>
      <c r="I4400" s="90" t="s">
        <v>1931</v>
      </c>
      <c r="J4400" s="116">
        <v>10472</v>
      </c>
      <c r="K4400" s="90" t="s">
        <v>1963</v>
      </c>
      <c r="L4400" s="90" t="s">
        <v>593</v>
      </c>
      <c r="M4400" s="94" t="str">
        <f t="shared" si="71"/>
        <v>RAMIREZ Hector</v>
      </c>
      <c r="N4400" s="94" t="str">
        <f>IFERROR(VLOOKUP(A4400,'[2]CLASES-TEMPORADA 2022_2023-2023'!$A:$M,12,0),"")</f>
        <v/>
      </c>
      <c r="O4400" s="90" t="str">
        <f>IFERROR(VLOOKUP(A4400,'[2]CLASES-TEMPORADA 2022_2023-2023'!$A:$M,13,0),"")</f>
        <v/>
      </c>
    </row>
    <row r="4401" spans="1:15" s="94" customFormat="1" x14ac:dyDescent="0.2">
      <c r="A4401" s="116">
        <v>5587</v>
      </c>
      <c r="B4401" s="90" t="s">
        <v>8750</v>
      </c>
      <c r="C4401" s="90" t="s">
        <v>4644</v>
      </c>
      <c r="D4401" s="90" t="s">
        <v>7255</v>
      </c>
      <c r="E4401" s="90" t="s">
        <v>2825</v>
      </c>
      <c r="F4401" s="90" t="s">
        <v>7500</v>
      </c>
      <c r="G4401" s="90" t="s">
        <v>17742</v>
      </c>
      <c r="H4401" s="90" t="s">
        <v>913</v>
      </c>
      <c r="I4401" s="90" t="s">
        <v>1192</v>
      </c>
      <c r="J4401" s="116">
        <v>653</v>
      </c>
      <c r="K4401" s="90" t="s">
        <v>1963</v>
      </c>
      <c r="L4401" s="90" t="s">
        <v>593</v>
      </c>
      <c r="M4401" s="94" t="str">
        <f t="shared" si="71"/>
        <v>BATISTA Samuel</v>
      </c>
      <c r="N4401" s="94" t="str">
        <f>IFERROR(VLOOKUP(A4401,'[2]CLASES-TEMPORADA 2022_2023-2023'!$A:$M,12,0),"")</f>
        <v/>
      </c>
      <c r="O4401" s="90" t="str">
        <f>IFERROR(VLOOKUP(A4401,'[2]CLASES-TEMPORADA 2022_2023-2023'!$A:$M,13,0),"")</f>
        <v/>
      </c>
    </row>
    <row r="4402" spans="1:15" s="94" customFormat="1" x14ac:dyDescent="0.2">
      <c r="A4402" s="116">
        <v>5575</v>
      </c>
      <c r="B4402" s="90" t="s">
        <v>8750</v>
      </c>
      <c r="C4402" s="90" t="s">
        <v>84</v>
      </c>
      <c r="D4402" s="90" t="s">
        <v>29</v>
      </c>
      <c r="E4402" s="90" t="s">
        <v>43</v>
      </c>
      <c r="F4402" s="90" t="s">
        <v>7501</v>
      </c>
      <c r="G4402" s="90" t="s">
        <v>17743</v>
      </c>
      <c r="H4402" s="90" t="s">
        <v>913</v>
      </c>
      <c r="I4402" s="90" t="s">
        <v>1190</v>
      </c>
      <c r="J4402" s="116">
        <v>636</v>
      </c>
      <c r="K4402" s="90" t="s">
        <v>1963</v>
      </c>
      <c r="L4402" s="90" t="s">
        <v>593</v>
      </c>
      <c r="M4402" s="94" t="str">
        <f t="shared" si="71"/>
        <v>GONZALEZ Antonio</v>
      </c>
      <c r="N4402" s="94" t="str">
        <f>IFERROR(VLOOKUP(A4402,'[2]CLASES-TEMPORADA 2022_2023-2023'!$A:$M,12,0),"")</f>
        <v/>
      </c>
      <c r="O4402" s="90" t="str">
        <f>IFERROR(VLOOKUP(A4402,'[2]CLASES-TEMPORADA 2022_2023-2023'!$A:$M,13,0),"")</f>
        <v/>
      </c>
    </row>
    <row r="4403" spans="1:15" s="94" customFormat="1" x14ac:dyDescent="0.2">
      <c r="A4403" s="116">
        <v>5574</v>
      </c>
      <c r="B4403" s="90" t="s">
        <v>8750</v>
      </c>
      <c r="C4403" s="90" t="s">
        <v>92</v>
      </c>
      <c r="D4403" s="90" t="s">
        <v>1328</v>
      </c>
      <c r="E4403" s="90" t="s">
        <v>6339</v>
      </c>
      <c r="F4403" s="90" t="s">
        <v>7502</v>
      </c>
      <c r="G4403" s="90" t="s">
        <v>17744</v>
      </c>
      <c r="H4403" s="90" t="s">
        <v>913</v>
      </c>
      <c r="I4403" s="90" t="s">
        <v>1190</v>
      </c>
      <c r="J4403" s="116">
        <v>636</v>
      </c>
      <c r="K4403" s="90" t="s">
        <v>1963</v>
      </c>
      <c r="L4403" s="90" t="s">
        <v>593</v>
      </c>
      <c r="M4403" s="94" t="str">
        <f t="shared" si="71"/>
        <v>MENDEZ Moises</v>
      </c>
      <c r="N4403" s="94" t="str">
        <f>IFERROR(VLOOKUP(A4403,'[2]CLASES-TEMPORADA 2022_2023-2023'!$A:$M,12,0),"")</f>
        <v/>
      </c>
      <c r="O4403" s="90" t="str">
        <f>IFERROR(VLOOKUP(A4403,'[2]CLASES-TEMPORADA 2022_2023-2023'!$A:$M,13,0),"")</f>
        <v/>
      </c>
    </row>
    <row r="4404" spans="1:15" s="94" customFormat="1" x14ac:dyDescent="0.2">
      <c r="A4404" s="116">
        <v>5570</v>
      </c>
      <c r="B4404" s="90" t="s">
        <v>8750</v>
      </c>
      <c r="C4404" s="90" t="s">
        <v>92</v>
      </c>
      <c r="D4404" s="90" t="s">
        <v>1379</v>
      </c>
      <c r="E4404" s="90" t="s">
        <v>2827</v>
      </c>
      <c r="F4404" s="90" t="s">
        <v>7503</v>
      </c>
      <c r="G4404" s="90" t="s">
        <v>17745</v>
      </c>
      <c r="H4404" s="90" t="s">
        <v>913</v>
      </c>
      <c r="I4404" s="90" t="s">
        <v>1190</v>
      </c>
      <c r="J4404" s="116">
        <v>636</v>
      </c>
      <c r="K4404" s="90" t="s">
        <v>1963</v>
      </c>
      <c r="L4404" s="90" t="s">
        <v>593</v>
      </c>
      <c r="M4404" s="94" t="str">
        <f t="shared" si="71"/>
        <v>MENDEZ Victor Manuel</v>
      </c>
      <c r="N4404" s="94" t="str">
        <f>IFERROR(VLOOKUP(A4404,'[2]CLASES-TEMPORADA 2022_2023-2023'!$A:$M,12,0),"")</f>
        <v/>
      </c>
      <c r="O4404" s="90" t="str">
        <f>IFERROR(VLOOKUP(A4404,'[2]CLASES-TEMPORADA 2022_2023-2023'!$A:$M,13,0),"")</f>
        <v/>
      </c>
    </row>
    <row r="4405" spans="1:15" s="94" customFormat="1" x14ac:dyDescent="0.2">
      <c r="A4405" s="116">
        <v>5569</v>
      </c>
      <c r="B4405" s="90" t="s">
        <v>8750</v>
      </c>
      <c r="C4405" s="90" t="s">
        <v>69</v>
      </c>
      <c r="D4405" s="90" t="s">
        <v>1081</v>
      </c>
      <c r="E4405" s="90" t="s">
        <v>7504</v>
      </c>
      <c r="F4405" s="90" t="s">
        <v>7505</v>
      </c>
      <c r="G4405" s="90" t="s">
        <v>17746</v>
      </c>
      <c r="H4405" s="90" t="s">
        <v>913</v>
      </c>
      <c r="I4405" s="90" t="s">
        <v>1190</v>
      </c>
      <c r="J4405" s="116">
        <v>636</v>
      </c>
      <c r="K4405" s="90" t="s">
        <v>1963</v>
      </c>
      <c r="L4405" s="90" t="s">
        <v>593</v>
      </c>
      <c r="M4405" s="94" t="str">
        <f t="shared" si="71"/>
        <v>PEREZ Ramon Ernesto</v>
      </c>
      <c r="N4405" s="94" t="str">
        <f>IFERROR(VLOOKUP(A4405,'[2]CLASES-TEMPORADA 2022_2023-2023'!$A:$M,12,0),"")</f>
        <v/>
      </c>
      <c r="O4405" s="90" t="str">
        <f>IFERROR(VLOOKUP(A4405,'[2]CLASES-TEMPORADA 2022_2023-2023'!$A:$M,13,0),"")</f>
        <v/>
      </c>
    </row>
    <row r="4406" spans="1:15" s="94" customFormat="1" x14ac:dyDescent="0.2">
      <c r="A4406" s="116">
        <v>5564</v>
      </c>
      <c r="B4406" s="90" t="s">
        <v>8750</v>
      </c>
      <c r="C4406" s="90" t="s">
        <v>69</v>
      </c>
      <c r="D4406" s="90" t="s">
        <v>1849</v>
      </c>
      <c r="E4406" s="90" t="s">
        <v>970</v>
      </c>
      <c r="F4406" s="90" t="s">
        <v>7506</v>
      </c>
      <c r="G4406" s="90" t="s">
        <v>17747</v>
      </c>
      <c r="H4406" s="90" t="s">
        <v>920</v>
      </c>
      <c r="I4406" s="90" t="s">
        <v>1248</v>
      </c>
      <c r="J4406" s="116">
        <v>349</v>
      </c>
      <c r="K4406" s="90" t="s">
        <v>1963</v>
      </c>
      <c r="L4406" s="90" t="s">
        <v>593</v>
      </c>
      <c r="M4406" s="94" t="str">
        <f t="shared" si="71"/>
        <v>PEREZ Oscar</v>
      </c>
      <c r="N4406" s="94" t="str">
        <f>IFERROR(VLOOKUP(A4406,'[2]CLASES-TEMPORADA 2022_2023-2023'!$A:$M,12,0),"")</f>
        <v/>
      </c>
      <c r="O4406" s="90" t="str">
        <f>IFERROR(VLOOKUP(A4406,'[2]CLASES-TEMPORADA 2022_2023-2023'!$A:$M,13,0),"")</f>
        <v/>
      </c>
    </row>
    <row r="4407" spans="1:15" s="94" customFormat="1" x14ac:dyDescent="0.2">
      <c r="A4407" s="116">
        <v>5561</v>
      </c>
      <c r="B4407" s="90" t="s">
        <v>10851</v>
      </c>
      <c r="C4407" s="90" t="s">
        <v>21</v>
      </c>
      <c r="D4407" s="90" t="s">
        <v>46</v>
      </c>
      <c r="E4407" s="90" t="s">
        <v>7507</v>
      </c>
      <c r="F4407" s="90" t="s">
        <v>7508</v>
      </c>
      <c r="G4407" s="90" t="s">
        <v>17748</v>
      </c>
      <c r="H4407" s="90" t="s">
        <v>913</v>
      </c>
      <c r="I4407" s="90" t="s">
        <v>979</v>
      </c>
      <c r="J4407" s="116">
        <v>634</v>
      </c>
      <c r="K4407" s="90" t="s">
        <v>1963</v>
      </c>
      <c r="L4407" s="90" t="s">
        <v>593</v>
      </c>
      <c r="M4407" s="94" t="str">
        <f t="shared" si="71"/>
        <v>GARCIA Melania</v>
      </c>
      <c r="N4407" s="94" t="str">
        <f>IFERROR(VLOOKUP(A4407,'[2]CLASES-TEMPORADA 2022_2023-2023'!$A:$M,12,0),"")</f>
        <v/>
      </c>
      <c r="O4407" s="90" t="str">
        <f>IFERROR(VLOOKUP(A4407,'[2]CLASES-TEMPORADA 2022_2023-2023'!$A:$M,13,0),"")</f>
        <v/>
      </c>
    </row>
    <row r="4408" spans="1:15" s="94" customFormat="1" x14ac:dyDescent="0.2">
      <c r="A4408" s="116">
        <v>5557</v>
      </c>
      <c r="B4408" s="90" t="s">
        <v>8750</v>
      </c>
      <c r="C4408" s="90" t="s">
        <v>91</v>
      </c>
      <c r="D4408" s="90" t="s">
        <v>2978</v>
      </c>
      <c r="E4408" s="90" t="s">
        <v>17749</v>
      </c>
      <c r="F4408" s="90" t="s">
        <v>17750</v>
      </c>
      <c r="G4408" s="90" t="s">
        <v>17751</v>
      </c>
      <c r="H4408" s="90" t="s">
        <v>920</v>
      </c>
      <c r="I4408" s="90" t="s">
        <v>979</v>
      </c>
      <c r="J4408" s="116">
        <v>634</v>
      </c>
      <c r="K4408" s="90" t="s">
        <v>1963</v>
      </c>
      <c r="L4408" s="90" t="s">
        <v>593</v>
      </c>
      <c r="M4408" s="94" t="str">
        <f t="shared" si="71"/>
        <v>ALVAREZ Tomas R.</v>
      </c>
      <c r="N4408" s="94" t="str">
        <f>IFERROR(VLOOKUP(A4408,'[2]CLASES-TEMPORADA 2022_2023-2023'!$A:$M,12,0),"")</f>
        <v/>
      </c>
      <c r="O4408" s="90" t="str">
        <f>IFERROR(VLOOKUP(A4408,'[2]CLASES-TEMPORADA 2022_2023-2023'!$A:$M,13,0),"")</f>
        <v/>
      </c>
    </row>
    <row r="4409" spans="1:15" s="94" customFormat="1" x14ac:dyDescent="0.2">
      <c r="A4409" s="116">
        <v>5539</v>
      </c>
      <c r="B4409" s="90" t="s">
        <v>8750</v>
      </c>
      <c r="C4409" s="90" t="s">
        <v>1482</v>
      </c>
      <c r="D4409" s="90" t="s">
        <v>11959</v>
      </c>
      <c r="E4409" s="90" t="s">
        <v>7182</v>
      </c>
      <c r="F4409" s="90" t="s">
        <v>17752</v>
      </c>
      <c r="G4409" s="90" t="s">
        <v>17753</v>
      </c>
      <c r="H4409" s="90" t="s">
        <v>909</v>
      </c>
      <c r="I4409" s="90" t="s">
        <v>973</v>
      </c>
      <c r="J4409" s="116">
        <v>578</v>
      </c>
      <c r="K4409" s="90" t="s">
        <v>1963</v>
      </c>
      <c r="L4409" s="90" t="s">
        <v>602</v>
      </c>
      <c r="M4409" s="94" t="str">
        <f t="shared" ref="M4409:M4472" si="72">CONCATENATE(C4409," ",PROPER(E4409))</f>
        <v>OCAÑA Jesus Manuel</v>
      </c>
      <c r="N4409" s="94" t="str">
        <f>IFERROR(VLOOKUP(A4409,'[2]CLASES-TEMPORADA 2022_2023-2023'!$A:$M,12,0),"")</f>
        <v/>
      </c>
      <c r="O4409" s="90" t="str">
        <f>IFERROR(VLOOKUP(A4409,'[2]CLASES-TEMPORADA 2022_2023-2023'!$A:$M,13,0),"")</f>
        <v/>
      </c>
    </row>
    <row r="4410" spans="1:15" s="94" customFormat="1" x14ac:dyDescent="0.2">
      <c r="A4410" s="116">
        <v>5525</v>
      </c>
      <c r="B4410" s="90" t="s">
        <v>8750</v>
      </c>
      <c r="C4410" s="90" t="s">
        <v>3526</v>
      </c>
      <c r="D4410" s="90" t="s">
        <v>26</v>
      </c>
      <c r="E4410" s="90" t="s">
        <v>2464</v>
      </c>
      <c r="F4410" s="90" t="s">
        <v>7510</v>
      </c>
      <c r="G4410" s="90" t="s">
        <v>17754</v>
      </c>
      <c r="H4410" s="90" t="s">
        <v>913</v>
      </c>
      <c r="I4410" s="90" t="s">
        <v>3067</v>
      </c>
      <c r="J4410" s="116">
        <v>10188</v>
      </c>
      <c r="K4410" s="90" t="s">
        <v>1963</v>
      </c>
      <c r="L4410" s="90" t="s">
        <v>602</v>
      </c>
      <c r="M4410" s="94" t="str">
        <f t="shared" si="72"/>
        <v>CORONADO Jaime</v>
      </c>
      <c r="N4410" s="94" t="str">
        <f>IFERROR(VLOOKUP(A4410,'[2]CLASES-TEMPORADA 2022_2023-2023'!$A:$M,12,0),"")</f>
        <v/>
      </c>
      <c r="O4410" s="90" t="str">
        <f>IFERROR(VLOOKUP(A4410,'[2]CLASES-TEMPORADA 2022_2023-2023'!$A:$M,13,0),"")</f>
        <v/>
      </c>
    </row>
    <row r="4411" spans="1:15" s="94" customFormat="1" x14ac:dyDescent="0.2">
      <c r="A4411" s="116">
        <v>5506</v>
      </c>
      <c r="B4411" s="90" t="s">
        <v>8750</v>
      </c>
      <c r="C4411" s="90" t="s">
        <v>5515</v>
      </c>
      <c r="D4411" s="90" t="s">
        <v>1656</v>
      </c>
      <c r="E4411" s="90" t="s">
        <v>4972</v>
      </c>
      <c r="F4411" s="90" t="s">
        <v>17755</v>
      </c>
      <c r="G4411" s="90" t="s">
        <v>17756</v>
      </c>
      <c r="H4411" s="90" t="s">
        <v>913</v>
      </c>
      <c r="I4411" s="90" t="s">
        <v>973</v>
      </c>
      <c r="J4411" s="116">
        <v>578</v>
      </c>
      <c r="K4411" s="90" t="s">
        <v>1963</v>
      </c>
      <c r="L4411" s="90" t="s">
        <v>602</v>
      </c>
      <c r="M4411" s="94" t="str">
        <f t="shared" si="72"/>
        <v>CALLE Ernesto</v>
      </c>
      <c r="N4411" s="94" t="str">
        <f>IFERROR(VLOOKUP(A4411,'[2]CLASES-TEMPORADA 2022_2023-2023'!$A:$M,12,0),"")</f>
        <v/>
      </c>
      <c r="O4411" s="90" t="str">
        <f>IFERROR(VLOOKUP(A4411,'[2]CLASES-TEMPORADA 2022_2023-2023'!$A:$M,13,0),"")</f>
        <v/>
      </c>
    </row>
    <row r="4412" spans="1:15" s="94" customFormat="1" x14ac:dyDescent="0.2">
      <c r="A4412" s="116">
        <v>5496</v>
      </c>
      <c r="B4412" s="90" t="s">
        <v>8750</v>
      </c>
      <c r="C4412" s="90" t="s">
        <v>1481</v>
      </c>
      <c r="D4412" s="90" t="s">
        <v>7511</v>
      </c>
      <c r="E4412" s="90" t="s">
        <v>7512</v>
      </c>
      <c r="F4412" s="90" t="s">
        <v>7513</v>
      </c>
      <c r="G4412" s="90" t="s">
        <v>17757</v>
      </c>
      <c r="H4412" s="90" t="s">
        <v>920</v>
      </c>
      <c r="I4412" s="90" t="s">
        <v>985</v>
      </c>
      <c r="J4412" s="116">
        <v>673</v>
      </c>
      <c r="K4412" s="90" t="s">
        <v>1963</v>
      </c>
      <c r="L4412" s="90" t="s">
        <v>583</v>
      </c>
      <c r="M4412" s="94" t="str">
        <f t="shared" si="72"/>
        <v>TARDIO Carlos M.</v>
      </c>
      <c r="N4412" s="94" t="str">
        <f>IFERROR(VLOOKUP(A4412,'[2]CLASES-TEMPORADA 2022_2023-2023'!$A:$M,12,0),"")</f>
        <v/>
      </c>
      <c r="O4412" s="90" t="str">
        <f>IFERROR(VLOOKUP(A4412,'[2]CLASES-TEMPORADA 2022_2023-2023'!$A:$M,13,0),"")</f>
        <v/>
      </c>
    </row>
    <row r="4413" spans="1:15" s="94" customFormat="1" x14ac:dyDescent="0.2">
      <c r="A4413" s="116">
        <v>5454</v>
      </c>
      <c r="B4413" s="90" t="s">
        <v>8750</v>
      </c>
      <c r="C4413" s="90" t="s">
        <v>92</v>
      </c>
      <c r="D4413" s="90" t="s">
        <v>1835</v>
      </c>
      <c r="E4413" s="90" t="s">
        <v>3084</v>
      </c>
      <c r="F4413" s="90" t="s">
        <v>7514</v>
      </c>
      <c r="G4413" s="90" t="s">
        <v>17758</v>
      </c>
      <c r="H4413" s="90" t="s">
        <v>913</v>
      </c>
      <c r="I4413" s="90" t="s">
        <v>1189</v>
      </c>
      <c r="J4413" s="116">
        <v>10014</v>
      </c>
      <c r="K4413" s="90" t="s">
        <v>1963</v>
      </c>
      <c r="L4413" s="90" t="s">
        <v>185</v>
      </c>
      <c r="M4413" s="94" t="str">
        <f t="shared" si="72"/>
        <v>MENDEZ Domingo</v>
      </c>
      <c r="N4413" s="94" t="str">
        <f>IFERROR(VLOOKUP(A4413,'[2]CLASES-TEMPORADA 2022_2023-2023'!$A:$M,12,0),"")</f>
        <v/>
      </c>
      <c r="O4413" s="90" t="str">
        <f>IFERROR(VLOOKUP(A4413,'[2]CLASES-TEMPORADA 2022_2023-2023'!$A:$M,13,0),"")</f>
        <v/>
      </c>
    </row>
    <row r="4414" spans="1:15" s="94" customFormat="1" x14ac:dyDescent="0.2">
      <c r="A4414" s="116">
        <v>5453</v>
      </c>
      <c r="B4414" s="90" t="s">
        <v>8750</v>
      </c>
      <c r="C4414" s="90" t="s">
        <v>1479</v>
      </c>
      <c r="D4414" s="90" t="s">
        <v>1480</v>
      </c>
      <c r="E4414" s="90" t="s">
        <v>7515</v>
      </c>
      <c r="F4414" s="90" t="s">
        <v>7516</v>
      </c>
      <c r="G4414" s="90" t="s">
        <v>17759</v>
      </c>
      <c r="H4414" s="90" t="s">
        <v>920</v>
      </c>
      <c r="I4414" s="90" t="s">
        <v>1189</v>
      </c>
      <c r="J4414" s="116">
        <v>10014</v>
      </c>
      <c r="K4414" s="90" t="s">
        <v>1963</v>
      </c>
      <c r="L4414" s="90" t="s">
        <v>185</v>
      </c>
      <c r="M4414" s="94" t="str">
        <f t="shared" si="72"/>
        <v>CERÓN Julián Trinidad</v>
      </c>
      <c r="N4414" s="94" t="str">
        <f>IFERROR(VLOOKUP(A4414,'[2]CLASES-TEMPORADA 2022_2023-2023'!$A:$M,12,0),"")</f>
        <v/>
      </c>
      <c r="O4414" s="90" t="str">
        <f>IFERROR(VLOOKUP(A4414,'[2]CLASES-TEMPORADA 2022_2023-2023'!$A:$M,13,0),"")</f>
        <v/>
      </c>
    </row>
    <row r="4415" spans="1:15" s="94" customFormat="1" x14ac:dyDescent="0.2">
      <c r="A4415" s="116">
        <v>5451</v>
      </c>
      <c r="B4415" s="90" t="s">
        <v>8750</v>
      </c>
      <c r="C4415" s="90" t="s">
        <v>84</v>
      </c>
      <c r="D4415" s="90" t="s">
        <v>21</v>
      </c>
      <c r="E4415" s="90" t="s">
        <v>7509</v>
      </c>
      <c r="F4415" s="90" t="s">
        <v>7517</v>
      </c>
      <c r="G4415" s="90" t="s">
        <v>17760</v>
      </c>
      <c r="H4415" s="90" t="s">
        <v>913</v>
      </c>
      <c r="I4415" s="90" t="s">
        <v>1203</v>
      </c>
      <c r="J4415" s="116">
        <v>10055</v>
      </c>
      <c r="K4415" s="90" t="s">
        <v>1963</v>
      </c>
      <c r="L4415" s="90" t="s">
        <v>585</v>
      </c>
      <c r="M4415" s="94" t="str">
        <f t="shared" si="72"/>
        <v>GONZALEZ Higinio</v>
      </c>
      <c r="N4415" s="94" t="str">
        <f>IFERROR(VLOOKUP(A4415,'[2]CLASES-TEMPORADA 2022_2023-2023'!$A:$M,12,0),"")</f>
        <v/>
      </c>
      <c r="O4415" s="90" t="str">
        <f>IFERROR(VLOOKUP(A4415,'[2]CLASES-TEMPORADA 2022_2023-2023'!$A:$M,13,0),"")</f>
        <v/>
      </c>
    </row>
    <row r="4416" spans="1:15" s="94" customFormat="1" x14ac:dyDescent="0.2">
      <c r="A4416" s="116">
        <v>5437</v>
      </c>
      <c r="B4416" s="90" t="s">
        <v>8750</v>
      </c>
      <c r="C4416" s="90" t="s">
        <v>81</v>
      </c>
      <c r="D4416" s="90" t="s">
        <v>1834</v>
      </c>
      <c r="E4416" s="90" t="s">
        <v>1379</v>
      </c>
      <c r="F4416" s="90" t="s">
        <v>7518</v>
      </c>
      <c r="G4416" s="90" t="s">
        <v>17761</v>
      </c>
      <c r="H4416" s="90" t="s">
        <v>920</v>
      </c>
      <c r="I4416" s="90" t="s">
        <v>377</v>
      </c>
      <c r="J4416" s="116">
        <v>674</v>
      </c>
      <c r="K4416" s="90" t="s">
        <v>1963</v>
      </c>
      <c r="L4416" s="90" t="s">
        <v>184</v>
      </c>
      <c r="M4416" s="94" t="str">
        <f t="shared" si="72"/>
        <v>SASTRE Lorenzo</v>
      </c>
      <c r="N4416" s="94" t="str">
        <f>IFERROR(VLOOKUP(A4416,'[2]CLASES-TEMPORADA 2022_2023-2023'!$A:$M,12,0),"")</f>
        <v/>
      </c>
      <c r="O4416" s="90" t="str">
        <f>IFERROR(VLOOKUP(A4416,'[2]CLASES-TEMPORADA 2022_2023-2023'!$A:$M,13,0),"")</f>
        <v/>
      </c>
    </row>
    <row r="4417" spans="1:15" s="94" customFormat="1" x14ac:dyDescent="0.2">
      <c r="A4417" s="116">
        <v>5418</v>
      </c>
      <c r="B4417" s="90" t="s">
        <v>8750</v>
      </c>
      <c r="C4417" s="90" t="s">
        <v>17762</v>
      </c>
      <c r="D4417" s="90" t="s">
        <v>3261</v>
      </c>
      <c r="E4417" s="90" t="s">
        <v>1426</v>
      </c>
      <c r="F4417" s="90" t="s">
        <v>17763</v>
      </c>
      <c r="G4417" s="90" t="s">
        <v>17764</v>
      </c>
      <c r="H4417" s="90" t="s">
        <v>920</v>
      </c>
      <c r="I4417" s="90" t="s">
        <v>362</v>
      </c>
      <c r="J4417" s="116">
        <v>630</v>
      </c>
      <c r="K4417" s="90" t="s">
        <v>1963</v>
      </c>
      <c r="L4417" s="90" t="s">
        <v>587</v>
      </c>
      <c r="M4417" s="94" t="str">
        <f t="shared" si="72"/>
        <v>BOLET Albert</v>
      </c>
      <c r="N4417" s="94" t="str">
        <f>IFERROR(VLOOKUP(A4417,'[2]CLASES-TEMPORADA 2022_2023-2023'!$A:$M,12,0),"")</f>
        <v/>
      </c>
      <c r="O4417" s="90" t="str">
        <f>IFERROR(VLOOKUP(A4417,'[2]CLASES-TEMPORADA 2022_2023-2023'!$A:$M,13,0),"")</f>
        <v/>
      </c>
    </row>
    <row r="4418" spans="1:15" s="94" customFormat="1" x14ac:dyDescent="0.2">
      <c r="A4418" s="116">
        <v>5388</v>
      </c>
      <c r="B4418" s="90" t="s">
        <v>8750</v>
      </c>
      <c r="C4418" s="90" t="s">
        <v>1477</v>
      </c>
      <c r="D4418" s="90" t="s">
        <v>1478</v>
      </c>
      <c r="E4418" s="90" t="s">
        <v>3979</v>
      </c>
      <c r="F4418" s="90" t="s">
        <v>7520</v>
      </c>
      <c r="G4418" s="90" t="s">
        <v>17765</v>
      </c>
      <c r="H4418" s="90" t="s">
        <v>913</v>
      </c>
      <c r="I4418" s="90" t="s">
        <v>272</v>
      </c>
      <c r="J4418" s="116">
        <v>290</v>
      </c>
      <c r="K4418" s="90" t="s">
        <v>1963</v>
      </c>
      <c r="L4418" s="90" t="s">
        <v>587</v>
      </c>
      <c r="M4418" s="94" t="str">
        <f t="shared" si="72"/>
        <v>CANO Ferran</v>
      </c>
      <c r="N4418" s="94" t="str">
        <f>IFERROR(VLOOKUP(A4418,'[2]CLASES-TEMPORADA 2022_2023-2023'!$A:$M,12,0),"")</f>
        <v/>
      </c>
      <c r="O4418" s="90" t="str">
        <f>IFERROR(VLOOKUP(A4418,'[2]CLASES-TEMPORADA 2022_2023-2023'!$A:$M,13,0),"")</f>
        <v/>
      </c>
    </row>
    <row r="4419" spans="1:15" s="94" customFormat="1" x14ac:dyDescent="0.2">
      <c r="A4419" s="116">
        <v>5387</v>
      </c>
      <c r="B4419" s="90" t="s">
        <v>8750</v>
      </c>
      <c r="C4419" s="90" t="s">
        <v>8642</v>
      </c>
      <c r="D4419" s="90" t="s">
        <v>4665</v>
      </c>
      <c r="E4419" s="90" t="s">
        <v>1459</v>
      </c>
      <c r="F4419" s="90" t="s">
        <v>8643</v>
      </c>
      <c r="G4419" s="90" t="s">
        <v>17766</v>
      </c>
      <c r="H4419" s="90" t="s">
        <v>913</v>
      </c>
      <c r="I4419" s="90" t="s">
        <v>1158</v>
      </c>
      <c r="J4419" s="116">
        <v>556</v>
      </c>
      <c r="K4419" s="90" t="s">
        <v>1963</v>
      </c>
      <c r="L4419" s="90" t="s">
        <v>587</v>
      </c>
      <c r="M4419" s="94" t="str">
        <f t="shared" si="72"/>
        <v>SOY Guillem</v>
      </c>
      <c r="N4419" s="94" t="str">
        <f>IFERROR(VLOOKUP(A4419,'[2]CLASES-TEMPORADA 2022_2023-2023'!$A:$M,12,0),"")</f>
        <v/>
      </c>
      <c r="O4419" s="90" t="str">
        <f>IFERROR(VLOOKUP(A4419,'[2]CLASES-TEMPORADA 2022_2023-2023'!$A:$M,13,0),"")</f>
        <v/>
      </c>
    </row>
    <row r="4420" spans="1:15" s="94" customFormat="1" x14ac:dyDescent="0.2">
      <c r="A4420" s="116">
        <v>5383</v>
      </c>
      <c r="B4420" s="90" t="s">
        <v>8750</v>
      </c>
      <c r="C4420" s="90" t="s">
        <v>1547</v>
      </c>
      <c r="D4420" s="90" t="s">
        <v>1681</v>
      </c>
      <c r="E4420" s="90" t="s">
        <v>24</v>
      </c>
      <c r="F4420" s="90" t="s">
        <v>7521</v>
      </c>
      <c r="G4420" s="90" t="s">
        <v>17767</v>
      </c>
      <c r="H4420" s="90" t="s">
        <v>920</v>
      </c>
      <c r="I4420" s="90" t="s">
        <v>1188</v>
      </c>
      <c r="J4420" s="116">
        <v>251</v>
      </c>
      <c r="K4420" s="90" t="s">
        <v>1963</v>
      </c>
      <c r="L4420" s="90" t="s">
        <v>587</v>
      </c>
      <c r="M4420" s="94" t="str">
        <f t="shared" si="72"/>
        <v>PONS Daniel</v>
      </c>
      <c r="N4420" s="94" t="str">
        <f>IFERROR(VLOOKUP(A4420,'[2]CLASES-TEMPORADA 2022_2023-2023'!$A:$M,12,0),"")</f>
        <v/>
      </c>
      <c r="O4420" s="90" t="str">
        <f>IFERROR(VLOOKUP(A4420,'[2]CLASES-TEMPORADA 2022_2023-2023'!$A:$M,13,0),"")</f>
        <v/>
      </c>
    </row>
    <row r="4421" spans="1:15" s="94" customFormat="1" x14ac:dyDescent="0.2">
      <c r="A4421" s="116">
        <v>5382</v>
      </c>
      <c r="B4421" s="90" t="s">
        <v>8750</v>
      </c>
      <c r="C4421" s="90" t="s">
        <v>1473</v>
      </c>
      <c r="D4421" s="90" t="s">
        <v>1474</v>
      </c>
      <c r="E4421" s="90" t="s">
        <v>1961</v>
      </c>
      <c r="F4421" s="90" t="s">
        <v>7522</v>
      </c>
      <c r="G4421" s="90" t="s">
        <v>17768</v>
      </c>
      <c r="H4421" s="90" t="s">
        <v>920</v>
      </c>
      <c r="I4421" s="90" t="s">
        <v>1188</v>
      </c>
      <c r="J4421" s="116">
        <v>251</v>
      </c>
      <c r="K4421" s="90" t="s">
        <v>1963</v>
      </c>
      <c r="L4421" s="90" t="s">
        <v>587</v>
      </c>
      <c r="M4421" s="94" t="str">
        <f t="shared" si="72"/>
        <v>COSTA Marc</v>
      </c>
      <c r="N4421" s="94" t="str">
        <f>IFERROR(VLOOKUP(A4421,'[2]CLASES-TEMPORADA 2022_2023-2023'!$A:$M,12,0),"")</f>
        <v/>
      </c>
      <c r="O4421" s="90" t="str">
        <f>IFERROR(VLOOKUP(A4421,'[2]CLASES-TEMPORADA 2022_2023-2023'!$A:$M,13,0),"")</f>
        <v/>
      </c>
    </row>
    <row r="4422" spans="1:15" s="94" customFormat="1" x14ac:dyDescent="0.2">
      <c r="A4422" s="116">
        <v>5381</v>
      </c>
      <c r="B4422" s="90" t="s">
        <v>8750</v>
      </c>
      <c r="C4422" s="90" t="s">
        <v>1476</v>
      </c>
      <c r="D4422" s="90" t="s">
        <v>7523</v>
      </c>
      <c r="E4422" s="90" t="s">
        <v>4656</v>
      </c>
      <c r="F4422" s="90" t="s">
        <v>7524</v>
      </c>
      <c r="G4422" s="90" t="s">
        <v>17769</v>
      </c>
      <c r="H4422" s="90" t="s">
        <v>909</v>
      </c>
      <c r="I4422" s="90" t="s">
        <v>1188</v>
      </c>
      <c r="J4422" s="116">
        <v>251</v>
      </c>
      <c r="K4422" s="90" t="s">
        <v>1963</v>
      </c>
      <c r="L4422" s="90" t="s">
        <v>587</v>
      </c>
      <c r="M4422" s="94" t="str">
        <f t="shared" si="72"/>
        <v>LLAGOSTERA Enric</v>
      </c>
      <c r="N4422" s="94" t="str">
        <f>IFERROR(VLOOKUP(A4422,'[2]CLASES-TEMPORADA 2022_2023-2023'!$A:$M,12,0),"")</f>
        <v/>
      </c>
      <c r="O4422" s="90" t="str">
        <f>IFERROR(VLOOKUP(A4422,'[2]CLASES-TEMPORADA 2022_2023-2023'!$A:$M,13,0),"")</f>
        <v/>
      </c>
    </row>
    <row r="4423" spans="1:15" s="94" customFormat="1" x14ac:dyDescent="0.2">
      <c r="A4423" s="116">
        <v>5380</v>
      </c>
      <c r="B4423" s="90" t="s">
        <v>8750</v>
      </c>
      <c r="C4423" s="90" t="s">
        <v>125</v>
      </c>
      <c r="D4423" s="90" t="s">
        <v>7525</v>
      </c>
      <c r="E4423" s="90" t="s">
        <v>2151</v>
      </c>
      <c r="F4423" s="90" t="s">
        <v>7526</v>
      </c>
      <c r="G4423" s="90" t="s">
        <v>17770</v>
      </c>
      <c r="H4423" s="90" t="s">
        <v>920</v>
      </c>
      <c r="I4423" s="90" t="s">
        <v>1188</v>
      </c>
      <c r="J4423" s="116">
        <v>251</v>
      </c>
      <c r="K4423" s="90" t="s">
        <v>1963</v>
      </c>
      <c r="L4423" s="90" t="s">
        <v>587</v>
      </c>
      <c r="M4423" s="94" t="str">
        <f t="shared" si="72"/>
        <v>TOLEDO Joan</v>
      </c>
      <c r="N4423" s="94" t="str">
        <f>IFERROR(VLOOKUP(A4423,'[2]CLASES-TEMPORADA 2022_2023-2023'!$A:$M,12,0),"")</f>
        <v/>
      </c>
      <c r="O4423" s="90" t="str">
        <f>IFERROR(VLOOKUP(A4423,'[2]CLASES-TEMPORADA 2022_2023-2023'!$A:$M,13,0),"")</f>
        <v/>
      </c>
    </row>
    <row r="4424" spans="1:15" s="94" customFormat="1" x14ac:dyDescent="0.2">
      <c r="A4424" s="116">
        <v>5367</v>
      </c>
      <c r="B4424" s="90" t="s">
        <v>8750</v>
      </c>
      <c r="C4424" s="90" t="s">
        <v>1609</v>
      </c>
      <c r="D4424" s="90" t="s">
        <v>83</v>
      </c>
      <c r="E4424" s="90" t="s">
        <v>957</v>
      </c>
      <c r="F4424" s="90" t="s">
        <v>7527</v>
      </c>
      <c r="G4424" s="90" t="s">
        <v>17771</v>
      </c>
      <c r="H4424" s="90" t="s">
        <v>913</v>
      </c>
      <c r="I4424" s="90" t="s">
        <v>1136</v>
      </c>
      <c r="J4424" s="116">
        <v>291</v>
      </c>
      <c r="K4424" s="90" t="s">
        <v>1963</v>
      </c>
      <c r="L4424" s="90" t="s">
        <v>587</v>
      </c>
      <c r="M4424" s="94" t="str">
        <f t="shared" si="72"/>
        <v>ALMAGRO Marcos</v>
      </c>
      <c r="N4424" s="94" t="str">
        <f>IFERROR(VLOOKUP(A4424,'[2]CLASES-TEMPORADA 2022_2023-2023'!$A:$M,12,0),"")</f>
        <v/>
      </c>
      <c r="O4424" s="90" t="str">
        <f>IFERROR(VLOOKUP(A4424,'[2]CLASES-TEMPORADA 2022_2023-2023'!$A:$M,13,0),"")</f>
        <v/>
      </c>
    </row>
    <row r="4425" spans="1:15" s="94" customFormat="1" x14ac:dyDescent="0.2">
      <c r="A4425" s="116">
        <v>5356</v>
      </c>
      <c r="B4425" s="90" t="s">
        <v>8750</v>
      </c>
      <c r="C4425" s="90" t="s">
        <v>1535</v>
      </c>
      <c r="D4425" s="90" t="s">
        <v>21</v>
      </c>
      <c r="E4425" s="90" t="s">
        <v>2743</v>
      </c>
      <c r="F4425" s="90" t="s">
        <v>7528</v>
      </c>
      <c r="G4425" s="90" t="s">
        <v>17772</v>
      </c>
      <c r="H4425" s="90" t="s">
        <v>913</v>
      </c>
      <c r="I4425" s="90" t="s">
        <v>1137</v>
      </c>
      <c r="J4425" s="116">
        <v>299</v>
      </c>
      <c r="K4425" s="90" t="s">
        <v>1963</v>
      </c>
      <c r="L4425" s="90" t="s">
        <v>587</v>
      </c>
      <c r="M4425" s="94" t="str">
        <f t="shared" si="72"/>
        <v>FONT Gerard</v>
      </c>
      <c r="N4425" s="94" t="str">
        <f>IFERROR(VLOOKUP(A4425,'[2]CLASES-TEMPORADA 2022_2023-2023'!$A:$M,12,0),"")</f>
        <v/>
      </c>
      <c r="O4425" s="90" t="str">
        <f>IFERROR(VLOOKUP(A4425,'[2]CLASES-TEMPORADA 2022_2023-2023'!$A:$M,13,0),"")</f>
        <v/>
      </c>
    </row>
    <row r="4426" spans="1:15" s="94" customFormat="1" x14ac:dyDescent="0.2">
      <c r="A4426" s="116">
        <v>5304</v>
      </c>
      <c r="B4426" s="90" t="s">
        <v>8750</v>
      </c>
      <c r="C4426" s="90" t="s">
        <v>7529</v>
      </c>
      <c r="D4426" s="90" t="s">
        <v>7530</v>
      </c>
      <c r="E4426" s="90" t="s">
        <v>50</v>
      </c>
      <c r="F4426" s="90" t="s">
        <v>7531</v>
      </c>
      <c r="G4426" s="90" t="s">
        <v>17773</v>
      </c>
      <c r="H4426" s="90" t="s">
        <v>920</v>
      </c>
      <c r="I4426" s="90" t="s">
        <v>1175</v>
      </c>
      <c r="J4426" s="116">
        <v>561</v>
      </c>
      <c r="K4426" s="90" t="s">
        <v>1963</v>
      </c>
      <c r="L4426" s="90" t="s">
        <v>184</v>
      </c>
      <c r="M4426" s="94" t="str">
        <f t="shared" si="72"/>
        <v>PANIELLO Joaquin</v>
      </c>
      <c r="N4426" s="94" t="str">
        <f>IFERROR(VLOOKUP(A4426,'[2]CLASES-TEMPORADA 2022_2023-2023'!$A:$M,12,0),"")</f>
        <v/>
      </c>
      <c r="O4426" s="90" t="str">
        <f>IFERROR(VLOOKUP(A4426,'[2]CLASES-TEMPORADA 2022_2023-2023'!$A:$M,13,0),"")</f>
        <v/>
      </c>
    </row>
    <row r="4427" spans="1:15" s="94" customFormat="1" x14ac:dyDescent="0.2">
      <c r="A4427" s="116">
        <v>5285</v>
      </c>
      <c r="B4427" s="90" t="s">
        <v>8750</v>
      </c>
      <c r="C4427" s="90" t="s">
        <v>7532</v>
      </c>
      <c r="D4427" s="90" t="s">
        <v>5601</v>
      </c>
      <c r="E4427" s="90" t="s">
        <v>114</v>
      </c>
      <c r="F4427" s="90" t="s">
        <v>7533</v>
      </c>
      <c r="G4427" s="90" t="s">
        <v>17774</v>
      </c>
      <c r="H4427" s="90" t="s">
        <v>913</v>
      </c>
      <c r="I4427" s="90" t="s">
        <v>377</v>
      </c>
      <c r="J4427" s="116">
        <v>674</v>
      </c>
      <c r="K4427" s="90" t="s">
        <v>1963</v>
      </c>
      <c r="L4427" s="90" t="s">
        <v>184</v>
      </c>
      <c r="M4427" s="94" t="str">
        <f t="shared" si="72"/>
        <v>ALCAÑIZ Alfonso</v>
      </c>
      <c r="N4427" s="94" t="str">
        <f>IFERROR(VLOOKUP(A4427,'[2]CLASES-TEMPORADA 2022_2023-2023'!$A:$M,12,0),"")</f>
        <v/>
      </c>
      <c r="O4427" s="90" t="str">
        <f>IFERROR(VLOOKUP(A4427,'[2]CLASES-TEMPORADA 2022_2023-2023'!$A:$M,13,0),"")</f>
        <v/>
      </c>
    </row>
    <row r="4428" spans="1:15" s="94" customFormat="1" x14ac:dyDescent="0.2">
      <c r="A4428" s="116">
        <v>5266</v>
      </c>
      <c r="B4428" s="90" t="s">
        <v>8750</v>
      </c>
      <c r="C4428" s="90" t="s">
        <v>7534</v>
      </c>
      <c r="D4428" s="90" t="s">
        <v>7535</v>
      </c>
      <c r="E4428" s="90" t="s">
        <v>970</v>
      </c>
      <c r="F4428" s="90" t="s">
        <v>6805</v>
      </c>
      <c r="G4428" s="90" t="s">
        <v>17775</v>
      </c>
      <c r="H4428" s="90" t="s">
        <v>913</v>
      </c>
      <c r="I4428" s="90" t="s">
        <v>1231</v>
      </c>
      <c r="J4428" s="116">
        <v>727</v>
      </c>
      <c r="K4428" s="90" t="s">
        <v>1963</v>
      </c>
      <c r="L4428" s="90" t="s">
        <v>588</v>
      </c>
      <c r="M4428" s="94" t="str">
        <f t="shared" si="72"/>
        <v>TORRECILLA Oscar</v>
      </c>
      <c r="N4428" s="94" t="str">
        <f>IFERROR(VLOOKUP(A4428,'[2]CLASES-TEMPORADA 2022_2023-2023'!$A:$M,12,0),"")</f>
        <v/>
      </c>
      <c r="O4428" s="90" t="str">
        <f>IFERROR(VLOOKUP(A4428,'[2]CLASES-TEMPORADA 2022_2023-2023'!$A:$M,13,0),"")</f>
        <v/>
      </c>
    </row>
    <row r="4429" spans="1:15" s="94" customFormat="1" x14ac:dyDescent="0.2">
      <c r="A4429" s="116">
        <v>5220</v>
      </c>
      <c r="B4429" s="90" t="s">
        <v>8750</v>
      </c>
      <c r="C4429" s="90" t="s">
        <v>1833</v>
      </c>
      <c r="D4429" s="90" t="s">
        <v>1813</v>
      </c>
      <c r="E4429" s="90" t="s">
        <v>20</v>
      </c>
      <c r="F4429" s="90" t="s">
        <v>7536</v>
      </c>
      <c r="G4429" s="90" t="s">
        <v>17776</v>
      </c>
      <c r="H4429" s="90" t="s">
        <v>913</v>
      </c>
      <c r="I4429" s="90" t="s">
        <v>1216</v>
      </c>
      <c r="J4429" s="116">
        <v>10001</v>
      </c>
      <c r="K4429" s="90" t="s">
        <v>1963</v>
      </c>
      <c r="L4429" s="90" t="s">
        <v>591</v>
      </c>
      <c r="M4429" s="94" t="str">
        <f t="shared" si="72"/>
        <v>DURILLO Adrian</v>
      </c>
      <c r="N4429" s="94" t="str">
        <f>IFERROR(VLOOKUP(A4429,'[2]CLASES-TEMPORADA 2022_2023-2023'!$A:$M,12,0),"")</f>
        <v/>
      </c>
      <c r="O4429" s="90" t="str">
        <f>IFERROR(VLOOKUP(A4429,'[2]CLASES-TEMPORADA 2022_2023-2023'!$A:$M,13,0),"")</f>
        <v/>
      </c>
    </row>
    <row r="4430" spans="1:15" s="94" customFormat="1" x14ac:dyDescent="0.2">
      <c r="A4430" s="116">
        <v>5209</v>
      </c>
      <c r="B4430" s="90" t="s">
        <v>10851</v>
      </c>
      <c r="C4430" s="90" t="s">
        <v>2178</v>
      </c>
      <c r="D4430" s="90" t="s">
        <v>1682</v>
      </c>
      <c r="E4430" s="90" t="s">
        <v>17777</v>
      </c>
      <c r="F4430" s="90" t="s">
        <v>17778</v>
      </c>
      <c r="G4430" s="90" t="s">
        <v>17779</v>
      </c>
      <c r="H4430" s="90" t="s">
        <v>913</v>
      </c>
      <c r="I4430" s="90" t="s">
        <v>1197</v>
      </c>
      <c r="J4430" s="116">
        <v>304</v>
      </c>
      <c r="K4430" s="90" t="s">
        <v>1963</v>
      </c>
      <c r="L4430" s="90" t="s">
        <v>591</v>
      </c>
      <c r="M4430" s="94" t="str">
        <f t="shared" si="72"/>
        <v>ABAD Dulce</v>
      </c>
      <c r="N4430" s="94" t="str">
        <f>IFERROR(VLOOKUP(A4430,'[2]CLASES-TEMPORADA 2022_2023-2023'!$A:$M,12,0),"")</f>
        <v/>
      </c>
      <c r="O4430" s="90" t="str">
        <f>IFERROR(VLOOKUP(A4430,'[2]CLASES-TEMPORADA 2022_2023-2023'!$A:$M,13,0),"")</f>
        <v/>
      </c>
    </row>
    <row r="4431" spans="1:15" s="94" customFormat="1" x14ac:dyDescent="0.2">
      <c r="A4431" s="116">
        <v>5164</v>
      </c>
      <c r="B4431" s="90" t="s">
        <v>8750</v>
      </c>
      <c r="C4431" s="90" t="s">
        <v>3542</v>
      </c>
      <c r="D4431" s="90" t="s">
        <v>1888</v>
      </c>
      <c r="E4431" s="90" t="s">
        <v>64</v>
      </c>
      <c r="F4431" s="90" t="s">
        <v>7537</v>
      </c>
      <c r="G4431" s="90" t="s">
        <v>17780</v>
      </c>
      <c r="H4431" s="90" t="s">
        <v>920</v>
      </c>
      <c r="I4431" s="90" t="s">
        <v>1183</v>
      </c>
      <c r="J4431" s="116">
        <v>600</v>
      </c>
      <c r="K4431" s="90" t="s">
        <v>1963</v>
      </c>
      <c r="L4431" s="90" t="s">
        <v>583</v>
      </c>
      <c r="M4431" s="94" t="str">
        <f t="shared" si="72"/>
        <v>AREVALO Francisco</v>
      </c>
      <c r="N4431" s="94" t="str">
        <f>IFERROR(VLOOKUP(A4431,'[2]CLASES-TEMPORADA 2022_2023-2023'!$A:$M,12,0),"")</f>
        <v/>
      </c>
      <c r="O4431" s="90" t="str">
        <f>IFERROR(VLOOKUP(A4431,'[2]CLASES-TEMPORADA 2022_2023-2023'!$A:$M,13,0),"")</f>
        <v/>
      </c>
    </row>
    <row r="4432" spans="1:15" s="94" customFormat="1" x14ac:dyDescent="0.2">
      <c r="A4432" s="116">
        <v>5149</v>
      </c>
      <c r="B4432" s="90" t="s">
        <v>8750</v>
      </c>
      <c r="C4432" s="90" t="s">
        <v>14150</v>
      </c>
      <c r="D4432" s="90" t="s">
        <v>17781</v>
      </c>
      <c r="E4432" s="90" t="s">
        <v>126</v>
      </c>
      <c r="F4432" s="90" t="s">
        <v>17782</v>
      </c>
      <c r="G4432" s="90" t="s">
        <v>17783</v>
      </c>
      <c r="H4432" s="90" t="s">
        <v>920</v>
      </c>
      <c r="I4432" s="90" t="s">
        <v>953</v>
      </c>
      <c r="J4432" s="116">
        <v>309</v>
      </c>
      <c r="K4432" s="90" t="s">
        <v>1963</v>
      </c>
      <c r="L4432" s="90" t="s">
        <v>583</v>
      </c>
      <c r="M4432" s="94" t="str">
        <f t="shared" si="72"/>
        <v>VILLARROEL Pablo</v>
      </c>
      <c r="N4432" s="94" t="str">
        <f>IFERROR(VLOOKUP(A4432,'[2]CLASES-TEMPORADA 2022_2023-2023'!$A:$M,12,0),"")</f>
        <v/>
      </c>
      <c r="O4432" s="90" t="str">
        <f>IFERROR(VLOOKUP(A4432,'[2]CLASES-TEMPORADA 2022_2023-2023'!$A:$M,13,0),"")</f>
        <v/>
      </c>
    </row>
    <row r="4433" spans="1:15" s="94" customFormat="1" x14ac:dyDescent="0.2">
      <c r="A4433" s="116">
        <v>5142</v>
      </c>
      <c r="B4433" s="90" t="s">
        <v>8750</v>
      </c>
      <c r="C4433" s="90" t="s">
        <v>7538</v>
      </c>
      <c r="D4433" s="90" t="s">
        <v>36</v>
      </c>
      <c r="E4433" s="90" t="s">
        <v>970</v>
      </c>
      <c r="F4433" s="90" t="s">
        <v>7539</v>
      </c>
      <c r="G4433" s="90" t="s">
        <v>17784</v>
      </c>
      <c r="H4433" s="90" t="s">
        <v>920</v>
      </c>
      <c r="I4433" s="90" t="s">
        <v>4322</v>
      </c>
      <c r="J4433" s="116">
        <v>46</v>
      </c>
      <c r="K4433" s="90" t="s">
        <v>1963</v>
      </c>
      <c r="L4433" s="90" t="s">
        <v>583</v>
      </c>
      <c r="M4433" s="94" t="str">
        <f t="shared" si="72"/>
        <v>ESTEPA Oscar</v>
      </c>
      <c r="N4433" s="94" t="str">
        <f>IFERROR(VLOOKUP(A4433,'[2]CLASES-TEMPORADA 2022_2023-2023'!$A:$M,12,0),"")</f>
        <v/>
      </c>
      <c r="O4433" s="90" t="str">
        <f>IFERROR(VLOOKUP(A4433,'[2]CLASES-TEMPORADA 2022_2023-2023'!$A:$M,13,0),"")</f>
        <v/>
      </c>
    </row>
    <row r="4434" spans="1:15" s="94" customFormat="1" x14ac:dyDescent="0.2">
      <c r="A4434" s="116">
        <v>5139</v>
      </c>
      <c r="B4434" s="90" t="s">
        <v>10851</v>
      </c>
      <c r="C4434" s="90" t="s">
        <v>7540</v>
      </c>
      <c r="D4434" s="90" t="s">
        <v>4556</v>
      </c>
      <c r="E4434" s="90" t="s">
        <v>17785</v>
      </c>
      <c r="F4434" s="90" t="s">
        <v>7542</v>
      </c>
      <c r="G4434" s="90" t="s">
        <v>17786</v>
      </c>
      <c r="H4434" s="90" t="s">
        <v>913</v>
      </c>
      <c r="I4434" s="90" t="s">
        <v>873</v>
      </c>
      <c r="J4434" s="116">
        <v>10427</v>
      </c>
      <c r="K4434" s="90" t="s">
        <v>1963</v>
      </c>
      <c r="L4434" s="90" t="s">
        <v>583</v>
      </c>
      <c r="M4434" s="94" t="str">
        <f t="shared" si="72"/>
        <v>CIUREZ Micaela</v>
      </c>
      <c r="N4434" s="94" t="str">
        <f>IFERROR(VLOOKUP(A4434,'[2]CLASES-TEMPORADA 2022_2023-2023'!$A:$M,12,0),"")</f>
        <v/>
      </c>
      <c r="O4434" s="90" t="str">
        <f>IFERROR(VLOOKUP(A4434,'[2]CLASES-TEMPORADA 2022_2023-2023'!$A:$M,13,0),"")</f>
        <v/>
      </c>
    </row>
    <row r="4435" spans="1:15" s="94" customFormat="1" x14ac:dyDescent="0.2">
      <c r="A4435" s="116">
        <v>5110</v>
      </c>
      <c r="B4435" s="90" t="s">
        <v>8750</v>
      </c>
      <c r="C4435" s="90" t="s">
        <v>21</v>
      </c>
      <c r="D4435" s="90" t="s">
        <v>7543</v>
      </c>
      <c r="E4435" s="90" t="s">
        <v>57</v>
      </c>
      <c r="F4435" s="90" t="s">
        <v>7544</v>
      </c>
      <c r="G4435" s="90" t="s">
        <v>17787</v>
      </c>
      <c r="H4435" s="90" t="s">
        <v>913</v>
      </c>
      <c r="I4435" s="90" t="s">
        <v>1179</v>
      </c>
      <c r="J4435" s="116">
        <v>10184</v>
      </c>
      <c r="K4435" s="90" t="s">
        <v>1963</v>
      </c>
      <c r="L4435" s="90" t="s">
        <v>599</v>
      </c>
      <c r="M4435" s="94" t="str">
        <f t="shared" si="72"/>
        <v>GARCIA Fernando</v>
      </c>
      <c r="N4435" s="94" t="str">
        <f>IFERROR(VLOOKUP(A4435,'[2]CLASES-TEMPORADA 2022_2023-2023'!$A:$M,12,0),"")</f>
        <v/>
      </c>
      <c r="O4435" s="90" t="str">
        <f>IFERROR(VLOOKUP(A4435,'[2]CLASES-TEMPORADA 2022_2023-2023'!$A:$M,13,0),"")</f>
        <v/>
      </c>
    </row>
    <row r="4436" spans="1:15" s="94" customFormat="1" x14ac:dyDescent="0.2">
      <c r="A4436" s="116">
        <v>5093</v>
      </c>
      <c r="B4436" s="90" t="s">
        <v>8750</v>
      </c>
      <c r="C4436" s="90" t="s">
        <v>1830</v>
      </c>
      <c r="D4436" s="90" t="s">
        <v>1284</v>
      </c>
      <c r="E4436" s="90" t="s">
        <v>3209</v>
      </c>
      <c r="F4436" s="90" t="s">
        <v>7545</v>
      </c>
      <c r="G4436" s="90" t="s">
        <v>17788</v>
      </c>
      <c r="H4436" s="90" t="s">
        <v>913</v>
      </c>
      <c r="I4436" s="90" t="s">
        <v>1132</v>
      </c>
      <c r="J4436" s="116">
        <v>626</v>
      </c>
      <c r="K4436" s="90" t="s">
        <v>1963</v>
      </c>
      <c r="L4436" s="90" t="s">
        <v>591</v>
      </c>
      <c r="M4436" s="94" t="str">
        <f t="shared" si="72"/>
        <v>RUA Jose Luis</v>
      </c>
      <c r="N4436" s="94" t="str">
        <f>IFERROR(VLOOKUP(A4436,'[2]CLASES-TEMPORADA 2022_2023-2023'!$A:$M,12,0),"")</f>
        <v/>
      </c>
      <c r="O4436" s="90" t="str">
        <f>IFERROR(VLOOKUP(A4436,'[2]CLASES-TEMPORADA 2022_2023-2023'!$A:$M,13,0),"")</f>
        <v/>
      </c>
    </row>
    <row r="4437" spans="1:15" s="94" customFormat="1" x14ac:dyDescent="0.2">
      <c r="A4437" s="116">
        <v>5085</v>
      </c>
      <c r="B4437" s="90" t="s">
        <v>10851</v>
      </c>
      <c r="C4437" s="90" t="s">
        <v>1469</v>
      </c>
      <c r="D4437" s="90" t="s">
        <v>1470</v>
      </c>
      <c r="E4437" s="90" t="s">
        <v>3419</v>
      </c>
      <c r="F4437" s="90" t="s">
        <v>7546</v>
      </c>
      <c r="G4437" s="90" t="s">
        <v>17789</v>
      </c>
      <c r="H4437" s="90" t="s">
        <v>913</v>
      </c>
      <c r="I4437" s="90" t="s">
        <v>1166</v>
      </c>
      <c r="J4437" s="116">
        <v>202</v>
      </c>
      <c r="K4437" s="90" t="s">
        <v>1963</v>
      </c>
      <c r="L4437" s="90" t="s">
        <v>520</v>
      </c>
      <c r="M4437" s="94" t="str">
        <f t="shared" si="72"/>
        <v>CEA Olaya</v>
      </c>
      <c r="N4437" s="94" t="str">
        <f>IFERROR(VLOOKUP(A4437,'[2]CLASES-TEMPORADA 2022_2023-2023'!$A:$M,12,0),"")</f>
        <v/>
      </c>
      <c r="O4437" s="90" t="str">
        <f>IFERROR(VLOOKUP(A4437,'[2]CLASES-TEMPORADA 2022_2023-2023'!$A:$M,13,0),"")</f>
        <v/>
      </c>
    </row>
    <row r="4438" spans="1:15" s="94" customFormat="1" x14ac:dyDescent="0.2">
      <c r="A4438" s="116">
        <v>5060</v>
      </c>
      <c r="B4438" s="90" t="s">
        <v>8750</v>
      </c>
      <c r="C4438" s="90" t="s">
        <v>1393</v>
      </c>
      <c r="D4438" s="90" t="s">
        <v>21</v>
      </c>
      <c r="E4438" s="90" t="s">
        <v>52</v>
      </c>
      <c r="F4438" s="90" t="s">
        <v>5963</v>
      </c>
      <c r="G4438" s="90" t="s">
        <v>17790</v>
      </c>
      <c r="H4438" s="90" t="s">
        <v>913</v>
      </c>
      <c r="I4438" s="90" t="s">
        <v>1165</v>
      </c>
      <c r="J4438" s="116">
        <v>10084</v>
      </c>
      <c r="K4438" s="90" t="s">
        <v>1963</v>
      </c>
      <c r="L4438" s="90" t="s">
        <v>585</v>
      </c>
      <c r="M4438" s="94" t="str">
        <f t="shared" si="72"/>
        <v>GALLEGO Jose Antonio</v>
      </c>
      <c r="N4438" s="94" t="str">
        <f>IFERROR(VLOOKUP(A4438,'[2]CLASES-TEMPORADA 2022_2023-2023'!$A:$M,12,0),"")</f>
        <v/>
      </c>
      <c r="O4438" s="90" t="str">
        <f>IFERROR(VLOOKUP(A4438,'[2]CLASES-TEMPORADA 2022_2023-2023'!$A:$M,13,0),"")</f>
        <v/>
      </c>
    </row>
    <row r="4439" spans="1:15" s="94" customFormat="1" x14ac:dyDescent="0.2">
      <c r="A4439" s="116">
        <v>5041</v>
      </c>
      <c r="B4439" s="90" t="s">
        <v>8750</v>
      </c>
      <c r="C4439" s="90" t="s">
        <v>70</v>
      </c>
      <c r="D4439" s="90" t="s">
        <v>46</v>
      </c>
      <c r="E4439" s="90" t="s">
        <v>38</v>
      </c>
      <c r="F4439" s="90" t="s">
        <v>7547</v>
      </c>
      <c r="G4439" s="90" t="s">
        <v>17791</v>
      </c>
      <c r="H4439" s="90" t="s">
        <v>913</v>
      </c>
      <c r="I4439" s="90" t="s">
        <v>1246</v>
      </c>
      <c r="J4439" s="116">
        <v>245</v>
      </c>
      <c r="K4439" s="90" t="s">
        <v>1963</v>
      </c>
      <c r="L4439" s="90" t="s">
        <v>588</v>
      </c>
      <c r="M4439" s="94" t="str">
        <f t="shared" si="72"/>
        <v>HIDALGO Andres</v>
      </c>
      <c r="N4439" s="94" t="str">
        <f>IFERROR(VLOOKUP(A4439,'[2]CLASES-TEMPORADA 2022_2023-2023'!$A:$M,12,0),"")</f>
        <v/>
      </c>
      <c r="O4439" s="90" t="str">
        <f>IFERROR(VLOOKUP(A4439,'[2]CLASES-TEMPORADA 2022_2023-2023'!$A:$M,13,0),"")</f>
        <v/>
      </c>
    </row>
    <row r="4440" spans="1:15" s="94" customFormat="1" x14ac:dyDescent="0.2">
      <c r="A4440" s="116">
        <v>5025</v>
      </c>
      <c r="B4440" s="90" t="s">
        <v>8750</v>
      </c>
      <c r="C4440" s="90" t="s">
        <v>46</v>
      </c>
      <c r="D4440" s="90" t="s">
        <v>25</v>
      </c>
      <c r="E4440" s="90" t="s">
        <v>79</v>
      </c>
      <c r="F4440" s="90" t="s">
        <v>7548</v>
      </c>
      <c r="G4440" s="90" t="s">
        <v>17792</v>
      </c>
      <c r="H4440" s="90" t="s">
        <v>909</v>
      </c>
      <c r="I4440" s="90" t="s">
        <v>967</v>
      </c>
      <c r="J4440" s="116">
        <v>529</v>
      </c>
      <c r="K4440" s="90" t="s">
        <v>1963</v>
      </c>
      <c r="L4440" s="90" t="s">
        <v>812</v>
      </c>
      <c r="M4440" s="94" t="str">
        <f t="shared" si="72"/>
        <v>RODRIGUEZ Miguel</v>
      </c>
      <c r="N4440" s="94">
        <f>IFERROR(VLOOKUP(A4440,'[2]CLASES-TEMPORADA 2022_2023-2023'!$A:$M,12,0),"")</f>
        <v>3</v>
      </c>
      <c r="O4440" s="90">
        <f>IFERROR(VLOOKUP(A4440,'[2]CLASES-TEMPORADA 2022_2023-2023'!$A:$M,13,0),"")</f>
        <v>0</v>
      </c>
    </row>
    <row r="4441" spans="1:15" s="94" customFormat="1" x14ac:dyDescent="0.2">
      <c r="A4441" s="116">
        <v>5017</v>
      </c>
      <c r="B4441" s="90" t="s">
        <v>8750</v>
      </c>
      <c r="C4441" s="90" t="s">
        <v>1401</v>
      </c>
      <c r="D4441" s="90" t="s">
        <v>26</v>
      </c>
      <c r="E4441" s="90" t="s">
        <v>124</v>
      </c>
      <c r="F4441" s="90" t="s">
        <v>7549</v>
      </c>
      <c r="G4441" s="90" t="s">
        <v>17793</v>
      </c>
      <c r="H4441" s="90" t="s">
        <v>913</v>
      </c>
      <c r="I4441" s="90" t="s">
        <v>949</v>
      </c>
      <c r="J4441" s="116">
        <v>295</v>
      </c>
      <c r="K4441" s="90" t="s">
        <v>1963</v>
      </c>
      <c r="L4441" s="90" t="s">
        <v>587</v>
      </c>
      <c r="M4441" s="94" t="str">
        <f t="shared" si="72"/>
        <v>ARCE Iker</v>
      </c>
      <c r="N4441" s="94" t="str">
        <f>IFERROR(VLOOKUP(A4441,'[2]CLASES-TEMPORADA 2022_2023-2023'!$A:$M,12,0),"")</f>
        <v/>
      </c>
      <c r="O4441" s="90" t="str">
        <f>IFERROR(VLOOKUP(A4441,'[2]CLASES-TEMPORADA 2022_2023-2023'!$A:$M,13,0),"")</f>
        <v/>
      </c>
    </row>
    <row r="4442" spans="1:15" s="94" customFormat="1" x14ac:dyDescent="0.2">
      <c r="A4442" s="116">
        <v>5013</v>
      </c>
      <c r="B4442" s="90" t="s">
        <v>8750</v>
      </c>
      <c r="C4442" s="90" t="s">
        <v>22</v>
      </c>
      <c r="D4442" s="90" t="s">
        <v>1467</v>
      </c>
      <c r="E4442" s="90" t="s">
        <v>2796</v>
      </c>
      <c r="F4442" s="90" t="s">
        <v>7550</v>
      </c>
      <c r="G4442" s="90" t="s">
        <v>17794</v>
      </c>
      <c r="H4442" s="90" t="s">
        <v>920</v>
      </c>
      <c r="I4442" s="90" t="s">
        <v>1119</v>
      </c>
      <c r="J4442" s="116">
        <v>534</v>
      </c>
      <c r="K4442" s="90" t="s">
        <v>1963</v>
      </c>
      <c r="L4442" s="90" t="s">
        <v>520</v>
      </c>
      <c r="M4442" s="94" t="str">
        <f t="shared" si="72"/>
        <v>FERNANDEZ Ignacio</v>
      </c>
      <c r="N4442" s="94" t="str">
        <f>IFERROR(VLOOKUP(A4442,'[2]CLASES-TEMPORADA 2022_2023-2023'!$A:$M,12,0),"")</f>
        <v/>
      </c>
      <c r="O4442" s="90" t="str">
        <f>IFERROR(VLOOKUP(A4442,'[2]CLASES-TEMPORADA 2022_2023-2023'!$A:$M,13,0),"")</f>
        <v/>
      </c>
    </row>
    <row r="4443" spans="1:15" s="94" customFormat="1" x14ac:dyDescent="0.2">
      <c r="A4443" s="116">
        <v>4984</v>
      </c>
      <c r="B4443" s="90" t="s">
        <v>10851</v>
      </c>
      <c r="C4443" s="90" t="s">
        <v>4909</v>
      </c>
      <c r="D4443" s="90" t="s">
        <v>1596</v>
      </c>
      <c r="E4443" s="90" t="s">
        <v>2133</v>
      </c>
      <c r="F4443" s="90" t="s">
        <v>7551</v>
      </c>
      <c r="G4443" s="90" t="s">
        <v>17795</v>
      </c>
      <c r="H4443" s="90" t="s">
        <v>913</v>
      </c>
      <c r="I4443" s="90" t="s">
        <v>1136</v>
      </c>
      <c r="J4443" s="116">
        <v>291</v>
      </c>
      <c r="K4443" s="90" t="s">
        <v>1963</v>
      </c>
      <c r="L4443" s="90" t="s">
        <v>587</v>
      </c>
      <c r="M4443" s="94" t="str">
        <f t="shared" si="72"/>
        <v>INFANTE Julia</v>
      </c>
      <c r="N4443" s="94" t="str">
        <f>IFERROR(VLOOKUP(A4443,'[2]CLASES-TEMPORADA 2022_2023-2023'!$A:$M,12,0),"")</f>
        <v/>
      </c>
      <c r="O4443" s="90" t="str">
        <f>IFERROR(VLOOKUP(A4443,'[2]CLASES-TEMPORADA 2022_2023-2023'!$A:$M,13,0),"")</f>
        <v/>
      </c>
    </row>
    <row r="4444" spans="1:15" s="94" customFormat="1" x14ac:dyDescent="0.2">
      <c r="A4444" s="116">
        <v>4981</v>
      </c>
      <c r="B4444" s="90" t="s">
        <v>8750</v>
      </c>
      <c r="C4444" s="90" t="s">
        <v>1059</v>
      </c>
      <c r="D4444" s="90" t="s">
        <v>26</v>
      </c>
      <c r="E4444" s="90" t="s">
        <v>17796</v>
      </c>
      <c r="F4444" s="90" t="s">
        <v>17797</v>
      </c>
      <c r="G4444" s="90" t="s">
        <v>17798</v>
      </c>
      <c r="H4444" s="90" t="s">
        <v>909</v>
      </c>
      <c r="I4444" s="90" t="s">
        <v>1005</v>
      </c>
      <c r="J4444" s="116">
        <v>10064</v>
      </c>
      <c r="K4444" s="90" t="s">
        <v>1963</v>
      </c>
      <c r="L4444" s="90" t="s">
        <v>587</v>
      </c>
      <c r="M4444" s="94" t="str">
        <f t="shared" si="72"/>
        <v>GUTIERREZ Joan M.</v>
      </c>
      <c r="N4444" s="94" t="str">
        <f>IFERROR(VLOOKUP(A4444,'[2]CLASES-TEMPORADA 2022_2023-2023'!$A:$M,12,0),"")</f>
        <v/>
      </c>
      <c r="O4444" s="90" t="str">
        <f>IFERROR(VLOOKUP(A4444,'[2]CLASES-TEMPORADA 2022_2023-2023'!$A:$M,13,0),"")</f>
        <v/>
      </c>
    </row>
    <row r="4445" spans="1:15" s="94" customFormat="1" x14ac:dyDescent="0.2">
      <c r="A4445" s="116">
        <v>4937</v>
      </c>
      <c r="B4445" s="90" t="s">
        <v>8750</v>
      </c>
      <c r="C4445" s="90" t="s">
        <v>115</v>
      </c>
      <c r="D4445" s="90" t="s">
        <v>22</v>
      </c>
      <c r="E4445" s="90" t="s">
        <v>7552</v>
      </c>
      <c r="F4445" s="90" t="s">
        <v>7553</v>
      </c>
      <c r="G4445" s="90" t="s">
        <v>17799</v>
      </c>
      <c r="H4445" s="90" t="s">
        <v>920</v>
      </c>
      <c r="I4445" s="90" t="s">
        <v>1146</v>
      </c>
      <c r="J4445" s="116">
        <v>235</v>
      </c>
      <c r="K4445" s="90" t="s">
        <v>1963</v>
      </c>
      <c r="L4445" s="90" t="s">
        <v>520</v>
      </c>
      <c r="M4445" s="94" t="str">
        <f t="shared" si="72"/>
        <v>CASTRO Avelino</v>
      </c>
      <c r="N4445" s="94" t="str">
        <f>IFERROR(VLOOKUP(A4445,'[2]CLASES-TEMPORADA 2022_2023-2023'!$A:$M,12,0),"")</f>
        <v/>
      </c>
      <c r="O4445" s="90" t="str">
        <f>IFERROR(VLOOKUP(A4445,'[2]CLASES-TEMPORADA 2022_2023-2023'!$A:$M,13,0),"")</f>
        <v/>
      </c>
    </row>
    <row r="4446" spans="1:15" s="94" customFormat="1" x14ac:dyDescent="0.2">
      <c r="A4446" s="116">
        <v>4927</v>
      </c>
      <c r="B4446" s="90" t="s">
        <v>10851</v>
      </c>
      <c r="C4446" s="90" t="s">
        <v>1466</v>
      </c>
      <c r="D4446" s="90" t="s">
        <v>161</v>
      </c>
      <c r="E4446" s="90" t="s">
        <v>2335</v>
      </c>
      <c r="F4446" s="90" t="s">
        <v>3244</v>
      </c>
      <c r="G4446" s="90" t="s">
        <v>17800</v>
      </c>
      <c r="H4446" s="90" t="s">
        <v>913</v>
      </c>
      <c r="I4446" s="90" t="s">
        <v>952</v>
      </c>
      <c r="J4446" s="116">
        <v>308</v>
      </c>
      <c r="K4446" s="90" t="s">
        <v>1963</v>
      </c>
      <c r="L4446" s="90" t="s">
        <v>591</v>
      </c>
      <c r="M4446" s="94" t="str">
        <f t="shared" si="72"/>
        <v>PAJARES Marta</v>
      </c>
      <c r="N4446" s="94" t="str">
        <f>IFERROR(VLOOKUP(A4446,'[2]CLASES-TEMPORADA 2022_2023-2023'!$A:$M,12,0),"")</f>
        <v/>
      </c>
      <c r="O4446" s="90" t="str">
        <f>IFERROR(VLOOKUP(A4446,'[2]CLASES-TEMPORADA 2022_2023-2023'!$A:$M,13,0),"")</f>
        <v/>
      </c>
    </row>
    <row r="4447" spans="1:15" s="94" customFormat="1" x14ac:dyDescent="0.2">
      <c r="A4447" s="116">
        <v>4926</v>
      </c>
      <c r="B4447" s="90" t="s">
        <v>10851</v>
      </c>
      <c r="C4447" s="90" t="s">
        <v>1464</v>
      </c>
      <c r="D4447" s="90" t="s">
        <v>1465</v>
      </c>
      <c r="E4447" s="90" t="s">
        <v>7554</v>
      </c>
      <c r="F4447" s="90" t="s">
        <v>7555</v>
      </c>
      <c r="G4447" s="90" t="s">
        <v>17801</v>
      </c>
      <c r="H4447" s="90" t="s">
        <v>913</v>
      </c>
      <c r="I4447" s="90" t="s">
        <v>951</v>
      </c>
      <c r="J4447" s="116">
        <v>305</v>
      </c>
      <c r="K4447" s="90" t="s">
        <v>1963</v>
      </c>
      <c r="L4447" s="90" t="s">
        <v>583</v>
      </c>
      <c r="M4447" s="94" t="str">
        <f t="shared" si="72"/>
        <v>PORTA Idoia</v>
      </c>
      <c r="N4447" s="94" t="str">
        <f>IFERROR(VLOOKUP(A4447,'[2]CLASES-TEMPORADA 2022_2023-2023'!$A:$M,12,0),"")</f>
        <v/>
      </c>
      <c r="O4447" s="90" t="str">
        <f>IFERROR(VLOOKUP(A4447,'[2]CLASES-TEMPORADA 2022_2023-2023'!$A:$M,13,0),"")</f>
        <v/>
      </c>
    </row>
    <row r="4448" spans="1:15" s="94" customFormat="1" x14ac:dyDescent="0.2">
      <c r="A4448" s="116">
        <v>4925</v>
      </c>
      <c r="B4448" s="90" t="s">
        <v>8750</v>
      </c>
      <c r="C4448" s="90" t="s">
        <v>2517</v>
      </c>
      <c r="D4448" s="90" t="s">
        <v>5353</v>
      </c>
      <c r="E4448" s="90" t="s">
        <v>1271</v>
      </c>
      <c r="F4448" s="90" t="s">
        <v>7556</v>
      </c>
      <c r="G4448" s="90" t="s">
        <v>17802</v>
      </c>
      <c r="H4448" s="90" t="s">
        <v>909</v>
      </c>
      <c r="I4448" s="90" t="s">
        <v>1143</v>
      </c>
      <c r="J4448" s="116">
        <v>76</v>
      </c>
      <c r="K4448" s="90" t="s">
        <v>1963</v>
      </c>
      <c r="L4448" s="90" t="s">
        <v>583</v>
      </c>
      <c r="M4448" s="94" t="str">
        <f t="shared" si="72"/>
        <v>VILLA Luis</v>
      </c>
      <c r="N4448" s="94" t="str">
        <f>IFERROR(VLOOKUP(A4448,'[2]CLASES-TEMPORADA 2022_2023-2023'!$A:$M,12,0),"")</f>
        <v/>
      </c>
      <c r="O4448" s="90" t="str">
        <f>IFERROR(VLOOKUP(A4448,'[2]CLASES-TEMPORADA 2022_2023-2023'!$A:$M,13,0),"")</f>
        <v/>
      </c>
    </row>
    <row r="4449" spans="1:15" s="94" customFormat="1" x14ac:dyDescent="0.2">
      <c r="A4449" s="116">
        <v>4923</v>
      </c>
      <c r="B4449" s="90" t="s">
        <v>8750</v>
      </c>
      <c r="C4449" s="90" t="s">
        <v>927</v>
      </c>
      <c r="D4449" s="90" t="s">
        <v>74</v>
      </c>
      <c r="E4449" s="90" t="s">
        <v>132</v>
      </c>
      <c r="F4449" s="90" t="s">
        <v>7557</v>
      </c>
      <c r="G4449" s="90" t="s">
        <v>17803</v>
      </c>
      <c r="H4449" s="90" t="s">
        <v>909</v>
      </c>
      <c r="I4449" s="90" t="s">
        <v>1143</v>
      </c>
      <c r="J4449" s="116">
        <v>76</v>
      </c>
      <c r="K4449" s="90" t="s">
        <v>1963</v>
      </c>
      <c r="L4449" s="90" t="s">
        <v>583</v>
      </c>
      <c r="M4449" s="94" t="str">
        <f t="shared" si="72"/>
        <v>MOYA Juan Jose</v>
      </c>
      <c r="N4449" s="94" t="str">
        <f>IFERROR(VLOOKUP(A4449,'[2]CLASES-TEMPORADA 2022_2023-2023'!$A:$M,12,0),"")</f>
        <v/>
      </c>
      <c r="O4449" s="90" t="str">
        <f>IFERROR(VLOOKUP(A4449,'[2]CLASES-TEMPORADA 2022_2023-2023'!$A:$M,13,0),"")</f>
        <v/>
      </c>
    </row>
    <row r="4450" spans="1:15" s="94" customFormat="1" x14ac:dyDescent="0.2">
      <c r="A4450" s="116">
        <v>4918</v>
      </c>
      <c r="B4450" s="90" t="s">
        <v>8750</v>
      </c>
      <c r="C4450" s="90" t="s">
        <v>1462</v>
      </c>
      <c r="D4450" s="90" t="s">
        <v>1463</v>
      </c>
      <c r="E4450" s="90" t="s">
        <v>2464</v>
      </c>
      <c r="F4450" s="90" t="s">
        <v>7558</v>
      </c>
      <c r="G4450" s="90" t="s">
        <v>17804</v>
      </c>
      <c r="H4450" s="90" t="s">
        <v>909</v>
      </c>
      <c r="I4450" s="90" t="s">
        <v>1000</v>
      </c>
      <c r="J4450" s="116">
        <v>10039</v>
      </c>
      <c r="K4450" s="90" t="s">
        <v>1963</v>
      </c>
      <c r="L4450" s="90" t="s">
        <v>583</v>
      </c>
      <c r="M4450" s="94" t="str">
        <f t="shared" si="72"/>
        <v>MONCHO Jaime</v>
      </c>
      <c r="N4450" s="94" t="str">
        <f>IFERROR(VLOOKUP(A4450,'[2]CLASES-TEMPORADA 2022_2023-2023'!$A:$M,12,0),"")</f>
        <v/>
      </c>
      <c r="O4450" s="90" t="str">
        <f>IFERROR(VLOOKUP(A4450,'[2]CLASES-TEMPORADA 2022_2023-2023'!$A:$M,13,0),"")</f>
        <v/>
      </c>
    </row>
    <row r="4451" spans="1:15" s="94" customFormat="1" x14ac:dyDescent="0.2">
      <c r="A4451" s="116">
        <v>4903</v>
      </c>
      <c r="B4451" s="90" t="s">
        <v>8750</v>
      </c>
      <c r="C4451" s="90" t="s">
        <v>1477</v>
      </c>
      <c r="D4451" s="90" t="s">
        <v>27</v>
      </c>
      <c r="E4451" s="90" t="s">
        <v>7559</v>
      </c>
      <c r="F4451" s="90" t="s">
        <v>7560</v>
      </c>
      <c r="G4451" s="90" t="s">
        <v>17805</v>
      </c>
      <c r="H4451" s="90" t="s">
        <v>909</v>
      </c>
      <c r="I4451" s="90" t="s">
        <v>1182</v>
      </c>
      <c r="J4451" s="116">
        <v>10143</v>
      </c>
      <c r="K4451" s="90" t="s">
        <v>1963</v>
      </c>
      <c r="L4451" s="90" t="s">
        <v>587</v>
      </c>
      <c r="M4451" s="94" t="str">
        <f t="shared" si="72"/>
        <v>CANO Josep M.</v>
      </c>
      <c r="N4451" s="94" t="str">
        <f>IFERROR(VLOOKUP(A4451,'[2]CLASES-TEMPORADA 2022_2023-2023'!$A:$M,12,0),"")</f>
        <v/>
      </c>
      <c r="O4451" s="90" t="str">
        <f>IFERROR(VLOOKUP(A4451,'[2]CLASES-TEMPORADA 2022_2023-2023'!$A:$M,13,0),"")</f>
        <v/>
      </c>
    </row>
    <row r="4452" spans="1:15" s="94" customFormat="1" x14ac:dyDescent="0.2">
      <c r="A4452" s="116">
        <v>4894</v>
      </c>
      <c r="B4452" s="90" t="s">
        <v>8750</v>
      </c>
      <c r="C4452" s="90" t="s">
        <v>7561</v>
      </c>
      <c r="D4452" s="90" t="s">
        <v>7562</v>
      </c>
      <c r="E4452" s="90" t="s">
        <v>7315</v>
      </c>
      <c r="F4452" s="90" t="s">
        <v>7563</v>
      </c>
      <c r="G4452" s="90" t="s">
        <v>17806</v>
      </c>
      <c r="H4452" s="90" t="s">
        <v>920</v>
      </c>
      <c r="I4452" s="90" t="s">
        <v>1237</v>
      </c>
      <c r="J4452" s="116">
        <v>195</v>
      </c>
      <c r="K4452" s="90" t="s">
        <v>1963</v>
      </c>
      <c r="L4452" s="90" t="s">
        <v>587</v>
      </c>
      <c r="M4452" s="94" t="str">
        <f t="shared" si="72"/>
        <v>CREUS Domenec</v>
      </c>
      <c r="N4452" s="94" t="str">
        <f>IFERROR(VLOOKUP(A4452,'[2]CLASES-TEMPORADA 2022_2023-2023'!$A:$M,12,0),"")</f>
        <v/>
      </c>
      <c r="O4452" s="90" t="str">
        <f>IFERROR(VLOOKUP(A4452,'[2]CLASES-TEMPORADA 2022_2023-2023'!$A:$M,13,0),"")</f>
        <v/>
      </c>
    </row>
    <row r="4453" spans="1:15" s="94" customFormat="1" x14ac:dyDescent="0.2">
      <c r="A4453" s="116">
        <v>4876</v>
      </c>
      <c r="B4453" s="90" t="s">
        <v>8750</v>
      </c>
      <c r="C4453" s="90" t="s">
        <v>21</v>
      </c>
      <c r="D4453" s="90" t="s">
        <v>25</v>
      </c>
      <c r="E4453" s="90" t="s">
        <v>34</v>
      </c>
      <c r="F4453" s="90" t="s">
        <v>7564</v>
      </c>
      <c r="G4453" s="90" t="s">
        <v>17807</v>
      </c>
      <c r="H4453" s="90" t="s">
        <v>920</v>
      </c>
      <c r="I4453" s="90" t="s">
        <v>1130</v>
      </c>
      <c r="J4453" s="116">
        <v>58</v>
      </c>
      <c r="K4453" s="90" t="s">
        <v>1963</v>
      </c>
      <c r="L4453" s="90" t="s">
        <v>184</v>
      </c>
      <c r="M4453" s="94" t="str">
        <f t="shared" si="72"/>
        <v>GARCIA Alejandro</v>
      </c>
      <c r="N4453" s="94" t="str">
        <f>IFERROR(VLOOKUP(A4453,'[2]CLASES-TEMPORADA 2022_2023-2023'!$A:$M,12,0),"")</f>
        <v/>
      </c>
      <c r="O4453" s="90" t="str">
        <f>IFERROR(VLOOKUP(A4453,'[2]CLASES-TEMPORADA 2022_2023-2023'!$A:$M,13,0),"")</f>
        <v/>
      </c>
    </row>
    <row r="4454" spans="1:15" s="94" customFormat="1" x14ac:dyDescent="0.2">
      <c r="A4454" s="116">
        <v>4858</v>
      </c>
      <c r="B4454" s="90" t="s">
        <v>8750</v>
      </c>
      <c r="C4454" s="90" t="s">
        <v>115</v>
      </c>
      <c r="D4454" s="90" t="s">
        <v>69</v>
      </c>
      <c r="E4454" s="90" t="s">
        <v>18</v>
      </c>
      <c r="F4454" s="90" t="s">
        <v>4145</v>
      </c>
      <c r="G4454" s="90" t="s">
        <v>17808</v>
      </c>
      <c r="H4454" s="90" t="s">
        <v>913</v>
      </c>
      <c r="I4454" s="90" t="s">
        <v>929</v>
      </c>
      <c r="J4454" s="116">
        <v>111</v>
      </c>
      <c r="K4454" s="90" t="s">
        <v>1963</v>
      </c>
      <c r="L4454" s="90" t="s">
        <v>598</v>
      </c>
      <c r="M4454" s="94" t="str">
        <f t="shared" si="72"/>
        <v>CASTRO Enrique</v>
      </c>
      <c r="N4454" s="94" t="str">
        <f>IFERROR(VLOOKUP(A4454,'[2]CLASES-TEMPORADA 2022_2023-2023'!$A:$M,12,0),"")</f>
        <v/>
      </c>
      <c r="O4454" s="90" t="str">
        <f>IFERROR(VLOOKUP(A4454,'[2]CLASES-TEMPORADA 2022_2023-2023'!$A:$M,13,0),"")</f>
        <v/>
      </c>
    </row>
    <row r="4455" spans="1:15" s="94" customFormat="1" x14ac:dyDescent="0.2">
      <c r="A4455" s="116">
        <v>4857</v>
      </c>
      <c r="B4455" s="90" t="s">
        <v>8750</v>
      </c>
      <c r="C4455" s="90" t="s">
        <v>1407</v>
      </c>
      <c r="D4455" s="90" t="s">
        <v>4273</v>
      </c>
      <c r="E4455" s="90" t="s">
        <v>18</v>
      </c>
      <c r="F4455" s="90" t="s">
        <v>17809</v>
      </c>
      <c r="G4455" s="90" t="s">
        <v>17810</v>
      </c>
      <c r="H4455" s="90" t="s">
        <v>909</v>
      </c>
      <c r="I4455" s="90" t="s">
        <v>1139</v>
      </c>
      <c r="J4455" s="116">
        <v>52</v>
      </c>
      <c r="K4455" s="90" t="s">
        <v>1963</v>
      </c>
      <c r="L4455" s="90" t="s">
        <v>598</v>
      </c>
      <c r="M4455" s="94" t="str">
        <f t="shared" si="72"/>
        <v>MENENDEZ Enrique</v>
      </c>
      <c r="N4455" s="94" t="str">
        <f>IFERROR(VLOOKUP(A4455,'[2]CLASES-TEMPORADA 2022_2023-2023'!$A:$M,12,0),"")</f>
        <v/>
      </c>
      <c r="O4455" s="90" t="str">
        <f>IFERROR(VLOOKUP(A4455,'[2]CLASES-TEMPORADA 2022_2023-2023'!$A:$M,13,0),"")</f>
        <v/>
      </c>
    </row>
    <row r="4456" spans="1:15" s="94" customFormat="1" x14ac:dyDescent="0.2">
      <c r="A4456" s="116">
        <v>4855</v>
      </c>
      <c r="B4456" s="90" t="s">
        <v>10851</v>
      </c>
      <c r="C4456" s="90" t="s">
        <v>1732</v>
      </c>
      <c r="D4456" s="90" t="s">
        <v>1732</v>
      </c>
      <c r="E4456" s="90" t="s">
        <v>7565</v>
      </c>
      <c r="F4456" s="90" t="s">
        <v>7566</v>
      </c>
      <c r="G4456" s="90" t="s">
        <v>17811</v>
      </c>
      <c r="H4456" s="90" t="s">
        <v>913</v>
      </c>
      <c r="I4456" s="90" t="s">
        <v>1249</v>
      </c>
      <c r="J4456" s="116">
        <v>10181</v>
      </c>
      <c r="K4456" s="90" t="s">
        <v>1963</v>
      </c>
      <c r="L4456" s="90" t="s">
        <v>583</v>
      </c>
      <c r="M4456" s="94" t="str">
        <f t="shared" si="72"/>
        <v>CHEN Fang Ning</v>
      </c>
      <c r="N4456" s="94" t="str">
        <f>IFERROR(VLOOKUP(A4456,'[2]CLASES-TEMPORADA 2022_2023-2023'!$A:$M,12,0),"")</f>
        <v/>
      </c>
      <c r="O4456" s="90" t="str">
        <f>IFERROR(VLOOKUP(A4456,'[2]CLASES-TEMPORADA 2022_2023-2023'!$A:$M,13,0),"")</f>
        <v/>
      </c>
    </row>
    <row r="4457" spans="1:15" s="94" customFormat="1" x14ac:dyDescent="0.2">
      <c r="A4457" s="116">
        <v>4853</v>
      </c>
      <c r="B4457" s="90" t="s">
        <v>8750</v>
      </c>
      <c r="C4457" s="90" t="s">
        <v>1460</v>
      </c>
      <c r="D4457" s="90" t="s">
        <v>1461</v>
      </c>
      <c r="E4457" s="90" t="s">
        <v>43</v>
      </c>
      <c r="F4457" s="90" t="s">
        <v>4138</v>
      </c>
      <c r="G4457" s="90" t="s">
        <v>17812</v>
      </c>
      <c r="H4457" s="90" t="s">
        <v>913</v>
      </c>
      <c r="I4457" s="90" t="s">
        <v>929</v>
      </c>
      <c r="J4457" s="116">
        <v>111</v>
      </c>
      <c r="K4457" s="90" t="s">
        <v>1963</v>
      </c>
      <c r="L4457" s="90" t="s">
        <v>598</v>
      </c>
      <c r="M4457" s="94" t="str">
        <f t="shared" si="72"/>
        <v>PALACIO Antonio</v>
      </c>
      <c r="N4457" s="94" t="str">
        <f>IFERROR(VLOOKUP(A4457,'[2]CLASES-TEMPORADA 2022_2023-2023'!$A:$M,12,0),"")</f>
        <v/>
      </c>
      <c r="O4457" s="90" t="str">
        <f>IFERROR(VLOOKUP(A4457,'[2]CLASES-TEMPORADA 2022_2023-2023'!$A:$M,13,0),"")</f>
        <v/>
      </c>
    </row>
    <row r="4458" spans="1:15" s="94" customFormat="1" x14ac:dyDescent="0.2">
      <c r="A4458" s="116">
        <v>4849</v>
      </c>
      <c r="B4458" s="90" t="s">
        <v>8750</v>
      </c>
      <c r="C4458" s="90" t="s">
        <v>945</v>
      </c>
      <c r="D4458" s="90" t="s">
        <v>7567</v>
      </c>
      <c r="E4458" s="90" t="s">
        <v>126</v>
      </c>
      <c r="F4458" s="90" t="s">
        <v>7568</v>
      </c>
      <c r="G4458" s="90" t="s">
        <v>17813</v>
      </c>
      <c r="H4458" s="90" t="s">
        <v>913</v>
      </c>
      <c r="I4458" s="90" t="s">
        <v>1177</v>
      </c>
      <c r="J4458" s="116">
        <v>80</v>
      </c>
      <c r="K4458" s="90" t="s">
        <v>1963</v>
      </c>
      <c r="L4458" s="90" t="s">
        <v>185</v>
      </c>
      <c r="M4458" s="94" t="str">
        <f t="shared" si="72"/>
        <v>HEREDIA Pablo</v>
      </c>
      <c r="N4458" s="94" t="str">
        <f>IFERROR(VLOOKUP(A4458,'[2]CLASES-TEMPORADA 2022_2023-2023'!$A:$M,12,0),"")</f>
        <v/>
      </c>
      <c r="O4458" s="90" t="str">
        <f>IFERROR(VLOOKUP(A4458,'[2]CLASES-TEMPORADA 2022_2023-2023'!$A:$M,13,0),"")</f>
        <v/>
      </c>
    </row>
    <row r="4459" spans="1:15" s="94" customFormat="1" x14ac:dyDescent="0.2">
      <c r="A4459" s="116">
        <v>4840</v>
      </c>
      <c r="B4459" s="90" t="s">
        <v>8750</v>
      </c>
      <c r="C4459" s="90" t="s">
        <v>86</v>
      </c>
      <c r="D4459" s="90" t="s">
        <v>7569</v>
      </c>
      <c r="E4459" s="90" t="s">
        <v>77</v>
      </c>
      <c r="F4459" s="90" t="s">
        <v>7570</v>
      </c>
      <c r="G4459" s="90" t="s">
        <v>17814</v>
      </c>
      <c r="H4459" s="90" t="s">
        <v>913</v>
      </c>
      <c r="I4459" s="90" t="s">
        <v>954</v>
      </c>
      <c r="J4459" s="116">
        <v>321</v>
      </c>
      <c r="K4459" s="90" t="s">
        <v>1963</v>
      </c>
      <c r="L4459" s="90" t="s">
        <v>591</v>
      </c>
      <c r="M4459" s="94" t="str">
        <f t="shared" si="72"/>
        <v>RAMIREZ Alberto</v>
      </c>
      <c r="N4459" s="94" t="str">
        <f>IFERROR(VLOOKUP(A4459,'[2]CLASES-TEMPORADA 2022_2023-2023'!$A:$M,12,0),"")</f>
        <v/>
      </c>
      <c r="O4459" s="90" t="str">
        <f>IFERROR(VLOOKUP(A4459,'[2]CLASES-TEMPORADA 2022_2023-2023'!$A:$M,13,0),"")</f>
        <v/>
      </c>
    </row>
    <row r="4460" spans="1:15" s="94" customFormat="1" x14ac:dyDescent="0.2">
      <c r="A4460" s="116">
        <v>4837</v>
      </c>
      <c r="B4460" s="90" t="s">
        <v>8750</v>
      </c>
      <c r="C4460" s="90" t="s">
        <v>66</v>
      </c>
      <c r="D4460" s="90" t="s">
        <v>21</v>
      </c>
      <c r="E4460" s="90" t="s">
        <v>1029</v>
      </c>
      <c r="F4460" s="90" t="s">
        <v>7571</v>
      </c>
      <c r="G4460" s="90" t="s">
        <v>17815</v>
      </c>
      <c r="H4460" s="90" t="s">
        <v>920</v>
      </c>
      <c r="I4460" s="90" t="s">
        <v>1134</v>
      </c>
      <c r="J4460" s="116">
        <v>347</v>
      </c>
      <c r="K4460" s="90" t="s">
        <v>1963</v>
      </c>
      <c r="L4460" s="90" t="s">
        <v>591</v>
      </c>
      <c r="M4460" s="94" t="str">
        <f t="shared" si="72"/>
        <v>MARTIN Juan Antonio</v>
      </c>
      <c r="N4460" s="94" t="str">
        <f>IFERROR(VLOOKUP(A4460,'[2]CLASES-TEMPORADA 2022_2023-2023'!$A:$M,12,0),"")</f>
        <v/>
      </c>
      <c r="O4460" s="90" t="str">
        <f>IFERROR(VLOOKUP(A4460,'[2]CLASES-TEMPORADA 2022_2023-2023'!$A:$M,13,0),"")</f>
        <v/>
      </c>
    </row>
    <row r="4461" spans="1:15" s="94" customFormat="1" x14ac:dyDescent="0.2">
      <c r="A4461" s="116">
        <v>4834</v>
      </c>
      <c r="B4461" s="90" t="s">
        <v>8750</v>
      </c>
      <c r="C4461" s="90" t="s">
        <v>25</v>
      </c>
      <c r="D4461" s="90" t="s">
        <v>104</v>
      </c>
      <c r="E4461" s="90" t="s">
        <v>38</v>
      </c>
      <c r="F4461" s="90" t="s">
        <v>7572</v>
      </c>
      <c r="G4461" s="90" t="s">
        <v>14485</v>
      </c>
      <c r="H4461" s="90" t="s">
        <v>913</v>
      </c>
      <c r="I4461" s="90" t="s">
        <v>974</v>
      </c>
      <c r="J4461" s="116">
        <v>538</v>
      </c>
      <c r="K4461" s="90" t="s">
        <v>1963</v>
      </c>
      <c r="L4461" s="90" t="s">
        <v>587</v>
      </c>
      <c r="M4461" s="94" t="str">
        <f t="shared" si="72"/>
        <v>MARTINEZ Andres</v>
      </c>
      <c r="N4461" s="94" t="str">
        <f>IFERROR(VLOOKUP(A4461,'[2]CLASES-TEMPORADA 2022_2023-2023'!$A:$M,12,0),"")</f>
        <v/>
      </c>
      <c r="O4461" s="90" t="str">
        <f>IFERROR(VLOOKUP(A4461,'[2]CLASES-TEMPORADA 2022_2023-2023'!$A:$M,13,0),"")</f>
        <v/>
      </c>
    </row>
    <row r="4462" spans="1:15" s="94" customFormat="1" x14ac:dyDescent="0.2">
      <c r="A4462" s="116">
        <v>4833</v>
      </c>
      <c r="B4462" s="90" t="s">
        <v>8750</v>
      </c>
      <c r="C4462" s="90" t="s">
        <v>1631</v>
      </c>
      <c r="D4462" s="90" t="s">
        <v>1386</v>
      </c>
      <c r="E4462" s="90" t="s">
        <v>4258</v>
      </c>
      <c r="F4462" s="90" t="s">
        <v>7573</v>
      </c>
      <c r="G4462" s="90" t="s">
        <v>17816</v>
      </c>
      <c r="H4462" s="90" t="s">
        <v>913</v>
      </c>
      <c r="I4462" s="90" t="s">
        <v>1119</v>
      </c>
      <c r="J4462" s="116">
        <v>534</v>
      </c>
      <c r="K4462" s="90" t="s">
        <v>1963</v>
      </c>
      <c r="L4462" s="90" t="s">
        <v>520</v>
      </c>
      <c r="M4462" s="94" t="str">
        <f t="shared" si="72"/>
        <v>VILCHEZ Miguel Angel</v>
      </c>
      <c r="N4462" s="94" t="str">
        <f>IFERROR(VLOOKUP(A4462,'[2]CLASES-TEMPORADA 2022_2023-2023'!$A:$M,12,0),"")</f>
        <v/>
      </c>
      <c r="O4462" s="90" t="str">
        <f>IFERROR(VLOOKUP(A4462,'[2]CLASES-TEMPORADA 2022_2023-2023'!$A:$M,13,0),"")</f>
        <v/>
      </c>
    </row>
    <row r="4463" spans="1:15" s="94" customFormat="1" x14ac:dyDescent="0.2">
      <c r="A4463" s="116">
        <v>4830</v>
      </c>
      <c r="B4463" s="90" t="s">
        <v>8750</v>
      </c>
      <c r="C4463" s="90" t="s">
        <v>69</v>
      </c>
      <c r="D4463" s="90" t="s">
        <v>21</v>
      </c>
      <c r="E4463" s="90" t="s">
        <v>17817</v>
      </c>
      <c r="F4463" s="90" t="s">
        <v>17818</v>
      </c>
      <c r="G4463" s="90" t="s">
        <v>17819</v>
      </c>
      <c r="H4463" s="90" t="s">
        <v>913</v>
      </c>
      <c r="I4463" s="90" t="s">
        <v>1197</v>
      </c>
      <c r="J4463" s="116">
        <v>304</v>
      </c>
      <c r="K4463" s="90" t="s">
        <v>1963</v>
      </c>
      <c r="L4463" s="90" t="s">
        <v>591</v>
      </c>
      <c r="M4463" s="94" t="str">
        <f t="shared" si="72"/>
        <v>PEREZ Restituto</v>
      </c>
      <c r="N4463" s="94" t="str">
        <f>IFERROR(VLOOKUP(A4463,'[2]CLASES-TEMPORADA 2022_2023-2023'!$A:$M,12,0),"")</f>
        <v/>
      </c>
      <c r="O4463" s="90" t="str">
        <f>IFERROR(VLOOKUP(A4463,'[2]CLASES-TEMPORADA 2022_2023-2023'!$A:$M,13,0),"")</f>
        <v/>
      </c>
    </row>
    <row r="4464" spans="1:15" s="94" customFormat="1" x14ac:dyDescent="0.2">
      <c r="A4464" s="116">
        <v>4829</v>
      </c>
      <c r="B4464" s="90" t="s">
        <v>8750</v>
      </c>
      <c r="C4464" s="90" t="s">
        <v>21</v>
      </c>
      <c r="D4464" s="90" t="s">
        <v>7457</v>
      </c>
      <c r="E4464" s="90" t="s">
        <v>34</v>
      </c>
      <c r="F4464" s="90" t="s">
        <v>17820</v>
      </c>
      <c r="G4464" s="90" t="s">
        <v>17821</v>
      </c>
      <c r="H4464" s="90" t="s">
        <v>913</v>
      </c>
      <c r="I4464" s="90" t="s">
        <v>1217</v>
      </c>
      <c r="J4464" s="116">
        <v>10130</v>
      </c>
      <c r="K4464" s="90" t="s">
        <v>1963</v>
      </c>
      <c r="L4464" s="90" t="s">
        <v>591</v>
      </c>
      <c r="M4464" s="94" t="str">
        <f t="shared" si="72"/>
        <v>GARCIA Alejandro</v>
      </c>
      <c r="N4464" s="94" t="str">
        <f>IFERROR(VLOOKUP(A4464,'[2]CLASES-TEMPORADA 2022_2023-2023'!$A:$M,12,0),"")</f>
        <v/>
      </c>
      <c r="O4464" s="90" t="str">
        <f>IFERROR(VLOOKUP(A4464,'[2]CLASES-TEMPORADA 2022_2023-2023'!$A:$M,13,0),"")</f>
        <v/>
      </c>
    </row>
    <row r="4465" spans="1:15" s="94" customFormat="1" x14ac:dyDescent="0.2">
      <c r="A4465" s="116">
        <v>4828</v>
      </c>
      <c r="B4465" s="90" t="s">
        <v>8750</v>
      </c>
      <c r="C4465" s="90" t="s">
        <v>1888</v>
      </c>
      <c r="D4465" s="90" t="s">
        <v>1437</v>
      </c>
      <c r="E4465" s="90" t="s">
        <v>41</v>
      </c>
      <c r="F4465" s="90" t="s">
        <v>7574</v>
      </c>
      <c r="G4465" s="90" t="s">
        <v>17822</v>
      </c>
      <c r="H4465" s="90" t="s">
        <v>913</v>
      </c>
      <c r="I4465" s="90" t="s">
        <v>3937</v>
      </c>
      <c r="J4465" s="116">
        <v>467</v>
      </c>
      <c r="K4465" s="90" t="s">
        <v>1963</v>
      </c>
      <c r="L4465" s="90" t="s">
        <v>591</v>
      </c>
      <c r="M4465" s="94" t="str">
        <f t="shared" si="72"/>
        <v>SOSA David</v>
      </c>
      <c r="N4465" s="94" t="str">
        <f>IFERROR(VLOOKUP(A4465,'[2]CLASES-TEMPORADA 2022_2023-2023'!$A:$M,12,0),"")</f>
        <v/>
      </c>
      <c r="O4465" s="90" t="str">
        <f>IFERROR(VLOOKUP(A4465,'[2]CLASES-TEMPORADA 2022_2023-2023'!$A:$M,13,0),"")</f>
        <v/>
      </c>
    </row>
    <row r="4466" spans="1:15" s="94" customFormat="1" x14ac:dyDescent="0.2">
      <c r="A4466" s="116">
        <v>4822</v>
      </c>
      <c r="B4466" s="90" t="s">
        <v>8750</v>
      </c>
      <c r="C4466" s="90" t="s">
        <v>7576</v>
      </c>
      <c r="D4466" s="90" t="s">
        <v>7577</v>
      </c>
      <c r="E4466" s="90" t="s">
        <v>7578</v>
      </c>
      <c r="F4466" s="90" t="s">
        <v>7579</v>
      </c>
      <c r="G4466" s="90" t="s">
        <v>17823</v>
      </c>
      <c r="H4466" s="90" t="s">
        <v>909</v>
      </c>
      <c r="I4466" s="90" t="s">
        <v>2219</v>
      </c>
      <c r="J4466" s="116">
        <v>10475</v>
      </c>
      <c r="K4466" s="90" t="s">
        <v>2083</v>
      </c>
      <c r="L4466" s="90" t="s">
        <v>591</v>
      </c>
      <c r="M4466" s="94" t="str">
        <f t="shared" si="72"/>
        <v>CAETANO Joao</v>
      </c>
      <c r="N4466" s="94" t="str">
        <f>IFERROR(VLOOKUP(A4466,'[2]CLASES-TEMPORADA 2022_2023-2023'!$A:$M,12,0),"")</f>
        <v/>
      </c>
      <c r="O4466" s="90" t="str">
        <f>IFERROR(VLOOKUP(A4466,'[2]CLASES-TEMPORADA 2022_2023-2023'!$A:$M,13,0),"")</f>
        <v/>
      </c>
    </row>
    <row r="4467" spans="1:15" s="94" customFormat="1" x14ac:dyDescent="0.2">
      <c r="A4467" s="116">
        <v>4819</v>
      </c>
      <c r="B4467" s="90" t="s">
        <v>8750</v>
      </c>
      <c r="C4467" s="90" t="s">
        <v>69</v>
      </c>
      <c r="D4467" s="90" t="s">
        <v>1085</v>
      </c>
      <c r="E4467" s="90" t="s">
        <v>3084</v>
      </c>
      <c r="F4467" s="90" t="s">
        <v>17824</v>
      </c>
      <c r="G4467" s="90" t="s">
        <v>17825</v>
      </c>
      <c r="H4467" s="90" t="s">
        <v>913</v>
      </c>
      <c r="I4467" s="90" t="s">
        <v>1135</v>
      </c>
      <c r="J4467" s="116">
        <v>2</v>
      </c>
      <c r="K4467" s="90" t="s">
        <v>1963</v>
      </c>
      <c r="L4467" s="90" t="s">
        <v>591</v>
      </c>
      <c r="M4467" s="94" t="str">
        <f t="shared" si="72"/>
        <v>PEREZ Domingo</v>
      </c>
      <c r="N4467" s="94" t="str">
        <f>IFERROR(VLOOKUP(A4467,'[2]CLASES-TEMPORADA 2022_2023-2023'!$A:$M,12,0),"")</f>
        <v/>
      </c>
      <c r="O4467" s="90" t="str">
        <f>IFERROR(VLOOKUP(A4467,'[2]CLASES-TEMPORADA 2022_2023-2023'!$A:$M,13,0),"")</f>
        <v/>
      </c>
    </row>
    <row r="4468" spans="1:15" s="94" customFormat="1" x14ac:dyDescent="0.2">
      <c r="A4468" s="116">
        <v>4804</v>
      </c>
      <c r="B4468" s="90" t="s">
        <v>10851</v>
      </c>
      <c r="C4468" s="90" t="s">
        <v>122</v>
      </c>
      <c r="D4468" s="90" t="s">
        <v>21</v>
      </c>
      <c r="E4468" s="90" t="s">
        <v>1073</v>
      </c>
      <c r="F4468" s="90" t="s">
        <v>6594</v>
      </c>
      <c r="G4468" s="90" t="s">
        <v>17826</v>
      </c>
      <c r="H4468" s="90" t="s">
        <v>913</v>
      </c>
      <c r="I4468" s="90" t="s">
        <v>951</v>
      </c>
      <c r="J4468" s="116">
        <v>305</v>
      </c>
      <c r="K4468" s="90" t="s">
        <v>1963</v>
      </c>
      <c r="L4468" s="90" t="s">
        <v>583</v>
      </c>
      <c r="M4468" s="94" t="str">
        <f t="shared" si="72"/>
        <v>BARBA Sofia</v>
      </c>
      <c r="N4468" s="94" t="str">
        <f>IFERROR(VLOOKUP(A4468,'[2]CLASES-TEMPORADA 2022_2023-2023'!$A:$M,12,0),"")</f>
        <v/>
      </c>
      <c r="O4468" s="90" t="str">
        <f>IFERROR(VLOOKUP(A4468,'[2]CLASES-TEMPORADA 2022_2023-2023'!$A:$M,13,0),"")</f>
        <v/>
      </c>
    </row>
    <row r="4469" spans="1:15" s="94" customFormat="1" x14ac:dyDescent="0.2">
      <c r="A4469" s="116">
        <v>4779</v>
      </c>
      <c r="B4469" s="90" t="s">
        <v>8750</v>
      </c>
      <c r="C4469" s="90" t="s">
        <v>21</v>
      </c>
      <c r="D4469" s="90" t="s">
        <v>69</v>
      </c>
      <c r="E4469" s="90" t="s">
        <v>107</v>
      </c>
      <c r="F4469" s="90" t="s">
        <v>7580</v>
      </c>
      <c r="G4469" s="90" t="s">
        <v>17827</v>
      </c>
      <c r="H4469" s="90" t="s">
        <v>913</v>
      </c>
      <c r="I4469" s="90" t="s">
        <v>1142</v>
      </c>
      <c r="J4469" s="116">
        <v>451</v>
      </c>
      <c r="K4469" s="90" t="s">
        <v>1963</v>
      </c>
      <c r="L4469" s="90" t="s">
        <v>593</v>
      </c>
      <c r="M4469" s="94" t="str">
        <f t="shared" si="72"/>
        <v>GARCIA Ivan</v>
      </c>
      <c r="N4469" s="94" t="str">
        <f>IFERROR(VLOOKUP(A4469,'[2]CLASES-TEMPORADA 2022_2023-2023'!$A:$M,12,0),"")</f>
        <v/>
      </c>
      <c r="O4469" s="90" t="str">
        <f>IFERROR(VLOOKUP(A4469,'[2]CLASES-TEMPORADA 2022_2023-2023'!$A:$M,13,0),"")</f>
        <v/>
      </c>
    </row>
    <row r="4470" spans="1:15" s="94" customFormat="1" x14ac:dyDescent="0.2">
      <c r="A4470" s="116">
        <v>4766</v>
      </c>
      <c r="B4470" s="90" t="s">
        <v>8750</v>
      </c>
      <c r="C4470" s="90" t="s">
        <v>84</v>
      </c>
      <c r="D4470" s="90" t="s">
        <v>31</v>
      </c>
      <c r="E4470" s="90" t="s">
        <v>145</v>
      </c>
      <c r="F4470" s="90" t="s">
        <v>7581</v>
      </c>
      <c r="G4470" s="90" t="s">
        <v>17828</v>
      </c>
      <c r="H4470" s="90" t="s">
        <v>913</v>
      </c>
      <c r="I4470" s="90" t="s">
        <v>968</v>
      </c>
      <c r="J4470" s="116">
        <v>115</v>
      </c>
      <c r="K4470" s="90" t="s">
        <v>1963</v>
      </c>
      <c r="L4470" s="90" t="s">
        <v>586</v>
      </c>
      <c r="M4470" s="94" t="str">
        <f t="shared" si="72"/>
        <v>GONZALEZ Juan Francisco</v>
      </c>
      <c r="N4470" s="94" t="str">
        <f>IFERROR(VLOOKUP(A4470,'[2]CLASES-TEMPORADA 2022_2023-2023'!$A:$M,12,0),"")</f>
        <v/>
      </c>
      <c r="O4470" s="90" t="str">
        <f>IFERROR(VLOOKUP(A4470,'[2]CLASES-TEMPORADA 2022_2023-2023'!$A:$M,13,0),"")</f>
        <v/>
      </c>
    </row>
    <row r="4471" spans="1:15" s="94" customFormat="1" x14ac:dyDescent="0.2">
      <c r="A4471" s="116">
        <v>4764</v>
      </c>
      <c r="B4471" s="90" t="s">
        <v>8750</v>
      </c>
      <c r="C4471" s="90" t="s">
        <v>7582</v>
      </c>
      <c r="D4471" s="90"/>
      <c r="E4471" s="90" t="s">
        <v>7583</v>
      </c>
      <c r="F4471" s="90" t="s">
        <v>7584</v>
      </c>
      <c r="G4471" s="90" t="s">
        <v>17829</v>
      </c>
      <c r="H4471" s="90" t="s">
        <v>920</v>
      </c>
      <c r="I4471" s="90" t="s">
        <v>1191</v>
      </c>
      <c r="J4471" s="116">
        <v>446</v>
      </c>
      <c r="K4471" s="90" t="s">
        <v>2099</v>
      </c>
      <c r="L4471" s="90" t="s">
        <v>583</v>
      </c>
      <c r="M4471" s="94" t="str">
        <f t="shared" si="72"/>
        <v>BARTNIK Krzysztof</v>
      </c>
      <c r="N4471" s="94" t="str">
        <f>IFERROR(VLOOKUP(A4471,'[2]CLASES-TEMPORADA 2022_2023-2023'!$A:$M,12,0),"")</f>
        <v/>
      </c>
      <c r="O4471" s="90" t="str">
        <f>IFERROR(VLOOKUP(A4471,'[2]CLASES-TEMPORADA 2022_2023-2023'!$A:$M,13,0),"")</f>
        <v/>
      </c>
    </row>
    <row r="4472" spans="1:15" s="94" customFormat="1" x14ac:dyDescent="0.2">
      <c r="A4472" s="116">
        <v>4762</v>
      </c>
      <c r="B4472" s="90" t="s">
        <v>8750</v>
      </c>
      <c r="C4472" s="90" t="s">
        <v>7585</v>
      </c>
      <c r="D4472" s="90" t="s">
        <v>1309</v>
      </c>
      <c r="E4472" s="90" t="s">
        <v>2312</v>
      </c>
      <c r="F4472" s="90" t="s">
        <v>7586</v>
      </c>
      <c r="G4472" s="90" t="s">
        <v>17830</v>
      </c>
      <c r="H4472" s="90" t="s">
        <v>913</v>
      </c>
      <c r="I4472" s="90" t="s">
        <v>954</v>
      </c>
      <c r="J4472" s="116">
        <v>321</v>
      </c>
      <c r="K4472" s="90" t="s">
        <v>1963</v>
      </c>
      <c r="L4472" s="90" t="s">
        <v>591</v>
      </c>
      <c r="M4472" s="94" t="str">
        <f t="shared" si="72"/>
        <v>ROSADO Felix</v>
      </c>
      <c r="N4472" s="94" t="str">
        <f>IFERROR(VLOOKUP(A4472,'[2]CLASES-TEMPORADA 2022_2023-2023'!$A:$M,12,0),"")</f>
        <v/>
      </c>
      <c r="O4472" s="90" t="str">
        <f>IFERROR(VLOOKUP(A4472,'[2]CLASES-TEMPORADA 2022_2023-2023'!$A:$M,13,0),"")</f>
        <v/>
      </c>
    </row>
    <row r="4473" spans="1:15" s="94" customFormat="1" x14ac:dyDescent="0.2">
      <c r="A4473" s="116">
        <v>4760</v>
      </c>
      <c r="B4473" s="90" t="s">
        <v>8750</v>
      </c>
      <c r="C4473" s="90" t="s">
        <v>3554</v>
      </c>
      <c r="D4473" s="90" t="s">
        <v>96</v>
      </c>
      <c r="E4473" s="90" t="s">
        <v>7587</v>
      </c>
      <c r="F4473" s="90" t="s">
        <v>7588</v>
      </c>
      <c r="G4473" s="90" t="s">
        <v>17831</v>
      </c>
      <c r="H4473" s="90" t="s">
        <v>913</v>
      </c>
      <c r="I4473" s="90" t="s">
        <v>934</v>
      </c>
      <c r="J4473" s="116">
        <v>193</v>
      </c>
      <c r="K4473" s="90" t="s">
        <v>1963</v>
      </c>
      <c r="L4473" s="90" t="s">
        <v>586</v>
      </c>
      <c r="M4473" s="94" t="str">
        <f t="shared" ref="M4473:M4536" si="73">CONCATENATE(C4473," ",PROPER(E4473))</f>
        <v>NEVADO Juan Flores</v>
      </c>
      <c r="N4473" s="94" t="str">
        <f>IFERROR(VLOOKUP(A4473,'[2]CLASES-TEMPORADA 2022_2023-2023'!$A:$M,12,0),"")</f>
        <v/>
      </c>
      <c r="O4473" s="90" t="str">
        <f>IFERROR(VLOOKUP(A4473,'[2]CLASES-TEMPORADA 2022_2023-2023'!$A:$M,13,0),"")</f>
        <v/>
      </c>
    </row>
    <row r="4474" spans="1:15" s="94" customFormat="1" x14ac:dyDescent="0.2">
      <c r="A4474" s="116">
        <v>4699</v>
      </c>
      <c r="B4474" s="90" t="s">
        <v>8750</v>
      </c>
      <c r="C4474" s="90" t="s">
        <v>1547</v>
      </c>
      <c r="D4474" s="90" t="s">
        <v>17832</v>
      </c>
      <c r="E4474" s="90" t="s">
        <v>943</v>
      </c>
      <c r="F4474" s="90" t="s">
        <v>17833</v>
      </c>
      <c r="G4474" s="90" t="s">
        <v>17834</v>
      </c>
      <c r="H4474" s="90" t="s">
        <v>913</v>
      </c>
      <c r="I4474" s="90" t="s">
        <v>1136</v>
      </c>
      <c r="J4474" s="116">
        <v>291</v>
      </c>
      <c r="K4474" s="90" t="s">
        <v>1963</v>
      </c>
      <c r="L4474" s="90" t="s">
        <v>587</v>
      </c>
      <c r="M4474" s="94" t="str">
        <f t="shared" si="73"/>
        <v>PONS Jordi</v>
      </c>
      <c r="N4474" s="94" t="str">
        <f>IFERROR(VLOOKUP(A4474,'[2]CLASES-TEMPORADA 2022_2023-2023'!$A:$M,12,0),"")</f>
        <v/>
      </c>
      <c r="O4474" s="90" t="str">
        <f>IFERROR(VLOOKUP(A4474,'[2]CLASES-TEMPORADA 2022_2023-2023'!$A:$M,13,0),"")</f>
        <v/>
      </c>
    </row>
    <row r="4475" spans="1:15" s="94" customFormat="1" x14ac:dyDescent="0.2">
      <c r="A4475" s="116">
        <v>4686</v>
      </c>
      <c r="B4475" s="90" t="s">
        <v>8750</v>
      </c>
      <c r="C4475" s="90" t="s">
        <v>55</v>
      </c>
      <c r="D4475" s="90" t="s">
        <v>86</v>
      </c>
      <c r="E4475" s="90" t="s">
        <v>3422</v>
      </c>
      <c r="F4475" s="90" t="s">
        <v>7589</v>
      </c>
      <c r="G4475" s="90" t="s">
        <v>17835</v>
      </c>
      <c r="H4475" s="90" t="s">
        <v>920</v>
      </c>
      <c r="I4475" s="90" t="s">
        <v>1138</v>
      </c>
      <c r="J4475" s="116">
        <v>253</v>
      </c>
      <c r="K4475" s="90" t="s">
        <v>1963</v>
      </c>
      <c r="L4475" s="90" t="s">
        <v>587</v>
      </c>
      <c r="M4475" s="94" t="str">
        <f t="shared" si="73"/>
        <v>GARRIDO Antoni</v>
      </c>
      <c r="N4475" s="94" t="str">
        <f>IFERROR(VLOOKUP(A4475,'[2]CLASES-TEMPORADA 2022_2023-2023'!$A:$M,12,0),"")</f>
        <v/>
      </c>
      <c r="O4475" s="90" t="str">
        <f>IFERROR(VLOOKUP(A4475,'[2]CLASES-TEMPORADA 2022_2023-2023'!$A:$M,13,0),"")</f>
        <v/>
      </c>
    </row>
    <row r="4476" spans="1:15" s="94" customFormat="1" x14ac:dyDescent="0.2">
      <c r="A4476" s="116">
        <v>4644</v>
      </c>
      <c r="B4476" s="90" t="s">
        <v>8750</v>
      </c>
      <c r="C4476" s="90" t="s">
        <v>1492</v>
      </c>
      <c r="D4476" s="90" t="s">
        <v>7590</v>
      </c>
      <c r="E4476" s="90" t="s">
        <v>63</v>
      </c>
      <c r="F4476" s="90" t="s">
        <v>5984</v>
      </c>
      <c r="G4476" s="90" t="s">
        <v>17836</v>
      </c>
      <c r="H4476" s="90" t="s">
        <v>913</v>
      </c>
      <c r="I4476" s="90" t="s">
        <v>932</v>
      </c>
      <c r="J4476" s="116">
        <v>165</v>
      </c>
      <c r="K4476" s="90" t="s">
        <v>1963</v>
      </c>
      <c r="L4476" s="90" t="s">
        <v>599</v>
      </c>
      <c r="M4476" s="94" t="str">
        <f t="shared" si="73"/>
        <v>DEHESA Jesus</v>
      </c>
      <c r="N4476" s="94" t="str">
        <f>IFERROR(VLOOKUP(A4476,'[2]CLASES-TEMPORADA 2022_2023-2023'!$A:$M,12,0),"")</f>
        <v/>
      </c>
      <c r="O4476" s="90" t="str">
        <f>IFERROR(VLOOKUP(A4476,'[2]CLASES-TEMPORADA 2022_2023-2023'!$A:$M,13,0),"")</f>
        <v/>
      </c>
    </row>
    <row r="4477" spans="1:15" s="94" customFormat="1" x14ac:dyDescent="0.2">
      <c r="A4477" s="116">
        <v>4628</v>
      </c>
      <c r="B4477" s="90" t="s">
        <v>8750</v>
      </c>
      <c r="C4477" s="90" t="s">
        <v>4273</v>
      </c>
      <c r="D4477" s="90" t="s">
        <v>26</v>
      </c>
      <c r="E4477" s="90" t="s">
        <v>7591</v>
      </c>
      <c r="F4477" s="90" t="s">
        <v>7592</v>
      </c>
      <c r="G4477" s="90" t="s">
        <v>17837</v>
      </c>
      <c r="H4477" s="90" t="s">
        <v>913</v>
      </c>
      <c r="I4477" s="90" t="s">
        <v>929</v>
      </c>
      <c r="J4477" s="116">
        <v>111</v>
      </c>
      <c r="K4477" s="90" t="s">
        <v>1963</v>
      </c>
      <c r="L4477" s="90" t="s">
        <v>598</v>
      </c>
      <c r="M4477" s="94" t="str">
        <f t="shared" si="73"/>
        <v>VALLADARES Jose Ivan</v>
      </c>
      <c r="N4477" s="94" t="str">
        <f>IFERROR(VLOOKUP(A4477,'[2]CLASES-TEMPORADA 2022_2023-2023'!$A:$M,12,0),"")</f>
        <v/>
      </c>
      <c r="O4477" s="90" t="str">
        <f>IFERROR(VLOOKUP(A4477,'[2]CLASES-TEMPORADA 2022_2023-2023'!$A:$M,13,0),"")</f>
        <v/>
      </c>
    </row>
    <row r="4478" spans="1:15" s="94" customFormat="1" x14ac:dyDescent="0.2">
      <c r="A4478" s="116">
        <v>4595</v>
      </c>
      <c r="B4478" s="90" t="s">
        <v>8750</v>
      </c>
      <c r="C4478" s="90" t="s">
        <v>29</v>
      </c>
      <c r="D4478" s="90" t="s">
        <v>1998</v>
      </c>
      <c r="E4478" s="90" t="s">
        <v>48</v>
      </c>
      <c r="F4478" s="90" t="s">
        <v>7593</v>
      </c>
      <c r="G4478" s="90" t="s">
        <v>17838</v>
      </c>
      <c r="H4478" s="90" t="s">
        <v>913</v>
      </c>
      <c r="I4478" s="90" t="s">
        <v>1089</v>
      </c>
      <c r="J4478" s="116">
        <v>10053</v>
      </c>
      <c r="K4478" s="90" t="s">
        <v>1963</v>
      </c>
      <c r="L4478" s="90" t="s">
        <v>585</v>
      </c>
      <c r="M4478" s="94" t="str">
        <f t="shared" si="73"/>
        <v>SANCHEZ Javier</v>
      </c>
      <c r="N4478" s="94" t="str">
        <f>IFERROR(VLOOKUP(A4478,'[2]CLASES-TEMPORADA 2022_2023-2023'!$A:$M,12,0),"")</f>
        <v/>
      </c>
      <c r="O4478" s="90" t="str">
        <f>IFERROR(VLOOKUP(A4478,'[2]CLASES-TEMPORADA 2022_2023-2023'!$A:$M,13,0),"")</f>
        <v/>
      </c>
    </row>
    <row r="4479" spans="1:15" s="94" customFormat="1" x14ac:dyDescent="0.2">
      <c r="A4479" s="116">
        <v>4591</v>
      </c>
      <c r="B4479" s="90" t="s">
        <v>8750</v>
      </c>
      <c r="C4479" s="90" t="s">
        <v>1459</v>
      </c>
      <c r="D4479" s="90" t="s">
        <v>21</v>
      </c>
      <c r="E4479" s="90" t="s">
        <v>7594</v>
      </c>
      <c r="F4479" s="90" t="s">
        <v>7595</v>
      </c>
      <c r="G4479" s="90" t="s">
        <v>17839</v>
      </c>
      <c r="H4479" s="90" t="s">
        <v>913</v>
      </c>
      <c r="I4479" s="90" t="s">
        <v>1186</v>
      </c>
      <c r="J4479" s="116">
        <v>276</v>
      </c>
      <c r="K4479" s="90" t="s">
        <v>1963</v>
      </c>
      <c r="L4479" s="90" t="s">
        <v>585</v>
      </c>
      <c r="M4479" s="94" t="str">
        <f t="shared" si="73"/>
        <v>GUILLEM Francisco Vicente</v>
      </c>
      <c r="N4479" s="94" t="str">
        <f>IFERROR(VLOOKUP(A4479,'[2]CLASES-TEMPORADA 2022_2023-2023'!$A:$M,12,0),"")</f>
        <v/>
      </c>
      <c r="O4479" s="90" t="str">
        <f>IFERROR(VLOOKUP(A4479,'[2]CLASES-TEMPORADA 2022_2023-2023'!$A:$M,13,0),"")</f>
        <v/>
      </c>
    </row>
    <row r="4480" spans="1:15" s="94" customFormat="1" x14ac:dyDescent="0.2">
      <c r="A4480" s="116">
        <v>4584</v>
      </c>
      <c r="B4480" s="90" t="s">
        <v>10851</v>
      </c>
      <c r="C4480" s="90" t="s">
        <v>7596</v>
      </c>
      <c r="D4480" s="90"/>
      <c r="E4480" s="90" t="s">
        <v>7597</v>
      </c>
      <c r="F4480" s="90" t="s">
        <v>7598</v>
      </c>
      <c r="G4480" s="90" t="s">
        <v>17840</v>
      </c>
      <c r="H4480" s="90" t="s">
        <v>920</v>
      </c>
      <c r="I4480" s="90" t="s">
        <v>1168</v>
      </c>
      <c r="J4480" s="116">
        <v>583</v>
      </c>
      <c r="K4480" s="90" t="s">
        <v>2079</v>
      </c>
      <c r="L4480" s="90" t="s">
        <v>587</v>
      </c>
      <c r="M4480" s="94" t="str">
        <f t="shared" si="73"/>
        <v>DORCA Loredana-Carmen</v>
      </c>
      <c r="N4480" s="94" t="str">
        <f>IFERROR(VLOOKUP(A4480,'[2]CLASES-TEMPORADA 2022_2023-2023'!$A:$M,12,0),"")</f>
        <v/>
      </c>
      <c r="O4480" s="90" t="str">
        <f>IFERROR(VLOOKUP(A4480,'[2]CLASES-TEMPORADA 2022_2023-2023'!$A:$M,13,0),"")</f>
        <v/>
      </c>
    </row>
    <row r="4481" spans="1:15" s="94" customFormat="1" x14ac:dyDescent="0.2">
      <c r="A4481" s="116">
        <v>4549</v>
      </c>
      <c r="B4481" s="90" t="s">
        <v>8750</v>
      </c>
      <c r="C4481" s="90" t="s">
        <v>92</v>
      </c>
      <c r="D4481" s="90" t="s">
        <v>6961</v>
      </c>
      <c r="E4481" s="90" t="s">
        <v>2698</v>
      </c>
      <c r="F4481" s="90" t="s">
        <v>17841</v>
      </c>
      <c r="G4481" s="90" t="s">
        <v>17842</v>
      </c>
      <c r="H4481" s="90" t="s">
        <v>909</v>
      </c>
      <c r="I4481" s="90" t="s">
        <v>16701</v>
      </c>
      <c r="J4481" s="116">
        <v>228</v>
      </c>
      <c r="K4481" s="90" t="s">
        <v>1963</v>
      </c>
      <c r="L4481" s="90" t="s">
        <v>591</v>
      </c>
      <c r="M4481" s="94" t="str">
        <f t="shared" si="73"/>
        <v>MENDEZ Ricardo</v>
      </c>
      <c r="N4481" s="94" t="str">
        <f>IFERROR(VLOOKUP(A4481,'[2]CLASES-TEMPORADA 2022_2023-2023'!$A:$M,12,0),"")</f>
        <v/>
      </c>
      <c r="O4481" s="90" t="str">
        <f>IFERROR(VLOOKUP(A4481,'[2]CLASES-TEMPORADA 2022_2023-2023'!$A:$M,13,0),"")</f>
        <v/>
      </c>
    </row>
    <row r="4482" spans="1:15" s="94" customFormat="1" x14ac:dyDescent="0.2">
      <c r="A4482" s="116">
        <v>4548</v>
      </c>
      <c r="B4482" s="90" t="s">
        <v>8750</v>
      </c>
      <c r="C4482" s="90" t="s">
        <v>1458</v>
      </c>
      <c r="D4482" s="90" t="s">
        <v>66</v>
      </c>
      <c r="E4482" s="90" t="s">
        <v>43</v>
      </c>
      <c r="F4482" s="90" t="s">
        <v>7600</v>
      </c>
      <c r="G4482" s="90" t="s">
        <v>17843</v>
      </c>
      <c r="H4482" s="90" t="s">
        <v>909</v>
      </c>
      <c r="I4482" s="90" t="s">
        <v>1185</v>
      </c>
      <c r="J4482" s="116">
        <v>10058</v>
      </c>
      <c r="K4482" s="90" t="s">
        <v>1963</v>
      </c>
      <c r="L4482" s="90" t="s">
        <v>591</v>
      </c>
      <c r="M4482" s="94" t="str">
        <f t="shared" si="73"/>
        <v>DOBLAS Antonio</v>
      </c>
      <c r="N4482" s="94" t="str">
        <f>IFERROR(VLOOKUP(A4482,'[2]CLASES-TEMPORADA 2022_2023-2023'!$A:$M,12,0),"")</f>
        <v/>
      </c>
      <c r="O4482" s="90" t="str">
        <f>IFERROR(VLOOKUP(A4482,'[2]CLASES-TEMPORADA 2022_2023-2023'!$A:$M,13,0),"")</f>
        <v/>
      </c>
    </row>
    <row r="4483" spans="1:15" s="94" customFormat="1" x14ac:dyDescent="0.2">
      <c r="A4483" s="116">
        <v>4519</v>
      </c>
      <c r="B4483" s="90" t="s">
        <v>8750</v>
      </c>
      <c r="C4483" s="90" t="s">
        <v>7602</v>
      </c>
      <c r="D4483" s="90" t="s">
        <v>7603</v>
      </c>
      <c r="E4483" s="90" t="s">
        <v>72</v>
      </c>
      <c r="F4483" s="90" t="s">
        <v>7604</v>
      </c>
      <c r="G4483" s="90" t="s">
        <v>17844</v>
      </c>
      <c r="H4483" s="90" t="s">
        <v>913</v>
      </c>
      <c r="I4483" s="90" t="s">
        <v>951</v>
      </c>
      <c r="J4483" s="116">
        <v>305</v>
      </c>
      <c r="K4483" s="90" t="s">
        <v>1963</v>
      </c>
      <c r="L4483" s="90" t="s">
        <v>583</v>
      </c>
      <c r="M4483" s="94" t="str">
        <f t="shared" si="73"/>
        <v>PARRAS Rafael</v>
      </c>
      <c r="N4483" s="94" t="str">
        <f>IFERROR(VLOOKUP(A4483,'[2]CLASES-TEMPORADA 2022_2023-2023'!$A:$M,12,0),"")</f>
        <v/>
      </c>
      <c r="O4483" s="90" t="str">
        <f>IFERROR(VLOOKUP(A4483,'[2]CLASES-TEMPORADA 2022_2023-2023'!$A:$M,13,0),"")</f>
        <v/>
      </c>
    </row>
    <row r="4484" spans="1:15" s="94" customFormat="1" x14ac:dyDescent="0.2">
      <c r="A4484" s="116">
        <v>4492</v>
      </c>
      <c r="B4484" s="90" t="s">
        <v>8750</v>
      </c>
      <c r="C4484" s="90" t="s">
        <v>2402</v>
      </c>
      <c r="D4484" s="90" t="s">
        <v>29</v>
      </c>
      <c r="E4484" s="90" t="s">
        <v>64</v>
      </c>
      <c r="F4484" s="90" t="s">
        <v>7605</v>
      </c>
      <c r="G4484" s="90" t="s">
        <v>17845</v>
      </c>
      <c r="H4484" s="90" t="s">
        <v>920</v>
      </c>
      <c r="I4484" s="90" t="s">
        <v>951</v>
      </c>
      <c r="J4484" s="116">
        <v>305</v>
      </c>
      <c r="K4484" s="90" t="s">
        <v>1963</v>
      </c>
      <c r="L4484" s="90" t="s">
        <v>583</v>
      </c>
      <c r="M4484" s="94" t="str">
        <f t="shared" si="73"/>
        <v>PEDRAZA Francisco</v>
      </c>
      <c r="N4484" s="94" t="str">
        <f>IFERROR(VLOOKUP(A4484,'[2]CLASES-TEMPORADA 2022_2023-2023'!$A:$M,12,0),"")</f>
        <v/>
      </c>
      <c r="O4484" s="90" t="str">
        <f>IFERROR(VLOOKUP(A4484,'[2]CLASES-TEMPORADA 2022_2023-2023'!$A:$M,13,0),"")</f>
        <v/>
      </c>
    </row>
    <row r="4485" spans="1:15" s="94" customFormat="1" x14ac:dyDescent="0.2">
      <c r="A4485" s="116">
        <v>4468</v>
      </c>
      <c r="B4485" s="90" t="s">
        <v>8750</v>
      </c>
      <c r="C4485" s="90" t="s">
        <v>7606</v>
      </c>
      <c r="D4485" s="90" t="s">
        <v>4244</v>
      </c>
      <c r="E4485" s="90" t="s">
        <v>3022</v>
      </c>
      <c r="F4485" s="90" t="s">
        <v>7607</v>
      </c>
      <c r="G4485" s="90" t="s">
        <v>17846</v>
      </c>
      <c r="H4485" s="90" t="s">
        <v>909</v>
      </c>
      <c r="I4485" s="90" t="s">
        <v>973</v>
      </c>
      <c r="J4485" s="116">
        <v>578</v>
      </c>
      <c r="K4485" s="90" t="s">
        <v>1963</v>
      </c>
      <c r="L4485" s="90" t="s">
        <v>602</v>
      </c>
      <c r="M4485" s="94" t="str">
        <f t="shared" si="73"/>
        <v>COLLAZO Raul</v>
      </c>
      <c r="N4485" s="94" t="str">
        <f>IFERROR(VLOOKUP(A4485,'[2]CLASES-TEMPORADA 2022_2023-2023'!$A:$M,12,0),"")</f>
        <v/>
      </c>
      <c r="O4485" s="90" t="str">
        <f>IFERROR(VLOOKUP(A4485,'[2]CLASES-TEMPORADA 2022_2023-2023'!$A:$M,13,0),"")</f>
        <v/>
      </c>
    </row>
    <row r="4486" spans="1:15" s="94" customFormat="1" x14ac:dyDescent="0.2">
      <c r="A4486" s="116">
        <v>4460</v>
      </c>
      <c r="B4486" s="90" t="s">
        <v>8750</v>
      </c>
      <c r="C4486" s="90" t="s">
        <v>1778</v>
      </c>
      <c r="D4486" s="90" t="s">
        <v>22</v>
      </c>
      <c r="E4486" s="90" t="s">
        <v>57</v>
      </c>
      <c r="F4486" s="90" t="s">
        <v>7608</v>
      </c>
      <c r="G4486" s="90" t="s">
        <v>17847</v>
      </c>
      <c r="H4486" s="90" t="s">
        <v>913</v>
      </c>
      <c r="I4486" s="90" t="s">
        <v>1133</v>
      </c>
      <c r="J4486" s="116">
        <v>43</v>
      </c>
      <c r="K4486" s="90" t="s">
        <v>1963</v>
      </c>
      <c r="L4486" s="90" t="s">
        <v>520</v>
      </c>
      <c r="M4486" s="94" t="str">
        <f t="shared" si="73"/>
        <v>PADIN Fernando</v>
      </c>
      <c r="N4486" s="94" t="str">
        <f>IFERROR(VLOOKUP(A4486,'[2]CLASES-TEMPORADA 2022_2023-2023'!$A:$M,12,0),"")</f>
        <v/>
      </c>
      <c r="O4486" s="90" t="str">
        <f>IFERROR(VLOOKUP(A4486,'[2]CLASES-TEMPORADA 2022_2023-2023'!$A:$M,13,0),"")</f>
        <v/>
      </c>
    </row>
    <row r="4487" spans="1:15" s="94" customFormat="1" x14ac:dyDescent="0.2">
      <c r="A4487" s="116">
        <v>4449</v>
      </c>
      <c r="B4487" s="90" t="s">
        <v>8750</v>
      </c>
      <c r="C4487" s="90" t="s">
        <v>1046</v>
      </c>
      <c r="D4487" s="90" t="s">
        <v>7609</v>
      </c>
      <c r="E4487" s="90" t="s">
        <v>57</v>
      </c>
      <c r="F4487" s="90" t="s">
        <v>7610</v>
      </c>
      <c r="G4487" s="90" t="s">
        <v>17848</v>
      </c>
      <c r="H4487" s="90" t="s">
        <v>913</v>
      </c>
      <c r="I4487" s="90" t="s">
        <v>1153</v>
      </c>
      <c r="J4487" s="116">
        <v>444</v>
      </c>
      <c r="K4487" s="90" t="s">
        <v>1963</v>
      </c>
      <c r="L4487" s="90" t="s">
        <v>520</v>
      </c>
      <c r="M4487" s="94" t="str">
        <f t="shared" si="73"/>
        <v>POMBO Fernando</v>
      </c>
      <c r="N4487" s="94" t="str">
        <f>IFERROR(VLOOKUP(A4487,'[2]CLASES-TEMPORADA 2022_2023-2023'!$A:$M,12,0),"")</f>
        <v/>
      </c>
      <c r="O4487" s="90" t="str">
        <f>IFERROR(VLOOKUP(A4487,'[2]CLASES-TEMPORADA 2022_2023-2023'!$A:$M,13,0),"")</f>
        <v/>
      </c>
    </row>
    <row r="4488" spans="1:15" s="94" customFormat="1" x14ac:dyDescent="0.2">
      <c r="A4488" s="116">
        <v>4424</v>
      </c>
      <c r="B4488" s="90" t="s">
        <v>8750</v>
      </c>
      <c r="C4488" s="90" t="s">
        <v>1376</v>
      </c>
      <c r="D4488" s="90" t="s">
        <v>6972</v>
      </c>
      <c r="E4488" s="90" t="s">
        <v>3206</v>
      </c>
      <c r="F4488" s="90" t="s">
        <v>8648</v>
      </c>
      <c r="G4488" s="90" t="s">
        <v>17849</v>
      </c>
      <c r="H4488" s="90" t="s">
        <v>920</v>
      </c>
      <c r="I4488" s="90" t="s">
        <v>11351</v>
      </c>
      <c r="J4488" s="116">
        <v>10411</v>
      </c>
      <c r="K4488" s="90" t="s">
        <v>1963</v>
      </c>
      <c r="L4488" s="90" t="s">
        <v>520</v>
      </c>
      <c r="M4488" s="94" t="str">
        <f t="shared" si="73"/>
        <v>RAMOS Jose Ramon</v>
      </c>
      <c r="N4488" s="94" t="str">
        <f>IFERROR(VLOOKUP(A4488,'[2]CLASES-TEMPORADA 2022_2023-2023'!$A:$M,12,0),"")</f>
        <v/>
      </c>
      <c r="O4488" s="90" t="str">
        <f>IFERROR(VLOOKUP(A4488,'[2]CLASES-TEMPORADA 2022_2023-2023'!$A:$M,13,0),"")</f>
        <v/>
      </c>
    </row>
    <row r="4489" spans="1:15" s="94" customFormat="1" x14ac:dyDescent="0.2">
      <c r="A4489" s="116">
        <v>4418</v>
      </c>
      <c r="B4489" s="90" t="s">
        <v>8750</v>
      </c>
      <c r="C4489" s="90" t="s">
        <v>1457</v>
      </c>
      <c r="D4489" s="90" t="s">
        <v>32</v>
      </c>
      <c r="E4489" s="90" t="s">
        <v>1296</v>
      </c>
      <c r="F4489" s="90" t="s">
        <v>7611</v>
      </c>
      <c r="G4489" s="90" t="s">
        <v>17850</v>
      </c>
      <c r="H4489" s="90" t="s">
        <v>913</v>
      </c>
      <c r="I4489" s="90" t="s">
        <v>1184</v>
      </c>
      <c r="J4489" s="116">
        <v>461</v>
      </c>
      <c r="K4489" s="90" t="s">
        <v>1963</v>
      </c>
      <c r="L4489" s="90" t="s">
        <v>520</v>
      </c>
      <c r="M4489" s="94" t="str">
        <f t="shared" si="73"/>
        <v>PINTOS Vicente</v>
      </c>
      <c r="N4489" s="94" t="str">
        <f>IFERROR(VLOOKUP(A4489,'[2]CLASES-TEMPORADA 2022_2023-2023'!$A:$M,12,0),"")</f>
        <v/>
      </c>
      <c r="O4489" s="90" t="str">
        <f>IFERROR(VLOOKUP(A4489,'[2]CLASES-TEMPORADA 2022_2023-2023'!$A:$M,13,0),"")</f>
        <v/>
      </c>
    </row>
    <row r="4490" spans="1:15" s="94" customFormat="1" x14ac:dyDescent="0.2">
      <c r="A4490" s="116">
        <v>4411</v>
      </c>
      <c r="B4490" s="90" t="s">
        <v>8750</v>
      </c>
      <c r="C4490" s="90" t="s">
        <v>7612</v>
      </c>
      <c r="D4490" s="90" t="s">
        <v>51</v>
      </c>
      <c r="E4490" s="90" t="s">
        <v>24</v>
      </c>
      <c r="F4490" s="90" t="s">
        <v>7613</v>
      </c>
      <c r="G4490" s="90" t="s">
        <v>17851</v>
      </c>
      <c r="H4490" s="90" t="s">
        <v>913</v>
      </c>
      <c r="I4490" s="90" t="s">
        <v>1133</v>
      </c>
      <c r="J4490" s="116">
        <v>43</v>
      </c>
      <c r="K4490" s="90" t="s">
        <v>1963</v>
      </c>
      <c r="L4490" s="90" t="s">
        <v>520</v>
      </c>
      <c r="M4490" s="94" t="str">
        <f t="shared" si="73"/>
        <v>CASALDERREY Daniel</v>
      </c>
      <c r="N4490" s="94" t="str">
        <f>IFERROR(VLOOKUP(A4490,'[2]CLASES-TEMPORADA 2022_2023-2023'!$A:$M,12,0),"")</f>
        <v/>
      </c>
      <c r="O4490" s="90" t="str">
        <f>IFERROR(VLOOKUP(A4490,'[2]CLASES-TEMPORADA 2022_2023-2023'!$A:$M,13,0),"")</f>
        <v/>
      </c>
    </row>
    <row r="4491" spans="1:15" s="94" customFormat="1" x14ac:dyDescent="0.2">
      <c r="A4491" s="116">
        <v>4404</v>
      </c>
      <c r="B4491" s="90" t="s">
        <v>10851</v>
      </c>
      <c r="C4491" s="90" t="s">
        <v>68</v>
      </c>
      <c r="D4491" s="90" t="s">
        <v>46</v>
      </c>
      <c r="E4491" s="90" t="s">
        <v>1084</v>
      </c>
      <c r="F4491" s="90" t="s">
        <v>17852</v>
      </c>
      <c r="G4491" s="90" t="s">
        <v>17853</v>
      </c>
      <c r="H4491" s="90" t="s">
        <v>913</v>
      </c>
      <c r="I4491" s="90" t="s">
        <v>981</v>
      </c>
      <c r="J4491" s="116">
        <v>641</v>
      </c>
      <c r="K4491" s="90" t="s">
        <v>1963</v>
      </c>
      <c r="L4491" s="90" t="s">
        <v>520</v>
      </c>
      <c r="M4491" s="94" t="str">
        <f t="shared" si="73"/>
        <v>CALVO Maria</v>
      </c>
      <c r="N4491" s="94" t="str">
        <f>IFERROR(VLOOKUP(A4491,'[2]CLASES-TEMPORADA 2022_2023-2023'!$A:$M,12,0),"")</f>
        <v/>
      </c>
      <c r="O4491" s="90" t="str">
        <f>IFERROR(VLOOKUP(A4491,'[2]CLASES-TEMPORADA 2022_2023-2023'!$A:$M,13,0),"")</f>
        <v/>
      </c>
    </row>
    <row r="4492" spans="1:15" s="94" customFormat="1" x14ac:dyDescent="0.2">
      <c r="A4492" s="116">
        <v>4403</v>
      </c>
      <c r="B4492" s="90" t="s">
        <v>8750</v>
      </c>
      <c r="C4492" s="90" t="s">
        <v>1495</v>
      </c>
      <c r="D4492" s="90" t="s">
        <v>31</v>
      </c>
      <c r="E4492" s="90" t="s">
        <v>75</v>
      </c>
      <c r="F4492" s="90" t="s">
        <v>7614</v>
      </c>
      <c r="G4492" s="90" t="s">
        <v>17854</v>
      </c>
      <c r="H4492" s="90" t="s">
        <v>913</v>
      </c>
      <c r="I4492" s="90" t="s">
        <v>1186</v>
      </c>
      <c r="J4492" s="116">
        <v>276</v>
      </c>
      <c r="K4492" s="90" t="s">
        <v>1963</v>
      </c>
      <c r="L4492" s="90" t="s">
        <v>585</v>
      </c>
      <c r="M4492" s="94" t="str">
        <f t="shared" si="73"/>
        <v>ESTEVEZ Jorge</v>
      </c>
      <c r="N4492" s="94" t="str">
        <f>IFERROR(VLOOKUP(A4492,'[2]CLASES-TEMPORADA 2022_2023-2023'!$A:$M,12,0),"")</f>
        <v/>
      </c>
      <c r="O4492" s="90" t="str">
        <f>IFERROR(VLOOKUP(A4492,'[2]CLASES-TEMPORADA 2022_2023-2023'!$A:$M,13,0),"")</f>
        <v/>
      </c>
    </row>
    <row r="4493" spans="1:15" s="94" customFormat="1" x14ac:dyDescent="0.2">
      <c r="A4493" s="116">
        <v>4310</v>
      </c>
      <c r="B4493" s="90" t="s">
        <v>8750</v>
      </c>
      <c r="C4493" s="90" t="s">
        <v>2982</v>
      </c>
      <c r="D4493" s="90" t="s">
        <v>1311</v>
      </c>
      <c r="E4493" s="90" t="s">
        <v>4897</v>
      </c>
      <c r="F4493" s="90" t="s">
        <v>17855</v>
      </c>
      <c r="G4493" s="90" t="s">
        <v>17856</v>
      </c>
      <c r="H4493" s="90" t="s">
        <v>920</v>
      </c>
      <c r="I4493" s="90" t="s">
        <v>1240</v>
      </c>
      <c r="J4493" s="116">
        <v>10382</v>
      </c>
      <c r="K4493" s="90" t="s">
        <v>1963</v>
      </c>
      <c r="L4493" s="90" t="s">
        <v>184</v>
      </c>
      <c r="M4493" s="94" t="str">
        <f t="shared" si="73"/>
        <v>RIERA Mariano</v>
      </c>
      <c r="N4493" s="94" t="str">
        <f>IFERROR(VLOOKUP(A4493,'[2]CLASES-TEMPORADA 2022_2023-2023'!$A:$M,12,0),"")</f>
        <v/>
      </c>
      <c r="O4493" s="90" t="str">
        <f>IFERROR(VLOOKUP(A4493,'[2]CLASES-TEMPORADA 2022_2023-2023'!$A:$M,13,0),"")</f>
        <v/>
      </c>
    </row>
    <row r="4494" spans="1:15" s="94" customFormat="1" x14ac:dyDescent="0.2">
      <c r="A4494" s="116">
        <v>4294</v>
      </c>
      <c r="B4494" s="90" t="s">
        <v>8750</v>
      </c>
      <c r="C4494" s="90" t="s">
        <v>2982</v>
      </c>
      <c r="D4494" s="90" t="s">
        <v>1323</v>
      </c>
      <c r="E4494" s="90" t="s">
        <v>17857</v>
      </c>
      <c r="F4494" s="90" t="s">
        <v>7845</v>
      </c>
      <c r="G4494" s="90" t="s">
        <v>17858</v>
      </c>
      <c r="H4494" s="90" t="s">
        <v>913</v>
      </c>
      <c r="I4494" s="90" t="s">
        <v>11089</v>
      </c>
      <c r="J4494" s="116">
        <v>192</v>
      </c>
      <c r="K4494" s="90" t="s">
        <v>1963</v>
      </c>
      <c r="L4494" s="90" t="s">
        <v>184</v>
      </c>
      <c r="M4494" s="94" t="str">
        <f t="shared" si="73"/>
        <v>RIERA Xisco</v>
      </c>
      <c r="N4494" s="94" t="str">
        <f>IFERROR(VLOOKUP(A4494,'[2]CLASES-TEMPORADA 2022_2023-2023'!$A:$M,12,0),"")</f>
        <v/>
      </c>
      <c r="O4494" s="90" t="str">
        <f>IFERROR(VLOOKUP(A4494,'[2]CLASES-TEMPORADA 2022_2023-2023'!$A:$M,13,0),"")</f>
        <v/>
      </c>
    </row>
    <row r="4495" spans="1:15" s="94" customFormat="1" x14ac:dyDescent="0.2">
      <c r="A4495" s="116">
        <v>4283</v>
      </c>
      <c r="B4495" s="90" t="s">
        <v>8750</v>
      </c>
      <c r="C4495" s="90" t="s">
        <v>1393</v>
      </c>
      <c r="D4495" s="90" t="s">
        <v>139</v>
      </c>
      <c r="E4495" s="90" t="s">
        <v>5174</v>
      </c>
      <c r="F4495" s="90" t="s">
        <v>7615</v>
      </c>
      <c r="G4495" s="90" t="s">
        <v>17859</v>
      </c>
      <c r="H4495" s="90" t="s">
        <v>920</v>
      </c>
      <c r="I4495" s="90" t="s">
        <v>908</v>
      </c>
      <c r="J4495" s="116">
        <v>31</v>
      </c>
      <c r="K4495" s="90" t="s">
        <v>1963</v>
      </c>
      <c r="L4495" s="90" t="s">
        <v>591</v>
      </c>
      <c r="M4495" s="94" t="str">
        <f t="shared" si="73"/>
        <v>GALLEGO Jose Juan</v>
      </c>
      <c r="N4495" s="94" t="str">
        <f>IFERROR(VLOOKUP(A4495,'[2]CLASES-TEMPORADA 2022_2023-2023'!$A:$M,12,0),"")</f>
        <v/>
      </c>
      <c r="O4495" s="90" t="str">
        <f>IFERROR(VLOOKUP(A4495,'[2]CLASES-TEMPORADA 2022_2023-2023'!$A:$M,13,0),"")</f>
        <v/>
      </c>
    </row>
    <row r="4496" spans="1:15" s="94" customFormat="1" x14ac:dyDescent="0.2">
      <c r="A4496" s="116">
        <v>4225</v>
      </c>
      <c r="B4496" s="90" t="s">
        <v>8750</v>
      </c>
      <c r="C4496" s="90" t="s">
        <v>46</v>
      </c>
      <c r="D4496" s="90" t="s">
        <v>69</v>
      </c>
      <c r="E4496" s="90" t="s">
        <v>7616</v>
      </c>
      <c r="F4496" s="90" t="s">
        <v>7617</v>
      </c>
      <c r="G4496" s="90" t="s">
        <v>17860</v>
      </c>
      <c r="H4496" s="90" t="s">
        <v>920</v>
      </c>
      <c r="I4496" s="90" t="s">
        <v>1021</v>
      </c>
      <c r="J4496" s="116">
        <v>10178</v>
      </c>
      <c r="K4496" s="90" t="s">
        <v>1963</v>
      </c>
      <c r="L4496" s="90" t="s">
        <v>588</v>
      </c>
      <c r="M4496" s="94" t="str">
        <f t="shared" si="73"/>
        <v>RODRIGUEZ Ixai</v>
      </c>
      <c r="N4496" s="94" t="str">
        <f>IFERROR(VLOOKUP(A4496,'[2]CLASES-TEMPORADA 2022_2023-2023'!$A:$M,12,0),"")</f>
        <v/>
      </c>
      <c r="O4496" s="90" t="str">
        <f>IFERROR(VLOOKUP(A4496,'[2]CLASES-TEMPORADA 2022_2023-2023'!$A:$M,13,0),"")</f>
        <v/>
      </c>
    </row>
    <row r="4497" spans="1:15" s="94" customFormat="1" x14ac:dyDescent="0.2">
      <c r="A4497" s="116">
        <v>4213</v>
      </c>
      <c r="B4497" s="90" t="s">
        <v>8750</v>
      </c>
      <c r="C4497" s="90" t="s">
        <v>4111</v>
      </c>
      <c r="D4497" s="90" t="s">
        <v>17861</v>
      </c>
      <c r="E4497" s="90" t="s">
        <v>41</v>
      </c>
      <c r="F4497" s="90" t="s">
        <v>17862</v>
      </c>
      <c r="G4497" s="90" t="s">
        <v>17863</v>
      </c>
      <c r="H4497" s="90" t="s">
        <v>909</v>
      </c>
      <c r="I4497" s="90" t="s">
        <v>1143</v>
      </c>
      <c r="J4497" s="116">
        <v>76</v>
      </c>
      <c r="K4497" s="90" t="s">
        <v>1963</v>
      </c>
      <c r="L4497" s="90" t="s">
        <v>583</v>
      </c>
      <c r="M4497" s="94" t="str">
        <f t="shared" si="73"/>
        <v>ESTEBAN David</v>
      </c>
      <c r="N4497" s="94" t="str">
        <f>IFERROR(VLOOKUP(A4497,'[2]CLASES-TEMPORADA 2022_2023-2023'!$A:$M,12,0),"")</f>
        <v/>
      </c>
      <c r="O4497" s="90" t="str">
        <f>IFERROR(VLOOKUP(A4497,'[2]CLASES-TEMPORADA 2022_2023-2023'!$A:$M,13,0),"")</f>
        <v/>
      </c>
    </row>
    <row r="4498" spans="1:15" s="94" customFormat="1" x14ac:dyDescent="0.2">
      <c r="A4498" s="116">
        <v>4210</v>
      </c>
      <c r="B4498" s="90" t="s">
        <v>8750</v>
      </c>
      <c r="C4498" s="90" t="s">
        <v>87</v>
      </c>
      <c r="D4498" s="90" t="s">
        <v>84</v>
      </c>
      <c r="E4498" s="90" t="s">
        <v>54</v>
      </c>
      <c r="F4498" s="90" t="s">
        <v>7618</v>
      </c>
      <c r="G4498" s="90" t="s">
        <v>17864</v>
      </c>
      <c r="H4498" s="90" t="s">
        <v>913</v>
      </c>
      <c r="I4498" s="90" t="s">
        <v>1183</v>
      </c>
      <c r="J4498" s="116">
        <v>600</v>
      </c>
      <c r="K4498" s="90" t="s">
        <v>1963</v>
      </c>
      <c r="L4498" s="90" t="s">
        <v>583</v>
      </c>
      <c r="M4498" s="94" t="str">
        <f t="shared" si="73"/>
        <v>BLANCO Carlos</v>
      </c>
      <c r="N4498" s="94" t="str">
        <f>IFERROR(VLOOKUP(A4498,'[2]CLASES-TEMPORADA 2022_2023-2023'!$A:$M,12,0),"")</f>
        <v/>
      </c>
      <c r="O4498" s="90" t="str">
        <f>IFERROR(VLOOKUP(A4498,'[2]CLASES-TEMPORADA 2022_2023-2023'!$A:$M,13,0),"")</f>
        <v/>
      </c>
    </row>
    <row r="4499" spans="1:15" s="94" customFormat="1" x14ac:dyDescent="0.2">
      <c r="A4499" s="116">
        <v>4208</v>
      </c>
      <c r="B4499" s="90" t="s">
        <v>8750</v>
      </c>
      <c r="C4499" s="90" t="s">
        <v>26</v>
      </c>
      <c r="D4499" s="90" t="s">
        <v>100</v>
      </c>
      <c r="E4499" s="90" t="s">
        <v>64</v>
      </c>
      <c r="F4499" s="90" t="s">
        <v>7619</v>
      </c>
      <c r="G4499" s="90" t="s">
        <v>17865</v>
      </c>
      <c r="H4499" s="90" t="s">
        <v>920</v>
      </c>
      <c r="I4499" s="90" t="s">
        <v>1183</v>
      </c>
      <c r="J4499" s="116">
        <v>600</v>
      </c>
      <c r="K4499" s="90" t="s">
        <v>1963</v>
      </c>
      <c r="L4499" s="90" t="s">
        <v>583</v>
      </c>
      <c r="M4499" s="94" t="str">
        <f t="shared" si="73"/>
        <v>GOMEZ Francisco</v>
      </c>
      <c r="N4499" s="94" t="str">
        <f>IFERROR(VLOOKUP(A4499,'[2]CLASES-TEMPORADA 2022_2023-2023'!$A:$M,12,0),"")</f>
        <v/>
      </c>
      <c r="O4499" s="90" t="str">
        <f>IFERROR(VLOOKUP(A4499,'[2]CLASES-TEMPORADA 2022_2023-2023'!$A:$M,13,0),"")</f>
        <v/>
      </c>
    </row>
    <row r="4500" spans="1:15" s="94" customFormat="1" x14ac:dyDescent="0.2">
      <c r="A4500" s="116">
        <v>4207</v>
      </c>
      <c r="B4500" s="90" t="s">
        <v>8750</v>
      </c>
      <c r="C4500" s="90" t="s">
        <v>1309</v>
      </c>
      <c r="D4500" s="90" t="s">
        <v>1456</v>
      </c>
      <c r="E4500" s="90" t="s">
        <v>48</v>
      </c>
      <c r="F4500" s="90" t="s">
        <v>7620</v>
      </c>
      <c r="G4500" s="90" t="s">
        <v>17866</v>
      </c>
      <c r="H4500" s="90" t="s">
        <v>913</v>
      </c>
      <c r="I4500" s="90" t="s">
        <v>1015</v>
      </c>
      <c r="J4500" s="116">
        <v>10154</v>
      </c>
      <c r="K4500" s="90" t="s">
        <v>1963</v>
      </c>
      <c r="L4500" s="90" t="s">
        <v>583</v>
      </c>
      <c r="M4500" s="94" t="str">
        <f t="shared" si="73"/>
        <v>ROMAN Javier</v>
      </c>
      <c r="N4500" s="94" t="str">
        <f>IFERROR(VLOOKUP(A4500,'[2]CLASES-TEMPORADA 2022_2023-2023'!$A:$M,12,0),"")</f>
        <v/>
      </c>
      <c r="O4500" s="90" t="str">
        <f>IFERROR(VLOOKUP(A4500,'[2]CLASES-TEMPORADA 2022_2023-2023'!$A:$M,13,0),"")</f>
        <v/>
      </c>
    </row>
    <row r="4501" spans="1:15" s="94" customFormat="1" x14ac:dyDescent="0.2">
      <c r="A4501" s="116">
        <v>4201</v>
      </c>
      <c r="B4501" s="90" t="s">
        <v>8750</v>
      </c>
      <c r="C4501" s="90" t="s">
        <v>7621</v>
      </c>
      <c r="D4501" s="90" t="s">
        <v>4007</v>
      </c>
      <c r="E4501" s="90" t="s">
        <v>24</v>
      </c>
      <c r="F4501" s="90" t="s">
        <v>7622</v>
      </c>
      <c r="G4501" s="90" t="s">
        <v>17867</v>
      </c>
      <c r="H4501" s="90" t="s">
        <v>913</v>
      </c>
      <c r="I4501" s="90" t="s">
        <v>1191</v>
      </c>
      <c r="J4501" s="116">
        <v>446</v>
      </c>
      <c r="K4501" s="90" t="s">
        <v>1963</v>
      </c>
      <c r="L4501" s="90" t="s">
        <v>583</v>
      </c>
      <c r="M4501" s="94" t="str">
        <f t="shared" si="73"/>
        <v>CASTRONADO Daniel</v>
      </c>
      <c r="N4501" s="94" t="str">
        <f>IFERROR(VLOOKUP(A4501,'[2]CLASES-TEMPORADA 2022_2023-2023'!$A:$M,12,0),"")</f>
        <v/>
      </c>
      <c r="O4501" s="90" t="str">
        <f>IFERROR(VLOOKUP(A4501,'[2]CLASES-TEMPORADA 2022_2023-2023'!$A:$M,13,0),"")</f>
        <v/>
      </c>
    </row>
    <row r="4502" spans="1:15" s="94" customFormat="1" x14ac:dyDescent="0.2">
      <c r="A4502" s="116">
        <v>4191</v>
      </c>
      <c r="B4502" s="90" t="s">
        <v>8750</v>
      </c>
      <c r="C4502" s="90" t="s">
        <v>1475</v>
      </c>
      <c r="D4502" s="90" t="s">
        <v>1476</v>
      </c>
      <c r="E4502" s="90" t="s">
        <v>4958</v>
      </c>
      <c r="F4502" s="90" t="s">
        <v>7623</v>
      </c>
      <c r="G4502" s="90" t="s">
        <v>17868</v>
      </c>
      <c r="H4502" s="90" t="s">
        <v>920</v>
      </c>
      <c r="I4502" s="90" t="s">
        <v>1188</v>
      </c>
      <c r="J4502" s="116">
        <v>251</v>
      </c>
      <c r="K4502" s="90" t="s">
        <v>1963</v>
      </c>
      <c r="L4502" s="90" t="s">
        <v>587</v>
      </c>
      <c r="M4502" s="94" t="str">
        <f t="shared" si="73"/>
        <v>HOMS Esteve</v>
      </c>
      <c r="N4502" s="94" t="str">
        <f>IFERROR(VLOOKUP(A4502,'[2]CLASES-TEMPORADA 2022_2023-2023'!$A:$M,12,0),"")</f>
        <v/>
      </c>
      <c r="O4502" s="90" t="str">
        <f>IFERROR(VLOOKUP(A4502,'[2]CLASES-TEMPORADA 2022_2023-2023'!$A:$M,13,0),"")</f>
        <v/>
      </c>
    </row>
    <row r="4503" spans="1:15" s="94" customFormat="1" x14ac:dyDescent="0.2">
      <c r="A4503" s="116">
        <v>4190</v>
      </c>
      <c r="B4503" s="90" t="s">
        <v>10851</v>
      </c>
      <c r="C4503" s="90" t="s">
        <v>1454</v>
      </c>
      <c r="D4503" s="90" t="s">
        <v>1455</v>
      </c>
      <c r="E4503" s="90" t="s">
        <v>3482</v>
      </c>
      <c r="F4503" s="90" t="s">
        <v>6681</v>
      </c>
      <c r="G4503" s="90" t="s">
        <v>17869</v>
      </c>
      <c r="H4503" s="90" t="s">
        <v>913</v>
      </c>
      <c r="I4503" s="90" t="s">
        <v>1182</v>
      </c>
      <c r="J4503" s="116">
        <v>10143</v>
      </c>
      <c r="K4503" s="90" t="s">
        <v>1963</v>
      </c>
      <c r="L4503" s="90" t="s">
        <v>587</v>
      </c>
      <c r="M4503" s="94" t="str">
        <f t="shared" si="73"/>
        <v>BADOSA Mireia</v>
      </c>
      <c r="N4503" s="94" t="str">
        <f>IFERROR(VLOOKUP(A4503,'[2]CLASES-TEMPORADA 2022_2023-2023'!$A:$M,12,0),"")</f>
        <v/>
      </c>
      <c r="O4503" s="90" t="str">
        <f>IFERROR(VLOOKUP(A4503,'[2]CLASES-TEMPORADA 2022_2023-2023'!$A:$M,13,0),"")</f>
        <v/>
      </c>
    </row>
    <row r="4504" spans="1:15" s="94" customFormat="1" x14ac:dyDescent="0.2">
      <c r="A4504" s="116">
        <v>4180</v>
      </c>
      <c r="B4504" s="90" t="s">
        <v>8750</v>
      </c>
      <c r="C4504" s="90" t="s">
        <v>6809</v>
      </c>
      <c r="D4504" s="90" t="s">
        <v>1342</v>
      </c>
      <c r="E4504" s="90" t="s">
        <v>943</v>
      </c>
      <c r="F4504" s="90" t="s">
        <v>7624</v>
      </c>
      <c r="G4504" s="90" t="s">
        <v>17870</v>
      </c>
      <c r="H4504" s="90" t="s">
        <v>909</v>
      </c>
      <c r="I4504" s="90" t="s">
        <v>1171</v>
      </c>
      <c r="J4504" s="116">
        <v>59</v>
      </c>
      <c r="K4504" s="90" t="s">
        <v>1963</v>
      </c>
      <c r="L4504" s="90" t="s">
        <v>587</v>
      </c>
      <c r="M4504" s="94" t="str">
        <f t="shared" si="73"/>
        <v>PLADEVALL Jordi</v>
      </c>
      <c r="N4504" s="94" t="str">
        <f>IFERROR(VLOOKUP(A4504,'[2]CLASES-TEMPORADA 2022_2023-2023'!$A:$M,12,0),"")</f>
        <v/>
      </c>
      <c r="O4504" s="90" t="str">
        <f>IFERROR(VLOOKUP(A4504,'[2]CLASES-TEMPORADA 2022_2023-2023'!$A:$M,13,0),"")</f>
        <v/>
      </c>
    </row>
    <row r="4505" spans="1:15" s="94" customFormat="1" x14ac:dyDescent="0.2">
      <c r="A4505" s="116">
        <v>4179</v>
      </c>
      <c r="B4505" s="90" t="s">
        <v>8750</v>
      </c>
      <c r="C4505" s="90" t="s">
        <v>1452</v>
      </c>
      <c r="D4505" s="90" t="s">
        <v>29</v>
      </c>
      <c r="E4505" s="90" t="s">
        <v>943</v>
      </c>
      <c r="F4505" s="90" t="s">
        <v>4122</v>
      </c>
      <c r="G4505" s="90" t="s">
        <v>17871</v>
      </c>
      <c r="H4505" s="90" t="s">
        <v>909</v>
      </c>
      <c r="I4505" s="90" t="s">
        <v>1171</v>
      </c>
      <c r="J4505" s="116">
        <v>59</v>
      </c>
      <c r="K4505" s="90" t="s">
        <v>1963</v>
      </c>
      <c r="L4505" s="90" t="s">
        <v>587</v>
      </c>
      <c r="M4505" s="94" t="str">
        <f t="shared" si="73"/>
        <v>BORRULL Jordi</v>
      </c>
      <c r="N4505" s="94" t="str">
        <f>IFERROR(VLOOKUP(A4505,'[2]CLASES-TEMPORADA 2022_2023-2023'!$A:$M,12,0),"")</f>
        <v/>
      </c>
      <c r="O4505" s="90" t="str">
        <f>IFERROR(VLOOKUP(A4505,'[2]CLASES-TEMPORADA 2022_2023-2023'!$A:$M,13,0),"")</f>
        <v/>
      </c>
    </row>
    <row r="4506" spans="1:15" s="94" customFormat="1" x14ac:dyDescent="0.2">
      <c r="A4506" s="116">
        <v>4173</v>
      </c>
      <c r="B4506" s="90" t="s">
        <v>8750</v>
      </c>
      <c r="C4506" s="90" t="s">
        <v>5273</v>
      </c>
      <c r="D4506" s="90" t="s">
        <v>1342</v>
      </c>
      <c r="E4506" s="90" t="s">
        <v>4162</v>
      </c>
      <c r="F4506" s="90" t="s">
        <v>7625</v>
      </c>
      <c r="G4506" s="90" t="s">
        <v>17872</v>
      </c>
      <c r="H4506" s="90" t="s">
        <v>920</v>
      </c>
      <c r="I4506" s="90" t="s">
        <v>1247</v>
      </c>
      <c r="J4506" s="116">
        <v>710</v>
      </c>
      <c r="K4506" s="90" t="s">
        <v>1963</v>
      </c>
      <c r="L4506" s="90" t="s">
        <v>587</v>
      </c>
      <c r="M4506" s="94" t="str">
        <f t="shared" si="73"/>
        <v>MORATO Eduard</v>
      </c>
      <c r="N4506" s="94" t="str">
        <f>IFERROR(VLOOKUP(A4506,'[2]CLASES-TEMPORADA 2022_2023-2023'!$A:$M,12,0),"")</f>
        <v/>
      </c>
      <c r="O4506" s="90" t="str">
        <f>IFERROR(VLOOKUP(A4506,'[2]CLASES-TEMPORADA 2022_2023-2023'!$A:$M,13,0),"")</f>
        <v/>
      </c>
    </row>
    <row r="4507" spans="1:15" s="94" customFormat="1" x14ac:dyDescent="0.2">
      <c r="A4507" s="116">
        <v>4166</v>
      </c>
      <c r="B4507" s="90" t="s">
        <v>8750</v>
      </c>
      <c r="C4507" s="90" t="s">
        <v>7626</v>
      </c>
      <c r="D4507" s="90" t="s">
        <v>3084</v>
      </c>
      <c r="E4507" s="90" t="s">
        <v>7627</v>
      </c>
      <c r="F4507" s="90" t="s">
        <v>7628</v>
      </c>
      <c r="G4507" s="90" t="s">
        <v>17873</v>
      </c>
      <c r="H4507" s="90" t="s">
        <v>913</v>
      </c>
      <c r="I4507" s="90" t="s">
        <v>1170</v>
      </c>
      <c r="J4507" s="116">
        <v>406</v>
      </c>
      <c r="K4507" s="90" t="s">
        <v>1963</v>
      </c>
      <c r="L4507" s="90" t="s">
        <v>587</v>
      </c>
      <c r="M4507" s="94" t="str">
        <f t="shared" si="73"/>
        <v>ADINA Noel-Rene</v>
      </c>
      <c r="N4507" s="94" t="str">
        <f>IFERROR(VLOOKUP(A4507,'[2]CLASES-TEMPORADA 2022_2023-2023'!$A:$M,12,0),"")</f>
        <v/>
      </c>
      <c r="O4507" s="90" t="str">
        <f>IFERROR(VLOOKUP(A4507,'[2]CLASES-TEMPORADA 2022_2023-2023'!$A:$M,13,0),"")</f>
        <v/>
      </c>
    </row>
    <row r="4508" spans="1:15" s="94" customFormat="1" x14ac:dyDescent="0.2">
      <c r="A4508" s="116">
        <v>4149</v>
      </c>
      <c r="B4508" s="90" t="s">
        <v>8750</v>
      </c>
      <c r="C4508" s="90" t="s">
        <v>17874</v>
      </c>
      <c r="D4508" s="90" t="s">
        <v>21</v>
      </c>
      <c r="E4508" s="90" t="s">
        <v>7519</v>
      </c>
      <c r="F4508" s="90" t="s">
        <v>17875</v>
      </c>
      <c r="G4508" s="90" t="s">
        <v>17876</v>
      </c>
      <c r="H4508" s="90" t="s">
        <v>909</v>
      </c>
      <c r="I4508" s="90" t="s">
        <v>939</v>
      </c>
      <c r="J4508" s="116">
        <v>252</v>
      </c>
      <c r="K4508" s="90" t="s">
        <v>1963</v>
      </c>
      <c r="L4508" s="90" t="s">
        <v>587</v>
      </c>
      <c r="M4508" s="94" t="str">
        <f t="shared" si="73"/>
        <v>PLAYA Josep Mª</v>
      </c>
      <c r="N4508" s="94" t="str">
        <f>IFERROR(VLOOKUP(A4508,'[2]CLASES-TEMPORADA 2022_2023-2023'!$A:$M,12,0),"")</f>
        <v/>
      </c>
      <c r="O4508" s="90" t="str">
        <f>IFERROR(VLOOKUP(A4508,'[2]CLASES-TEMPORADA 2022_2023-2023'!$A:$M,13,0),"")</f>
        <v/>
      </c>
    </row>
    <row r="4509" spans="1:15" s="94" customFormat="1" x14ac:dyDescent="0.2">
      <c r="A4509" s="116">
        <v>4143</v>
      </c>
      <c r="B4509" s="90" t="s">
        <v>8750</v>
      </c>
      <c r="C4509" s="90" t="s">
        <v>25</v>
      </c>
      <c r="D4509" s="90" t="s">
        <v>7049</v>
      </c>
      <c r="E4509" s="90" t="s">
        <v>7629</v>
      </c>
      <c r="F4509" s="90" t="s">
        <v>7630</v>
      </c>
      <c r="G4509" s="90" t="s">
        <v>17877</v>
      </c>
      <c r="H4509" s="90" t="s">
        <v>920</v>
      </c>
      <c r="I4509" s="90" t="s">
        <v>946</v>
      </c>
      <c r="J4509" s="116">
        <v>268</v>
      </c>
      <c r="K4509" s="90" t="s">
        <v>1963</v>
      </c>
      <c r="L4509" s="90" t="s">
        <v>587</v>
      </c>
      <c r="M4509" s="94" t="str">
        <f t="shared" si="73"/>
        <v>MARTINEZ Dani</v>
      </c>
      <c r="N4509" s="94" t="str">
        <f>IFERROR(VLOOKUP(A4509,'[2]CLASES-TEMPORADA 2022_2023-2023'!$A:$M,12,0),"")</f>
        <v/>
      </c>
      <c r="O4509" s="90" t="str">
        <f>IFERROR(VLOOKUP(A4509,'[2]CLASES-TEMPORADA 2022_2023-2023'!$A:$M,13,0),"")</f>
        <v/>
      </c>
    </row>
    <row r="4510" spans="1:15" s="94" customFormat="1" x14ac:dyDescent="0.2">
      <c r="A4510" s="116">
        <v>4130</v>
      </c>
      <c r="B4510" s="90" t="s">
        <v>8750</v>
      </c>
      <c r="C4510" s="90" t="s">
        <v>1447</v>
      </c>
      <c r="D4510" s="90" t="s">
        <v>1448</v>
      </c>
      <c r="E4510" s="90" t="s">
        <v>4162</v>
      </c>
      <c r="F4510" s="90" t="s">
        <v>7631</v>
      </c>
      <c r="G4510" s="90" t="s">
        <v>17878</v>
      </c>
      <c r="H4510" s="90" t="s">
        <v>909</v>
      </c>
      <c r="I4510" s="90" t="s">
        <v>354</v>
      </c>
      <c r="J4510" s="116">
        <v>598</v>
      </c>
      <c r="K4510" s="90" t="s">
        <v>1963</v>
      </c>
      <c r="L4510" s="90" t="s">
        <v>587</v>
      </c>
      <c r="M4510" s="94" t="str">
        <f t="shared" si="73"/>
        <v>CABESTANY Eduard</v>
      </c>
      <c r="N4510" s="94" t="str">
        <f>IFERROR(VLOOKUP(A4510,'[2]CLASES-TEMPORADA 2022_2023-2023'!$A:$M,12,0),"")</f>
        <v/>
      </c>
      <c r="O4510" s="90" t="str">
        <f>IFERROR(VLOOKUP(A4510,'[2]CLASES-TEMPORADA 2022_2023-2023'!$A:$M,13,0),"")</f>
        <v/>
      </c>
    </row>
    <row r="4511" spans="1:15" s="94" customFormat="1" x14ac:dyDescent="0.2">
      <c r="A4511" s="116">
        <v>4107</v>
      </c>
      <c r="B4511" s="90" t="s">
        <v>8750</v>
      </c>
      <c r="C4511" s="90" t="s">
        <v>2434</v>
      </c>
      <c r="D4511" s="90" t="s">
        <v>7632</v>
      </c>
      <c r="E4511" s="90" t="s">
        <v>2698</v>
      </c>
      <c r="F4511" s="90" t="s">
        <v>7633</v>
      </c>
      <c r="G4511" s="90" t="s">
        <v>17879</v>
      </c>
      <c r="H4511" s="90" t="s">
        <v>909</v>
      </c>
      <c r="I4511" s="90" t="s">
        <v>354</v>
      </c>
      <c r="J4511" s="116">
        <v>598</v>
      </c>
      <c r="K4511" s="90" t="s">
        <v>1963</v>
      </c>
      <c r="L4511" s="90" t="s">
        <v>587</v>
      </c>
      <c r="M4511" s="94" t="str">
        <f t="shared" si="73"/>
        <v>BERNABEU Ricardo</v>
      </c>
      <c r="N4511" s="94" t="str">
        <f>IFERROR(VLOOKUP(A4511,'[2]CLASES-TEMPORADA 2022_2023-2023'!$A:$M,12,0),"")</f>
        <v/>
      </c>
      <c r="O4511" s="90" t="str">
        <f>IFERROR(VLOOKUP(A4511,'[2]CLASES-TEMPORADA 2022_2023-2023'!$A:$M,13,0),"")</f>
        <v/>
      </c>
    </row>
    <row r="4512" spans="1:15" s="94" customFormat="1" x14ac:dyDescent="0.2">
      <c r="A4512" s="116">
        <v>4099</v>
      </c>
      <c r="B4512" s="90" t="s">
        <v>8750</v>
      </c>
      <c r="C4512" s="90" t="s">
        <v>7635</v>
      </c>
      <c r="D4512" s="90" t="s">
        <v>81</v>
      </c>
      <c r="E4512" s="90" t="s">
        <v>48</v>
      </c>
      <c r="F4512" s="90" t="s">
        <v>7636</v>
      </c>
      <c r="G4512" s="90" t="s">
        <v>17880</v>
      </c>
      <c r="H4512" s="90" t="s">
        <v>920</v>
      </c>
      <c r="I4512" s="90" t="s">
        <v>1005</v>
      </c>
      <c r="J4512" s="116">
        <v>10064</v>
      </c>
      <c r="K4512" s="90" t="s">
        <v>1963</v>
      </c>
      <c r="L4512" s="90" t="s">
        <v>587</v>
      </c>
      <c r="M4512" s="94" t="str">
        <f t="shared" si="73"/>
        <v>LUCEA Javier</v>
      </c>
      <c r="N4512" s="94" t="str">
        <f>IFERROR(VLOOKUP(A4512,'[2]CLASES-TEMPORADA 2022_2023-2023'!$A:$M,12,0),"")</f>
        <v/>
      </c>
      <c r="O4512" s="90" t="str">
        <f>IFERROR(VLOOKUP(A4512,'[2]CLASES-TEMPORADA 2022_2023-2023'!$A:$M,13,0),"")</f>
        <v/>
      </c>
    </row>
    <row r="4513" spans="1:15" s="94" customFormat="1" x14ac:dyDescent="0.2">
      <c r="A4513" s="116">
        <v>4098</v>
      </c>
      <c r="B4513" s="90" t="s">
        <v>8750</v>
      </c>
      <c r="C4513" s="90" t="s">
        <v>17881</v>
      </c>
      <c r="D4513" s="90" t="s">
        <v>17882</v>
      </c>
      <c r="E4513" s="90" t="s">
        <v>4897</v>
      </c>
      <c r="F4513" s="90" t="s">
        <v>17883</v>
      </c>
      <c r="G4513" s="90" t="s">
        <v>17884</v>
      </c>
      <c r="H4513" s="90" t="s">
        <v>909</v>
      </c>
      <c r="I4513" s="90" t="s">
        <v>8200</v>
      </c>
      <c r="J4513" s="116">
        <v>10254</v>
      </c>
      <c r="K4513" s="90" t="s">
        <v>1963</v>
      </c>
      <c r="L4513" s="90" t="s">
        <v>587</v>
      </c>
      <c r="M4513" s="94" t="str">
        <f t="shared" si="73"/>
        <v>JODAR Mariano</v>
      </c>
      <c r="N4513" s="94" t="str">
        <f>IFERROR(VLOOKUP(A4513,'[2]CLASES-TEMPORADA 2022_2023-2023'!$A:$M,12,0),"")</f>
        <v/>
      </c>
      <c r="O4513" s="90" t="str">
        <f>IFERROR(VLOOKUP(A4513,'[2]CLASES-TEMPORADA 2022_2023-2023'!$A:$M,13,0),"")</f>
        <v/>
      </c>
    </row>
    <row r="4514" spans="1:15" s="94" customFormat="1" x14ac:dyDescent="0.2">
      <c r="A4514" s="116">
        <v>4095</v>
      </c>
      <c r="B4514" s="90" t="s">
        <v>10851</v>
      </c>
      <c r="C4514" s="90" t="s">
        <v>7637</v>
      </c>
      <c r="D4514" s="90" t="s">
        <v>7638</v>
      </c>
      <c r="E4514" s="90" t="s">
        <v>1077</v>
      </c>
      <c r="F4514" s="90" t="s">
        <v>5169</v>
      </c>
      <c r="G4514" s="90" t="s">
        <v>17885</v>
      </c>
      <c r="H4514" s="90" t="s">
        <v>909</v>
      </c>
      <c r="I4514" s="90" t="s">
        <v>1117</v>
      </c>
      <c r="J4514" s="116">
        <v>243</v>
      </c>
      <c r="K4514" s="90" t="s">
        <v>1963</v>
      </c>
      <c r="L4514" s="90" t="s">
        <v>587</v>
      </c>
      <c r="M4514" s="94" t="str">
        <f t="shared" si="73"/>
        <v>SAPES Nuria</v>
      </c>
      <c r="N4514" s="94" t="str">
        <f>IFERROR(VLOOKUP(A4514,'[2]CLASES-TEMPORADA 2022_2023-2023'!$A:$M,12,0),"")</f>
        <v/>
      </c>
      <c r="O4514" s="90" t="str">
        <f>IFERROR(VLOOKUP(A4514,'[2]CLASES-TEMPORADA 2022_2023-2023'!$A:$M,13,0),"")</f>
        <v/>
      </c>
    </row>
    <row r="4515" spans="1:15" s="94" customFormat="1" x14ac:dyDescent="0.2">
      <c r="A4515" s="116">
        <v>4065</v>
      </c>
      <c r="B4515" s="90" t="s">
        <v>8750</v>
      </c>
      <c r="C4515" s="90" t="s">
        <v>7639</v>
      </c>
      <c r="D4515" s="90" t="s">
        <v>29</v>
      </c>
      <c r="E4515" s="90" t="s">
        <v>7640</v>
      </c>
      <c r="F4515" s="90" t="s">
        <v>6788</v>
      </c>
      <c r="G4515" s="90" t="s">
        <v>17886</v>
      </c>
      <c r="H4515" s="90" t="s">
        <v>913</v>
      </c>
      <c r="I4515" s="90" t="s">
        <v>986</v>
      </c>
      <c r="J4515" s="116">
        <v>713</v>
      </c>
      <c r="K4515" s="90" t="s">
        <v>1963</v>
      </c>
      <c r="L4515" s="90" t="s">
        <v>599</v>
      </c>
      <c r="M4515" s="94" t="str">
        <f t="shared" si="73"/>
        <v>SERONERO Armando Manuel</v>
      </c>
      <c r="N4515" s="94" t="str">
        <f>IFERROR(VLOOKUP(A4515,'[2]CLASES-TEMPORADA 2022_2023-2023'!$A:$M,12,0),"")</f>
        <v/>
      </c>
      <c r="O4515" s="90" t="str">
        <f>IFERROR(VLOOKUP(A4515,'[2]CLASES-TEMPORADA 2022_2023-2023'!$A:$M,13,0),"")</f>
        <v/>
      </c>
    </row>
    <row r="4516" spans="1:15" s="94" customFormat="1" x14ac:dyDescent="0.2">
      <c r="A4516" s="116">
        <v>4060</v>
      </c>
      <c r="B4516" s="90" t="s">
        <v>8750</v>
      </c>
      <c r="C4516" s="90" t="s">
        <v>7641</v>
      </c>
      <c r="D4516" s="90" t="s">
        <v>7642</v>
      </c>
      <c r="E4516" s="90" t="s">
        <v>1271</v>
      </c>
      <c r="F4516" s="90" t="s">
        <v>7643</v>
      </c>
      <c r="G4516" s="90" t="s">
        <v>17887</v>
      </c>
      <c r="H4516" s="90" t="s">
        <v>913</v>
      </c>
      <c r="I4516" s="90" t="s">
        <v>986</v>
      </c>
      <c r="J4516" s="116">
        <v>713</v>
      </c>
      <c r="K4516" s="90" t="s">
        <v>1963</v>
      </c>
      <c r="L4516" s="90" t="s">
        <v>599</v>
      </c>
      <c r="M4516" s="94" t="str">
        <f t="shared" si="73"/>
        <v>PINTO Luis</v>
      </c>
      <c r="N4516" s="94" t="str">
        <f>IFERROR(VLOOKUP(A4516,'[2]CLASES-TEMPORADA 2022_2023-2023'!$A:$M,12,0),"")</f>
        <v/>
      </c>
      <c r="O4516" s="90" t="str">
        <f>IFERROR(VLOOKUP(A4516,'[2]CLASES-TEMPORADA 2022_2023-2023'!$A:$M,13,0),"")</f>
        <v/>
      </c>
    </row>
    <row r="4517" spans="1:15" s="94" customFormat="1" x14ac:dyDescent="0.2">
      <c r="A4517" s="116">
        <v>4059</v>
      </c>
      <c r="B4517" s="90" t="s">
        <v>8750</v>
      </c>
      <c r="C4517" s="90" t="s">
        <v>5835</v>
      </c>
      <c r="D4517" s="90" t="s">
        <v>32</v>
      </c>
      <c r="E4517" s="90" t="s">
        <v>4168</v>
      </c>
      <c r="F4517" s="90" t="s">
        <v>7644</v>
      </c>
      <c r="G4517" s="90" t="s">
        <v>17888</v>
      </c>
      <c r="H4517" s="90" t="s">
        <v>913</v>
      </c>
      <c r="I4517" s="90" t="s">
        <v>1202</v>
      </c>
      <c r="J4517" s="116">
        <v>495</v>
      </c>
      <c r="K4517" s="90" t="s">
        <v>1963</v>
      </c>
      <c r="L4517" s="90" t="s">
        <v>599</v>
      </c>
      <c r="M4517" s="94" t="str">
        <f t="shared" si="73"/>
        <v>CARRASCAL Cristian</v>
      </c>
      <c r="N4517" s="94" t="str">
        <f>IFERROR(VLOOKUP(A4517,'[2]CLASES-TEMPORADA 2022_2023-2023'!$A:$M,12,0),"")</f>
        <v/>
      </c>
      <c r="O4517" s="90" t="str">
        <f>IFERROR(VLOOKUP(A4517,'[2]CLASES-TEMPORADA 2022_2023-2023'!$A:$M,13,0),"")</f>
        <v/>
      </c>
    </row>
    <row r="4518" spans="1:15" s="94" customFormat="1" x14ac:dyDescent="0.2">
      <c r="A4518" s="116">
        <v>4037</v>
      </c>
      <c r="B4518" s="90" t="s">
        <v>8750</v>
      </c>
      <c r="C4518" s="90" t="s">
        <v>1828</v>
      </c>
      <c r="D4518" s="90" t="s">
        <v>1828</v>
      </c>
      <c r="E4518" s="90" t="s">
        <v>7645</v>
      </c>
      <c r="F4518" s="90" t="s">
        <v>7646</v>
      </c>
      <c r="G4518" s="90" t="s">
        <v>17889</v>
      </c>
      <c r="H4518" s="90" t="s">
        <v>913</v>
      </c>
      <c r="I4518" s="90" t="s">
        <v>1140</v>
      </c>
      <c r="J4518" s="116">
        <v>10415</v>
      </c>
      <c r="K4518" s="90" t="s">
        <v>1963</v>
      </c>
      <c r="L4518" s="90" t="s">
        <v>520</v>
      </c>
      <c r="M4518" s="94" t="str">
        <f t="shared" si="73"/>
        <v>NIGERUK Sergiy</v>
      </c>
      <c r="N4518" s="94" t="str">
        <f>IFERROR(VLOOKUP(A4518,'[2]CLASES-TEMPORADA 2022_2023-2023'!$A:$M,12,0),"")</f>
        <v/>
      </c>
      <c r="O4518" s="90" t="str">
        <f>IFERROR(VLOOKUP(A4518,'[2]CLASES-TEMPORADA 2022_2023-2023'!$A:$M,13,0),"")</f>
        <v/>
      </c>
    </row>
    <row r="4519" spans="1:15" s="94" customFormat="1" x14ac:dyDescent="0.2">
      <c r="A4519" s="116">
        <v>4035</v>
      </c>
      <c r="B4519" s="90" t="s">
        <v>8750</v>
      </c>
      <c r="C4519" s="90" t="s">
        <v>924</v>
      </c>
      <c r="D4519" s="90" t="s">
        <v>21</v>
      </c>
      <c r="E4519" s="90" t="s">
        <v>2312</v>
      </c>
      <c r="F4519" s="90" t="s">
        <v>7647</v>
      </c>
      <c r="G4519" s="90" t="s">
        <v>17890</v>
      </c>
      <c r="H4519" s="90" t="s">
        <v>920</v>
      </c>
      <c r="I4519" s="90" t="s">
        <v>932</v>
      </c>
      <c r="J4519" s="116">
        <v>165</v>
      </c>
      <c r="K4519" s="90" t="s">
        <v>1963</v>
      </c>
      <c r="L4519" s="90" t="s">
        <v>599</v>
      </c>
      <c r="M4519" s="94" t="str">
        <f t="shared" si="73"/>
        <v>ALONSO Felix</v>
      </c>
      <c r="N4519" s="94" t="str">
        <f>IFERROR(VLOOKUP(A4519,'[2]CLASES-TEMPORADA 2022_2023-2023'!$A:$M,12,0),"")</f>
        <v/>
      </c>
      <c r="O4519" s="90" t="str">
        <f>IFERROR(VLOOKUP(A4519,'[2]CLASES-TEMPORADA 2022_2023-2023'!$A:$M,13,0),"")</f>
        <v/>
      </c>
    </row>
    <row r="4520" spans="1:15" s="94" customFormat="1" x14ac:dyDescent="0.2">
      <c r="A4520" s="116">
        <v>4022</v>
      </c>
      <c r="B4520" s="90" t="s">
        <v>8750</v>
      </c>
      <c r="C4520" s="90" t="s">
        <v>7648</v>
      </c>
      <c r="D4520" s="90" t="s">
        <v>995</v>
      </c>
      <c r="E4520" s="90" t="s">
        <v>94</v>
      </c>
      <c r="F4520" s="90" t="s">
        <v>2948</v>
      </c>
      <c r="G4520" s="90" t="s">
        <v>17891</v>
      </c>
      <c r="H4520" s="90" t="s">
        <v>913</v>
      </c>
      <c r="I4520" s="90" t="s">
        <v>930</v>
      </c>
      <c r="J4520" s="116">
        <v>138</v>
      </c>
      <c r="K4520" s="90" t="s">
        <v>1963</v>
      </c>
      <c r="L4520" s="90" t="s">
        <v>593</v>
      </c>
      <c r="M4520" s="94" t="str">
        <f t="shared" si="73"/>
        <v>BERMÚDEZ Eduardo</v>
      </c>
      <c r="N4520" s="94" t="str">
        <f>IFERROR(VLOOKUP(A4520,'[2]CLASES-TEMPORADA 2022_2023-2023'!$A:$M,12,0),"")</f>
        <v/>
      </c>
      <c r="O4520" s="90" t="str">
        <f>IFERROR(VLOOKUP(A4520,'[2]CLASES-TEMPORADA 2022_2023-2023'!$A:$M,13,0),"")</f>
        <v/>
      </c>
    </row>
    <row r="4521" spans="1:15" s="94" customFormat="1" x14ac:dyDescent="0.2">
      <c r="A4521" s="116">
        <v>4015</v>
      </c>
      <c r="B4521" s="90" t="s">
        <v>8750</v>
      </c>
      <c r="C4521" s="90" t="s">
        <v>69</v>
      </c>
      <c r="D4521" s="90" t="s">
        <v>1379</v>
      </c>
      <c r="E4521" s="90" t="s">
        <v>3819</v>
      </c>
      <c r="F4521" s="90" t="s">
        <v>7649</v>
      </c>
      <c r="G4521" s="90" t="s">
        <v>17892</v>
      </c>
      <c r="H4521" s="90" t="s">
        <v>913</v>
      </c>
      <c r="I4521" s="90" t="s">
        <v>1142</v>
      </c>
      <c r="J4521" s="116">
        <v>451</v>
      </c>
      <c r="K4521" s="90" t="s">
        <v>1963</v>
      </c>
      <c r="L4521" s="90" t="s">
        <v>593</v>
      </c>
      <c r="M4521" s="94" t="str">
        <f t="shared" si="73"/>
        <v>PEREZ German</v>
      </c>
      <c r="N4521" s="94" t="str">
        <f>IFERROR(VLOOKUP(A4521,'[2]CLASES-TEMPORADA 2022_2023-2023'!$A:$M,12,0),"")</f>
        <v/>
      </c>
      <c r="O4521" s="90" t="str">
        <f>IFERROR(VLOOKUP(A4521,'[2]CLASES-TEMPORADA 2022_2023-2023'!$A:$M,13,0),"")</f>
        <v/>
      </c>
    </row>
    <row r="4522" spans="1:15" s="94" customFormat="1" x14ac:dyDescent="0.2">
      <c r="A4522" s="116">
        <v>3998</v>
      </c>
      <c r="B4522" s="90" t="s">
        <v>8750</v>
      </c>
      <c r="C4522" s="90" t="s">
        <v>7650</v>
      </c>
      <c r="D4522" s="90" t="s">
        <v>3817</v>
      </c>
      <c r="E4522" s="90" t="s">
        <v>6089</v>
      </c>
      <c r="F4522" s="90" t="s">
        <v>7651</v>
      </c>
      <c r="G4522" s="90" t="s">
        <v>17893</v>
      </c>
      <c r="H4522" s="90" t="s">
        <v>913</v>
      </c>
      <c r="I4522" s="90" t="s">
        <v>327</v>
      </c>
      <c r="J4522" s="116">
        <v>504</v>
      </c>
      <c r="K4522" s="90" t="s">
        <v>1963</v>
      </c>
      <c r="L4522" s="90" t="s">
        <v>593</v>
      </c>
      <c r="M4522" s="94" t="str">
        <f t="shared" si="73"/>
        <v>ARZOLA Carlos David</v>
      </c>
      <c r="N4522" s="94" t="str">
        <f>IFERROR(VLOOKUP(A4522,'[2]CLASES-TEMPORADA 2022_2023-2023'!$A:$M,12,0),"")</f>
        <v/>
      </c>
      <c r="O4522" s="90" t="str">
        <f>IFERROR(VLOOKUP(A4522,'[2]CLASES-TEMPORADA 2022_2023-2023'!$A:$M,13,0),"")</f>
        <v/>
      </c>
    </row>
    <row r="4523" spans="1:15" s="94" customFormat="1" x14ac:dyDescent="0.2">
      <c r="A4523" s="116">
        <v>3994</v>
      </c>
      <c r="B4523" s="90" t="s">
        <v>8750</v>
      </c>
      <c r="C4523" s="90" t="s">
        <v>21</v>
      </c>
      <c r="D4523" s="90" t="s">
        <v>5087</v>
      </c>
      <c r="E4523" s="90" t="s">
        <v>34</v>
      </c>
      <c r="F4523" s="90" t="s">
        <v>7652</v>
      </c>
      <c r="G4523" s="90" t="s">
        <v>17894</v>
      </c>
      <c r="H4523" s="90" t="s">
        <v>913</v>
      </c>
      <c r="I4523" s="90" t="s">
        <v>1130</v>
      </c>
      <c r="J4523" s="116">
        <v>58</v>
      </c>
      <c r="K4523" s="90" t="s">
        <v>1963</v>
      </c>
      <c r="L4523" s="90" t="s">
        <v>184</v>
      </c>
      <c r="M4523" s="94" t="str">
        <f t="shared" si="73"/>
        <v>GARCIA Alejandro</v>
      </c>
      <c r="N4523" s="94" t="str">
        <f>IFERROR(VLOOKUP(A4523,'[2]CLASES-TEMPORADA 2022_2023-2023'!$A:$M,12,0),"")</f>
        <v/>
      </c>
      <c r="O4523" s="90" t="str">
        <f>IFERROR(VLOOKUP(A4523,'[2]CLASES-TEMPORADA 2022_2023-2023'!$A:$M,13,0),"")</f>
        <v/>
      </c>
    </row>
    <row r="4524" spans="1:15" s="94" customFormat="1" x14ac:dyDescent="0.2">
      <c r="A4524" s="116">
        <v>3993</v>
      </c>
      <c r="B4524" s="90" t="s">
        <v>8750</v>
      </c>
      <c r="C4524" s="90" t="s">
        <v>21</v>
      </c>
      <c r="D4524" s="90" t="s">
        <v>1400</v>
      </c>
      <c r="E4524" s="90" t="s">
        <v>54</v>
      </c>
      <c r="F4524" s="90" t="s">
        <v>7653</v>
      </c>
      <c r="G4524" s="90" t="s">
        <v>17895</v>
      </c>
      <c r="H4524" s="90" t="s">
        <v>913</v>
      </c>
      <c r="I4524" s="90" t="s">
        <v>1193</v>
      </c>
      <c r="J4524" s="116">
        <v>292</v>
      </c>
      <c r="K4524" s="90" t="s">
        <v>1963</v>
      </c>
      <c r="L4524" s="90" t="s">
        <v>587</v>
      </c>
      <c r="M4524" s="94" t="str">
        <f t="shared" si="73"/>
        <v>GARCIA Carlos</v>
      </c>
      <c r="N4524" s="94" t="str">
        <f>IFERROR(VLOOKUP(A4524,'[2]CLASES-TEMPORADA 2022_2023-2023'!$A:$M,12,0),"")</f>
        <v/>
      </c>
      <c r="O4524" s="90" t="str">
        <f>IFERROR(VLOOKUP(A4524,'[2]CLASES-TEMPORADA 2022_2023-2023'!$A:$M,13,0),"")</f>
        <v/>
      </c>
    </row>
    <row r="4525" spans="1:15" s="94" customFormat="1" x14ac:dyDescent="0.2">
      <c r="A4525" s="116">
        <v>3984</v>
      </c>
      <c r="B4525" s="90" t="s">
        <v>8750</v>
      </c>
      <c r="C4525" s="90" t="s">
        <v>1464</v>
      </c>
      <c r="D4525" s="90" t="s">
        <v>31</v>
      </c>
      <c r="E4525" s="90" t="s">
        <v>3022</v>
      </c>
      <c r="F4525" s="90" t="s">
        <v>7654</v>
      </c>
      <c r="G4525" s="90" t="s">
        <v>17896</v>
      </c>
      <c r="H4525" s="90" t="s">
        <v>913</v>
      </c>
      <c r="I4525" s="90" t="s">
        <v>1160</v>
      </c>
      <c r="J4525" s="116">
        <v>278</v>
      </c>
      <c r="K4525" s="90" t="s">
        <v>1963</v>
      </c>
      <c r="L4525" s="90" t="s">
        <v>587</v>
      </c>
      <c r="M4525" s="94" t="str">
        <f t="shared" si="73"/>
        <v>PORTA Raul</v>
      </c>
      <c r="N4525" s="94" t="str">
        <f>IFERROR(VLOOKUP(A4525,'[2]CLASES-TEMPORADA 2022_2023-2023'!$A:$M,12,0),"")</f>
        <v/>
      </c>
      <c r="O4525" s="90" t="str">
        <f>IFERROR(VLOOKUP(A4525,'[2]CLASES-TEMPORADA 2022_2023-2023'!$A:$M,13,0),"")</f>
        <v/>
      </c>
    </row>
    <row r="4526" spans="1:15" s="94" customFormat="1" x14ac:dyDescent="0.2">
      <c r="A4526" s="116">
        <v>3969</v>
      </c>
      <c r="B4526" s="90" t="s">
        <v>8750</v>
      </c>
      <c r="C4526" s="90" t="s">
        <v>7655</v>
      </c>
      <c r="D4526" s="90" t="s">
        <v>7656</v>
      </c>
      <c r="E4526" s="90" t="s">
        <v>3107</v>
      </c>
      <c r="F4526" s="90" t="s">
        <v>7657</v>
      </c>
      <c r="G4526" s="90" t="s">
        <v>17897</v>
      </c>
      <c r="H4526" s="90" t="s">
        <v>913</v>
      </c>
      <c r="I4526" s="90" t="s">
        <v>971</v>
      </c>
      <c r="J4526" s="116">
        <v>10124</v>
      </c>
      <c r="K4526" s="90" t="s">
        <v>1963</v>
      </c>
      <c r="L4526" s="90" t="s">
        <v>583</v>
      </c>
      <c r="M4526" s="94" t="str">
        <f t="shared" si="73"/>
        <v>PERAL Xavier</v>
      </c>
      <c r="N4526" s="94" t="str">
        <f>IFERROR(VLOOKUP(A4526,'[2]CLASES-TEMPORADA 2022_2023-2023'!$A:$M,12,0),"")</f>
        <v/>
      </c>
      <c r="O4526" s="90" t="str">
        <f>IFERROR(VLOOKUP(A4526,'[2]CLASES-TEMPORADA 2022_2023-2023'!$A:$M,13,0),"")</f>
        <v/>
      </c>
    </row>
    <row r="4527" spans="1:15" s="94" customFormat="1" x14ac:dyDescent="0.2">
      <c r="A4527" s="116">
        <v>3967</v>
      </c>
      <c r="B4527" s="90" t="s">
        <v>8750</v>
      </c>
      <c r="C4527" s="90" t="s">
        <v>1450</v>
      </c>
      <c r="D4527" s="90" t="s">
        <v>945</v>
      </c>
      <c r="E4527" s="90" t="s">
        <v>2385</v>
      </c>
      <c r="F4527" s="90" t="s">
        <v>7658</v>
      </c>
      <c r="G4527" s="90" t="s">
        <v>17898</v>
      </c>
      <c r="H4527" s="90" t="s">
        <v>920</v>
      </c>
      <c r="I4527" s="90" t="s">
        <v>1178</v>
      </c>
      <c r="J4527" s="116">
        <v>10408</v>
      </c>
      <c r="K4527" s="90" t="s">
        <v>1963</v>
      </c>
      <c r="L4527" s="90" t="s">
        <v>602</v>
      </c>
      <c r="M4527" s="94" t="str">
        <f t="shared" si="73"/>
        <v>AMOROS Roberto</v>
      </c>
      <c r="N4527" s="94" t="str">
        <f>IFERROR(VLOOKUP(A4527,'[2]CLASES-TEMPORADA 2022_2023-2023'!$A:$M,12,0),"")</f>
        <v/>
      </c>
      <c r="O4527" s="90" t="str">
        <f>IFERROR(VLOOKUP(A4527,'[2]CLASES-TEMPORADA 2022_2023-2023'!$A:$M,13,0),"")</f>
        <v/>
      </c>
    </row>
    <row r="4528" spans="1:15" s="94" customFormat="1" x14ac:dyDescent="0.2">
      <c r="A4528" s="116">
        <v>3964</v>
      </c>
      <c r="B4528" s="90" t="s">
        <v>8750</v>
      </c>
      <c r="C4528" s="90" t="s">
        <v>1446</v>
      </c>
      <c r="D4528" s="90" t="s">
        <v>31</v>
      </c>
      <c r="E4528" s="90" t="s">
        <v>3422</v>
      </c>
      <c r="F4528" s="90" t="s">
        <v>7659</v>
      </c>
      <c r="G4528" s="90" t="s">
        <v>17899</v>
      </c>
      <c r="H4528" s="90" t="s">
        <v>913</v>
      </c>
      <c r="I4528" s="90" t="s">
        <v>1160</v>
      </c>
      <c r="J4528" s="116">
        <v>278</v>
      </c>
      <c r="K4528" s="90" t="s">
        <v>1963</v>
      </c>
      <c r="L4528" s="90" t="s">
        <v>587</v>
      </c>
      <c r="M4528" s="94" t="str">
        <f t="shared" si="73"/>
        <v>PRADOS Antoni</v>
      </c>
      <c r="N4528" s="94" t="str">
        <f>IFERROR(VLOOKUP(A4528,'[2]CLASES-TEMPORADA 2022_2023-2023'!$A:$M,12,0),"")</f>
        <v/>
      </c>
      <c r="O4528" s="90" t="str">
        <f>IFERROR(VLOOKUP(A4528,'[2]CLASES-TEMPORADA 2022_2023-2023'!$A:$M,13,0),"")</f>
        <v/>
      </c>
    </row>
    <row r="4529" spans="1:15" s="94" customFormat="1" x14ac:dyDescent="0.2">
      <c r="A4529" s="116">
        <v>3954</v>
      </c>
      <c r="B4529" s="90" t="s">
        <v>8750</v>
      </c>
      <c r="C4529" s="90" t="s">
        <v>91</v>
      </c>
      <c r="D4529" s="90" t="s">
        <v>21</v>
      </c>
      <c r="E4529" s="90" t="s">
        <v>6339</v>
      </c>
      <c r="F4529" s="90" t="s">
        <v>7660</v>
      </c>
      <c r="G4529" s="90" t="s">
        <v>17900</v>
      </c>
      <c r="H4529" s="90" t="s">
        <v>913</v>
      </c>
      <c r="I4529" s="90" t="s">
        <v>952</v>
      </c>
      <c r="J4529" s="116">
        <v>308</v>
      </c>
      <c r="K4529" s="90" t="s">
        <v>1963</v>
      </c>
      <c r="L4529" s="90" t="s">
        <v>591</v>
      </c>
      <c r="M4529" s="94" t="str">
        <f t="shared" si="73"/>
        <v>ALVAREZ Moises</v>
      </c>
      <c r="N4529" s="94" t="str">
        <f>IFERROR(VLOOKUP(A4529,'[2]CLASES-TEMPORADA 2022_2023-2023'!$A:$M,12,0),"")</f>
        <v/>
      </c>
      <c r="O4529" s="90" t="str">
        <f>IFERROR(VLOOKUP(A4529,'[2]CLASES-TEMPORADA 2022_2023-2023'!$A:$M,13,0),"")</f>
        <v/>
      </c>
    </row>
    <row r="4530" spans="1:15" s="94" customFormat="1" x14ac:dyDescent="0.2">
      <c r="A4530" s="116">
        <v>3948</v>
      </c>
      <c r="B4530" s="90" t="s">
        <v>8750</v>
      </c>
      <c r="C4530" s="90" t="s">
        <v>8733</v>
      </c>
      <c r="D4530" s="90" t="s">
        <v>17901</v>
      </c>
      <c r="E4530" s="90" t="s">
        <v>2034</v>
      </c>
      <c r="F4530" s="90" t="s">
        <v>17902</v>
      </c>
      <c r="G4530" s="90" t="s">
        <v>17903</v>
      </c>
      <c r="H4530" s="90" t="s">
        <v>913</v>
      </c>
      <c r="I4530" s="90" t="s">
        <v>892</v>
      </c>
      <c r="J4530" s="116">
        <v>10454</v>
      </c>
      <c r="K4530" s="90" t="s">
        <v>1963</v>
      </c>
      <c r="L4530" s="90" t="s">
        <v>591</v>
      </c>
      <c r="M4530" s="94" t="str">
        <f t="shared" si="73"/>
        <v>MAYO Victor</v>
      </c>
      <c r="N4530" s="94" t="str">
        <f>IFERROR(VLOOKUP(A4530,'[2]CLASES-TEMPORADA 2022_2023-2023'!$A:$M,12,0),"")</f>
        <v/>
      </c>
      <c r="O4530" s="90" t="str">
        <f>IFERROR(VLOOKUP(A4530,'[2]CLASES-TEMPORADA 2022_2023-2023'!$A:$M,13,0),"")</f>
        <v/>
      </c>
    </row>
    <row r="4531" spans="1:15" s="94" customFormat="1" x14ac:dyDescent="0.2">
      <c r="A4531" s="116">
        <v>3937</v>
      </c>
      <c r="B4531" s="90" t="s">
        <v>8750</v>
      </c>
      <c r="C4531" s="90" t="s">
        <v>7661</v>
      </c>
      <c r="D4531" s="90" t="s">
        <v>61</v>
      </c>
      <c r="E4531" s="90" t="s">
        <v>110</v>
      </c>
      <c r="F4531" s="90" t="s">
        <v>7662</v>
      </c>
      <c r="G4531" s="90" t="s">
        <v>17904</v>
      </c>
      <c r="H4531" s="90" t="s">
        <v>913</v>
      </c>
      <c r="I4531" s="90" t="s">
        <v>939</v>
      </c>
      <c r="J4531" s="116">
        <v>252</v>
      </c>
      <c r="K4531" s="90" t="s">
        <v>1963</v>
      </c>
      <c r="L4531" s="90" t="s">
        <v>587</v>
      </c>
      <c r="M4531" s="94" t="str">
        <f t="shared" si="73"/>
        <v>BARRENECHE Alvaro</v>
      </c>
      <c r="N4531" s="94" t="str">
        <f>IFERROR(VLOOKUP(A4531,'[2]CLASES-TEMPORADA 2022_2023-2023'!$A:$M,12,0),"")</f>
        <v/>
      </c>
      <c r="O4531" s="90" t="str">
        <f>IFERROR(VLOOKUP(A4531,'[2]CLASES-TEMPORADA 2022_2023-2023'!$A:$M,13,0),"")</f>
        <v/>
      </c>
    </row>
    <row r="4532" spans="1:15" s="94" customFormat="1" x14ac:dyDescent="0.2">
      <c r="A4532" s="116">
        <v>3936</v>
      </c>
      <c r="B4532" s="90" t="s">
        <v>8750</v>
      </c>
      <c r="C4532" s="90" t="s">
        <v>2879</v>
      </c>
      <c r="D4532" s="90" t="s">
        <v>1725</v>
      </c>
      <c r="E4532" s="90" t="s">
        <v>5863</v>
      </c>
      <c r="F4532" s="90" t="s">
        <v>7663</v>
      </c>
      <c r="G4532" s="90" t="s">
        <v>17905</v>
      </c>
      <c r="H4532" s="90" t="s">
        <v>913</v>
      </c>
      <c r="I4532" s="90" t="s">
        <v>1220</v>
      </c>
      <c r="J4532" s="116">
        <v>10015</v>
      </c>
      <c r="K4532" s="90" t="s">
        <v>1963</v>
      </c>
      <c r="L4532" s="90" t="s">
        <v>588</v>
      </c>
      <c r="M4532" s="94" t="str">
        <f t="shared" si="73"/>
        <v>IRIARTE Imanol</v>
      </c>
      <c r="N4532" s="94" t="str">
        <f>IFERROR(VLOOKUP(A4532,'[2]CLASES-TEMPORADA 2022_2023-2023'!$A:$M,12,0),"")</f>
        <v/>
      </c>
      <c r="O4532" s="90" t="str">
        <f>IFERROR(VLOOKUP(A4532,'[2]CLASES-TEMPORADA 2022_2023-2023'!$A:$M,13,0),"")</f>
        <v/>
      </c>
    </row>
    <row r="4533" spans="1:15" s="94" customFormat="1" x14ac:dyDescent="0.2">
      <c r="A4533" s="116">
        <v>3927</v>
      </c>
      <c r="B4533" s="90" t="s">
        <v>8750</v>
      </c>
      <c r="C4533" s="90" t="s">
        <v>7298</v>
      </c>
      <c r="D4533" s="90" t="s">
        <v>7664</v>
      </c>
      <c r="E4533" s="90" t="s">
        <v>34</v>
      </c>
      <c r="F4533" s="90" t="s">
        <v>7665</v>
      </c>
      <c r="G4533" s="90" t="s">
        <v>17906</v>
      </c>
      <c r="H4533" s="90" t="s">
        <v>913</v>
      </c>
      <c r="I4533" s="90" t="s">
        <v>997</v>
      </c>
      <c r="J4533" s="116">
        <v>10007</v>
      </c>
      <c r="K4533" s="90" t="s">
        <v>1963</v>
      </c>
      <c r="L4533" s="90" t="s">
        <v>599</v>
      </c>
      <c r="M4533" s="94" t="str">
        <f t="shared" si="73"/>
        <v>HORTAL Alejandro</v>
      </c>
      <c r="N4533" s="94" t="str">
        <f>IFERROR(VLOOKUP(A4533,'[2]CLASES-TEMPORADA 2022_2023-2023'!$A:$M,12,0),"")</f>
        <v/>
      </c>
      <c r="O4533" s="90" t="str">
        <f>IFERROR(VLOOKUP(A4533,'[2]CLASES-TEMPORADA 2022_2023-2023'!$A:$M,13,0),"")</f>
        <v/>
      </c>
    </row>
    <row r="4534" spans="1:15" s="94" customFormat="1" x14ac:dyDescent="0.2">
      <c r="A4534" s="116">
        <v>3926</v>
      </c>
      <c r="B4534" s="90" t="s">
        <v>8750</v>
      </c>
      <c r="C4534" s="90" t="s">
        <v>1610</v>
      </c>
      <c r="D4534" s="90" t="s">
        <v>7666</v>
      </c>
      <c r="E4534" s="90" t="s">
        <v>77</v>
      </c>
      <c r="F4534" s="90" t="s">
        <v>7667</v>
      </c>
      <c r="G4534" s="90" t="s">
        <v>17907</v>
      </c>
      <c r="H4534" s="90" t="s">
        <v>913</v>
      </c>
      <c r="I4534" s="90" t="s">
        <v>2049</v>
      </c>
      <c r="J4534" s="116">
        <v>103</v>
      </c>
      <c r="K4534" s="90" t="s">
        <v>1963</v>
      </c>
      <c r="L4534" s="90" t="s">
        <v>582</v>
      </c>
      <c r="M4534" s="94" t="str">
        <f t="shared" si="73"/>
        <v>LUÑO Alberto</v>
      </c>
      <c r="N4534" s="94" t="str">
        <f>IFERROR(VLOOKUP(A4534,'[2]CLASES-TEMPORADA 2022_2023-2023'!$A:$M,12,0),"")</f>
        <v/>
      </c>
      <c r="O4534" s="90" t="str">
        <f>IFERROR(VLOOKUP(A4534,'[2]CLASES-TEMPORADA 2022_2023-2023'!$A:$M,13,0),"")</f>
        <v/>
      </c>
    </row>
    <row r="4535" spans="1:15" s="94" customFormat="1" x14ac:dyDescent="0.2">
      <c r="A4535" s="116">
        <v>3915</v>
      </c>
      <c r="B4535" s="90" t="s">
        <v>10851</v>
      </c>
      <c r="C4535" s="90" t="s">
        <v>25</v>
      </c>
      <c r="D4535" s="90" t="s">
        <v>5307</v>
      </c>
      <c r="E4535" s="90" t="s">
        <v>7668</v>
      </c>
      <c r="F4535" s="90" t="s">
        <v>7669</v>
      </c>
      <c r="G4535" s="90" t="s">
        <v>17908</v>
      </c>
      <c r="H4535" s="90" t="s">
        <v>913</v>
      </c>
      <c r="I4535" s="90" t="s">
        <v>1170</v>
      </c>
      <c r="J4535" s="116">
        <v>406</v>
      </c>
      <c r="K4535" s="90" t="s">
        <v>1963</v>
      </c>
      <c r="L4535" s="90" t="s">
        <v>587</v>
      </c>
      <c r="M4535" s="94" t="str">
        <f t="shared" si="73"/>
        <v>MARTINEZ Constanza</v>
      </c>
      <c r="N4535" s="94" t="str">
        <f>IFERROR(VLOOKUP(A4535,'[2]CLASES-TEMPORADA 2022_2023-2023'!$A:$M,12,0),"")</f>
        <v/>
      </c>
      <c r="O4535" s="90" t="str">
        <f>IFERROR(VLOOKUP(A4535,'[2]CLASES-TEMPORADA 2022_2023-2023'!$A:$M,13,0),"")</f>
        <v/>
      </c>
    </row>
    <row r="4536" spans="1:15" s="94" customFormat="1" x14ac:dyDescent="0.2">
      <c r="A4536" s="116">
        <v>3910</v>
      </c>
      <c r="B4536" s="90" t="s">
        <v>8750</v>
      </c>
      <c r="C4536" s="90" t="s">
        <v>1444</v>
      </c>
      <c r="D4536" s="90" t="s">
        <v>1445</v>
      </c>
      <c r="E4536" s="90" t="s">
        <v>3980</v>
      </c>
      <c r="F4536" s="90" t="s">
        <v>7670</v>
      </c>
      <c r="G4536" s="90" t="s">
        <v>17909</v>
      </c>
      <c r="H4536" s="90" t="s">
        <v>920</v>
      </c>
      <c r="I4536" s="90" t="s">
        <v>1180</v>
      </c>
      <c r="J4536" s="116">
        <v>494</v>
      </c>
      <c r="K4536" s="90" t="s">
        <v>1963</v>
      </c>
      <c r="L4536" s="90" t="s">
        <v>587</v>
      </c>
      <c r="M4536" s="94" t="str">
        <f t="shared" si="73"/>
        <v>HURTOS Oriol</v>
      </c>
      <c r="N4536" s="94" t="str">
        <f>IFERROR(VLOOKUP(A4536,'[2]CLASES-TEMPORADA 2022_2023-2023'!$A:$M,12,0),"")</f>
        <v/>
      </c>
      <c r="O4536" s="90" t="str">
        <f>IFERROR(VLOOKUP(A4536,'[2]CLASES-TEMPORADA 2022_2023-2023'!$A:$M,13,0),"")</f>
        <v/>
      </c>
    </row>
    <row r="4537" spans="1:15" s="94" customFormat="1" x14ac:dyDescent="0.2">
      <c r="A4537" s="116">
        <v>3909</v>
      </c>
      <c r="B4537" s="90" t="s">
        <v>10851</v>
      </c>
      <c r="C4537" s="90" t="s">
        <v>1440</v>
      </c>
      <c r="D4537" s="90" t="s">
        <v>1440</v>
      </c>
      <c r="E4537" s="90" t="s">
        <v>3033</v>
      </c>
      <c r="F4537" s="90" t="s">
        <v>7671</v>
      </c>
      <c r="G4537" s="90" t="s">
        <v>17910</v>
      </c>
      <c r="H4537" s="90" t="s">
        <v>913</v>
      </c>
      <c r="I4537" s="90" t="s">
        <v>919</v>
      </c>
      <c r="J4537" s="116">
        <v>47</v>
      </c>
      <c r="K4537" s="90" t="s">
        <v>1963</v>
      </c>
      <c r="L4537" s="90" t="s">
        <v>585</v>
      </c>
      <c r="M4537" s="94" t="str">
        <f t="shared" ref="M4537:M4600" si="74">CONCATENATE(C4537," ",PROPER(E4537))</f>
        <v>BUENO Paula</v>
      </c>
      <c r="N4537" s="94" t="str">
        <f>IFERROR(VLOOKUP(A4537,'[2]CLASES-TEMPORADA 2022_2023-2023'!$A:$M,12,0),"")</f>
        <v/>
      </c>
      <c r="O4537" s="90" t="str">
        <f>IFERROR(VLOOKUP(A4537,'[2]CLASES-TEMPORADA 2022_2023-2023'!$A:$M,13,0),"")</f>
        <v/>
      </c>
    </row>
    <row r="4538" spans="1:15" s="94" customFormat="1" x14ac:dyDescent="0.2">
      <c r="A4538" s="116">
        <v>3907</v>
      </c>
      <c r="B4538" s="90" t="s">
        <v>8750</v>
      </c>
      <c r="C4538" s="90" t="s">
        <v>68</v>
      </c>
      <c r="D4538" s="90" t="s">
        <v>1355</v>
      </c>
      <c r="E4538" s="90" t="s">
        <v>34</v>
      </c>
      <c r="F4538" s="90" t="s">
        <v>7672</v>
      </c>
      <c r="G4538" s="90" t="s">
        <v>17911</v>
      </c>
      <c r="H4538" s="90" t="s">
        <v>913</v>
      </c>
      <c r="I4538" s="90" t="s">
        <v>2681</v>
      </c>
      <c r="J4538" s="116">
        <v>180</v>
      </c>
      <c r="K4538" s="90" t="s">
        <v>1963</v>
      </c>
      <c r="L4538" s="90" t="s">
        <v>591</v>
      </c>
      <c r="M4538" s="94" t="str">
        <f t="shared" si="74"/>
        <v>CALVO Alejandro</v>
      </c>
      <c r="N4538" s="94" t="str">
        <f>IFERROR(VLOOKUP(A4538,'[2]CLASES-TEMPORADA 2022_2023-2023'!$A:$M,12,0),"")</f>
        <v/>
      </c>
      <c r="O4538" s="90" t="str">
        <f>IFERROR(VLOOKUP(A4538,'[2]CLASES-TEMPORADA 2022_2023-2023'!$A:$M,13,0),"")</f>
        <v/>
      </c>
    </row>
    <row r="4539" spans="1:15" s="94" customFormat="1" x14ac:dyDescent="0.2">
      <c r="A4539" s="116">
        <v>3905</v>
      </c>
      <c r="B4539" s="90" t="s">
        <v>10851</v>
      </c>
      <c r="C4539" s="90" t="s">
        <v>3098</v>
      </c>
      <c r="D4539" s="90" t="s">
        <v>84</v>
      </c>
      <c r="E4539" s="90" t="s">
        <v>153</v>
      </c>
      <c r="F4539" s="90" t="s">
        <v>7673</v>
      </c>
      <c r="G4539" s="90" t="s">
        <v>17912</v>
      </c>
      <c r="H4539" s="90" t="s">
        <v>913</v>
      </c>
      <c r="I4539" s="90" t="s">
        <v>1241</v>
      </c>
      <c r="J4539" s="116">
        <v>10116</v>
      </c>
      <c r="K4539" s="90" t="s">
        <v>1963</v>
      </c>
      <c r="L4539" s="90" t="s">
        <v>598</v>
      </c>
      <c r="M4539" s="94" t="str">
        <f t="shared" si="74"/>
        <v>BONILLA Raquel</v>
      </c>
      <c r="N4539" s="94" t="str">
        <f>IFERROR(VLOOKUP(A4539,'[2]CLASES-TEMPORADA 2022_2023-2023'!$A:$M,12,0),"")</f>
        <v/>
      </c>
      <c r="O4539" s="90" t="str">
        <f>IFERROR(VLOOKUP(A4539,'[2]CLASES-TEMPORADA 2022_2023-2023'!$A:$M,13,0),"")</f>
        <v/>
      </c>
    </row>
    <row r="4540" spans="1:15" s="94" customFormat="1" x14ac:dyDescent="0.2">
      <c r="A4540" s="116">
        <v>3901</v>
      </c>
      <c r="B4540" s="90" t="s">
        <v>8750</v>
      </c>
      <c r="C4540" s="90" t="s">
        <v>1337</v>
      </c>
      <c r="D4540" s="90" t="s">
        <v>6010</v>
      </c>
      <c r="E4540" s="90" t="s">
        <v>72</v>
      </c>
      <c r="F4540" s="90" t="s">
        <v>7674</v>
      </c>
      <c r="G4540" s="90" t="s">
        <v>17913</v>
      </c>
      <c r="H4540" s="90" t="s">
        <v>913</v>
      </c>
      <c r="I4540" s="90" t="s">
        <v>1143</v>
      </c>
      <c r="J4540" s="116">
        <v>76</v>
      </c>
      <c r="K4540" s="90" t="s">
        <v>1963</v>
      </c>
      <c r="L4540" s="90" t="s">
        <v>583</v>
      </c>
      <c r="M4540" s="94" t="str">
        <f t="shared" si="74"/>
        <v>OTERO Rafael</v>
      </c>
      <c r="N4540" s="94" t="str">
        <f>IFERROR(VLOOKUP(A4540,'[2]CLASES-TEMPORADA 2022_2023-2023'!$A:$M,12,0),"")</f>
        <v/>
      </c>
      <c r="O4540" s="90" t="str">
        <f>IFERROR(VLOOKUP(A4540,'[2]CLASES-TEMPORADA 2022_2023-2023'!$A:$M,13,0),"")</f>
        <v/>
      </c>
    </row>
    <row r="4541" spans="1:15" s="94" customFormat="1" x14ac:dyDescent="0.2">
      <c r="A4541" s="116">
        <v>3892</v>
      </c>
      <c r="B4541" s="90" t="s">
        <v>8750</v>
      </c>
      <c r="C4541" s="90" t="s">
        <v>22</v>
      </c>
      <c r="D4541" s="90" t="s">
        <v>97</v>
      </c>
      <c r="E4541" s="90" t="s">
        <v>110</v>
      </c>
      <c r="F4541" s="90" t="s">
        <v>2187</v>
      </c>
      <c r="G4541" s="90" t="s">
        <v>17914</v>
      </c>
      <c r="H4541" s="90" t="s">
        <v>913</v>
      </c>
      <c r="I4541" s="90" t="s">
        <v>1162</v>
      </c>
      <c r="J4541" s="116">
        <v>326</v>
      </c>
      <c r="K4541" s="90" t="s">
        <v>1963</v>
      </c>
      <c r="L4541" s="90" t="s">
        <v>591</v>
      </c>
      <c r="M4541" s="94" t="str">
        <f t="shared" si="74"/>
        <v>FERNANDEZ Alvaro</v>
      </c>
      <c r="N4541" s="94" t="str">
        <f>IFERROR(VLOOKUP(A4541,'[2]CLASES-TEMPORADA 2022_2023-2023'!$A:$M,12,0),"")</f>
        <v/>
      </c>
      <c r="O4541" s="90" t="str">
        <f>IFERROR(VLOOKUP(A4541,'[2]CLASES-TEMPORADA 2022_2023-2023'!$A:$M,13,0),"")</f>
        <v/>
      </c>
    </row>
    <row r="4542" spans="1:15" s="94" customFormat="1" x14ac:dyDescent="0.2">
      <c r="A4542" s="116">
        <v>3879</v>
      </c>
      <c r="B4542" s="90" t="s">
        <v>8750</v>
      </c>
      <c r="C4542" s="90" t="s">
        <v>1317</v>
      </c>
      <c r="D4542" s="90" t="s">
        <v>914</v>
      </c>
      <c r="E4542" s="90" t="s">
        <v>2242</v>
      </c>
      <c r="F4542" s="90" t="s">
        <v>7675</v>
      </c>
      <c r="G4542" s="90" t="s">
        <v>17915</v>
      </c>
      <c r="H4542" s="90" t="s">
        <v>913</v>
      </c>
      <c r="I4542" s="90" t="s">
        <v>1144</v>
      </c>
      <c r="J4542" s="116">
        <v>51</v>
      </c>
      <c r="K4542" s="90" t="s">
        <v>1963</v>
      </c>
      <c r="L4542" s="90" t="s">
        <v>585</v>
      </c>
      <c r="M4542" s="94" t="str">
        <f t="shared" si="74"/>
        <v>GISBERT Alfredo</v>
      </c>
      <c r="N4542" s="94" t="str">
        <f>IFERROR(VLOOKUP(A4542,'[2]CLASES-TEMPORADA 2022_2023-2023'!$A:$M,12,0),"")</f>
        <v/>
      </c>
      <c r="O4542" s="90" t="str">
        <f>IFERROR(VLOOKUP(A4542,'[2]CLASES-TEMPORADA 2022_2023-2023'!$A:$M,13,0),"")</f>
        <v/>
      </c>
    </row>
    <row r="4543" spans="1:15" s="94" customFormat="1" x14ac:dyDescent="0.2">
      <c r="A4543" s="116">
        <v>3870</v>
      </c>
      <c r="B4543" s="90" t="s">
        <v>8750</v>
      </c>
      <c r="C4543" s="90" t="s">
        <v>31</v>
      </c>
      <c r="D4543" s="90" t="s">
        <v>1634</v>
      </c>
      <c r="E4543" s="90" t="s">
        <v>2030</v>
      </c>
      <c r="F4543" s="90" t="s">
        <v>7676</v>
      </c>
      <c r="G4543" s="90" t="s">
        <v>17916</v>
      </c>
      <c r="H4543" s="90" t="s">
        <v>913</v>
      </c>
      <c r="I4543" s="90" t="s">
        <v>1064</v>
      </c>
      <c r="J4543" s="116">
        <v>10132</v>
      </c>
      <c r="K4543" s="90" t="s">
        <v>1963</v>
      </c>
      <c r="L4543" s="90" t="s">
        <v>184</v>
      </c>
      <c r="M4543" s="94" t="str">
        <f t="shared" si="74"/>
        <v>LOPEZ Pedro</v>
      </c>
      <c r="N4543" s="94" t="str">
        <f>IFERROR(VLOOKUP(A4543,'[2]CLASES-TEMPORADA 2022_2023-2023'!$A:$M,12,0),"")</f>
        <v/>
      </c>
      <c r="O4543" s="90" t="str">
        <f>IFERROR(VLOOKUP(A4543,'[2]CLASES-TEMPORADA 2022_2023-2023'!$A:$M,13,0),"")</f>
        <v/>
      </c>
    </row>
    <row r="4544" spans="1:15" s="94" customFormat="1" x14ac:dyDescent="0.2">
      <c r="A4544" s="116">
        <v>3852</v>
      </c>
      <c r="B4544" s="90" t="s">
        <v>8750</v>
      </c>
      <c r="C4544" s="90" t="s">
        <v>25</v>
      </c>
      <c r="D4544" s="90" t="s">
        <v>2507</v>
      </c>
      <c r="E4544" s="90" t="s">
        <v>130</v>
      </c>
      <c r="F4544" s="90" t="s">
        <v>7677</v>
      </c>
      <c r="G4544" s="90" t="s">
        <v>17917</v>
      </c>
      <c r="H4544" s="90" t="s">
        <v>913</v>
      </c>
      <c r="I4544" s="90" t="s">
        <v>915</v>
      </c>
      <c r="J4544" s="116">
        <v>37</v>
      </c>
      <c r="K4544" s="90" t="s">
        <v>1963</v>
      </c>
      <c r="L4544" s="90" t="s">
        <v>185</v>
      </c>
      <c r="M4544" s="94" t="str">
        <f t="shared" si="74"/>
        <v>MARTINEZ Guillermo</v>
      </c>
      <c r="N4544" s="94" t="str">
        <f>IFERROR(VLOOKUP(A4544,'[2]CLASES-TEMPORADA 2022_2023-2023'!$A:$M,12,0),"")</f>
        <v/>
      </c>
      <c r="O4544" s="90" t="str">
        <f>IFERROR(VLOOKUP(A4544,'[2]CLASES-TEMPORADA 2022_2023-2023'!$A:$M,13,0),"")</f>
        <v/>
      </c>
    </row>
    <row r="4545" spans="1:15" s="94" customFormat="1" x14ac:dyDescent="0.2">
      <c r="A4545" s="116">
        <v>3843</v>
      </c>
      <c r="B4545" s="90" t="s">
        <v>8750</v>
      </c>
      <c r="C4545" s="90" t="s">
        <v>1492</v>
      </c>
      <c r="D4545" s="90" t="s">
        <v>7590</v>
      </c>
      <c r="E4545" s="90" t="s">
        <v>119</v>
      </c>
      <c r="F4545" s="90" t="s">
        <v>7678</v>
      </c>
      <c r="G4545" s="90" t="s">
        <v>17918</v>
      </c>
      <c r="H4545" s="90" t="s">
        <v>920</v>
      </c>
      <c r="I4545" s="90" t="s">
        <v>1195</v>
      </c>
      <c r="J4545" s="116">
        <v>442</v>
      </c>
      <c r="K4545" s="90" t="s">
        <v>1963</v>
      </c>
      <c r="L4545" s="90" t="s">
        <v>520</v>
      </c>
      <c r="M4545" s="94" t="str">
        <f t="shared" si="74"/>
        <v>DEHESA Ruben</v>
      </c>
      <c r="N4545" s="94" t="str">
        <f>IFERROR(VLOOKUP(A4545,'[2]CLASES-TEMPORADA 2022_2023-2023'!$A:$M,12,0),"")</f>
        <v/>
      </c>
      <c r="O4545" s="90" t="str">
        <f>IFERROR(VLOOKUP(A4545,'[2]CLASES-TEMPORADA 2022_2023-2023'!$A:$M,13,0),"")</f>
        <v/>
      </c>
    </row>
    <row r="4546" spans="1:15" s="94" customFormat="1" x14ac:dyDescent="0.2">
      <c r="A4546" s="116">
        <v>3838</v>
      </c>
      <c r="B4546" s="90" t="s">
        <v>8750</v>
      </c>
      <c r="C4546" s="90" t="s">
        <v>82</v>
      </c>
      <c r="D4546" s="90" t="s">
        <v>1827</v>
      </c>
      <c r="E4546" s="90" t="s">
        <v>4258</v>
      </c>
      <c r="F4546" s="90" t="s">
        <v>5255</v>
      </c>
      <c r="G4546" s="90" t="s">
        <v>17919</v>
      </c>
      <c r="H4546" s="90" t="s">
        <v>913</v>
      </c>
      <c r="I4546" s="90" t="s">
        <v>892</v>
      </c>
      <c r="J4546" s="116">
        <v>10454</v>
      </c>
      <c r="K4546" s="90" t="s">
        <v>1963</v>
      </c>
      <c r="L4546" s="90" t="s">
        <v>591</v>
      </c>
      <c r="M4546" s="94" t="str">
        <f t="shared" si="74"/>
        <v>VARGAS Miguel Angel</v>
      </c>
      <c r="N4546" s="94" t="str">
        <f>IFERROR(VLOOKUP(A4546,'[2]CLASES-TEMPORADA 2022_2023-2023'!$A:$M,12,0),"")</f>
        <v/>
      </c>
      <c r="O4546" s="90" t="str">
        <f>IFERROR(VLOOKUP(A4546,'[2]CLASES-TEMPORADA 2022_2023-2023'!$A:$M,13,0),"")</f>
        <v/>
      </c>
    </row>
    <row r="4547" spans="1:15" s="94" customFormat="1" x14ac:dyDescent="0.2">
      <c r="A4547" s="116">
        <v>3834</v>
      </c>
      <c r="B4547" s="90" t="s">
        <v>8750</v>
      </c>
      <c r="C4547" s="90" t="s">
        <v>29</v>
      </c>
      <c r="D4547" s="90" t="s">
        <v>17920</v>
      </c>
      <c r="E4547" s="90" t="s">
        <v>130</v>
      </c>
      <c r="F4547" s="90" t="s">
        <v>17921</v>
      </c>
      <c r="G4547" s="90" t="s">
        <v>17922</v>
      </c>
      <c r="H4547" s="90" t="s">
        <v>913</v>
      </c>
      <c r="I4547" s="90" t="s">
        <v>979</v>
      </c>
      <c r="J4547" s="116">
        <v>634</v>
      </c>
      <c r="K4547" s="90" t="s">
        <v>1963</v>
      </c>
      <c r="L4547" s="90" t="s">
        <v>593</v>
      </c>
      <c r="M4547" s="94" t="str">
        <f t="shared" si="74"/>
        <v>SANCHEZ Guillermo</v>
      </c>
      <c r="N4547" s="94" t="str">
        <f>IFERROR(VLOOKUP(A4547,'[2]CLASES-TEMPORADA 2022_2023-2023'!$A:$M,12,0),"")</f>
        <v/>
      </c>
      <c r="O4547" s="90" t="str">
        <f>IFERROR(VLOOKUP(A4547,'[2]CLASES-TEMPORADA 2022_2023-2023'!$A:$M,13,0),"")</f>
        <v/>
      </c>
    </row>
    <row r="4548" spans="1:15" s="94" customFormat="1" x14ac:dyDescent="0.2">
      <c r="A4548" s="116">
        <v>3808</v>
      </c>
      <c r="B4548" s="90" t="s">
        <v>8750</v>
      </c>
      <c r="C4548" s="90" t="s">
        <v>1724</v>
      </c>
      <c r="D4548" s="90" t="s">
        <v>46</v>
      </c>
      <c r="E4548" s="90" t="s">
        <v>4693</v>
      </c>
      <c r="F4548" s="90" t="s">
        <v>7679</v>
      </c>
      <c r="G4548" s="90" t="s">
        <v>17923</v>
      </c>
      <c r="H4548" s="90" t="s">
        <v>913</v>
      </c>
      <c r="I4548" s="90" t="s">
        <v>1125</v>
      </c>
      <c r="J4548" s="116">
        <v>142</v>
      </c>
      <c r="K4548" s="90" t="s">
        <v>1963</v>
      </c>
      <c r="L4548" s="90" t="s">
        <v>593</v>
      </c>
      <c r="M4548" s="94" t="str">
        <f t="shared" si="74"/>
        <v>SUAREZ Carlos Javier</v>
      </c>
      <c r="N4548" s="94" t="str">
        <f>IFERROR(VLOOKUP(A4548,'[2]CLASES-TEMPORADA 2022_2023-2023'!$A:$M,12,0),"")</f>
        <v/>
      </c>
      <c r="O4548" s="90" t="str">
        <f>IFERROR(VLOOKUP(A4548,'[2]CLASES-TEMPORADA 2022_2023-2023'!$A:$M,13,0),"")</f>
        <v/>
      </c>
    </row>
    <row r="4549" spans="1:15" s="94" customFormat="1" x14ac:dyDescent="0.2">
      <c r="A4549" s="116">
        <v>3802</v>
      </c>
      <c r="B4549" s="90" t="s">
        <v>8750</v>
      </c>
      <c r="C4549" s="90" t="s">
        <v>29</v>
      </c>
      <c r="D4549" s="90" t="s">
        <v>1712</v>
      </c>
      <c r="E4549" s="90" t="s">
        <v>7680</v>
      </c>
      <c r="F4549" s="90" t="s">
        <v>7681</v>
      </c>
      <c r="G4549" s="90" t="s">
        <v>17924</v>
      </c>
      <c r="H4549" s="90" t="s">
        <v>913</v>
      </c>
      <c r="I4549" s="90" t="s">
        <v>1132</v>
      </c>
      <c r="J4549" s="116">
        <v>626</v>
      </c>
      <c r="K4549" s="90" t="s">
        <v>1963</v>
      </c>
      <c r="L4549" s="90" t="s">
        <v>591</v>
      </c>
      <c r="M4549" s="94" t="str">
        <f t="shared" si="74"/>
        <v>SANCHEZ Amadeo</v>
      </c>
      <c r="N4549" s="94" t="str">
        <f>IFERROR(VLOOKUP(A4549,'[2]CLASES-TEMPORADA 2022_2023-2023'!$A:$M,12,0),"")</f>
        <v/>
      </c>
      <c r="O4549" s="90" t="str">
        <f>IFERROR(VLOOKUP(A4549,'[2]CLASES-TEMPORADA 2022_2023-2023'!$A:$M,13,0),"")</f>
        <v/>
      </c>
    </row>
    <row r="4550" spans="1:15" s="94" customFormat="1" x14ac:dyDescent="0.2">
      <c r="A4550" s="116">
        <v>3792</v>
      </c>
      <c r="B4550" s="90" t="s">
        <v>8750</v>
      </c>
      <c r="C4550" s="90" t="s">
        <v>7241</v>
      </c>
      <c r="D4550" s="90" t="s">
        <v>36</v>
      </c>
      <c r="E4550" s="90" t="s">
        <v>1961</v>
      </c>
      <c r="F4550" s="90" t="s">
        <v>7682</v>
      </c>
      <c r="G4550" s="90" t="s">
        <v>17925</v>
      </c>
      <c r="H4550" s="90" t="s">
        <v>913</v>
      </c>
      <c r="I4550" s="90" t="s">
        <v>1188</v>
      </c>
      <c r="J4550" s="116">
        <v>251</v>
      </c>
      <c r="K4550" s="90" t="s">
        <v>1963</v>
      </c>
      <c r="L4550" s="90" t="s">
        <v>587</v>
      </c>
      <c r="M4550" s="94" t="str">
        <f t="shared" si="74"/>
        <v>CAYMEL Marc</v>
      </c>
      <c r="N4550" s="94" t="str">
        <f>IFERROR(VLOOKUP(A4550,'[2]CLASES-TEMPORADA 2022_2023-2023'!$A:$M,12,0),"")</f>
        <v/>
      </c>
      <c r="O4550" s="90" t="str">
        <f>IFERROR(VLOOKUP(A4550,'[2]CLASES-TEMPORADA 2022_2023-2023'!$A:$M,13,0),"")</f>
        <v/>
      </c>
    </row>
    <row r="4551" spans="1:15" s="94" customFormat="1" x14ac:dyDescent="0.2">
      <c r="A4551" s="116">
        <v>3791</v>
      </c>
      <c r="B4551" s="90" t="s">
        <v>8750</v>
      </c>
      <c r="C4551" s="90" t="s">
        <v>1111</v>
      </c>
      <c r="D4551" s="90" t="s">
        <v>1110</v>
      </c>
      <c r="E4551" s="90" t="s">
        <v>72</v>
      </c>
      <c r="F4551" s="90" t="s">
        <v>8651</v>
      </c>
      <c r="G4551" s="90" t="s">
        <v>17926</v>
      </c>
      <c r="H4551" s="90" t="s">
        <v>913</v>
      </c>
      <c r="I4551" s="90" t="s">
        <v>1259</v>
      </c>
      <c r="J4551" s="116">
        <v>10225</v>
      </c>
      <c r="K4551" s="90" t="s">
        <v>1963</v>
      </c>
      <c r="L4551" s="90" t="s">
        <v>599</v>
      </c>
      <c r="M4551" s="94" t="str">
        <f t="shared" si="74"/>
        <v>TABOADA Rafael</v>
      </c>
      <c r="N4551" s="94" t="str">
        <f>IFERROR(VLOOKUP(A4551,'[2]CLASES-TEMPORADA 2022_2023-2023'!$A:$M,12,0),"")</f>
        <v/>
      </c>
      <c r="O4551" s="90" t="str">
        <f>IFERROR(VLOOKUP(A4551,'[2]CLASES-TEMPORADA 2022_2023-2023'!$A:$M,13,0),"")</f>
        <v/>
      </c>
    </row>
    <row r="4552" spans="1:15" s="94" customFormat="1" x14ac:dyDescent="0.2">
      <c r="A4552" s="116">
        <v>3789</v>
      </c>
      <c r="B4552" s="90" t="s">
        <v>10851</v>
      </c>
      <c r="C4552" s="90" t="s">
        <v>100</v>
      </c>
      <c r="D4552" s="90" t="s">
        <v>31</v>
      </c>
      <c r="E4552" s="90" t="s">
        <v>1084</v>
      </c>
      <c r="F4552" s="90" t="s">
        <v>7683</v>
      </c>
      <c r="G4552" s="90" t="s">
        <v>17927</v>
      </c>
      <c r="H4552" s="90" t="s">
        <v>913</v>
      </c>
      <c r="I4552" s="90" t="s">
        <v>1241</v>
      </c>
      <c r="J4552" s="116">
        <v>10116</v>
      </c>
      <c r="K4552" s="90" t="s">
        <v>1963</v>
      </c>
      <c r="L4552" s="90" t="s">
        <v>598</v>
      </c>
      <c r="M4552" s="94" t="str">
        <f t="shared" si="74"/>
        <v>LOZANO Maria</v>
      </c>
      <c r="N4552" s="94" t="str">
        <f>IFERROR(VLOOKUP(A4552,'[2]CLASES-TEMPORADA 2022_2023-2023'!$A:$M,12,0),"")</f>
        <v/>
      </c>
      <c r="O4552" s="90" t="str">
        <f>IFERROR(VLOOKUP(A4552,'[2]CLASES-TEMPORADA 2022_2023-2023'!$A:$M,13,0),"")</f>
        <v/>
      </c>
    </row>
    <row r="4553" spans="1:15" s="94" customFormat="1" x14ac:dyDescent="0.2">
      <c r="A4553" s="116">
        <v>3786</v>
      </c>
      <c r="B4553" s="90" t="s">
        <v>8750</v>
      </c>
      <c r="C4553" s="90" t="s">
        <v>66</v>
      </c>
      <c r="D4553" s="90" t="s">
        <v>31</v>
      </c>
      <c r="E4553" s="90" t="s">
        <v>52</v>
      </c>
      <c r="F4553" s="90" t="s">
        <v>7311</v>
      </c>
      <c r="G4553" s="90" t="s">
        <v>17928</v>
      </c>
      <c r="H4553" s="90" t="s">
        <v>909</v>
      </c>
      <c r="I4553" s="90" t="s">
        <v>1038</v>
      </c>
      <c r="J4553" s="116">
        <v>10392</v>
      </c>
      <c r="K4553" s="90" t="s">
        <v>1963</v>
      </c>
      <c r="L4553" s="90" t="s">
        <v>587</v>
      </c>
      <c r="M4553" s="94" t="str">
        <f t="shared" si="74"/>
        <v>MARTIN Jose Antonio</v>
      </c>
      <c r="N4553" s="94" t="str">
        <f>IFERROR(VLOOKUP(A4553,'[2]CLASES-TEMPORADA 2022_2023-2023'!$A:$M,12,0),"")</f>
        <v/>
      </c>
      <c r="O4553" s="90" t="str">
        <f>IFERROR(VLOOKUP(A4553,'[2]CLASES-TEMPORADA 2022_2023-2023'!$A:$M,13,0),"")</f>
        <v/>
      </c>
    </row>
    <row r="4554" spans="1:15" s="94" customFormat="1" x14ac:dyDescent="0.2">
      <c r="A4554" s="116">
        <v>3775</v>
      </c>
      <c r="B4554" s="90" t="s">
        <v>8750</v>
      </c>
      <c r="C4554" s="90" t="s">
        <v>1442</v>
      </c>
      <c r="D4554" s="90" t="s">
        <v>1443</v>
      </c>
      <c r="E4554" s="90" t="s">
        <v>75</v>
      </c>
      <c r="F4554" s="90" t="s">
        <v>7684</v>
      </c>
      <c r="G4554" s="90" t="s">
        <v>17929</v>
      </c>
      <c r="H4554" s="90" t="s">
        <v>913</v>
      </c>
      <c r="I4554" s="90" t="s">
        <v>932</v>
      </c>
      <c r="J4554" s="116">
        <v>165</v>
      </c>
      <c r="K4554" s="90" t="s">
        <v>1963</v>
      </c>
      <c r="L4554" s="90" t="s">
        <v>599</v>
      </c>
      <c r="M4554" s="94" t="str">
        <f t="shared" si="74"/>
        <v>AUSIN Jorge</v>
      </c>
      <c r="N4554" s="94" t="str">
        <f>IFERROR(VLOOKUP(A4554,'[2]CLASES-TEMPORADA 2022_2023-2023'!$A:$M,12,0),"")</f>
        <v/>
      </c>
      <c r="O4554" s="90" t="str">
        <f>IFERROR(VLOOKUP(A4554,'[2]CLASES-TEMPORADA 2022_2023-2023'!$A:$M,13,0),"")</f>
        <v/>
      </c>
    </row>
    <row r="4555" spans="1:15" s="94" customFormat="1" x14ac:dyDescent="0.2">
      <c r="A4555" s="116">
        <v>3772</v>
      </c>
      <c r="B4555" s="90" t="s">
        <v>8750</v>
      </c>
      <c r="C4555" s="90" t="s">
        <v>7685</v>
      </c>
      <c r="D4555" s="90" t="s">
        <v>7686</v>
      </c>
      <c r="E4555" s="90" t="s">
        <v>3979</v>
      </c>
      <c r="F4555" s="90" t="s">
        <v>7687</v>
      </c>
      <c r="G4555" s="90" t="s">
        <v>17930</v>
      </c>
      <c r="H4555" s="90" t="s">
        <v>913</v>
      </c>
      <c r="I4555" s="90" t="s">
        <v>1181</v>
      </c>
      <c r="J4555" s="116">
        <v>293</v>
      </c>
      <c r="K4555" s="90" t="s">
        <v>1963</v>
      </c>
      <c r="L4555" s="90" t="s">
        <v>587</v>
      </c>
      <c r="M4555" s="94" t="str">
        <f t="shared" si="74"/>
        <v>BRUGADA Ferran</v>
      </c>
      <c r="N4555" s="94" t="str">
        <f>IFERROR(VLOOKUP(A4555,'[2]CLASES-TEMPORADA 2022_2023-2023'!$A:$M,12,0),"")</f>
        <v/>
      </c>
      <c r="O4555" s="90" t="str">
        <f>IFERROR(VLOOKUP(A4555,'[2]CLASES-TEMPORADA 2022_2023-2023'!$A:$M,13,0),"")</f>
        <v/>
      </c>
    </row>
    <row r="4556" spans="1:15" s="94" customFormat="1" x14ac:dyDescent="0.2">
      <c r="A4556" s="116">
        <v>3764</v>
      </c>
      <c r="B4556" s="90" t="s">
        <v>8750</v>
      </c>
      <c r="C4556" s="90" t="s">
        <v>1441</v>
      </c>
      <c r="D4556" s="90" t="s">
        <v>945</v>
      </c>
      <c r="E4556" s="90" t="s">
        <v>7689</v>
      </c>
      <c r="F4556" s="90" t="s">
        <v>7690</v>
      </c>
      <c r="G4556" s="90" t="s">
        <v>17931</v>
      </c>
      <c r="H4556" s="90" t="s">
        <v>913</v>
      </c>
      <c r="I4556" s="90" t="s">
        <v>928</v>
      </c>
      <c r="J4556" s="116">
        <v>109</v>
      </c>
      <c r="K4556" s="90" t="s">
        <v>1963</v>
      </c>
      <c r="L4556" s="90" t="s">
        <v>585</v>
      </c>
      <c r="M4556" s="94" t="str">
        <f t="shared" si="74"/>
        <v>ABELLAN Josep Raimon</v>
      </c>
      <c r="N4556" s="94" t="str">
        <f>IFERROR(VLOOKUP(A4556,'[2]CLASES-TEMPORADA 2022_2023-2023'!$A:$M,12,0),"")</f>
        <v/>
      </c>
      <c r="O4556" s="90" t="str">
        <f>IFERROR(VLOOKUP(A4556,'[2]CLASES-TEMPORADA 2022_2023-2023'!$A:$M,13,0),"")</f>
        <v/>
      </c>
    </row>
    <row r="4557" spans="1:15" s="94" customFormat="1" x14ac:dyDescent="0.2">
      <c r="A4557" s="116">
        <v>3760</v>
      </c>
      <c r="B4557" s="90" t="s">
        <v>8750</v>
      </c>
      <c r="C4557" s="90" t="s">
        <v>84</v>
      </c>
      <c r="D4557" s="90" t="s">
        <v>7691</v>
      </c>
      <c r="E4557" s="90" t="s">
        <v>64</v>
      </c>
      <c r="F4557" s="90" t="s">
        <v>7692</v>
      </c>
      <c r="G4557" s="90" t="s">
        <v>17932</v>
      </c>
      <c r="H4557" s="90" t="s">
        <v>913</v>
      </c>
      <c r="I4557" s="90" t="s">
        <v>1156</v>
      </c>
      <c r="J4557" s="116">
        <v>490</v>
      </c>
      <c r="K4557" s="90" t="s">
        <v>1963</v>
      </c>
      <c r="L4557" s="90" t="s">
        <v>604</v>
      </c>
      <c r="M4557" s="94" t="str">
        <f t="shared" si="74"/>
        <v>GONZALEZ Francisco</v>
      </c>
      <c r="N4557" s="94" t="str">
        <f>IFERROR(VLOOKUP(A4557,'[2]CLASES-TEMPORADA 2022_2023-2023'!$A:$M,12,0),"")</f>
        <v/>
      </c>
      <c r="O4557" s="90" t="str">
        <f>IFERROR(VLOOKUP(A4557,'[2]CLASES-TEMPORADA 2022_2023-2023'!$A:$M,13,0),"")</f>
        <v/>
      </c>
    </row>
    <row r="4558" spans="1:15" s="94" customFormat="1" x14ac:dyDescent="0.2">
      <c r="A4558" s="116">
        <v>3738</v>
      </c>
      <c r="B4558" s="90" t="s">
        <v>8750</v>
      </c>
      <c r="C4558" s="90" t="s">
        <v>1440</v>
      </c>
      <c r="D4558" s="90" t="s">
        <v>25</v>
      </c>
      <c r="E4558" s="90" t="s">
        <v>48</v>
      </c>
      <c r="F4558" s="90" t="s">
        <v>7693</v>
      </c>
      <c r="G4558" s="90" t="s">
        <v>17933</v>
      </c>
      <c r="H4558" s="90" t="s">
        <v>909</v>
      </c>
      <c r="I4558" s="90" t="s">
        <v>1179</v>
      </c>
      <c r="J4558" s="116">
        <v>10184</v>
      </c>
      <c r="K4558" s="90" t="s">
        <v>1963</v>
      </c>
      <c r="L4558" s="90" t="s">
        <v>599</v>
      </c>
      <c r="M4558" s="94" t="str">
        <f t="shared" si="74"/>
        <v>BUENO Javier</v>
      </c>
      <c r="N4558" s="94" t="str">
        <f>IFERROR(VLOOKUP(A4558,'[2]CLASES-TEMPORADA 2022_2023-2023'!$A:$M,12,0),"")</f>
        <v/>
      </c>
      <c r="O4558" s="90" t="str">
        <f>IFERROR(VLOOKUP(A4558,'[2]CLASES-TEMPORADA 2022_2023-2023'!$A:$M,13,0),"")</f>
        <v/>
      </c>
    </row>
    <row r="4559" spans="1:15" s="94" customFormat="1" x14ac:dyDescent="0.2">
      <c r="A4559" s="116">
        <v>3721</v>
      </c>
      <c r="B4559" s="90" t="s">
        <v>8750</v>
      </c>
      <c r="C4559" s="90" t="s">
        <v>22</v>
      </c>
      <c r="D4559" s="90" t="s">
        <v>91</v>
      </c>
      <c r="E4559" s="90" t="s">
        <v>58</v>
      </c>
      <c r="F4559" s="90" t="s">
        <v>7694</v>
      </c>
      <c r="G4559" s="90" t="s">
        <v>17934</v>
      </c>
      <c r="H4559" s="90" t="s">
        <v>913</v>
      </c>
      <c r="I4559" s="90" t="s">
        <v>1020</v>
      </c>
      <c r="J4559" s="116">
        <v>10163</v>
      </c>
      <c r="K4559" s="90" t="s">
        <v>1963</v>
      </c>
      <c r="L4559" s="90" t="s">
        <v>599</v>
      </c>
      <c r="M4559" s="94" t="str">
        <f t="shared" si="74"/>
        <v>FERNANDEZ Angel</v>
      </c>
      <c r="N4559" s="94" t="str">
        <f>IFERROR(VLOOKUP(A4559,'[2]CLASES-TEMPORADA 2022_2023-2023'!$A:$M,12,0),"")</f>
        <v/>
      </c>
      <c r="O4559" s="90" t="str">
        <f>IFERROR(VLOOKUP(A4559,'[2]CLASES-TEMPORADA 2022_2023-2023'!$A:$M,13,0),"")</f>
        <v/>
      </c>
    </row>
    <row r="4560" spans="1:15" s="94" customFormat="1" x14ac:dyDescent="0.2">
      <c r="A4560" s="116">
        <v>3713</v>
      </c>
      <c r="B4560" s="90" t="s">
        <v>8750</v>
      </c>
      <c r="C4560" s="90" t="s">
        <v>97</v>
      </c>
      <c r="D4560" s="90" t="s">
        <v>25</v>
      </c>
      <c r="E4560" s="90" t="s">
        <v>110</v>
      </c>
      <c r="F4560" s="90" t="s">
        <v>7695</v>
      </c>
      <c r="G4560" s="90" t="s">
        <v>17935</v>
      </c>
      <c r="H4560" s="90" t="s">
        <v>913</v>
      </c>
      <c r="I4560" s="90" t="s">
        <v>967</v>
      </c>
      <c r="J4560" s="116">
        <v>529</v>
      </c>
      <c r="K4560" s="90" t="s">
        <v>1963</v>
      </c>
      <c r="L4560" s="90" t="s">
        <v>812</v>
      </c>
      <c r="M4560" s="94" t="str">
        <f t="shared" si="74"/>
        <v>ROBLES Alvaro</v>
      </c>
      <c r="N4560" s="94" t="str">
        <f>IFERROR(VLOOKUP(A4560,'[2]CLASES-TEMPORADA 2022_2023-2023'!$A:$M,12,0),"")</f>
        <v/>
      </c>
      <c r="O4560" s="90" t="str">
        <f>IFERROR(VLOOKUP(A4560,'[2]CLASES-TEMPORADA 2022_2023-2023'!$A:$M,13,0),"")</f>
        <v/>
      </c>
    </row>
    <row r="4561" spans="1:15" s="94" customFormat="1" x14ac:dyDescent="0.2">
      <c r="A4561" s="116">
        <v>3700</v>
      </c>
      <c r="B4561" s="90" t="s">
        <v>10851</v>
      </c>
      <c r="C4561" s="90" t="s">
        <v>66</v>
      </c>
      <c r="D4561" s="90" t="s">
        <v>60</v>
      </c>
      <c r="E4561" s="90" t="s">
        <v>1659</v>
      </c>
      <c r="F4561" s="90" t="s">
        <v>17936</v>
      </c>
      <c r="G4561" s="90" t="s">
        <v>17937</v>
      </c>
      <c r="H4561" s="90" t="s">
        <v>920</v>
      </c>
      <c r="I4561" s="90" t="s">
        <v>948</v>
      </c>
      <c r="J4561" s="116">
        <v>284</v>
      </c>
      <c r="K4561" s="90" t="s">
        <v>1963</v>
      </c>
      <c r="L4561" s="90" t="s">
        <v>588</v>
      </c>
      <c r="M4561" s="94" t="str">
        <f t="shared" si="74"/>
        <v>MARTIN Montserrat</v>
      </c>
      <c r="N4561" s="94" t="str">
        <f>IFERROR(VLOOKUP(A4561,'[2]CLASES-TEMPORADA 2022_2023-2023'!$A:$M,12,0),"")</f>
        <v/>
      </c>
      <c r="O4561" s="90" t="str">
        <f>IFERROR(VLOOKUP(A4561,'[2]CLASES-TEMPORADA 2022_2023-2023'!$A:$M,13,0),"")</f>
        <v/>
      </c>
    </row>
    <row r="4562" spans="1:15" s="94" customFormat="1" x14ac:dyDescent="0.2">
      <c r="A4562" s="116">
        <v>3693</v>
      </c>
      <c r="B4562" s="90" t="s">
        <v>10851</v>
      </c>
      <c r="C4562" s="90" t="s">
        <v>69</v>
      </c>
      <c r="D4562" s="90" t="s">
        <v>7697</v>
      </c>
      <c r="E4562" s="90" t="s">
        <v>3159</v>
      </c>
      <c r="F4562" s="90" t="s">
        <v>7698</v>
      </c>
      <c r="G4562" s="90" t="s">
        <v>17938</v>
      </c>
      <c r="H4562" s="90" t="s">
        <v>913</v>
      </c>
      <c r="I4562" s="90" t="s">
        <v>958</v>
      </c>
      <c r="J4562" s="116">
        <v>355</v>
      </c>
      <c r="K4562" s="90" t="s">
        <v>1963</v>
      </c>
      <c r="L4562" s="90" t="s">
        <v>604</v>
      </c>
      <c r="M4562" s="94" t="str">
        <f t="shared" si="74"/>
        <v>PEREZ Rebeca</v>
      </c>
      <c r="N4562" s="94" t="str">
        <f>IFERROR(VLOOKUP(A4562,'[2]CLASES-TEMPORADA 2022_2023-2023'!$A:$M,12,0),"")</f>
        <v/>
      </c>
      <c r="O4562" s="90" t="str">
        <f>IFERROR(VLOOKUP(A4562,'[2]CLASES-TEMPORADA 2022_2023-2023'!$A:$M,13,0),"")</f>
        <v/>
      </c>
    </row>
    <row r="4563" spans="1:15" s="94" customFormat="1" x14ac:dyDescent="0.2">
      <c r="A4563" s="116">
        <v>3688</v>
      </c>
      <c r="B4563" s="90" t="s">
        <v>8750</v>
      </c>
      <c r="C4563" s="90" t="s">
        <v>7699</v>
      </c>
      <c r="D4563" s="90" t="s">
        <v>6913</v>
      </c>
      <c r="E4563" s="90" t="s">
        <v>2797</v>
      </c>
      <c r="F4563" s="90" t="s">
        <v>7700</v>
      </c>
      <c r="G4563" s="90" t="s">
        <v>17939</v>
      </c>
      <c r="H4563" s="90" t="s">
        <v>913</v>
      </c>
      <c r="I4563" s="90" t="s">
        <v>940</v>
      </c>
      <c r="J4563" s="116">
        <v>261</v>
      </c>
      <c r="K4563" s="90" t="s">
        <v>1963</v>
      </c>
      <c r="L4563" s="90" t="s">
        <v>587</v>
      </c>
      <c r="M4563" s="94" t="str">
        <f t="shared" si="74"/>
        <v>ASO Sergi</v>
      </c>
      <c r="N4563" s="94" t="str">
        <f>IFERROR(VLOOKUP(A4563,'[2]CLASES-TEMPORADA 2022_2023-2023'!$A:$M,12,0),"")</f>
        <v/>
      </c>
      <c r="O4563" s="90" t="str">
        <f>IFERROR(VLOOKUP(A4563,'[2]CLASES-TEMPORADA 2022_2023-2023'!$A:$M,13,0),"")</f>
        <v/>
      </c>
    </row>
    <row r="4564" spans="1:15" s="94" customFormat="1" x14ac:dyDescent="0.2">
      <c r="A4564" s="116">
        <v>3682</v>
      </c>
      <c r="B4564" s="90" t="s">
        <v>8750</v>
      </c>
      <c r="C4564" s="90" t="s">
        <v>46</v>
      </c>
      <c r="D4564" s="90" t="s">
        <v>1724</v>
      </c>
      <c r="E4564" s="90" t="s">
        <v>108</v>
      </c>
      <c r="F4564" s="90" t="s">
        <v>17940</v>
      </c>
      <c r="G4564" s="90" t="s">
        <v>17941</v>
      </c>
      <c r="H4564" s="90" t="s">
        <v>913</v>
      </c>
      <c r="I4564" s="90" t="s">
        <v>929</v>
      </c>
      <c r="J4564" s="116">
        <v>111</v>
      </c>
      <c r="K4564" s="90" t="s">
        <v>1963</v>
      </c>
      <c r="L4564" s="90" t="s">
        <v>598</v>
      </c>
      <c r="M4564" s="94" t="str">
        <f t="shared" si="74"/>
        <v>RODRIGUEZ Sergio</v>
      </c>
      <c r="N4564" s="94" t="str">
        <f>IFERROR(VLOOKUP(A4564,'[2]CLASES-TEMPORADA 2022_2023-2023'!$A:$M,12,0),"")</f>
        <v/>
      </c>
      <c r="O4564" s="90" t="str">
        <f>IFERROR(VLOOKUP(A4564,'[2]CLASES-TEMPORADA 2022_2023-2023'!$A:$M,13,0),"")</f>
        <v/>
      </c>
    </row>
    <row r="4565" spans="1:15" s="94" customFormat="1" x14ac:dyDescent="0.2">
      <c r="A4565" s="116">
        <v>3650</v>
      </c>
      <c r="B4565" s="90" t="s">
        <v>8750</v>
      </c>
      <c r="C4565" s="90" t="s">
        <v>1349</v>
      </c>
      <c r="D4565" s="90" t="s">
        <v>25</v>
      </c>
      <c r="E4565" s="90" t="s">
        <v>41</v>
      </c>
      <c r="F4565" s="90" t="s">
        <v>7702</v>
      </c>
      <c r="G4565" s="90" t="s">
        <v>17942</v>
      </c>
      <c r="H4565" s="90" t="s">
        <v>913</v>
      </c>
      <c r="I4565" s="90" t="s">
        <v>952</v>
      </c>
      <c r="J4565" s="116">
        <v>308</v>
      </c>
      <c r="K4565" s="90" t="s">
        <v>1963</v>
      </c>
      <c r="L4565" s="90" t="s">
        <v>591</v>
      </c>
      <c r="M4565" s="94" t="str">
        <f t="shared" si="74"/>
        <v>SAMPEDRO David</v>
      </c>
      <c r="N4565" s="94" t="str">
        <f>IFERROR(VLOOKUP(A4565,'[2]CLASES-TEMPORADA 2022_2023-2023'!$A:$M,12,0),"")</f>
        <v/>
      </c>
      <c r="O4565" s="90" t="str">
        <f>IFERROR(VLOOKUP(A4565,'[2]CLASES-TEMPORADA 2022_2023-2023'!$A:$M,13,0),"")</f>
        <v/>
      </c>
    </row>
    <row r="4566" spans="1:15" s="94" customFormat="1" x14ac:dyDescent="0.2">
      <c r="A4566" s="116">
        <v>3639</v>
      </c>
      <c r="B4566" s="90" t="s">
        <v>8750</v>
      </c>
      <c r="C4566" s="90" t="s">
        <v>37</v>
      </c>
      <c r="D4566" s="90" t="s">
        <v>21</v>
      </c>
      <c r="E4566" s="90" t="s">
        <v>34</v>
      </c>
      <c r="F4566" s="90" t="s">
        <v>7703</v>
      </c>
      <c r="G4566" s="90" t="s">
        <v>17943</v>
      </c>
      <c r="H4566" s="90" t="s">
        <v>913</v>
      </c>
      <c r="I4566" s="90" t="s">
        <v>947</v>
      </c>
      <c r="J4566" s="116">
        <v>274</v>
      </c>
      <c r="K4566" s="90" t="s">
        <v>1963</v>
      </c>
      <c r="L4566" s="90" t="s">
        <v>588</v>
      </c>
      <c r="M4566" s="94" t="str">
        <f t="shared" si="74"/>
        <v>MORENO Alejandro</v>
      </c>
      <c r="N4566" s="94" t="str">
        <f>IFERROR(VLOOKUP(A4566,'[2]CLASES-TEMPORADA 2022_2023-2023'!$A:$M,12,0),"")</f>
        <v/>
      </c>
      <c r="O4566" s="90" t="str">
        <f>IFERROR(VLOOKUP(A4566,'[2]CLASES-TEMPORADA 2022_2023-2023'!$A:$M,13,0),"")</f>
        <v/>
      </c>
    </row>
    <row r="4567" spans="1:15" s="94" customFormat="1" x14ac:dyDescent="0.2">
      <c r="A4567" s="116">
        <v>3587</v>
      </c>
      <c r="B4567" s="90" t="s">
        <v>10851</v>
      </c>
      <c r="C4567" s="90" t="s">
        <v>7704</v>
      </c>
      <c r="D4567" s="90" t="s">
        <v>1769</v>
      </c>
      <c r="E4567" s="90" t="s">
        <v>6043</v>
      </c>
      <c r="F4567" s="90" t="s">
        <v>7705</v>
      </c>
      <c r="G4567" s="90" t="s">
        <v>17944</v>
      </c>
      <c r="H4567" s="90" t="s">
        <v>913</v>
      </c>
      <c r="I4567" s="90" t="s">
        <v>11920</v>
      </c>
      <c r="J4567" s="116">
        <v>10480</v>
      </c>
      <c r="K4567" s="90" t="s">
        <v>1963</v>
      </c>
      <c r="L4567" s="90" t="s">
        <v>520</v>
      </c>
      <c r="M4567" s="94" t="str">
        <f t="shared" si="74"/>
        <v>SABARIS Veronica</v>
      </c>
      <c r="N4567" s="94" t="str">
        <f>IFERROR(VLOOKUP(A4567,'[2]CLASES-TEMPORADA 2022_2023-2023'!$A:$M,12,0),"")</f>
        <v/>
      </c>
      <c r="O4567" s="90" t="str">
        <f>IFERROR(VLOOKUP(A4567,'[2]CLASES-TEMPORADA 2022_2023-2023'!$A:$M,13,0),"")</f>
        <v/>
      </c>
    </row>
    <row r="4568" spans="1:15" s="94" customFormat="1" x14ac:dyDescent="0.2">
      <c r="A4568" s="116">
        <v>3578</v>
      </c>
      <c r="B4568" s="90" t="s">
        <v>8750</v>
      </c>
      <c r="C4568" s="90" t="s">
        <v>5185</v>
      </c>
      <c r="D4568" s="90" t="s">
        <v>25</v>
      </c>
      <c r="E4568" s="90" t="s">
        <v>7706</v>
      </c>
      <c r="F4568" s="90" t="s">
        <v>7707</v>
      </c>
      <c r="G4568" s="90" t="s">
        <v>17945</v>
      </c>
      <c r="H4568" s="90" t="s">
        <v>913</v>
      </c>
      <c r="I4568" s="90" t="s">
        <v>1064</v>
      </c>
      <c r="J4568" s="116">
        <v>10132</v>
      </c>
      <c r="K4568" s="90" t="s">
        <v>1963</v>
      </c>
      <c r="L4568" s="90" t="s">
        <v>184</v>
      </c>
      <c r="M4568" s="94" t="str">
        <f t="shared" si="74"/>
        <v>SANCHO Libre</v>
      </c>
      <c r="N4568" s="94" t="str">
        <f>IFERROR(VLOOKUP(A4568,'[2]CLASES-TEMPORADA 2022_2023-2023'!$A:$M,12,0),"")</f>
        <v/>
      </c>
      <c r="O4568" s="90" t="str">
        <f>IFERROR(VLOOKUP(A4568,'[2]CLASES-TEMPORADA 2022_2023-2023'!$A:$M,13,0),"")</f>
        <v/>
      </c>
    </row>
    <row r="4569" spans="1:15" s="94" customFormat="1" x14ac:dyDescent="0.2">
      <c r="A4569" s="116">
        <v>3574</v>
      </c>
      <c r="B4569" s="90" t="s">
        <v>8750</v>
      </c>
      <c r="C4569" s="90" t="s">
        <v>5605</v>
      </c>
      <c r="D4569" s="90" t="s">
        <v>1794</v>
      </c>
      <c r="E4569" s="90" t="s">
        <v>2242</v>
      </c>
      <c r="F4569" s="90" t="s">
        <v>7708</v>
      </c>
      <c r="G4569" s="90" t="s">
        <v>17946</v>
      </c>
      <c r="H4569" s="90" t="s">
        <v>913</v>
      </c>
      <c r="I4569" s="90" t="s">
        <v>1143</v>
      </c>
      <c r="J4569" s="116">
        <v>76</v>
      </c>
      <c r="K4569" s="90" t="s">
        <v>1963</v>
      </c>
      <c r="L4569" s="90" t="s">
        <v>583</v>
      </c>
      <c r="M4569" s="94" t="str">
        <f t="shared" si="74"/>
        <v>QUIJADA Alfredo</v>
      </c>
      <c r="N4569" s="94" t="str">
        <f>IFERROR(VLOOKUP(A4569,'[2]CLASES-TEMPORADA 2022_2023-2023'!$A:$M,12,0),"")</f>
        <v/>
      </c>
      <c r="O4569" s="90" t="str">
        <f>IFERROR(VLOOKUP(A4569,'[2]CLASES-TEMPORADA 2022_2023-2023'!$A:$M,13,0),"")</f>
        <v/>
      </c>
    </row>
    <row r="4570" spans="1:15" s="94" customFormat="1" x14ac:dyDescent="0.2">
      <c r="A4570" s="116">
        <v>3513</v>
      </c>
      <c r="B4570" s="90" t="s">
        <v>8750</v>
      </c>
      <c r="C4570" s="90" t="s">
        <v>7710</v>
      </c>
      <c r="D4570" s="90" t="s">
        <v>1660</v>
      </c>
      <c r="E4570" s="90" t="s">
        <v>57</v>
      </c>
      <c r="F4570" s="90" t="s">
        <v>7711</v>
      </c>
      <c r="G4570" s="90" t="s">
        <v>17947</v>
      </c>
      <c r="H4570" s="90" t="s">
        <v>913</v>
      </c>
      <c r="I4570" s="90" t="s">
        <v>912</v>
      </c>
      <c r="J4570" s="116">
        <v>33</v>
      </c>
      <c r="K4570" s="90" t="s">
        <v>1963</v>
      </c>
      <c r="L4570" s="90" t="s">
        <v>586</v>
      </c>
      <c r="M4570" s="94" t="str">
        <f t="shared" si="74"/>
        <v>PRIOR Fernando</v>
      </c>
      <c r="N4570" s="94" t="str">
        <f>IFERROR(VLOOKUP(A4570,'[2]CLASES-TEMPORADA 2022_2023-2023'!$A:$M,12,0),"")</f>
        <v/>
      </c>
      <c r="O4570" s="90" t="str">
        <f>IFERROR(VLOOKUP(A4570,'[2]CLASES-TEMPORADA 2022_2023-2023'!$A:$M,13,0),"")</f>
        <v/>
      </c>
    </row>
    <row r="4571" spans="1:15" s="94" customFormat="1" x14ac:dyDescent="0.2">
      <c r="A4571" s="116">
        <v>3509</v>
      </c>
      <c r="B4571" s="90" t="s">
        <v>8750</v>
      </c>
      <c r="C4571" s="90" t="s">
        <v>1438</v>
      </c>
      <c r="D4571" s="90" t="s">
        <v>1439</v>
      </c>
      <c r="E4571" s="90" t="s">
        <v>4216</v>
      </c>
      <c r="F4571" s="90" t="s">
        <v>7712</v>
      </c>
      <c r="G4571" s="90" t="s">
        <v>17948</v>
      </c>
      <c r="H4571" s="90" t="s">
        <v>913</v>
      </c>
      <c r="I4571" s="90" t="s">
        <v>1152</v>
      </c>
      <c r="J4571" s="116">
        <v>62</v>
      </c>
      <c r="K4571" s="90" t="s">
        <v>1963</v>
      </c>
      <c r="L4571" s="90" t="s">
        <v>588</v>
      </c>
      <c r="M4571" s="94" t="str">
        <f t="shared" si="74"/>
        <v>DIEZ Endika</v>
      </c>
      <c r="N4571" s="94" t="str">
        <f>IFERROR(VLOOKUP(A4571,'[2]CLASES-TEMPORADA 2022_2023-2023'!$A:$M,12,0),"")</f>
        <v/>
      </c>
      <c r="O4571" s="90" t="str">
        <f>IFERROR(VLOOKUP(A4571,'[2]CLASES-TEMPORADA 2022_2023-2023'!$A:$M,13,0),"")</f>
        <v/>
      </c>
    </row>
    <row r="4572" spans="1:15" s="94" customFormat="1" x14ac:dyDescent="0.2">
      <c r="A4572" s="116">
        <v>3507</v>
      </c>
      <c r="B4572" s="90" t="s">
        <v>10851</v>
      </c>
      <c r="C4572" s="90" t="s">
        <v>6193</v>
      </c>
      <c r="D4572" s="90" t="s">
        <v>56</v>
      </c>
      <c r="E4572" s="90" t="s">
        <v>4158</v>
      </c>
      <c r="F4572" s="90" t="s">
        <v>7713</v>
      </c>
      <c r="G4572" s="90" t="s">
        <v>17949</v>
      </c>
      <c r="H4572" s="90" t="s">
        <v>913</v>
      </c>
      <c r="I4572" s="90" t="s">
        <v>944</v>
      </c>
      <c r="J4572" s="116">
        <v>266</v>
      </c>
      <c r="K4572" s="90" t="s">
        <v>1963</v>
      </c>
      <c r="L4572" s="90" t="s">
        <v>583</v>
      </c>
      <c r="M4572" s="94" t="str">
        <f t="shared" si="74"/>
        <v>ESCALANTE Silvia</v>
      </c>
      <c r="N4572" s="94" t="str">
        <f>IFERROR(VLOOKUP(A4572,'[2]CLASES-TEMPORADA 2022_2023-2023'!$A:$M,12,0),"")</f>
        <v/>
      </c>
      <c r="O4572" s="90" t="str">
        <f>IFERROR(VLOOKUP(A4572,'[2]CLASES-TEMPORADA 2022_2023-2023'!$A:$M,13,0),"")</f>
        <v/>
      </c>
    </row>
    <row r="4573" spans="1:15" s="94" customFormat="1" x14ac:dyDescent="0.2">
      <c r="A4573" s="116">
        <v>3492</v>
      </c>
      <c r="B4573" s="90" t="s">
        <v>10851</v>
      </c>
      <c r="C4573" s="90" t="s">
        <v>91</v>
      </c>
      <c r="D4573" s="90" t="s">
        <v>1437</v>
      </c>
      <c r="E4573" s="90" t="s">
        <v>7714</v>
      </c>
      <c r="F4573" s="90" t="s">
        <v>7715</v>
      </c>
      <c r="G4573" s="90" t="s">
        <v>17950</v>
      </c>
      <c r="H4573" s="90" t="s">
        <v>913</v>
      </c>
      <c r="I4573" s="90" t="s">
        <v>968</v>
      </c>
      <c r="J4573" s="116">
        <v>115</v>
      </c>
      <c r="K4573" s="90" t="s">
        <v>1963</v>
      </c>
      <c r="L4573" s="90" t="s">
        <v>586</v>
      </c>
      <c r="M4573" s="94" t="str">
        <f t="shared" si="74"/>
        <v>ALVAREZ Jara</v>
      </c>
      <c r="N4573" s="94" t="str">
        <f>IFERROR(VLOOKUP(A4573,'[2]CLASES-TEMPORADA 2022_2023-2023'!$A:$M,12,0),"")</f>
        <v/>
      </c>
      <c r="O4573" s="90" t="str">
        <f>IFERROR(VLOOKUP(A4573,'[2]CLASES-TEMPORADA 2022_2023-2023'!$A:$M,13,0),"")</f>
        <v/>
      </c>
    </row>
    <row r="4574" spans="1:15" s="94" customFormat="1" x14ac:dyDescent="0.2">
      <c r="A4574" s="116">
        <v>3482</v>
      </c>
      <c r="B4574" s="90" t="s">
        <v>10851</v>
      </c>
      <c r="C4574" s="90" t="s">
        <v>7716</v>
      </c>
      <c r="D4574" s="90" t="s">
        <v>1424</v>
      </c>
      <c r="E4574" s="90" t="s">
        <v>2690</v>
      </c>
      <c r="F4574" s="90" t="s">
        <v>7717</v>
      </c>
      <c r="G4574" s="90" t="s">
        <v>17951</v>
      </c>
      <c r="H4574" s="90" t="s">
        <v>909</v>
      </c>
      <c r="I4574" s="90" t="s">
        <v>1168</v>
      </c>
      <c r="J4574" s="116">
        <v>583</v>
      </c>
      <c r="K4574" s="90" t="s">
        <v>1963</v>
      </c>
      <c r="L4574" s="90" t="s">
        <v>587</v>
      </c>
      <c r="M4574" s="94" t="str">
        <f t="shared" si="74"/>
        <v>CEJAS Claudia</v>
      </c>
      <c r="N4574" s="94" t="str">
        <f>IFERROR(VLOOKUP(A4574,'[2]CLASES-TEMPORADA 2022_2023-2023'!$A:$M,12,0),"")</f>
        <v/>
      </c>
      <c r="O4574" s="90" t="str">
        <f>IFERROR(VLOOKUP(A4574,'[2]CLASES-TEMPORADA 2022_2023-2023'!$A:$M,13,0),"")</f>
        <v/>
      </c>
    </row>
    <row r="4575" spans="1:15" s="94" customFormat="1" x14ac:dyDescent="0.2">
      <c r="A4575" s="116">
        <v>3481</v>
      </c>
      <c r="B4575" s="90" t="s">
        <v>8750</v>
      </c>
      <c r="C4575" s="90" t="s">
        <v>25</v>
      </c>
      <c r="D4575" s="90" t="s">
        <v>7718</v>
      </c>
      <c r="E4575" s="90" t="s">
        <v>30</v>
      </c>
      <c r="F4575" s="90" t="s">
        <v>7717</v>
      </c>
      <c r="G4575" s="90" t="s">
        <v>17952</v>
      </c>
      <c r="H4575" s="90" t="s">
        <v>920</v>
      </c>
      <c r="I4575" s="90" t="s">
        <v>941</v>
      </c>
      <c r="J4575" s="116">
        <v>262</v>
      </c>
      <c r="K4575" s="90" t="s">
        <v>1963</v>
      </c>
      <c r="L4575" s="90" t="s">
        <v>587</v>
      </c>
      <c r="M4575" s="94" t="str">
        <f t="shared" si="74"/>
        <v>MARTINEZ Ricard</v>
      </c>
      <c r="N4575" s="94" t="str">
        <f>IFERROR(VLOOKUP(A4575,'[2]CLASES-TEMPORADA 2022_2023-2023'!$A:$M,12,0),"")</f>
        <v/>
      </c>
      <c r="O4575" s="90" t="str">
        <f>IFERROR(VLOOKUP(A4575,'[2]CLASES-TEMPORADA 2022_2023-2023'!$A:$M,13,0),"")</f>
        <v/>
      </c>
    </row>
    <row r="4576" spans="1:15" s="94" customFormat="1" x14ac:dyDescent="0.2">
      <c r="A4576" s="116">
        <v>3475</v>
      </c>
      <c r="B4576" s="90" t="s">
        <v>8750</v>
      </c>
      <c r="C4576" s="90" t="s">
        <v>26</v>
      </c>
      <c r="D4576" s="90" t="s">
        <v>22</v>
      </c>
      <c r="E4576" s="90" t="s">
        <v>76</v>
      </c>
      <c r="F4576" s="90" t="s">
        <v>7719</v>
      </c>
      <c r="G4576" s="90" t="s">
        <v>17953</v>
      </c>
      <c r="H4576" s="90" t="s">
        <v>913</v>
      </c>
      <c r="I4576" s="90" t="s">
        <v>1001</v>
      </c>
      <c r="J4576" s="116">
        <v>10043</v>
      </c>
      <c r="K4576" s="90" t="s">
        <v>1963</v>
      </c>
      <c r="L4576" s="90" t="s">
        <v>591</v>
      </c>
      <c r="M4576" s="94" t="str">
        <f t="shared" si="74"/>
        <v>GOMEZ Jose Manuel</v>
      </c>
      <c r="N4576" s="94" t="str">
        <f>IFERROR(VLOOKUP(A4576,'[2]CLASES-TEMPORADA 2022_2023-2023'!$A:$M,12,0),"")</f>
        <v/>
      </c>
      <c r="O4576" s="90" t="str">
        <f>IFERROR(VLOOKUP(A4576,'[2]CLASES-TEMPORADA 2022_2023-2023'!$A:$M,13,0),"")</f>
        <v/>
      </c>
    </row>
    <row r="4577" spans="1:15" s="94" customFormat="1" x14ac:dyDescent="0.2">
      <c r="A4577" s="116">
        <v>3474</v>
      </c>
      <c r="B4577" s="90" t="s">
        <v>8750</v>
      </c>
      <c r="C4577" s="90" t="s">
        <v>17954</v>
      </c>
      <c r="D4577" s="90" t="s">
        <v>957</v>
      </c>
      <c r="E4577" s="90" t="s">
        <v>2598</v>
      </c>
      <c r="F4577" s="90" t="s">
        <v>17955</v>
      </c>
      <c r="G4577" s="90" t="s">
        <v>17956</v>
      </c>
      <c r="H4577" s="90" t="s">
        <v>913</v>
      </c>
      <c r="I4577" s="90" t="s">
        <v>915</v>
      </c>
      <c r="J4577" s="116">
        <v>37</v>
      </c>
      <c r="K4577" s="90" t="s">
        <v>1963</v>
      </c>
      <c r="L4577" s="90" t="s">
        <v>185</v>
      </c>
      <c r="M4577" s="94" t="str">
        <f t="shared" si="74"/>
        <v>LLAMAS Ismael</v>
      </c>
      <c r="N4577" s="94" t="str">
        <f>IFERROR(VLOOKUP(A4577,'[2]CLASES-TEMPORADA 2022_2023-2023'!$A:$M,12,0),"")</f>
        <v/>
      </c>
      <c r="O4577" s="90" t="str">
        <f>IFERROR(VLOOKUP(A4577,'[2]CLASES-TEMPORADA 2022_2023-2023'!$A:$M,13,0),"")</f>
        <v/>
      </c>
    </row>
    <row r="4578" spans="1:15" s="94" customFormat="1" x14ac:dyDescent="0.2">
      <c r="A4578" s="116">
        <v>3460</v>
      </c>
      <c r="B4578" s="90" t="s">
        <v>8750</v>
      </c>
      <c r="C4578" s="90" t="s">
        <v>21</v>
      </c>
      <c r="D4578" s="90" t="s">
        <v>69</v>
      </c>
      <c r="E4578" s="90" t="s">
        <v>2034</v>
      </c>
      <c r="F4578" s="90" t="s">
        <v>7720</v>
      </c>
      <c r="G4578" s="90" t="s">
        <v>17957</v>
      </c>
      <c r="H4578" s="90" t="s">
        <v>913</v>
      </c>
      <c r="I4578" s="90" t="s">
        <v>1142</v>
      </c>
      <c r="J4578" s="116">
        <v>451</v>
      </c>
      <c r="K4578" s="90" t="s">
        <v>1963</v>
      </c>
      <c r="L4578" s="90" t="s">
        <v>593</v>
      </c>
      <c r="M4578" s="94" t="str">
        <f t="shared" si="74"/>
        <v>GARCIA Victor</v>
      </c>
      <c r="N4578" s="94" t="str">
        <f>IFERROR(VLOOKUP(A4578,'[2]CLASES-TEMPORADA 2022_2023-2023'!$A:$M,12,0),"")</f>
        <v/>
      </c>
      <c r="O4578" s="90" t="str">
        <f>IFERROR(VLOOKUP(A4578,'[2]CLASES-TEMPORADA 2022_2023-2023'!$A:$M,13,0),"")</f>
        <v/>
      </c>
    </row>
    <row r="4579" spans="1:15" s="94" customFormat="1" x14ac:dyDescent="0.2">
      <c r="A4579" s="116">
        <v>3454</v>
      </c>
      <c r="B4579" s="90" t="s">
        <v>8750</v>
      </c>
      <c r="C4579" s="90" t="s">
        <v>46</v>
      </c>
      <c r="D4579" s="90" t="s">
        <v>5592</v>
      </c>
      <c r="E4579" s="90" t="s">
        <v>3107</v>
      </c>
      <c r="F4579" s="90" t="s">
        <v>7721</v>
      </c>
      <c r="G4579" s="90" t="s">
        <v>17958</v>
      </c>
      <c r="H4579" s="90" t="s">
        <v>920</v>
      </c>
      <c r="I4579" s="90" t="s">
        <v>940</v>
      </c>
      <c r="J4579" s="116">
        <v>261</v>
      </c>
      <c r="K4579" s="90" t="s">
        <v>1963</v>
      </c>
      <c r="L4579" s="90" t="s">
        <v>587</v>
      </c>
      <c r="M4579" s="94" t="str">
        <f t="shared" si="74"/>
        <v>RODRIGUEZ Xavier</v>
      </c>
      <c r="N4579" s="94" t="str">
        <f>IFERROR(VLOOKUP(A4579,'[2]CLASES-TEMPORADA 2022_2023-2023'!$A:$M,12,0),"")</f>
        <v/>
      </c>
      <c r="O4579" s="90" t="str">
        <f>IFERROR(VLOOKUP(A4579,'[2]CLASES-TEMPORADA 2022_2023-2023'!$A:$M,13,0),"")</f>
        <v/>
      </c>
    </row>
    <row r="4580" spans="1:15" s="94" customFormat="1" x14ac:dyDescent="0.2">
      <c r="A4580" s="116">
        <v>3445</v>
      </c>
      <c r="B4580" s="90" t="s">
        <v>8750</v>
      </c>
      <c r="C4580" s="90" t="s">
        <v>21</v>
      </c>
      <c r="D4580" s="90" t="s">
        <v>1790</v>
      </c>
      <c r="E4580" s="90" t="s">
        <v>77</v>
      </c>
      <c r="F4580" s="90" t="s">
        <v>7722</v>
      </c>
      <c r="G4580" s="90" t="s">
        <v>17959</v>
      </c>
      <c r="H4580" s="90" t="s">
        <v>913</v>
      </c>
      <c r="I4580" s="90" t="s">
        <v>1197</v>
      </c>
      <c r="J4580" s="116">
        <v>304</v>
      </c>
      <c r="K4580" s="90" t="s">
        <v>1963</v>
      </c>
      <c r="L4580" s="90" t="s">
        <v>591</v>
      </c>
      <c r="M4580" s="94" t="str">
        <f t="shared" si="74"/>
        <v>GARCIA Alberto</v>
      </c>
      <c r="N4580" s="94" t="str">
        <f>IFERROR(VLOOKUP(A4580,'[2]CLASES-TEMPORADA 2022_2023-2023'!$A:$M,12,0),"")</f>
        <v/>
      </c>
      <c r="O4580" s="90" t="str">
        <f>IFERROR(VLOOKUP(A4580,'[2]CLASES-TEMPORADA 2022_2023-2023'!$A:$M,13,0),"")</f>
        <v/>
      </c>
    </row>
    <row r="4581" spans="1:15" s="94" customFormat="1" x14ac:dyDescent="0.2">
      <c r="A4581" s="116">
        <v>3440</v>
      </c>
      <c r="B4581" s="90" t="s">
        <v>8750</v>
      </c>
      <c r="C4581" s="90" t="s">
        <v>21</v>
      </c>
      <c r="D4581" s="90" t="s">
        <v>924</v>
      </c>
      <c r="E4581" s="90" t="s">
        <v>105</v>
      </c>
      <c r="F4581" s="90" t="s">
        <v>17960</v>
      </c>
      <c r="G4581" s="90" t="s">
        <v>17961</v>
      </c>
      <c r="H4581" s="90" t="s">
        <v>913</v>
      </c>
      <c r="I4581" s="90" t="s">
        <v>3067</v>
      </c>
      <c r="J4581" s="116">
        <v>10188</v>
      </c>
      <c r="K4581" s="90" t="s">
        <v>1963</v>
      </c>
      <c r="L4581" s="90" t="s">
        <v>602</v>
      </c>
      <c r="M4581" s="94" t="str">
        <f t="shared" si="74"/>
        <v>GARCIA Francisco Javier</v>
      </c>
      <c r="N4581" s="94" t="str">
        <f>IFERROR(VLOOKUP(A4581,'[2]CLASES-TEMPORADA 2022_2023-2023'!$A:$M,12,0),"")</f>
        <v/>
      </c>
      <c r="O4581" s="90" t="str">
        <f>IFERROR(VLOOKUP(A4581,'[2]CLASES-TEMPORADA 2022_2023-2023'!$A:$M,13,0),"")</f>
        <v/>
      </c>
    </row>
    <row r="4582" spans="1:15" s="94" customFormat="1" x14ac:dyDescent="0.2">
      <c r="A4582" s="116">
        <v>3437</v>
      </c>
      <c r="B4582" s="90" t="s">
        <v>8750</v>
      </c>
      <c r="C4582" s="90" t="s">
        <v>84</v>
      </c>
      <c r="D4582" s="90" t="s">
        <v>66</v>
      </c>
      <c r="E4582" s="90" t="s">
        <v>94</v>
      </c>
      <c r="F4582" s="90" t="s">
        <v>7723</v>
      </c>
      <c r="G4582" s="90" t="s">
        <v>17962</v>
      </c>
      <c r="H4582" s="90" t="s">
        <v>913</v>
      </c>
      <c r="I4582" s="90" t="s">
        <v>1172</v>
      </c>
      <c r="J4582" s="116">
        <v>729</v>
      </c>
      <c r="K4582" s="90" t="s">
        <v>1963</v>
      </c>
      <c r="L4582" s="90" t="s">
        <v>593</v>
      </c>
      <c r="M4582" s="94" t="str">
        <f t="shared" si="74"/>
        <v>GONZALEZ Eduardo</v>
      </c>
      <c r="N4582" s="94" t="str">
        <f>IFERROR(VLOOKUP(A4582,'[2]CLASES-TEMPORADA 2022_2023-2023'!$A:$M,12,0),"")</f>
        <v/>
      </c>
      <c r="O4582" s="90" t="str">
        <f>IFERROR(VLOOKUP(A4582,'[2]CLASES-TEMPORADA 2022_2023-2023'!$A:$M,13,0),"")</f>
        <v/>
      </c>
    </row>
    <row r="4583" spans="1:15" s="94" customFormat="1" x14ac:dyDescent="0.2">
      <c r="A4583" s="116">
        <v>3420</v>
      </c>
      <c r="B4583" s="90" t="s">
        <v>10851</v>
      </c>
      <c r="C4583" s="90" t="s">
        <v>25</v>
      </c>
      <c r="D4583" s="90" t="s">
        <v>1854</v>
      </c>
      <c r="E4583" s="90" t="s">
        <v>6075</v>
      </c>
      <c r="F4583" s="90" t="s">
        <v>7724</v>
      </c>
      <c r="G4583" s="90" t="s">
        <v>17963</v>
      </c>
      <c r="H4583" s="90" t="s">
        <v>913</v>
      </c>
      <c r="I4583" s="90" t="s">
        <v>1241</v>
      </c>
      <c r="J4583" s="116">
        <v>10116</v>
      </c>
      <c r="K4583" s="90" t="s">
        <v>1963</v>
      </c>
      <c r="L4583" s="90" t="s">
        <v>598</v>
      </c>
      <c r="M4583" s="94" t="str">
        <f t="shared" si="74"/>
        <v>MARTINEZ Miriam</v>
      </c>
      <c r="N4583" s="94" t="str">
        <f>IFERROR(VLOOKUP(A4583,'[2]CLASES-TEMPORADA 2022_2023-2023'!$A:$M,12,0),"")</f>
        <v/>
      </c>
      <c r="O4583" s="90" t="str">
        <f>IFERROR(VLOOKUP(A4583,'[2]CLASES-TEMPORADA 2022_2023-2023'!$A:$M,13,0),"")</f>
        <v/>
      </c>
    </row>
    <row r="4584" spans="1:15" s="94" customFormat="1" x14ac:dyDescent="0.2">
      <c r="A4584" s="116">
        <v>3414</v>
      </c>
      <c r="B4584" s="90" t="s">
        <v>10851</v>
      </c>
      <c r="C4584" s="90" t="s">
        <v>7725</v>
      </c>
      <c r="D4584" s="90" t="s">
        <v>6016</v>
      </c>
      <c r="E4584" s="90" t="s">
        <v>7726</v>
      </c>
      <c r="F4584" s="90" t="s">
        <v>7727</v>
      </c>
      <c r="G4584" s="90" t="s">
        <v>17964</v>
      </c>
      <c r="H4584" s="90" t="s">
        <v>913</v>
      </c>
      <c r="I4584" s="90" t="s">
        <v>11920</v>
      </c>
      <c r="J4584" s="116">
        <v>10480</v>
      </c>
      <c r="K4584" s="90" t="s">
        <v>1963</v>
      </c>
      <c r="L4584" s="90" t="s">
        <v>520</v>
      </c>
      <c r="M4584" s="94" t="str">
        <f t="shared" si="74"/>
        <v>CADILLA Elisabet</v>
      </c>
      <c r="N4584" s="94" t="str">
        <f>IFERROR(VLOOKUP(A4584,'[2]CLASES-TEMPORADA 2022_2023-2023'!$A:$M,12,0),"")</f>
        <v/>
      </c>
      <c r="O4584" s="90" t="str">
        <f>IFERROR(VLOOKUP(A4584,'[2]CLASES-TEMPORADA 2022_2023-2023'!$A:$M,13,0),"")</f>
        <v/>
      </c>
    </row>
    <row r="4585" spans="1:15" s="94" customFormat="1" x14ac:dyDescent="0.2">
      <c r="A4585" s="116">
        <v>3373</v>
      </c>
      <c r="B4585" s="90" t="s">
        <v>10851</v>
      </c>
      <c r="C4585" s="90" t="s">
        <v>84</v>
      </c>
      <c r="D4585" s="90" t="s">
        <v>3940</v>
      </c>
      <c r="E4585" s="90" t="s">
        <v>3191</v>
      </c>
      <c r="F4585" s="90" t="s">
        <v>7728</v>
      </c>
      <c r="G4585" s="90" t="s">
        <v>17965</v>
      </c>
      <c r="H4585" s="90" t="s">
        <v>913</v>
      </c>
      <c r="I4585" s="90" t="s">
        <v>1218</v>
      </c>
      <c r="J4585" s="116">
        <v>10448</v>
      </c>
      <c r="K4585" s="90" t="s">
        <v>1963</v>
      </c>
      <c r="L4585" s="90" t="s">
        <v>591</v>
      </c>
      <c r="M4585" s="94" t="str">
        <f t="shared" si="74"/>
        <v>GONZALEZ Lorena</v>
      </c>
      <c r="N4585" s="94" t="str">
        <f>IFERROR(VLOOKUP(A4585,'[2]CLASES-TEMPORADA 2022_2023-2023'!$A:$M,12,0),"")</f>
        <v/>
      </c>
      <c r="O4585" s="90" t="str">
        <f>IFERROR(VLOOKUP(A4585,'[2]CLASES-TEMPORADA 2022_2023-2023'!$A:$M,13,0),"")</f>
        <v/>
      </c>
    </row>
    <row r="4586" spans="1:15" s="94" customFormat="1" x14ac:dyDescent="0.2">
      <c r="A4586" s="116">
        <v>3372</v>
      </c>
      <c r="B4586" s="90" t="s">
        <v>10851</v>
      </c>
      <c r="C4586" s="90" t="s">
        <v>7729</v>
      </c>
      <c r="D4586" s="90" t="s">
        <v>1860</v>
      </c>
      <c r="E4586" s="90" t="s">
        <v>2047</v>
      </c>
      <c r="F4586" s="90" t="s">
        <v>7376</v>
      </c>
      <c r="G4586" s="90" t="s">
        <v>17966</v>
      </c>
      <c r="H4586" s="90" t="s">
        <v>913</v>
      </c>
      <c r="I4586" s="90" t="s">
        <v>1175</v>
      </c>
      <c r="J4586" s="116">
        <v>561</v>
      </c>
      <c r="K4586" s="90" t="s">
        <v>1963</v>
      </c>
      <c r="L4586" s="90" t="s">
        <v>184</v>
      </c>
      <c r="M4586" s="94" t="str">
        <f t="shared" si="74"/>
        <v>DEL VIGO Irene</v>
      </c>
      <c r="N4586" s="94" t="str">
        <f>IFERROR(VLOOKUP(A4586,'[2]CLASES-TEMPORADA 2022_2023-2023'!$A:$M,12,0),"")</f>
        <v/>
      </c>
      <c r="O4586" s="90" t="str">
        <f>IFERROR(VLOOKUP(A4586,'[2]CLASES-TEMPORADA 2022_2023-2023'!$A:$M,13,0),"")</f>
        <v/>
      </c>
    </row>
    <row r="4587" spans="1:15" s="94" customFormat="1" x14ac:dyDescent="0.2">
      <c r="A4587" s="116">
        <v>3355</v>
      </c>
      <c r="B4587" s="90" t="s">
        <v>8750</v>
      </c>
      <c r="C4587" s="90" t="s">
        <v>22</v>
      </c>
      <c r="D4587" s="90" t="s">
        <v>91</v>
      </c>
      <c r="E4587" s="90" t="s">
        <v>2408</v>
      </c>
      <c r="F4587" s="90" t="s">
        <v>7730</v>
      </c>
      <c r="G4587" s="90" t="s">
        <v>17967</v>
      </c>
      <c r="H4587" s="90" t="s">
        <v>909</v>
      </c>
      <c r="I4587" s="90" t="s">
        <v>955</v>
      </c>
      <c r="J4587" s="116">
        <v>331</v>
      </c>
      <c r="K4587" s="90" t="s">
        <v>1963</v>
      </c>
      <c r="L4587" s="90" t="s">
        <v>588</v>
      </c>
      <c r="M4587" s="94" t="str">
        <f t="shared" si="74"/>
        <v>FERNANDEZ Gorka</v>
      </c>
      <c r="N4587" s="94" t="str">
        <f>IFERROR(VLOOKUP(A4587,'[2]CLASES-TEMPORADA 2022_2023-2023'!$A:$M,12,0),"")</f>
        <v/>
      </c>
      <c r="O4587" s="90" t="str">
        <f>IFERROR(VLOOKUP(A4587,'[2]CLASES-TEMPORADA 2022_2023-2023'!$A:$M,13,0),"")</f>
        <v/>
      </c>
    </row>
    <row r="4588" spans="1:15" s="94" customFormat="1" x14ac:dyDescent="0.2">
      <c r="A4588" s="116">
        <v>3353</v>
      </c>
      <c r="B4588" s="90" t="s">
        <v>8750</v>
      </c>
      <c r="C4588" s="90" t="s">
        <v>5904</v>
      </c>
      <c r="D4588" s="90" t="s">
        <v>1393</v>
      </c>
      <c r="E4588" s="90" t="s">
        <v>1995</v>
      </c>
      <c r="F4588" s="90" t="s">
        <v>7731</v>
      </c>
      <c r="G4588" s="90" t="s">
        <v>17968</v>
      </c>
      <c r="H4588" s="90" t="s">
        <v>920</v>
      </c>
      <c r="I4588" s="90" t="s">
        <v>1168</v>
      </c>
      <c r="J4588" s="116">
        <v>583</v>
      </c>
      <c r="K4588" s="90" t="s">
        <v>1963</v>
      </c>
      <c r="L4588" s="90" t="s">
        <v>587</v>
      </c>
      <c r="M4588" s="94" t="str">
        <f t="shared" si="74"/>
        <v>PAMIES Aleix</v>
      </c>
      <c r="N4588" s="94" t="str">
        <f>IFERROR(VLOOKUP(A4588,'[2]CLASES-TEMPORADA 2022_2023-2023'!$A:$M,12,0),"")</f>
        <v/>
      </c>
      <c r="O4588" s="90" t="str">
        <f>IFERROR(VLOOKUP(A4588,'[2]CLASES-TEMPORADA 2022_2023-2023'!$A:$M,13,0),"")</f>
        <v/>
      </c>
    </row>
    <row r="4589" spans="1:15" s="94" customFormat="1" x14ac:dyDescent="0.2">
      <c r="A4589" s="116">
        <v>3349</v>
      </c>
      <c r="B4589" s="90" t="s">
        <v>10851</v>
      </c>
      <c r="C4589" s="90" t="s">
        <v>92</v>
      </c>
      <c r="D4589" s="90" t="s">
        <v>1860</v>
      </c>
      <c r="E4589" s="90" t="s">
        <v>2067</v>
      </c>
      <c r="F4589" s="90" t="s">
        <v>7732</v>
      </c>
      <c r="G4589" s="90" t="s">
        <v>17969</v>
      </c>
      <c r="H4589" s="90" t="s">
        <v>913</v>
      </c>
      <c r="I4589" s="90" t="s">
        <v>2078</v>
      </c>
      <c r="J4589" s="116">
        <v>10467</v>
      </c>
      <c r="K4589" s="90" t="s">
        <v>1963</v>
      </c>
      <c r="L4589" s="90" t="s">
        <v>599</v>
      </c>
      <c r="M4589" s="94" t="str">
        <f t="shared" si="74"/>
        <v>MENDEZ Lucia</v>
      </c>
      <c r="N4589" s="94" t="str">
        <f>IFERROR(VLOOKUP(A4589,'[2]CLASES-TEMPORADA 2022_2023-2023'!$A:$M,12,0),"")</f>
        <v/>
      </c>
      <c r="O4589" s="90" t="str">
        <f>IFERROR(VLOOKUP(A4589,'[2]CLASES-TEMPORADA 2022_2023-2023'!$A:$M,13,0),"")</f>
        <v/>
      </c>
    </row>
    <row r="4590" spans="1:15" s="94" customFormat="1" x14ac:dyDescent="0.2">
      <c r="A4590" s="116">
        <v>3325</v>
      </c>
      <c r="B4590" s="90" t="s">
        <v>8750</v>
      </c>
      <c r="C4590" s="90" t="s">
        <v>17970</v>
      </c>
      <c r="D4590" s="90" t="s">
        <v>17971</v>
      </c>
      <c r="E4590" s="90" t="s">
        <v>1961</v>
      </c>
      <c r="F4590" s="90" t="s">
        <v>4145</v>
      </c>
      <c r="G4590" s="90" t="s">
        <v>17972</v>
      </c>
      <c r="H4590" s="90" t="s">
        <v>920</v>
      </c>
      <c r="I4590" s="90" t="s">
        <v>11163</v>
      </c>
      <c r="J4590" s="116">
        <v>10478</v>
      </c>
      <c r="K4590" s="90" t="s">
        <v>1963</v>
      </c>
      <c r="L4590" s="90" t="s">
        <v>587</v>
      </c>
      <c r="M4590" s="94" t="str">
        <f t="shared" si="74"/>
        <v>LARI Marc</v>
      </c>
      <c r="N4590" s="94" t="str">
        <f>IFERROR(VLOOKUP(A4590,'[2]CLASES-TEMPORADA 2022_2023-2023'!$A:$M,12,0),"")</f>
        <v/>
      </c>
      <c r="O4590" s="90" t="str">
        <f>IFERROR(VLOOKUP(A4590,'[2]CLASES-TEMPORADA 2022_2023-2023'!$A:$M,13,0),"")</f>
        <v/>
      </c>
    </row>
    <row r="4591" spans="1:15" s="94" customFormat="1" x14ac:dyDescent="0.2">
      <c r="A4591" s="116">
        <v>3323</v>
      </c>
      <c r="B4591" s="90" t="s">
        <v>8750</v>
      </c>
      <c r="C4591" s="90" t="s">
        <v>51</v>
      </c>
      <c r="D4591" s="90" t="s">
        <v>113</v>
      </c>
      <c r="E4591" s="90" t="s">
        <v>2034</v>
      </c>
      <c r="F4591" s="90" t="s">
        <v>7733</v>
      </c>
      <c r="G4591" s="90" t="s">
        <v>17973</v>
      </c>
      <c r="H4591" s="90" t="s">
        <v>913</v>
      </c>
      <c r="I4591" s="90" t="s">
        <v>327</v>
      </c>
      <c r="J4591" s="116">
        <v>504</v>
      </c>
      <c r="K4591" s="90" t="s">
        <v>1963</v>
      </c>
      <c r="L4591" s="90" t="s">
        <v>593</v>
      </c>
      <c r="M4591" s="94" t="str">
        <f t="shared" si="74"/>
        <v>DIAZ Victor</v>
      </c>
      <c r="N4591" s="94" t="str">
        <f>IFERROR(VLOOKUP(A4591,'[2]CLASES-TEMPORADA 2022_2023-2023'!$A:$M,12,0),"")</f>
        <v/>
      </c>
      <c r="O4591" s="90" t="str">
        <f>IFERROR(VLOOKUP(A4591,'[2]CLASES-TEMPORADA 2022_2023-2023'!$A:$M,13,0),"")</f>
        <v/>
      </c>
    </row>
    <row r="4592" spans="1:15" s="94" customFormat="1" x14ac:dyDescent="0.2">
      <c r="A4592" s="116">
        <v>3309</v>
      </c>
      <c r="B4592" s="90" t="s">
        <v>10851</v>
      </c>
      <c r="C4592" s="90" t="s">
        <v>138</v>
      </c>
      <c r="D4592" s="90" t="s">
        <v>29</v>
      </c>
      <c r="E4592" s="90" t="s">
        <v>17974</v>
      </c>
      <c r="F4592" s="90" t="s">
        <v>17975</v>
      </c>
      <c r="G4592" s="90" t="s">
        <v>17976</v>
      </c>
      <c r="H4592" s="90" t="s">
        <v>920</v>
      </c>
      <c r="I4592" s="90" t="s">
        <v>948</v>
      </c>
      <c r="J4592" s="116">
        <v>284</v>
      </c>
      <c r="K4592" s="90" t="s">
        <v>1963</v>
      </c>
      <c r="L4592" s="90" t="s">
        <v>588</v>
      </c>
      <c r="M4592" s="94" t="str">
        <f t="shared" si="74"/>
        <v>DELGADO Sarai</v>
      </c>
      <c r="N4592" s="94" t="str">
        <f>IFERROR(VLOOKUP(A4592,'[2]CLASES-TEMPORADA 2022_2023-2023'!$A:$M,12,0),"")</f>
        <v/>
      </c>
      <c r="O4592" s="90" t="str">
        <f>IFERROR(VLOOKUP(A4592,'[2]CLASES-TEMPORADA 2022_2023-2023'!$A:$M,13,0),"")</f>
        <v/>
      </c>
    </row>
    <row r="4593" spans="1:15" s="94" customFormat="1" x14ac:dyDescent="0.2">
      <c r="A4593" s="116">
        <v>3300</v>
      </c>
      <c r="B4593" s="90" t="s">
        <v>8750</v>
      </c>
      <c r="C4593" s="90" t="s">
        <v>2572</v>
      </c>
      <c r="D4593" s="90" t="s">
        <v>21</v>
      </c>
      <c r="E4593" s="90" t="s">
        <v>117</v>
      </c>
      <c r="F4593" s="90" t="s">
        <v>7734</v>
      </c>
      <c r="G4593" s="90" t="s">
        <v>17977</v>
      </c>
      <c r="H4593" s="90" t="s">
        <v>913</v>
      </c>
      <c r="I4593" s="90" t="s">
        <v>912</v>
      </c>
      <c r="J4593" s="116">
        <v>33</v>
      </c>
      <c r="K4593" s="90" t="s">
        <v>1963</v>
      </c>
      <c r="L4593" s="90" t="s">
        <v>586</v>
      </c>
      <c r="M4593" s="94" t="str">
        <f t="shared" si="74"/>
        <v>CARO Juan Luis</v>
      </c>
      <c r="N4593" s="94" t="str">
        <f>IFERROR(VLOOKUP(A4593,'[2]CLASES-TEMPORADA 2022_2023-2023'!$A:$M,12,0),"")</f>
        <v/>
      </c>
      <c r="O4593" s="90" t="str">
        <f>IFERROR(VLOOKUP(A4593,'[2]CLASES-TEMPORADA 2022_2023-2023'!$A:$M,13,0),"")</f>
        <v/>
      </c>
    </row>
    <row r="4594" spans="1:15" s="94" customFormat="1" x14ac:dyDescent="0.2">
      <c r="A4594" s="116">
        <v>3284</v>
      </c>
      <c r="B4594" s="90" t="s">
        <v>8750</v>
      </c>
      <c r="C4594" s="90" t="s">
        <v>163</v>
      </c>
      <c r="D4594" s="90" t="s">
        <v>7735</v>
      </c>
      <c r="E4594" s="90" t="s">
        <v>48</v>
      </c>
      <c r="F4594" s="90" t="s">
        <v>7736</v>
      </c>
      <c r="G4594" s="90" t="s">
        <v>17978</v>
      </c>
      <c r="H4594" s="90" t="s">
        <v>913</v>
      </c>
      <c r="I4594" s="90" t="s">
        <v>919</v>
      </c>
      <c r="J4594" s="116">
        <v>47</v>
      </c>
      <c r="K4594" s="90" t="s">
        <v>1963</v>
      </c>
      <c r="L4594" s="90" t="s">
        <v>585</v>
      </c>
      <c r="M4594" s="94" t="str">
        <f t="shared" si="74"/>
        <v>ANGULO Javier</v>
      </c>
      <c r="N4594" s="94" t="str">
        <f>IFERROR(VLOOKUP(A4594,'[2]CLASES-TEMPORADA 2022_2023-2023'!$A:$M,12,0),"")</f>
        <v/>
      </c>
      <c r="O4594" s="90" t="str">
        <f>IFERROR(VLOOKUP(A4594,'[2]CLASES-TEMPORADA 2022_2023-2023'!$A:$M,13,0),"")</f>
        <v/>
      </c>
    </row>
    <row r="4595" spans="1:15" s="94" customFormat="1" x14ac:dyDescent="0.2">
      <c r="A4595" s="116">
        <v>3276</v>
      </c>
      <c r="B4595" s="90" t="s">
        <v>8750</v>
      </c>
      <c r="C4595" s="90" t="s">
        <v>84</v>
      </c>
      <c r="D4595" s="90" t="s">
        <v>1289</v>
      </c>
      <c r="E4595" s="90" t="s">
        <v>7737</v>
      </c>
      <c r="F4595" s="90" t="s">
        <v>7738</v>
      </c>
      <c r="G4595" s="90" t="s">
        <v>17979</v>
      </c>
      <c r="H4595" s="90" t="s">
        <v>913</v>
      </c>
      <c r="I4595" s="90" t="s">
        <v>933</v>
      </c>
      <c r="J4595" s="116">
        <v>176</v>
      </c>
      <c r="K4595" s="90" t="s">
        <v>1963</v>
      </c>
      <c r="L4595" s="90" t="s">
        <v>599</v>
      </c>
      <c r="M4595" s="94" t="str">
        <f t="shared" si="74"/>
        <v>GONZALEZ Jorge Javier</v>
      </c>
      <c r="N4595" s="94" t="str">
        <f>IFERROR(VLOOKUP(A4595,'[2]CLASES-TEMPORADA 2022_2023-2023'!$A:$M,12,0),"")</f>
        <v/>
      </c>
      <c r="O4595" s="90" t="str">
        <f>IFERROR(VLOOKUP(A4595,'[2]CLASES-TEMPORADA 2022_2023-2023'!$A:$M,13,0),"")</f>
        <v/>
      </c>
    </row>
    <row r="4596" spans="1:15" s="94" customFormat="1" x14ac:dyDescent="0.2">
      <c r="A4596" s="116">
        <v>3275</v>
      </c>
      <c r="B4596" s="90" t="s">
        <v>8750</v>
      </c>
      <c r="C4596" s="90" t="s">
        <v>1638</v>
      </c>
      <c r="D4596" s="90" t="s">
        <v>46</v>
      </c>
      <c r="E4596" s="90" t="s">
        <v>17980</v>
      </c>
      <c r="F4596" s="90" t="s">
        <v>17981</v>
      </c>
      <c r="G4596" s="90" t="s">
        <v>17982</v>
      </c>
      <c r="H4596" s="90" t="s">
        <v>913</v>
      </c>
      <c r="I4596" s="90" t="s">
        <v>1124</v>
      </c>
      <c r="J4596" s="116">
        <v>175</v>
      </c>
      <c r="K4596" s="90" t="s">
        <v>1963</v>
      </c>
      <c r="L4596" s="90" t="s">
        <v>520</v>
      </c>
      <c r="M4596" s="94" t="str">
        <f t="shared" si="74"/>
        <v>SILVA Julio Adrian</v>
      </c>
      <c r="N4596" s="94" t="str">
        <f>IFERROR(VLOOKUP(A4596,'[2]CLASES-TEMPORADA 2022_2023-2023'!$A:$M,12,0),"")</f>
        <v/>
      </c>
      <c r="O4596" s="90" t="str">
        <f>IFERROR(VLOOKUP(A4596,'[2]CLASES-TEMPORADA 2022_2023-2023'!$A:$M,13,0),"")</f>
        <v/>
      </c>
    </row>
    <row r="4597" spans="1:15" s="94" customFormat="1" x14ac:dyDescent="0.2">
      <c r="A4597" s="116">
        <v>3274</v>
      </c>
      <c r="B4597" s="90" t="s">
        <v>8750</v>
      </c>
      <c r="C4597" s="90" t="s">
        <v>91</v>
      </c>
      <c r="D4597" s="90" t="s">
        <v>22</v>
      </c>
      <c r="E4597" s="90" t="s">
        <v>126</v>
      </c>
      <c r="F4597" s="90" t="s">
        <v>7739</v>
      </c>
      <c r="G4597" s="90" t="s">
        <v>17983</v>
      </c>
      <c r="H4597" s="90" t="s">
        <v>920</v>
      </c>
      <c r="I4597" s="90" t="s">
        <v>1020</v>
      </c>
      <c r="J4597" s="116">
        <v>10163</v>
      </c>
      <c r="K4597" s="90" t="s">
        <v>1963</v>
      </c>
      <c r="L4597" s="90" t="s">
        <v>599</v>
      </c>
      <c r="M4597" s="94" t="str">
        <f t="shared" si="74"/>
        <v>ALVAREZ Pablo</v>
      </c>
      <c r="N4597" s="94">
        <f>IFERROR(VLOOKUP(A4597,'[2]CLASES-TEMPORADA 2022_2023-2023'!$A:$M,12,0),"")</f>
        <v>-1</v>
      </c>
      <c r="O4597" s="90">
        <f>IFERROR(VLOOKUP(A4597,'[2]CLASES-TEMPORADA 2022_2023-2023'!$A:$M,13,0),"")</f>
        <v>0</v>
      </c>
    </row>
    <row r="4598" spans="1:15" s="94" customFormat="1" x14ac:dyDescent="0.2">
      <c r="A4598" s="116">
        <v>3273</v>
      </c>
      <c r="B4598" s="90" t="s">
        <v>8750</v>
      </c>
      <c r="C4598" s="90" t="s">
        <v>21</v>
      </c>
      <c r="D4598" s="90" t="s">
        <v>1081</v>
      </c>
      <c r="E4598" s="90" t="s">
        <v>52</v>
      </c>
      <c r="F4598" s="90" t="s">
        <v>7740</v>
      </c>
      <c r="G4598" s="90" t="s">
        <v>17984</v>
      </c>
      <c r="H4598" s="90" t="s">
        <v>913</v>
      </c>
      <c r="I4598" s="90" t="s">
        <v>915</v>
      </c>
      <c r="J4598" s="116">
        <v>37</v>
      </c>
      <c r="K4598" s="90" t="s">
        <v>1963</v>
      </c>
      <c r="L4598" s="90" t="s">
        <v>185</v>
      </c>
      <c r="M4598" s="94" t="str">
        <f t="shared" si="74"/>
        <v>GARCIA Jose Antonio</v>
      </c>
      <c r="N4598" s="94" t="str">
        <f>IFERROR(VLOOKUP(A4598,'[2]CLASES-TEMPORADA 2022_2023-2023'!$A:$M,12,0),"")</f>
        <v/>
      </c>
      <c r="O4598" s="90" t="str">
        <f>IFERROR(VLOOKUP(A4598,'[2]CLASES-TEMPORADA 2022_2023-2023'!$A:$M,13,0),"")</f>
        <v/>
      </c>
    </row>
    <row r="4599" spans="1:15" s="94" customFormat="1" x14ac:dyDescent="0.2">
      <c r="A4599" s="116">
        <v>3252</v>
      </c>
      <c r="B4599" s="90" t="s">
        <v>8750</v>
      </c>
      <c r="C4599" s="90" t="s">
        <v>1823</v>
      </c>
      <c r="D4599" s="90" t="s">
        <v>1824</v>
      </c>
      <c r="E4599" s="90" t="s">
        <v>963</v>
      </c>
      <c r="F4599" s="90" t="s">
        <v>7741</v>
      </c>
      <c r="G4599" s="90" t="s">
        <v>17985</v>
      </c>
      <c r="H4599" s="90" t="s">
        <v>913</v>
      </c>
      <c r="I4599" s="90" t="s">
        <v>1106</v>
      </c>
      <c r="J4599" s="116">
        <v>10412</v>
      </c>
      <c r="K4599" s="90" t="s">
        <v>1963</v>
      </c>
      <c r="L4599" s="90" t="s">
        <v>587</v>
      </c>
      <c r="M4599" s="94" t="str">
        <f t="shared" si="74"/>
        <v>CLIVILLE Ramon</v>
      </c>
      <c r="N4599" s="94" t="str">
        <f>IFERROR(VLOOKUP(A4599,'[2]CLASES-TEMPORADA 2022_2023-2023'!$A:$M,12,0),"")</f>
        <v/>
      </c>
      <c r="O4599" s="90" t="str">
        <f>IFERROR(VLOOKUP(A4599,'[2]CLASES-TEMPORADA 2022_2023-2023'!$A:$M,13,0),"")</f>
        <v/>
      </c>
    </row>
    <row r="4600" spans="1:15" s="94" customFormat="1" x14ac:dyDescent="0.2">
      <c r="A4600" s="116">
        <v>3245</v>
      </c>
      <c r="B4600" s="90" t="s">
        <v>8750</v>
      </c>
      <c r="C4600" s="90" t="s">
        <v>1434</v>
      </c>
      <c r="D4600" s="90" t="s">
        <v>1261</v>
      </c>
      <c r="E4600" s="90" t="s">
        <v>2363</v>
      </c>
      <c r="F4600" s="90" t="s">
        <v>7742</v>
      </c>
      <c r="G4600" s="90" t="s">
        <v>17986</v>
      </c>
      <c r="H4600" s="90" t="s">
        <v>913</v>
      </c>
      <c r="I4600" s="90" t="s">
        <v>1184</v>
      </c>
      <c r="J4600" s="116">
        <v>461</v>
      </c>
      <c r="K4600" s="90" t="s">
        <v>1963</v>
      </c>
      <c r="L4600" s="90" t="s">
        <v>520</v>
      </c>
      <c r="M4600" s="94" t="str">
        <f t="shared" si="74"/>
        <v>TOJAL Lucas</v>
      </c>
      <c r="N4600" s="94" t="str">
        <f>IFERROR(VLOOKUP(A4600,'[2]CLASES-TEMPORADA 2022_2023-2023'!$A:$M,12,0),"")</f>
        <v/>
      </c>
      <c r="O4600" s="90" t="str">
        <f>IFERROR(VLOOKUP(A4600,'[2]CLASES-TEMPORADA 2022_2023-2023'!$A:$M,13,0),"")</f>
        <v/>
      </c>
    </row>
    <row r="4601" spans="1:15" s="94" customFormat="1" x14ac:dyDescent="0.2">
      <c r="A4601" s="116">
        <v>3243</v>
      </c>
      <c r="B4601" s="90" t="s">
        <v>8750</v>
      </c>
      <c r="C4601" s="90" t="s">
        <v>101</v>
      </c>
      <c r="D4601" s="90" t="s">
        <v>22</v>
      </c>
      <c r="E4601" s="90" t="s">
        <v>20</v>
      </c>
      <c r="F4601" s="90" t="s">
        <v>7743</v>
      </c>
      <c r="G4601" s="90" t="s">
        <v>17987</v>
      </c>
      <c r="H4601" s="90" t="s">
        <v>913</v>
      </c>
      <c r="I4601" s="90" t="s">
        <v>935</v>
      </c>
      <c r="J4601" s="116">
        <v>233</v>
      </c>
      <c r="K4601" s="90" t="s">
        <v>1963</v>
      </c>
      <c r="L4601" s="90" t="s">
        <v>520</v>
      </c>
      <c r="M4601" s="94" t="str">
        <f t="shared" ref="M4601:M4664" si="75">CONCATENATE(C4601," ",PROPER(E4601))</f>
        <v>VIDAL Adrian</v>
      </c>
      <c r="N4601" s="94" t="str">
        <f>IFERROR(VLOOKUP(A4601,'[2]CLASES-TEMPORADA 2022_2023-2023'!$A:$M,12,0),"")</f>
        <v/>
      </c>
      <c r="O4601" s="90" t="str">
        <f>IFERROR(VLOOKUP(A4601,'[2]CLASES-TEMPORADA 2022_2023-2023'!$A:$M,13,0),"")</f>
        <v/>
      </c>
    </row>
    <row r="4602" spans="1:15" s="94" customFormat="1" x14ac:dyDescent="0.2">
      <c r="A4602" s="116">
        <v>3235</v>
      </c>
      <c r="B4602" s="90" t="s">
        <v>8750</v>
      </c>
      <c r="C4602" s="90" t="s">
        <v>7744</v>
      </c>
      <c r="D4602" s="90" t="s">
        <v>7745</v>
      </c>
      <c r="E4602" s="90" t="s">
        <v>124</v>
      </c>
      <c r="F4602" s="90" t="s">
        <v>7746</v>
      </c>
      <c r="G4602" s="90" t="s">
        <v>17988</v>
      </c>
      <c r="H4602" s="90" t="s">
        <v>913</v>
      </c>
      <c r="I4602" s="90" t="s">
        <v>2495</v>
      </c>
      <c r="J4602" s="116">
        <v>10193</v>
      </c>
      <c r="K4602" s="90" t="s">
        <v>1963</v>
      </c>
      <c r="L4602" s="90" t="s">
        <v>588</v>
      </c>
      <c r="M4602" s="94" t="str">
        <f t="shared" si="75"/>
        <v>LABARGA Iker</v>
      </c>
      <c r="N4602" s="94" t="str">
        <f>IFERROR(VLOOKUP(A4602,'[2]CLASES-TEMPORADA 2022_2023-2023'!$A:$M,12,0),"")</f>
        <v/>
      </c>
      <c r="O4602" s="90" t="str">
        <f>IFERROR(VLOOKUP(A4602,'[2]CLASES-TEMPORADA 2022_2023-2023'!$A:$M,13,0),"")</f>
        <v/>
      </c>
    </row>
    <row r="4603" spans="1:15" s="95" customFormat="1" x14ac:dyDescent="0.2">
      <c r="A4603" s="116">
        <v>3233</v>
      </c>
      <c r="B4603" s="90" t="s">
        <v>8750</v>
      </c>
      <c r="C4603" s="90" t="s">
        <v>1323</v>
      </c>
      <c r="D4603" s="90" t="s">
        <v>17989</v>
      </c>
      <c r="E4603" s="90" t="s">
        <v>107</v>
      </c>
      <c r="F4603" s="90" t="s">
        <v>17990</v>
      </c>
      <c r="G4603" s="90" t="s">
        <v>17991</v>
      </c>
      <c r="H4603" s="90" t="s">
        <v>920</v>
      </c>
      <c r="I4603" s="90" t="s">
        <v>867</v>
      </c>
      <c r="J4603" s="116">
        <v>10460</v>
      </c>
      <c r="K4603" s="90" t="s">
        <v>1963</v>
      </c>
      <c r="L4603" s="90" t="s">
        <v>185</v>
      </c>
      <c r="M4603" s="94" t="str">
        <f t="shared" si="75"/>
        <v>CASTAÑO Ivan</v>
      </c>
      <c r="N4603" s="94" t="str">
        <f>IFERROR(VLOOKUP(A4603,'[2]CLASES-TEMPORADA 2022_2023-2023'!$A:$M,12,0),"")</f>
        <v/>
      </c>
      <c r="O4603" s="90" t="str">
        <f>IFERROR(VLOOKUP(A4603,'[2]CLASES-TEMPORADA 2022_2023-2023'!$A:$M,13,0),"")</f>
        <v/>
      </c>
    </row>
    <row r="4604" spans="1:15" s="95" customFormat="1" x14ac:dyDescent="0.2">
      <c r="A4604" s="116">
        <v>3217</v>
      </c>
      <c r="B4604" s="90" t="s">
        <v>8750</v>
      </c>
      <c r="C4604" s="90" t="s">
        <v>84</v>
      </c>
      <c r="D4604" s="90" t="s">
        <v>1433</v>
      </c>
      <c r="E4604" s="90" t="s">
        <v>75</v>
      </c>
      <c r="F4604" s="90" t="s">
        <v>7747</v>
      </c>
      <c r="G4604" s="90" t="s">
        <v>17992</v>
      </c>
      <c r="H4604" s="90" t="s">
        <v>913</v>
      </c>
      <c r="I4604" s="90" t="s">
        <v>1139</v>
      </c>
      <c r="J4604" s="116">
        <v>52</v>
      </c>
      <c r="K4604" s="90" t="s">
        <v>1963</v>
      </c>
      <c r="L4604" s="90" t="s">
        <v>598</v>
      </c>
      <c r="M4604" s="94" t="str">
        <f t="shared" si="75"/>
        <v>GONZALEZ Jorge</v>
      </c>
      <c r="N4604" s="94" t="str">
        <f>IFERROR(VLOOKUP(A4604,'[2]CLASES-TEMPORADA 2022_2023-2023'!$A:$M,12,0),"")</f>
        <v/>
      </c>
      <c r="O4604" s="90" t="str">
        <f>IFERROR(VLOOKUP(A4604,'[2]CLASES-TEMPORADA 2022_2023-2023'!$A:$M,13,0),"")</f>
        <v/>
      </c>
    </row>
    <row r="4605" spans="1:15" s="95" customFormat="1" x14ac:dyDescent="0.2">
      <c r="A4605" s="116">
        <v>3213</v>
      </c>
      <c r="B4605" s="90" t="s">
        <v>8750</v>
      </c>
      <c r="C4605" s="90" t="s">
        <v>1433</v>
      </c>
      <c r="D4605" s="90" t="s">
        <v>963</v>
      </c>
      <c r="E4605" s="90" t="s">
        <v>2034</v>
      </c>
      <c r="F4605" s="90" t="s">
        <v>7748</v>
      </c>
      <c r="G4605" s="90" t="s">
        <v>17993</v>
      </c>
      <c r="H4605" s="90" t="s">
        <v>913</v>
      </c>
      <c r="I4605" s="90" t="s">
        <v>921</v>
      </c>
      <c r="J4605" s="116">
        <v>78</v>
      </c>
      <c r="K4605" s="90" t="s">
        <v>1963</v>
      </c>
      <c r="L4605" s="90" t="s">
        <v>583</v>
      </c>
      <c r="M4605" s="94" t="str">
        <f t="shared" si="75"/>
        <v>MALDONADO Victor</v>
      </c>
      <c r="N4605" s="94" t="str">
        <f>IFERROR(VLOOKUP(A4605,'[2]CLASES-TEMPORADA 2022_2023-2023'!$A:$M,12,0),"")</f>
        <v/>
      </c>
      <c r="O4605" s="90" t="str">
        <f>IFERROR(VLOOKUP(A4605,'[2]CLASES-TEMPORADA 2022_2023-2023'!$A:$M,13,0),"")</f>
        <v/>
      </c>
    </row>
    <row r="4606" spans="1:15" s="95" customFormat="1" x14ac:dyDescent="0.2">
      <c r="A4606" s="116">
        <v>3197</v>
      </c>
      <c r="B4606" s="90" t="s">
        <v>8750</v>
      </c>
      <c r="C4606" s="90" t="s">
        <v>87</v>
      </c>
      <c r="D4606" s="90" t="s">
        <v>161</v>
      </c>
      <c r="E4606" s="90" t="s">
        <v>108</v>
      </c>
      <c r="F4606" s="90" t="s">
        <v>3609</v>
      </c>
      <c r="G4606" s="90" t="s">
        <v>17994</v>
      </c>
      <c r="H4606" s="90" t="s">
        <v>920</v>
      </c>
      <c r="I4606" s="90" t="s">
        <v>1178</v>
      </c>
      <c r="J4606" s="116">
        <v>10408</v>
      </c>
      <c r="K4606" s="90" t="s">
        <v>1963</v>
      </c>
      <c r="L4606" s="90" t="s">
        <v>602</v>
      </c>
      <c r="M4606" s="94" t="str">
        <f t="shared" si="75"/>
        <v>BLANCO Sergio</v>
      </c>
      <c r="N4606" s="94" t="str">
        <f>IFERROR(VLOOKUP(A4606,'[2]CLASES-TEMPORADA 2022_2023-2023'!$A:$M,12,0),"")</f>
        <v/>
      </c>
      <c r="O4606" s="90" t="str">
        <f>IFERROR(VLOOKUP(A4606,'[2]CLASES-TEMPORADA 2022_2023-2023'!$A:$M,13,0),"")</f>
        <v/>
      </c>
    </row>
    <row r="4607" spans="1:15" s="95" customFormat="1" x14ac:dyDescent="0.2">
      <c r="A4607" s="116">
        <v>3191</v>
      </c>
      <c r="B4607" s="90" t="s">
        <v>8750</v>
      </c>
      <c r="C4607" s="90" t="s">
        <v>27</v>
      </c>
      <c r="D4607" s="90" t="s">
        <v>1822</v>
      </c>
      <c r="E4607" s="90" t="s">
        <v>1961</v>
      </c>
      <c r="F4607" s="90" t="s">
        <v>7749</v>
      </c>
      <c r="G4607" s="90" t="s">
        <v>17995</v>
      </c>
      <c r="H4607" s="90" t="s">
        <v>913</v>
      </c>
      <c r="I4607" s="90" t="s">
        <v>1181</v>
      </c>
      <c r="J4607" s="116">
        <v>293</v>
      </c>
      <c r="K4607" s="90" t="s">
        <v>1963</v>
      </c>
      <c r="L4607" s="90" t="s">
        <v>587</v>
      </c>
      <c r="M4607" s="94" t="str">
        <f t="shared" si="75"/>
        <v>SERRA Marc</v>
      </c>
      <c r="N4607" s="94" t="str">
        <f>IFERROR(VLOOKUP(A4607,'[2]CLASES-TEMPORADA 2022_2023-2023'!$A:$M,12,0),"")</f>
        <v/>
      </c>
      <c r="O4607" s="90" t="str">
        <f>IFERROR(VLOOKUP(A4607,'[2]CLASES-TEMPORADA 2022_2023-2023'!$A:$M,13,0),"")</f>
        <v/>
      </c>
    </row>
    <row r="4608" spans="1:15" s="95" customFormat="1" x14ac:dyDescent="0.2">
      <c r="A4608" s="116">
        <v>3190</v>
      </c>
      <c r="B4608" s="90" t="s">
        <v>10851</v>
      </c>
      <c r="C4608" s="90" t="s">
        <v>3326</v>
      </c>
      <c r="D4608" s="90" t="s">
        <v>1397</v>
      </c>
      <c r="E4608" s="90" t="s">
        <v>2567</v>
      </c>
      <c r="F4608" s="90" t="s">
        <v>7750</v>
      </c>
      <c r="G4608" s="90" t="s">
        <v>17996</v>
      </c>
      <c r="H4608" s="90" t="s">
        <v>913</v>
      </c>
      <c r="I4608" s="90" t="s">
        <v>1126</v>
      </c>
      <c r="J4608" s="116">
        <v>128</v>
      </c>
      <c r="K4608" s="90" t="s">
        <v>1963</v>
      </c>
      <c r="L4608" s="90" t="s">
        <v>587</v>
      </c>
      <c r="M4608" s="94" t="str">
        <f t="shared" si="75"/>
        <v>TORREGROSA Laia</v>
      </c>
      <c r="N4608" s="94" t="str">
        <f>IFERROR(VLOOKUP(A4608,'[2]CLASES-TEMPORADA 2022_2023-2023'!$A:$M,12,0),"")</f>
        <v/>
      </c>
      <c r="O4608" s="90" t="str">
        <f>IFERROR(VLOOKUP(A4608,'[2]CLASES-TEMPORADA 2022_2023-2023'!$A:$M,13,0),"")</f>
        <v/>
      </c>
    </row>
    <row r="4609" spans="1:15" s="95" customFormat="1" x14ac:dyDescent="0.2">
      <c r="A4609" s="116">
        <v>3169</v>
      </c>
      <c r="B4609" s="90" t="s">
        <v>8750</v>
      </c>
      <c r="C4609" s="90" t="s">
        <v>88</v>
      </c>
      <c r="D4609" s="90" t="s">
        <v>7751</v>
      </c>
      <c r="E4609" s="90" t="s">
        <v>41</v>
      </c>
      <c r="F4609" s="90" t="s">
        <v>7752</v>
      </c>
      <c r="G4609" s="90" t="s">
        <v>17997</v>
      </c>
      <c r="H4609" s="90" t="s">
        <v>920</v>
      </c>
      <c r="I4609" s="90" t="s">
        <v>1005</v>
      </c>
      <c r="J4609" s="116">
        <v>10064</v>
      </c>
      <c r="K4609" s="90" t="s">
        <v>1963</v>
      </c>
      <c r="L4609" s="90" t="s">
        <v>587</v>
      </c>
      <c r="M4609" s="94" t="str">
        <f t="shared" si="75"/>
        <v>AZCON David</v>
      </c>
      <c r="N4609" s="94" t="str">
        <f>IFERROR(VLOOKUP(A4609,'[2]CLASES-TEMPORADA 2022_2023-2023'!$A:$M,12,0),"")</f>
        <v/>
      </c>
      <c r="O4609" s="90" t="str">
        <f>IFERROR(VLOOKUP(A4609,'[2]CLASES-TEMPORADA 2022_2023-2023'!$A:$M,13,0),"")</f>
        <v/>
      </c>
    </row>
    <row r="4610" spans="1:15" s="95" customFormat="1" x14ac:dyDescent="0.2">
      <c r="A4610" s="116">
        <v>3166</v>
      </c>
      <c r="B4610" s="90" t="s">
        <v>8750</v>
      </c>
      <c r="C4610" s="90" t="s">
        <v>102</v>
      </c>
      <c r="D4610" s="90" t="s">
        <v>51</v>
      </c>
      <c r="E4610" s="90" t="s">
        <v>7753</v>
      </c>
      <c r="F4610" s="90" t="s">
        <v>7754</v>
      </c>
      <c r="G4610" s="90" t="s">
        <v>17998</v>
      </c>
      <c r="H4610" s="90" t="s">
        <v>913</v>
      </c>
      <c r="I4610" s="90" t="s">
        <v>1172</v>
      </c>
      <c r="J4610" s="116">
        <v>729</v>
      </c>
      <c r="K4610" s="90" t="s">
        <v>1963</v>
      </c>
      <c r="L4610" s="90" t="s">
        <v>593</v>
      </c>
      <c r="M4610" s="94" t="str">
        <f t="shared" si="75"/>
        <v>HERNANDEZ Eduardo Yeray</v>
      </c>
      <c r="N4610" s="94" t="str">
        <f>IFERROR(VLOOKUP(A4610,'[2]CLASES-TEMPORADA 2022_2023-2023'!$A:$M,12,0),"")</f>
        <v/>
      </c>
      <c r="O4610" s="90" t="str">
        <f>IFERROR(VLOOKUP(A4610,'[2]CLASES-TEMPORADA 2022_2023-2023'!$A:$M,13,0),"")</f>
        <v/>
      </c>
    </row>
    <row r="4611" spans="1:15" s="95" customFormat="1" x14ac:dyDescent="0.2">
      <c r="A4611" s="116">
        <v>3165</v>
      </c>
      <c r="B4611" s="90" t="s">
        <v>8750</v>
      </c>
      <c r="C4611" s="90" t="s">
        <v>1393</v>
      </c>
      <c r="D4611" s="90" t="s">
        <v>86</v>
      </c>
      <c r="E4611" s="90" t="s">
        <v>2312</v>
      </c>
      <c r="F4611" s="90" t="s">
        <v>7754</v>
      </c>
      <c r="G4611" s="90" t="s">
        <v>17999</v>
      </c>
      <c r="H4611" s="90" t="s">
        <v>920</v>
      </c>
      <c r="I4611" s="90" t="s">
        <v>1178</v>
      </c>
      <c r="J4611" s="116">
        <v>10408</v>
      </c>
      <c r="K4611" s="90" t="s">
        <v>1963</v>
      </c>
      <c r="L4611" s="90" t="s">
        <v>602</v>
      </c>
      <c r="M4611" s="94" t="str">
        <f t="shared" si="75"/>
        <v>GALLEGO Felix</v>
      </c>
      <c r="N4611" s="94" t="str">
        <f>IFERROR(VLOOKUP(A4611,'[2]CLASES-TEMPORADA 2022_2023-2023'!$A:$M,12,0),"")</f>
        <v/>
      </c>
      <c r="O4611" s="90" t="str">
        <f>IFERROR(VLOOKUP(A4611,'[2]CLASES-TEMPORADA 2022_2023-2023'!$A:$M,13,0),"")</f>
        <v/>
      </c>
    </row>
    <row r="4612" spans="1:15" s="95" customFormat="1" x14ac:dyDescent="0.2">
      <c r="A4612" s="116">
        <v>3163</v>
      </c>
      <c r="B4612" s="90" t="s">
        <v>8750</v>
      </c>
      <c r="C4612" s="90" t="s">
        <v>7756</v>
      </c>
      <c r="D4612" s="90" t="s">
        <v>1601</v>
      </c>
      <c r="E4612" s="90" t="s">
        <v>7757</v>
      </c>
      <c r="F4612" s="90" t="s">
        <v>7758</v>
      </c>
      <c r="G4612" s="90" t="s">
        <v>18000</v>
      </c>
      <c r="H4612" s="90" t="s">
        <v>913</v>
      </c>
      <c r="I4612" s="90" t="s">
        <v>929</v>
      </c>
      <c r="J4612" s="116">
        <v>111</v>
      </c>
      <c r="K4612" s="90" t="s">
        <v>1963</v>
      </c>
      <c r="L4612" s="90" t="s">
        <v>598</v>
      </c>
      <c r="M4612" s="94" t="str">
        <f t="shared" si="75"/>
        <v>BERNARDINI Jesus Enrique</v>
      </c>
      <c r="N4612" s="94" t="str">
        <f>IFERROR(VLOOKUP(A4612,'[2]CLASES-TEMPORADA 2022_2023-2023'!$A:$M,12,0),"")</f>
        <v/>
      </c>
      <c r="O4612" s="90" t="str">
        <f>IFERROR(VLOOKUP(A4612,'[2]CLASES-TEMPORADA 2022_2023-2023'!$A:$M,13,0),"")</f>
        <v/>
      </c>
    </row>
    <row r="4613" spans="1:15" s="95" customFormat="1" x14ac:dyDescent="0.2">
      <c r="A4613" s="116">
        <v>3153</v>
      </c>
      <c r="B4613" s="90" t="s">
        <v>8750</v>
      </c>
      <c r="C4613" s="90" t="s">
        <v>1615</v>
      </c>
      <c r="D4613" s="90" t="s">
        <v>1821</v>
      </c>
      <c r="E4613" s="90" t="s">
        <v>943</v>
      </c>
      <c r="F4613" s="90" t="s">
        <v>7759</v>
      </c>
      <c r="G4613" s="90" t="s">
        <v>18001</v>
      </c>
      <c r="H4613" s="90" t="s">
        <v>913</v>
      </c>
      <c r="I4613" s="90" t="s">
        <v>1229</v>
      </c>
      <c r="J4613" s="116">
        <v>404</v>
      </c>
      <c r="K4613" s="90" t="s">
        <v>1963</v>
      </c>
      <c r="L4613" s="90" t="s">
        <v>587</v>
      </c>
      <c r="M4613" s="94" t="str">
        <f t="shared" si="75"/>
        <v>GAVIN Jordi</v>
      </c>
      <c r="N4613" s="94" t="str">
        <f>IFERROR(VLOOKUP(A4613,'[2]CLASES-TEMPORADA 2022_2023-2023'!$A:$M,12,0),"")</f>
        <v/>
      </c>
      <c r="O4613" s="90" t="str">
        <f>IFERROR(VLOOKUP(A4613,'[2]CLASES-TEMPORADA 2022_2023-2023'!$A:$M,13,0),"")</f>
        <v/>
      </c>
    </row>
    <row r="4614" spans="1:15" s="95" customFormat="1" x14ac:dyDescent="0.2">
      <c r="A4614" s="116">
        <v>3140</v>
      </c>
      <c r="B4614" s="90" t="s">
        <v>10851</v>
      </c>
      <c r="C4614" s="90" t="s">
        <v>7760</v>
      </c>
      <c r="D4614" s="90" t="s">
        <v>1781</v>
      </c>
      <c r="E4614" s="90" t="s">
        <v>7761</v>
      </c>
      <c r="F4614" s="90" t="s">
        <v>7762</v>
      </c>
      <c r="G4614" s="90" t="s">
        <v>18002</v>
      </c>
      <c r="H4614" s="90" t="s">
        <v>913</v>
      </c>
      <c r="I4614" s="90" t="s">
        <v>1160</v>
      </c>
      <c r="J4614" s="116">
        <v>278</v>
      </c>
      <c r="K4614" s="90" t="s">
        <v>1963</v>
      </c>
      <c r="L4614" s="90" t="s">
        <v>587</v>
      </c>
      <c r="M4614" s="94" t="str">
        <f t="shared" si="75"/>
        <v>DVORAK Galia</v>
      </c>
      <c r="N4614" s="94" t="str">
        <f>IFERROR(VLOOKUP(A4614,'[2]CLASES-TEMPORADA 2022_2023-2023'!$A:$M,12,0),"")</f>
        <v/>
      </c>
      <c r="O4614" s="90" t="str">
        <f>IFERROR(VLOOKUP(A4614,'[2]CLASES-TEMPORADA 2022_2023-2023'!$A:$M,13,0),"")</f>
        <v/>
      </c>
    </row>
    <row r="4615" spans="1:15" s="95" customFormat="1" x14ac:dyDescent="0.2">
      <c r="A4615" s="116">
        <v>3125</v>
      </c>
      <c r="B4615" s="90" t="s">
        <v>8750</v>
      </c>
      <c r="C4615" s="90" t="s">
        <v>86</v>
      </c>
      <c r="D4615" s="90" t="s">
        <v>7763</v>
      </c>
      <c r="E4615" s="90" t="s">
        <v>23</v>
      </c>
      <c r="F4615" s="90" t="s">
        <v>7764</v>
      </c>
      <c r="G4615" s="90" t="s">
        <v>18003</v>
      </c>
      <c r="H4615" s="90" t="s">
        <v>913</v>
      </c>
      <c r="I4615" s="90" t="s">
        <v>915</v>
      </c>
      <c r="J4615" s="116">
        <v>37</v>
      </c>
      <c r="K4615" s="90" t="s">
        <v>1963</v>
      </c>
      <c r="L4615" s="90" t="s">
        <v>185</v>
      </c>
      <c r="M4615" s="94" t="str">
        <f t="shared" si="75"/>
        <v>RAMIREZ Manuel</v>
      </c>
      <c r="N4615" s="94" t="str">
        <f>IFERROR(VLOOKUP(A4615,'[2]CLASES-TEMPORADA 2022_2023-2023'!$A:$M,12,0),"")</f>
        <v/>
      </c>
      <c r="O4615" s="90" t="str">
        <f>IFERROR(VLOOKUP(A4615,'[2]CLASES-TEMPORADA 2022_2023-2023'!$A:$M,13,0),"")</f>
        <v/>
      </c>
    </row>
    <row r="4616" spans="1:15" s="95" customFormat="1" x14ac:dyDescent="0.2">
      <c r="A4616" s="116">
        <v>3109</v>
      </c>
      <c r="B4616" s="90" t="s">
        <v>8750</v>
      </c>
      <c r="C4616" s="90" t="s">
        <v>69</v>
      </c>
      <c r="D4616" s="90" t="s">
        <v>1574</v>
      </c>
      <c r="E4616" s="90" t="s">
        <v>18004</v>
      </c>
      <c r="F4616" s="90" t="s">
        <v>18005</v>
      </c>
      <c r="G4616" s="90" t="s">
        <v>18006</v>
      </c>
      <c r="H4616" s="90" t="s">
        <v>920</v>
      </c>
      <c r="I4616" s="90" t="s">
        <v>979</v>
      </c>
      <c r="J4616" s="116">
        <v>634</v>
      </c>
      <c r="K4616" s="90" t="s">
        <v>1963</v>
      </c>
      <c r="L4616" s="90" t="s">
        <v>593</v>
      </c>
      <c r="M4616" s="94" t="str">
        <f t="shared" si="75"/>
        <v>PEREZ Evergisto</v>
      </c>
      <c r="N4616" s="94" t="str">
        <f>IFERROR(VLOOKUP(A4616,'[2]CLASES-TEMPORADA 2022_2023-2023'!$A:$M,12,0),"")</f>
        <v/>
      </c>
      <c r="O4616" s="90" t="str">
        <f>IFERROR(VLOOKUP(A4616,'[2]CLASES-TEMPORADA 2022_2023-2023'!$A:$M,13,0),"")</f>
        <v/>
      </c>
    </row>
    <row r="4617" spans="1:15" s="95" customFormat="1" x14ac:dyDescent="0.2">
      <c r="A4617" s="116">
        <v>3102</v>
      </c>
      <c r="B4617" s="90" t="s">
        <v>8750</v>
      </c>
      <c r="C4617" s="90" t="s">
        <v>6010</v>
      </c>
      <c r="D4617" s="90" t="s">
        <v>6010</v>
      </c>
      <c r="E4617" s="90" t="s">
        <v>1107</v>
      </c>
      <c r="F4617" s="90" t="s">
        <v>7765</v>
      </c>
      <c r="G4617" s="90" t="s">
        <v>18007</v>
      </c>
      <c r="H4617" s="90" t="s">
        <v>913</v>
      </c>
      <c r="I4617" s="90" t="s">
        <v>1184</v>
      </c>
      <c r="J4617" s="116">
        <v>461</v>
      </c>
      <c r="K4617" s="90" t="s">
        <v>1963</v>
      </c>
      <c r="L4617" s="90" t="s">
        <v>520</v>
      </c>
      <c r="M4617" s="94" t="str">
        <f t="shared" si="75"/>
        <v>COSTAS Hector</v>
      </c>
      <c r="N4617" s="94" t="str">
        <f>IFERROR(VLOOKUP(A4617,'[2]CLASES-TEMPORADA 2022_2023-2023'!$A:$M,12,0),"")</f>
        <v/>
      </c>
      <c r="O4617" s="90" t="str">
        <f>IFERROR(VLOOKUP(A4617,'[2]CLASES-TEMPORADA 2022_2023-2023'!$A:$M,13,0),"")</f>
        <v/>
      </c>
    </row>
    <row r="4618" spans="1:15" s="95" customFormat="1" x14ac:dyDescent="0.2">
      <c r="A4618" s="116">
        <v>3100</v>
      </c>
      <c r="B4618" s="90" t="s">
        <v>8750</v>
      </c>
      <c r="C4618" s="90" t="s">
        <v>7766</v>
      </c>
      <c r="D4618" s="90" t="s">
        <v>1085</v>
      </c>
      <c r="E4618" s="90" t="s">
        <v>77</v>
      </c>
      <c r="F4618" s="90" t="s">
        <v>7765</v>
      </c>
      <c r="G4618" s="90" t="s">
        <v>18008</v>
      </c>
      <c r="H4618" s="90" t="s">
        <v>920</v>
      </c>
      <c r="I4618" s="90" t="s">
        <v>867</v>
      </c>
      <c r="J4618" s="116">
        <v>10460</v>
      </c>
      <c r="K4618" s="90" t="s">
        <v>1963</v>
      </c>
      <c r="L4618" s="90" t="s">
        <v>185</v>
      </c>
      <c r="M4618" s="94" t="str">
        <f t="shared" si="75"/>
        <v>RUIZ-MELGAREJO Alberto</v>
      </c>
      <c r="N4618" s="94" t="str">
        <f>IFERROR(VLOOKUP(A4618,'[2]CLASES-TEMPORADA 2022_2023-2023'!$A:$M,12,0),"")</f>
        <v/>
      </c>
      <c r="O4618" s="90" t="str">
        <f>IFERROR(VLOOKUP(A4618,'[2]CLASES-TEMPORADA 2022_2023-2023'!$A:$M,13,0),"")</f>
        <v/>
      </c>
    </row>
    <row r="4619" spans="1:15" s="95" customFormat="1" x14ac:dyDescent="0.2">
      <c r="A4619" s="116">
        <v>3088</v>
      </c>
      <c r="B4619" s="90" t="s">
        <v>8750</v>
      </c>
      <c r="C4619" s="90" t="s">
        <v>2391</v>
      </c>
      <c r="D4619" s="90" t="s">
        <v>161</v>
      </c>
      <c r="E4619" s="90" t="s">
        <v>108</v>
      </c>
      <c r="F4619" s="90" t="s">
        <v>7767</v>
      </c>
      <c r="G4619" s="90" t="s">
        <v>18009</v>
      </c>
      <c r="H4619" s="90" t="s">
        <v>913</v>
      </c>
      <c r="I4619" s="90" t="s">
        <v>1172</v>
      </c>
      <c r="J4619" s="116">
        <v>729</v>
      </c>
      <c r="K4619" s="90" t="s">
        <v>1963</v>
      </c>
      <c r="L4619" s="90" t="s">
        <v>593</v>
      </c>
      <c r="M4619" s="94" t="str">
        <f t="shared" si="75"/>
        <v>BENET Sergio</v>
      </c>
      <c r="N4619" s="94" t="str">
        <f>IFERROR(VLOOKUP(A4619,'[2]CLASES-TEMPORADA 2022_2023-2023'!$A:$M,12,0),"")</f>
        <v/>
      </c>
      <c r="O4619" s="90" t="str">
        <f>IFERROR(VLOOKUP(A4619,'[2]CLASES-TEMPORADA 2022_2023-2023'!$A:$M,13,0),"")</f>
        <v/>
      </c>
    </row>
    <row r="4620" spans="1:15" s="95" customFormat="1" x14ac:dyDescent="0.2">
      <c r="A4620" s="116">
        <v>3087</v>
      </c>
      <c r="B4620" s="90" t="s">
        <v>8750</v>
      </c>
      <c r="C4620" s="90" t="s">
        <v>1523</v>
      </c>
      <c r="D4620" s="90" t="s">
        <v>47</v>
      </c>
      <c r="E4620" s="90" t="s">
        <v>20</v>
      </c>
      <c r="F4620" s="90" t="s">
        <v>7768</v>
      </c>
      <c r="G4620" s="90" t="s">
        <v>18010</v>
      </c>
      <c r="H4620" s="90" t="s">
        <v>920</v>
      </c>
      <c r="I4620" s="90" t="s">
        <v>1233</v>
      </c>
      <c r="J4620" s="116">
        <v>703</v>
      </c>
      <c r="K4620" s="90" t="s">
        <v>1963</v>
      </c>
      <c r="L4620" s="90" t="s">
        <v>520</v>
      </c>
      <c r="M4620" s="94" t="str">
        <f t="shared" si="75"/>
        <v>EXPOSITO Adrian</v>
      </c>
      <c r="N4620" s="94" t="str">
        <f>IFERROR(VLOOKUP(A4620,'[2]CLASES-TEMPORADA 2022_2023-2023'!$A:$M,12,0),"")</f>
        <v/>
      </c>
      <c r="O4620" s="90" t="str">
        <f>IFERROR(VLOOKUP(A4620,'[2]CLASES-TEMPORADA 2022_2023-2023'!$A:$M,13,0),"")</f>
        <v/>
      </c>
    </row>
    <row r="4621" spans="1:15" s="95" customFormat="1" x14ac:dyDescent="0.2">
      <c r="A4621" s="116">
        <v>3077</v>
      </c>
      <c r="B4621" s="90" t="s">
        <v>8750</v>
      </c>
      <c r="C4621" s="90" t="s">
        <v>1625</v>
      </c>
      <c r="D4621" s="90" t="s">
        <v>138</v>
      </c>
      <c r="E4621" s="90" t="s">
        <v>7769</v>
      </c>
      <c r="F4621" s="90" t="s">
        <v>7770</v>
      </c>
      <c r="G4621" s="90" t="s">
        <v>18011</v>
      </c>
      <c r="H4621" s="90" t="s">
        <v>913</v>
      </c>
      <c r="I4621" s="90" t="s">
        <v>1218</v>
      </c>
      <c r="J4621" s="116">
        <v>10448</v>
      </c>
      <c r="K4621" s="90" t="s">
        <v>1963</v>
      </c>
      <c r="L4621" s="90" t="s">
        <v>591</v>
      </c>
      <c r="M4621" s="94" t="str">
        <f t="shared" si="75"/>
        <v>HERRERA Pedro Jesus</v>
      </c>
      <c r="N4621" s="94" t="str">
        <f>IFERROR(VLOOKUP(A4621,'[2]CLASES-TEMPORADA 2022_2023-2023'!$A:$M,12,0),"")</f>
        <v/>
      </c>
      <c r="O4621" s="90" t="str">
        <f>IFERROR(VLOOKUP(A4621,'[2]CLASES-TEMPORADA 2022_2023-2023'!$A:$M,13,0),"")</f>
        <v/>
      </c>
    </row>
    <row r="4622" spans="1:15" s="95" customFormat="1" x14ac:dyDescent="0.2">
      <c r="A4622" s="116">
        <v>3075</v>
      </c>
      <c r="B4622" s="90" t="s">
        <v>8750</v>
      </c>
      <c r="C4622" s="90" t="s">
        <v>1330</v>
      </c>
      <c r="D4622" s="90" t="s">
        <v>1713</v>
      </c>
      <c r="E4622" s="90" t="s">
        <v>1426</v>
      </c>
      <c r="F4622" s="90" t="s">
        <v>7771</v>
      </c>
      <c r="G4622" s="90" t="s">
        <v>18012</v>
      </c>
      <c r="H4622" s="90" t="s">
        <v>913</v>
      </c>
      <c r="I4622" s="90" t="s">
        <v>1188</v>
      </c>
      <c r="J4622" s="116">
        <v>251</v>
      </c>
      <c r="K4622" s="90" t="s">
        <v>1963</v>
      </c>
      <c r="L4622" s="90" t="s">
        <v>587</v>
      </c>
      <c r="M4622" s="94" t="str">
        <f t="shared" si="75"/>
        <v>GRACIA Albert</v>
      </c>
      <c r="N4622" s="94" t="str">
        <f>IFERROR(VLOOKUP(A4622,'[2]CLASES-TEMPORADA 2022_2023-2023'!$A:$M,12,0),"")</f>
        <v/>
      </c>
      <c r="O4622" s="90" t="str">
        <f>IFERROR(VLOOKUP(A4622,'[2]CLASES-TEMPORADA 2022_2023-2023'!$A:$M,13,0),"")</f>
        <v/>
      </c>
    </row>
    <row r="4623" spans="1:15" s="95" customFormat="1" x14ac:dyDescent="0.2">
      <c r="A4623" s="116">
        <v>3072</v>
      </c>
      <c r="B4623" s="90" t="s">
        <v>8750</v>
      </c>
      <c r="C4623" s="90" t="s">
        <v>7772</v>
      </c>
      <c r="D4623" s="90" t="s">
        <v>1386</v>
      </c>
      <c r="E4623" s="90" t="s">
        <v>41</v>
      </c>
      <c r="F4623" s="90" t="s">
        <v>7773</v>
      </c>
      <c r="G4623" s="90" t="s">
        <v>18013</v>
      </c>
      <c r="H4623" s="90" t="s">
        <v>913</v>
      </c>
      <c r="I4623" s="90" t="s">
        <v>929</v>
      </c>
      <c r="J4623" s="116">
        <v>111</v>
      </c>
      <c r="K4623" s="90" t="s">
        <v>1963</v>
      </c>
      <c r="L4623" s="90" t="s">
        <v>598</v>
      </c>
      <c r="M4623" s="94" t="str">
        <f t="shared" si="75"/>
        <v>FUERTES David</v>
      </c>
      <c r="N4623" s="94" t="str">
        <f>IFERROR(VLOOKUP(A4623,'[2]CLASES-TEMPORADA 2022_2023-2023'!$A:$M,12,0),"")</f>
        <v/>
      </c>
      <c r="O4623" s="90" t="str">
        <f>IFERROR(VLOOKUP(A4623,'[2]CLASES-TEMPORADA 2022_2023-2023'!$A:$M,13,0),"")</f>
        <v/>
      </c>
    </row>
    <row r="4624" spans="1:15" s="95" customFormat="1" x14ac:dyDescent="0.2">
      <c r="A4624" s="116">
        <v>3059</v>
      </c>
      <c r="B4624" s="90" t="s">
        <v>8750</v>
      </c>
      <c r="C4624" s="90" t="s">
        <v>2215</v>
      </c>
      <c r="D4624" s="90" t="s">
        <v>7774</v>
      </c>
      <c r="E4624" s="90" t="s">
        <v>7775</v>
      </c>
      <c r="F4624" s="90" t="s">
        <v>7776</v>
      </c>
      <c r="G4624" s="90" t="s">
        <v>18014</v>
      </c>
      <c r="H4624" s="90" t="s">
        <v>920</v>
      </c>
      <c r="I4624" s="90" t="s">
        <v>1223</v>
      </c>
      <c r="J4624" s="116">
        <v>141</v>
      </c>
      <c r="K4624" s="90" t="s">
        <v>1963</v>
      </c>
      <c r="L4624" s="90" t="s">
        <v>593</v>
      </c>
      <c r="M4624" s="94" t="str">
        <f t="shared" si="75"/>
        <v>PADILLA Ayoze Dalay</v>
      </c>
      <c r="N4624" s="94" t="str">
        <f>IFERROR(VLOOKUP(A4624,'[2]CLASES-TEMPORADA 2022_2023-2023'!$A:$M,12,0),"")</f>
        <v/>
      </c>
      <c r="O4624" s="90" t="str">
        <f>IFERROR(VLOOKUP(A4624,'[2]CLASES-TEMPORADA 2022_2023-2023'!$A:$M,13,0),"")</f>
        <v/>
      </c>
    </row>
    <row r="4625" spans="1:15" s="95" customFormat="1" x14ac:dyDescent="0.2">
      <c r="A4625" s="116">
        <v>3055</v>
      </c>
      <c r="B4625" s="90" t="s">
        <v>8750</v>
      </c>
      <c r="C4625" s="90" t="s">
        <v>6774</v>
      </c>
      <c r="D4625" s="90" t="s">
        <v>7777</v>
      </c>
      <c r="E4625" s="90" t="s">
        <v>2037</v>
      </c>
      <c r="F4625" s="90" t="s">
        <v>7778</v>
      </c>
      <c r="G4625" s="90" t="s">
        <v>18015</v>
      </c>
      <c r="H4625" s="90" t="s">
        <v>913</v>
      </c>
      <c r="I4625" s="90" t="s">
        <v>1171</v>
      </c>
      <c r="J4625" s="116">
        <v>59</v>
      </c>
      <c r="K4625" s="90" t="s">
        <v>1963</v>
      </c>
      <c r="L4625" s="90" t="s">
        <v>587</v>
      </c>
      <c r="M4625" s="94" t="str">
        <f t="shared" si="75"/>
        <v>MELLADO Pau</v>
      </c>
      <c r="N4625" s="94" t="str">
        <f>IFERROR(VLOOKUP(A4625,'[2]CLASES-TEMPORADA 2022_2023-2023'!$A:$M,12,0),"")</f>
        <v/>
      </c>
      <c r="O4625" s="90" t="str">
        <f>IFERROR(VLOOKUP(A4625,'[2]CLASES-TEMPORADA 2022_2023-2023'!$A:$M,13,0),"")</f>
        <v/>
      </c>
    </row>
    <row r="4626" spans="1:15" s="95" customFormat="1" x14ac:dyDescent="0.2">
      <c r="A4626" s="116">
        <v>3047</v>
      </c>
      <c r="B4626" s="90" t="s">
        <v>8750</v>
      </c>
      <c r="C4626" s="90" t="s">
        <v>102</v>
      </c>
      <c r="D4626" s="90" t="s">
        <v>1461</v>
      </c>
      <c r="E4626" s="90" t="s">
        <v>119</v>
      </c>
      <c r="F4626" s="90" t="s">
        <v>7779</v>
      </c>
      <c r="G4626" s="90" t="s">
        <v>18016</v>
      </c>
      <c r="H4626" s="90" t="s">
        <v>913</v>
      </c>
      <c r="I4626" s="90" t="s">
        <v>979</v>
      </c>
      <c r="J4626" s="116">
        <v>634</v>
      </c>
      <c r="K4626" s="90" t="s">
        <v>1963</v>
      </c>
      <c r="L4626" s="90" t="s">
        <v>593</v>
      </c>
      <c r="M4626" s="94" t="str">
        <f t="shared" si="75"/>
        <v>HERNANDEZ Ruben</v>
      </c>
      <c r="N4626" s="94" t="str">
        <f>IFERROR(VLOOKUP(A4626,'[2]CLASES-TEMPORADA 2022_2023-2023'!$A:$M,12,0),"")</f>
        <v/>
      </c>
      <c r="O4626" s="90" t="str">
        <f>IFERROR(VLOOKUP(A4626,'[2]CLASES-TEMPORADA 2022_2023-2023'!$A:$M,13,0),"")</f>
        <v/>
      </c>
    </row>
    <row r="4627" spans="1:15" s="95" customFormat="1" x14ac:dyDescent="0.2">
      <c r="A4627" s="116">
        <v>3046</v>
      </c>
      <c r="B4627" s="90" t="s">
        <v>8750</v>
      </c>
      <c r="C4627" s="90" t="s">
        <v>149</v>
      </c>
      <c r="D4627" s="90" t="s">
        <v>113</v>
      </c>
      <c r="E4627" s="90" t="s">
        <v>75</v>
      </c>
      <c r="F4627" s="90" t="s">
        <v>7780</v>
      </c>
      <c r="G4627" s="90" t="s">
        <v>18017</v>
      </c>
      <c r="H4627" s="90" t="s">
        <v>913</v>
      </c>
      <c r="I4627" s="90" t="s">
        <v>2049</v>
      </c>
      <c r="J4627" s="116">
        <v>103</v>
      </c>
      <c r="K4627" s="90" t="s">
        <v>1963</v>
      </c>
      <c r="L4627" s="90" t="s">
        <v>582</v>
      </c>
      <c r="M4627" s="94" t="str">
        <f t="shared" si="75"/>
        <v>CARDONA Jorge</v>
      </c>
      <c r="N4627" s="94">
        <f>IFERROR(VLOOKUP(A4627,'[2]CLASES-TEMPORADA 2022_2023-2023'!$A:$M,12,0),"")</f>
        <v>9</v>
      </c>
      <c r="O4627" s="90" t="str">
        <f>IFERROR(VLOOKUP(A4627,'[2]CLASES-TEMPORADA 2022_2023-2023'!$A:$M,13,0),"")</f>
        <v>INT</v>
      </c>
    </row>
    <row r="4628" spans="1:15" s="95" customFormat="1" x14ac:dyDescent="0.2">
      <c r="A4628" s="116">
        <v>3042</v>
      </c>
      <c r="B4628" s="90" t="s">
        <v>8750</v>
      </c>
      <c r="C4628" s="90" t="s">
        <v>22</v>
      </c>
      <c r="D4628" s="90" t="s">
        <v>7781</v>
      </c>
      <c r="E4628" s="90" t="s">
        <v>1961</v>
      </c>
      <c r="F4628" s="90" t="s">
        <v>7782</v>
      </c>
      <c r="G4628" s="90" t="s">
        <v>18018</v>
      </c>
      <c r="H4628" s="90" t="s">
        <v>913</v>
      </c>
      <c r="I4628" s="90" t="s">
        <v>1137</v>
      </c>
      <c r="J4628" s="116">
        <v>299</v>
      </c>
      <c r="K4628" s="90" t="s">
        <v>1963</v>
      </c>
      <c r="L4628" s="90" t="s">
        <v>587</v>
      </c>
      <c r="M4628" s="94" t="str">
        <f t="shared" si="75"/>
        <v>FERNANDEZ Marc</v>
      </c>
      <c r="N4628" s="94" t="str">
        <f>IFERROR(VLOOKUP(A4628,'[2]CLASES-TEMPORADA 2022_2023-2023'!$A:$M,12,0),"")</f>
        <v/>
      </c>
      <c r="O4628" s="90" t="str">
        <f>IFERROR(VLOOKUP(A4628,'[2]CLASES-TEMPORADA 2022_2023-2023'!$A:$M,13,0),"")</f>
        <v/>
      </c>
    </row>
    <row r="4629" spans="1:15" s="95" customFormat="1" x14ac:dyDescent="0.2">
      <c r="A4629" s="116">
        <v>3035</v>
      </c>
      <c r="B4629" s="90" t="s">
        <v>10851</v>
      </c>
      <c r="C4629" s="90" t="s">
        <v>1432</v>
      </c>
      <c r="D4629" s="90" t="s">
        <v>56</v>
      </c>
      <c r="E4629" s="90" t="s">
        <v>5523</v>
      </c>
      <c r="F4629" s="90" t="s">
        <v>3078</v>
      </c>
      <c r="G4629" s="90" t="s">
        <v>18019</v>
      </c>
      <c r="H4629" s="90" t="s">
        <v>913</v>
      </c>
      <c r="I4629" s="90" t="s">
        <v>1238</v>
      </c>
      <c r="J4629" s="116">
        <v>10428</v>
      </c>
      <c r="K4629" s="90" t="s">
        <v>1963</v>
      </c>
      <c r="L4629" s="90" t="s">
        <v>185</v>
      </c>
      <c r="M4629" s="94" t="str">
        <f t="shared" si="75"/>
        <v>MONTALBAN Clara</v>
      </c>
      <c r="N4629" s="94" t="str">
        <f>IFERROR(VLOOKUP(A4629,'[2]CLASES-TEMPORADA 2022_2023-2023'!$A:$M,12,0),"")</f>
        <v/>
      </c>
      <c r="O4629" s="90" t="str">
        <f>IFERROR(VLOOKUP(A4629,'[2]CLASES-TEMPORADA 2022_2023-2023'!$A:$M,13,0),"")</f>
        <v/>
      </c>
    </row>
    <row r="4630" spans="1:15" s="95" customFormat="1" x14ac:dyDescent="0.2">
      <c r="A4630" s="116">
        <v>3022</v>
      </c>
      <c r="B4630" s="90" t="s">
        <v>8750</v>
      </c>
      <c r="C4630" s="90" t="s">
        <v>1416</v>
      </c>
      <c r="D4630" s="90" t="s">
        <v>102</v>
      </c>
      <c r="E4630" s="90" t="s">
        <v>6450</v>
      </c>
      <c r="F4630" s="90" t="s">
        <v>7783</v>
      </c>
      <c r="G4630" s="90" t="s">
        <v>18020</v>
      </c>
      <c r="H4630" s="90" t="s">
        <v>913</v>
      </c>
      <c r="I4630" s="90" t="s">
        <v>1172</v>
      </c>
      <c r="J4630" s="116">
        <v>729</v>
      </c>
      <c r="K4630" s="90" t="s">
        <v>1963</v>
      </c>
      <c r="L4630" s="90" t="s">
        <v>593</v>
      </c>
      <c r="M4630" s="94" t="str">
        <f t="shared" si="75"/>
        <v>RUANO Jose Alejandro</v>
      </c>
      <c r="N4630" s="94" t="str">
        <f>IFERROR(VLOOKUP(A4630,'[2]CLASES-TEMPORADA 2022_2023-2023'!$A:$M,12,0),"")</f>
        <v/>
      </c>
      <c r="O4630" s="90" t="str">
        <f>IFERROR(VLOOKUP(A4630,'[2]CLASES-TEMPORADA 2022_2023-2023'!$A:$M,13,0),"")</f>
        <v/>
      </c>
    </row>
    <row r="4631" spans="1:15" s="95" customFormat="1" x14ac:dyDescent="0.2">
      <c r="A4631" s="116">
        <v>3019</v>
      </c>
      <c r="B4631" s="90" t="s">
        <v>8750</v>
      </c>
      <c r="C4631" s="90" t="s">
        <v>3149</v>
      </c>
      <c r="D4631" s="90" t="s">
        <v>998</v>
      </c>
      <c r="E4631" s="90" t="s">
        <v>7784</v>
      </c>
      <c r="F4631" s="90" t="s">
        <v>7785</v>
      </c>
      <c r="G4631" s="90" t="s">
        <v>18021</v>
      </c>
      <c r="H4631" s="90" t="s">
        <v>913</v>
      </c>
      <c r="I4631" s="90" t="s">
        <v>1118</v>
      </c>
      <c r="J4631" s="116">
        <v>169</v>
      </c>
      <c r="K4631" s="90" t="s">
        <v>1963</v>
      </c>
      <c r="L4631" s="90" t="s">
        <v>591</v>
      </c>
      <c r="M4631" s="94" t="str">
        <f t="shared" si="75"/>
        <v>TEJERO Adolfo Antonio</v>
      </c>
      <c r="N4631" s="94" t="str">
        <f>IFERROR(VLOOKUP(A4631,'[2]CLASES-TEMPORADA 2022_2023-2023'!$A:$M,12,0),"")</f>
        <v/>
      </c>
      <c r="O4631" s="90" t="str">
        <f>IFERROR(VLOOKUP(A4631,'[2]CLASES-TEMPORADA 2022_2023-2023'!$A:$M,13,0),"")</f>
        <v/>
      </c>
    </row>
    <row r="4632" spans="1:15" s="95" customFormat="1" x14ac:dyDescent="0.2">
      <c r="A4632" s="116">
        <v>3008</v>
      </c>
      <c r="B4632" s="90" t="s">
        <v>8750</v>
      </c>
      <c r="C4632" s="90" t="s">
        <v>101</v>
      </c>
      <c r="D4632" s="90" t="s">
        <v>1690</v>
      </c>
      <c r="E4632" s="90" t="s">
        <v>3721</v>
      </c>
      <c r="F4632" s="90" t="s">
        <v>7786</v>
      </c>
      <c r="G4632" s="90" t="s">
        <v>18022</v>
      </c>
      <c r="H4632" s="90" t="s">
        <v>913</v>
      </c>
      <c r="I4632" s="90" t="s">
        <v>941</v>
      </c>
      <c r="J4632" s="116">
        <v>262</v>
      </c>
      <c r="K4632" s="90" t="s">
        <v>1963</v>
      </c>
      <c r="L4632" s="90" t="s">
        <v>587</v>
      </c>
      <c r="M4632" s="94" t="str">
        <f t="shared" si="75"/>
        <v>VIDAL Alexandre</v>
      </c>
      <c r="N4632" s="94" t="str">
        <f>IFERROR(VLOOKUP(A4632,'[2]CLASES-TEMPORADA 2022_2023-2023'!$A:$M,12,0),"")</f>
        <v/>
      </c>
      <c r="O4632" s="90" t="str">
        <f>IFERROR(VLOOKUP(A4632,'[2]CLASES-TEMPORADA 2022_2023-2023'!$A:$M,13,0),"")</f>
        <v/>
      </c>
    </row>
    <row r="4633" spans="1:15" s="95" customFormat="1" x14ac:dyDescent="0.2">
      <c r="A4633" s="116">
        <v>3006</v>
      </c>
      <c r="B4633" s="90" t="s">
        <v>10851</v>
      </c>
      <c r="C4633" s="90" t="s">
        <v>86</v>
      </c>
      <c r="D4633" s="90" t="s">
        <v>1375</v>
      </c>
      <c r="E4633" s="90" t="s">
        <v>3481</v>
      </c>
      <c r="F4633" s="90" t="s">
        <v>7787</v>
      </c>
      <c r="G4633" s="90" t="s">
        <v>18023</v>
      </c>
      <c r="H4633" s="90" t="s">
        <v>913</v>
      </c>
      <c r="I4633" s="90" t="s">
        <v>1206</v>
      </c>
      <c r="J4633" s="116">
        <v>10173</v>
      </c>
      <c r="K4633" s="90" t="s">
        <v>1963</v>
      </c>
      <c r="L4633" s="90" t="s">
        <v>587</v>
      </c>
      <c r="M4633" s="94" t="str">
        <f t="shared" si="75"/>
        <v>RAMIREZ Sara</v>
      </c>
      <c r="N4633" s="94" t="str">
        <f>IFERROR(VLOOKUP(A4633,'[2]CLASES-TEMPORADA 2022_2023-2023'!$A:$M,12,0),"")</f>
        <v/>
      </c>
      <c r="O4633" s="90" t="str">
        <f>IFERROR(VLOOKUP(A4633,'[2]CLASES-TEMPORADA 2022_2023-2023'!$A:$M,13,0),"")</f>
        <v/>
      </c>
    </row>
    <row r="4634" spans="1:15" s="95" customFormat="1" x14ac:dyDescent="0.2">
      <c r="A4634" s="116">
        <v>2976</v>
      </c>
      <c r="B4634" s="90" t="s">
        <v>8750</v>
      </c>
      <c r="C4634" s="90" t="s">
        <v>99</v>
      </c>
      <c r="D4634" s="90" t="s">
        <v>21</v>
      </c>
      <c r="E4634" s="90" t="s">
        <v>76</v>
      </c>
      <c r="F4634" s="90" t="s">
        <v>7788</v>
      </c>
      <c r="G4634" s="90" t="s">
        <v>18024</v>
      </c>
      <c r="H4634" s="90" t="s">
        <v>913</v>
      </c>
      <c r="I4634" s="90" t="s">
        <v>944</v>
      </c>
      <c r="J4634" s="116">
        <v>266</v>
      </c>
      <c r="K4634" s="90" t="s">
        <v>1963</v>
      </c>
      <c r="L4634" s="90" t="s">
        <v>583</v>
      </c>
      <c r="M4634" s="94" t="str">
        <f t="shared" si="75"/>
        <v>ALCANTARA Jose Manuel</v>
      </c>
      <c r="N4634" s="94" t="str">
        <f>IFERROR(VLOOKUP(A4634,'[2]CLASES-TEMPORADA 2022_2023-2023'!$A:$M,12,0),"")</f>
        <v/>
      </c>
      <c r="O4634" s="90" t="str">
        <f>IFERROR(VLOOKUP(A4634,'[2]CLASES-TEMPORADA 2022_2023-2023'!$A:$M,13,0),"")</f>
        <v/>
      </c>
    </row>
    <row r="4635" spans="1:15" s="95" customFormat="1" x14ac:dyDescent="0.2">
      <c r="A4635" s="116">
        <v>2967</v>
      </c>
      <c r="B4635" s="90" t="s">
        <v>8750</v>
      </c>
      <c r="C4635" s="90" t="s">
        <v>3462</v>
      </c>
      <c r="D4635" s="90" t="s">
        <v>4885</v>
      </c>
      <c r="E4635" s="90" t="s">
        <v>85</v>
      </c>
      <c r="F4635" s="90" t="s">
        <v>18025</v>
      </c>
      <c r="G4635" s="90" t="s">
        <v>18026</v>
      </c>
      <c r="H4635" s="90" t="s">
        <v>913</v>
      </c>
      <c r="I4635" s="90" t="s">
        <v>935</v>
      </c>
      <c r="J4635" s="116">
        <v>233</v>
      </c>
      <c r="K4635" s="90" t="s">
        <v>1963</v>
      </c>
      <c r="L4635" s="90" t="s">
        <v>520</v>
      </c>
      <c r="M4635" s="94" t="str">
        <f t="shared" si="75"/>
        <v>QUINTERO Diego</v>
      </c>
      <c r="N4635" s="94" t="str">
        <f>IFERROR(VLOOKUP(A4635,'[2]CLASES-TEMPORADA 2022_2023-2023'!$A:$M,12,0),"")</f>
        <v/>
      </c>
      <c r="O4635" s="90" t="str">
        <f>IFERROR(VLOOKUP(A4635,'[2]CLASES-TEMPORADA 2022_2023-2023'!$A:$M,13,0),"")</f>
        <v/>
      </c>
    </row>
    <row r="4636" spans="1:15" s="95" customFormat="1" x14ac:dyDescent="0.2">
      <c r="A4636" s="116">
        <v>2918</v>
      </c>
      <c r="B4636" s="90" t="s">
        <v>8750</v>
      </c>
      <c r="C4636" s="90" t="s">
        <v>2025</v>
      </c>
      <c r="D4636" s="90" t="s">
        <v>1022</v>
      </c>
      <c r="E4636" s="90" t="s">
        <v>20</v>
      </c>
      <c r="F4636" s="90" t="s">
        <v>7789</v>
      </c>
      <c r="G4636" s="90" t="s">
        <v>18027</v>
      </c>
      <c r="H4636" s="90" t="s">
        <v>913</v>
      </c>
      <c r="I4636" s="90" t="s">
        <v>1136</v>
      </c>
      <c r="J4636" s="116">
        <v>291</v>
      </c>
      <c r="K4636" s="90" t="s">
        <v>1963</v>
      </c>
      <c r="L4636" s="90" t="s">
        <v>587</v>
      </c>
      <c r="M4636" s="94" t="str">
        <f t="shared" si="75"/>
        <v>ARAQUE Adrian</v>
      </c>
      <c r="N4636" s="94" t="str">
        <f>IFERROR(VLOOKUP(A4636,'[2]CLASES-TEMPORADA 2022_2023-2023'!$A:$M,12,0),"")</f>
        <v/>
      </c>
      <c r="O4636" s="90" t="str">
        <f>IFERROR(VLOOKUP(A4636,'[2]CLASES-TEMPORADA 2022_2023-2023'!$A:$M,13,0),"")</f>
        <v/>
      </c>
    </row>
    <row r="4637" spans="1:15" s="95" customFormat="1" x14ac:dyDescent="0.2">
      <c r="A4637" s="116">
        <v>2908</v>
      </c>
      <c r="B4637" s="90" t="s">
        <v>8750</v>
      </c>
      <c r="C4637" s="90" t="s">
        <v>7790</v>
      </c>
      <c r="D4637" s="90" t="s">
        <v>25</v>
      </c>
      <c r="E4637" s="90" t="s">
        <v>136</v>
      </c>
      <c r="F4637" s="90" t="s">
        <v>7791</v>
      </c>
      <c r="G4637" s="90" t="s">
        <v>18028</v>
      </c>
      <c r="H4637" s="90" t="s">
        <v>913</v>
      </c>
      <c r="I4637" s="90" t="s">
        <v>1482</v>
      </c>
      <c r="J4637" s="116">
        <v>577</v>
      </c>
      <c r="K4637" s="90" t="s">
        <v>1963</v>
      </c>
      <c r="L4637" s="90" t="s">
        <v>602</v>
      </c>
      <c r="M4637" s="94" t="str">
        <f t="shared" si="75"/>
        <v>SAEZ-BRAVO Jose Maria</v>
      </c>
      <c r="N4637" s="94" t="str">
        <f>IFERROR(VLOOKUP(A4637,'[2]CLASES-TEMPORADA 2022_2023-2023'!$A:$M,12,0),"")</f>
        <v/>
      </c>
      <c r="O4637" s="90" t="str">
        <f>IFERROR(VLOOKUP(A4637,'[2]CLASES-TEMPORADA 2022_2023-2023'!$A:$M,13,0),"")</f>
        <v/>
      </c>
    </row>
    <row r="4638" spans="1:15" s="95" customFormat="1" x14ac:dyDescent="0.2">
      <c r="A4638" s="116">
        <v>2907</v>
      </c>
      <c r="B4638" s="90" t="s">
        <v>8750</v>
      </c>
      <c r="C4638" s="90" t="s">
        <v>1474</v>
      </c>
      <c r="D4638" s="90" t="s">
        <v>37</v>
      </c>
      <c r="E4638" s="90" t="s">
        <v>1426</v>
      </c>
      <c r="F4638" s="90" t="s">
        <v>18029</v>
      </c>
      <c r="G4638" s="90" t="s">
        <v>18030</v>
      </c>
      <c r="H4638" s="90" t="s">
        <v>920</v>
      </c>
      <c r="I4638" s="90" t="s">
        <v>11163</v>
      </c>
      <c r="J4638" s="116">
        <v>10478</v>
      </c>
      <c r="K4638" s="90" t="s">
        <v>1963</v>
      </c>
      <c r="L4638" s="90" t="s">
        <v>587</v>
      </c>
      <c r="M4638" s="94" t="str">
        <f t="shared" si="75"/>
        <v>SOLER Albert</v>
      </c>
      <c r="N4638" s="94" t="str">
        <f>IFERROR(VLOOKUP(A4638,'[2]CLASES-TEMPORADA 2022_2023-2023'!$A:$M,12,0),"")</f>
        <v/>
      </c>
      <c r="O4638" s="90" t="str">
        <f>IFERROR(VLOOKUP(A4638,'[2]CLASES-TEMPORADA 2022_2023-2023'!$A:$M,13,0),"")</f>
        <v/>
      </c>
    </row>
    <row r="4639" spans="1:15" s="95" customFormat="1" x14ac:dyDescent="0.2">
      <c r="A4639" s="116">
        <v>2900</v>
      </c>
      <c r="B4639" s="90" t="s">
        <v>8750</v>
      </c>
      <c r="C4639" s="90" t="s">
        <v>66</v>
      </c>
      <c r="D4639" s="90" t="s">
        <v>1527</v>
      </c>
      <c r="E4639" s="90" t="s">
        <v>64</v>
      </c>
      <c r="F4639" s="90" t="s">
        <v>4246</v>
      </c>
      <c r="G4639" s="90" t="s">
        <v>18031</v>
      </c>
      <c r="H4639" s="90" t="s">
        <v>913</v>
      </c>
      <c r="I4639" s="90" t="s">
        <v>1176</v>
      </c>
      <c r="J4639" s="116">
        <v>10133</v>
      </c>
      <c r="K4639" s="90" t="s">
        <v>1963</v>
      </c>
      <c r="L4639" s="90" t="s">
        <v>591</v>
      </c>
      <c r="M4639" s="94" t="str">
        <f t="shared" si="75"/>
        <v>MARTIN Francisco</v>
      </c>
      <c r="N4639" s="94" t="str">
        <f>IFERROR(VLOOKUP(A4639,'[2]CLASES-TEMPORADA 2022_2023-2023'!$A:$M,12,0),"")</f>
        <v/>
      </c>
      <c r="O4639" s="90" t="str">
        <f>IFERROR(VLOOKUP(A4639,'[2]CLASES-TEMPORADA 2022_2023-2023'!$A:$M,13,0),"")</f>
        <v/>
      </c>
    </row>
    <row r="4640" spans="1:15" s="95" customFormat="1" x14ac:dyDescent="0.2">
      <c r="A4640" s="116">
        <v>2890</v>
      </c>
      <c r="B4640" s="90" t="s">
        <v>8750</v>
      </c>
      <c r="C4640" s="90" t="s">
        <v>1054</v>
      </c>
      <c r="D4640" s="90" t="s">
        <v>1442</v>
      </c>
      <c r="E4640" s="90" t="s">
        <v>41</v>
      </c>
      <c r="F4640" s="90" t="s">
        <v>7792</v>
      </c>
      <c r="G4640" s="90" t="s">
        <v>18032</v>
      </c>
      <c r="H4640" s="90" t="s">
        <v>913</v>
      </c>
      <c r="I4640" s="90" t="s">
        <v>932</v>
      </c>
      <c r="J4640" s="116">
        <v>165</v>
      </c>
      <c r="K4640" s="90" t="s">
        <v>1963</v>
      </c>
      <c r="L4640" s="90" t="s">
        <v>599</v>
      </c>
      <c r="M4640" s="94" t="str">
        <f t="shared" si="75"/>
        <v>BARRIUSO David</v>
      </c>
      <c r="N4640" s="94" t="str">
        <f>IFERROR(VLOOKUP(A4640,'[2]CLASES-TEMPORADA 2022_2023-2023'!$A:$M,12,0),"")</f>
        <v/>
      </c>
      <c r="O4640" s="90" t="str">
        <f>IFERROR(VLOOKUP(A4640,'[2]CLASES-TEMPORADA 2022_2023-2023'!$A:$M,13,0),"")</f>
        <v/>
      </c>
    </row>
    <row r="4641" spans="1:15" s="95" customFormat="1" x14ac:dyDescent="0.2">
      <c r="A4641" s="116">
        <v>2875</v>
      </c>
      <c r="B4641" s="90" t="s">
        <v>8750</v>
      </c>
      <c r="C4641" s="90" t="s">
        <v>1730</v>
      </c>
      <c r="D4641" s="90" t="s">
        <v>87</v>
      </c>
      <c r="E4641" s="90" t="s">
        <v>7793</v>
      </c>
      <c r="F4641" s="90" t="s">
        <v>7794</v>
      </c>
      <c r="G4641" s="90" t="s">
        <v>18033</v>
      </c>
      <c r="H4641" s="90" t="s">
        <v>913</v>
      </c>
      <c r="I4641" s="90" t="s">
        <v>968</v>
      </c>
      <c r="J4641" s="116">
        <v>115</v>
      </c>
      <c r="K4641" s="90" t="s">
        <v>1963</v>
      </c>
      <c r="L4641" s="90" t="s">
        <v>586</v>
      </c>
      <c r="M4641" s="94" t="str">
        <f t="shared" si="75"/>
        <v>MURIEL David Cristian</v>
      </c>
      <c r="N4641" s="94" t="str">
        <f>IFERROR(VLOOKUP(A4641,'[2]CLASES-TEMPORADA 2022_2023-2023'!$A:$M,12,0),"")</f>
        <v/>
      </c>
      <c r="O4641" s="90" t="str">
        <f>IFERROR(VLOOKUP(A4641,'[2]CLASES-TEMPORADA 2022_2023-2023'!$A:$M,13,0),"")</f>
        <v/>
      </c>
    </row>
    <row r="4642" spans="1:15" s="95" customFormat="1" x14ac:dyDescent="0.2">
      <c r="A4642" s="116">
        <v>2856</v>
      </c>
      <c r="B4642" s="90" t="s">
        <v>8750</v>
      </c>
      <c r="C4642" s="90" t="s">
        <v>96</v>
      </c>
      <c r="D4642" s="90" t="s">
        <v>1266</v>
      </c>
      <c r="E4642" s="90" t="s">
        <v>1961</v>
      </c>
      <c r="F4642" s="90" t="s">
        <v>7795</v>
      </c>
      <c r="G4642" s="90" t="s">
        <v>18034</v>
      </c>
      <c r="H4642" s="90" t="s">
        <v>913</v>
      </c>
      <c r="I4642" s="90" t="s">
        <v>1126</v>
      </c>
      <c r="J4642" s="116">
        <v>128</v>
      </c>
      <c r="K4642" s="90" t="s">
        <v>1963</v>
      </c>
      <c r="L4642" s="90" t="s">
        <v>587</v>
      </c>
      <c r="M4642" s="94" t="str">
        <f t="shared" si="75"/>
        <v>DURAN Marc</v>
      </c>
      <c r="N4642" s="94" t="str">
        <f>IFERROR(VLOOKUP(A4642,'[2]CLASES-TEMPORADA 2022_2023-2023'!$A:$M,12,0),"")</f>
        <v/>
      </c>
      <c r="O4642" s="90" t="str">
        <f>IFERROR(VLOOKUP(A4642,'[2]CLASES-TEMPORADA 2022_2023-2023'!$A:$M,13,0),"")</f>
        <v/>
      </c>
    </row>
    <row r="4643" spans="1:15" s="95" customFormat="1" x14ac:dyDescent="0.2">
      <c r="A4643" s="116">
        <v>2852</v>
      </c>
      <c r="B4643" s="90" t="s">
        <v>10851</v>
      </c>
      <c r="C4643" s="90" t="s">
        <v>1432</v>
      </c>
      <c r="D4643" s="90" t="s">
        <v>1764</v>
      </c>
      <c r="E4643" s="90" t="s">
        <v>3189</v>
      </c>
      <c r="F4643" s="90" t="s">
        <v>18035</v>
      </c>
      <c r="G4643" s="90" t="s">
        <v>18036</v>
      </c>
      <c r="H4643" s="90" t="s">
        <v>913</v>
      </c>
      <c r="I4643" s="90" t="s">
        <v>1238</v>
      </c>
      <c r="J4643" s="116">
        <v>10428</v>
      </c>
      <c r="K4643" s="90" t="s">
        <v>1963</v>
      </c>
      <c r="L4643" s="90" t="s">
        <v>185</v>
      </c>
      <c r="M4643" s="94" t="str">
        <f t="shared" si="75"/>
        <v>MONTALBAN Patricia</v>
      </c>
      <c r="N4643" s="94" t="str">
        <f>IFERROR(VLOOKUP(A4643,'[2]CLASES-TEMPORADA 2022_2023-2023'!$A:$M,12,0),"")</f>
        <v/>
      </c>
      <c r="O4643" s="90" t="str">
        <f>IFERROR(VLOOKUP(A4643,'[2]CLASES-TEMPORADA 2022_2023-2023'!$A:$M,13,0),"")</f>
        <v/>
      </c>
    </row>
    <row r="4644" spans="1:15" s="95" customFormat="1" x14ac:dyDescent="0.2">
      <c r="A4644" s="116">
        <v>2844</v>
      </c>
      <c r="B4644" s="90" t="s">
        <v>8750</v>
      </c>
      <c r="C4644" s="90" t="s">
        <v>4190</v>
      </c>
      <c r="D4644" s="90" t="s">
        <v>19</v>
      </c>
      <c r="E4644" s="90" t="s">
        <v>2329</v>
      </c>
      <c r="F4644" s="90" t="s">
        <v>7796</v>
      </c>
      <c r="G4644" s="90" t="s">
        <v>18037</v>
      </c>
      <c r="H4644" s="90" t="s">
        <v>913</v>
      </c>
      <c r="I4644" s="90" t="s">
        <v>3208</v>
      </c>
      <c r="J4644" s="116">
        <v>155</v>
      </c>
      <c r="K4644" s="90" t="s">
        <v>1963</v>
      </c>
      <c r="L4644" s="90" t="s">
        <v>602</v>
      </c>
      <c r="M4644" s="94" t="str">
        <f t="shared" si="75"/>
        <v>DEL CAMPO Jose David</v>
      </c>
      <c r="N4644" s="94" t="str">
        <f>IFERROR(VLOOKUP(A4644,'[2]CLASES-TEMPORADA 2022_2023-2023'!$A:$M,12,0),"")</f>
        <v/>
      </c>
      <c r="O4644" s="90" t="str">
        <f>IFERROR(VLOOKUP(A4644,'[2]CLASES-TEMPORADA 2022_2023-2023'!$A:$M,13,0),"")</f>
        <v/>
      </c>
    </row>
    <row r="4645" spans="1:15" s="95" customFormat="1" x14ac:dyDescent="0.2">
      <c r="A4645" s="116">
        <v>2833</v>
      </c>
      <c r="B4645" s="90" t="s">
        <v>8750</v>
      </c>
      <c r="C4645" s="90" t="s">
        <v>1432</v>
      </c>
      <c r="D4645" s="90" t="s">
        <v>56</v>
      </c>
      <c r="E4645" s="90" t="s">
        <v>52</v>
      </c>
      <c r="F4645" s="90" t="s">
        <v>7797</v>
      </c>
      <c r="G4645" s="90" t="s">
        <v>18038</v>
      </c>
      <c r="H4645" s="90" t="s">
        <v>913</v>
      </c>
      <c r="I4645" s="90" t="s">
        <v>1177</v>
      </c>
      <c r="J4645" s="116">
        <v>80</v>
      </c>
      <c r="K4645" s="90" t="s">
        <v>1963</v>
      </c>
      <c r="L4645" s="90" t="s">
        <v>185</v>
      </c>
      <c r="M4645" s="94" t="str">
        <f t="shared" si="75"/>
        <v>MONTALBAN Jose Antonio</v>
      </c>
      <c r="N4645" s="94" t="str">
        <f>IFERROR(VLOOKUP(A4645,'[2]CLASES-TEMPORADA 2022_2023-2023'!$A:$M,12,0),"")</f>
        <v/>
      </c>
      <c r="O4645" s="90" t="str">
        <f>IFERROR(VLOOKUP(A4645,'[2]CLASES-TEMPORADA 2022_2023-2023'!$A:$M,13,0),"")</f>
        <v/>
      </c>
    </row>
    <row r="4646" spans="1:15" s="95" customFormat="1" x14ac:dyDescent="0.2">
      <c r="A4646" s="116">
        <v>2831</v>
      </c>
      <c r="B4646" s="90" t="s">
        <v>8750</v>
      </c>
      <c r="C4646" s="90" t="s">
        <v>69</v>
      </c>
      <c r="D4646" s="90" t="s">
        <v>1431</v>
      </c>
      <c r="E4646" s="90" t="s">
        <v>110</v>
      </c>
      <c r="F4646" s="90" t="s">
        <v>7798</v>
      </c>
      <c r="G4646" s="90" t="s">
        <v>18039</v>
      </c>
      <c r="H4646" s="90" t="s">
        <v>913</v>
      </c>
      <c r="I4646" s="90" t="s">
        <v>921</v>
      </c>
      <c r="J4646" s="116">
        <v>78</v>
      </c>
      <c r="K4646" s="90" t="s">
        <v>1963</v>
      </c>
      <c r="L4646" s="90" t="s">
        <v>583</v>
      </c>
      <c r="M4646" s="94" t="str">
        <f t="shared" si="75"/>
        <v>PEREZ Alvaro</v>
      </c>
      <c r="N4646" s="94" t="str">
        <f>IFERROR(VLOOKUP(A4646,'[2]CLASES-TEMPORADA 2022_2023-2023'!$A:$M,12,0),"")</f>
        <v/>
      </c>
      <c r="O4646" s="90" t="str">
        <f>IFERROR(VLOOKUP(A4646,'[2]CLASES-TEMPORADA 2022_2023-2023'!$A:$M,13,0),"")</f>
        <v/>
      </c>
    </row>
    <row r="4647" spans="1:15" s="95" customFormat="1" x14ac:dyDescent="0.2">
      <c r="A4647" s="116">
        <v>2829</v>
      </c>
      <c r="B4647" s="90" t="s">
        <v>8750</v>
      </c>
      <c r="C4647" s="90" t="s">
        <v>21</v>
      </c>
      <c r="D4647" s="90" t="s">
        <v>28</v>
      </c>
      <c r="E4647" s="90" t="s">
        <v>7799</v>
      </c>
      <c r="F4647" s="90" t="s">
        <v>7800</v>
      </c>
      <c r="G4647" s="90" t="s">
        <v>18040</v>
      </c>
      <c r="H4647" s="90" t="s">
        <v>913</v>
      </c>
      <c r="I4647" s="90" t="s">
        <v>921</v>
      </c>
      <c r="J4647" s="116">
        <v>78</v>
      </c>
      <c r="K4647" s="90" t="s">
        <v>1963</v>
      </c>
      <c r="L4647" s="90" t="s">
        <v>583</v>
      </c>
      <c r="M4647" s="94" t="str">
        <f t="shared" si="75"/>
        <v>GARCIA Antonio Emilio</v>
      </c>
      <c r="N4647" s="94" t="str">
        <f>IFERROR(VLOOKUP(A4647,'[2]CLASES-TEMPORADA 2022_2023-2023'!$A:$M,12,0),"")</f>
        <v/>
      </c>
      <c r="O4647" s="90" t="str">
        <f>IFERROR(VLOOKUP(A4647,'[2]CLASES-TEMPORADA 2022_2023-2023'!$A:$M,13,0),"")</f>
        <v/>
      </c>
    </row>
    <row r="4648" spans="1:15" s="95" customFormat="1" x14ac:dyDescent="0.2">
      <c r="A4648" s="116">
        <v>2825</v>
      </c>
      <c r="B4648" s="90" t="s">
        <v>10851</v>
      </c>
      <c r="C4648" s="90" t="s">
        <v>35</v>
      </c>
      <c r="D4648" s="90" t="s">
        <v>1818</v>
      </c>
      <c r="E4648" s="90" t="s">
        <v>7801</v>
      </c>
      <c r="F4648" s="90" t="s">
        <v>7438</v>
      </c>
      <c r="G4648" s="90" t="s">
        <v>18041</v>
      </c>
      <c r="H4648" s="90" t="s">
        <v>909</v>
      </c>
      <c r="I4648" s="90" t="s">
        <v>1122</v>
      </c>
      <c r="J4648" s="116">
        <v>10275</v>
      </c>
      <c r="K4648" s="90" t="s">
        <v>1963</v>
      </c>
      <c r="L4648" s="90" t="s">
        <v>587</v>
      </c>
      <c r="M4648" s="94" t="str">
        <f t="shared" si="75"/>
        <v>GRANADOS Elisabeth</v>
      </c>
      <c r="N4648" s="94" t="str">
        <f>IFERROR(VLOOKUP(A4648,'[2]CLASES-TEMPORADA 2022_2023-2023'!$A:$M,12,0),"")</f>
        <v/>
      </c>
      <c r="O4648" s="90" t="str">
        <f>IFERROR(VLOOKUP(A4648,'[2]CLASES-TEMPORADA 2022_2023-2023'!$A:$M,13,0),"")</f>
        <v/>
      </c>
    </row>
    <row r="4649" spans="1:15" s="95" customFormat="1" x14ac:dyDescent="0.2">
      <c r="A4649" s="116">
        <v>2784</v>
      </c>
      <c r="B4649" s="90" t="s">
        <v>8750</v>
      </c>
      <c r="C4649" s="90" t="s">
        <v>1422</v>
      </c>
      <c r="D4649" s="90" t="s">
        <v>1423</v>
      </c>
      <c r="E4649" s="90" t="s">
        <v>2725</v>
      </c>
      <c r="F4649" s="90" t="s">
        <v>7802</v>
      </c>
      <c r="G4649" s="90" t="s">
        <v>18042</v>
      </c>
      <c r="H4649" s="90" t="s">
        <v>913</v>
      </c>
      <c r="I4649" s="90" t="s">
        <v>2495</v>
      </c>
      <c r="J4649" s="116">
        <v>10193</v>
      </c>
      <c r="K4649" s="90" t="s">
        <v>1963</v>
      </c>
      <c r="L4649" s="90" t="s">
        <v>588</v>
      </c>
      <c r="M4649" s="94" t="str">
        <f t="shared" si="75"/>
        <v>LEGARRA Julen</v>
      </c>
      <c r="N4649" s="94" t="str">
        <f>IFERROR(VLOOKUP(A4649,'[2]CLASES-TEMPORADA 2022_2023-2023'!$A:$M,12,0),"")</f>
        <v/>
      </c>
      <c r="O4649" s="90" t="str">
        <f>IFERROR(VLOOKUP(A4649,'[2]CLASES-TEMPORADA 2022_2023-2023'!$A:$M,13,0),"")</f>
        <v/>
      </c>
    </row>
    <row r="4650" spans="1:15" s="95" customFormat="1" x14ac:dyDescent="0.2">
      <c r="A4650" s="116">
        <v>2782</v>
      </c>
      <c r="B4650" s="90" t="s">
        <v>8750</v>
      </c>
      <c r="C4650" s="90" t="s">
        <v>86</v>
      </c>
      <c r="D4650" s="90" t="s">
        <v>1375</v>
      </c>
      <c r="E4650" s="90" t="s">
        <v>45</v>
      </c>
      <c r="F4650" s="90" t="s">
        <v>7803</v>
      </c>
      <c r="G4650" s="90" t="s">
        <v>18043</v>
      </c>
      <c r="H4650" s="90" t="s">
        <v>913</v>
      </c>
      <c r="I4650" s="90" t="s">
        <v>1065</v>
      </c>
      <c r="J4650" s="116">
        <v>10040</v>
      </c>
      <c r="K4650" s="90" t="s">
        <v>1963</v>
      </c>
      <c r="L4650" s="90" t="s">
        <v>184</v>
      </c>
      <c r="M4650" s="94" t="str">
        <f t="shared" si="75"/>
        <v>RAMIREZ Jose</v>
      </c>
      <c r="N4650" s="94" t="str">
        <f>IFERROR(VLOOKUP(A4650,'[2]CLASES-TEMPORADA 2022_2023-2023'!$A:$M,12,0),"")</f>
        <v/>
      </c>
      <c r="O4650" s="90" t="str">
        <f>IFERROR(VLOOKUP(A4650,'[2]CLASES-TEMPORADA 2022_2023-2023'!$A:$M,13,0),"")</f>
        <v/>
      </c>
    </row>
    <row r="4651" spans="1:15" s="95" customFormat="1" x14ac:dyDescent="0.2">
      <c r="A4651" s="116">
        <v>2776</v>
      </c>
      <c r="B4651" s="90" t="s">
        <v>10851</v>
      </c>
      <c r="C4651" s="90" t="s">
        <v>22</v>
      </c>
      <c r="D4651" s="90" t="s">
        <v>25</v>
      </c>
      <c r="E4651" s="90" t="s">
        <v>2833</v>
      </c>
      <c r="F4651" s="90" t="s">
        <v>7804</v>
      </c>
      <c r="G4651" s="90" t="s">
        <v>18044</v>
      </c>
      <c r="H4651" s="90" t="s">
        <v>920</v>
      </c>
      <c r="I4651" s="90" t="s">
        <v>1060</v>
      </c>
      <c r="J4651" s="116">
        <v>353</v>
      </c>
      <c r="K4651" s="90" t="s">
        <v>1963</v>
      </c>
      <c r="L4651" s="90" t="s">
        <v>583</v>
      </c>
      <c r="M4651" s="94" t="str">
        <f t="shared" si="75"/>
        <v>FERNANDEZ Blanca</v>
      </c>
      <c r="N4651" s="94" t="str">
        <f>IFERROR(VLOOKUP(A4651,'[2]CLASES-TEMPORADA 2022_2023-2023'!$A:$M,12,0),"")</f>
        <v/>
      </c>
      <c r="O4651" s="90" t="str">
        <f>IFERROR(VLOOKUP(A4651,'[2]CLASES-TEMPORADA 2022_2023-2023'!$A:$M,13,0),"")</f>
        <v/>
      </c>
    </row>
    <row r="4652" spans="1:15" s="95" customFormat="1" x14ac:dyDescent="0.2">
      <c r="A4652" s="116">
        <v>2768</v>
      </c>
      <c r="B4652" s="90" t="s">
        <v>8750</v>
      </c>
      <c r="C4652" s="90" t="s">
        <v>7805</v>
      </c>
      <c r="D4652" s="90" t="s">
        <v>998</v>
      </c>
      <c r="E4652" s="90" t="s">
        <v>2320</v>
      </c>
      <c r="F4652" s="90" t="s">
        <v>7806</v>
      </c>
      <c r="G4652" s="90" t="s">
        <v>18045</v>
      </c>
      <c r="H4652" s="90" t="s">
        <v>913</v>
      </c>
      <c r="I4652" s="90" t="s">
        <v>1197</v>
      </c>
      <c r="J4652" s="116">
        <v>304</v>
      </c>
      <c r="K4652" s="90" t="s">
        <v>1963</v>
      </c>
      <c r="L4652" s="90" t="s">
        <v>591</v>
      </c>
      <c r="M4652" s="94" t="str">
        <f t="shared" si="75"/>
        <v>ANERA Juan Manuel</v>
      </c>
      <c r="N4652" s="94" t="str">
        <f>IFERROR(VLOOKUP(A4652,'[2]CLASES-TEMPORADA 2022_2023-2023'!$A:$M,12,0),"")</f>
        <v/>
      </c>
      <c r="O4652" s="90" t="str">
        <f>IFERROR(VLOOKUP(A4652,'[2]CLASES-TEMPORADA 2022_2023-2023'!$A:$M,13,0),"")</f>
        <v/>
      </c>
    </row>
    <row r="4653" spans="1:15" s="95" customFormat="1" x14ac:dyDescent="0.2">
      <c r="A4653" s="116">
        <v>2762</v>
      </c>
      <c r="B4653" s="90" t="s">
        <v>8750</v>
      </c>
      <c r="C4653" s="90" t="s">
        <v>3488</v>
      </c>
      <c r="D4653" s="90" t="s">
        <v>138</v>
      </c>
      <c r="E4653" s="90" t="s">
        <v>126</v>
      </c>
      <c r="F4653" s="90" t="s">
        <v>7807</v>
      </c>
      <c r="G4653" s="90" t="s">
        <v>18046</v>
      </c>
      <c r="H4653" s="90" t="s">
        <v>913</v>
      </c>
      <c r="I4653" s="90" t="s">
        <v>1169</v>
      </c>
      <c r="J4653" s="116">
        <v>678</v>
      </c>
      <c r="K4653" s="90" t="s">
        <v>1963</v>
      </c>
      <c r="L4653" s="90" t="s">
        <v>586</v>
      </c>
      <c r="M4653" s="94" t="str">
        <f t="shared" si="75"/>
        <v>MERINO Pablo</v>
      </c>
      <c r="N4653" s="94" t="str">
        <f>IFERROR(VLOOKUP(A4653,'[2]CLASES-TEMPORADA 2022_2023-2023'!$A:$M,12,0),"")</f>
        <v/>
      </c>
      <c r="O4653" s="90" t="str">
        <f>IFERROR(VLOOKUP(A4653,'[2]CLASES-TEMPORADA 2022_2023-2023'!$A:$M,13,0),"")</f>
        <v/>
      </c>
    </row>
    <row r="4654" spans="1:15" s="95" customFormat="1" x14ac:dyDescent="0.2">
      <c r="A4654" s="116">
        <v>2754</v>
      </c>
      <c r="B4654" s="90" t="s">
        <v>8750</v>
      </c>
      <c r="C4654" s="90" t="s">
        <v>1386</v>
      </c>
      <c r="D4654" s="90" t="s">
        <v>7808</v>
      </c>
      <c r="E4654" s="90" t="s">
        <v>1079</v>
      </c>
      <c r="F4654" s="90" t="s">
        <v>7809</v>
      </c>
      <c r="G4654" s="90" t="s">
        <v>18047</v>
      </c>
      <c r="H4654" s="90" t="s">
        <v>913</v>
      </c>
      <c r="I4654" s="90" t="s">
        <v>966</v>
      </c>
      <c r="J4654" s="116">
        <v>502</v>
      </c>
      <c r="K4654" s="90" t="s">
        <v>1963</v>
      </c>
      <c r="L4654" s="90" t="s">
        <v>520</v>
      </c>
      <c r="M4654" s="94" t="str">
        <f t="shared" si="75"/>
        <v>IGLESIAS Hugo</v>
      </c>
      <c r="N4654" s="94" t="str">
        <f>IFERROR(VLOOKUP(A4654,'[2]CLASES-TEMPORADA 2022_2023-2023'!$A:$M,12,0),"")</f>
        <v/>
      </c>
      <c r="O4654" s="90" t="str">
        <f>IFERROR(VLOOKUP(A4654,'[2]CLASES-TEMPORADA 2022_2023-2023'!$A:$M,13,0),"")</f>
        <v/>
      </c>
    </row>
    <row r="4655" spans="1:15" s="95" customFormat="1" x14ac:dyDescent="0.2">
      <c r="A4655" s="116">
        <v>2748</v>
      </c>
      <c r="B4655" s="90" t="s">
        <v>10851</v>
      </c>
      <c r="C4655" s="90" t="s">
        <v>4119</v>
      </c>
      <c r="D4655" s="90" t="s">
        <v>942</v>
      </c>
      <c r="E4655" s="90" t="s">
        <v>4265</v>
      </c>
      <c r="F4655" s="90" t="s">
        <v>7810</v>
      </c>
      <c r="G4655" s="90" t="s">
        <v>18048</v>
      </c>
      <c r="H4655" s="90" t="s">
        <v>913</v>
      </c>
      <c r="I4655" s="90" t="s">
        <v>1139</v>
      </c>
      <c r="J4655" s="116">
        <v>52</v>
      </c>
      <c r="K4655" s="90" t="s">
        <v>1963</v>
      </c>
      <c r="L4655" s="90" t="s">
        <v>598</v>
      </c>
      <c r="M4655" s="94" t="str">
        <f t="shared" si="75"/>
        <v>LAGO Tatiana</v>
      </c>
      <c r="N4655" s="94" t="str">
        <f>IFERROR(VLOOKUP(A4655,'[2]CLASES-TEMPORADA 2022_2023-2023'!$A:$M,12,0),"")</f>
        <v/>
      </c>
      <c r="O4655" s="90" t="str">
        <f>IFERROR(VLOOKUP(A4655,'[2]CLASES-TEMPORADA 2022_2023-2023'!$A:$M,13,0),"")</f>
        <v/>
      </c>
    </row>
    <row r="4656" spans="1:15" s="95" customFormat="1" x14ac:dyDescent="0.2">
      <c r="A4656" s="116">
        <v>2744</v>
      </c>
      <c r="B4656" s="90" t="s">
        <v>8750</v>
      </c>
      <c r="C4656" s="90" t="s">
        <v>1998</v>
      </c>
      <c r="D4656" s="90" t="s">
        <v>22</v>
      </c>
      <c r="E4656" s="90" t="s">
        <v>3980</v>
      </c>
      <c r="F4656" s="90" t="s">
        <v>7811</v>
      </c>
      <c r="G4656" s="90" t="s">
        <v>18049</v>
      </c>
      <c r="H4656" s="90" t="s">
        <v>913</v>
      </c>
      <c r="I4656" s="90" t="s">
        <v>1126</v>
      </c>
      <c r="J4656" s="116">
        <v>128</v>
      </c>
      <c r="K4656" s="90" t="s">
        <v>1963</v>
      </c>
      <c r="L4656" s="90" t="s">
        <v>587</v>
      </c>
      <c r="M4656" s="94" t="str">
        <f t="shared" si="75"/>
        <v>MIR Oriol</v>
      </c>
      <c r="N4656" s="94" t="str">
        <f>IFERROR(VLOOKUP(A4656,'[2]CLASES-TEMPORADA 2022_2023-2023'!$A:$M,12,0),"")</f>
        <v/>
      </c>
      <c r="O4656" s="90" t="str">
        <f>IFERROR(VLOOKUP(A4656,'[2]CLASES-TEMPORADA 2022_2023-2023'!$A:$M,13,0),"")</f>
        <v/>
      </c>
    </row>
    <row r="4657" spans="1:15" s="95" customFormat="1" x14ac:dyDescent="0.2">
      <c r="A4657" s="116">
        <v>2739</v>
      </c>
      <c r="B4657" s="90" t="s">
        <v>8750</v>
      </c>
      <c r="C4657" s="90" t="s">
        <v>18050</v>
      </c>
      <c r="D4657" s="90" t="s">
        <v>8089</v>
      </c>
      <c r="E4657" s="90" t="s">
        <v>2418</v>
      </c>
      <c r="F4657" s="90" t="s">
        <v>18051</v>
      </c>
      <c r="G4657" s="90" t="s">
        <v>18052</v>
      </c>
      <c r="H4657" s="90" t="s">
        <v>920</v>
      </c>
      <c r="I4657" s="90" t="s">
        <v>1008</v>
      </c>
      <c r="J4657" s="116">
        <v>10086</v>
      </c>
      <c r="K4657" s="90" t="s">
        <v>1963</v>
      </c>
      <c r="L4657" s="90" t="s">
        <v>588</v>
      </c>
      <c r="M4657" s="94" t="str">
        <f t="shared" si="75"/>
        <v>IARTZA Jon</v>
      </c>
      <c r="N4657" s="94" t="str">
        <f>IFERROR(VLOOKUP(A4657,'[2]CLASES-TEMPORADA 2022_2023-2023'!$A:$M,12,0),"")</f>
        <v/>
      </c>
      <c r="O4657" s="90" t="str">
        <f>IFERROR(VLOOKUP(A4657,'[2]CLASES-TEMPORADA 2022_2023-2023'!$A:$M,13,0),"")</f>
        <v/>
      </c>
    </row>
    <row r="4658" spans="1:15" s="95" customFormat="1" x14ac:dyDescent="0.2">
      <c r="A4658" s="116">
        <v>2726</v>
      </c>
      <c r="B4658" s="90" t="s">
        <v>8750</v>
      </c>
      <c r="C4658" s="90" t="s">
        <v>1357</v>
      </c>
      <c r="D4658" s="90" t="s">
        <v>46</v>
      </c>
      <c r="E4658" s="90" t="s">
        <v>48</v>
      </c>
      <c r="F4658" s="90" t="s">
        <v>7812</v>
      </c>
      <c r="G4658" s="90" t="s">
        <v>18053</v>
      </c>
      <c r="H4658" s="90" t="s">
        <v>913</v>
      </c>
      <c r="I4658" s="90" t="s">
        <v>873</v>
      </c>
      <c r="J4658" s="116">
        <v>10427</v>
      </c>
      <c r="K4658" s="90" t="s">
        <v>1963</v>
      </c>
      <c r="L4658" s="90" t="s">
        <v>583</v>
      </c>
      <c r="M4658" s="94" t="str">
        <f t="shared" si="75"/>
        <v>BENITO Javier</v>
      </c>
      <c r="N4658" s="94" t="str">
        <f>IFERROR(VLOOKUP(A4658,'[2]CLASES-TEMPORADA 2022_2023-2023'!$A:$M,12,0),"")</f>
        <v/>
      </c>
      <c r="O4658" s="90" t="str">
        <f>IFERROR(VLOOKUP(A4658,'[2]CLASES-TEMPORADA 2022_2023-2023'!$A:$M,13,0),"")</f>
        <v/>
      </c>
    </row>
    <row r="4659" spans="1:15" s="95" customFormat="1" x14ac:dyDescent="0.2">
      <c r="A4659" s="116">
        <v>2719</v>
      </c>
      <c r="B4659" s="90" t="s">
        <v>8750</v>
      </c>
      <c r="C4659" s="90" t="s">
        <v>942</v>
      </c>
      <c r="D4659" s="90" t="s">
        <v>21</v>
      </c>
      <c r="E4659" s="90" t="s">
        <v>943</v>
      </c>
      <c r="F4659" s="90" t="s">
        <v>7813</v>
      </c>
      <c r="G4659" s="90" t="s">
        <v>18054</v>
      </c>
      <c r="H4659" s="90" t="s">
        <v>913</v>
      </c>
      <c r="I4659" s="90" t="s">
        <v>941</v>
      </c>
      <c r="J4659" s="116">
        <v>262</v>
      </c>
      <c r="K4659" s="90" t="s">
        <v>1963</v>
      </c>
      <c r="L4659" s="90" t="s">
        <v>587</v>
      </c>
      <c r="M4659" s="94" t="str">
        <f t="shared" si="75"/>
        <v>MORALES Jordi</v>
      </c>
      <c r="N4659" s="94">
        <f>IFERROR(VLOOKUP(A4659,'[2]CLASES-TEMPORADA 2022_2023-2023'!$A:$M,12,0),"")</f>
        <v>7</v>
      </c>
      <c r="O4659" s="90">
        <f>IFERROR(VLOOKUP(A4659,'[2]CLASES-TEMPORADA 2022_2023-2023'!$A:$M,13,0),"")</f>
        <v>0</v>
      </c>
    </row>
    <row r="4660" spans="1:15" s="95" customFormat="1" x14ac:dyDescent="0.2">
      <c r="A4660" s="116">
        <v>2718</v>
      </c>
      <c r="B4660" s="90" t="s">
        <v>8750</v>
      </c>
      <c r="C4660" s="90" t="s">
        <v>1430</v>
      </c>
      <c r="D4660" s="90" t="s">
        <v>84</v>
      </c>
      <c r="E4660" s="90" t="s">
        <v>7814</v>
      </c>
      <c r="F4660" s="90" t="s">
        <v>7815</v>
      </c>
      <c r="G4660" s="90" t="s">
        <v>18055</v>
      </c>
      <c r="H4660" s="90" t="s">
        <v>913</v>
      </c>
      <c r="I4660" s="90" t="s">
        <v>979</v>
      </c>
      <c r="J4660" s="116">
        <v>634</v>
      </c>
      <c r="K4660" s="90" t="s">
        <v>1963</v>
      </c>
      <c r="L4660" s="90" t="s">
        <v>593</v>
      </c>
      <c r="M4660" s="94" t="str">
        <f t="shared" si="75"/>
        <v>BACALLADO Tomas Javier</v>
      </c>
      <c r="N4660" s="94" t="str">
        <f>IFERROR(VLOOKUP(A4660,'[2]CLASES-TEMPORADA 2022_2023-2023'!$A:$M,12,0),"")</f>
        <v/>
      </c>
      <c r="O4660" s="90" t="str">
        <f>IFERROR(VLOOKUP(A4660,'[2]CLASES-TEMPORADA 2022_2023-2023'!$A:$M,13,0),"")</f>
        <v/>
      </c>
    </row>
    <row r="4661" spans="1:15" s="95" customFormat="1" x14ac:dyDescent="0.2">
      <c r="A4661" s="116">
        <v>2717</v>
      </c>
      <c r="B4661" s="90" t="s">
        <v>8750</v>
      </c>
      <c r="C4661" s="90" t="s">
        <v>1453</v>
      </c>
      <c r="D4661" s="90" t="s">
        <v>1820</v>
      </c>
      <c r="E4661" s="90" t="s">
        <v>943</v>
      </c>
      <c r="F4661" s="90" t="s">
        <v>7816</v>
      </c>
      <c r="G4661" s="90" t="s">
        <v>18056</v>
      </c>
      <c r="H4661" s="90" t="s">
        <v>920</v>
      </c>
      <c r="I4661" s="90" t="s">
        <v>946</v>
      </c>
      <c r="J4661" s="116">
        <v>268</v>
      </c>
      <c r="K4661" s="90" t="s">
        <v>1963</v>
      </c>
      <c r="L4661" s="90" t="s">
        <v>587</v>
      </c>
      <c r="M4661" s="94" t="str">
        <f t="shared" si="75"/>
        <v>ROSELLO Jordi</v>
      </c>
      <c r="N4661" s="94" t="str">
        <f>IFERROR(VLOOKUP(A4661,'[2]CLASES-TEMPORADA 2022_2023-2023'!$A:$M,12,0),"")</f>
        <v/>
      </c>
      <c r="O4661" s="90" t="str">
        <f>IFERROR(VLOOKUP(A4661,'[2]CLASES-TEMPORADA 2022_2023-2023'!$A:$M,13,0),"")</f>
        <v/>
      </c>
    </row>
    <row r="4662" spans="1:15" s="95" customFormat="1" x14ac:dyDescent="0.2">
      <c r="A4662" s="116">
        <v>2697</v>
      </c>
      <c r="B4662" s="90" t="s">
        <v>8750</v>
      </c>
      <c r="C4662" s="90" t="s">
        <v>1626</v>
      </c>
      <c r="D4662" s="90" t="s">
        <v>7817</v>
      </c>
      <c r="E4662" s="90" t="s">
        <v>63</v>
      </c>
      <c r="F4662" s="90" t="s">
        <v>7818</v>
      </c>
      <c r="G4662" s="90" t="s">
        <v>18057</v>
      </c>
      <c r="H4662" s="90" t="s">
        <v>913</v>
      </c>
      <c r="I4662" s="90" t="s">
        <v>673</v>
      </c>
      <c r="J4662" s="116">
        <v>10202</v>
      </c>
      <c r="K4662" s="90" t="s">
        <v>1963</v>
      </c>
      <c r="L4662" s="90" t="s">
        <v>583</v>
      </c>
      <c r="M4662" s="94" t="str">
        <f t="shared" si="75"/>
        <v>BARROSO Jesus</v>
      </c>
      <c r="N4662" s="94" t="str">
        <f>IFERROR(VLOOKUP(A4662,'[2]CLASES-TEMPORADA 2022_2023-2023'!$A:$M,12,0),"")</f>
        <v/>
      </c>
      <c r="O4662" s="90" t="str">
        <f>IFERROR(VLOOKUP(A4662,'[2]CLASES-TEMPORADA 2022_2023-2023'!$A:$M,13,0),"")</f>
        <v/>
      </c>
    </row>
    <row r="4663" spans="1:15" s="95" customFormat="1" x14ac:dyDescent="0.2">
      <c r="A4663" s="116">
        <v>2685</v>
      </c>
      <c r="B4663" s="90" t="s">
        <v>8750</v>
      </c>
      <c r="C4663" s="90" t="s">
        <v>1236</v>
      </c>
      <c r="D4663" s="90" t="s">
        <v>1817</v>
      </c>
      <c r="E4663" s="90" t="s">
        <v>4258</v>
      </c>
      <c r="F4663" s="90" t="s">
        <v>8663</v>
      </c>
      <c r="G4663" s="90" t="s">
        <v>18058</v>
      </c>
      <c r="H4663" s="90" t="s">
        <v>920</v>
      </c>
      <c r="I4663" s="90" t="s">
        <v>666</v>
      </c>
      <c r="J4663" s="116">
        <v>10219</v>
      </c>
      <c r="K4663" s="90" t="s">
        <v>1963</v>
      </c>
      <c r="L4663" s="90" t="s">
        <v>591</v>
      </c>
      <c r="M4663" s="94" t="str">
        <f t="shared" si="75"/>
        <v>TORTOSA Miguel Angel</v>
      </c>
      <c r="N4663" s="94" t="str">
        <f>IFERROR(VLOOKUP(A4663,'[2]CLASES-TEMPORADA 2022_2023-2023'!$A:$M,12,0),"")</f>
        <v/>
      </c>
      <c r="O4663" s="90" t="str">
        <f>IFERROR(VLOOKUP(A4663,'[2]CLASES-TEMPORADA 2022_2023-2023'!$A:$M,13,0),"")</f>
        <v/>
      </c>
    </row>
    <row r="4664" spans="1:15" s="95" customFormat="1" x14ac:dyDescent="0.2">
      <c r="A4664" s="116">
        <v>2658</v>
      </c>
      <c r="B4664" s="90" t="s">
        <v>8750</v>
      </c>
      <c r="C4664" s="90" t="s">
        <v>1788</v>
      </c>
      <c r="D4664" s="90" t="s">
        <v>51</v>
      </c>
      <c r="E4664" s="90" t="s">
        <v>4258</v>
      </c>
      <c r="F4664" s="90" t="s">
        <v>18059</v>
      </c>
      <c r="G4664" s="90" t="s">
        <v>18060</v>
      </c>
      <c r="H4664" s="90" t="s">
        <v>920</v>
      </c>
      <c r="I4664" s="90" t="s">
        <v>2478</v>
      </c>
      <c r="J4664" s="116">
        <v>10111</v>
      </c>
      <c r="K4664" s="90" t="s">
        <v>1963</v>
      </c>
      <c r="L4664" s="90" t="s">
        <v>585</v>
      </c>
      <c r="M4664" s="94" t="str">
        <f t="shared" si="75"/>
        <v>CAMPOS Miguel Angel</v>
      </c>
      <c r="N4664" s="94" t="str">
        <f>IFERROR(VLOOKUP(A4664,'[2]CLASES-TEMPORADA 2022_2023-2023'!$A:$M,12,0),"")</f>
        <v/>
      </c>
      <c r="O4664" s="90" t="str">
        <f>IFERROR(VLOOKUP(A4664,'[2]CLASES-TEMPORADA 2022_2023-2023'!$A:$M,13,0),"")</f>
        <v/>
      </c>
    </row>
    <row r="4665" spans="1:15" s="95" customFormat="1" x14ac:dyDescent="0.2">
      <c r="A4665" s="116">
        <v>2653</v>
      </c>
      <c r="B4665" s="90" t="s">
        <v>8750</v>
      </c>
      <c r="C4665" s="90" t="s">
        <v>7819</v>
      </c>
      <c r="D4665" s="90" t="s">
        <v>84</v>
      </c>
      <c r="E4665" s="90" t="s">
        <v>41</v>
      </c>
      <c r="F4665" s="90" t="s">
        <v>7820</v>
      </c>
      <c r="G4665" s="90" t="s">
        <v>18061</v>
      </c>
      <c r="H4665" s="90" t="s">
        <v>920</v>
      </c>
      <c r="I4665" s="90" t="s">
        <v>1020</v>
      </c>
      <c r="J4665" s="116">
        <v>10163</v>
      </c>
      <c r="K4665" s="90" t="s">
        <v>1963</v>
      </c>
      <c r="L4665" s="90" t="s">
        <v>599</v>
      </c>
      <c r="M4665" s="94" t="str">
        <f t="shared" ref="M4665:M4728" si="76">CONCATENATE(C4665," ",PROPER(E4665))</f>
        <v>JAÑEZ David</v>
      </c>
      <c r="N4665" s="94" t="str">
        <f>IFERROR(VLOOKUP(A4665,'[2]CLASES-TEMPORADA 2022_2023-2023'!$A:$M,12,0),"")</f>
        <v/>
      </c>
      <c r="O4665" s="90" t="str">
        <f>IFERROR(VLOOKUP(A4665,'[2]CLASES-TEMPORADA 2022_2023-2023'!$A:$M,13,0),"")</f>
        <v/>
      </c>
    </row>
    <row r="4666" spans="1:15" s="95" customFormat="1" x14ac:dyDescent="0.2">
      <c r="A4666" s="116">
        <v>2642</v>
      </c>
      <c r="B4666" s="90" t="s">
        <v>8750</v>
      </c>
      <c r="C4666" s="90" t="s">
        <v>121</v>
      </c>
      <c r="D4666" s="90" t="s">
        <v>25</v>
      </c>
      <c r="E4666" s="90" t="s">
        <v>94</v>
      </c>
      <c r="F4666" s="90" t="s">
        <v>7822</v>
      </c>
      <c r="G4666" s="90" t="s">
        <v>18062</v>
      </c>
      <c r="H4666" s="90" t="s">
        <v>913</v>
      </c>
      <c r="I4666" s="90" t="s">
        <v>985</v>
      </c>
      <c r="J4666" s="116">
        <v>673</v>
      </c>
      <c r="K4666" s="90" t="s">
        <v>1963</v>
      </c>
      <c r="L4666" s="90" t="s">
        <v>583</v>
      </c>
      <c r="M4666" s="94" t="str">
        <f t="shared" si="76"/>
        <v>CUESTA Eduardo</v>
      </c>
      <c r="N4666" s="94">
        <f>IFERROR(VLOOKUP(A4666,'[2]CLASES-TEMPORADA 2022_2023-2023'!$A:$M,12,0),"")</f>
        <v>11</v>
      </c>
      <c r="O4666" s="90">
        <f>IFERROR(VLOOKUP(A4666,'[2]CLASES-TEMPORADA 2022_2023-2023'!$A:$M,13,0),"")</f>
        <v>0</v>
      </c>
    </row>
    <row r="4667" spans="1:15" s="95" customFormat="1" x14ac:dyDescent="0.2">
      <c r="A4667" s="116">
        <v>2629</v>
      </c>
      <c r="B4667" s="90" t="s">
        <v>8750</v>
      </c>
      <c r="C4667" s="90" t="s">
        <v>46</v>
      </c>
      <c r="D4667" s="90" t="s">
        <v>1267</v>
      </c>
      <c r="E4667" s="90" t="s">
        <v>43</v>
      </c>
      <c r="F4667" s="90" t="s">
        <v>7823</v>
      </c>
      <c r="G4667" s="90" t="s">
        <v>18063</v>
      </c>
      <c r="H4667" s="90" t="s">
        <v>913</v>
      </c>
      <c r="I4667" s="90" t="s">
        <v>1209</v>
      </c>
      <c r="J4667" s="116">
        <v>19</v>
      </c>
      <c r="K4667" s="90" t="s">
        <v>1963</v>
      </c>
      <c r="L4667" s="90" t="s">
        <v>591</v>
      </c>
      <c r="M4667" s="94" t="str">
        <f t="shared" si="76"/>
        <v>RODRIGUEZ Antonio</v>
      </c>
      <c r="N4667" s="94" t="str">
        <f>IFERROR(VLOOKUP(A4667,'[2]CLASES-TEMPORADA 2022_2023-2023'!$A:$M,12,0),"")</f>
        <v/>
      </c>
      <c r="O4667" s="90" t="str">
        <f>IFERROR(VLOOKUP(A4667,'[2]CLASES-TEMPORADA 2022_2023-2023'!$A:$M,13,0),"")</f>
        <v/>
      </c>
    </row>
    <row r="4668" spans="1:15" s="95" customFormat="1" x14ac:dyDescent="0.2">
      <c r="A4668" s="116">
        <v>2628</v>
      </c>
      <c r="B4668" s="90" t="s">
        <v>8750</v>
      </c>
      <c r="C4668" s="90" t="s">
        <v>1429</v>
      </c>
      <c r="D4668" s="90" t="s">
        <v>1296</v>
      </c>
      <c r="E4668" s="90" t="s">
        <v>42</v>
      </c>
      <c r="F4668" s="90" t="s">
        <v>7823</v>
      </c>
      <c r="G4668" s="90" t="s">
        <v>18064</v>
      </c>
      <c r="H4668" s="90" t="s">
        <v>913</v>
      </c>
      <c r="I4668" s="90" t="s">
        <v>955</v>
      </c>
      <c r="J4668" s="116">
        <v>331</v>
      </c>
      <c r="K4668" s="90" t="s">
        <v>1963</v>
      </c>
      <c r="L4668" s="90" t="s">
        <v>588</v>
      </c>
      <c r="M4668" s="94" t="str">
        <f t="shared" si="76"/>
        <v>MICHELENA Aitor</v>
      </c>
      <c r="N4668" s="94" t="str">
        <f>IFERROR(VLOOKUP(A4668,'[2]CLASES-TEMPORADA 2022_2023-2023'!$A:$M,12,0),"")</f>
        <v/>
      </c>
      <c r="O4668" s="90" t="str">
        <f>IFERROR(VLOOKUP(A4668,'[2]CLASES-TEMPORADA 2022_2023-2023'!$A:$M,13,0),"")</f>
        <v/>
      </c>
    </row>
    <row r="4669" spans="1:15" s="95" customFormat="1" x14ac:dyDescent="0.2">
      <c r="A4669" s="116">
        <v>2617</v>
      </c>
      <c r="B4669" s="90" t="s">
        <v>8750</v>
      </c>
      <c r="C4669" s="90" t="s">
        <v>18065</v>
      </c>
      <c r="D4669" s="90" t="s">
        <v>1382</v>
      </c>
      <c r="E4669" s="90" t="s">
        <v>943</v>
      </c>
      <c r="F4669" s="90" t="s">
        <v>7625</v>
      </c>
      <c r="G4669" s="90" t="s">
        <v>14485</v>
      </c>
      <c r="H4669" s="90" t="s">
        <v>913</v>
      </c>
      <c r="I4669" s="90" t="s">
        <v>974</v>
      </c>
      <c r="J4669" s="116">
        <v>538</v>
      </c>
      <c r="K4669" s="90" t="s">
        <v>1963</v>
      </c>
      <c r="L4669" s="90" t="s">
        <v>587</v>
      </c>
      <c r="M4669" s="94" t="str">
        <f t="shared" si="76"/>
        <v>SAGUER Jordi</v>
      </c>
      <c r="N4669" s="94" t="str">
        <f>IFERROR(VLOOKUP(A4669,'[2]CLASES-TEMPORADA 2022_2023-2023'!$A:$M,12,0),"")</f>
        <v/>
      </c>
      <c r="O4669" s="90" t="str">
        <f>IFERROR(VLOOKUP(A4669,'[2]CLASES-TEMPORADA 2022_2023-2023'!$A:$M,13,0),"")</f>
        <v/>
      </c>
    </row>
    <row r="4670" spans="1:15" s="95" customFormat="1" x14ac:dyDescent="0.2">
      <c r="A4670" s="116">
        <v>2602</v>
      </c>
      <c r="B4670" s="90" t="s">
        <v>8750</v>
      </c>
      <c r="C4670" s="90" t="s">
        <v>1427</v>
      </c>
      <c r="D4670" s="90" t="s">
        <v>1428</v>
      </c>
      <c r="E4670" s="90" t="s">
        <v>54</v>
      </c>
      <c r="F4670" s="90" t="s">
        <v>7824</v>
      </c>
      <c r="G4670" s="90" t="s">
        <v>18066</v>
      </c>
      <c r="H4670" s="90" t="s">
        <v>920</v>
      </c>
      <c r="I4670" s="90" t="s">
        <v>1174</v>
      </c>
      <c r="J4670" s="116">
        <v>10137</v>
      </c>
      <c r="K4670" s="90" t="s">
        <v>1963</v>
      </c>
      <c r="L4670" s="90" t="s">
        <v>585</v>
      </c>
      <c r="M4670" s="94" t="str">
        <f t="shared" si="76"/>
        <v>RONDA Carlos</v>
      </c>
      <c r="N4670" s="94" t="str">
        <f>IFERROR(VLOOKUP(A4670,'[2]CLASES-TEMPORADA 2022_2023-2023'!$A:$M,12,0),"")</f>
        <v/>
      </c>
      <c r="O4670" s="90" t="str">
        <f>IFERROR(VLOOKUP(A4670,'[2]CLASES-TEMPORADA 2022_2023-2023'!$A:$M,13,0),"")</f>
        <v/>
      </c>
    </row>
    <row r="4671" spans="1:15" s="95" customFormat="1" x14ac:dyDescent="0.2">
      <c r="A4671" s="116">
        <v>2597</v>
      </c>
      <c r="B4671" s="90" t="s">
        <v>8750</v>
      </c>
      <c r="C4671" s="90" t="s">
        <v>1477</v>
      </c>
      <c r="D4671" s="90" t="s">
        <v>6574</v>
      </c>
      <c r="E4671" s="90" t="s">
        <v>1489</v>
      </c>
      <c r="F4671" s="90" t="s">
        <v>7825</v>
      </c>
      <c r="G4671" s="90" t="s">
        <v>18067</v>
      </c>
      <c r="H4671" s="90" t="s">
        <v>920</v>
      </c>
      <c r="I4671" s="90" t="s">
        <v>1219</v>
      </c>
      <c r="J4671" s="116">
        <v>10102</v>
      </c>
      <c r="K4671" s="90" t="s">
        <v>1963</v>
      </c>
      <c r="L4671" s="90" t="s">
        <v>586</v>
      </c>
      <c r="M4671" s="94" t="str">
        <f t="shared" si="76"/>
        <v>CANO Felipe</v>
      </c>
      <c r="N4671" s="94" t="str">
        <f>IFERROR(VLOOKUP(A4671,'[2]CLASES-TEMPORADA 2022_2023-2023'!$A:$M,12,0),"")</f>
        <v/>
      </c>
      <c r="O4671" s="90" t="str">
        <f>IFERROR(VLOOKUP(A4671,'[2]CLASES-TEMPORADA 2022_2023-2023'!$A:$M,13,0),"")</f>
        <v/>
      </c>
    </row>
    <row r="4672" spans="1:15" s="95" customFormat="1" x14ac:dyDescent="0.2">
      <c r="A4672" s="116">
        <v>2581</v>
      </c>
      <c r="B4672" s="90" t="s">
        <v>8750</v>
      </c>
      <c r="C4672" s="90" t="s">
        <v>914</v>
      </c>
      <c r="D4672" s="90" t="s">
        <v>25</v>
      </c>
      <c r="E4672" s="90" t="s">
        <v>4258</v>
      </c>
      <c r="F4672" s="90" t="s">
        <v>18068</v>
      </c>
      <c r="G4672" s="90" t="s">
        <v>18069</v>
      </c>
      <c r="H4672" s="90" t="s">
        <v>920</v>
      </c>
      <c r="I4672" s="90" t="s">
        <v>17563</v>
      </c>
      <c r="J4672" s="116">
        <v>380</v>
      </c>
      <c r="K4672" s="90" t="s">
        <v>1963</v>
      </c>
      <c r="L4672" s="90" t="s">
        <v>585</v>
      </c>
      <c r="M4672" s="94" t="str">
        <f t="shared" si="76"/>
        <v>MOLINA Miguel Angel</v>
      </c>
      <c r="N4672" s="94" t="str">
        <f>IFERROR(VLOOKUP(A4672,'[2]CLASES-TEMPORADA 2022_2023-2023'!$A:$M,12,0),"")</f>
        <v/>
      </c>
      <c r="O4672" s="90" t="str">
        <f>IFERROR(VLOOKUP(A4672,'[2]CLASES-TEMPORADA 2022_2023-2023'!$A:$M,13,0),"")</f>
        <v/>
      </c>
    </row>
    <row r="4673" spans="1:15" s="95" customFormat="1" x14ac:dyDescent="0.2">
      <c r="A4673" s="116">
        <v>2576</v>
      </c>
      <c r="B4673" s="90" t="s">
        <v>8750</v>
      </c>
      <c r="C4673" s="90" t="s">
        <v>66</v>
      </c>
      <c r="D4673" s="90" t="s">
        <v>82</v>
      </c>
      <c r="E4673" s="90" t="s">
        <v>54</v>
      </c>
      <c r="F4673" s="90" t="s">
        <v>7826</v>
      </c>
      <c r="G4673" s="90" t="s">
        <v>18070</v>
      </c>
      <c r="H4673" s="90" t="s">
        <v>913</v>
      </c>
      <c r="I4673" s="90" t="s">
        <v>921</v>
      </c>
      <c r="J4673" s="116">
        <v>78</v>
      </c>
      <c r="K4673" s="90" t="s">
        <v>1963</v>
      </c>
      <c r="L4673" s="90" t="s">
        <v>583</v>
      </c>
      <c r="M4673" s="94" t="str">
        <f t="shared" si="76"/>
        <v>MARTIN Carlos</v>
      </c>
      <c r="N4673" s="94" t="str">
        <f>IFERROR(VLOOKUP(A4673,'[2]CLASES-TEMPORADA 2022_2023-2023'!$A:$M,12,0),"")</f>
        <v/>
      </c>
      <c r="O4673" s="90" t="str">
        <f>IFERROR(VLOOKUP(A4673,'[2]CLASES-TEMPORADA 2022_2023-2023'!$A:$M,13,0),"")</f>
        <v/>
      </c>
    </row>
    <row r="4674" spans="1:15" s="95" customFormat="1" x14ac:dyDescent="0.2">
      <c r="A4674" s="116">
        <v>2562</v>
      </c>
      <c r="B4674" s="90" t="s">
        <v>8750</v>
      </c>
      <c r="C4674" s="90" t="s">
        <v>1577</v>
      </c>
      <c r="D4674" s="90" t="s">
        <v>1665</v>
      </c>
      <c r="E4674" s="90" t="s">
        <v>2261</v>
      </c>
      <c r="F4674" s="90" t="s">
        <v>7827</v>
      </c>
      <c r="G4674" s="90" t="s">
        <v>18071</v>
      </c>
      <c r="H4674" s="90" t="s">
        <v>913</v>
      </c>
      <c r="I4674" s="90" t="s">
        <v>1181</v>
      </c>
      <c r="J4674" s="116">
        <v>293</v>
      </c>
      <c r="K4674" s="90" t="s">
        <v>1963</v>
      </c>
      <c r="L4674" s="90" t="s">
        <v>587</v>
      </c>
      <c r="M4674" s="94" t="str">
        <f t="shared" si="76"/>
        <v>NAVARRO Pere</v>
      </c>
      <c r="N4674" s="94" t="str">
        <f>IFERROR(VLOOKUP(A4674,'[2]CLASES-TEMPORADA 2022_2023-2023'!$A:$M,12,0),"")</f>
        <v/>
      </c>
      <c r="O4674" s="90" t="str">
        <f>IFERROR(VLOOKUP(A4674,'[2]CLASES-TEMPORADA 2022_2023-2023'!$A:$M,13,0),"")</f>
        <v/>
      </c>
    </row>
    <row r="4675" spans="1:15" s="95" customFormat="1" x14ac:dyDescent="0.2">
      <c r="A4675" s="116">
        <v>2554</v>
      </c>
      <c r="B4675" s="90" t="s">
        <v>8750</v>
      </c>
      <c r="C4675" s="90" t="s">
        <v>2144</v>
      </c>
      <c r="D4675" s="90" t="s">
        <v>2145</v>
      </c>
      <c r="E4675" s="90" t="s">
        <v>1271</v>
      </c>
      <c r="F4675" s="90" t="s">
        <v>7828</v>
      </c>
      <c r="G4675" s="90" t="s">
        <v>18072</v>
      </c>
      <c r="H4675" s="90" t="s">
        <v>913</v>
      </c>
      <c r="I4675" s="90" t="s">
        <v>1198</v>
      </c>
      <c r="J4675" s="116">
        <v>567</v>
      </c>
      <c r="K4675" s="90" t="s">
        <v>1963</v>
      </c>
      <c r="L4675" s="90" t="s">
        <v>520</v>
      </c>
      <c r="M4675" s="94" t="str">
        <f t="shared" si="76"/>
        <v>VECINO Luis</v>
      </c>
      <c r="N4675" s="94" t="str">
        <f>IFERROR(VLOOKUP(A4675,'[2]CLASES-TEMPORADA 2022_2023-2023'!$A:$M,12,0),"")</f>
        <v/>
      </c>
      <c r="O4675" s="90" t="str">
        <f>IFERROR(VLOOKUP(A4675,'[2]CLASES-TEMPORADA 2022_2023-2023'!$A:$M,13,0),"")</f>
        <v/>
      </c>
    </row>
    <row r="4676" spans="1:15" s="95" customFormat="1" x14ac:dyDescent="0.2">
      <c r="A4676" s="116">
        <v>2541</v>
      </c>
      <c r="B4676" s="90" t="s">
        <v>8750</v>
      </c>
      <c r="C4676" s="90" t="s">
        <v>29</v>
      </c>
      <c r="D4676" s="90" t="s">
        <v>138</v>
      </c>
      <c r="E4676" s="90" t="s">
        <v>48</v>
      </c>
      <c r="F4676" s="90" t="s">
        <v>18073</v>
      </c>
      <c r="G4676" s="90" t="s">
        <v>18074</v>
      </c>
      <c r="H4676" s="90" t="s">
        <v>913</v>
      </c>
      <c r="I4676" s="90" t="s">
        <v>1060</v>
      </c>
      <c r="J4676" s="116">
        <v>353</v>
      </c>
      <c r="K4676" s="90" t="s">
        <v>1963</v>
      </c>
      <c r="L4676" s="90" t="s">
        <v>583</v>
      </c>
      <c r="M4676" s="94" t="str">
        <f t="shared" si="76"/>
        <v>SANCHEZ Javier</v>
      </c>
      <c r="N4676" s="94" t="str">
        <f>IFERROR(VLOOKUP(A4676,'[2]CLASES-TEMPORADA 2022_2023-2023'!$A:$M,12,0),"")</f>
        <v/>
      </c>
      <c r="O4676" s="90" t="str">
        <f>IFERROR(VLOOKUP(A4676,'[2]CLASES-TEMPORADA 2022_2023-2023'!$A:$M,13,0),"")</f>
        <v/>
      </c>
    </row>
    <row r="4677" spans="1:15" s="95" customFormat="1" x14ac:dyDescent="0.2">
      <c r="A4677" s="116">
        <v>2540</v>
      </c>
      <c r="B4677" s="90" t="s">
        <v>8750</v>
      </c>
      <c r="C4677" s="90" t="s">
        <v>51</v>
      </c>
      <c r="D4677" s="90" t="s">
        <v>7829</v>
      </c>
      <c r="E4677" s="90" t="s">
        <v>7830</v>
      </c>
      <c r="F4677" s="90" t="s">
        <v>7831</v>
      </c>
      <c r="G4677" s="90" t="s">
        <v>18075</v>
      </c>
      <c r="H4677" s="90" t="s">
        <v>920</v>
      </c>
      <c r="I4677" s="90" t="s">
        <v>1148</v>
      </c>
      <c r="J4677" s="116">
        <v>351</v>
      </c>
      <c r="K4677" s="90" t="s">
        <v>1963</v>
      </c>
      <c r="L4677" s="90" t="s">
        <v>593</v>
      </c>
      <c r="M4677" s="94" t="str">
        <f t="shared" si="76"/>
        <v>DIAZ Agustin Jose</v>
      </c>
      <c r="N4677" s="94" t="str">
        <f>IFERROR(VLOOKUP(A4677,'[2]CLASES-TEMPORADA 2022_2023-2023'!$A:$M,12,0),"")</f>
        <v/>
      </c>
      <c r="O4677" s="90" t="str">
        <f>IFERROR(VLOOKUP(A4677,'[2]CLASES-TEMPORADA 2022_2023-2023'!$A:$M,13,0),"")</f>
        <v/>
      </c>
    </row>
    <row r="4678" spans="1:15" s="95" customFormat="1" x14ac:dyDescent="0.2">
      <c r="A4678" s="116">
        <v>2539</v>
      </c>
      <c r="B4678" s="90" t="s">
        <v>8750</v>
      </c>
      <c r="C4678" s="90" t="s">
        <v>25</v>
      </c>
      <c r="D4678" s="90" t="s">
        <v>80</v>
      </c>
      <c r="E4678" s="90" t="s">
        <v>3004</v>
      </c>
      <c r="F4678" s="90" t="s">
        <v>7832</v>
      </c>
      <c r="G4678" s="90" t="s">
        <v>18076</v>
      </c>
      <c r="H4678" s="90" t="s">
        <v>913</v>
      </c>
      <c r="I4678" s="90" t="s">
        <v>1065</v>
      </c>
      <c r="J4678" s="116">
        <v>10040</v>
      </c>
      <c r="K4678" s="90" t="s">
        <v>1963</v>
      </c>
      <c r="L4678" s="90" t="s">
        <v>184</v>
      </c>
      <c r="M4678" s="94" t="str">
        <f t="shared" si="76"/>
        <v>MARTINEZ Josep</v>
      </c>
      <c r="N4678" s="94" t="str">
        <f>IFERROR(VLOOKUP(A4678,'[2]CLASES-TEMPORADA 2022_2023-2023'!$A:$M,12,0),"")</f>
        <v/>
      </c>
      <c r="O4678" s="90" t="str">
        <f>IFERROR(VLOOKUP(A4678,'[2]CLASES-TEMPORADA 2022_2023-2023'!$A:$M,13,0),"")</f>
        <v/>
      </c>
    </row>
    <row r="4679" spans="1:15" s="95" customFormat="1" x14ac:dyDescent="0.2">
      <c r="A4679" s="116">
        <v>2538</v>
      </c>
      <c r="B4679" s="90" t="s">
        <v>8750</v>
      </c>
      <c r="C4679" s="90" t="s">
        <v>1424</v>
      </c>
      <c r="D4679" s="90" t="s">
        <v>1425</v>
      </c>
      <c r="E4679" s="90" t="s">
        <v>1426</v>
      </c>
      <c r="F4679" s="90" t="s">
        <v>7833</v>
      </c>
      <c r="G4679" s="90" t="s">
        <v>18077</v>
      </c>
      <c r="H4679" s="90" t="s">
        <v>913</v>
      </c>
      <c r="I4679" s="90" t="s">
        <v>937</v>
      </c>
      <c r="J4679" s="116">
        <v>248</v>
      </c>
      <c r="K4679" s="90" t="s">
        <v>1963</v>
      </c>
      <c r="L4679" s="90" t="s">
        <v>587</v>
      </c>
      <c r="M4679" s="94" t="str">
        <f t="shared" si="76"/>
        <v>ARCOS Albert</v>
      </c>
      <c r="N4679" s="94" t="str">
        <f>IFERROR(VLOOKUP(A4679,'[2]CLASES-TEMPORADA 2022_2023-2023'!$A:$M,12,0),"")</f>
        <v/>
      </c>
      <c r="O4679" s="90" t="str">
        <f>IFERROR(VLOOKUP(A4679,'[2]CLASES-TEMPORADA 2022_2023-2023'!$A:$M,13,0),"")</f>
        <v/>
      </c>
    </row>
    <row r="4680" spans="1:15" s="95" customFormat="1" x14ac:dyDescent="0.2">
      <c r="A4680" s="116">
        <v>2537</v>
      </c>
      <c r="B4680" s="90" t="s">
        <v>10851</v>
      </c>
      <c r="C4680" s="90" t="s">
        <v>5449</v>
      </c>
      <c r="D4680" s="90" t="s">
        <v>7834</v>
      </c>
      <c r="E4680" s="90" t="s">
        <v>3482</v>
      </c>
      <c r="F4680" s="90" t="s">
        <v>7835</v>
      </c>
      <c r="G4680" s="90" t="s">
        <v>18078</v>
      </c>
      <c r="H4680" s="90" t="s">
        <v>913</v>
      </c>
      <c r="I4680" s="90" t="s">
        <v>1175</v>
      </c>
      <c r="J4680" s="116">
        <v>561</v>
      </c>
      <c r="K4680" s="90" t="s">
        <v>1963</v>
      </c>
      <c r="L4680" s="90" t="s">
        <v>184</v>
      </c>
      <c r="M4680" s="94" t="str">
        <f t="shared" si="76"/>
        <v>JURADO Mireia</v>
      </c>
      <c r="N4680" s="94" t="str">
        <f>IFERROR(VLOOKUP(A4680,'[2]CLASES-TEMPORADA 2022_2023-2023'!$A:$M,12,0),"")</f>
        <v/>
      </c>
      <c r="O4680" s="90" t="str">
        <f>IFERROR(VLOOKUP(A4680,'[2]CLASES-TEMPORADA 2022_2023-2023'!$A:$M,13,0),"")</f>
        <v/>
      </c>
    </row>
    <row r="4681" spans="1:15" s="95" customFormat="1" x14ac:dyDescent="0.2">
      <c r="A4681" s="116">
        <v>2534</v>
      </c>
      <c r="B4681" s="90" t="s">
        <v>8750</v>
      </c>
      <c r="C4681" s="90" t="s">
        <v>84</v>
      </c>
      <c r="D4681" s="90" t="s">
        <v>66</v>
      </c>
      <c r="E4681" s="90" t="s">
        <v>126</v>
      </c>
      <c r="F4681" s="90" t="s">
        <v>7836</v>
      </c>
      <c r="G4681" s="90" t="s">
        <v>18079</v>
      </c>
      <c r="H4681" s="90" t="s">
        <v>913</v>
      </c>
      <c r="I4681" s="90" t="s">
        <v>1172</v>
      </c>
      <c r="J4681" s="116">
        <v>729</v>
      </c>
      <c r="K4681" s="90" t="s">
        <v>1963</v>
      </c>
      <c r="L4681" s="90" t="s">
        <v>593</v>
      </c>
      <c r="M4681" s="94" t="str">
        <f t="shared" si="76"/>
        <v>GONZALEZ Pablo</v>
      </c>
      <c r="N4681" s="94" t="str">
        <f>IFERROR(VLOOKUP(A4681,'[2]CLASES-TEMPORADA 2022_2023-2023'!$A:$M,12,0),"")</f>
        <v/>
      </c>
      <c r="O4681" s="90" t="str">
        <f>IFERROR(VLOOKUP(A4681,'[2]CLASES-TEMPORADA 2022_2023-2023'!$A:$M,13,0),"")</f>
        <v/>
      </c>
    </row>
    <row r="4682" spans="1:15" s="95" customFormat="1" x14ac:dyDescent="0.2">
      <c r="A4682" s="116">
        <v>2533</v>
      </c>
      <c r="B4682" s="90" t="s">
        <v>8750</v>
      </c>
      <c r="C4682" s="90" t="s">
        <v>18080</v>
      </c>
      <c r="D4682" s="90" t="s">
        <v>1386</v>
      </c>
      <c r="E4682" s="90" t="s">
        <v>3417</v>
      </c>
      <c r="F4682" s="90" t="s">
        <v>18081</v>
      </c>
      <c r="G4682" s="90" t="s">
        <v>18082</v>
      </c>
      <c r="H4682" s="90" t="s">
        <v>920</v>
      </c>
      <c r="I4682" s="90" t="s">
        <v>947</v>
      </c>
      <c r="J4682" s="116">
        <v>274</v>
      </c>
      <c r="K4682" s="90" t="s">
        <v>1963</v>
      </c>
      <c r="L4682" s="90" t="s">
        <v>588</v>
      </c>
      <c r="M4682" s="94" t="str">
        <f t="shared" si="76"/>
        <v>PARTERA Mikel</v>
      </c>
      <c r="N4682" s="94" t="str">
        <f>IFERROR(VLOOKUP(A4682,'[2]CLASES-TEMPORADA 2022_2023-2023'!$A:$M,12,0),"")</f>
        <v/>
      </c>
      <c r="O4682" s="90" t="str">
        <f>IFERROR(VLOOKUP(A4682,'[2]CLASES-TEMPORADA 2022_2023-2023'!$A:$M,13,0),"")</f>
        <v/>
      </c>
    </row>
    <row r="4683" spans="1:15" s="95" customFormat="1" x14ac:dyDescent="0.2">
      <c r="A4683" s="116">
        <v>2531</v>
      </c>
      <c r="B4683" s="90" t="s">
        <v>8750</v>
      </c>
      <c r="C4683" s="90" t="s">
        <v>1816</v>
      </c>
      <c r="D4683" s="90" t="s">
        <v>84</v>
      </c>
      <c r="E4683" s="90" t="s">
        <v>7837</v>
      </c>
      <c r="F4683" s="90" t="s">
        <v>7838</v>
      </c>
      <c r="G4683" s="90" t="s">
        <v>18083</v>
      </c>
      <c r="H4683" s="90" t="s">
        <v>913</v>
      </c>
      <c r="I4683" s="90" t="s">
        <v>1191</v>
      </c>
      <c r="J4683" s="116">
        <v>446</v>
      </c>
      <c r="K4683" s="90" t="s">
        <v>1963</v>
      </c>
      <c r="L4683" s="90" t="s">
        <v>583</v>
      </c>
      <c r="M4683" s="94" t="str">
        <f t="shared" si="76"/>
        <v>VALDIVIELSO Carlos Alberto</v>
      </c>
      <c r="N4683" s="94" t="str">
        <f>IFERROR(VLOOKUP(A4683,'[2]CLASES-TEMPORADA 2022_2023-2023'!$A:$M,12,0),"")</f>
        <v/>
      </c>
      <c r="O4683" s="90" t="str">
        <f>IFERROR(VLOOKUP(A4683,'[2]CLASES-TEMPORADA 2022_2023-2023'!$A:$M,13,0),"")</f>
        <v/>
      </c>
    </row>
    <row r="4684" spans="1:15" s="95" customFormat="1" x14ac:dyDescent="0.2">
      <c r="A4684" s="116">
        <v>2527</v>
      </c>
      <c r="B4684" s="90" t="s">
        <v>8750</v>
      </c>
      <c r="C4684" s="90" t="s">
        <v>1422</v>
      </c>
      <c r="D4684" s="90" t="s">
        <v>1423</v>
      </c>
      <c r="E4684" s="90" t="s">
        <v>3428</v>
      </c>
      <c r="F4684" s="90" t="s">
        <v>7839</v>
      </c>
      <c r="G4684" s="90" t="s">
        <v>18084</v>
      </c>
      <c r="H4684" s="90" t="s">
        <v>913</v>
      </c>
      <c r="I4684" s="90" t="s">
        <v>2495</v>
      </c>
      <c r="J4684" s="116">
        <v>10193</v>
      </c>
      <c r="K4684" s="90" t="s">
        <v>1963</v>
      </c>
      <c r="L4684" s="90" t="s">
        <v>588</v>
      </c>
      <c r="M4684" s="94" t="str">
        <f t="shared" si="76"/>
        <v>LEGARRA Xabier</v>
      </c>
      <c r="N4684" s="94" t="str">
        <f>IFERROR(VLOOKUP(A4684,'[2]CLASES-TEMPORADA 2022_2023-2023'!$A:$M,12,0),"")</f>
        <v/>
      </c>
      <c r="O4684" s="90" t="str">
        <f>IFERROR(VLOOKUP(A4684,'[2]CLASES-TEMPORADA 2022_2023-2023'!$A:$M,13,0),"")</f>
        <v/>
      </c>
    </row>
    <row r="4685" spans="1:15" s="95" customFormat="1" x14ac:dyDescent="0.2">
      <c r="A4685" s="116">
        <v>2525</v>
      </c>
      <c r="B4685" s="90" t="s">
        <v>8750</v>
      </c>
      <c r="C4685" s="90" t="s">
        <v>1625</v>
      </c>
      <c r="D4685" s="90" t="s">
        <v>86</v>
      </c>
      <c r="E4685" s="90" t="s">
        <v>7837</v>
      </c>
      <c r="F4685" s="90" t="s">
        <v>7840</v>
      </c>
      <c r="G4685" s="90" t="s">
        <v>18085</v>
      </c>
      <c r="H4685" s="90" t="s">
        <v>920</v>
      </c>
      <c r="I4685" s="90" t="s">
        <v>1178</v>
      </c>
      <c r="J4685" s="116">
        <v>10408</v>
      </c>
      <c r="K4685" s="90" t="s">
        <v>1963</v>
      </c>
      <c r="L4685" s="90" t="s">
        <v>602</v>
      </c>
      <c r="M4685" s="94" t="str">
        <f t="shared" si="76"/>
        <v>HERRERA Carlos Alberto</v>
      </c>
      <c r="N4685" s="94" t="str">
        <f>IFERROR(VLOOKUP(A4685,'[2]CLASES-TEMPORADA 2022_2023-2023'!$A:$M,12,0),"")</f>
        <v/>
      </c>
      <c r="O4685" s="90" t="str">
        <f>IFERROR(VLOOKUP(A4685,'[2]CLASES-TEMPORADA 2022_2023-2023'!$A:$M,13,0),"")</f>
        <v/>
      </c>
    </row>
    <row r="4686" spans="1:15" s="95" customFormat="1" x14ac:dyDescent="0.2">
      <c r="A4686" s="116">
        <v>2523</v>
      </c>
      <c r="B4686" s="90" t="s">
        <v>10851</v>
      </c>
      <c r="C4686" s="90" t="s">
        <v>3513</v>
      </c>
      <c r="D4686" s="90" t="s">
        <v>22</v>
      </c>
      <c r="E4686" s="90" t="s">
        <v>18086</v>
      </c>
      <c r="F4686" s="90" t="s">
        <v>18087</v>
      </c>
      <c r="G4686" s="90" t="s">
        <v>18088</v>
      </c>
      <c r="H4686" s="90" t="s">
        <v>920</v>
      </c>
      <c r="I4686" s="90" t="s">
        <v>1123</v>
      </c>
      <c r="J4686" s="116">
        <v>87</v>
      </c>
      <c r="K4686" s="90" t="s">
        <v>1963</v>
      </c>
      <c r="L4686" s="90" t="s">
        <v>627</v>
      </c>
      <c r="M4686" s="94" t="str">
        <f t="shared" si="76"/>
        <v>SERNA Araceli</v>
      </c>
      <c r="N4686" s="94" t="str">
        <f>IFERROR(VLOOKUP(A4686,'[2]CLASES-TEMPORADA 2022_2023-2023'!$A:$M,12,0),"")</f>
        <v/>
      </c>
      <c r="O4686" s="90" t="str">
        <f>IFERROR(VLOOKUP(A4686,'[2]CLASES-TEMPORADA 2022_2023-2023'!$A:$M,13,0),"")</f>
        <v/>
      </c>
    </row>
    <row r="4687" spans="1:15" s="95" customFormat="1" x14ac:dyDescent="0.2">
      <c r="A4687" s="116">
        <v>2505</v>
      </c>
      <c r="B4687" s="90" t="s">
        <v>8750</v>
      </c>
      <c r="C4687" s="90" t="s">
        <v>1293</v>
      </c>
      <c r="D4687" s="90" t="s">
        <v>7841</v>
      </c>
      <c r="E4687" s="90" t="s">
        <v>3107</v>
      </c>
      <c r="F4687" s="90" t="s">
        <v>7842</v>
      </c>
      <c r="G4687" s="90" t="s">
        <v>18089</v>
      </c>
      <c r="H4687" s="90" t="s">
        <v>913</v>
      </c>
      <c r="I4687" s="90" t="s">
        <v>1237</v>
      </c>
      <c r="J4687" s="116">
        <v>195</v>
      </c>
      <c r="K4687" s="90" t="s">
        <v>1963</v>
      </c>
      <c r="L4687" s="90" t="s">
        <v>587</v>
      </c>
      <c r="M4687" s="94" t="str">
        <f t="shared" si="76"/>
        <v>ZARAGOZA Xavier</v>
      </c>
      <c r="N4687" s="94" t="str">
        <f>IFERROR(VLOOKUP(A4687,'[2]CLASES-TEMPORADA 2022_2023-2023'!$A:$M,12,0),"")</f>
        <v/>
      </c>
      <c r="O4687" s="90" t="str">
        <f>IFERROR(VLOOKUP(A4687,'[2]CLASES-TEMPORADA 2022_2023-2023'!$A:$M,13,0),"")</f>
        <v/>
      </c>
    </row>
    <row r="4688" spans="1:15" s="95" customFormat="1" x14ac:dyDescent="0.2">
      <c r="A4688" s="116">
        <v>2501</v>
      </c>
      <c r="B4688" s="90" t="s">
        <v>8750</v>
      </c>
      <c r="C4688" s="90" t="s">
        <v>7092</v>
      </c>
      <c r="D4688" s="90" t="s">
        <v>4124</v>
      </c>
      <c r="E4688" s="90" t="s">
        <v>6179</v>
      </c>
      <c r="F4688" s="90" t="s">
        <v>7843</v>
      </c>
      <c r="G4688" s="90" t="s">
        <v>18090</v>
      </c>
      <c r="H4688" s="90" t="s">
        <v>913</v>
      </c>
      <c r="I4688" s="90" t="s">
        <v>1063</v>
      </c>
      <c r="J4688" s="116">
        <v>10445</v>
      </c>
      <c r="K4688" s="90" t="s">
        <v>1963</v>
      </c>
      <c r="L4688" s="90" t="s">
        <v>593</v>
      </c>
      <c r="M4688" s="94" t="str">
        <f t="shared" si="76"/>
        <v>CASARES Juan Miguel</v>
      </c>
      <c r="N4688" s="94" t="str">
        <f>IFERROR(VLOOKUP(A4688,'[2]CLASES-TEMPORADA 2022_2023-2023'!$A:$M,12,0),"")</f>
        <v/>
      </c>
      <c r="O4688" s="90" t="str">
        <f>IFERROR(VLOOKUP(A4688,'[2]CLASES-TEMPORADA 2022_2023-2023'!$A:$M,13,0),"")</f>
        <v/>
      </c>
    </row>
    <row r="4689" spans="1:15" s="95" customFormat="1" x14ac:dyDescent="0.2">
      <c r="A4689" s="116">
        <v>2477</v>
      </c>
      <c r="B4689" s="90" t="s">
        <v>8750</v>
      </c>
      <c r="C4689" s="90" t="s">
        <v>7844</v>
      </c>
      <c r="D4689" s="90" t="s">
        <v>1409</v>
      </c>
      <c r="E4689" s="90" t="s">
        <v>3980</v>
      </c>
      <c r="F4689" s="90" t="s">
        <v>7845</v>
      </c>
      <c r="G4689" s="90" t="s">
        <v>18091</v>
      </c>
      <c r="H4689" s="90" t="s">
        <v>913</v>
      </c>
      <c r="I4689" s="90" t="s">
        <v>1201</v>
      </c>
      <c r="J4689" s="116">
        <v>10314</v>
      </c>
      <c r="K4689" s="90" t="s">
        <v>1963</v>
      </c>
      <c r="L4689" s="90" t="s">
        <v>587</v>
      </c>
      <c r="M4689" s="94" t="str">
        <f t="shared" si="76"/>
        <v>MONZO Oriol</v>
      </c>
      <c r="N4689" s="94" t="str">
        <f>IFERROR(VLOOKUP(A4689,'[2]CLASES-TEMPORADA 2022_2023-2023'!$A:$M,12,0),"")</f>
        <v/>
      </c>
      <c r="O4689" s="90" t="str">
        <f>IFERROR(VLOOKUP(A4689,'[2]CLASES-TEMPORADA 2022_2023-2023'!$A:$M,13,0),"")</f>
        <v/>
      </c>
    </row>
    <row r="4690" spans="1:15" s="95" customFormat="1" x14ac:dyDescent="0.2">
      <c r="A4690" s="116">
        <v>2453</v>
      </c>
      <c r="B4690" s="90" t="s">
        <v>8750</v>
      </c>
      <c r="C4690" s="90" t="s">
        <v>91</v>
      </c>
      <c r="D4690" s="90" t="s">
        <v>2910</v>
      </c>
      <c r="E4690" s="90" t="s">
        <v>54</v>
      </c>
      <c r="F4690" s="90" t="s">
        <v>7847</v>
      </c>
      <c r="G4690" s="90" t="s">
        <v>18092</v>
      </c>
      <c r="H4690" s="90" t="s">
        <v>909</v>
      </c>
      <c r="I4690" s="90" t="s">
        <v>935</v>
      </c>
      <c r="J4690" s="116">
        <v>233</v>
      </c>
      <c r="K4690" s="90" t="s">
        <v>1963</v>
      </c>
      <c r="L4690" s="90" t="s">
        <v>520</v>
      </c>
      <c r="M4690" s="94" t="str">
        <f t="shared" si="76"/>
        <v>ALVAREZ Carlos</v>
      </c>
      <c r="N4690" s="94" t="str">
        <f>IFERROR(VLOOKUP(A4690,'[2]CLASES-TEMPORADA 2022_2023-2023'!$A:$M,12,0),"")</f>
        <v/>
      </c>
      <c r="O4690" s="90" t="str">
        <f>IFERROR(VLOOKUP(A4690,'[2]CLASES-TEMPORADA 2022_2023-2023'!$A:$M,13,0),"")</f>
        <v/>
      </c>
    </row>
    <row r="4691" spans="1:15" s="95" customFormat="1" x14ac:dyDescent="0.2">
      <c r="A4691" s="116">
        <v>2447</v>
      </c>
      <c r="B4691" s="90" t="s">
        <v>8750</v>
      </c>
      <c r="C4691" s="90" t="s">
        <v>924</v>
      </c>
      <c r="D4691" s="90" t="s">
        <v>169</v>
      </c>
      <c r="E4691" s="90" t="s">
        <v>6893</v>
      </c>
      <c r="F4691" s="90" t="s">
        <v>18093</v>
      </c>
      <c r="G4691" s="90" t="s">
        <v>18094</v>
      </c>
      <c r="H4691" s="90" t="s">
        <v>920</v>
      </c>
      <c r="I4691" s="90" t="s">
        <v>15681</v>
      </c>
      <c r="J4691" s="116">
        <v>10233</v>
      </c>
      <c r="K4691" s="90" t="s">
        <v>1963</v>
      </c>
      <c r="L4691" s="90" t="s">
        <v>520</v>
      </c>
      <c r="M4691" s="94" t="str">
        <f t="shared" si="76"/>
        <v>ALONSO Eugenio</v>
      </c>
      <c r="N4691" s="94" t="str">
        <f>IFERROR(VLOOKUP(A4691,'[2]CLASES-TEMPORADA 2022_2023-2023'!$A:$M,12,0),"")</f>
        <v/>
      </c>
      <c r="O4691" s="90" t="str">
        <f>IFERROR(VLOOKUP(A4691,'[2]CLASES-TEMPORADA 2022_2023-2023'!$A:$M,13,0),"")</f>
        <v/>
      </c>
    </row>
    <row r="4692" spans="1:15" s="95" customFormat="1" x14ac:dyDescent="0.2">
      <c r="A4692" s="116">
        <v>2443</v>
      </c>
      <c r="B4692" s="90" t="s">
        <v>8750</v>
      </c>
      <c r="C4692" s="90" t="s">
        <v>1316</v>
      </c>
      <c r="D4692" s="90" t="s">
        <v>84</v>
      </c>
      <c r="E4692" s="90" t="s">
        <v>7002</v>
      </c>
      <c r="F4692" s="90" t="s">
        <v>7848</v>
      </c>
      <c r="G4692" s="90" t="s">
        <v>18095</v>
      </c>
      <c r="H4692" s="90" t="s">
        <v>913</v>
      </c>
      <c r="I4692" s="90" t="s">
        <v>327</v>
      </c>
      <c r="J4692" s="116">
        <v>504</v>
      </c>
      <c r="K4692" s="90" t="s">
        <v>1963</v>
      </c>
      <c r="L4692" s="90" t="s">
        <v>593</v>
      </c>
      <c r="M4692" s="94" t="str">
        <f t="shared" si="76"/>
        <v>CRUZ Alexis</v>
      </c>
      <c r="N4692" s="94" t="str">
        <f>IFERROR(VLOOKUP(A4692,'[2]CLASES-TEMPORADA 2022_2023-2023'!$A:$M,12,0),"")</f>
        <v/>
      </c>
      <c r="O4692" s="90" t="str">
        <f>IFERROR(VLOOKUP(A4692,'[2]CLASES-TEMPORADA 2022_2023-2023'!$A:$M,13,0),"")</f>
        <v/>
      </c>
    </row>
    <row r="4693" spans="1:15" s="95" customFormat="1" x14ac:dyDescent="0.2">
      <c r="A4693" s="116">
        <v>2442</v>
      </c>
      <c r="B4693" s="90" t="s">
        <v>8750</v>
      </c>
      <c r="C4693" s="90" t="s">
        <v>7849</v>
      </c>
      <c r="D4693" s="90" t="s">
        <v>7850</v>
      </c>
      <c r="E4693" s="90" t="s">
        <v>3107</v>
      </c>
      <c r="F4693" s="90" t="s">
        <v>7851</v>
      </c>
      <c r="G4693" s="90" t="s">
        <v>18096</v>
      </c>
      <c r="H4693" s="90" t="s">
        <v>920</v>
      </c>
      <c r="I4693" s="90" t="s">
        <v>1213</v>
      </c>
      <c r="J4693" s="116">
        <v>10149</v>
      </c>
      <c r="K4693" s="90" t="s">
        <v>1963</v>
      </c>
      <c r="L4693" s="90" t="s">
        <v>587</v>
      </c>
      <c r="M4693" s="94" t="str">
        <f t="shared" si="76"/>
        <v>PANAREDA Xavier</v>
      </c>
      <c r="N4693" s="94" t="str">
        <f>IFERROR(VLOOKUP(A4693,'[2]CLASES-TEMPORADA 2022_2023-2023'!$A:$M,12,0),"")</f>
        <v/>
      </c>
      <c r="O4693" s="90" t="str">
        <f>IFERROR(VLOOKUP(A4693,'[2]CLASES-TEMPORADA 2022_2023-2023'!$A:$M,13,0),"")</f>
        <v/>
      </c>
    </row>
    <row r="4694" spans="1:15" s="95" customFormat="1" x14ac:dyDescent="0.2">
      <c r="A4694" s="116">
        <v>2431</v>
      </c>
      <c r="B4694" s="90" t="s">
        <v>8750</v>
      </c>
      <c r="C4694" s="90" t="s">
        <v>1960</v>
      </c>
      <c r="D4694" s="90" t="s">
        <v>7650</v>
      </c>
      <c r="E4694" s="90" t="s">
        <v>7852</v>
      </c>
      <c r="F4694" s="90" t="s">
        <v>7853</v>
      </c>
      <c r="G4694" s="90" t="s">
        <v>18097</v>
      </c>
      <c r="H4694" s="90" t="s">
        <v>920</v>
      </c>
      <c r="I4694" s="90" t="s">
        <v>1223</v>
      </c>
      <c r="J4694" s="116">
        <v>141</v>
      </c>
      <c r="K4694" s="90" t="s">
        <v>1963</v>
      </c>
      <c r="L4694" s="90" t="s">
        <v>593</v>
      </c>
      <c r="M4694" s="94" t="str">
        <f t="shared" si="76"/>
        <v>MONTESINOS Jonay</v>
      </c>
      <c r="N4694" s="94" t="str">
        <f>IFERROR(VLOOKUP(A4694,'[2]CLASES-TEMPORADA 2022_2023-2023'!$A:$M,12,0),"")</f>
        <v/>
      </c>
      <c r="O4694" s="90" t="str">
        <f>IFERROR(VLOOKUP(A4694,'[2]CLASES-TEMPORADA 2022_2023-2023'!$A:$M,13,0),"")</f>
        <v/>
      </c>
    </row>
    <row r="4695" spans="1:15" s="95" customFormat="1" x14ac:dyDescent="0.2">
      <c r="A4695" s="116">
        <v>2426</v>
      </c>
      <c r="B4695" s="90" t="s">
        <v>10851</v>
      </c>
      <c r="C4695" s="90" t="s">
        <v>7854</v>
      </c>
      <c r="D4695" s="90" t="s">
        <v>111</v>
      </c>
      <c r="E4695" s="90" t="s">
        <v>5538</v>
      </c>
      <c r="F4695" s="90" t="s">
        <v>7855</v>
      </c>
      <c r="G4695" s="90" t="s">
        <v>18098</v>
      </c>
      <c r="H4695" s="90" t="s">
        <v>913</v>
      </c>
      <c r="I4695" s="90" t="s">
        <v>951</v>
      </c>
      <c r="J4695" s="116">
        <v>305</v>
      </c>
      <c r="K4695" s="90" t="s">
        <v>1963</v>
      </c>
      <c r="L4695" s="90" t="s">
        <v>583</v>
      </c>
      <c r="M4695" s="94" t="str">
        <f t="shared" si="76"/>
        <v>NINE Maria Teresa</v>
      </c>
      <c r="N4695" s="94" t="str">
        <f>IFERROR(VLOOKUP(A4695,'[2]CLASES-TEMPORADA 2022_2023-2023'!$A:$M,12,0),"")</f>
        <v/>
      </c>
      <c r="O4695" s="90" t="str">
        <f>IFERROR(VLOOKUP(A4695,'[2]CLASES-TEMPORADA 2022_2023-2023'!$A:$M,13,0),"")</f>
        <v/>
      </c>
    </row>
    <row r="4696" spans="1:15" s="95" customFormat="1" x14ac:dyDescent="0.2">
      <c r="A4696" s="116">
        <v>2411</v>
      </c>
      <c r="B4696" s="90" t="s">
        <v>8750</v>
      </c>
      <c r="C4696" s="90" t="s">
        <v>7856</v>
      </c>
      <c r="D4696" s="90" t="s">
        <v>7857</v>
      </c>
      <c r="E4696" s="90" t="s">
        <v>943</v>
      </c>
      <c r="F4696" s="90" t="s">
        <v>7858</v>
      </c>
      <c r="G4696" s="90" t="s">
        <v>18099</v>
      </c>
      <c r="H4696" s="90" t="s">
        <v>913</v>
      </c>
      <c r="I4696" s="90" t="s">
        <v>1164</v>
      </c>
      <c r="J4696" s="116">
        <v>643</v>
      </c>
      <c r="K4696" s="90" t="s">
        <v>1963</v>
      </c>
      <c r="L4696" s="90" t="s">
        <v>587</v>
      </c>
      <c r="M4696" s="94" t="str">
        <f t="shared" si="76"/>
        <v>SATORRAS Jordi</v>
      </c>
      <c r="N4696" s="94" t="str">
        <f>IFERROR(VLOOKUP(A4696,'[2]CLASES-TEMPORADA 2022_2023-2023'!$A:$M,12,0),"")</f>
        <v/>
      </c>
      <c r="O4696" s="90" t="str">
        <f>IFERROR(VLOOKUP(A4696,'[2]CLASES-TEMPORADA 2022_2023-2023'!$A:$M,13,0),"")</f>
        <v/>
      </c>
    </row>
    <row r="4697" spans="1:15" s="95" customFormat="1" x14ac:dyDescent="0.2">
      <c r="A4697" s="116">
        <v>2393</v>
      </c>
      <c r="B4697" s="90" t="s">
        <v>8750</v>
      </c>
      <c r="C4697" s="90" t="s">
        <v>7686</v>
      </c>
      <c r="D4697" s="90" t="s">
        <v>7859</v>
      </c>
      <c r="E4697" s="90" t="s">
        <v>2261</v>
      </c>
      <c r="F4697" s="90" t="s">
        <v>7860</v>
      </c>
      <c r="G4697" s="90" t="s">
        <v>18100</v>
      </c>
      <c r="H4697" s="90" t="s">
        <v>920</v>
      </c>
      <c r="I4697" s="90" t="s">
        <v>1237</v>
      </c>
      <c r="J4697" s="116">
        <v>195</v>
      </c>
      <c r="K4697" s="90" t="s">
        <v>1963</v>
      </c>
      <c r="L4697" s="90" t="s">
        <v>587</v>
      </c>
      <c r="M4697" s="94" t="str">
        <f t="shared" si="76"/>
        <v>BELLSOLA Pere</v>
      </c>
      <c r="N4697" s="94" t="str">
        <f>IFERROR(VLOOKUP(A4697,'[2]CLASES-TEMPORADA 2022_2023-2023'!$A:$M,12,0),"")</f>
        <v/>
      </c>
      <c r="O4697" s="90" t="str">
        <f>IFERROR(VLOOKUP(A4697,'[2]CLASES-TEMPORADA 2022_2023-2023'!$A:$M,13,0),"")</f>
        <v/>
      </c>
    </row>
    <row r="4698" spans="1:15" s="95" customFormat="1" x14ac:dyDescent="0.2">
      <c r="A4698" s="116">
        <v>2385</v>
      </c>
      <c r="B4698" s="90" t="s">
        <v>8750</v>
      </c>
      <c r="C4698" s="90" t="s">
        <v>7861</v>
      </c>
      <c r="D4698" s="90" t="s">
        <v>1296</v>
      </c>
      <c r="E4698" s="90" t="s">
        <v>3581</v>
      </c>
      <c r="F4698" s="90" t="s">
        <v>7862</v>
      </c>
      <c r="G4698" s="90" t="s">
        <v>18101</v>
      </c>
      <c r="H4698" s="90" t="s">
        <v>913</v>
      </c>
      <c r="I4698" s="90" t="s">
        <v>951</v>
      </c>
      <c r="J4698" s="116">
        <v>305</v>
      </c>
      <c r="K4698" s="90" t="s">
        <v>1963</v>
      </c>
      <c r="L4698" s="90" t="s">
        <v>583</v>
      </c>
      <c r="M4698" s="94" t="str">
        <f t="shared" si="76"/>
        <v>SAN VICENTE Iñigo</v>
      </c>
      <c r="N4698" s="94" t="str">
        <f>IFERROR(VLOOKUP(A4698,'[2]CLASES-TEMPORADA 2022_2023-2023'!$A:$M,12,0),"")</f>
        <v/>
      </c>
      <c r="O4698" s="90" t="str">
        <f>IFERROR(VLOOKUP(A4698,'[2]CLASES-TEMPORADA 2022_2023-2023'!$A:$M,13,0),"")</f>
        <v/>
      </c>
    </row>
    <row r="4699" spans="1:15" s="95" customFormat="1" x14ac:dyDescent="0.2">
      <c r="A4699" s="116">
        <v>2374</v>
      </c>
      <c r="B4699" s="90" t="s">
        <v>8750</v>
      </c>
      <c r="C4699" s="90" t="s">
        <v>1625</v>
      </c>
      <c r="D4699" s="90" t="s">
        <v>7863</v>
      </c>
      <c r="E4699" s="90" t="s">
        <v>77</v>
      </c>
      <c r="F4699" s="90" t="s">
        <v>7864</v>
      </c>
      <c r="G4699" s="90" t="s">
        <v>18102</v>
      </c>
      <c r="H4699" s="90" t="s">
        <v>913</v>
      </c>
      <c r="I4699" s="90" t="s">
        <v>953</v>
      </c>
      <c r="J4699" s="116">
        <v>309</v>
      </c>
      <c r="K4699" s="90" t="s">
        <v>1963</v>
      </c>
      <c r="L4699" s="90" t="s">
        <v>583</v>
      </c>
      <c r="M4699" s="94" t="str">
        <f t="shared" si="76"/>
        <v>HERRERA Alberto</v>
      </c>
      <c r="N4699" s="94" t="str">
        <f>IFERROR(VLOOKUP(A4699,'[2]CLASES-TEMPORADA 2022_2023-2023'!$A:$M,12,0),"")</f>
        <v/>
      </c>
      <c r="O4699" s="90" t="str">
        <f>IFERROR(VLOOKUP(A4699,'[2]CLASES-TEMPORADA 2022_2023-2023'!$A:$M,13,0),"")</f>
        <v/>
      </c>
    </row>
    <row r="4700" spans="1:15" s="95" customFormat="1" x14ac:dyDescent="0.2">
      <c r="A4700" s="116">
        <v>2368</v>
      </c>
      <c r="B4700" s="90" t="s">
        <v>10851</v>
      </c>
      <c r="C4700" s="90" t="s">
        <v>4119</v>
      </c>
      <c r="D4700" s="90" t="s">
        <v>942</v>
      </c>
      <c r="E4700" s="90" t="s">
        <v>7865</v>
      </c>
      <c r="F4700" s="90" t="s">
        <v>7866</v>
      </c>
      <c r="G4700" s="90" t="s">
        <v>18103</v>
      </c>
      <c r="H4700" s="90" t="s">
        <v>913</v>
      </c>
      <c r="I4700" s="90" t="s">
        <v>1139</v>
      </c>
      <c r="J4700" s="116">
        <v>52</v>
      </c>
      <c r="K4700" s="90" t="s">
        <v>1963</v>
      </c>
      <c r="L4700" s="90" t="s">
        <v>598</v>
      </c>
      <c r="M4700" s="94" t="str">
        <f t="shared" si="76"/>
        <v>LAGO Vanessa</v>
      </c>
      <c r="N4700" s="94" t="str">
        <f>IFERROR(VLOOKUP(A4700,'[2]CLASES-TEMPORADA 2022_2023-2023'!$A:$M,12,0),"")</f>
        <v/>
      </c>
      <c r="O4700" s="90" t="str">
        <f>IFERROR(VLOOKUP(A4700,'[2]CLASES-TEMPORADA 2022_2023-2023'!$A:$M,13,0),"")</f>
        <v/>
      </c>
    </row>
    <row r="4701" spans="1:15" s="95" customFormat="1" x14ac:dyDescent="0.2">
      <c r="A4701" s="116">
        <v>2366</v>
      </c>
      <c r="B4701" s="90" t="s">
        <v>8750</v>
      </c>
      <c r="C4701" s="90" t="s">
        <v>1304</v>
      </c>
      <c r="D4701" s="90" t="s">
        <v>21</v>
      </c>
      <c r="E4701" s="90" t="s">
        <v>943</v>
      </c>
      <c r="F4701" s="90" t="s">
        <v>7867</v>
      </c>
      <c r="G4701" s="90" t="s">
        <v>18104</v>
      </c>
      <c r="H4701" s="90" t="s">
        <v>913</v>
      </c>
      <c r="I4701" s="90" t="s">
        <v>1188</v>
      </c>
      <c r="J4701" s="116">
        <v>251</v>
      </c>
      <c r="K4701" s="90" t="s">
        <v>1963</v>
      </c>
      <c r="L4701" s="90" t="s">
        <v>587</v>
      </c>
      <c r="M4701" s="94" t="str">
        <f t="shared" si="76"/>
        <v>DOT Jordi</v>
      </c>
      <c r="N4701" s="94" t="str">
        <f>IFERROR(VLOOKUP(A4701,'[2]CLASES-TEMPORADA 2022_2023-2023'!$A:$M,12,0),"")</f>
        <v/>
      </c>
      <c r="O4701" s="90" t="str">
        <f>IFERROR(VLOOKUP(A4701,'[2]CLASES-TEMPORADA 2022_2023-2023'!$A:$M,13,0),"")</f>
        <v/>
      </c>
    </row>
    <row r="4702" spans="1:15" s="95" customFormat="1" x14ac:dyDescent="0.2">
      <c r="A4702" s="116">
        <v>2345</v>
      </c>
      <c r="B4702" s="90" t="s">
        <v>8750</v>
      </c>
      <c r="C4702" s="90" t="s">
        <v>111</v>
      </c>
      <c r="D4702" s="90" t="s">
        <v>122</v>
      </c>
      <c r="E4702" s="90" t="s">
        <v>4258</v>
      </c>
      <c r="F4702" s="90" t="s">
        <v>7868</v>
      </c>
      <c r="G4702" s="90" t="s">
        <v>18105</v>
      </c>
      <c r="H4702" s="90" t="s">
        <v>913</v>
      </c>
      <c r="I4702" s="90" t="s">
        <v>954</v>
      </c>
      <c r="J4702" s="116">
        <v>321</v>
      </c>
      <c r="K4702" s="90" t="s">
        <v>1963</v>
      </c>
      <c r="L4702" s="90" t="s">
        <v>591</v>
      </c>
      <c r="M4702" s="94" t="str">
        <f t="shared" si="76"/>
        <v>REY Miguel Angel</v>
      </c>
      <c r="N4702" s="94" t="str">
        <f>IFERROR(VLOOKUP(A4702,'[2]CLASES-TEMPORADA 2022_2023-2023'!$A:$M,12,0),"")</f>
        <v/>
      </c>
      <c r="O4702" s="90" t="str">
        <f>IFERROR(VLOOKUP(A4702,'[2]CLASES-TEMPORADA 2022_2023-2023'!$A:$M,13,0),"")</f>
        <v/>
      </c>
    </row>
    <row r="4703" spans="1:15" s="95" customFormat="1" x14ac:dyDescent="0.2">
      <c r="A4703" s="116">
        <v>2341</v>
      </c>
      <c r="B4703" s="90" t="s">
        <v>8750</v>
      </c>
      <c r="C4703" s="90" t="s">
        <v>1421</v>
      </c>
      <c r="D4703" s="90" t="s">
        <v>26</v>
      </c>
      <c r="E4703" s="90" t="s">
        <v>6339</v>
      </c>
      <c r="F4703" s="90" t="s">
        <v>7869</v>
      </c>
      <c r="G4703" s="90" t="s">
        <v>18106</v>
      </c>
      <c r="H4703" s="90" t="s">
        <v>913</v>
      </c>
      <c r="I4703" s="90" t="s">
        <v>1075</v>
      </c>
      <c r="J4703" s="116">
        <v>17</v>
      </c>
      <c r="K4703" s="90" t="s">
        <v>1963</v>
      </c>
      <c r="L4703" s="90" t="s">
        <v>591</v>
      </c>
      <c r="M4703" s="94" t="str">
        <f t="shared" si="76"/>
        <v>MULERO Moises</v>
      </c>
      <c r="N4703" s="94" t="str">
        <f>IFERROR(VLOOKUP(A4703,'[2]CLASES-TEMPORADA 2022_2023-2023'!$A:$M,12,0),"")</f>
        <v/>
      </c>
      <c r="O4703" s="90" t="str">
        <f>IFERROR(VLOOKUP(A4703,'[2]CLASES-TEMPORADA 2022_2023-2023'!$A:$M,13,0),"")</f>
        <v/>
      </c>
    </row>
    <row r="4704" spans="1:15" s="95" customFormat="1" x14ac:dyDescent="0.2">
      <c r="A4704" s="116">
        <v>2336</v>
      </c>
      <c r="B4704" s="90" t="s">
        <v>10851</v>
      </c>
      <c r="C4704" s="90" t="s">
        <v>1386</v>
      </c>
      <c r="D4704" s="90" t="s">
        <v>3572</v>
      </c>
      <c r="E4704" s="90" t="s">
        <v>2662</v>
      </c>
      <c r="F4704" s="90" t="s">
        <v>7870</v>
      </c>
      <c r="G4704" s="90" t="s">
        <v>18107</v>
      </c>
      <c r="H4704" s="90" t="s">
        <v>913</v>
      </c>
      <c r="I4704" s="90" t="s">
        <v>1166</v>
      </c>
      <c r="J4704" s="116">
        <v>202</v>
      </c>
      <c r="K4704" s="90" t="s">
        <v>1963</v>
      </c>
      <c r="L4704" s="90" t="s">
        <v>520</v>
      </c>
      <c r="M4704" s="94" t="str">
        <f t="shared" si="76"/>
        <v>IGLESIAS Noelia</v>
      </c>
      <c r="N4704" s="94" t="str">
        <f>IFERROR(VLOOKUP(A4704,'[2]CLASES-TEMPORADA 2022_2023-2023'!$A:$M,12,0),"")</f>
        <v/>
      </c>
      <c r="O4704" s="90" t="str">
        <f>IFERROR(VLOOKUP(A4704,'[2]CLASES-TEMPORADA 2022_2023-2023'!$A:$M,13,0),"")</f>
        <v/>
      </c>
    </row>
    <row r="4705" spans="1:15" s="95" customFormat="1" x14ac:dyDescent="0.2">
      <c r="A4705" s="116">
        <v>2335</v>
      </c>
      <c r="B4705" s="90" t="s">
        <v>8750</v>
      </c>
      <c r="C4705" s="90" t="s">
        <v>7871</v>
      </c>
      <c r="D4705" s="90" t="s">
        <v>61</v>
      </c>
      <c r="E4705" s="90" t="s">
        <v>43</v>
      </c>
      <c r="F4705" s="90" t="s">
        <v>7872</v>
      </c>
      <c r="G4705" s="90" t="s">
        <v>18108</v>
      </c>
      <c r="H4705" s="90" t="s">
        <v>920</v>
      </c>
      <c r="I4705" s="90" t="s">
        <v>377</v>
      </c>
      <c r="J4705" s="116">
        <v>674</v>
      </c>
      <c r="K4705" s="90" t="s">
        <v>1963</v>
      </c>
      <c r="L4705" s="90" t="s">
        <v>184</v>
      </c>
      <c r="M4705" s="94" t="str">
        <f t="shared" si="76"/>
        <v>SALVA Antonio</v>
      </c>
      <c r="N4705" s="94" t="str">
        <f>IFERROR(VLOOKUP(A4705,'[2]CLASES-TEMPORADA 2022_2023-2023'!$A:$M,12,0),"")</f>
        <v/>
      </c>
      <c r="O4705" s="90" t="str">
        <f>IFERROR(VLOOKUP(A4705,'[2]CLASES-TEMPORADA 2022_2023-2023'!$A:$M,13,0),"")</f>
        <v/>
      </c>
    </row>
    <row r="4706" spans="1:15" s="95" customFormat="1" x14ac:dyDescent="0.2">
      <c r="A4706" s="116">
        <v>2334</v>
      </c>
      <c r="B4706" s="90" t="s">
        <v>8750</v>
      </c>
      <c r="C4706" s="90" t="s">
        <v>21</v>
      </c>
      <c r="D4706" s="90" t="s">
        <v>6870</v>
      </c>
      <c r="E4706" s="90" t="s">
        <v>32</v>
      </c>
      <c r="F4706" s="90" t="s">
        <v>7873</v>
      </c>
      <c r="G4706" s="90" t="s">
        <v>18109</v>
      </c>
      <c r="H4706" s="90" t="s">
        <v>920</v>
      </c>
      <c r="I4706" s="90" t="s">
        <v>1193</v>
      </c>
      <c r="J4706" s="116">
        <v>292</v>
      </c>
      <c r="K4706" s="90" t="s">
        <v>1963</v>
      </c>
      <c r="L4706" s="90" t="s">
        <v>587</v>
      </c>
      <c r="M4706" s="94" t="str">
        <f t="shared" si="76"/>
        <v>GARCIA Santiago</v>
      </c>
      <c r="N4706" s="94" t="str">
        <f>IFERROR(VLOOKUP(A4706,'[2]CLASES-TEMPORADA 2022_2023-2023'!$A:$M,12,0),"")</f>
        <v/>
      </c>
      <c r="O4706" s="90" t="str">
        <f>IFERROR(VLOOKUP(A4706,'[2]CLASES-TEMPORADA 2022_2023-2023'!$A:$M,13,0),"")</f>
        <v/>
      </c>
    </row>
    <row r="4707" spans="1:15" s="95" customFormat="1" x14ac:dyDescent="0.2">
      <c r="A4707" s="116">
        <v>2326</v>
      </c>
      <c r="B4707" s="90" t="s">
        <v>8750</v>
      </c>
      <c r="C4707" s="90" t="s">
        <v>7874</v>
      </c>
      <c r="D4707" s="90" t="s">
        <v>7875</v>
      </c>
      <c r="E4707" s="90" t="s">
        <v>57</v>
      </c>
      <c r="F4707" s="90" t="s">
        <v>7876</v>
      </c>
      <c r="G4707" s="90" t="s">
        <v>18110</v>
      </c>
      <c r="H4707" s="90" t="s">
        <v>913</v>
      </c>
      <c r="I4707" s="90" t="s">
        <v>673</v>
      </c>
      <c r="J4707" s="116">
        <v>10202</v>
      </c>
      <c r="K4707" s="90" t="s">
        <v>1963</v>
      </c>
      <c r="L4707" s="90" t="s">
        <v>583</v>
      </c>
      <c r="M4707" s="94" t="str">
        <f t="shared" si="76"/>
        <v>DEL CORRAL Fernando</v>
      </c>
      <c r="N4707" s="94" t="str">
        <f>IFERROR(VLOOKUP(A4707,'[2]CLASES-TEMPORADA 2022_2023-2023'!$A:$M,12,0),"")</f>
        <v/>
      </c>
      <c r="O4707" s="90" t="str">
        <f>IFERROR(VLOOKUP(A4707,'[2]CLASES-TEMPORADA 2022_2023-2023'!$A:$M,13,0),"")</f>
        <v/>
      </c>
    </row>
    <row r="4708" spans="1:15" s="95" customFormat="1" x14ac:dyDescent="0.2">
      <c r="A4708" s="116">
        <v>2324</v>
      </c>
      <c r="B4708" s="90" t="s">
        <v>8750</v>
      </c>
      <c r="C4708" s="90" t="s">
        <v>21</v>
      </c>
      <c r="D4708" s="90" t="s">
        <v>7877</v>
      </c>
      <c r="E4708" s="90" t="s">
        <v>41</v>
      </c>
      <c r="F4708" s="90" t="s">
        <v>7878</v>
      </c>
      <c r="G4708" s="90" t="s">
        <v>18111</v>
      </c>
      <c r="H4708" s="90" t="s">
        <v>909</v>
      </c>
      <c r="I4708" s="90" t="s">
        <v>946</v>
      </c>
      <c r="J4708" s="116">
        <v>268</v>
      </c>
      <c r="K4708" s="90" t="s">
        <v>1963</v>
      </c>
      <c r="L4708" s="90" t="s">
        <v>587</v>
      </c>
      <c r="M4708" s="94" t="str">
        <f t="shared" si="76"/>
        <v>GARCIA David</v>
      </c>
      <c r="N4708" s="94" t="str">
        <f>IFERROR(VLOOKUP(A4708,'[2]CLASES-TEMPORADA 2022_2023-2023'!$A:$M,12,0),"")</f>
        <v/>
      </c>
      <c r="O4708" s="90" t="str">
        <f>IFERROR(VLOOKUP(A4708,'[2]CLASES-TEMPORADA 2022_2023-2023'!$A:$M,13,0),"")</f>
        <v/>
      </c>
    </row>
    <row r="4709" spans="1:15" s="95" customFormat="1" x14ac:dyDescent="0.2">
      <c r="A4709" s="116">
        <v>2321</v>
      </c>
      <c r="B4709" s="90" t="s">
        <v>8750</v>
      </c>
      <c r="C4709" s="90" t="s">
        <v>66</v>
      </c>
      <c r="D4709" s="90" t="s">
        <v>21</v>
      </c>
      <c r="E4709" s="90" t="s">
        <v>63</v>
      </c>
      <c r="F4709" s="90" t="s">
        <v>7879</v>
      </c>
      <c r="G4709" s="90" t="s">
        <v>18112</v>
      </c>
      <c r="H4709" s="90" t="s">
        <v>913</v>
      </c>
      <c r="I4709" s="90" t="s">
        <v>1216</v>
      </c>
      <c r="J4709" s="116">
        <v>10001</v>
      </c>
      <c r="K4709" s="90" t="s">
        <v>1963</v>
      </c>
      <c r="L4709" s="90" t="s">
        <v>591</v>
      </c>
      <c r="M4709" s="94" t="str">
        <f t="shared" si="76"/>
        <v>MARTIN Jesus</v>
      </c>
      <c r="N4709" s="94" t="str">
        <f>IFERROR(VLOOKUP(A4709,'[2]CLASES-TEMPORADA 2022_2023-2023'!$A:$M,12,0),"")</f>
        <v/>
      </c>
      <c r="O4709" s="90" t="str">
        <f>IFERROR(VLOOKUP(A4709,'[2]CLASES-TEMPORADA 2022_2023-2023'!$A:$M,13,0),"")</f>
        <v/>
      </c>
    </row>
    <row r="4710" spans="1:15" s="95" customFormat="1" x14ac:dyDescent="0.2">
      <c r="A4710" s="116">
        <v>2320</v>
      </c>
      <c r="B4710" s="90" t="s">
        <v>8750</v>
      </c>
      <c r="C4710" s="90" t="s">
        <v>2144</v>
      </c>
      <c r="D4710" s="90" t="s">
        <v>2145</v>
      </c>
      <c r="E4710" s="90" t="s">
        <v>32</v>
      </c>
      <c r="F4710" s="90" t="s">
        <v>7880</v>
      </c>
      <c r="G4710" s="90" t="s">
        <v>18113</v>
      </c>
      <c r="H4710" s="90" t="s">
        <v>913</v>
      </c>
      <c r="I4710" s="90" t="s">
        <v>1198</v>
      </c>
      <c r="J4710" s="116">
        <v>567</v>
      </c>
      <c r="K4710" s="90" t="s">
        <v>1963</v>
      </c>
      <c r="L4710" s="90" t="s">
        <v>520</v>
      </c>
      <c r="M4710" s="94" t="str">
        <f t="shared" si="76"/>
        <v>VECINO Santiago</v>
      </c>
      <c r="N4710" s="94" t="str">
        <f>IFERROR(VLOOKUP(A4710,'[2]CLASES-TEMPORADA 2022_2023-2023'!$A:$M,12,0),"")</f>
        <v/>
      </c>
      <c r="O4710" s="90" t="str">
        <f>IFERROR(VLOOKUP(A4710,'[2]CLASES-TEMPORADA 2022_2023-2023'!$A:$M,13,0),"")</f>
        <v/>
      </c>
    </row>
    <row r="4711" spans="1:15" s="95" customFormat="1" x14ac:dyDescent="0.2">
      <c r="A4711" s="116">
        <v>2319</v>
      </c>
      <c r="B4711" s="90" t="s">
        <v>10851</v>
      </c>
      <c r="C4711" s="90" t="s">
        <v>3668</v>
      </c>
      <c r="D4711" s="90" t="s">
        <v>951</v>
      </c>
      <c r="E4711" s="90" t="s">
        <v>7881</v>
      </c>
      <c r="F4711" s="90" t="s">
        <v>7882</v>
      </c>
      <c r="G4711" s="90" t="s">
        <v>18114</v>
      </c>
      <c r="H4711" s="90" t="s">
        <v>909</v>
      </c>
      <c r="I4711" s="90" t="s">
        <v>935</v>
      </c>
      <c r="J4711" s="116">
        <v>233</v>
      </c>
      <c r="K4711" s="90" t="s">
        <v>1963</v>
      </c>
      <c r="L4711" s="90" t="s">
        <v>520</v>
      </c>
      <c r="M4711" s="94" t="str">
        <f t="shared" si="76"/>
        <v>TEJADA Macarena</v>
      </c>
      <c r="N4711" s="94" t="str">
        <f>IFERROR(VLOOKUP(A4711,'[2]CLASES-TEMPORADA 2022_2023-2023'!$A:$M,12,0),"")</f>
        <v/>
      </c>
      <c r="O4711" s="90" t="str">
        <f>IFERROR(VLOOKUP(A4711,'[2]CLASES-TEMPORADA 2022_2023-2023'!$A:$M,13,0),"")</f>
        <v/>
      </c>
    </row>
    <row r="4712" spans="1:15" s="95" customFormat="1" x14ac:dyDescent="0.2">
      <c r="A4712" s="116">
        <v>2314</v>
      </c>
      <c r="B4712" s="90" t="s">
        <v>8750</v>
      </c>
      <c r="C4712" s="90" t="s">
        <v>137</v>
      </c>
      <c r="D4712" s="90" t="s">
        <v>171</v>
      </c>
      <c r="E4712" s="90" t="s">
        <v>110</v>
      </c>
      <c r="F4712" s="90" t="s">
        <v>7883</v>
      </c>
      <c r="G4712" s="90" t="s">
        <v>18115</v>
      </c>
      <c r="H4712" s="90" t="s">
        <v>913</v>
      </c>
      <c r="I4712" s="90" t="s">
        <v>941</v>
      </c>
      <c r="J4712" s="116">
        <v>262</v>
      </c>
      <c r="K4712" s="90" t="s">
        <v>1963</v>
      </c>
      <c r="L4712" s="90" t="s">
        <v>587</v>
      </c>
      <c r="M4712" s="94" t="str">
        <f t="shared" si="76"/>
        <v>VALERA Alvaro</v>
      </c>
      <c r="N4712" s="94">
        <f>IFERROR(VLOOKUP(A4712,'[2]CLASES-TEMPORADA 2022_2023-2023'!$A:$M,12,0),"")</f>
        <v>6</v>
      </c>
      <c r="O4712" s="90" t="str">
        <f>IFERROR(VLOOKUP(A4712,'[2]CLASES-TEMPORADA 2022_2023-2023'!$A:$M,13,0),"")</f>
        <v>INT</v>
      </c>
    </row>
    <row r="4713" spans="1:15" s="95" customFormat="1" x14ac:dyDescent="0.2">
      <c r="A4713" s="116">
        <v>2308</v>
      </c>
      <c r="B4713" s="90" t="s">
        <v>10851</v>
      </c>
      <c r="C4713" s="90" t="s">
        <v>1580</v>
      </c>
      <c r="D4713" s="90" t="s">
        <v>7884</v>
      </c>
      <c r="E4713" s="90" t="s">
        <v>950</v>
      </c>
      <c r="F4713" s="90" t="s">
        <v>7885</v>
      </c>
      <c r="G4713" s="90" t="s">
        <v>18116</v>
      </c>
      <c r="H4713" s="90" t="s">
        <v>913</v>
      </c>
      <c r="I4713" s="90" t="s">
        <v>954</v>
      </c>
      <c r="J4713" s="116">
        <v>321</v>
      </c>
      <c r="K4713" s="90" t="s">
        <v>1963</v>
      </c>
      <c r="L4713" s="90" t="s">
        <v>591</v>
      </c>
      <c r="M4713" s="94" t="str">
        <f t="shared" si="76"/>
        <v>FRIAS Pilar</v>
      </c>
      <c r="N4713" s="94" t="str">
        <f>IFERROR(VLOOKUP(A4713,'[2]CLASES-TEMPORADA 2022_2023-2023'!$A:$M,12,0),"")</f>
        <v/>
      </c>
      <c r="O4713" s="90" t="str">
        <f>IFERROR(VLOOKUP(A4713,'[2]CLASES-TEMPORADA 2022_2023-2023'!$A:$M,13,0),"")</f>
        <v/>
      </c>
    </row>
    <row r="4714" spans="1:15" s="95" customFormat="1" x14ac:dyDescent="0.2">
      <c r="A4714" s="116">
        <v>2302</v>
      </c>
      <c r="B4714" s="90" t="s">
        <v>8750</v>
      </c>
      <c r="C4714" s="90" t="s">
        <v>1420</v>
      </c>
      <c r="D4714" s="90" t="s">
        <v>982</v>
      </c>
      <c r="E4714" s="90" t="s">
        <v>63</v>
      </c>
      <c r="F4714" s="90" t="s">
        <v>7886</v>
      </c>
      <c r="G4714" s="90" t="s">
        <v>18117</v>
      </c>
      <c r="H4714" s="90" t="s">
        <v>913</v>
      </c>
      <c r="I4714" s="90" t="s">
        <v>967</v>
      </c>
      <c r="J4714" s="116">
        <v>529</v>
      </c>
      <c r="K4714" s="90" t="s">
        <v>1963</v>
      </c>
      <c r="L4714" s="90" t="s">
        <v>812</v>
      </c>
      <c r="M4714" s="94" t="str">
        <f t="shared" si="76"/>
        <v>CANTERO Jesus</v>
      </c>
      <c r="N4714" s="94" t="str">
        <f>IFERROR(VLOOKUP(A4714,'[2]CLASES-TEMPORADA 2022_2023-2023'!$A:$M,12,0),"")</f>
        <v/>
      </c>
      <c r="O4714" s="90" t="str">
        <f>IFERROR(VLOOKUP(A4714,'[2]CLASES-TEMPORADA 2022_2023-2023'!$A:$M,13,0),"")</f>
        <v/>
      </c>
    </row>
    <row r="4715" spans="1:15" s="95" customFormat="1" x14ac:dyDescent="0.2">
      <c r="A4715" s="116">
        <v>2296</v>
      </c>
      <c r="B4715" s="90" t="s">
        <v>8750</v>
      </c>
      <c r="C4715" s="90" t="s">
        <v>3668</v>
      </c>
      <c r="D4715" s="90" t="s">
        <v>7887</v>
      </c>
      <c r="E4715" s="90" t="s">
        <v>48</v>
      </c>
      <c r="F4715" s="90" t="s">
        <v>7888</v>
      </c>
      <c r="G4715" s="90" t="s">
        <v>18118</v>
      </c>
      <c r="H4715" s="90" t="s">
        <v>913</v>
      </c>
      <c r="I4715" s="90" t="s">
        <v>948</v>
      </c>
      <c r="J4715" s="116">
        <v>284</v>
      </c>
      <c r="K4715" s="90" t="s">
        <v>1963</v>
      </c>
      <c r="L4715" s="90" t="s">
        <v>588</v>
      </c>
      <c r="M4715" s="94" t="str">
        <f t="shared" si="76"/>
        <v>TEJADA Javier</v>
      </c>
      <c r="N4715" s="94" t="str">
        <f>IFERROR(VLOOKUP(A4715,'[2]CLASES-TEMPORADA 2022_2023-2023'!$A:$M,12,0),"")</f>
        <v/>
      </c>
      <c r="O4715" s="90" t="str">
        <f>IFERROR(VLOOKUP(A4715,'[2]CLASES-TEMPORADA 2022_2023-2023'!$A:$M,13,0),"")</f>
        <v/>
      </c>
    </row>
    <row r="4716" spans="1:15" s="95" customFormat="1" x14ac:dyDescent="0.2">
      <c r="A4716" s="116">
        <v>2291</v>
      </c>
      <c r="B4716" s="90" t="s">
        <v>8750</v>
      </c>
      <c r="C4716" s="90" t="s">
        <v>69</v>
      </c>
      <c r="D4716" s="90" t="s">
        <v>1780</v>
      </c>
      <c r="E4716" s="90" t="s">
        <v>2698</v>
      </c>
      <c r="F4716" s="90" t="s">
        <v>7889</v>
      </c>
      <c r="G4716" s="90" t="s">
        <v>18119</v>
      </c>
      <c r="H4716" s="90" t="s">
        <v>913</v>
      </c>
      <c r="I4716" s="90" t="s">
        <v>1149</v>
      </c>
      <c r="J4716" s="116">
        <v>102</v>
      </c>
      <c r="K4716" s="90" t="s">
        <v>1963</v>
      </c>
      <c r="L4716" s="90" t="s">
        <v>582</v>
      </c>
      <c r="M4716" s="94" t="str">
        <f t="shared" si="76"/>
        <v>PEREZ Ricardo</v>
      </c>
      <c r="N4716" s="94" t="str">
        <f>IFERROR(VLOOKUP(A4716,'[2]CLASES-TEMPORADA 2022_2023-2023'!$A:$M,12,0),"")</f>
        <v/>
      </c>
      <c r="O4716" s="90" t="str">
        <f>IFERROR(VLOOKUP(A4716,'[2]CLASES-TEMPORADA 2022_2023-2023'!$A:$M,13,0),"")</f>
        <v/>
      </c>
    </row>
    <row r="4717" spans="1:15" s="95" customFormat="1" x14ac:dyDescent="0.2">
      <c r="A4717" s="116">
        <v>2278</v>
      </c>
      <c r="B4717" s="90" t="s">
        <v>8750</v>
      </c>
      <c r="C4717" s="90" t="s">
        <v>25</v>
      </c>
      <c r="D4717" s="90" t="s">
        <v>1788</v>
      </c>
      <c r="E4717" s="90" t="s">
        <v>34</v>
      </c>
      <c r="F4717" s="90" t="s">
        <v>7890</v>
      </c>
      <c r="G4717" s="90" t="s">
        <v>18120</v>
      </c>
      <c r="H4717" s="90" t="s">
        <v>920</v>
      </c>
      <c r="I4717" s="90" t="s">
        <v>4126</v>
      </c>
      <c r="J4717" s="116">
        <v>702</v>
      </c>
      <c r="K4717" s="90" t="s">
        <v>1963</v>
      </c>
      <c r="L4717" s="90" t="s">
        <v>520</v>
      </c>
      <c r="M4717" s="94" t="str">
        <f t="shared" si="76"/>
        <v>MARTINEZ Alejandro</v>
      </c>
      <c r="N4717" s="94" t="str">
        <f>IFERROR(VLOOKUP(A4717,'[2]CLASES-TEMPORADA 2022_2023-2023'!$A:$M,12,0),"")</f>
        <v/>
      </c>
      <c r="O4717" s="90" t="str">
        <f>IFERROR(VLOOKUP(A4717,'[2]CLASES-TEMPORADA 2022_2023-2023'!$A:$M,13,0),"")</f>
        <v/>
      </c>
    </row>
    <row r="4718" spans="1:15" s="95" customFormat="1" x14ac:dyDescent="0.2">
      <c r="A4718" s="116">
        <v>2270</v>
      </c>
      <c r="B4718" s="90" t="s">
        <v>8750</v>
      </c>
      <c r="C4718" s="90" t="s">
        <v>1814</v>
      </c>
      <c r="D4718" s="90" t="s">
        <v>1384</v>
      </c>
      <c r="E4718" s="90" t="s">
        <v>963</v>
      </c>
      <c r="F4718" s="90" t="s">
        <v>7891</v>
      </c>
      <c r="G4718" s="90" t="s">
        <v>18121</v>
      </c>
      <c r="H4718" s="90" t="s">
        <v>913</v>
      </c>
      <c r="I4718" s="90" t="s">
        <v>1164</v>
      </c>
      <c r="J4718" s="116">
        <v>643</v>
      </c>
      <c r="K4718" s="90" t="s">
        <v>1963</v>
      </c>
      <c r="L4718" s="90" t="s">
        <v>587</v>
      </c>
      <c r="M4718" s="94" t="str">
        <f t="shared" si="76"/>
        <v>MAMPEL Ramon</v>
      </c>
      <c r="N4718" s="94" t="str">
        <f>IFERROR(VLOOKUP(A4718,'[2]CLASES-TEMPORADA 2022_2023-2023'!$A:$M,12,0),"")</f>
        <v/>
      </c>
      <c r="O4718" s="90" t="str">
        <f>IFERROR(VLOOKUP(A4718,'[2]CLASES-TEMPORADA 2022_2023-2023'!$A:$M,13,0),"")</f>
        <v/>
      </c>
    </row>
    <row r="4719" spans="1:15" s="95" customFormat="1" x14ac:dyDescent="0.2">
      <c r="A4719" s="116">
        <v>2262</v>
      </c>
      <c r="B4719" s="90" t="s">
        <v>8750</v>
      </c>
      <c r="C4719" s="90" t="s">
        <v>84</v>
      </c>
      <c r="D4719" s="90" t="s">
        <v>5089</v>
      </c>
      <c r="E4719" s="90" t="s">
        <v>41</v>
      </c>
      <c r="F4719" s="90" t="s">
        <v>7892</v>
      </c>
      <c r="G4719" s="90" t="s">
        <v>18122</v>
      </c>
      <c r="H4719" s="90" t="s">
        <v>913</v>
      </c>
      <c r="I4719" s="90" t="s">
        <v>1181</v>
      </c>
      <c r="J4719" s="116">
        <v>293</v>
      </c>
      <c r="K4719" s="90" t="s">
        <v>1963</v>
      </c>
      <c r="L4719" s="90" t="s">
        <v>587</v>
      </c>
      <c r="M4719" s="94" t="str">
        <f t="shared" si="76"/>
        <v>GONZALEZ David</v>
      </c>
      <c r="N4719" s="94" t="str">
        <f>IFERROR(VLOOKUP(A4719,'[2]CLASES-TEMPORADA 2022_2023-2023'!$A:$M,12,0),"")</f>
        <v/>
      </c>
      <c r="O4719" s="90" t="str">
        <f>IFERROR(VLOOKUP(A4719,'[2]CLASES-TEMPORADA 2022_2023-2023'!$A:$M,13,0),"")</f>
        <v/>
      </c>
    </row>
    <row r="4720" spans="1:15" s="95" customFormat="1" x14ac:dyDescent="0.2">
      <c r="A4720" s="116">
        <v>2245</v>
      </c>
      <c r="B4720" s="90" t="s">
        <v>8750</v>
      </c>
      <c r="C4720" s="90" t="s">
        <v>1419</v>
      </c>
      <c r="D4720" s="90" t="s">
        <v>69</v>
      </c>
      <c r="E4720" s="90" t="s">
        <v>44</v>
      </c>
      <c r="F4720" s="90" t="s">
        <v>5764</v>
      </c>
      <c r="G4720" s="90" t="s">
        <v>18123</v>
      </c>
      <c r="H4720" s="90" t="s">
        <v>913</v>
      </c>
      <c r="I4720" s="90" t="s">
        <v>1993</v>
      </c>
      <c r="J4720" s="116">
        <v>10281</v>
      </c>
      <c r="K4720" s="90" t="s">
        <v>1963</v>
      </c>
      <c r="L4720" s="90" t="s">
        <v>587</v>
      </c>
      <c r="M4720" s="94" t="str">
        <f t="shared" si="76"/>
        <v>FONTANET Francesc</v>
      </c>
      <c r="N4720" s="94" t="str">
        <f>IFERROR(VLOOKUP(A4720,'[2]CLASES-TEMPORADA 2022_2023-2023'!$A:$M,12,0),"")</f>
        <v/>
      </c>
      <c r="O4720" s="90" t="str">
        <f>IFERROR(VLOOKUP(A4720,'[2]CLASES-TEMPORADA 2022_2023-2023'!$A:$M,13,0),"")</f>
        <v/>
      </c>
    </row>
    <row r="4721" spans="1:15" s="95" customFormat="1" x14ac:dyDescent="0.2">
      <c r="A4721" s="116">
        <v>2244</v>
      </c>
      <c r="B4721" s="90" t="s">
        <v>8750</v>
      </c>
      <c r="C4721" s="90" t="s">
        <v>1268</v>
      </c>
      <c r="D4721" s="90" t="s">
        <v>1418</v>
      </c>
      <c r="E4721" s="90" t="s">
        <v>42</v>
      </c>
      <c r="F4721" s="90" t="s">
        <v>7893</v>
      </c>
      <c r="G4721" s="90" t="s">
        <v>18124</v>
      </c>
      <c r="H4721" s="90" t="s">
        <v>913</v>
      </c>
      <c r="I4721" s="90" t="s">
        <v>937</v>
      </c>
      <c r="J4721" s="116">
        <v>248</v>
      </c>
      <c r="K4721" s="90" t="s">
        <v>1963</v>
      </c>
      <c r="L4721" s="90" t="s">
        <v>587</v>
      </c>
      <c r="M4721" s="94" t="str">
        <f t="shared" si="76"/>
        <v>PUIG Aitor</v>
      </c>
      <c r="N4721" s="94" t="str">
        <f>IFERROR(VLOOKUP(A4721,'[2]CLASES-TEMPORADA 2022_2023-2023'!$A:$M,12,0),"")</f>
        <v/>
      </c>
      <c r="O4721" s="90" t="str">
        <f>IFERROR(VLOOKUP(A4721,'[2]CLASES-TEMPORADA 2022_2023-2023'!$A:$M,13,0),"")</f>
        <v/>
      </c>
    </row>
    <row r="4722" spans="1:15" s="95" customFormat="1" x14ac:dyDescent="0.2">
      <c r="A4722" s="116">
        <v>2238</v>
      </c>
      <c r="B4722" s="90" t="s">
        <v>10851</v>
      </c>
      <c r="C4722" s="90" t="s">
        <v>1790</v>
      </c>
      <c r="D4722" s="90" t="s">
        <v>46</v>
      </c>
      <c r="E4722" s="90" t="s">
        <v>4440</v>
      </c>
      <c r="F4722" s="90" t="s">
        <v>18125</v>
      </c>
      <c r="G4722" s="90" t="s">
        <v>18126</v>
      </c>
      <c r="H4722" s="90" t="s">
        <v>913</v>
      </c>
      <c r="I4722" s="90" t="s">
        <v>1214</v>
      </c>
      <c r="J4722" s="116">
        <v>3</v>
      </c>
      <c r="K4722" s="90" t="s">
        <v>1963</v>
      </c>
      <c r="L4722" s="90" t="s">
        <v>591</v>
      </c>
      <c r="M4722" s="94" t="str">
        <f t="shared" si="76"/>
        <v>AGUILAR Elisa</v>
      </c>
      <c r="N4722" s="94" t="str">
        <f>IFERROR(VLOOKUP(A4722,'[2]CLASES-TEMPORADA 2022_2023-2023'!$A:$M,12,0),"")</f>
        <v/>
      </c>
      <c r="O4722" s="90" t="str">
        <f>IFERROR(VLOOKUP(A4722,'[2]CLASES-TEMPORADA 2022_2023-2023'!$A:$M,13,0),"")</f>
        <v/>
      </c>
    </row>
    <row r="4723" spans="1:15" s="95" customFormat="1" x14ac:dyDescent="0.2">
      <c r="A4723" s="116">
        <v>2229</v>
      </c>
      <c r="B4723" s="90" t="s">
        <v>10851</v>
      </c>
      <c r="C4723" s="90" t="s">
        <v>18127</v>
      </c>
      <c r="D4723" s="90" t="s">
        <v>22</v>
      </c>
      <c r="E4723" s="90" t="s">
        <v>18128</v>
      </c>
      <c r="F4723" s="90" t="s">
        <v>18129</v>
      </c>
      <c r="G4723" s="90" t="s">
        <v>18130</v>
      </c>
      <c r="H4723" s="90" t="s">
        <v>913</v>
      </c>
      <c r="I4723" s="90" t="s">
        <v>1241</v>
      </c>
      <c r="J4723" s="116">
        <v>10116</v>
      </c>
      <c r="K4723" s="90" t="s">
        <v>1963</v>
      </c>
      <c r="L4723" s="90" t="s">
        <v>598</v>
      </c>
      <c r="M4723" s="94" t="str">
        <f t="shared" si="76"/>
        <v>GONZALEZ-NUEVO Zarina</v>
      </c>
      <c r="N4723" s="94" t="str">
        <f>IFERROR(VLOOKUP(A4723,'[2]CLASES-TEMPORADA 2022_2023-2023'!$A:$M,12,0),"")</f>
        <v/>
      </c>
      <c r="O4723" s="90" t="str">
        <f>IFERROR(VLOOKUP(A4723,'[2]CLASES-TEMPORADA 2022_2023-2023'!$A:$M,13,0),"")</f>
        <v/>
      </c>
    </row>
    <row r="4724" spans="1:15" s="95" customFormat="1" x14ac:dyDescent="0.2">
      <c r="A4724" s="116">
        <v>2228</v>
      </c>
      <c r="B4724" s="90" t="s">
        <v>8750</v>
      </c>
      <c r="C4724" s="90" t="s">
        <v>25</v>
      </c>
      <c r="D4724" s="90" t="s">
        <v>7894</v>
      </c>
      <c r="E4724" s="90" t="s">
        <v>107</v>
      </c>
      <c r="F4724" s="90" t="s">
        <v>7895</v>
      </c>
      <c r="G4724" s="90" t="s">
        <v>18131</v>
      </c>
      <c r="H4724" s="90" t="s">
        <v>913</v>
      </c>
      <c r="I4724" s="90" t="s">
        <v>1201</v>
      </c>
      <c r="J4724" s="116">
        <v>10314</v>
      </c>
      <c r="K4724" s="90" t="s">
        <v>1963</v>
      </c>
      <c r="L4724" s="90" t="s">
        <v>587</v>
      </c>
      <c r="M4724" s="94" t="str">
        <f t="shared" si="76"/>
        <v>MARTINEZ Ivan</v>
      </c>
      <c r="N4724" s="94" t="str">
        <f>IFERROR(VLOOKUP(A4724,'[2]CLASES-TEMPORADA 2022_2023-2023'!$A:$M,12,0),"")</f>
        <v/>
      </c>
      <c r="O4724" s="90" t="str">
        <f>IFERROR(VLOOKUP(A4724,'[2]CLASES-TEMPORADA 2022_2023-2023'!$A:$M,13,0),"")</f>
        <v/>
      </c>
    </row>
    <row r="4725" spans="1:15" s="95" customFormat="1" x14ac:dyDescent="0.2">
      <c r="A4725" s="116">
        <v>2225</v>
      </c>
      <c r="B4725" s="90" t="s">
        <v>8750</v>
      </c>
      <c r="C4725" s="90" t="s">
        <v>123</v>
      </c>
      <c r="D4725" s="90" t="s">
        <v>1417</v>
      </c>
      <c r="E4725" s="90" t="s">
        <v>5838</v>
      </c>
      <c r="F4725" s="90" t="s">
        <v>7896</v>
      </c>
      <c r="G4725" s="90" t="s">
        <v>18132</v>
      </c>
      <c r="H4725" s="90" t="s">
        <v>913</v>
      </c>
      <c r="I4725" s="90" t="s">
        <v>1172</v>
      </c>
      <c r="J4725" s="116">
        <v>729</v>
      </c>
      <c r="K4725" s="90" t="s">
        <v>1963</v>
      </c>
      <c r="L4725" s="90" t="s">
        <v>593</v>
      </c>
      <c r="M4725" s="94" t="str">
        <f t="shared" si="76"/>
        <v>REYES Jose Carlos</v>
      </c>
      <c r="N4725" s="94" t="str">
        <f>IFERROR(VLOOKUP(A4725,'[2]CLASES-TEMPORADA 2022_2023-2023'!$A:$M,12,0),"")</f>
        <v/>
      </c>
      <c r="O4725" s="90" t="str">
        <f>IFERROR(VLOOKUP(A4725,'[2]CLASES-TEMPORADA 2022_2023-2023'!$A:$M,13,0),"")</f>
        <v/>
      </c>
    </row>
    <row r="4726" spans="1:15" s="95" customFormat="1" x14ac:dyDescent="0.2">
      <c r="A4726" s="116">
        <v>2213</v>
      </c>
      <c r="B4726" s="90" t="s">
        <v>8750</v>
      </c>
      <c r="C4726" s="90" t="s">
        <v>91</v>
      </c>
      <c r="D4726" s="90" t="s">
        <v>6859</v>
      </c>
      <c r="E4726" s="90" t="s">
        <v>8053</v>
      </c>
      <c r="F4726" s="90" t="s">
        <v>18133</v>
      </c>
      <c r="G4726" s="90" t="s">
        <v>18134</v>
      </c>
      <c r="H4726" s="90" t="s">
        <v>909</v>
      </c>
      <c r="I4726" s="90" t="s">
        <v>1161</v>
      </c>
      <c r="J4726" s="116">
        <v>10129</v>
      </c>
      <c r="K4726" s="90" t="s">
        <v>1963</v>
      </c>
      <c r="L4726" s="90" t="s">
        <v>598</v>
      </c>
      <c r="M4726" s="94" t="str">
        <f t="shared" si="76"/>
        <v>ALVAREZ Leopoldo</v>
      </c>
      <c r="N4726" s="94" t="str">
        <f>IFERROR(VLOOKUP(A4726,'[2]CLASES-TEMPORADA 2022_2023-2023'!$A:$M,12,0),"")</f>
        <v/>
      </c>
      <c r="O4726" s="90" t="str">
        <f>IFERROR(VLOOKUP(A4726,'[2]CLASES-TEMPORADA 2022_2023-2023'!$A:$M,13,0),"")</f>
        <v/>
      </c>
    </row>
    <row r="4727" spans="1:15" s="95" customFormat="1" x14ac:dyDescent="0.2">
      <c r="A4727" s="116">
        <v>2204</v>
      </c>
      <c r="B4727" s="90" t="s">
        <v>8750</v>
      </c>
      <c r="C4727" s="90" t="s">
        <v>7897</v>
      </c>
      <c r="D4727" s="90" t="s">
        <v>25</v>
      </c>
      <c r="E4727" s="90" t="s">
        <v>1013</v>
      </c>
      <c r="F4727" s="90" t="s">
        <v>7898</v>
      </c>
      <c r="G4727" s="90" t="s">
        <v>18135</v>
      </c>
      <c r="H4727" s="90" t="s">
        <v>913</v>
      </c>
      <c r="I4727" s="90" t="s">
        <v>1204</v>
      </c>
      <c r="J4727" s="116">
        <v>298</v>
      </c>
      <c r="K4727" s="90" t="s">
        <v>1963</v>
      </c>
      <c r="L4727" s="90" t="s">
        <v>587</v>
      </c>
      <c r="M4727" s="94" t="str">
        <f t="shared" si="76"/>
        <v>ARDENUY Adria</v>
      </c>
      <c r="N4727" s="94" t="str">
        <f>IFERROR(VLOOKUP(A4727,'[2]CLASES-TEMPORADA 2022_2023-2023'!$A:$M,12,0),"")</f>
        <v/>
      </c>
      <c r="O4727" s="90" t="str">
        <f>IFERROR(VLOOKUP(A4727,'[2]CLASES-TEMPORADA 2022_2023-2023'!$A:$M,13,0),"")</f>
        <v/>
      </c>
    </row>
    <row r="4728" spans="1:15" s="95" customFormat="1" x14ac:dyDescent="0.2">
      <c r="A4728" s="116">
        <v>2194</v>
      </c>
      <c r="B4728" s="90" t="s">
        <v>8750</v>
      </c>
      <c r="C4728" s="90" t="s">
        <v>3079</v>
      </c>
      <c r="D4728" s="90" t="s">
        <v>91</v>
      </c>
      <c r="E4728" s="90" t="s">
        <v>7899</v>
      </c>
      <c r="F4728" s="90" t="s">
        <v>7900</v>
      </c>
      <c r="G4728" s="90" t="s">
        <v>18136</v>
      </c>
      <c r="H4728" s="90" t="s">
        <v>920</v>
      </c>
      <c r="I4728" s="90" t="s">
        <v>1195</v>
      </c>
      <c r="J4728" s="116">
        <v>442</v>
      </c>
      <c r="K4728" s="90" t="s">
        <v>1963</v>
      </c>
      <c r="L4728" s="90" t="s">
        <v>520</v>
      </c>
      <c r="M4728" s="94" t="str">
        <f t="shared" si="76"/>
        <v>GREGORIO Antonio David</v>
      </c>
      <c r="N4728" s="94" t="str">
        <f>IFERROR(VLOOKUP(A4728,'[2]CLASES-TEMPORADA 2022_2023-2023'!$A:$M,12,0),"")</f>
        <v/>
      </c>
      <c r="O4728" s="90" t="str">
        <f>IFERROR(VLOOKUP(A4728,'[2]CLASES-TEMPORADA 2022_2023-2023'!$A:$M,13,0),"")</f>
        <v/>
      </c>
    </row>
    <row r="4729" spans="1:15" s="95" customFormat="1" x14ac:dyDescent="0.2">
      <c r="A4729" s="116">
        <v>2189</v>
      </c>
      <c r="B4729" s="90" t="s">
        <v>8750</v>
      </c>
      <c r="C4729" s="90" t="s">
        <v>1524</v>
      </c>
      <c r="D4729" s="90" t="s">
        <v>138</v>
      </c>
      <c r="E4729" s="90" t="s">
        <v>41</v>
      </c>
      <c r="F4729" s="90" t="s">
        <v>7901</v>
      </c>
      <c r="G4729" s="90" t="s">
        <v>18137</v>
      </c>
      <c r="H4729" s="90" t="s">
        <v>913</v>
      </c>
      <c r="I4729" s="90" t="s">
        <v>958</v>
      </c>
      <c r="J4729" s="116">
        <v>355</v>
      </c>
      <c r="K4729" s="90" t="s">
        <v>1963</v>
      </c>
      <c r="L4729" s="90" t="s">
        <v>604</v>
      </c>
      <c r="M4729" s="94" t="str">
        <f t="shared" ref="M4729:M4792" si="77">CONCATENATE(C4729," ",PROPER(E4729))</f>
        <v>CASTILLO David</v>
      </c>
      <c r="N4729" s="94" t="str">
        <f>IFERROR(VLOOKUP(A4729,'[2]CLASES-TEMPORADA 2022_2023-2023'!$A:$M,12,0),"")</f>
        <v/>
      </c>
      <c r="O4729" s="90" t="str">
        <f>IFERROR(VLOOKUP(A4729,'[2]CLASES-TEMPORADA 2022_2023-2023'!$A:$M,13,0),"")</f>
        <v/>
      </c>
    </row>
    <row r="4730" spans="1:15" s="95" customFormat="1" x14ac:dyDescent="0.2">
      <c r="A4730" s="116">
        <v>2187</v>
      </c>
      <c r="B4730" s="90" t="s">
        <v>10851</v>
      </c>
      <c r="C4730" s="90" t="s">
        <v>6549</v>
      </c>
      <c r="D4730" s="90" t="s">
        <v>6550</v>
      </c>
      <c r="E4730" s="90" t="s">
        <v>1366</v>
      </c>
      <c r="F4730" s="90" t="s">
        <v>18138</v>
      </c>
      <c r="G4730" s="90" t="s">
        <v>18139</v>
      </c>
      <c r="H4730" s="90" t="s">
        <v>909</v>
      </c>
      <c r="I4730" s="90" t="s">
        <v>1005</v>
      </c>
      <c r="J4730" s="116">
        <v>10064</v>
      </c>
      <c r="K4730" s="90" t="s">
        <v>1963</v>
      </c>
      <c r="L4730" s="90" t="s">
        <v>587</v>
      </c>
      <c r="M4730" s="94" t="str">
        <f t="shared" si="77"/>
        <v>PRADES Alba</v>
      </c>
      <c r="N4730" s="94" t="str">
        <f>IFERROR(VLOOKUP(A4730,'[2]CLASES-TEMPORADA 2022_2023-2023'!$A:$M,12,0),"")</f>
        <v/>
      </c>
      <c r="O4730" s="90" t="str">
        <f>IFERROR(VLOOKUP(A4730,'[2]CLASES-TEMPORADA 2022_2023-2023'!$A:$M,13,0),"")</f>
        <v/>
      </c>
    </row>
    <row r="4731" spans="1:15" s="95" customFormat="1" x14ac:dyDescent="0.2">
      <c r="A4731" s="116">
        <v>2181</v>
      </c>
      <c r="B4731" s="90" t="s">
        <v>8750</v>
      </c>
      <c r="C4731" s="90" t="s">
        <v>1415</v>
      </c>
      <c r="D4731" s="90" t="s">
        <v>1416</v>
      </c>
      <c r="E4731" s="90" t="s">
        <v>64</v>
      </c>
      <c r="F4731" s="90" t="s">
        <v>7902</v>
      </c>
      <c r="G4731" s="90" t="s">
        <v>18140</v>
      </c>
      <c r="H4731" s="90" t="s">
        <v>913</v>
      </c>
      <c r="I4731" s="90" t="s">
        <v>4374</v>
      </c>
      <c r="J4731" s="116">
        <v>10466</v>
      </c>
      <c r="K4731" s="90" t="s">
        <v>1963</v>
      </c>
      <c r="L4731" s="90" t="s">
        <v>583</v>
      </c>
      <c r="M4731" s="94" t="str">
        <f t="shared" si="77"/>
        <v>FERNÁNDEZ Francisco</v>
      </c>
      <c r="N4731" s="94" t="str">
        <f>IFERROR(VLOOKUP(A4731,'[2]CLASES-TEMPORADA 2022_2023-2023'!$A:$M,12,0),"")</f>
        <v/>
      </c>
      <c r="O4731" s="90" t="str">
        <f>IFERROR(VLOOKUP(A4731,'[2]CLASES-TEMPORADA 2022_2023-2023'!$A:$M,13,0),"")</f>
        <v/>
      </c>
    </row>
    <row r="4732" spans="1:15" s="95" customFormat="1" x14ac:dyDescent="0.2">
      <c r="A4732" s="116">
        <v>2174</v>
      </c>
      <c r="B4732" s="90" t="s">
        <v>8750</v>
      </c>
      <c r="C4732" s="90" t="s">
        <v>7844</v>
      </c>
      <c r="D4732" s="90" t="s">
        <v>1409</v>
      </c>
      <c r="E4732" s="90" t="s">
        <v>72</v>
      </c>
      <c r="F4732" s="90" t="s">
        <v>7904</v>
      </c>
      <c r="G4732" s="90" t="s">
        <v>18141</v>
      </c>
      <c r="H4732" s="90" t="s">
        <v>920</v>
      </c>
      <c r="I4732" s="90" t="s">
        <v>825</v>
      </c>
      <c r="J4732" s="116">
        <v>10402</v>
      </c>
      <c r="K4732" s="90" t="s">
        <v>1963</v>
      </c>
      <c r="L4732" s="90" t="s">
        <v>587</v>
      </c>
      <c r="M4732" s="94" t="str">
        <f t="shared" si="77"/>
        <v>MONZO Rafael</v>
      </c>
      <c r="N4732" s="94" t="str">
        <f>IFERROR(VLOOKUP(A4732,'[2]CLASES-TEMPORADA 2022_2023-2023'!$A:$M,12,0),"")</f>
        <v/>
      </c>
      <c r="O4732" s="90" t="str">
        <f>IFERROR(VLOOKUP(A4732,'[2]CLASES-TEMPORADA 2022_2023-2023'!$A:$M,13,0),"")</f>
        <v/>
      </c>
    </row>
    <row r="4733" spans="1:15" s="95" customFormat="1" x14ac:dyDescent="0.2">
      <c r="A4733" s="116">
        <v>2165</v>
      </c>
      <c r="B4733" s="90" t="s">
        <v>8750</v>
      </c>
      <c r="C4733" s="90" t="s">
        <v>1804</v>
      </c>
      <c r="D4733" s="90" t="s">
        <v>1805</v>
      </c>
      <c r="E4733" s="90" t="s">
        <v>2785</v>
      </c>
      <c r="F4733" s="90" t="s">
        <v>7905</v>
      </c>
      <c r="G4733" s="90" t="s">
        <v>18142</v>
      </c>
      <c r="H4733" s="90" t="s">
        <v>913</v>
      </c>
      <c r="I4733" s="90" t="s">
        <v>1187</v>
      </c>
      <c r="J4733" s="116">
        <v>246</v>
      </c>
      <c r="K4733" s="90" t="s">
        <v>1963</v>
      </c>
      <c r="L4733" s="90" t="s">
        <v>587</v>
      </c>
      <c r="M4733" s="94" t="str">
        <f t="shared" si="77"/>
        <v>ANDRADE Julio</v>
      </c>
      <c r="N4733" s="94" t="str">
        <f>IFERROR(VLOOKUP(A4733,'[2]CLASES-TEMPORADA 2022_2023-2023'!$A:$M,12,0),"")</f>
        <v/>
      </c>
      <c r="O4733" s="90" t="str">
        <f>IFERROR(VLOOKUP(A4733,'[2]CLASES-TEMPORADA 2022_2023-2023'!$A:$M,13,0),"")</f>
        <v/>
      </c>
    </row>
    <row r="4734" spans="1:15" s="95" customFormat="1" x14ac:dyDescent="0.2">
      <c r="A4734" s="116">
        <v>2162</v>
      </c>
      <c r="B4734" s="90" t="s">
        <v>8750</v>
      </c>
      <c r="C4734" s="90" t="s">
        <v>1411</v>
      </c>
      <c r="D4734" s="90" t="s">
        <v>1412</v>
      </c>
      <c r="E4734" s="90" t="s">
        <v>18143</v>
      </c>
      <c r="F4734" s="90" t="s">
        <v>18144</v>
      </c>
      <c r="G4734" s="90" t="s">
        <v>18145</v>
      </c>
      <c r="H4734" s="90" t="s">
        <v>913</v>
      </c>
      <c r="I4734" s="90" t="s">
        <v>1931</v>
      </c>
      <c r="J4734" s="116">
        <v>10472</v>
      </c>
      <c r="K4734" s="90" t="s">
        <v>1963</v>
      </c>
      <c r="L4734" s="90" t="s">
        <v>593</v>
      </c>
      <c r="M4734" s="94" t="str">
        <f t="shared" si="77"/>
        <v>VALENCIA Natanael</v>
      </c>
      <c r="N4734" s="94" t="str">
        <f>IFERROR(VLOOKUP(A4734,'[2]CLASES-TEMPORADA 2022_2023-2023'!$A:$M,12,0),"")</f>
        <v/>
      </c>
      <c r="O4734" s="90" t="str">
        <f>IFERROR(VLOOKUP(A4734,'[2]CLASES-TEMPORADA 2022_2023-2023'!$A:$M,13,0),"")</f>
        <v/>
      </c>
    </row>
    <row r="4735" spans="1:15" s="95" customFormat="1" x14ac:dyDescent="0.2">
      <c r="A4735" s="116">
        <v>2158</v>
      </c>
      <c r="B4735" s="90" t="s">
        <v>8750</v>
      </c>
      <c r="C4735" s="90" t="s">
        <v>5801</v>
      </c>
      <c r="D4735" s="90" t="s">
        <v>1558</v>
      </c>
      <c r="E4735" s="90" t="s">
        <v>4058</v>
      </c>
      <c r="F4735" s="90" t="s">
        <v>3011</v>
      </c>
      <c r="G4735" s="90" t="s">
        <v>18146</v>
      </c>
      <c r="H4735" s="90" t="s">
        <v>913</v>
      </c>
      <c r="I4735" s="90" t="s">
        <v>1216</v>
      </c>
      <c r="J4735" s="116">
        <v>10001</v>
      </c>
      <c r="K4735" s="90" t="s">
        <v>1963</v>
      </c>
      <c r="L4735" s="90" t="s">
        <v>591</v>
      </c>
      <c r="M4735" s="94" t="str">
        <f t="shared" si="77"/>
        <v>PEDROSA Gines</v>
      </c>
      <c r="N4735" s="94" t="str">
        <f>IFERROR(VLOOKUP(A4735,'[2]CLASES-TEMPORADA 2022_2023-2023'!$A:$M,12,0),"")</f>
        <v/>
      </c>
      <c r="O4735" s="90" t="str">
        <f>IFERROR(VLOOKUP(A4735,'[2]CLASES-TEMPORADA 2022_2023-2023'!$A:$M,13,0),"")</f>
        <v/>
      </c>
    </row>
    <row r="4736" spans="1:15" s="95" customFormat="1" x14ac:dyDescent="0.2">
      <c r="A4736" s="116">
        <v>2155</v>
      </c>
      <c r="B4736" s="90" t="s">
        <v>8750</v>
      </c>
      <c r="C4736" s="90" t="s">
        <v>7906</v>
      </c>
      <c r="D4736" s="90" t="s">
        <v>27</v>
      </c>
      <c r="E4736" s="90" t="s">
        <v>943</v>
      </c>
      <c r="F4736" s="90" t="s">
        <v>7907</v>
      </c>
      <c r="G4736" s="90" t="s">
        <v>18147</v>
      </c>
      <c r="H4736" s="90" t="s">
        <v>913</v>
      </c>
      <c r="I4736" s="90" t="s">
        <v>1137</v>
      </c>
      <c r="J4736" s="116">
        <v>299</v>
      </c>
      <c r="K4736" s="90" t="s">
        <v>1963</v>
      </c>
      <c r="L4736" s="90" t="s">
        <v>587</v>
      </c>
      <c r="M4736" s="94" t="str">
        <f t="shared" si="77"/>
        <v>PIELLA Jordi</v>
      </c>
      <c r="N4736" s="94" t="str">
        <f>IFERROR(VLOOKUP(A4736,'[2]CLASES-TEMPORADA 2022_2023-2023'!$A:$M,12,0),"")</f>
        <v/>
      </c>
      <c r="O4736" s="90" t="str">
        <f>IFERROR(VLOOKUP(A4736,'[2]CLASES-TEMPORADA 2022_2023-2023'!$A:$M,13,0),"")</f>
        <v/>
      </c>
    </row>
    <row r="4737" spans="1:15" s="95" customFormat="1" x14ac:dyDescent="0.2">
      <c r="A4737" s="116">
        <v>2149</v>
      </c>
      <c r="B4737" s="90" t="s">
        <v>8750</v>
      </c>
      <c r="C4737" s="90" t="s">
        <v>51</v>
      </c>
      <c r="D4737" s="90" t="s">
        <v>21</v>
      </c>
      <c r="E4737" s="90" t="s">
        <v>2069</v>
      </c>
      <c r="F4737" s="90" t="s">
        <v>7908</v>
      </c>
      <c r="G4737" s="90" t="s">
        <v>18148</v>
      </c>
      <c r="H4737" s="90" t="s">
        <v>920</v>
      </c>
      <c r="I4737" s="90" t="s">
        <v>1245</v>
      </c>
      <c r="J4737" s="116">
        <v>10101</v>
      </c>
      <c r="K4737" s="90" t="s">
        <v>1963</v>
      </c>
      <c r="L4737" s="90" t="s">
        <v>591</v>
      </c>
      <c r="M4737" s="94" t="str">
        <f t="shared" si="77"/>
        <v>DIAZ Sebastian</v>
      </c>
      <c r="N4737" s="94" t="str">
        <f>IFERROR(VLOOKUP(A4737,'[2]CLASES-TEMPORADA 2022_2023-2023'!$A:$M,12,0),"")</f>
        <v/>
      </c>
      <c r="O4737" s="90" t="str">
        <f>IFERROR(VLOOKUP(A4737,'[2]CLASES-TEMPORADA 2022_2023-2023'!$A:$M,13,0),"")</f>
        <v/>
      </c>
    </row>
    <row r="4738" spans="1:15" s="95" customFormat="1" x14ac:dyDescent="0.2">
      <c r="A4738" s="116">
        <v>2148</v>
      </c>
      <c r="B4738" s="90" t="s">
        <v>8750</v>
      </c>
      <c r="C4738" s="90" t="s">
        <v>7909</v>
      </c>
      <c r="D4738" s="90" t="s">
        <v>7910</v>
      </c>
      <c r="E4738" s="90" t="s">
        <v>3979</v>
      </c>
      <c r="F4738" s="90" t="s">
        <v>7911</v>
      </c>
      <c r="G4738" s="90" t="s">
        <v>18149</v>
      </c>
      <c r="H4738" s="90" t="s">
        <v>913</v>
      </c>
      <c r="I4738" s="90" t="s">
        <v>1237</v>
      </c>
      <c r="J4738" s="116">
        <v>195</v>
      </c>
      <c r="K4738" s="90" t="s">
        <v>1963</v>
      </c>
      <c r="L4738" s="90" t="s">
        <v>587</v>
      </c>
      <c r="M4738" s="94" t="str">
        <f t="shared" si="77"/>
        <v>HUGUET Ferran</v>
      </c>
      <c r="N4738" s="94" t="str">
        <f>IFERROR(VLOOKUP(A4738,'[2]CLASES-TEMPORADA 2022_2023-2023'!$A:$M,12,0),"")</f>
        <v/>
      </c>
      <c r="O4738" s="90" t="str">
        <f>IFERROR(VLOOKUP(A4738,'[2]CLASES-TEMPORADA 2022_2023-2023'!$A:$M,13,0),"")</f>
        <v/>
      </c>
    </row>
    <row r="4739" spans="1:15" s="95" customFormat="1" x14ac:dyDescent="0.2">
      <c r="A4739" s="116">
        <v>2146</v>
      </c>
      <c r="B4739" s="90" t="s">
        <v>8750</v>
      </c>
      <c r="C4739" s="90" t="s">
        <v>1811</v>
      </c>
      <c r="D4739" s="90" t="s">
        <v>1812</v>
      </c>
      <c r="E4739" s="90" t="s">
        <v>1961</v>
      </c>
      <c r="F4739" s="90" t="s">
        <v>7912</v>
      </c>
      <c r="G4739" s="90" t="s">
        <v>18150</v>
      </c>
      <c r="H4739" s="90" t="s">
        <v>913</v>
      </c>
      <c r="I4739" s="90" t="s">
        <v>1237</v>
      </c>
      <c r="J4739" s="116">
        <v>195</v>
      </c>
      <c r="K4739" s="90" t="s">
        <v>1963</v>
      </c>
      <c r="L4739" s="90" t="s">
        <v>587</v>
      </c>
      <c r="M4739" s="94" t="str">
        <f t="shared" si="77"/>
        <v>CLOTET Marc</v>
      </c>
      <c r="N4739" s="94" t="str">
        <f>IFERROR(VLOOKUP(A4739,'[2]CLASES-TEMPORADA 2022_2023-2023'!$A:$M,12,0),"")</f>
        <v/>
      </c>
      <c r="O4739" s="90" t="str">
        <f>IFERROR(VLOOKUP(A4739,'[2]CLASES-TEMPORADA 2022_2023-2023'!$A:$M,13,0),"")</f>
        <v/>
      </c>
    </row>
    <row r="4740" spans="1:15" s="95" customFormat="1" x14ac:dyDescent="0.2">
      <c r="A4740" s="116">
        <v>2143</v>
      </c>
      <c r="B4740" s="90" t="s">
        <v>8750</v>
      </c>
      <c r="C4740" s="90" t="s">
        <v>1524</v>
      </c>
      <c r="D4740" s="90" t="s">
        <v>945</v>
      </c>
      <c r="E4740" s="90" t="s">
        <v>44</v>
      </c>
      <c r="F4740" s="90" t="s">
        <v>7913</v>
      </c>
      <c r="G4740" s="90" t="s">
        <v>18151</v>
      </c>
      <c r="H4740" s="90" t="s">
        <v>913</v>
      </c>
      <c r="I4740" s="90" t="s">
        <v>1170</v>
      </c>
      <c r="J4740" s="116">
        <v>406</v>
      </c>
      <c r="K4740" s="90" t="s">
        <v>1963</v>
      </c>
      <c r="L4740" s="90" t="s">
        <v>587</v>
      </c>
      <c r="M4740" s="94" t="str">
        <f t="shared" si="77"/>
        <v>CASTILLO Francesc</v>
      </c>
      <c r="N4740" s="94" t="str">
        <f>IFERROR(VLOOKUP(A4740,'[2]CLASES-TEMPORADA 2022_2023-2023'!$A:$M,12,0),"")</f>
        <v/>
      </c>
      <c r="O4740" s="90" t="str">
        <f>IFERROR(VLOOKUP(A4740,'[2]CLASES-TEMPORADA 2022_2023-2023'!$A:$M,13,0),"")</f>
        <v/>
      </c>
    </row>
    <row r="4741" spans="1:15" s="95" customFormat="1" x14ac:dyDescent="0.2">
      <c r="A4741" s="116">
        <v>2122</v>
      </c>
      <c r="B4741" s="90" t="s">
        <v>10851</v>
      </c>
      <c r="C4741" s="90" t="s">
        <v>102</v>
      </c>
      <c r="D4741" s="90" t="s">
        <v>31</v>
      </c>
      <c r="E4741" s="90" t="s">
        <v>1044</v>
      </c>
      <c r="F4741" s="90" t="s">
        <v>7914</v>
      </c>
      <c r="G4741" s="90" t="s">
        <v>18152</v>
      </c>
      <c r="H4741" s="90" t="s">
        <v>909</v>
      </c>
      <c r="I4741" s="90" t="s">
        <v>990</v>
      </c>
      <c r="J4741" s="116">
        <v>736</v>
      </c>
      <c r="K4741" s="90" t="s">
        <v>1963</v>
      </c>
      <c r="L4741" s="90" t="s">
        <v>587</v>
      </c>
      <c r="M4741" s="94" t="str">
        <f t="shared" si="77"/>
        <v>HERNANDEZ Cristina</v>
      </c>
      <c r="N4741" s="94" t="str">
        <f>IFERROR(VLOOKUP(A4741,'[2]CLASES-TEMPORADA 2022_2023-2023'!$A:$M,12,0),"")</f>
        <v/>
      </c>
      <c r="O4741" s="90" t="str">
        <f>IFERROR(VLOOKUP(A4741,'[2]CLASES-TEMPORADA 2022_2023-2023'!$A:$M,13,0),"")</f>
        <v/>
      </c>
    </row>
    <row r="4742" spans="1:15" s="95" customFormat="1" x14ac:dyDescent="0.2">
      <c r="A4742" s="116">
        <v>2112</v>
      </c>
      <c r="B4742" s="90" t="s">
        <v>8750</v>
      </c>
      <c r="C4742" s="90" t="s">
        <v>7874</v>
      </c>
      <c r="D4742" s="90" t="s">
        <v>7875</v>
      </c>
      <c r="E4742" s="90" t="s">
        <v>7915</v>
      </c>
      <c r="F4742" s="90" t="s">
        <v>7916</v>
      </c>
      <c r="G4742" s="90" t="s">
        <v>18153</v>
      </c>
      <c r="H4742" s="90" t="s">
        <v>913</v>
      </c>
      <c r="I4742" s="90" t="s">
        <v>1215</v>
      </c>
      <c r="J4742" s="116">
        <v>306</v>
      </c>
      <c r="K4742" s="90" t="s">
        <v>1963</v>
      </c>
      <c r="L4742" s="90" t="s">
        <v>602</v>
      </c>
      <c r="M4742" s="94" t="str">
        <f t="shared" si="77"/>
        <v>DEL CORRAL Julio Florentino</v>
      </c>
      <c r="N4742" s="94" t="str">
        <f>IFERROR(VLOOKUP(A4742,'[2]CLASES-TEMPORADA 2022_2023-2023'!$A:$M,12,0),"")</f>
        <v/>
      </c>
      <c r="O4742" s="90" t="str">
        <f>IFERROR(VLOOKUP(A4742,'[2]CLASES-TEMPORADA 2022_2023-2023'!$A:$M,13,0),"")</f>
        <v/>
      </c>
    </row>
    <row r="4743" spans="1:15" s="95" customFormat="1" x14ac:dyDescent="0.2">
      <c r="A4743" s="116">
        <v>2106</v>
      </c>
      <c r="B4743" s="90" t="s">
        <v>8750</v>
      </c>
      <c r="C4743" s="90" t="s">
        <v>7917</v>
      </c>
      <c r="D4743" s="90" t="s">
        <v>7918</v>
      </c>
      <c r="E4743" s="90" t="s">
        <v>2037</v>
      </c>
      <c r="F4743" s="90" t="s">
        <v>7919</v>
      </c>
      <c r="G4743" s="90" t="s">
        <v>18154</v>
      </c>
      <c r="H4743" s="90" t="s">
        <v>913</v>
      </c>
      <c r="I4743" s="90" t="s">
        <v>1181</v>
      </c>
      <c r="J4743" s="116">
        <v>293</v>
      </c>
      <c r="K4743" s="90" t="s">
        <v>1963</v>
      </c>
      <c r="L4743" s="90" t="s">
        <v>587</v>
      </c>
      <c r="M4743" s="94" t="str">
        <f t="shared" si="77"/>
        <v>NOLIS Pau</v>
      </c>
      <c r="N4743" s="94" t="str">
        <f>IFERROR(VLOOKUP(A4743,'[2]CLASES-TEMPORADA 2022_2023-2023'!$A:$M,12,0),"")</f>
        <v/>
      </c>
      <c r="O4743" s="90" t="str">
        <f>IFERROR(VLOOKUP(A4743,'[2]CLASES-TEMPORADA 2022_2023-2023'!$A:$M,13,0),"")</f>
        <v/>
      </c>
    </row>
    <row r="4744" spans="1:15" s="95" customFormat="1" x14ac:dyDescent="0.2">
      <c r="A4744" s="116">
        <v>2091</v>
      </c>
      <c r="B4744" s="90" t="s">
        <v>8750</v>
      </c>
      <c r="C4744" s="90" t="s">
        <v>2969</v>
      </c>
      <c r="D4744" s="90" t="s">
        <v>7920</v>
      </c>
      <c r="E4744" s="90" t="s">
        <v>7921</v>
      </c>
      <c r="F4744" s="90" t="s">
        <v>7922</v>
      </c>
      <c r="G4744" s="90" t="s">
        <v>18155</v>
      </c>
      <c r="H4744" s="90" t="s">
        <v>913</v>
      </c>
      <c r="I4744" s="90" t="s">
        <v>1177</v>
      </c>
      <c r="J4744" s="116">
        <v>80</v>
      </c>
      <c r="K4744" s="90" t="s">
        <v>1963</v>
      </c>
      <c r="L4744" s="90" t="s">
        <v>185</v>
      </c>
      <c r="M4744" s="94" t="str">
        <f t="shared" si="77"/>
        <v>CABEZAS Reinier</v>
      </c>
      <c r="N4744" s="94" t="str">
        <f>IFERROR(VLOOKUP(A4744,'[2]CLASES-TEMPORADA 2022_2023-2023'!$A:$M,12,0),"")</f>
        <v/>
      </c>
      <c r="O4744" s="90" t="str">
        <f>IFERROR(VLOOKUP(A4744,'[2]CLASES-TEMPORADA 2022_2023-2023'!$A:$M,13,0),"")</f>
        <v/>
      </c>
    </row>
    <row r="4745" spans="1:15" s="95" customFormat="1" x14ac:dyDescent="0.2">
      <c r="A4745" s="116">
        <v>2086</v>
      </c>
      <c r="B4745" s="90" t="s">
        <v>8750</v>
      </c>
      <c r="C4745" s="90" t="s">
        <v>55</v>
      </c>
      <c r="D4745" s="90" t="s">
        <v>66</v>
      </c>
      <c r="E4745" s="90" t="s">
        <v>58</v>
      </c>
      <c r="F4745" s="90" t="s">
        <v>6936</v>
      </c>
      <c r="G4745" s="90" t="s">
        <v>18156</v>
      </c>
      <c r="H4745" s="90" t="s">
        <v>913</v>
      </c>
      <c r="I4745" s="90" t="s">
        <v>930</v>
      </c>
      <c r="J4745" s="116">
        <v>138</v>
      </c>
      <c r="K4745" s="90" t="s">
        <v>1963</v>
      </c>
      <c r="L4745" s="90" t="s">
        <v>593</v>
      </c>
      <c r="M4745" s="94" t="str">
        <f t="shared" si="77"/>
        <v>GARRIDO Angel</v>
      </c>
      <c r="N4745" s="94">
        <f>IFERROR(VLOOKUP(A4745,'[2]CLASES-TEMPORADA 2022_2023-2023'!$A:$M,12,0),"")</f>
        <v>10</v>
      </c>
      <c r="O4745" s="90" t="str">
        <f>IFERROR(VLOOKUP(A4745,'[2]CLASES-TEMPORADA 2022_2023-2023'!$A:$M,13,0),"")</f>
        <v>INT</v>
      </c>
    </row>
    <row r="4746" spans="1:15" s="95" customFormat="1" x14ac:dyDescent="0.2">
      <c r="A4746" s="116">
        <v>2085</v>
      </c>
      <c r="B4746" s="90" t="s">
        <v>8750</v>
      </c>
      <c r="C4746" s="90" t="s">
        <v>25</v>
      </c>
      <c r="D4746" s="90" t="s">
        <v>1408</v>
      </c>
      <c r="E4746" s="90" t="s">
        <v>3022</v>
      </c>
      <c r="F4746" s="90" t="s">
        <v>7923</v>
      </c>
      <c r="G4746" s="90" t="s">
        <v>18157</v>
      </c>
      <c r="H4746" s="90" t="s">
        <v>913</v>
      </c>
      <c r="I4746" s="90" t="s">
        <v>932</v>
      </c>
      <c r="J4746" s="116">
        <v>165</v>
      </c>
      <c r="K4746" s="90" t="s">
        <v>1963</v>
      </c>
      <c r="L4746" s="90" t="s">
        <v>599</v>
      </c>
      <c r="M4746" s="94" t="str">
        <f t="shared" si="77"/>
        <v>MARTINEZ Raul</v>
      </c>
      <c r="N4746" s="94" t="str">
        <f>IFERROR(VLOOKUP(A4746,'[2]CLASES-TEMPORADA 2022_2023-2023'!$A:$M,12,0),"")</f>
        <v/>
      </c>
      <c r="O4746" s="90" t="str">
        <f>IFERROR(VLOOKUP(A4746,'[2]CLASES-TEMPORADA 2022_2023-2023'!$A:$M,13,0),"")</f>
        <v/>
      </c>
    </row>
    <row r="4747" spans="1:15" s="95" customFormat="1" x14ac:dyDescent="0.2">
      <c r="A4747" s="116">
        <v>2074</v>
      </c>
      <c r="B4747" s="90" t="s">
        <v>8750</v>
      </c>
      <c r="C4747" s="90" t="s">
        <v>28</v>
      </c>
      <c r="D4747" s="90" t="s">
        <v>1680</v>
      </c>
      <c r="E4747" s="90" t="s">
        <v>2698</v>
      </c>
      <c r="F4747" s="90" t="s">
        <v>18158</v>
      </c>
      <c r="G4747" s="90" t="s">
        <v>18159</v>
      </c>
      <c r="H4747" s="90" t="s">
        <v>913</v>
      </c>
      <c r="I4747" s="90" t="s">
        <v>1106</v>
      </c>
      <c r="J4747" s="116">
        <v>10412</v>
      </c>
      <c r="K4747" s="90" t="s">
        <v>1963</v>
      </c>
      <c r="L4747" s="90" t="s">
        <v>587</v>
      </c>
      <c r="M4747" s="94" t="str">
        <f t="shared" si="77"/>
        <v>JIMENEZ Ricardo</v>
      </c>
      <c r="N4747" s="94" t="str">
        <f>IFERROR(VLOOKUP(A4747,'[2]CLASES-TEMPORADA 2022_2023-2023'!$A:$M,12,0),"")</f>
        <v/>
      </c>
      <c r="O4747" s="90" t="str">
        <f>IFERROR(VLOOKUP(A4747,'[2]CLASES-TEMPORADA 2022_2023-2023'!$A:$M,13,0),"")</f>
        <v/>
      </c>
    </row>
    <row r="4748" spans="1:15" s="95" customFormat="1" x14ac:dyDescent="0.2">
      <c r="A4748" s="116">
        <v>2073</v>
      </c>
      <c r="B4748" s="90" t="s">
        <v>8750</v>
      </c>
      <c r="C4748" s="90" t="s">
        <v>1406</v>
      </c>
      <c r="D4748" s="90" t="s">
        <v>1407</v>
      </c>
      <c r="E4748" s="90" t="s">
        <v>41</v>
      </c>
      <c r="F4748" s="90" t="s">
        <v>7593</v>
      </c>
      <c r="G4748" s="90" t="s">
        <v>18160</v>
      </c>
      <c r="H4748" s="90" t="s">
        <v>913</v>
      </c>
      <c r="I4748" s="90" t="s">
        <v>929</v>
      </c>
      <c r="J4748" s="116">
        <v>111</v>
      </c>
      <c r="K4748" s="90" t="s">
        <v>1963</v>
      </c>
      <c r="L4748" s="90" t="s">
        <v>598</v>
      </c>
      <c r="M4748" s="94" t="str">
        <f t="shared" si="77"/>
        <v>TORREJON David</v>
      </c>
      <c r="N4748" s="94" t="str">
        <f>IFERROR(VLOOKUP(A4748,'[2]CLASES-TEMPORADA 2022_2023-2023'!$A:$M,12,0),"")</f>
        <v/>
      </c>
      <c r="O4748" s="90" t="str">
        <f>IFERROR(VLOOKUP(A4748,'[2]CLASES-TEMPORADA 2022_2023-2023'!$A:$M,13,0),"")</f>
        <v/>
      </c>
    </row>
    <row r="4749" spans="1:15" s="95" customFormat="1" x14ac:dyDescent="0.2">
      <c r="A4749" s="116">
        <v>2069</v>
      </c>
      <c r="B4749" s="90" t="s">
        <v>8750</v>
      </c>
      <c r="C4749" s="90" t="s">
        <v>6210</v>
      </c>
      <c r="D4749" s="90" t="s">
        <v>21</v>
      </c>
      <c r="E4749" s="90" t="s">
        <v>136</v>
      </c>
      <c r="F4749" s="90" t="s">
        <v>17548</v>
      </c>
      <c r="G4749" s="90" t="s">
        <v>18161</v>
      </c>
      <c r="H4749" s="90" t="s">
        <v>920</v>
      </c>
      <c r="I4749" s="90" t="s">
        <v>17563</v>
      </c>
      <c r="J4749" s="116">
        <v>380</v>
      </c>
      <c r="K4749" s="90" t="s">
        <v>1963</v>
      </c>
      <c r="L4749" s="90" t="s">
        <v>585</v>
      </c>
      <c r="M4749" s="94" t="str">
        <f t="shared" si="77"/>
        <v>GRAU Jose Maria</v>
      </c>
      <c r="N4749" s="94" t="str">
        <f>IFERROR(VLOOKUP(A4749,'[2]CLASES-TEMPORADA 2022_2023-2023'!$A:$M,12,0),"")</f>
        <v/>
      </c>
      <c r="O4749" s="90" t="str">
        <f>IFERROR(VLOOKUP(A4749,'[2]CLASES-TEMPORADA 2022_2023-2023'!$A:$M,13,0),"")</f>
        <v/>
      </c>
    </row>
    <row r="4750" spans="1:15" s="95" customFormat="1" x14ac:dyDescent="0.2">
      <c r="A4750" s="116">
        <v>2068</v>
      </c>
      <c r="B4750" s="90" t="s">
        <v>8750</v>
      </c>
      <c r="C4750" s="90" t="s">
        <v>66</v>
      </c>
      <c r="D4750" s="90" t="s">
        <v>1698</v>
      </c>
      <c r="E4750" s="90" t="s">
        <v>4869</v>
      </c>
      <c r="F4750" s="90" t="s">
        <v>7593</v>
      </c>
      <c r="G4750" s="90" t="s">
        <v>18162</v>
      </c>
      <c r="H4750" s="90" t="s">
        <v>913</v>
      </c>
      <c r="I4750" s="90" t="s">
        <v>1172</v>
      </c>
      <c r="J4750" s="116">
        <v>729</v>
      </c>
      <c r="K4750" s="90" t="s">
        <v>1963</v>
      </c>
      <c r="L4750" s="90" t="s">
        <v>593</v>
      </c>
      <c r="M4750" s="94" t="str">
        <f t="shared" si="77"/>
        <v>MARTIN Saul</v>
      </c>
      <c r="N4750" s="94" t="str">
        <f>IFERROR(VLOOKUP(A4750,'[2]CLASES-TEMPORADA 2022_2023-2023'!$A:$M,12,0),"")</f>
        <v/>
      </c>
      <c r="O4750" s="90" t="str">
        <f>IFERROR(VLOOKUP(A4750,'[2]CLASES-TEMPORADA 2022_2023-2023'!$A:$M,13,0),"")</f>
        <v/>
      </c>
    </row>
    <row r="4751" spans="1:15" s="95" customFormat="1" x14ac:dyDescent="0.2">
      <c r="A4751" s="116">
        <v>2064</v>
      </c>
      <c r="B4751" s="90" t="s">
        <v>8750</v>
      </c>
      <c r="C4751" s="90" t="s">
        <v>1737</v>
      </c>
      <c r="D4751" s="90" t="s">
        <v>1807</v>
      </c>
      <c r="E4751" s="90" t="s">
        <v>2001</v>
      </c>
      <c r="F4751" s="90" t="s">
        <v>7924</v>
      </c>
      <c r="G4751" s="90" t="s">
        <v>18163</v>
      </c>
      <c r="H4751" s="90" t="s">
        <v>913</v>
      </c>
      <c r="I4751" s="90" t="s">
        <v>1187</v>
      </c>
      <c r="J4751" s="116">
        <v>246</v>
      </c>
      <c r="K4751" s="90" t="s">
        <v>1963</v>
      </c>
      <c r="L4751" s="90" t="s">
        <v>587</v>
      </c>
      <c r="M4751" s="94" t="str">
        <f t="shared" si="77"/>
        <v>ARNAU Miquel</v>
      </c>
      <c r="N4751" s="94" t="str">
        <f>IFERROR(VLOOKUP(A4751,'[2]CLASES-TEMPORADA 2022_2023-2023'!$A:$M,12,0),"")</f>
        <v/>
      </c>
      <c r="O4751" s="90" t="str">
        <f>IFERROR(VLOOKUP(A4751,'[2]CLASES-TEMPORADA 2022_2023-2023'!$A:$M,13,0),"")</f>
        <v/>
      </c>
    </row>
    <row r="4752" spans="1:15" s="95" customFormat="1" x14ac:dyDescent="0.2">
      <c r="A4752" s="116">
        <v>2055</v>
      </c>
      <c r="B4752" s="90" t="s">
        <v>8750</v>
      </c>
      <c r="C4752" s="90" t="s">
        <v>7925</v>
      </c>
      <c r="D4752" s="90" t="s">
        <v>1618</v>
      </c>
      <c r="E4752" s="90" t="s">
        <v>7926</v>
      </c>
      <c r="F4752" s="90" t="s">
        <v>7927</v>
      </c>
      <c r="G4752" s="90" t="s">
        <v>18164</v>
      </c>
      <c r="H4752" s="90" t="s">
        <v>913</v>
      </c>
      <c r="I4752" s="90" t="s">
        <v>327</v>
      </c>
      <c r="J4752" s="116">
        <v>504</v>
      </c>
      <c r="K4752" s="90" t="s">
        <v>1963</v>
      </c>
      <c r="L4752" s="90" t="s">
        <v>593</v>
      </c>
      <c r="M4752" s="94" t="str">
        <f t="shared" si="77"/>
        <v>VERONA Ayoze</v>
      </c>
      <c r="N4752" s="94" t="str">
        <f>IFERROR(VLOOKUP(A4752,'[2]CLASES-TEMPORADA 2022_2023-2023'!$A:$M,12,0),"")</f>
        <v/>
      </c>
      <c r="O4752" s="90" t="str">
        <f>IFERROR(VLOOKUP(A4752,'[2]CLASES-TEMPORADA 2022_2023-2023'!$A:$M,13,0),"")</f>
        <v/>
      </c>
    </row>
    <row r="4753" spans="1:15" s="95" customFormat="1" x14ac:dyDescent="0.2">
      <c r="A4753" s="116">
        <v>2054</v>
      </c>
      <c r="B4753" s="90" t="s">
        <v>8750</v>
      </c>
      <c r="C4753" s="90" t="s">
        <v>1355</v>
      </c>
      <c r="D4753" s="90" t="s">
        <v>1356</v>
      </c>
      <c r="E4753" s="90" t="s">
        <v>6089</v>
      </c>
      <c r="F4753" s="90" t="s">
        <v>7928</v>
      </c>
      <c r="G4753" s="90" t="s">
        <v>18165</v>
      </c>
      <c r="H4753" s="90" t="s">
        <v>913</v>
      </c>
      <c r="I4753" s="90" t="s">
        <v>2681</v>
      </c>
      <c r="J4753" s="116">
        <v>180</v>
      </c>
      <c r="K4753" s="90" t="s">
        <v>1963</v>
      </c>
      <c r="L4753" s="90" t="s">
        <v>591</v>
      </c>
      <c r="M4753" s="94" t="str">
        <f t="shared" si="77"/>
        <v>MACHADO Carlos David</v>
      </c>
      <c r="N4753" s="94" t="str">
        <f>IFERROR(VLOOKUP(A4753,'[2]CLASES-TEMPORADA 2022_2023-2023'!$A:$M,12,0),"")</f>
        <v/>
      </c>
      <c r="O4753" s="90" t="str">
        <f>IFERROR(VLOOKUP(A4753,'[2]CLASES-TEMPORADA 2022_2023-2023'!$A:$M,13,0),"")</f>
        <v/>
      </c>
    </row>
    <row r="4754" spans="1:15" s="95" customFormat="1" x14ac:dyDescent="0.2">
      <c r="A4754" s="116">
        <v>2046</v>
      </c>
      <c r="B4754" s="90" t="s">
        <v>10851</v>
      </c>
      <c r="C4754" s="90" t="s">
        <v>22</v>
      </c>
      <c r="D4754" s="90" t="s">
        <v>29</v>
      </c>
      <c r="E4754" s="90" t="s">
        <v>1044</v>
      </c>
      <c r="F4754" s="90" t="s">
        <v>7929</v>
      </c>
      <c r="G4754" s="90" t="s">
        <v>18166</v>
      </c>
      <c r="H4754" s="90" t="s">
        <v>913</v>
      </c>
      <c r="I4754" s="90" t="s">
        <v>1241</v>
      </c>
      <c r="J4754" s="116">
        <v>10116</v>
      </c>
      <c r="K4754" s="90" t="s">
        <v>1963</v>
      </c>
      <c r="L4754" s="90" t="s">
        <v>598</v>
      </c>
      <c r="M4754" s="94" t="str">
        <f t="shared" si="77"/>
        <v>FERNANDEZ Cristina</v>
      </c>
      <c r="N4754" s="94" t="str">
        <f>IFERROR(VLOOKUP(A4754,'[2]CLASES-TEMPORADA 2022_2023-2023'!$A:$M,12,0),"")</f>
        <v/>
      </c>
      <c r="O4754" s="90" t="str">
        <f>IFERROR(VLOOKUP(A4754,'[2]CLASES-TEMPORADA 2022_2023-2023'!$A:$M,13,0),"")</f>
        <v/>
      </c>
    </row>
    <row r="4755" spans="1:15" s="95" customFormat="1" x14ac:dyDescent="0.2">
      <c r="A4755" s="116">
        <v>2035</v>
      </c>
      <c r="B4755" s="90" t="s">
        <v>8750</v>
      </c>
      <c r="C4755" s="90" t="s">
        <v>1806</v>
      </c>
      <c r="D4755" s="90" t="s">
        <v>1310</v>
      </c>
      <c r="E4755" s="90" t="s">
        <v>7930</v>
      </c>
      <c r="F4755" s="90" t="s">
        <v>7931</v>
      </c>
      <c r="G4755" s="90" t="s">
        <v>18167</v>
      </c>
      <c r="H4755" s="90" t="s">
        <v>913</v>
      </c>
      <c r="I4755" s="90" t="s">
        <v>1139</v>
      </c>
      <c r="J4755" s="116">
        <v>52</v>
      </c>
      <c r="K4755" s="90" t="s">
        <v>1963</v>
      </c>
      <c r="L4755" s="90" t="s">
        <v>598</v>
      </c>
      <c r="M4755" s="94" t="str">
        <f t="shared" si="77"/>
        <v>PARAMA Jorge Carlos</v>
      </c>
      <c r="N4755" s="94" t="str">
        <f>IFERROR(VLOOKUP(A4755,'[2]CLASES-TEMPORADA 2022_2023-2023'!$A:$M,12,0),"")</f>
        <v/>
      </c>
      <c r="O4755" s="90" t="str">
        <f>IFERROR(VLOOKUP(A4755,'[2]CLASES-TEMPORADA 2022_2023-2023'!$A:$M,13,0),"")</f>
        <v/>
      </c>
    </row>
    <row r="4756" spans="1:15" s="95" customFormat="1" x14ac:dyDescent="0.2">
      <c r="A4756" s="116">
        <v>2032</v>
      </c>
      <c r="B4756" s="90" t="s">
        <v>8750</v>
      </c>
      <c r="C4756" s="90" t="s">
        <v>1404</v>
      </c>
      <c r="D4756" s="90" t="s">
        <v>1405</v>
      </c>
      <c r="E4756" s="90" t="s">
        <v>3004</v>
      </c>
      <c r="F4756" s="90" t="s">
        <v>7932</v>
      </c>
      <c r="G4756" s="90" t="s">
        <v>18168</v>
      </c>
      <c r="H4756" s="90" t="s">
        <v>913</v>
      </c>
      <c r="I4756" s="90" t="s">
        <v>1170</v>
      </c>
      <c r="J4756" s="116">
        <v>406</v>
      </c>
      <c r="K4756" s="90" t="s">
        <v>1963</v>
      </c>
      <c r="L4756" s="90" t="s">
        <v>587</v>
      </c>
      <c r="M4756" s="94" t="str">
        <f t="shared" si="77"/>
        <v>ANTON Josep</v>
      </c>
      <c r="N4756" s="94" t="str">
        <f>IFERROR(VLOOKUP(A4756,'[2]CLASES-TEMPORADA 2022_2023-2023'!$A:$M,12,0),"")</f>
        <v/>
      </c>
      <c r="O4756" s="90" t="str">
        <f>IFERROR(VLOOKUP(A4756,'[2]CLASES-TEMPORADA 2022_2023-2023'!$A:$M,13,0),"")</f>
        <v/>
      </c>
    </row>
    <row r="4757" spans="1:15" s="95" customFormat="1" x14ac:dyDescent="0.2">
      <c r="A4757" s="116">
        <v>2028</v>
      </c>
      <c r="B4757" s="90" t="s">
        <v>10851</v>
      </c>
      <c r="C4757" s="90" t="s">
        <v>5089</v>
      </c>
      <c r="D4757" s="90" t="s">
        <v>4537</v>
      </c>
      <c r="E4757" s="90" t="s">
        <v>4147</v>
      </c>
      <c r="F4757" s="90" t="s">
        <v>18169</v>
      </c>
      <c r="G4757" s="90" t="s">
        <v>18170</v>
      </c>
      <c r="H4757" s="90" t="s">
        <v>913</v>
      </c>
      <c r="I4757" s="90" t="s">
        <v>1127</v>
      </c>
      <c r="J4757" s="116">
        <v>67</v>
      </c>
      <c r="K4757" s="90" t="s">
        <v>1963</v>
      </c>
      <c r="L4757" s="90" t="s">
        <v>520</v>
      </c>
      <c r="M4757" s="94" t="str">
        <f t="shared" si="77"/>
        <v>TERUEL Isabel</v>
      </c>
      <c r="N4757" s="94" t="str">
        <f>IFERROR(VLOOKUP(A4757,'[2]CLASES-TEMPORADA 2022_2023-2023'!$A:$M,12,0),"")</f>
        <v/>
      </c>
      <c r="O4757" s="90" t="str">
        <f>IFERROR(VLOOKUP(A4757,'[2]CLASES-TEMPORADA 2022_2023-2023'!$A:$M,13,0),"")</f>
        <v/>
      </c>
    </row>
    <row r="4758" spans="1:15" s="95" customFormat="1" x14ac:dyDescent="0.2">
      <c r="A4758" s="116">
        <v>2024</v>
      </c>
      <c r="B4758" s="90" t="s">
        <v>8750</v>
      </c>
      <c r="C4758" s="90" t="s">
        <v>1403</v>
      </c>
      <c r="D4758" s="90" t="s">
        <v>917</v>
      </c>
      <c r="E4758" s="90" t="s">
        <v>4656</v>
      </c>
      <c r="F4758" s="90" t="s">
        <v>7502</v>
      </c>
      <c r="G4758" s="90" t="s">
        <v>18171</v>
      </c>
      <c r="H4758" s="90" t="s">
        <v>913</v>
      </c>
      <c r="I4758" s="90" t="s">
        <v>1170</v>
      </c>
      <c r="J4758" s="116">
        <v>406</v>
      </c>
      <c r="K4758" s="90" t="s">
        <v>1963</v>
      </c>
      <c r="L4758" s="90" t="s">
        <v>587</v>
      </c>
      <c r="M4758" s="94" t="str">
        <f t="shared" si="77"/>
        <v>BOSCH Enric</v>
      </c>
      <c r="N4758" s="94" t="str">
        <f>IFERROR(VLOOKUP(A4758,'[2]CLASES-TEMPORADA 2022_2023-2023'!$A:$M,12,0),"")</f>
        <v/>
      </c>
      <c r="O4758" s="90" t="str">
        <f>IFERROR(VLOOKUP(A4758,'[2]CLASES-TEMPORADA 2022_2023-2023'!$A:$M,13,0),"")</f>
        <v/>
      </c>
    </row>
    <row r="4759" spans="1:15" s="95" customFormat="1" x14ac:dyDescent="0.2">
      <c r="A4759" s="116">
        <v>2017</v>
      </c>
      <c r="B4759" s="90" t="s">
        <v>8750</v>
      </c>
      <c r="C4759" s="90" t="s">
        <v>21</v>
      </c>
      <c r="D4759" s="90" t="s">
        <v>26</v>
      </c>
      <c r="E4759" s="90" t="s">
        <v>4103</v>
      </c>
      <c r="F4759" s="90" t="s">
        <v>7933</v>
      </c>
      <c r="G4759" s="90" t="s">
        <v>18172</v>
      </c>
      <c r="H4759" s="90" t="s">
        <v>913</v>
      </c>
      <c r="I4759" s="90" t="s">
        <v>1153</v>
      </c>
      <c r="J4759" s="116">
        <v>444</v>
      </c>
      <c r="K4759" s="90" t="s">
        <v>1963</v>
      </c>
      <c r="L4759" s="90" t="s">
        <v>520</v>
      </c>
      <c r="M4759" s="94" t="str">
        <f t="shared" si="77"/>
        <v>GARCIA Cesar</v>
      </c>
      <c r="N4759" s="94" t="str">
        <f>IFERROR(VLOOKUP(A4759,'[2]CLASES-TEMPORADA 2022_2023-2023'!$A:$M,12,0),"")</f>
        <v/>
      </c>
      <c r="O4759" s="90" t="str">
        <f>IFERROR(VLOOKUP(A4759,'[2]CLASES-TEMPORADA 2022_2023-2023'!$A:$M,13,0),"")</f>
        <v/>
      </c>
    </row>
    <row r="4760" spans="1:15" s="95" customFormat="1" x14ac:dyDescent="0.2">
      <c r="A4760" s="116">
        <v>2009</v>
      </c>
      <c r="B4760" s="90" t="s">
        <v>8750</v>
      </c>
      <c r="C4760" s="90" t="s">
        <v>3470</v>
      </c>
      <c r="D4760" s="90" t="s">
        <v>1696</v>
      </c>
      <c r="E4760" s="90" t="s">
        <v>2827</v>
      </c>
      <c r="F4760" s="90" t="s">
        <v>7934</v>
      </c>
      <c r="G4760" s="90" t="s">
        <v>18173</v>
      </c>
      <c r="H4760" s="90" t="s">
        <v>909</v>
      </c>
      <c r="I4760" s="90" t="s">
        <v>1151</v>
      </c>
      <c r="J4760" s="116">
        <v>104</v>
      </c>
      <c r="K4760" s="90" t="s">
        <v>1963</v>
      </c>
      <c r="L4760" s="90" t="s">
        <v>582</v>
      </c>
      <c r="M4760" s="94" t="str">
        <f t="shared" si="77"/>
        <v>DOBATO Victor Manuel</v>
      </c>
      <c r="N4760" s="94" t="str">
        <f>IFERROR(VLOOKUP(A4760,'[2]CLASES-TEMPORADA 2022_2023-2023'!$A:$M,12,0),"")</f>
        <v/>
      </c>
      <c r="O4760" s="90" t="str">
        <f>IFERROR(VLOOKUP(A4760,'[2]CLASES-TEMPORADA 2022_2023-2023'!$A:$M,13,0),"")</f>
        <v/>
      </c>
    </row>
    <row r="4761" spans="1:15" s="95" customFormat="1" x14ac:dyDescent="0.2">
      <c r="A4761" s="116">
        <v>2007</v>
      </c>
      <c r="B4761" s="90" t="s">
        <v>8750</v>
      </c>
      <c r="C4761" s="90" t="s">
        <v>1298</v>
      </c>
      <c r="D4761" s="90" t="s">
        <v>7489</v>
      </c>
      <c r="E4761" s="90" t="s">
        <v>7935</v>
      </c>
      <c r="F4761" s="90" t="s">
        <v>7936</v>
      </c>
      <c r="G4761" s="90" t="s">
        <v>18174</v>
      </c>
      <c r="H4761" s="90" t="s">
        <v>913</v>
      </c>
      <c r="I4761" s="90" t="s">
        <v>1132</v>
      </c>
      <c r="J4761" s="116">
        <v>626</v>
      </c>
      <c r="K4761" s="90" t="s">
        <v>1963</v>
      </c>
      <c r="L4761" s="90" t="s">
        <v>591</v>
      </c>
      <c r="M4761" s="94" t="str">
        <f t="shared" si="77"/>
        <v>GUERRERO Francico Jose</v>
      </c>
      <c r="N4761" s="94" t="str">
        <f>IFERROR(VLOOKUP(A4761,'[2]CLASES-TEMPORADA 2022_2023-2023'!$A:$M,12,0),"")</f>
        <v/>
      </c>
      <c r="O4761" s="90" t="str">
        <f>IFERROR(VLOOKUP(A4761,'[2]CLASES-TEMPORADA 2022_2023-2023'!$A:$M,13,0),"")</f>
        <v/>
      </c>
    </row>
    <row r="4762" spans="1:15" s="95" customFormat="1" x14ac:dyDescent="0.2">
      <c r="A4762" s="116">
        <v>2001</v>
      </c>
      <c r="B4762" s="90" t="s">
        <v>8750</v>
      </c>
      <c r="C4762" s="90" t="s">
        <v>1139</v>
      </c>
      <c r="D4762" s="90" t="s">
        <v>1387</v>
      </c>
      <c r="E4762" s="90" t="s">
        <v>2312</v>
      </c>
      <c r="F4762" s="90" t="s">
        <v>7937</v>
      </c>
      <c r="G4762" s="90" t="s">
        <v>18175</v>
      </c>
      <c r="H4762" s="90" t="s">
        <v>913</v>
      </c>
      <c r="I4762" s="90" t="s">
        <v>971</v>
      </c>
      <c r="J4762" s="116">
        <v>10124</v>
      </c>
      <c r="K4762" s="90" t="s">
        <v>1963</v>
      </c>
      <c r="L4762" s="90" t="s">
        <v>583</v>
      </c>
      <c r="M4762" s="94" t="str">
        <f t="shared" si="77"/>
        <v>AVILES Felix</v>
      </c>
      <c r="N4762" s="94" t="str">
        <f>IFERROR(VLOOKUP(A4762,'[2]CLASES-TEMPORADA 2022_2023-2023'!$A:$M,12,0),"")</f>
        <v/>
      </c>
      <c r="O4762" s="90" t="str">
        <f>IFERROR(VLOOKUP(A4762,'[2]CLASES-TEMPORADA 2022_2023-2023'!$A:$M,13,0),"")</f>
        <v/>
      </c>
    </row>
    <row r="4763" spans="1:15" s="95" customFormat="1" x14ac:dyDescent="0.2">
      <c r="A4763" s="116">
        <v>1995</v>
      </c>
      <c r="B4763" s="90" t="s">
        <v>8750</v>
      </c>
      <c r="C4763" s="90" t="s">
        <v>1804</v>
      </c>
      <c r="D4763" s="90" t="s">
        <v>1805</v>
      </c>
      <c r="E4763" s="90" t="s">
        <v>2044</v>
      </c>
      <c r="F4763" s="90" t="s">
        <v>7938</v>
      </c>
      <c r="G4763" s="90" t="s">
        <v>18176</v>
      </c>
      <c r="H4763" s="90" t="s">
        <v>913</v>
      </c>
      <c r="I4763" s="90" t="s">
        <v>1126</v>
      </c>
      <c r="J4763" s="116">
        <v>128</v>
      </c>
      <c r="K4763" s="90" t="s">
        <v>1963</v>
      </c>
      <c r="L4763" s="90" t="s">
        <v>587</v>
      </c>
      <c r="M4763" s="94" t="str">
        <f t="shared" si="77"/>
        <v>ANDRADE Josep Lluis</v>
      </c>
      <c r="N4763" s="94" t="str">
        <f>IFERROR(VLOOKUP(A4763,'[2]CLASES-TEMPORADA 2022_2023-2023'!$A:$M,12,0),"")</f>
        <v/>
      </c>
      <c r="O4763" s="90" t="str">
        <f>IFERROR(VLOOKUP(A4763,'[2]CLASES-TEMPORADA 2022_2023-2023'!$A:$M,13,0),"")</f>
        <v/>
      </c>
    </row>
    <row r="4764" spans="1:15" s="95" customFormat="1" x14ac:dyDescent="0.2">
      <c r="A4764" s="116">
        <v>1990</v>
      </c>
      <c r="B4764" s="90" t="s">
        <v>8750</v>
      </c>
      <c r="C4764" s="90" t="s">
        <v>1294</v>
      </c>
      <c r="D4764" s="90" t="s">
        <v>25</v>
      </c>
      <c r="E4764" s="90" t="s">
        <v>18</v>
      </c>
      <c r="F4764" s="90" t="s">
        <v>7939</v>
      </c>
      <c r="G4764" s="90" t="s">
        <v>18177</v>
      </c>
      <c r="H4764" s="90" t="s">
        <v>913</v>
      </c>
      <c r="I4764" s="90" t="s">
        <v>1133</v>
      </c>
      <c r="J4764" s="116">
        <v>43</v>
      </c>
      <c r="K4764" s="90" t="s">
        <v>1963</v>
      </c>
      <c r="L4764" s="90" t="s">
        <v>520</v>
      </c>
      <c r="M4764" s="94" t="str">
        <f t="shared" si="77"/>
        <v>BARREIRO Enrique</v>
      </c>
      <c r="N4764" s="94" t="str">
        <f>IFERROR(VLOOKUP(A4764,'[2]CLASES-TEMPORADA 2022_2023-2023'!$A:$M,12,0),"")</f>
        <v/>
      </c>
      <c r="O4764" s="90" t="str">
        <f>IFERROR(VLOOKUP(A4764,'[2]CLASES-TEMPORADA 2022_2023-2023'!$A:$M,13,0),"")</f>
        <v/>
      </c>
    </row>
    <row r="4765" spans="1:15" s="95" customFormat="1" x14ac:dyDescent="0.2">
      <c r="A4765" s="116">
        <v>1986</v>
      </c>
      <c r="B4765" s="90" t="s">
        <v>8750</v>
      </c>
      <c r="C4765" s="90" t="s">
        <v>91</v>
      </c>
      <c r="D4765" s="90" t="s">
        <v>1402</v>
      </c>
      <c r="E4765" s="90" t="s">
        <v>41</v>
      </c>
      <c r="F4765" s="90" t="s">
        <v>7940</v>
      </c>
      <c r="G4765" s="90" t="s">
        <v>18178</v>
      </c>
      <c r="H4765" s="90" t="s">
        <v>913</v>
      </c>
      <c r="I4765" s="90" t="s">
        <v>1169</v>
      </c>
      <c r="J4765" s="116">
        <v>678</v>
      </c>
      <c r="K4765" s="90" t="s">
        <v>1963</v>
      </c>
      <c r="L4765" s="90" t="s">
        <v>586</v>
      </c>
      <c r="M4765" s="94" t="str">
        <f t="shared" si="77"/>
        <v>ALVAREZ David</v>
      </c>
      <c r="N4765" s="94" t="str">
        <f>IFERROR(VLOOKUP(A4765,'[2]CLASES-TEMPORADA 2022_2023-2023'!$A:$M,12,0),"")</f>
        <v/>
      </c>
      <c r="O4765" s="90" t="str">
        <f>IFERROR(VLOOKUP(A4765,'[2]CLASES-TEMPORADA 2022_2023-2023'!$A:$M,13,0),"")</f>
        <v/>
      </c>
    </row>
    <row r="4766" spans="1:15" s="95" customFormat="1" x14ac:dyDescent="0.2">
      <c r="A4766" s="116">
        <v>1976</v>
      </c>
      <c r="B4766" s="90" t="s">
        <v>8750</v>
      </c>
      <c r="C4766" s="90" t="s">
        <v>7941</v>
      </c>
      <c r="D4766" s="90" t="s">
        <v>7942</v>
      </c>
      <c r="E4766" s="90" t="s">
        <v>18</v>
      </c>
      <c r="F4766" s="90" t="s">
        <v>7943</v>
      </c>
      <c r="G4766" s="90" t="s">
        <v>18179</v>
      </c>
      <c r="H4766" s="90" t="s">
        <v>913</v>
      </c>
      <c r="I4766" s="90" t="s">
        <v>1246</v>
      </c>
      <c r="J4766" s="116">
        <v>245</v>
      </c>
      <c r="K4766" s="90" t="s">
        <v>1963</v>
      </c>
      <c r="L4766" s="90" t="s">
        <v>588</v>
      </c>
      <c r="M4766" s="94" t="str">
        <f t="shared" si="77"/>
        <v>IRINEU Enrique</v>
      </c>
      <c r="N4766" s="94" t="str">
        <f>IFERROR(VLOOKUP(A4766,'[2]CLASES-TEMPORADA 2022_2023-2023'!$A:$M,12,0),"")</f>
        <v/>
      </c>
      <c r="O4766" s="90" t="str">
        <f>IFERROR(VLOOKUP(A4766,'[2]CLASES-TEMPORADA 2022_2023-2023'!$A:$M,13,0),"")</f>
        <v/>
      </c>
    </row>
    <row r="4767" spans="1:15" s="95" customFormat="1" x14ac:dyDescent="0.2">
      <c r="A4767" s="116">
        <v>1972</v>
      </c>
      <c r="B4767" s="90" t="s">
        <v>10851</v>
      </c>
      <c r="C4767" s="90" t="s">
        <v>18180</v>
      </c>
      <c r="D4767" s="90" t="s">
        <v>1376</v>
      </c>
      <c r="E4767" s="90" t="s">
        <v>18181</v>
      </c>
      <c r="F4767" s="90" t="s">
        <v>18182</v>
      </c>
      <c r="G4767" s="90" t="s">
        <v>18183</v>
      </c>
      <c r="H4767" s="90" t="s">
        <v>913</v>
      </c>
      <c r="I4767" s="90" t="s">
        <v>1246</v>
      </c>
      <c r="J4767" s="116">
        <v>245</v>
      </c>
      <c r="K4767" s="90" t="s">
        <v>1963</v>
      </c>
      <c r="L4767" s="90" t="s">
        <v>588</v>
      </c>
      <c r="M4767" s="94" t="str">
        <f t="shared" si="77"/>
        <v>ROUCO Mª Del Pilar</v>
      </c>
      <c r="N4767" s="94" t="str">
        <f>IFERROR(VLOOKUP(A4767,'[2]CLASES-TEMPORADA 2022_2023-2023'!$A:$M,12,0),"")</f>
        <v/>
      </c>
      <c r="O4767" s="90" t="str">
        <f>IFERROR(VLOOKUP(A4767,'[2]CLASES-TEMPORADA 2022_2023-2023'!$A:$M,13,0),"")</f>
        <v/>
      </c>
    </row>
    <row r="4768" spans="1:15" s="95" customFormat="1" x14ac:dyDescent="0.2">
      <c r="A4768" s="116">
        <v>1966</v>
      </c>
      <c r="B4768" s="90" t="s">
        <v>8750</v>
      </c>
      <c r="C4768" s="90" t="s">
        <v>84</v>
      </c>
      <c r="D4768" s="90" t="s">
        <v>37</v>
      </c>
      <c r="E4768" s="90" t="s">
        <v>4693</v>
      </c>
      <c r="F4768" s="90" t="s">
        <v>7944</v>
      </c>
      <c r="G4768" s="90" t="s">
        <v>18184</v>
      </c>
      <c r="H4768" s="90" t="s">
        <v>913</v>
      </c>
      <c r="I4768" s="90" t="s">
        <v>1143</v>
      </c>
      <c r="J4768" s="116">
        <v>76</v>
      </c>
      <c r="K4768" s="90" t="s">
        <v>1963</v>
      </c>
      <c r="L4768" s="90" t="s">
        <v>583</v>
      </c>
      <c r="M4768" s="94" t="str">
        <f t="shared" si="77"/>
        <v>GONZALEZ Carlos Javier</v>
      </c>
      <c r="N4768" s="94" t="str">
        <f>IFERROR(VLOOKUP(A4768,'[2]CLASES-TEMPORADA 2022_2023-2023'!$A:$M,12,0),"")</f>
        <v/>
      </c>
      <c r="O4768" s="90" t="str">
        <f>IFERROR(VLOOKUP(A4768,'[2]CLASES-TEMPORADA 2022_2023-2023'!$A:$M,13,0),"")</f>
        <v/>
      </c>
    </row>
    <row r="4769" spans="1:15" s="95" customFormat="1" x14ac:dyDescent="0.2">
      <c r="A4769" s="116">
        <v>1965</v>
      </c>
      <c r="B4769" s="90" t="s">
        <v>8750</v>
      </c>
      <c r="C4769" s="90" t="s">
        <v>150</v>
      </c>
      <c r="D4769" s="90" t="s">
        <v>26</v>
      </c>
      <c r="E4769" s="90" t="s">
        <v>7945</v>
      </c>
      <c r="F4769" s="90" t="s">
        <v>7946</v>
      </c>
      <c r="G4769" s="90" t="s">
        <v>18185</v>
      </c>
      <c r="H4769" s="90" t="s">
        <v>920</v>
      </c>
      <c r="I4769" s="90" t="s">
        <v>4965</v>
      </c>
      <c r="J4769" s="116">
        <v>260</v>
      </c>
      <c r="K4769" s="90" t="s">
        <v>1963</v>
      </c>
      <c r="L4769" s="90" t="s">
        <v>587</v>
      </c>
      <c r="M4769" s="94" t="str">
        <f t="shared" si="77"/>
        <v>CABELLO Gualberto</v>
      </c>
      <c r="N4769" s="94" t="str">
        <f>IFERROR(VLOOKUP(A4769,'[2]CLASES-TEMPORADA 2022_2023-2023'!$A:$M,12,0),"")</f>
        <v/>
      </c>
      <c r="O4769" s="90" t="str">
        <f>IFERROR(VLOOKUP(A4769,'[2]CLASES-TEMPORADA 2022_2023-2023'!$A:$M,13,0),"")</f>
        <v/>
      </c>
    </row>
    <row r="4770" spans="1:15" s="95" customFormat="1" x14ac:dyDescent="0.2">
      <c r="A4770" s="116">
        <v>1959</v>
      </c>
      <c r="B4770" s="90" t="s">
        <v>8750</v>
      </c>
      <c r="C4770" s="90" t="s">
        <v>22</v>
      </c>
      <c r="D4770" s="90" t="s">
        <v>55</v>
      </c>
      <c r="E4770" s="90" t="s">
        <v>117</v>
      </c>
      <c r="F4770" s="90" t="s">
        <v>7947</v>
      </c>
      <c r="G4770" s="90" t="s">
        <v>18186</v>
      </c>
      <c r="H4770" s="90" t="s">
        <v>913</v>
      </c>
      <c r="I4770" s="90" t="s">
        <v>948</v>
      </c>
      <c r="J4770" s="116">
        <v>284</v>
      </c>
      <c r="K4770" s="90" t="s">
        <v>1963</v>
      </c>
      <c r="L4770" s="90" t="s">
        <v>588</v>
      </c>
      <c r="M4770" s="94" t="str">
        <f t="shared" si="77"/>
        <v>FERNANDEZ Juan Luis</v>
      </c>
      <c r="N4770" s="94" t="str">
        <f>IFERROR(VLOOKUP(A4770,'[2]CLASES-TEMPORADA 2022_2023-2023'!$A:$M,12,0),"")</f>
        <v/>
      </c>
      <c r="O4770" s="90" t="str">
        <f>IFERROR(VLOOKUP(A4770,'[2]CLASES-TEMPORADA 2022_2023-2023'!$A:$M,13,0),"")</f>
        <v/>
      </c>
    </row>
    <row r="4771" spans="1:15" s="95" customFormat="1" x14ac:dyDescent="0.2">
      <c r="A4771" s="116">
        <v>1935</v>
      </c>
      <c r="B4771" s="90" t="s">
        <v>8750</v>
      </c>
      <c r="C4771" s="90" t="s">
        <v>69</v>
      </c>
      <c r="D4771" s="90" t="s">
        <v>1564</v>
      </c>
      <c r="E4771" s="90" t="s">
        <v>54</v>
      </c>
      <c r="F4771" s="90" t="s">
        <v>18187</v>
      </c>
      <c r="G4771" s="90" t="s">
        <v>18188</v>
      </c>
      <c r="H4771" s="90" t="s">
        <v>920</v>
      </c>
      <c r="I4771" s="90" t="s">
        <v>15830</v>
      </c>
      <c r="J4771" s="116">
        <v>558</v>
      </c>
      <c r="K4771" s="90" t="s">
        <v>1963</v>
      </c>
      <c r="L4771" s="90" t="s">
        <v>583</v>
      </c>
      <c r="M4771" s="94" t="str">
        <f t="shared" si="77"/>
        <v>PEREZ Carlos</v>
      </c>
      <c r="N4771" s="94" t="str">
        <f>IFERROR(VLOOKUP(A4771,'[2]CLASES-TEMPORADA 2022_2023-2023'!$A:$M,12,0),"")</f>
        <v/>
      </c>
      <c r="O4771" s="90" t="str">
        <f>IFERROR(VLOOKUP(A4771,'[2]CLASES-TEMPORADA 2022_2023-2023'!$A:$M,13,0),"")</f>
        <v/>
      </c>
    </row>
    <row r="4772" spans="1:15" s="95" customFormat="1" x14ac:dyDescent="0.2">
      <c r="A4772" s="116">
        <v>1931</v>
      </c>
      <c r="B4772" s="90" t="s">
        <v>8750</v>
      </c>
      <c r="C4772" s="90" t="s">
        <v>924</v>
      </c>
      <c r="D4772" s="90" t="s">
        <v>46</v>
      </c>
      <c r="E4772" s="90" t="s">
        <v>77</v>
      </c>
      <c r="F4772" s="90" t="s">
        <v>7948</v>
      </c>
      <c r="G4772" s="90" t="s">
        <v>18189</v>
      </c>
      <c r="H4772" s="90" t="s">
        <v>920</v>
      </c>
      <c r="I4772" s="90" t="s">
        <v>1120</v>
      </c>
      <c r="J4772" s="116">
        <v>441</v>
      </c>
      <c r="K4772" s="90" t="s">
        <v>1963</v>
      </c>
      <c r="L4772" s="90" t="s">
        <v>583</v>
      </c>
      <c r="M4772" s="94" t="str">
        <f t="shared" si="77"/>
        <v>ALONSO Alberto</v>
      </c>
      <c r="N4772" s="94" t="str">
        <f>IFERROR(VLOOKUP(A4772,'[2]CLASES-TEMPORADA 2022_2023-2023'!$A:$M,12,0),"")</f>
        <v/>
      </c>
      <c r="O4772" s="90" t="str">
        <f>IFERROR(VLOOKUP(A4772,'[2]CLASES-TEMPORADA 2022_2023-2023'!$A:$M,13,0),"")</f>
        <v/>
      </c>
    </row>
    <row r="4773" spans="1:15" s="95" customFormat="1" x14ac:dyDescent="0.2">
      <c r="A4773" s="116">
        <v>1930</v>
      </c>
      <c r="B4773" s="90" t="s">
        <v>8750</v>
      </c>
      <c r="C4773" s="90" t="s">
        <v>21</v>
      </c>
      <c r="D4773" s="90" t="s">
        <v>1401</v>
      </c>
      <c r="E4773" s="90" t="s">
        <v>48</v>
      </c>
      <c r="F4773" s="90" t="s">
        <v>7949</v>
      </c>
      <c r="G4773" s="90" t="s">
        <v>18190</v>
      </c>
      <c r="H4773" s="90" t="s">
        <v>913</v>
      </c>
      <c r="I4773" s="90" t="s">
        <v>1246</v>
      </c>
      <c r="J4773" s="116">
        <v>245</v>
      </c>
      <c r="K4773" s="90" t="s">
        <v>1963</v>
      </c>
      <c r="L4773" s="90" t="s">
        <v>588</v>
      </c>
      <c r="M4773" s="94" t="str">
        <f t="shared" si="77"/>
        <v>GARCIA Javier</v>
      </c>
      <c r="N4773" s="94" t="str">
        <f>IFERROR(VLOOKUP(A4773,'[2]CLASES-TEMPORADA 2022_2023-2023'!$A:$M,12,0),"")</f>
        <v/>
      </c>
      <c r="O4773" s="90" t="str">
        <f>IFERROR(VLOOKUP(A4773,'[2]CLASES-TEMPORADA 2022_2023-2023'!$A:$M,13,0),"")</f>
        <v/>
      </c>
    </row>
    <row r="4774" spans="1:15" s="95" customFormat="1" x14ac:dyDescent="0.2">
      <c r="A4774" s="116">
        <v>1925</v>
      </c>
      <c r="B4774" s="90" t="s">
        <v>8750</v>
      </c>
      <c r="C4774" s="90" t="s">
        <v>914</v>
      </c>
      <c r="D4774" s="90" t="s">
        <v>60</v>
      </c>
      <c r="E4774" s="90" t="s">
        <v>4693</v>
      </c>
      <c r="F4774" s="90" t="s">
        <v>7950</v>
      </c>
      <c r="G4774" s="90" t="s">
        <v>18191</v>
      </c>
      <c r="H4774" s="90" t="s">
        <v>913</v>
      </c>
      <c r="I4774" s="90" t="s">
        <v>951</v>
      </c>
      <c r="J4774" s="116">
        <v>305</v>
      </c>
      <c r="K4774" s="90" t="s">
        <v>1963</v>
      </c>
      <c r="L4774" s="90" t="s">
        <v>583</v>
      </c>
      <c r="M4774" s="94" t="str">
        <f t="shared" si="77"/>
        <v>MOLINA Carlos Javier</v>
      </c>
      <c r="N4774" s="94" t="str">
        <f>IFERROR(VLOOKUP(A4774,'[2]CLASES-TEMPORADA 2022_2023-2023'!$A:$M,12,0),"")</f>
        <v/>
      </c>
      <c r="O4774" s="90" t="str">
        <f>IFERROR(VLOOKUP(A4774,'[2]CLASES-TEMPORADA 2022_2023-2023'!$A:$M,13,0),"")</f>
        <v/>
      </c>
    </row>
    <row r="4775" spans="1:15" s="95" customFormat="1" x14ac:dyDescent="0.2">
      <c r="A4775" s="116">
        <v>1913</v>
      </c>
      <c r="B4775" s="90" t="s">
        <v>8750</v>
      </c>
      <c r="C4775" s="90" t="s">
        <v>7951</v>
      </c>
      <c r="D4775" s="90" t="s">
        <v>7952</v>
      </c>
      <c r="E4775" s="90" t="s">
        <v>5339</v>
      </c>
      <c r="F4775" s="90" t="s">
        <v>7953</v>
      </c>
      <c r="G4775" s="90" t="s">
        <v>18192</v>
      </c>
      <c r="H4775" s="90" t="s">
        <v>909</v>
      </c>
      <c r="I4775" s="90" t="s">
        <v>946</v>
      </c>
      <c r="J4775" s="116">
        <v>268</v>
      </c>
      <c r="K4775" s="90" t="s">
        <v>1963</v>
      </c>
      <c r="L4775" s="90" t="s">
        <v>587</v>
      </c>
      <c r="M4775" s="94" t="str">
        <f t="shared" si="77"/>
        <v>COLLDEFORN Jaume</v>
      </c>
      <c r="N4775" s="94" t="str">
        <f>IFERROR(VLOOKUP(A4775,'[2]CLASES-TEMPORADA 2022_2023-2023'!$A:$M,12,0),"")</f>
        <v/>
      </c>
      <c r="O4775" s="90" t="str">
        <f>IFERROR(VLOOKUP(A4775,'[2]CLASES-TEMPORADA 2022_2023-2023'!$A:$M,13,0),"")</f>
        <v/>
      </c>
    </row>
    <row r="4776" spans="1:15" s="95" customFormat="1" x14ac:dyDescent="0.2">
      <c r="A4776" s="116">
        <v>1904</v>
      </c>
      <c r="B4776" s="90" t="s">
        <v>8750</v>
      </c>
      <c r="C4776" s="90" t="s">
        <v>1398</v>
      </c>
      <c r="D4776" s="90" t="s">
        <v>1399</v>
      </c>
      <c r="E4776" s="90" t="s">
        <v>7954</v>
      </c>
      <c r="F4776" s="90" t="s">
        <v>7955</v>
      </c>
      <c r="G4776" s="90" t="s">
        <v>18193</v>
      </c>
      <c r="H4776" s="90" t="s">
        <v>913</v>
      </c>
      <c r="I4776" s="90" t="s">
        <v>953</v>
      </c>
      <c r="J4776" s="116">
        <v>309</v>
      </c>
      <c r="K4776" s="90" t="s">
        <v>2131</v>
      </c>
      <c r="L4776" s="90" t="s">
        <v>583</v>
      </c>
      <c r="M4776" s="94" t="str">
        <f t="shared" si="77"/>
        <v>MOREL Cyril</v>
      </c>
      <c r="N4776" s="94" t="str">
        <f>IFERROR(VLOOKUP(A4776,'[2]CLASES-TEMPORADA 2022_2023-2023'!$A:$M,12,0),"")</f>
        <v/>
      </c>
      <c r="O4776" s="90" t="str">
        <f>IFERROR(VLOOKUP(A4776,'[2]CLASES-TEMPORADA 2022_2023-2023'!$A:$M,13,0),"")</f>
        <v/>
      </c>
    </row>
    <row r="4777" spans="1:15" s="95" customFormat="1" x14ac:dyDescent="0.2">
      <c r="A4777" s="116">
        <v>1903</v>
      </c>
      <c r="B4777" s="90" t="s">
        <v>10851</v>
      </c>
      <c r="C4777" s="90" t="s">
        <v>1396</v>
      </c>
      <c r="D4777" s="90" t="s">
        <v>1397</v>
      </c>
      <c r="E4777" s="90" t="s">
        <v>2090</v>
      </c>
      <c r="F4777" s="90" t="s">
        <v>7955</v>
      </c>
      <c r="G4777" s="90" t="s">
        <v>18194</v>
      </c>
      <c r="H4777" s="90" t="s">
        <v>920</v>
      </c>
      <c r="I4777" s="90" t="s">
        <v>1168</v>
      </c>
      <c r="J4777" s="116">
        <v>583</v>
      </c>
      <c r="K4777" s="90" t="s">
        <v>1963</v>
      </c>
      <c r="L4777" s="90" t="s">
        <v>587</v>
      </c>
      <c r="M4777" s="94" t="str">
        <f t="shared" si="77"/>
        <v>BISCARRI Anna</v>
      </c>
      <c r="N4777" s="94" t="str">
        <f>IFERROR(VLOOKUP(A4777,'[2]CLASES-TEMPORADA 2022_2023-2023'!$A:$M,12,0),"")</f>
        <v/>
      </c>
      <c r="O4777" s="90" t="str">
        <f>IFERROR(VLOOKUP(A4777,'[2]CLASES-TEMPORADA 2022_2023-2023'!$A:$M,13,0),"")</f>
        <v/>
      </c>
    </row>
    <row r="4778" spans="1:15" s="95" customFormat="1" x14ac:dyDescent="0.2">
      <c r="A4778" s="116">
        <v>1900</v>
      </c>
      <c r="B4778" s="90" t="s">
        <v>8750</v>
      </c>
      <c r="C4778" s="90" t="s">
        <v>1394</v>
      </c>
      <c r="D4778" s="90" t="s">
        <v>1395</v>
      </c>
      <c r="E4778" s="90" t="s">
        <v>6339</v>
      </c>
      <c r="F4778" s="90" t="s">
        <v>7956</v>
      </c>
      <c r="G4778" s="90" t="s">
        <v>18195</v>
      </c>
      <c r="H4778" s="90" t="s">
        <v>913</v>
      </c>
      <c r="I4778" s="90" t="s">
        <v>1096</v>
      </c>
      <c r="J4778" s="116">
        <v>10136</v>
      </c>
      <c r="K4778" s="90" t="s">
        <v>1963</v>
      </c>
      <c r="L4778" s="90" t="s">
        <v>593</v>
      </c>
      <c r="M4778" s="94" t="str">
        <f t="shared" si="77"/>
        <v>SANTANA Moises</v>
      </c>
      <c r="N4778" s="94" t="str">
        <f>IFERROR(VLOOKUP(A4778,'[2]CLASES-TEMPORADA 2022_2023-2023'!$A:$M,12,0),"")</f>
        <v/>
      </c>
      <c r="O4778" s="90" t="str">
        <f>IFERROR(VLOOKUP(A4778,'[2]CLASES-TEMPORADA 2022_2023-2023'!$A:$M,13,0),"")</f>
        <v/>
      </c>
    </row>
    <row r="4779" spans="1:15" s="95" customFormat="1" x14ac:dyDescent="0.2">
      <c r="A4779" s="116">
        <v>1898</v>
      </c>
      <c r="B4779" s="90" t="s">
        <v>8750</v>
      </c>
      <c r="C4779" s="90" t="s">
        <v>1392</v>
      </c>
      <c r="D4779" s="90" t="s">
        <v>1393</v>
      </c>
      <c r="E4779" s="90" t="s">
        <v>3243</v>
      </c>
      <c r="F4779" s="90" t="s">
        <v>7957</v>
      </c>
      <c r="G4779" s="90" t="s">
        <v>18196</v>
      </c>
      <c r="H4779" s="90" t="s">
        <v>913</v>
      </c>
      <c r="I4779" s="90" t="s">
        <v>954</v>
      </c>
      <c r="J4779" s="116">
        <v>321</v>
      </c>
      <c r="K4779" s="90" t="s">
        <v>1963</v>
      </c>
      <c r="L4779" s="90" t="s">
        <v>591</v>
      </c>
      <c r="M4779" s="94" t="str">
        <f t="shared" si="77"/>
        <v>GALAN Jose Javier</v>
      </c>
      <c r="N4779" s="94" t="str">
        <f>IFERROR(VLOOKUP(A4779,'[2]CLASES-TEMPORADA 2022_2023-2023'!$A:$M,12,0),"")</f>
        <v/>
      </c>
      <c r="O4779" s="90" t="str">
        <f>IFERROR(VLOOKUP(A4779,'[2]CLASES-TEMPORADA 2022_2023-2023'!$A:$M,13,0),"")</f>
        <v/>
      </c>
    </row>
    <row r="4780" spans="1:15" s="95" customFormat="1" x14ac:dyDescent="0.2">
      <c r="A4780" s="116">
        <v>1891</v>
      </c>
      <c r="B4780" s="90" t="s">
        <v>8750</v>
      </c>
      <c r="C4780" s="90" t="s">
        <v>1059</v>
      </c>
      <c r="D4780" s="90" t="s">
        <v>3709</v>
      </c>
      <c r="E4780" s="90" t="s">
        <v>48</v>
      </c>
      <c r="F4780" s="90" t="s">
        <v>7958</v>
      </c>
      <c r="G4780" s="90" t="s">
        <v>18197</v>
      </c>
      <c r="H4780" s="90" t="s">
        <v>913</v>
      </c>
      <c r="I4780" s="90" t="s">
        <v>1132</v>
      </c>
      <c r="J4780" s="116">
        <v>626</v>
      </c>
      <c r="K4780" s="90" t="s">
        <v>1963</v>
      </c>
      <c r="L4780" s="90" t="s">
        <v>591</v>
      </c>
      <c r="M4780" s="94" t="str">
        <f t="shared" si="77"/>
        <v>GUTIERREZ Javier</v>
      </c>
      <c r="N4780" s="94" t="str">
        <f>IFERROR(VLOOKUP(A4780,'[2]CLASES-TEMPORADA 2022_2023-2023'!$A:$M,12,0),"")</f>
        <v/>
      </c>
      <c r="O4780" s="90" t="str">
        <f>IFERROR(VLOOKUP(A4780,'[2]CLASES-TEMPORADA 2022_2023-2023'!$A:$M,13,0),"")</f>
        <v/>
      </c>
    </row>
    <row r="4781" spans="1:15" s="95" customFormat="1" x14ac:dyDescent="0.2">
      <c r="A4781" s="116">
        <v>1877</v>
      </c>
      <c r="B4781" s="90" t="s">
        <v>8750</v>
      </c>
      <c r="C4781" s="90" t="s">
        <v>26</v>
      </c>
      <c r="D4781" s="90" t="s">
        <v>4758</v>
      </c>
      <c r="E4781" s="90" t="s">
        <v>77</v>
      </c>
      <c r="F4781" s="90" t="s">
        <v>7959</v>
      </c>
      <c r="G4781" s="90" t="s">
        <v>18198</v>
      </c>
      <c r="H4781" s="90" t="s">
        <v>920</v>
      </c>
      <c r="I4781" s="90" t="s">
        <v>1259</v>
      </c>
      <c r="J4781" s="116">
        <v>10225</v>
      </c>
      <c r="K4781" s="90" t="s">
        <v>1963</v>
      </c>
      <c r="L4781" s="90" t="s">
        <v>599</v>
      </c>
      <c r="M4781" s="94" t="str">
        <f t="shared" si="77"/>
        <v>GOMEZ Alberto</v>
      </c>
      <c r="N4781" s="94" t="str">
        <f>IFERROR(VLOOKUP(A4781,'[2]CLASES-TEMPORADA 2022_2023-2023'!$A:$M,12,0),"")</f>
        <v/>
      </c>
      <c r="O4781" s="90" t="str">
        <f>IFERROR(VLOOKUP(A4781,'[2]CLASES-TEMPORADA 2022_2023-2023'!$A:$M,13,0),"")</f>
        <v/>
      </c>
    </row>
    <row r="4782" spans="1:15" s="95" customFormat="1" x14ac:dyDescent="0.2">
      <c r="A4782" s="116">
        <v>1856</v>
      </c>
      <c r="B4782" s="90" t="s">
        <v>8750</v>
      </c>
      <c r="C4782" s="90" t="s">
        <v>19</v>
      </c>
      <c r="D4782" s="90" t="s">
        <v>123</v>
      </c>
      <c r="E4782" s="90" t="s">
        <v>76</v>
      </c>
      <c r="F4782" s="90" t="s">
        <v>7960</v>
      </c>
      <c r="G4782" s="90" t="s">
        <v>18199</v>
      </c>
      <c r="H4782" s="90" t="s">
        <v>913</v>
      </c>
      <c r="I4782" s="90" t="s">
        <v>1176</v>
      </c>
      <c r="J4782" s="116">
        <v>10133</v>
      </c>
      <c r="K4782" s="90" t="s">
        <v>1963</v>
      </c>
      <c r="L4782" s="90" t="s">
        <v>591</v>
      </c>
      <c r="M4782" s="94" t="str">
        <f t="shared" si="77"/>
        <v>RUIZ Jose Manuel</v>
      </c>
      <c r="N4782" s="94">
        <f>IFERROR(VLOOKUP(A4782,'[2]CLASES-TEMPORADA 2022_2023-2023'!$A:$M,12,0),"")</f>
        <v>10</v>
      </c>
      <c r="O4782" s="90" t="str">
        <f>IFERROR(VLOOKUP(A4782,'[2]CLASES-TEMPORADA 2022_2023-2023'!$A:$M,13,0),"")</f>
        <v>INT</v>
      </c>
    </row>
    <row r="4783" spans="1:15" s="95" customFormat="1" x14ac:dyDescent="0.2">
      <c r="A4783" s="116">
        <v>1854</v>
      </c>
      <c r="B4783" s="90" t="s">
        <v>8750</v>
      </c>
      <c r="C4783" s="90" t="s">
        <v>25</v>
      </c>
      <c r="D4783" s="90" t="s">
        <v>5738</v>
      </c>
      <c r="E4783" s="90" t="s">
        <v>124</v>
      </c>
      <c r="F4783" s="90" t="s">
        <v>7961</v>
      </c>
      <c r="G4783" s="90" t="s">
        <v>18200</v>
      </c>
      <c r="H4783" s="90" t="s">
        <v>913</v>
      </c>
      <c r="I4783" s="90" t="s">
        <v>1152</v>
      </c>
      <c r="J4783" s="116">
        <v>62</v>
      </c>
      <c r="K4783" s="90" t="s">
        <v>1963</v>
      </c>
      <c r="L4783" s="90" t="s">
        <v>588</v>
      </c>
      <c r="M4783" s="94" t="str">
        <f t="shared" si="77"/>
        <v>MARTINEZ Iker</v>
      </c>
      <c r="N4783" s="94" t="str">
        <f>IFERROR(VLOOKUP(A4783,'[2]CLASES-TEMPORADA 2022_2023-2023'!$A:$M,12,0),"")</f>
        <v/>
      </c>
      <c r="O4783" s="90" t="str">
        <f>IFERROR(VLOOKUP(A4783,'[2]CLASES-TEMPORADA 2022_2023-2023'!$A:$M,13,0),"")</f>
        <v/>
      </c>
    </row>
    <row r="4784" spans="1:15" s="95" customFormat="1" x14ac:dyDescent="0.2">
      <c r="A4784" s="116">
        <v>1834</v>
      </c>
      <c r="B4784" s="90" t="s">
        <v>8750</v>
      </c>
      <c r="C4784" s="90" t="s">
        <v>84</v>
      </c>
      <c r="D4784" s="90" t="s">
        <v>1417</v>
      </c>
      <c r="E4784" s="90" t="s">
        <v>2329</v>
      </c>
      <c r="F4784" s="90" t="s">
        <v>7962</v>
      </c>
      <c r="G4784" s="90" t="s">
        <v>18201</v>
      </c>
      <c r="H4784" s="90" t="s">
        <v>913</v>
      </c>
      <c r="I4784" s="90" t="s">
        <v>1172</v>
      </c>
      <c r="J4784" s="116">
        <v>729</v>
      </c>
      <c r="K4784" s="90" t="s">
        <v>1963</v>
      </c>
      <c r="L4784" s="90" t="s">
        <v>593</v>
      </c>
      <c r="M4784" s="94" t="str">
        <f t="shared" si="77"/>
        <v>GONZALEZ Jose David</v>
      </c>
      <c r="N4784" s="94" t="str">
        <f>IFERROR(VLOOKUP(A4784,'[2]CLASES-TEMPORADA 2022_2023-2023'!$A:$M,12,0),"")</f>
        <v/>
      </c>
      <c r="O4784" s="90" t="str">
        <f>IFERROR(VLOOKUP(A4784,'[2]CLASES-TEMPORADA 2022_2023-2023'!$A:$M,13,0),"")</f>
        <v/>
      </c>
    </row>
    <row r="4785" spans="1:15" s="95" customFormat="1" x14ac:dyDescent="0.2">
      <c r="A4785" s="116">
        <v>1831</v>
      </c>
      <c r="B4785" s="90" t="s">
        <v>8750</v>
      </c>
      <c r="C4785" s="90" t="s">
        <v>1139</v>
      </c>
      <c r="D4785" s="90" t="s">
        <v>1387</v>
      </c>
      <c r="E4785" s="90" t="s">
        <v>41</v>
      </c>
      <c r="F4785" s="90" t="s">
        <v>7963</v>
      </c>
      <c r="G4785" s="90" t="s">
        <v>18202</v>
      </c>
      <c r="H4785" s="90" t="s">
        <v>913</v>
      </c>
      <c r="I4785" s="90" t="s">
        <v>971</v>
      </c>
      <c r="J4785" s="116">
        <v>10124</v>
      </c>
      <c r="K4785" s="90" t="s">
        <v>1963</v>
      </c>
      <c r="L4785" s="90" t="s">
        <v>583</v>
      </c>
      <c r="M4785" s="94" t="str">
        <f t="shared" si="77"/>
        <v>AVILES David</v>
      </c>
      <c r="N4785" s="94" t="str">
        <f>IFERROR(VLOOKUP(A4785,'[2]CLASES-TEMPORADA 2022_2023-2023'!$A:$M,12,0),"")</f>
        <v/>
      </c>
      <c r="O4785" s="90" t="str">
        <f>IFERROR(VLOOKUP(A4785,'[2]CLASES-TEMPORADA 2022_2023-2023'!$A:$M,13,0),"")</f>
        <v/>
      </c>
    </row>
    <row r="4786" spans="1:15" s="95" customFormat="1" x14ac:dyDescent="0.2">
      <c r="A4786" s="116">
        <v>1830</v>
      </c>
      <c r="B4786" s="90" t="s">
        <v>8750</v>
      </c>
      <c r="C4786" s="90" t="s">
        <v>1085</v>
      </c>
      <c r="D4786" s="90" t="s">
        <v>3391</v>
      </c>
      <c r="E4786" s="90" t="s">
        <v>54</v>
      </c>
      <c r="F4786" s="90" t="s">
        <v>7964</v>
      </c>
      <c r="G4786" s="90" t="s">
        <v>18203</v>
      </c>
      <c r="H4786" s="90" t="s">
        <v>913</v>
      </c>
      <c r="I4786" s="90" t="s">
        <v>1131</v>
      </c>
      <c r="J4786" s="116">
        <v>267</v>
      </c>
      <c r="K4786" s="90" t="s">
        <v>1963</v>
      </c>
      <c r="L4786" s="90" t="s">
        <v>602</v>
      </c>
      <c r="M4786" s="94" t="str">
        <f t="shared" si="77"/>
        <v>SERRANO Carlos</v>
      </c>
      <c r="N4786" s="94" t="str">
        <f>IFERROR(VLOOKUP(A4786,'[2]CLASES-TEMPORADA 2022_2023-2023'!$A:$M,12,0),"")</f>
        <v/>
      </c>
      <c r="O4786" s="90" t="str">
        <f>IFERROR(VLOOKUP(A4786,'[2]CLASES-TEMPORADA 2022_2023-2023'!$A:$M,13,0),"")</f>
        <v/>
      </c>
    </row>
    <row r="4787" spans="1:15" s="95" customFormat="1" x14ac:dyDescent="0.2">
      <c r="A4787" s="116">
        <v>1829</v>
      </c>
      <c r="B4787" s="90" t="s">
        <v>10851</v>
      </c>
      <c r="C4787" s="90" t="s">
        <v>1092</v>
      </c>
      <c r="D4787" s="90" t="s">
        <v>18204</v>
      </c>
      <c r="E4787" s="90" t="s">
        <v>2335</v>
      </c>
      <c r="F4787" s="90" t="s">
        <v>18205</v>
      </c>
      <c r="G4787" s="90" t="s">
        <v>18206</v>
      </c>
      <c r="H4787" s="90" t="s">
        <v>920</v>
      </c>
      <c r="I4787" s="90" t="s">
        <v>986</v>
      </c>
      <c r="J4787" s="116">
        <v>713</v>
      </c>
      <c r="K4787" s="90" t="s">
        <v>1963</v>
      </c>
      <c r="L4787" s="90" t="s">
        <v>599</v>
      </c>
      <c r="M4787" s="94" t="str">
        <f t="shared" si="77"/>
        <v>MANZANO Marta</v>
      </c>
      <c r="N4787" s="94" t="str">
        <f>IFERROR(VLOOKUP(A4787,'[2]CLASES-TEMPORADA 2022_2023-2023'!$A:$M,12,0),"")</f>
        <v/>
      </c>
      <c r="O4787" s="90" t="str">
        <f>IFERROR(VLOOKUP(A4787,'[2]CLASES-TEMPORADA 2022_2023-2023'!$A:$M,13,0),"")</f>
        <v/>
      </c>
    </row>
    <row r="4788" spans="1:15" s="95" customFormat="1" x14ac:dyDescent="0.2">
      <c r="A4788" s="116">
        <v>1818</v>
      </c>
      <c r="B4788" s="90" t="s">
        <v>10851</v>
      </c>
      <c r="C4788" s="90" t="s">
        <v>115</v>
      </c>
      <c r="D4788" s="90" t="s">
        <v>1386</v>
      </c>
      <c r="E4788" s="90" t="s">
        <v>1077</v>
      </c>
      <c r="F4788" s="90" t="s">
        <v>7965</v>
      </c>
      <c r="G4788" s="90" t="s">
        <v>18207</v>
      </c>
      <c r="H4788" s="90" t="s">
        <v>913</v>
      </c>
      <c r="I4788" s="90" t="s">
        <v>1166</v>
      </c>
      <c r="J4788" s="116">
        <v>202</v>
      </c>
      <c r="K4788" s="90" t="s">
        <v>1963</v>
      </c>
      <c r="L4788" s="90" t="s">
        <v>520</v>
      </c>
      <c r="M4788" s="94" t="str">
        <f t="shared" si="77"/>
        <v>CASTRO Nuria</v>
      </c>
      <c r="N4788" s="94" t="str">
        <f>IFERROR(VLOOKUP(A4788,'[2]CLASES-TEMPORADA 2022_2023-2023'!$A:$M,12,0),"")</f>
        <v/>
      </c>
      <c r="O4788" s="90" t="str">
        <f>IFERROR(VLOOKUP(A4788,'[2]CLASES-TEMPORADA 2022_2023-2023'!$A:$M,13,0),"")</f>
        <v/>
      </c>
    </row>
    <row r="4789" spans="1:15" s="95" customFormat="1" x14ac:dyDescent="0.2">
      <c r="A4789" s="116">
        <v>1817</v>
      </c>
      <c r="B4789" s="90" t="s">
        <v>8750</v>
      </c>
      <c r="C4789" s="90" t="s">
        <v>46</v>
      </c>
      <c r="D4789" s="90" t="s">
        <v>1803</v>
      </c>
      <c r="E4789" s="90" t="s">
        <v>7966</v>
      </c>
      <c r="F4789" s="90" t="s">
        <v>7965</v>
      </c>
      <c r="G4789" s="90" t="s">
        <v>18208</v>
      </c>
      <c r="H4789" s="90" t="s">
        <v>913</v>
      </c>
      <c r="I4789" s="90" t="s">
        <v>1207</v>
      </c>
      <c r="J4789" s="116">
        <v>705</v>
      </c>
      <c r="K4789" s="90" t="s">
        <v>1963</v>
      </c>
      <c r="L4789" s="90" t="s">
        <v>593</v>
      </c>
      <c r="M4789" s="94" t="str">
        <f t="shared" si="77"/>
        <v>RODRIGUEZ Raul Damian</v>
      </c>
      <c r="N4789" s="94" t="str">
        <f>IFERROR(VLOOKUP(A4789,'[2]CLASES-TEMPORADA 2022_2023-2023'!$A:$M,12,0),"")</f>
        <v/>
      </c>
      <c r="O4789" s="90" t="str">
        <f>IFERROR(VLOOKUP(A4789,'[2]CLASES-TEMPORADA 2022_2023-2023'!$A:$M,13,0),"")</f>
        <v/>
      </c>
    </row>
    <row r="4790" spans="1:15" s="95" customFormat="1" x14ac:dyDescent="0.2">
      <c r="A4790" s="116">
        <v>1812</v>
      </c>
      <c r="B4790" s="90" t="s">
        <v>8750</v>
      </c>
      <c r="C4790" s="90" t="s">
        <v>1385</v>
      </c>
      <c r="D4790" s="90" t="s">
        <v>1385</v>
      </c>
      <c r="E4790" s="90" t="s">
        <v>7967</v>
      </c>
      <c r="F4790" s="90" t="s">
        <v>7968</v>
      </c>
      <c r="G4790" s="90" t="s">
        <v>18209</v>
      </c>
      <c r="H4790" s="90" t="s">
        <v>913</v>
      </c>
      <c r="I4790" s="90" t="s">
        <v>1167</v>
      </c>
      <c r="J4790" s="116">
        <v>682</v>
      </c>
      <c r="K4790" s="90" t="s">
        <v>1963</v>
      </c>
      <c r="L4790" s="90" t="s">
        <v>520</v>
      </c>
      <c r="M4790" s="94" t="str">
        <f t="shared" si="77"/>
        <v>MALOV Valeri</v>
      </c>
      <c r="N4790" s="94" t="str">
        <f>IFERROR(VLOOKUP(A4790,'[2]CLASES-TEMPORADA 2022_2023-2023'!$A:$M,12,0),"")</f>
        <v/>
      </c>
      <c r="O4790" s="90" t="str">
        <f>IFERROR(VLOOKUP(A4790,'[2]CLASES-TEMPORADA 2022_2023-2023'!$A:$M,13,0),"")</f>
        <v/>
      </c>
    </row>
    <row r="4791" spans="1:15" s="95" customFormat="1" x14ac:dyDescent="0.2">
      <c r="A4791" s="116">
        <v>1809</v>
      </c>
      <c r="B4791" s="90" t="s">
        <v>8750</v>
      </c>
      <c r="C4791" s="90" t="s">
        <v>22</v>
      </c>
      <c r="D4791" s="90" t="s">
        <v>1813</v>
      </c>
      <c r="E4791" s="90" t="s">
        <v>64</v>
      </c>
      <c r="F4791" s="90" t="s">
        <v>7969</v>
      </c>
      <c r="G4791" s="90" t="s">
        <v>18210</v>
      </c>
      <c r="H4791" s="90" t="s">
        <v>913</v>
      </c>
      <c r="I4791" s="90" t="s">
        <v>1136</v>
      </c>
      <c r="J4791" s="116">
        <v>291</v>
      </c>
      <c r="K4791" s="90" t="s">
        <v>1963</v>
      </c>
      <c r="L4791" s="90" t="s">
        <v>587</v>
      </c>
      <c r="M4791" s="94" t="str">
        <f t="shared" si="77"/>
        <v>FERNANDEZ Francisco</v>
      </c>
      <c r="N4791" s="94" t="str">
        <f>IFERROR(VLOOKUP(A4791,'[2]CLASES-TEMPORADA 2022_2023-2023'!$A:$M,12,0),"")</f>
        <v/>
      </c>
      <c r="O4791" s="90" t="str">
        <f>IFERROR(VLOOKUP(A4791,'[2]CLASES-TEMPORADA 2022_2023-2023'!$A:$M,13,0),"")</f>
        <v/>
      </c>
    </row>
    <row r="4792" spans="1:15" s="95" customFormat="1" x14ac:dyDescent="0.2">
      <c r="A4792" s="116">
        <v>1807</v>
      </c>
      <c r="B4792" s="90" t="s">
        <v>8750</v>
      </c>
      <c r="C4792" s="90" t="s">
        <v>4434</v>
      </c>
      <c r="D4792" s="90" t="s">
        <v>4343</v>
      </c>
      <c r="E4792" s="90" t="s">
        <v>147</v>
      </c>
      <c r="F4792" s="90" t="s">
        <v>7970</v>
      </c>
      <c r="G4792" s="90" t="s">
        <v>18211</v>
      </c>
      <c r="H4792" s="90" t="s">
        <v>920</v>
      </c>
      <c r="I4792" s="90" t="s">
        <v>14973</v>
      </c>
      <c r="J4792" s="116">
        <v>317</v>
      </c>
      <c r="K4792" s="90" t="s">
        <v>1963</v>
      </c>
      <c r="L4792" s="90" t="s">
        <v>185</v>
      </c>
      <c r="M4792" s="94" t="str">
        <f t="shared" si="77"/>
        <v>PAGAN Gonzalo</v>
      </c>
      <c r="N4792" s="94" t="str">
        <f>IFERROR(VLOOKUP(A4792,'[2]CLASES-TEMPORADA 2022_2023-2023'!$A:$M,12,0),"")</f>
        <v/>
      </c>
      <c r="O4792" s="90" t="str">
        <f>IFERROR(VLOOKUP(A4792,'[2]CLASES-TEMPORADA 2022_2023-2023'!$A:$M,13,0),"")</f>
        <v/>
      </c>
    </row>
    <row r="4793" spans="1:15" s="95" customFormat="1" x14ac:dyDescent="0.2">
      <c r="A4793" s="116">
        <v>1800</v>
      </c>
      <c r="B4793" s="90" t="s">
        <v>8750</v>
      </c>
      <c r="C4793" s="90" t="s">
        <v>18212</v>
      </c>
      <c r="D4793" s="90" t="s">
        <v>1525</v>
      </c>
      <c r="E4793" s="90" t="s">
        <v>2151</v>
      </c>
      <c r="F4793" s="90" t="s">
        <v>18213</v>
      </c>
      <c r="G4793" s="90" t="s">
        <v>18214</v>
      </c>
      <c r="H4793" s="90" t="s">
        <v>920</v>
      </c>
      <c r="I4793" s="90" t="s">
        <v>17563</v>
      </c>
      <c r="J4793" s="116">
        <v>380</v>
      </c>
      <c r="K4793" s="90" t="s">
        <v>1963</v>
      </c>
      <c r="L4793" s="90" t="s">
        <v>585</v>
      </c>
      <c r="M4793" s="94" t="str">
        <f t="shared" ref="M4793:M4856" si="78">CONCATENATE(C4793," ",PROPER(E4793))</f>
        <v>TORMO Joan</v>
      </c>
      <c r="N4793" s="94" t="str">
        <f>IFERROR(VLOOKUP(A4793,'[2]CLASES-TEMPORADA 2022_2023-2023'!$A:$M,12,0),"")</f>
        <v/>
      </c>
      <c r="O4793" s="90" t="str">
        <f>IFERROR(VLOOKUP(A4793,'[2]CLASES-TEMPORADA 2022_2023-2023'!$A:$M,13,0),"")</f>
        <v/>
      </c>
    </row>
    <row r="4794" spans="1:15" s="95" customFormat="1" x14ac:dyDescent="0.2">
      <c r="A4794" s="116">
        <v>1795</v>
      </c>
      <c r="B4794" s="90" t="s">
        <v>8750</v>
      </c>
      <c r="C4794" s="90" t="s">
        <v>7971</v>
      </c>
      <c r="D4794" s="90" t="s">
        <v>3651</v>
      </c>
      <c r="E4794" s="90" t="s">
        <v>943</v>
      </c>
      <c r="F4794" s="90" t="s">
        <v>6839</v>
      </c>
      <c r="G4794" s="90" t="s">
        <v>18215</v>
      </c>
      <c r="H4794" s="90" t="s">
        <v>920</v>
      </c>
      <c r="I4794" s="90" t="s">
        <v>1188</v>
      </c>
      <c r="J4794" s="116">
        <v>251</v>
      </c>
      <c r="K4794" s="90" t="s">
        <v>1963</v>
      </c>
      <c r="L4794" s="90" t="s">
        <v>587</v>
      </c>
      <c r="M4794" s="94" t="str">
        <f t="shared" si="78"/>
        <v>TOR Jordi</v>
      </c>
      <c r="N4794" s="94" t="str">
        <f>IFERROR(VLOOKUP(A4794,'[2]CLASES-TEMPORADA 2022_2023-2023'!$A:$M,12,0),"")</f>
        <v/>
      </c>
      <c r="O4794" s="90" t="str">
        <f>IFERROR(VLOOKUP(A4794,'[2]CLASES-TEMPORADA 2022_2023-2023'!$A:$M,13,0),"")</f>
        <v/>
      </c>
    </row>
    <row r="4795" spans="1:15" s="95" customFormat="1" x14ac:dyDescent="0.2">
      <c r="A4795" s="116">
        <v>1792</v>
      </c>
      <c r="B4795" s="90" t="s">
        <v>8750</v>
      </c>
      <c r="C4795" s="90" t="s">
        <v>84</v>
      </c>
      <c r="D4795" s="90" t="s">
        <v>97</v>
      </c>
      <c r="E4795" s="90" t="s">
        <v>6399</v>
      </c>
      <c r="F4795" s="90" t="s">
        <v>7972</v>
      </c>
      <c r="G4795" s="90" t="s">
        <v>18216</v>
      </c>
      <c r="H4795" s="90" t="s">
        <v>913</v>
      </c>
      <c r="I4795" s="90" t="s">
        <v>1165</v>
      </c>
      <c r="J4795" s="116">
        <v>10084</v>
      </c>
      <c r="K4795" s="90" t="s">
        <v>1963</v>
      </c>
      <c r="L4795" s="90" t="s">
        <v>585</v>
      </c>
      <c r="M4795" s="94" t="str">
        <f t="shared" si="78"/>
        <v>GONZALEZ Pedro Jose</v>
      </c>
      <c r="N4795" s="94" t="str">
        <f>IFERROR(VLOOKUP(A4795,'[2]CLASES-TEMPORADA 2022_2023-2023'!$A:$M,12,0),"")</f>
        <v/>
      </c>
      <c r="O4795" s="90" t="str">
        <f>IFERROR(VLOOKUP(A4795,'[2]CLASES-TEMPORADA 2022_2023-2023'!$A:$M,13,0),"")</f>
        <v/>
      </c>
    </row>
    <row r="4796" spans="1:15" s="95" customFormat="1" x14ac:dyDescent="0.2">
      <c r="A4796" s="116">
        <v>1785</v>
      </c>
      <c r="B4796" s="90" t="s">
        <v>10851</v>
      </c>
      <c r="C4796" s="90" t="s">
        <v>1383</v>
      </c>
      <c r="D4796" s="90" t="s">
        <v>1384</v>
      </c>
      <c r="E4796" s="90" t="s">
        <v>1084</v>
      </c>
      <c r="F4796" s="90" t="s">
        <v>7462</v>
      </c>
      <c r="G4796" s="90" t="s">
        <v>18217</v>
      </c>
      <c r="H4796" s="90" t="s">
        <v>913</v>
      </c>
      <c r="I4796" s="90" t="s">
        <v>1164</v>
      </c>
      <c r="J4796" s="116">
        <v>643</v>
      </c>
      <c r="K4796" s="90" t="s">
        <v>1963</v>
      </c>
      <c r="L4796" s="90" t="s">
        <v>587</v>
      </c>
      <c r="M4796" s="94" t="str">
        <f t="shared" si="78"/>
        <v>SERRES Maria</v>
      </c>
      <c r="N4796" s="94" t="str">
        <f>IFERROR(VLOOKUP(A4796,'[2]CLASES-TEMPORADA 2022_2023-2023'!$A:$M,12,0),"")</f>
        <v/>
      </c>
      <c r="O4796" s="90" t="str">
        <f>IFERROR(VLOOKUP(A4796,'[2]CLASES-TEMPORADA 2022_2023-2023'!$A:$M,13,0),"")</f>
        <v/>
      </c>
    </row>
    <row r="4797" spans="1:15" s="95" customFormat="1" x14ac:dyDescent="0.2">
      <c r="A4797" s="116">
        <v>1768</v>
      </c>
      <c r="B4797" s="90" t="s">
        <v>8750</v>
      </c>
      <c r="C4797" s="90" t="s">
        <v>66</v>
      </c>
      <c r="D4797" s="90" t="s">
        <v>7974</v>
      </c>
      <c r="E4797" s="90" t="s">
        <v>936</v>
      </c>
      <c r="F4797" s="90" t="s">
        <v>7975</v>
      </c>
      <c r="G4797" s="90" t="s">
        <v>18218</v>
      </c>
      <c r="H4797" s="90" t="s">
        <v>913</v>
      </c>
      <c r="I4797" s="90" t="s">
        <v>1193</v>
      </c>
      <c r="J4797" s="116">
        <v>292</v>
      </c>
      <c r="K4797" s="90" t="s">
        <v>1963</v>
      </c>
      <c r="L4797" s="90" t="s">
        <v>587</v>
      </c>
      <c r="M4797" s="94" t="str">
        <f t="shared" si="78"/>
        <v>MARTIN Agusti</v>
      </c>
      <c r="N4797" s="94" t="str">
        <f>IFERROR(VLOOKUP(A4797,'[2]CLASES-TEMPORADA 2022_2023-2023'!$A:$M,12,0),"")</f>
        <v/>
      </c>
      <c r="O4797" s="90" t="str">
        <f>IFERROR(VLOOKUP(A4797,'[2]CLASES-TEMPORADA 2022_2023-2023'!$A:$M,13,0),"")</f>
        <v/>
      </c>
    </row>
    <row r="4798" spans="1:15" s="95" customFormat="1" x14ac:dyDescent="0.2">
      <c r="A4798" s="116">
        <v>1767</v>
      </c>
      <c r="B4798" s="90" t="s">
        <v>10851</v>
      </c>
      <c r="C4798" s="90" t="s">
        <v>4815</v>
      </c>
      <c r="D4798" s="90" t="s">
        <v>7976</v>
      </c>
      <c r="E4798" s="90" t="s">
        <v>1033</v>
      </c>
      <c r="F4798" s="90" t="s">
        <v>7977</v>
      </c>
      <c r="G4798" s="90" t="s">
        <v>18219</v>
      </c>
      <c r="H4798" s="90" t="s">
        <v>913</v>
      </c>
      <c r="I4798" s="90" t="s">
        <v>985</v>
      </c>
      <c r="J4798" s="116">
        <v>673</v>
      </c>
      <c r="K4798" s="90" t="s">
        <v>1963</v>
      </c>
      <c r="L4798" s="90" t="s">
        <v>583</v>
      </c>
      <c r="M4798" s="94" t="str">
        <f t="shared" si="78"/>
        <v>MAYORAL Natalia</v>
      </c>
      <c r="N4798" s="94" t="str">
        <f>IFERROR(VLOOKUP(A4798,'[2]CLASES-TEMPORADA 2022_2023-2023'!$A:$M,12,0),"")</f>
        <v/>
      </c>
      <c r="O4798" s="90" t="str">
        <f>IFERROR(VLOOKUP(A4798,'[2]CLASES-TEMPORADA 2022_2023-2023'!$A:$M,13,0),"")</f>
        <v/>
      </c>
    </row>
    <row r="4799" spans="1:15" s="95" customFormat="1" x14ac:dyDescent="0.2">
      <c r="A4799" s="116">
        <v>1762</v>
      </c>
      <c r="B4799" s="90" t="s">
        <v>8750</v>
      </c>
      <c r="C4799" s="90" t="s">
        <v>51</v>
      </c>
      <c r="D4799" s="90" t="s">
        <v>26</v>
      </c>
      <c r="E4799" s="90" t="s">
        <v>978</v>
      </c>
      <c r="F4799" s="90" t="s">
        <v>4588</v>
      </c>
      <c r="G4799" s="90" t="s">
        <v>18220</v>
      </c>
      <c r="H4799" s="90" t="s">
        <v>913</v>
      </c>
      <c r="I4799" s="90" t="s">
        <v>979</v>
      </c>
      <c r="J4799" s="116">
        <v>634</v>
      </c>
      <c r="K4799" s="90" t="s">
        <v>1963</v>
      </c>
      <c r="L4799" s="90" t="s">
        <v>593</v>
      </c>
      <c r="M4799" s="94" t="str">
        <f t="shared" si="78"/>
        <v>DIAZ Richard</v>
      </c>
      <c r="N4799" s="94">
        <f>IFERROR(VLOOKUP(A4799,'[2]CLASES-TEMPORADA 2022_2023-2023'!$A:$M,12,0),"")</f>
        <v>10</v>
      </c>
      <c r="O4799" s="90" t="str">
        <f>IFERROR(VLOOKUP(A4799,'[2]CLASES-TEMPORADA 2022_2023-2023'!$A:$M,13,0),"")</f>
        <v>NAC</v>
      </c>
    </row>
    <row r="4800" spans="1:15" s="95" customFormat="1" x14ac:dyDescent="0.2">
      <c r="A4800" s="116">
        <v>1753</v>
      </c>
      <c r="B4800" s="90" t="s">
        <v>8750</v>
      </c>
      <c r="C4800" s="90" t="s">
        <v>123</v>
      </c>
      <c r="D4800" s="90" t="s">
        <v>7978</v>
      </c>
      <c r="E4800" s="90" t="s">
        <v>7979</v>
      </c>
      <c r="F4800" s="90" t="s">
        <v>7980</v>
      </c>
      <c r="G4800" s="90" t="s">
        <v>18221</v>
      </c>
      <c r="H4800" s="90" t="s">
        <v>913</v>
      </c>
      <c r="I4800" s="90" t="s">
        <v>979</v>
      </c>
      <c r="J4800" s="116">
        <v>634</v>
      </c>
      <c r="K4800" s="90" t="s">
        <v>1963</v>
      </c>
      <c r="L4800" s="90" t="s">
        <v>593</v>
      </c>
      <c r="M4800" s="94" t="str">
        <f t="shared" si="78"/>
        <v>REYES Rayco</v>
      </c>
      <c r="N4800" s="94" t="str">
        <f>IFERROR(VLOOKUP(A4800,'[2]CLASES-TEMPORADA 2022_2023-2023'!$A:$M,12,0),"")</f>
        <v/>
      </c>
      <c r="O4800" s="90" t="str">
        <f>IFERROR(VLOOKUP(A4800,'[2]CLASES-TEMPORADA 2022_2023-2023'!$A:$M,13,0),"")</f>
        <v/>
      </c>
    </row>
    <row r="4801" spans="1:15" s="95" customFormat="1" x14ac:dyDescent="0.2">
      <c r="A4801" s="116">
        <v>1748</v>
      </c>
      <c r="B4801" s="90" t="s">
        <v>8750</v>
      </c>
      <c r="C4801" s="90" t="s">
        <v>7981</v>
      </c>
      <c r="D4801" s="90" t="s">
        <v>1381</v>
      </c>
      <c r="E4801" s="90" t="s">
        <v>3004</v>
      </c>
      <c r="F4801" s="90" t="s">
        <v>7982</v>
      </c>
      <c r="G4801" s="90" t="s">
        <v>18222</v>
      </c>
      <c r="H4801" s="90" t="s">
        <v>920</v>
      </c>
      <c r="I4801" s="90" t="s">
        <v>1180</v>
      </c>
      <c r="J4801" s="116">
        <v>494</v>
      </c>
      <c r="K4801" s="90" t="s">
        <v>1963</v>
      </c>
      <c r="L4801" s="90" t="s">
        <v>587</v>
      </c>
      <c r="M4801" s="94" t="str">
        <f t="shared" si="78"/>
        <v>ALECH Josep</v>
      </c>
      <c r="N4801" s="94" t="str">
        <f>IFERROR(VLOOKUP(A4801,'[2]CLASES-TEMPORADA 2022_2023-2023'!$A:$M,12,0),"")</f>
        <v/>
      </c>
      <c r="O4801" s="90" t="str">
        <f>IFERROR(VLOOKUP(A4801,'[2]CLASES-TEMPORADA 2022_2023-2023'!$A:$M,13,0),"")</f>
        <v/>
      </c>
    </row>
    <row r="4802" spans="1:15" s="95" customFormat="1" x14ac:dyDescent="0.2">
      <c r="A4802" s="116">
        <v>1746</v>
      </c>
      <c r="B4802" s="90" t="s">
        <v>8750</v>
      </c>
      <c r="C4802" s="90" t="s">
        <v>22</v>
      </c>
      <c r="D4802" s="90" t="s">
        <v>7641</v>
      </c>
      <c r="E4802" s="90" t="s">
        <v>970</v>
      </c>
      <c r="F4802" s="90" t="s">
        <v>7983</v>
      </c>
      <c r="G4802" s="90" t="s">
        <v>18223</v>
      </c>
      <c r="H4802" s="90" t="s">
        <v>920</v>
      </c>
      <c r="I4802" s="90" t="s">
        <v>1183</v>
      </c>
      <c r="J4802" s="116">
        <v>600</v>
      </c>
      <c r="K4802" s="90" t="s">
        <v>1963</v>
      </c>
      <c r="L4802" s="90" t="s">
        <v>583</v>
      </c>
      <c r="M4802" s="94" t="str">
        <f t="shared" si="78"/>
        <v>FERNANDEZ Oscar</v>
      </c>
      <c r="N4802" s="94" t="str">
        <f>IFERROR(VLOOKUP(A4802,'[2]CLASES-TEMPORADA 2022_2023-2023'!$A:$M,12,0),"")</f>
        <v/>
      </c>
      <c r="O4802" s="90" t="str">
        <f>IFERROR(VLOOKUP(A4802,'[2]CLASES-TEMPORADA 2022_2023-2023'!$A:$M,13,0),"")</f>
        <v/>
      </c>
    </row>
    <row r="4803" spans="1:15" s="95" customFormat="1" x14ac:dyDescent="0.2">
      <c r="A4803" s="116">
        <v>1743</v>
      </c>
      <c r="B4803" s="90" t="s">
        <v>8750</v>
      </c>
      <c r="C4803" s="90" t="s">
        <v>84</v>
      </c>
      <c r="D4803" s="90" t="s">
        <v>84</v>
      </c>
      <c r="E4803" s="90" t="s">
        <v>18224</v>
      </c>
      <c r="F4803" s="90" t="s">
        <v>8674</v>
      </c>
      <c r="G4803" s="90" t="s">
        <v>18225</v>
      </c>
      <c r="H4803" s="90" t="s">
        <v>913</v>
      </c>
      <c r="I4803" s="90" t="s">
        <v>1931</v>
      </c>
      <c r="J4803" s="116">
        <v>10472</v>
      </c>
      <c r="K4803" s="90" t="s">
        <v>1963</v>
      </c>
      <c r="L4803" s="90" t="s">
        <v>593</v>
      </c>
      <c r="M4803" s="94" t="str">
        <f t="shared" si="78"/>
        <v>GONZALEZ Imobach</v>
      </c>
      <c r="N4803" s="94" t="str">
        <f>IFERROR(VLOOKUP(A4803,'[2]CLASES-TEMPORADA 2022_2023-2023'!$A:$M,12,0),"")</f>
        <v/>
      </c>
      <c r="O4803" s="90" t="str">
        <f>IFERROR(VLOOKUP(A4803,'[2]CLASES-TEMPORADA 2022_2023-2023'!$A:$M,13,0),"")</f>
        <v/>
      </c>
    </row>
    <row r="4804" spans="1:15" s="95" customFormat="1" x14ac:dyDescent="0.2">
      <c r="A4804" s="116">
        <v>1724</v>
      </c>
      <c r="B4804" s="90" t="s">
        <v>8750</v>
      </c>
      <c r="C4804" s="90" t="s">
        <v>51</v>
      </c>
      <c r="D4804" s="90" t="s">
        <v>1378</v>
      </c>
      <c r="E4804" s="90" t="s">
        <v>1379</v>
      </c>
      <c r="F4804" s="90" t="s">
        <v>7984</v>
      </c>
      <c r="G4804" s="90" t="s">
        <v>18226</v>
      </c>
      <c r="H4804" s="90" t="s">
        <v>913</v>
      </c>
      <c r="I4804" s="90" t="s">
        <v>1096</v>
      </c>
      <c r="J4804" s="116">
        <v>10136</v>
      </c>
      <c r="K4804" s="90" t="s">
        <v>1963</v>
      </c>
      <c r="L4804" s="90" t="s">
        <v>593</v>
      </c>
      <c r="M4804" s="94" t="str">
        <f t="shared" si="78"/>
        <v>DIAZ Lorenzo</v>
      </c>
      <c r="N4804" s="94" t="str">
        <f>IFERROR(VLOOKUP(A4804,'[2]CLASES-TEMPORADA 2022_2023-2023'!$A:$M,12,0),"")</f>
        <v/>
      </c>
      <c r="O4804" s="90" t="str">
        <f>IFERROR(VLOOKUP(A4804,'[2]CLASES-TEMPORADA 2022_2023-2023'!$A:$M,13,0),"")</f>
        <v/>
      </c>
    </row>
    <row r="4805" spans="1:15" s="95" customFormat="1" x14ac:dyDescent="0.2">
      <c r="A4805" s="116">
        <v>1719</v>
      </c>
      <c r="B4805" s="90" t="s">
        <v>8750</v>
      </c>
      <c r="C4805" s="90" t="s">
        <v>5089</v>
      </c>
      <c r="D4805" s="90" t="s">
        <v>4537</v>
      </c>
      <c r="E4805" s="90" t="s">
        <v>18227</v>
      </c>
      <c r="F4805" s="90" t="s">
        <v>18228</v>
      </c>
      <c r="G4805" s="90" t="s">
        <v>18229</v>
      </c>
      <c r="H4805" s="90" t="s">
        <v>913</v>
      </c>
      <c r="I4805" s="90" t="s">
        <v>1198</v>
      </c>
      <c r="J4805" s="116">
        <v>567</v>
      </c>
      <c r="K4805" s="90" t="s">
        <v>1963</v>
      </c>
      <c r="L4805" s="90" t="s">
        <v>520</v>
      </c>
      <c r="M4805" s="94" t="str">
        <f t="shared" si="78"/>
        <v>TERUEL Joaquin Ramon</v>
      </c>
      <c r="N4805" s="94" t="str">
        <f>IFERROR(VLOOKUP(A4805,'[2]CLASES-TEMPORADA 2022_2023-2023'!$A:$M,12,0),"")</f>
        <v/>
      </c>
      <c r="O4805" s="90" t="str">
        <f>IFERROR(VLOOKUP(A4805,'[2]CLASES-TEMPORADA 2022_2023-2023'!$A:$M,13,0),"")</f>
        <v/>
      </c>
    </row>
    <row r="4806" spans="1:15" s="95" customFormat="1" x14ac:dyDescent="0.2">
      <c r="A4806" s="116">
        <v>1718</v>
      </c>
      <c r="B4806" s="90" t="s">
        <v>8750</v>
      </c>
      <c r="C4806" s="90" t="s">
        <v>1532</v>
      </c>
      <c r="D4806" s="90" t="s">
        <v>1271</v>
      </c>
      <c r="E4806" s="90" t="s">
        <v>2825</v>
      </c>
      <c r="F4806" s="90" t="s">
        <v>7985</v>
      </c>
      <c r="G4806" s="90" t="s">
        <v>18230</v>
      </c>
      <c r="H4806" s="90" t="s">
        <v>913</v>
      </c>
      <c r="I4806" s="90" t="s">
        <v>1162</v>
      </c>
      <c r="J4806" s="116">
        <v>326</v>
      </c>
      <c r="K4806" s="90" t="s">
        <v>1963</v>
      </c>
      <c r="L4806" s="90" t="s">
        <v>591</v>
      </c>
      <c r="M4806" s="94" t="str">
        <f t="shared" si="78"/>
        <v>CONDE Samuel</v>
      </c>
      <c r="N4806" s="94" t="str">
        <f>IFERROR(VLOOKUP(A4806,'[2]CLASES-TEMPORADA 2022_2023-2023'!$A:$M,12,0),"")</f>
        <v/>
      </c>
      <c r="O4806" s="90" t="str">
        <f>IFERROR(VLOOKUP(A4806,'[2]CLASES-TEMPORADA 2022_2023-2023'!$A:$M,13,0),"")</f>
        <v/>
      </c>
    </row>
    <row r="4807" spans="1:15" s="95" customFormat="1" x14ac:dyDescent="0.2">
      <c r="A4807" s="116">
        <v>1716</v>
      </c>
      <c r="B4807" s="90" t="s">
        <v>8750</v>
      </c>
      <c r="C4807" s="90" t="s">
        <v>86</v>
      </c>
      <c r="D4807" s="90" t="s">
        <v>7841</v>
      </c>
      <c r="E4807" s="90" t="s">
        <v>6211</v>
      </c>
      <c r="F4807" s="90" t="s">
        <v>18231</v>
      </c>
      <c r="G4807" s="90" t="s">
        <v>18232</v>
      </c>
      <c r="H4807" s="90" t="s">
        <v>920</v>
      </c>
      <c r="I4807" s="90" t="s">
        <v>15830</v>
      </c>
      <c r="J4807" s="116">
        <v>558</v>
      </c>
      <c r="K4807" s="90" t="s">
        <v>1963</v>
      </c>
      <c r="L4807" s="90" t="s">
        <v>583</v>
      </c>
      <c r="M4807" s="94" t="str">
        <f t="shared" si="78"/>
        <v>RAMIREZ Francisco Antonio</v>
      </c>
      <c r="N4807" s="94" t="str">
        <f>IFERROR(VLOOKUP(A4807,'[2]CLASES-TEMPORADA 2022_2023-2023'!$A:$M,12,0),"")</f>
        <v/>
      </c>
      <c r="O4807" s="90" t="str">
        <f>IFERROR(VLOOKUP(A4807,'[2]CLASES-TEMPORADA 2022_2023-2023'!$A:$M,13,0),"")</f>
        <v/>
      </c>
    </row>
    <row r="4808" spans="1:15" s="95" customFormat="1" x14ac:dyDescent="0.2">
      <c r="A4808" s="116">
        <v>1715</v>
      </c>
      <c r="B4808" s="90" t="s">
        <v>8750</v>
      </c>
      <c r="C4808" s="90" t="s">
        <v>1377</v>
      </c>
      <c r="D4808" s="90" t="s">
        <v>138</v>
      </c>
      <c r="E4808" s="90" t="s">
        <v>7986</v>
      </c>
      <c r="F4808" s="90" t="s">
        <v>7987</v>
      </c>
      <c r="G4808" s="90" t="s">
        <v>18233</v>
      </c>
      <c r="H4808" s="90" t="s">
        <v>913</v>
      </c>
      <c r="I4808" s="90" t="s">
        <v>1125</v>
      </c>
      <c r="J4808" s="116">
        <v>142</v>
      </c>
      <c r="K4808" s="90" t="s">
        <v>1963</v>
      </c>
      <c r="L4808" s="90" t="s">
        <v>593</v>
      </c>
      <c r="M4808" s="94" t="str">
        <f t="shared" si="78"/>
        <v>HILARIO Juan Emilio</v>
      </c>
      <c r="N4808" s="94" t="str">
        <f>IFERROR(VLOOKUP(A4808,'[2]CLASES-TEMPORADA 2022_2023-2023'!$A:$M,12,0),"")</f>
        <v/>
      </c>
      <c r="O4808" s="90" t="str">
        <f>IFERROR(VLOOKUP(A4808,'[2]CLASES-TEMPORADA 2022_2023-2023'!$A:$M,13,0),"")</f>
        <v/>
      </c>
    </row>
    <row r="4809" spans="1:15" s="95" customFormat="1" x14ac:dyDescent="0.2">
      <c r="A4809" s="116">
        <v>1714</v>
      </c>
      <c r="B4809" s="90" t="s">
        <v>8750</v>
      </c>
      <c r="C4809" s="90" t="s">
        <v>7988</v>
      </c>
      <c r="D4809" s="90" t="s">
        <v>1283</v>
      </c>
      <c r="E4809" s="90" t="s">
        <v>75</v>
      </c>
      <c r="F4809" s="90" t="s">
        <v>7989</v>
      </c>
      <c r="G4809" s="90" t="s">
        <v>18234</v>
      </c>
      <c r="H4809" s="90" t="s">
        <v>913</v>
      </c>
      <c r="I4809" s="90" t="s">
        <v>1208</v>
      </c>
      <c r="J4809" s="116">
        <v>487</v>
      </c>
      <c r="K4809" s="90" t="s">
        <v>1963</v>
      </c>
      <c r="L4809" s="90" t="s">
        <v>520</v>
      </c>
      <c r="M4809" s="94" t="str">
        <f t="shared" si="78"/>
        <v>GAMAZO Jorge</v>
      </c>
      <c r="N4809" s="94" t="str">
        <f>IFERROR(VLOOKUP(A4809,'[2]CLASES-TEMPORADA 2022_2023-2023'!$A:$M,12,0),"")</f>
        <v/>
      </c>
      <c r="O4809" s="90" t="str">
        <f>IFERROR(VLOOKUP(A4809,'[2]CLASES-TEMPORADA 2022_2023-2023'!$A:$M,13,0),"")</f>
        <v/>
      </c>
    </row>
    <row r="4810" spans="1:15" s="95" customFormat="1" x14ac:dyDescent="0.2">
      <c r="A4810" s="116">
        <v>1711</v>
      </c>
      <c r="B4810" s="90" t="s">
        <v>8750</v>
      </c>
      <c r="C4810" s="90" t="s">
        <v>1355</v>
      </c>
      <c r="D4810" s="90" t="s">
        <v>1356</v>
      </c>
      <c r="E4810" s="90" t="s">
        <v>3209</v>
      </c>
      <c r="F4810" s="90" t="s">
        <v>7990</v>
      </c>
      <c r="G4810" s="90" t="s">
        <v>18235</v>
      </c>
      <c r="H4810" s="90" t="s">
        <v>909</v>
      </c>
      <c r="I4810" s="90" t="s">
        <v>2681</v>
      </c>
      <c r="J4810" s="116">
        <v>180</v>
      </c>
      <c r="K4810" s="90" t="s">
        <v>1963</v>
      </c>
      <c r="L4810" s="90" t="s">
        <v>591</v>
      </c>
      <c r="M4810" s="94" t="str">
        <f t="shared" si="78"/>
        <v>MACHADO Jose Luis</v>
      </c>
      <c r="N4810" s="94" t="str">
        <f>IFERROR(VLOOKUP(A4810,'[2]CLASES-TEMPORADA 2022_2023-2023'!$A:$M,12,0),"")</f>
        <v/>
      </c>
      <c r="O4810" s="90" t="str">
        <f>IFERROR(VLOOKUP(A4810,'[2]CLASES-TEMPORADA 2022_2023-2023'!$A:$M,13,0),"")</f>
        <v/>
      </c>
    </row>
    <row r="4811" spans="1:15" s="95" customFormat="1" x14ac:dyDescent="0.2">
      <c r="A4811" s="116">
        <v>1708</v>
      </c>
      <c r="B4811" s="90" t="s">
        <v>8750</v>
      </c>
      <c r="C4811" s="90" t="s">
        <v>7991</v>
      </c>
      <c r="D4811" s="90" t="s">
        <v>3542</v>
      </c>
      <c r="E4811" s="90" t="s">
        <v>5183</v>
      </c>
      <c r="F4811" s="90" t="s">
        <v>7992</v>
      </c>
      <c r="G4811" s="90" t="s">
        <v>18236</v>
      </c>
      <c r="H4811" s="90" t="s">
        <v>913</v>
      </c>
      <c r="I4811" s="90" t="s">
        <v>1066</v>
      </c>
      <c r="J4811" s="116">
        <v>543</v>
      </c>
      <c r="K4811" s="90" t="s">
        <v>1963</v>
      </c>
      <c r="L4811" s="90" t="s">
        <v>602</v>
      </c>
      <c r="M4811" s="94" t="str">
        <f t="shared" si="78"/>
        <v>RESUELA Jose Alberto</v>
      </c>
      <c r="N4811" s="94" t="str">
        <f>IFERROR(VLOOKUP(A4811,'[2]CLASES-TEMPORADA 2022_2023-2023'!$A:$M,12,0),"")</f>
        <v/>
      </c>
      <c r="O4811" s="90" t="str">
        <f>IFERROR(VLOOKUP(A4811,'[2]CLASES-TEMPORADA 2022_2023-2023'!$A:$M,13,0),"")</f>
        <v/>
      </c>
    </row>
    <row r="4812" spans="1:15" s="95" customFormat="1" x14ac:dyDescent="0.2">
      <c r="A4812" s="116">
        <v>1704</v>
      </c>
      <c r="B4812" s="90" t="s">
        <v>8750</v>
      </c>
      <c r="C4812" s="90" t="s">
        <v>1802</v>
      </c>
      <c r="D4812" s="90" t="s">
        <v>7993</v>
      </c>
      <c r="E4812" s="90" t="s">
        <v>7994</v>
      </c>
      <c r="F4812" s="90" t="s">
        <v>7995</v>
      </c>
      <c r="G4812" s="90" t="s">
        <v>18237</v>
      </c>
      <c r="H4812" s="90" t="s">
        <v>913</v>
      </c>
      <c r="I4812" s="90" t="s">
        <v>985</v>
      </c>
      <c r="J4812" s="116">
        <v>673</v>
      </c>
      <c r="K4812" s="90" t="s">
        <v>1963</v>
      </c>
      <c r="L4812" s="90" t="s">
        <v>583</v>
      </c>
      <c r="M4812" s="94" t="str">
        <f t="shared" si="78"/>
        <v>SHI Weidong</v>
      </c>
      <c r="N4812" s="94" t="str">
        <f>IFERROR(VLOOKUP(A4812,'[2]CLASES-TEMPORADA 2022_2023-2023'!$A:$M,12,0),"")</f>
        <v/>
      </c>
      <c r="O4812" s="90" t="str">
        <f>IFERROR(VLOOKUP(A4812,'[2]CLASES-TEMPORADA 2022_2023-2023'!$A:$M,13,0),"")</f>
        <v/>
      </c>
    </row>
    <row r="4813" spans="1:15" s="95" customFormat="1" x14ac:dyDescent="0.2">
      <c r="A4813" s="116">
        <v>1693</v>
      </c>
      <c r="B4813" s="90" t="s">
        <v>8750</v>
      </c>
      <c r="C4813" s="90" t="s">
        <v>4423</v>
      </c>
      <c r="D4813" s="90" t="s">
        <v>26</v>
      </c>
      <c r="E4813" s="90" t="s">
        <v>64</v>
      </c>
      <c r="F4813" s="90" t="s">
        <v>7996</v>
      </c>
      <c r="G4813" s="90" t="s">
        <v>18238</v>
      </c>
      <c r="H4813" s="90" t="s">
        <v>909</v>
      </c>
      <c r="I4813" s="90" t="s">
        <v>934</v>
      </c>
      <c r="J4813" s="116">
        <v>193</v>
      </c>
      <c r="K4813" s="90" t="s">
        <v>1963</v>
      </c>
      <c r="L4813" s="90" t="s">
        <v>586</v>
      </c>
      <c r="M4813" s="94" t="str">
        <f t="shared" si="78"/>
        <v>MERIDEÑO Francisco</v>
      </c>
      <c r="N4813" s="94" t="str">
        <f>IFERROR(VLOOKUP(A4813,'[2]CLASES-TEMPORADA 2022_2023-2023'!$A:$M,12,0),"")</f>
        <v/>
      </c>
      <c r="O4813" s="90" t="str">
        <f>IFERROR(VLOOKUP(A4813,'[2]CLASES-TEMPORADA 2022_2023-2023'!$A:$M,13,0),"")</f>
        <v/>
      </c>
    </row>
    <row r="4814" spans="1:15" s="95" customFormat="1" x14ac:dyDescent="0.2">
      <c r="A4814" s="116">
        <v>1681</v>
      </c>
      <c r="B4814" s="90" t="s">
        <v>8750</v>
      </c>
      <c r="C4814" s="90" t="s">
        <v>73</v>
      </c>
      <c r="D4814" s="90" t="s">
        <v>66</v>
      </c>
      <c r="E4814" s="90" t="s">
        <v>57</v>
      </c>
      <c r="F4814" s="90" t="s">
        <v>8677</v>
      </c>
      <c r="G4814" s="90" t="s">
        <v>18239</v>
      </c>
      <c r="H4814" s="90" t="s">
        <v>913</v>
      </c>
      <c r="I4814" s="90" t="s">
        <v>919</v>
      </c>
      <c r="J4814" s="116">
        <v>47</v>
      </c>
      <c r="K4814" s="90" t="s">
        <v>1963</v>
      </c>
      <c r="L4814" s="90" t="s">
        <v>585</v>
      </c>
      <c r="M4814" s="94" t="str">
        <f t="shared" si="78"/>
        <v>BERMEJO Fernando</v>
      </c>
      <c r="N4814" s="94" t="str">
        <f>IFERROR(VLOOKUP(A4814,'[2]CLASES-TEMPORADA 2022_2023-2023'!$A:$M,12,0),"")</f>
        <v/>
      </c>
      <c r="O4814" s="90" t="str">
        <f>IFERROR(VLOOKUP(A4814,'[2]CLASES-TEMPORADA 2022_2023-2023'!$A:$M,13,0),"")</f>
        <v/>
      </c>
    </row>
    <row r="4815" spans="1:15" s="95" customFormat="1" x14ac:dyDescent="0.2">
      <c r="A4815" s="116">
        <v>1679</v>
      </c>
      <c r="B4815" s="90" t="s">
        <v>8750</v>
      </c>
      <c r="C4815" s="90" t="s">
        <v>7821</v>
      </c>
      <c r="D4815" s="90" t="s">
        <v>1389</v>
      </c>
      <c r="E4815" s="90" t="s">
        <v>7997</v>
      </c>
      <c r="F4815" s="90" t="s">
        <v>7998</v>
      </c>
      <c r="G4815" s="90" t="s">
        <v>18240</v>
      </c>
      <c r="H4815" s="90" t="s">
        <v>913</v>
      </c>
      <c r="I4815" s="90" t="s">
        <v>1190</v>
      </c>
      <c r="J4815" s="116">
        <v>636</v>
      </c>
      <c r="K4815" s="90" t="s">
        <v>1963</v>
      </c>
      <c r="L4815" s="90" t="s">
        <v>593</v>
      </c>
      <c r="M4815" s="94" t="str">
        <f t="shared" si="78"/>
        <v>ARVELO Julio Jose</v>
      </c>
      <c r="N4815" s="94" t="str">
        <f>IFERROR(VLOOKUP(A4815,'[2]CLASES-TEMPORADA 2022_2023-2023'!$A:$M,12,0),"")</f>
        <v/>
      </c>
      <c r="O4815" s="90" t="str">
        <f>IFERROR(VLOOKUP(A4815,'[2]CLASES-TEMPORADA 2022_2023-2023'!$A:$M,13,0),"")</f>
        <v/>
      </c>
    </row>
    <row r="4816" spans="1:15" s="95" customFormat="1" x14ac:dyDescent="0.2">
      <c r="A4816" s="116">
        <v>1663</v>
      </c>
      <c r="B4816" s="90" t="s">
        <v>8750</v>
      </c>
      <c r="C4816" s="90" t="s">
        <v>19</v>
      </c>
      <c r="D4816" s="90" t="s">
        <v>26</v>
      </c>
      <c r="E4816" s="90" t="s">
        <v>18241</v>
      </c>
      <c r="F4816" s="90" t="s">
        <v>18242</v>
      </c>
      <c r="G4816" s="90" t="s">
        <v>18243</v>
      </c>
      <c r="H4816" s="90" t="s">
        <v>920</v>
      </c>
      <c r="I4816" s="90" t="s">
        <v>1222</v>
      </c>
      <c r="J4816" s="116">
        <v>310</v>
      </c>
      <c r="K4816" s="90" t="s">
        <v>1963</v>
      </c>
      <c r="L4816" s="90" t="s">
        <v>583</v>
      </c>
      <c r="M4816" s="94" t="str">
        <f t="shared" si="78"/>
        <v>RUIZ Jorge Luis</v>
      </c>
      <c r="N4816" s="94" t="str">
        <f>IFERROR(VLOOKUP(A4816,'[2]CLASES-TEMPORADA 2022_2023-2023'!$A:$M,12,0),"")</f>
        <v/>
      </c>
      <c r="O4816" s="90" t="str">
        <f>IFERROR(VLOOKUP(A4816,'[2]CLASES-TEMPORADA 2022_2023-2023'!$A:$M,13,0),"")</f>
        <v/>
      </c>
    </row>
    <row r="4817" spans="1:15" s="95" customFormat="1" x14ac:dyDescent="0.2">
      <c r="A4817" s="116">
        <v>1655</v>
      </c>
      <c r="B4817" s="90" t="s">
        <v>8750</v>
      </c>
      <c r="C4817" s="90" t="s">
        <v>1393</v>
      </c>
      <c r="D4817" s="90" t="s">
        <v>1801</v>
      </c>
      <c r="E4817" s="90" t="s">
        <v>970</v>
      </c>
      <c r="F4817" s="90" t="s">
        <v>8000</v>
      </c>
      <c r="G4817" s="90" t="s">
        <v>18244</v>
      </c>
      <c r="H4817" s="90" t="s">
        <v>913</v>
      </c>
      <c r="I4817" s="90" t="s">
        <v>1188</v>
      </c>
      <c r="J4817" s="116">
        <v>251</v>
      </c>
      <c r="K4817" s="90" t="s">
        <v>1963</v>
      </c>
      <c r="L4817" s="90" t="s">
        <v>587</v>
      </c>
      <c r="M4817" s="94" t="str">
        <f t="shared" si="78"/>
        <v>GALLEGO Oscar</v>
      </c>
      <c r="N4817" s="94" t="str">
        <f>IFERROR(VLOOKUP(A4817,'[2]CLASES-TEMPORADA 2022_2023-2023'!$A:$M,12,0),"")</f>
        <v/>
      </c>
      <c r="O4817" s="90" t="str">
        <f>IFERROR(VLOOKUP(A4817,'[2]CLASES-TEMPORADA 2022_2023-2023'!$A:$M,13,0),"")</f>
        <v/>
      </c>
    </row>
    <row r="4818" spans="1:15" s="95" customFormat="1" x14ac:dyDescent="0.2">
      <c r="A4818" s="116">
        <v>1647</v>
      </c>
      <c r="B4818" s="90" t="s">
        <v>10851</v>
      </c>
      <c r="C4818" s="90" t="s">
        <v>1799</v>
      </c>
      <c r="D4818" s="90" t="s">
        <v>1800</v>
      </c>
      <c r="E4818" s="90" t="s">
        <v>2657</v>
      </c>
      <c r="F4818" s="90" t="s">
        <v>8001</v>
      </c>
      <c r="G4818" s="90" t="s">
        <v>18245</v>
      </c>
      <c r="H4818" s="90" t="s">
        <v>913</v>
      </c>
      <c r="I4818" s="90" t="s">
        <v>2078</v>
      </c>
      <c r="J4818" s="116">
        <v>10467</v>
      </c>
      <c r="K4818" s="90" t="s">
        <v>1963</v>
      </c>
      <c r="L4818" s="90" t="s">
        <v>599</v>
      </c>
      <c r="M4818" s="94" t="str">
        <f t="shared" si="78"/>
        <v>BAKHTINA Svetlana</v>
      </c>
      <c r="N4818" s="94" t="str">
        <f>IFERROR(VLOOKUP(A4818,'[2]CLASES-TEMPORADA 2022_2023-2023'!$A:$M,12,0),"")</f>
        <v/>
      </c>
      <c r="O4818" s="90" t="str">
        <f>IFERROR(VLOOKUP(A4818,'[2]CLASES-TEMPORADA 2022_2023-2023'!$A:$M,13,0),"")</f>
        <v/>
      </c>
    </row>
    <row r="4819" spans="1:15" s="95" customFormat="1" x14ac:dyDescent="0.2">
      <c r="A4819" s="116">
        <v>1646</v>
      </c>
      <c r="B4819" s="90" t="s">
        <v>8750</v>
      </c>
      <c r="C4819" s="90" t="s">
        <v>2362</v>
      </c>
      <c r="D4819" s="90" t="s">
        <v>38</v>
      </c>
      <c r="E4819" s="90" t="s">
        <v>3581</v>
      </c>
      <c r="F4819" s="90" t="s">
        <v>8002</v>
      </c>
      <c r="G4819" s="90" t="s">
        <v>18246</v>
      </c>
      <c r="H4819" s="90" t="s">
        <v>913</v>
      </c>
      <c r="I4819" s="90" t="s">
        <v>948</v>
      </c>
      <c r="J4819" s="116">
        <v>284</v>
      </c>
      <c r="K4819" s="90" t="s">
        <v>1963</v>
      </c>
      <c r="L4819" s="90" t="s">
        <v>588</v>
      </c>
      <c r="M4819" s="94" t="str">
        <f t="shared" si="78"/>
        <v>ESCOBAR Iñigo</v>
      </c>
      <c r="N4819" s="94" t="str">
        <f>IFERROR(VLOOKUP(A4819,'[2]CLASES-TEMPORADA 2022_2023-2023'!$A:$M,12,0),"")</f>
        <v/>
      </c>
      <c r="O4819" s="90" t="str">
        <f>IFERROR(VLOOKUP(A4819,'[2]CLASES-TEMPORADA 2022_2023-2023'!$A:$M,13,0),"")</f>
        <v/>
      </c>
    </row>
    <row r="4820" spans="1:15" s="95" customFormat="1" x14ac:dyDescent="0.2">
      <c r="A4820" s="116">
        <v>1640</v>
      </c>
      <c r="B4820" s="90" t="s">
        <v>8750</v>
      </c>
      <c r="C4820" s="90" t="s">
        <v>2330</v>
      </c>
      <c r="D4820" s="90" t="s">
        <v>1720</v>
      </c>
      <c r="E4820" s="90" t="s">
        <v>963</v>
      </c>
      <c r="F4820" s="90" t="s">
        <v>2977</v>
      </c>
      <c r="G4820" s="90" t="s">
        <v>18247</v>
      </c>
      <c r="H4820" s="90" t="s">
        <v>913</v>
      </c>
      <c r="I4820" s="90" t="s">
        <v>1140</v>
      </c>
      <c r="J4820" s="116">
        <v>10415</v>
      </c>
      <c r="K4820" s="90" t="s">
        <v>1963</v>
      </c>
      <c r="L4820" s="90" t="s">
        <v>520</v>
      </c>
      <c r="M4820" s="94" t="str">
        <f t="shared" si="78"/>
        <v>TUBIO Ramon</v>
      </c>
      <c r="N4820" s="94" t="str">
        <f>IFERROR(VLOOKUP(A4820,'[2]CLASES-TEMPORADA 2022_2023-2023'!$A:$M,12,0),"")</f>
        <v/>
      </c>
      <c r="O4820" s="90" t="str">
        <f>IFERROR(VLOOKUP(A4820,'[2]CLASES-TEMPORADA 2022_2023-2023'!$A:$M,13,0),"")</f>
        <v/>
      </c>
    </row>
    <row r="4821" spans="1:15" s="95" customFormat="1" x14ac:dyDescent="0.2">
      <c r="A4821" s="116">
        <v>1638</v>
      </c>
      <c r="B4821" s="90" t="s">
        <v>8750</v>
      </c>
      <c r="C4821" s="90" t="s">
        <v>1298</v>
      </c>
      <c r="D4821" s="90" t="s">
        <v>46</v>
      </c>
      <c r="E4821" s="90" t="s">
        <v>43</v>
      </c>
      <c r="F4821" s="90" t="s">
        <v>8003</v>
      </c>
      <c r="G4821" s="90" t="s">
        <v>18248</v>
      </c>
      <c r="H4821" s="90" t="s">
        <v>913</v>
      </c>
      <c r="I4821" s="90" t="s">
        <v>1214</v>
      </c>
      <c r="J4821" s="116">
        <v>3</v>
      </c>
      <c r="K4821" s="90" t="s">
        <v>1963</v>
      </c>
      <c r="L4821" s="90" t="s">
        <v>591</v>
      </c>
      <c r="M4821" s="94" t="str">
        <f t="shared" si="78"/>
        <v>GUERRERO Antonio</v>
      </c>
      <c r="N4821" s="94" t="str">
        <f>IFERROR(VLOOKUP(A4821,'[2]CLASES-TEMPORADA 2022_2023-2023'!$A:$M,12,0),"")</f>
        <v/>
      </c>
      <c r="O4821" s="90" t="str">
        <f>IFERROR(VLOOKUP(A4821,'[2]CLASES-TEMPORADA 2022_2023-2023'!$A:$M,13,0),"")</f>
        <v/>
      </c>
    </row>
    <row r="4822" spans="1:15" s="95" customFormat="1" x14ac:dyDescent="0.2">
      <c r="A4822" s="116">
        <v>1637</v>
      </c>
      <c r="B4822" s="90" t="s">
        <v>8750</v>
      </c>
      <c r="C4822" s="90" t="s">
        <v>3514</v>
      </c>
      <c r="D4822" s="90" t="s">
        <v>82</v>
      </c>
      <c r="E4822" s="90" t="s">
        <v>52</v>
      </c>
      <c r="F4822" s="90" t="s">
        <v>8003</v>
      </c>
      <c r="G4822" s="90" t="s">
        <v>18249</v>
      </c>
      <c r="H4822" s="90" t="s">
        <v>909</v>
      </c>
      <c r="I4822" s="90" t="s">
        <v>1176</v>
      </c>
      <c r="J4822" s="116">
        <v>10133</v>
      </c>
      <c r="K4822" s="90" t="s">
        <v>1963</v>
      </c>
      <c r="L4822" s="90" t="s">
        <v>591</v>
      </c>
      <c r="M4822" s="94" t="str">
        <f t="shared" si="78"/>
        <v>GABALDON Jose Antonio</v>
      </c>
      <c r="N4822" s="94" t="str">
        <f>IFERROR(VLOOKUP(A4822,'[2]CLASES-TEMPORADA 2022_2023-2023'!$A:$M,12,0),"")</f>
        <v/>
      </c>
      <c r="O4822" s="90" t="str">
        <f>IFERROR(VLOOKUP(A4822,'[2]CLASES-TEMPORADA 2022_2023-2023'!$A:$M,13,0),"")</f>
        <v/>
      </c>
    </row>
    <row r="4823" spans="1:15" s="95" customFormat="1" x14ac:dyDescent="0.2">
      <c r="A4823" s="116">
        <v>1630</v>
      </c>
      <c r="B4823" s="90" t="s">
        <v>10851</v>
      </c>
      <c r="C4823" s="90" t="s">
        <v>8004</v>
      </c>
      <c r="D4823" s="90" t="s">
        <v>31</v>
      </c>
      <c r="E4823" s="90" t="s">
        <v>2635</v>
      </c>
      <c r="F4823" s="90" t="s">
        <v>8005</v>
      </c>
      <c r="G4823" s="90" t="s">
        <v>18250</v>
      </c>
      <c r="H4823" s="90" t="s">
        <v>909</v>
      </c>
      <c r="I4823" s="90" t="s">
        <v>1250</v>
      </c>
      <c r="J4823" s="116">
        <v>367</v>
      </c>
      <c r="K4823" s="90" t="s">
        <v>1963</v>
      </c>
      <c r="L4823" s="90" t="s">
        <v>599</v>
      </c>
      <c r="M4823" s="94" t="str">
        <f t="shared" si="78"/>
        <v>ABLANEDO Susana</v>
      </c>
      <c r="N4823" s="94" t="str">
        <f>IFERROR(VLOOKUP(A4823,'[2]CLASES-TEMPORADA 2022_2023-2023'!$A:$M,12,0),"")</f>
        <v/>
      </c>
      <c r="O4823" s="90" t="str">
        <f>IFERROR(VLOOKUP(A4823,'[2]CLASES-TEMPORADA 2022_2023-2023'!$A:$M,13,0),"")</f>
        <v/>
      </c>
    </row>
    <row r="4824" spans="1:15" s="95" customFormat="1" x14ac:dyDescent="0.2">
      <c r="A4824" s="116">
        <v>1626</v>
      </c>
      <c r="B4824" s="90" t="s">
        <v>8750</v>
      </c>
      <c r="C4824" s="90" t="s">
        <v>1682</v>
      </c>
      <c r="D4824" s="90" t="s">
        <v>8006</v>
      </c>
      <c r="E4824" s="90" t="s">
        <v>4103</v>
      </c>
      <c r="F4824" s="90" t="s">
        <v>8007</v>
      </c>
      <c r="G4824" s="90" t="s">
        <v>18251</v>
      </c>
      <c r="H4824" s="90" t="s">
        <v>920</v>
      </c>
      <c r="I4824" s="90" t="s">
        <v>948</v>
      </c>
      <c r="J4824" s="116">
        <v>284</v>
      </c>
      <c r="K4824" s="90" t="s">
        <v>1963</v>
      </c>
      <c r="L4824" s="90" t="s">
        <v>588</v>
      </c>
      <c r="M4824" s="94" t="str">
        <f t="shared" si="78"/>
        <v>ORTEGA Cesar</v>
      </c>
      <c r="N4824" s="94" t="str">
        <f>IFERROR(VLOOKUP(A4824,'[2]CLASES-TEMPORADA 2022_2023-2023'!$A:$M,12,0),"")</f>
        <v/>
      </c>
      <c r="O4824" s="90" t="str">
        <f>IFERROR(VLOOKUP(A4824,'[2]CLASES-TEMPORADA 2022_2023-2023'!$A:$M,13,0),"")</f>
        <v/>
      </c>
    </row>
    <row r="4825" spans="1:15" s="95" customFormat="1" x14ac:dyDescent="0.2">
      <c r="A4825" s="116">
        <v>1625</v>
      </c>
      <c r="B4825" s="90" t="s">
        <v>8750</v>
      </c>
      <c r="C4825" s="90" t="s">
        <v>914</v>
      </c>
      <c r="D4825" s="90" t="s">
        <v>31</v>
      </c>
      <c r="E4825" s="90" t="s">
        <v>2320</v>
      </c>
      <c r="F4825" s="90" t="s">
        <v>5629</v>
      </c>
      <c r="G4825" s="90" t="s">
        <v>18252</v>
      </c>
      <c r="H4825" s="90" t="s">
        <v>920</v>
      </c>
      <c r="I4825" s="90" t="s">
        <v>14973</v>
      </c>
      <c r="J4825" s="116">
        <v>317</v>
      </c>
      <c r="K4825" s="90" t="s">
        <v>1963</v>
      </c>
      <c r="L4825" s="90" t="s">
        <v>185</v>
      </c>
      <c r="M4825" s="94" t="str">
        <f t="shared" si="78"/>
        <v>MOLINA Juan Manuel</v>
      </c>
      <c r="N4825" s="94" t="str">
        <f>IFERROR(VLOOKUP(A4825,'[2]CLASES-TEMPORADA 2022_2023-2023'!$A:$M,12,0),"")</f>
        <v/>
      </c>
      <c r="O4825" s="90" t="str">
        <f>IFERROR(VLOOKUP(A4825,'[2]CLASES-TEMPORADA 2022_2023-2023'!$A:$M,13,0),"")</f>
        <v/>
      </c>
    </row>
    <row r="4826" spans="1:15" s="95" customFormat="1" x14ac:dyDescent="0.2">
      <c r="A4826" s="116">
        <v>1614</v>
      </c>
      <c r="B4826" s="90" t="s">
        <v>8750</v>
      </c>
      <c r="C4826" s="90" t="s">
        <v>5196</v>
      </c>
      <c r="D4826" s="90" t="s">
        <v>21</v>
      </c>
      <c r="E4826" s="90" t="s">
        <v>963</v>
      </c>
      <c r="F4826" s="90" t="s">
        <v>8008</v>
      </c>
      <c r="G4826" s="90" t="s">
        <v>18253</v>
      </c>
      <c r="H4826" s="90" t="s">
        <v>913</v>
      </c>
      <c r="I4826" s="90" t="s">
        <v>1154</v>
      </c>
      <c r="J4826" s="116">
        <v>256</v>
      </c>
      <c r="K4826" s="90" t="s">
        <v>1963</v>
      </c>
      <c r="L4826" s="90" t="s">
        <v>587</v>
      </c>
      <c r="M4826" s="94" t="str">
        <f t="shared" si="78"/>
        <v>SALA Ramon</v>
      </c>
      <c r="N4826" s="94" t="str">
        <f>IFERROR(VLOOKUP(A4826,'[2]CLASES-TEMPORADA 2022_2023-2023'!$A:$M,12,0),"")</f>
        <v/>
      </c>
      <c r="O4826" s="90" t="str">
        <f>IFERROR(VLOOKUP(A4826,'[2]CLASES-TEMPORADA 2022_2023-2023'!$A:$M,13,0),"")</f>
        <v/>
      </c>
    </row>
    <row r="4827" spans="1:15" s="95" customFormat="1" x14ac:dyDescent="0.2">
      <c r="A4827" s="116">
        <v>1593</v>
      </c>
      <c r="B4827" s="90" t="s">
        <v>10851</v>
      </c>
      <c r="C4827" s="90" t="s">
        <v>1352</v>
      </c>
      <c r="D4827" s="90" t="s">
        <v>1681</v>
      </c>
      <c r="E4827" s="90" t="s">
        <v>8009</v>
      </c>
      <c r="F4827" s="90" t="s">
        <v>8010</v>
      </c>
      <c r="G4827" s="90" t="s">
        <v>18254</v>
      </c>
      <c r="H4827" s="90" t="s">
        <v>913</v>
      </c>
      <c r="I4827" s="90" t="s">
        <v>934</v>
      </c>
      <c r="J4827" s="116">
        <v>193</v>
      </c>
      <c r="K4827" s="90" t="s">
        <v>1963</v>
      </c>
      <c r="L4827" s="90" t="s">
        <v>586</v>
      </c>
      <c r="M4827" s="94" t="str">
        <f t="shared" si="78"/>
        <v>MATEOS Vicenta</v>
      </c>
      <c r="N4827" s="94" t="str">
        <f>IFERROR(VLOOKUP(A4827,'[2]CLASES-TEMPORADA 2022_2023-2023'!$A:$M,12,0),"")</f>
        <v/>
      </c>
      <c r="O4827" s="90" t="str">
        <f>IFERROR(VLOOKUP(A4827,'[2]CLASES-TEMPORADA 2022_2023-2023'!$A:$M,13,0),"")</f>
        <v/>
      </c>
    </row>
    <row r="4828" spans="1:15" s="95" customFormat="1" x14ac:dyDescent="0.2">
      <c r="A4828" s="116">
        <v>1589</v>
      </c>
      <c r="B4828" s="90" t="s">
        <v>8750</v>
      </c>
      <c r="C4828" s="90" t="s">
        <v>84</v>
      </c>
      <c r="D4828" s="90" t="s">
        <v>1374</v>
      </c>
      <c r="E4828" s="90" t="s">
        <v>117</v>
      </c>
      <c r="F4828" s="90" t="s">
        <v>8011</v>
      </c>
      <c r="G4828" s="90" t="s">
        <v>18255</v>
      </c>
      <c r="H4828" s="90" t="s">
        <v>913</v>
      </c>
      <c r="I4828" s="90" t="s">
        <v>1162</v>
      </c>
      <c r="J4828" s="116">
        <v>326</v>
      </c>
      <c r="K4828" s="90" t="s">
        <v>1963</v>
      </c>
      <c r="L4828" s="90" t="s">
        <v>591</v>
      </c>
      <c r="M4828" s="94" t="str">
        <f t="shared" si="78"/>
        <v>GONZALEZ Juan Luis</v>
      </c>
      <c r="N4828" s="94" t="str">
        <f>IFERROR(VLOOKUP(A4828,'[2]CLASES-TEMPORADA 2022_2023-2023'!$A:$M,12,0),"")</f>
        <v/>
      </c>
      <c r="O4828" s="90" t="str">
        <f>IFERROR(VLOOKUP(A4828,'[2]CLASES-TEMPORADA 2022_2023-2023'!$A:$M,13,0),"")</f>
        <v/>
      </c>
    </row>
    <row r="4829" spans="1:15" s="95" customFormat="1" x14ac:dyDescent="0.2">
      <c r="A4829" s="116">
        <v>1583</v>
      </c>
      <c r="B4829" s="90" t="s">
        <v>8750</v>
      </c>
      <c r="C4829" s="90" t="s">
        <v>945</v>
      </c>
      <c r="D4829" s="90" t="s">
        <v>102</v>
      </c>
      <c r="E4829" s="90" t="s">
        <v>41</v>
      </c>
      <c r="F4829" s="90" t="s">
        <v>8012</v>
      </c>
      <c r="G4829" s="90" t="s">
        <v>18256</v>
      </c>
      <c r="H4829" s="90" t="s">
        <v>913</v>
      </c>
      <c r="I4829" s="90" t="s">
        <v>1172</v>
      </c>
      <c r="J4829" s="116">
        <v>729</v>
      </c>
      <c r="K4829" s="90" t="s">
        <v>1963</v>
      </c>
      <c r="L4829" s="90" t="s">
        <v>593</v>
      </c>
      <c r="M4829" s="94" t="str">
        <f t="shared" si="78"/>
        <v>HEREDIA David</v>
      </c>
      <c r="N4829" s="94" t="str">
        <f>IFERROR(VLOOKUP(A4829,'[2]CLASES-TEMPORADA 2022_2023-2023'!$A:$M,12,0),"")</f>
        <v/>
      </c>
      <c r="O4829" s="90" t="str">
        <f>IFERROR(VLOOKUP(A4829,'[2]CLASES-TEMPORADA 2022_2023-2023'!$A:$M,13,0),"")</f>
        <v/>
      </c>
    </row>
    <row r="4830" spans="1:15" s="95" customFormat="1" x14ac:dyDescent="0.2">
      <c r="A4830" s="116">
        <v>1576</v>
      </c>
      <c r="B4830" s="90" t="s">
        <v>8750</v>
      </c>
      <c r="C4830" s="90" t="s">
        <v>1815</v>
      </c>
      <c r="D4830" s="90" t="s">
        <v>22</v>
      </c>
      <c r="E4830" s="90" t="s">
        <v>3209</v>
      </c>
      <c r="F4830" s="90" t="s">
        <v>8013</v>
      </c>
      <c r="G4830" s="90" t="s">
        <v>18257</v>
      </c>
      <c r="H4830" s="90" t="s">
        <v>920</v>
      </c>
      <c r="I4830" s="90" t="s">
        <v>1195</v>
      </c>
      <c r="J4830" s="116">
        <v>442</v>
      </c>
      <c r="K4830" s="90" t="s">
        <v>1963</v>
      </c>
      <c r="L4830" s="90" t="s">
        <v>520</v>
      </c>
      <c r="M4830" s="94" t="str">
        <f t="shared" si="78"/>
        <v>CABALEIRO Jose Luis</v>
      </c>
      <c r="N4830" s="94" t="str">
        <f>IFERROR(VLOOKUP(A4830,'[2]CLASES-TEMPORADA 2022_2023-2023'!$A:$M,12,0),"")</f>
        <v/>
      </c>
      <c r="O4830" s="90" t="str">
        <f>IFERROR(VLOOKUP(A4830,'[2]CLASES-TEMPORADA 2022_2023-2023'!$A:$M,13,0),"")</f>
        <v/>
      </c>
    </row>
    <row r="4831" spans="1:15" s="95" customFormat="1" x14ac:dyDescent="0.2">
      <c r="A4831" s="116">
        <v>1575</v>
      </c>
      <c r="B4831" s="90" t="s">
        <v>8750</v>
      </c>
      <c r="C4831" s="90" t="s">
        <v>26</v>
      </c>
      <c r="D4831" s="90" t="s">
        <v>1373</v>
      </c>
      <c r="E4831" s="90" t="s">
        <v>3819</v>
      </c>
      <c r="F4831" s="90" t="s">
        <v>8014</v>
      </c>
      <c r="G4831" s="90" t="s">
        <v>18258</v>
      </c>
      <c r="H4831" s="90" t="s">
        <v>913</v>
      </c>
      <c r="I4831" s="90" t="s">
        <v>1080</v>
      </c>
      <c r="J4831" s="116">
        <v>302</v>
      </c>
      <c r="K4831" s="90" t="s">
        <v>1963</v>
      </c>
      <c r="L4831" s="90" t="s">
        <v>585</v>
      </c>
      <c r="M4831" s="94" t="str">
        <f t="shared" si="78"/>
        <v>GOMEZ German</v>
      </c>
      <c r="N4831" s="94" t="str">
        <f>IFERROR(VLOOKUP(A4831,'[2]CLASES-TEMPORADA 2022_2023-2023'!$A:$M,12,0),"")</f>
        <v/>
      </c>
      <c r="O4831" s="90" t="str">
        <f>IFERROR(VLOOKUP(A4831,'[2]CLASES-TEMPORADA 2022_2023-2023'!$A:$M,13,0),"")</f>
        <v/>
      </c>
    </row>
    <row r="4832" spans="1:15" s="95" customFormat="1" x14ac:dyDescent="0.2">
      <c r="A4832" s="116">
        <v>1573</v>
      </c>
      <c r="B4832" s="90" t="s">
        <v>10851</v>
      </c>
      <c r="C4832" s="90" t="s">
        <v>1371</v>
      </c>
      <c r="D4832" s="90" t="s">
        <v>1372</v>
      </c>
      <c r="E4832" s="90" t="s">
        <v>8015</v>
      </c>
      <c r="F4832" s="90" t="s">
        <v>8016</v>
      </c>
      <c r="G4832" s="90" t="s">
        <v>18259</v>
      </c>
      <c r="H4832" s="90" t="s">
        <v>913</v>
      </c>
      <c r="I4832" s="90" t="s">
        <v>918</v>
      </c>
      <c r="J4832" s="116">
        <v>41</v>
      </c>
      <c r="K4832" s="90" t="s">
        <v>1963</v>
      </c>
      <c r="L4832" s="90" t="s">
        <v>585</v>
      </c>
      <c r="M4832" s="94" t="str">
        <f t="shared" si="78"/>
        <v>SAVU Simona Elena</v>
      </c>
      <c r="N4832" s="94" t="str">
        <f>IFERROR(VLOOKUP(A4832,'[2]CLASES-TEMPORADA 2022_2023-2023'!$A:$M,12,0),"")</f>
        <v/>
      </c>
      <c r="O4832" s="90" t="str">
        <f>IFERROR(VLOOKUP(A4832,'[2]CLASES-TEMPORADA 2022_2023-2023'!$A:$M,13,0),"")</f>
        <v/>
      </c>
    </row>
    <row r="4833" spans="1:15" s="95" customFormat="1" x14ac:dyDescent="0.2">
      <c r="A4833" s="116">
        <v>1572</v>
      </c>
      <c r="B4833" s="90" t="s">
        <v>8750</v>
      </c>
      <c r="C4833" s="90" t="s">
        <v>1369</v>
      </c>
      <c r="D4833" s="90" t="s">
        <v>1370</v>
      </c>
      <c r="E4833" s="90" t="s">
        <v>114</v>
      </c>
      <c r="F4833" s="90" t="s">
        <v>8017</v>
      </c>
      <c r="G4833" s="90" t="s">
        <v>18260</v>
      </c>
      <c r="H4833" s="90" t="s">
        <v>913</v>
      </c>
      <c r="I4833" s="90" t="s">
        <v>1151</v>
      </c>
      <c r="J4833" s="116">
        <v>104</v>
      </c>
      <c r="K4833" s="90" t="s">
        <v>1963</v>
      </c>
      <c r="L4833" s="90" t="s">
        <v>582</v>
      </c>
      <c r="M4833" s="94" t="str">
        <f t="shared" si="78"/>
        <v>BEAMONTE Alfonso</v>
      </c>
      <c r="N4833" s="94" t="str">
        <f>IFERROR(VLOOKUP(A4833,'[2]CLASES-TEMPORADA 2022_2023-2023'!$A:$M,12,0),"")</f>
        <v/>
      </c>
      <c r="O4833" s="90" t="str">
        <f>IFERROR(VLOOKUP(A4833,'[2]CLASES-TEMPORADA 2022_2023-2023'!$A:$M,13,0),"")</f>
        <v/>
      </c>
    </row>
    <row r="4834" spans="1:15" s="95" customFormat="1" x14ac:dyDescent="0.2">
      <c r="A4834" s="116">
        <v>1569</v>
      </c>
      <c r="B4834" s="90" t="s">
        <v>8750</v>
      </c>
      <c r="C4834" s="90" t="s">
        <v>18261</v>
      </c>
      <c r="D4834" s="90" t="s">
        <v>18262</v>
      </c>
      <c r="E4834" s="90" t="s">
        <v>4887</v>
      </c>
      <c r="F4834" s="90" t="s">
        <v>18263</v>
      </c>
      <c r="G4834" s="90" t="s">
        <v>18264</v>
      </c>
      <c r="H4834" s="90" t="s">
        <v>909</v>
      </c>
      <c r="I4834" s="90" t="s">
        <v>1151</v>
      </c>
      <c r="J4834" s="116">
        <v>104</v>
      </c>
      <c r="K4834" s="90" t="s">
        <v>1963</v>
      </c>
      <c r="L4834" s="90" t="s">
        <v>582</v>
      </c>
      <c r="M4834" s="94" t="str">
        <f t="shared" si="78"/>
        <v>DELFONT Paul</v>
      </c>
      <c r="N4834" s="94" t="str">
        <f>IFERROR(VLOOKUP(A4834,'[2]CLASES-TEMPORADA 2022_2023-2023'!$A:$M,12,0),"")</f>
        <v/>
      </c>
      <c r="O4834" s="90" t="str">
        <f>IFERROR(VLOOKUP(A4834,'[2]CLASES-TEMPORADA 2022_2023-2023'!$A:$M,13,0),"")</f>
        <v/>
      </c>
    </row>
    <row r="4835" spans="1:15" s="95" customFormat="1" x14ac:dyDescent="0.2">
      <c r="A4835" s="116">
        <v>1558</v>
      </c>
      <c r="B4835" s="90" t="s">
        <v>8750</v>
      </c>
      <c r="C4835" s="90" t="s">
        <v>114</v>
      </c>
      <c r="D4835" s="90" t="s">
        <v>46</v>
      </c>
      <c r="E4835" s="90" t="s">
        <v>2873</v>
      </c>
      <c r="F4835" s="90" t="s">
        <v>8018</v>
      </c>
      <c r="G4835" s="90" t="s">
        <v>18265</v>
      </c>
      <c r="H4835" s="90" t="s">
        <v>913</v>
      </c>
      <c r="I4835" s="90" t="s">
        <v>1161</v>
      </c>
      <c r="J4835" s="116">
        <v>10129</v>
      </c>
      <c r="K4835" s="90" t="s">
        <v>1963</v>
      </c>
      <c r="L4835" s="90" t="s">
        <v>598</v>
      </c>
      <c r="M4835" s="94" t="str">
        <f t="shared" si="78"/>
        <v>ALFONSO Salvador</v>
      </c>
      <c r="N4835" s="94" t="str">
        <f>IFERROR(VLOOKUP(A4835,'[2]CLASES-TEMPORADA 2022_2023-2023'!$A:$M,12,0),"")</f>
        <v/>
      </c>
      <c r="O4835" s="90" t="str">
        <f>IFERROR(VLOOKUP(A4835,'[2]CLASES-TEMPORADA 2022_2023-2023'!$A:$M,13,0),"")</f>
        <v/>
      </c>
    </row>
    <row r="4836" spans="1:15" s="95" customFormat="1" x14ac:dyDescent="0.2">
      <c r="A4836" s="116">
        <v>1556</v>
      </c>
      <c r="B4836" s="90" t="s">
        <v>8750</v>
      </c>
      <c r="C4836" s="90" t="s">
        <v>1683</v>
      </c>
      <c r="D4836" s="90" t="s">
        <v>1684</v>
      </c>
      <c r="E4836" s="90" t="s">
        <v>2151</v>
      </c>
      <c r="F4836" s="90" t="s">
        <v>8019</v>
      </c>
      <c r="G4836" s="90" t="s">
        <v>18266</v>
      </c>
      <c r="H4836" s="90" t="s">
        <v>913</v>
      </c>
      <c r="I4836" s="90" t="s">
        <v>990</v>
      </c>
      <c r="J4836" s="116">
        <v>736</v>
      </c>
      <c r="K4836" s="90" t="s">
        <v>1963</v>
      </c>
      <c r="L4836" s="90" t="s">
        <v>587</v>
      </c>
      <c r="M4836" s="94" t="str">
        <f t="shared" si="78"/>
        <v>BARBERA Joan</v>
      </c>
      <c r="N4836" s="94" t="str">
        <f>IFERROR(VLOOKUP(A4836,'[2]CLASES-TEMPORADA 2022_2023-2023'!$A:$M,12,0),"")</f>
        <v/>
      </c>
      <c r="O4836" s="90" t="str">
        <f>IFERROR(VLOOKUP(A4836,'[2]CLASES-TEMPORADA 2022_2023-2023'!$A:$M,13,0),"")</f>
        <v/>
      </c>
    </row>
    <row r="4837" spans="1:15" s="95" customFormat="1" x14ac:dyDescent="0.2">
      <c r="A4837" s="116">
        <v>1555</v>
      </c>
      <c r="B4837" s="90" t="s">
        <v>8750</v>
      </c>
      <c r="C4837" s="90" t="s">
        <v>84</v>
      </c>
      <c r="D4837" s="90" t="s">
        <v>1341</v>
      </c>
      <c r="E4837" s="90" t="s">
        <v>41</v>
      </c>
      <c r="F4837" s="90" t="s">
        <v>8020</v>
      </c>
      <c r="G4837" s="90" t="s">
        <v>18267</v>
      </c>
      <c r="H4837" s="90" t="s">
        <v>920</v>
      </c>
      <c r="I4837" s="90" t="s">
        <v>1163</v>
      </c>
      <c r="J4837" s="116">
        <v>61</v>
      </c>
      <c r="K4837" s="90" t="s">
        <v>1963</v>
      </c>
      <c r="L4837" s="90" t="s">
        <v>587</v>
      </c>
      <c r="M4837" s="94" t="str">
        <f t="shared" si="78"/>
        <v>GONZALEZ David</v>
      </c>
      <c r="N4837" s="94" t="str">
        <f>IFERROR(VLOOKUP(A4837,'[2]CLASES-TEMPORADA 2022_2023-2023'!$A:$M,12,0),"")</f>
        <v/>
      </c>
      <c r="O4837" s="90" t="str">
        <f>IFERROR(VLOOKUP(A4837,'[2]CLASES-TEMPORADA 2022_2023-2023'!$A:$M,13,0),"")</f>
        <v/>
      </c>
    </row>
    <row r="4838" spans="1:15" s="95" customFormat="1" x14ac:dyDescent="0.2">
      <c r="A4838" s="116">
        <v>1554</v>
      </c>
      <c r="B4838" s="90" t="s">
        <v>8750</v>
      </c>
      <c r="C4838" s="90" t="s">
        <v>1795</v>
      </c>
      <c r="D4838" s="90" t="s">
        <v>1796</v>
      </c>
      <c r="E4838" s="90" t="s">
        <v>8021</v>
      </c>
      <c r="F4838" s="90" t="s">
        <v>8022</v>
      </c>
      <c r="G4838" s="90" t="s">
        <v>18268</v>
      </c>
      <c r="H4838" s="90" t="s">
        <v>913</v>
      </c>
      <c r="I4838" s="90" t="s">
        <v>1220</v>
      </c>
      <c r="J4838" s="116">
        <v>10015</v>
      </c>
      <c r="K4838" s="90" t="s">
        <v>2103</v>
      </c>
      <c r="L4838" s="90" t="s">
        <v>588</v>
      </c>
      <c r="M4838" s="94" t="str">
        <f t="shared" si="78"/>
        <v>EMELIANOV Alexei</v>
      </c>
      <c r="N4838" s="94" t="str">
        <f>IFERROR(VLOOKUP(A4838,'[2]CLASES-TEMPORADA 2022_2023-2023'!$A:$M,12,0),"")</f>
        <v/>
      </c>
      <c r="O4838" s="90" t="str">
        <f>IFERROR(VLOOKUP(A4838,'[2]CLASES-TEMPORADA 2022_2023-2023'!$A:$M,13,0),"")</f>
        <v/>
      </c>
    </row>
    <row r="4839" spans="1:15" s="95" customFormat="1" x14ac:dyDescent="0.2">
      <c r="A4839" s="116">
        <v>1551</v>
      </c>
      <c r="B4839" s="90" t="s">
        <v>10851</v>
      </c>
      <c r="C4839" s="90" t="s">
        <v>8023</v>
      </c>
      <c r="D4839" s="90" t="s">
        <v>84</v>
      </c>
      <c r="E4839" s="90" t="s">
        <v>1088</v>
      </c>
      <c r="F4839" s="90" t="s">
        <v>8024</v>
      </c>
      <c r="G4839" s="90" t="s">
        <v>18269</v>
      </c>
      <c r="H4839" s="90" t="s">
        <v>913</v>
      </c>
      <c r="I4839" s="90" t="s">
        <v>1161</v>
      </c>
      <c r="J4839" s="116">
        <v>10129</v>
      </c>
      <c r="K4839" s="90" t="s">
        <v>1963</v>
      </c>
      <c r="L4839" s="90" t="s">
        <v>598</v>
      </c>
      <c r="M4839" s="94" t="str">
        <f t="shared" si="78"/>
        <v>PRUNEDA Laura</v>
      </c>
      <c r="N4839" s="94" t="str">
        <f>IFERROR(VLOOKUP(A4839,'[2]CLASES-TEMPORADA 2022_2023-2023'!$A:$M,12,0),"")</f>
        <v/>
      </c>
      <c r="O4839" s="90" t="str">
        <f>IFERROR(VLOOKUP(A4839,'[2]CLASES-TEMPORADA 2022_2023-2023'!$A:$M,13,0),"")</f>
        <v/>
      </c>
    </row>
    <row r="4840" spans="1:15" s="95" customFormat="1" x14ac:dyDescent="0.2">
      <c r="A4840" s="116">
        <v>1549</v>
      </c>
      <c r="B4840" s="90" t="s">
        <v>8750</v>
      </c>
      <c r="C4840" s="90" t="s">
        <v>8025</v>
      </c>
      <c r="D4840" s="90" t="s">
        <v>8026</v>
      </c>
      <c r="E4840" s="90" t="s">
        <v>6183</v>
      </c>
      <c r="F4840" s="90" t="s">
        <v>8027</v>
      </c>
      <c r="G4840" s="90" t="s">
        <v>18270</v>
      </c>
      <c r="H4840" s="90" t="s">
        <v>913</v>
      </c>
      <c r="I4840" s="90" t="s">
        <v>1123</v>
      </c>
      <c r="J4840" s="116">
        <v>87</v>
      </c>
      <c r="K4840" s="90" t="s">
        <v>1963</v>
      </c>
      <c r="L4840" s="90" t="s">
        <v>627</v>
      </c>
      <c r="M4840" s="94" t="str">
        <f t="shared" si="78"/>
        <v>URIZ José Manuel</v>
      </c>
      <c r="N4840" s="94" t="str">
        <f>IFERROR(VLOOKUP(A4840,'[2]CLASES-TEMPORADA 2022_2023-2023'!$A:$M,12,0),"")</f>
        <v/>
      </c>
      <c r="O4840" s="90" t="str">
        <f>IFERROR(VLOOKUP(A4840,'[2]CLASES-TEMPORADA 2022_2023-2023'!$A:$M,13,0),"")</f>
        <v/>
      </c>
    </row>
    <row r="4841" spans="1:15" s="95" customFormat="1" x14ac:dyDescent="0.2">
      <c r="A4841" s="116">
        <v>1537</v>
      </c>
      <c r="B4841" s="90" t="s">
        <v>8750</v>
      </c>
      <c r="C4841" s="90" t="s">
        <v>1793</v>
      </c>
      <c r="D4841" s="90" t="s">
        <v>1794</v>
      </c>
      <c r="E4841" s="90" t="s">
        <v>105</v>
      </c>
      <c r="F4841" s="90" t="s">
        <v>8028</v>
      </c>
      <c r="G4841" s="90" t="s">
        <v>18271</v>
      </c>
      <c r="H4841" s="90" t="s">
        <v>920</v>
      </c>
      <c r="I4841" s="90" t="s">
        <v>932</v>
      </c>
      <c r="J4841" s="116">
        <v>165</v>
      </c>
      <c r="K4841" s="90" t="s">
        <v>1963</v>
      </c>
      <c r="L4841" s="90" t="s">
        <v>599</v>
      </c>
      <c r="M4841" s="94" t="str">
        <f t="shared" si="78"/>
        <v>BERZOSA Francisco Javier</v>
      </c>
      <c r="N4841" s="94" t="str">
        <f>IFERROR(VLOOKUP(A4841,'[2]CLASES-TEMPORADA 2022_2023-2023'!$A:$M,12,0),"")</f>
        <v/>
      </c>
      <c r="O4841" s="90" t="str">
        <f>IFERROR(VLOOKUP(A4841,'[2]CLASES-TEMPORADA 2022_2023-2023'!$A:$M,13,0),"")</f>
        <v/>
      </c>
    </row>
    <row r="4842" spans="1:15" s="95" customFormat="1" x14ac:dyDescent="0.2">
      <c r="A4842" s="116">
        <v>1534</v>
      </c>
      <c r="B4842" s="90" t="s">
        <v>8750</v>
      </c>
      <c r="C4842" s="90" t="s">
        <v>914</v>
      </c>
      <c r="D4842" s="90" t="s">
        <v>1577</v>
      </c>
      <c r="E4842" s="90" t="s">
        <v>79</v>
      </c>
      <c r="F4842" s="90" t="s">
        <v>8029</v>
      </c>
      <c r="G4842" s="90" t="s">
        <v>18272</v>
      </c>
      <c r="H4842" s="90" t="s">
        <v>913</v>
      </c>
      <c r="I4842" s="90" t="s">
        <v>1193</v>
      </c>
      <c r="J4842" s="116">
        <v>292</v>
      </c>
      <c r="K4842" s="90" t="s">
        <v>1963</v>
      </c>
      <c r="L4842" s="90" t="s">
        <v>587</v>
      </c>
      <c r="M4842" s="94" t="str">
        <f t="shared" si="78"/>
        <v>MOLINA Miguel</v>
      </c>
      <c r="N4842" s="94" t="str">
        <f>IFERROR(VLOOKUP(A4842,'[2]CLASES-TEMPORADA 2022_2023-2023'!$A:$M,12,0),"")</f>
        <v/>
      </c>
      <c r="O4842" s="90" t="str">
        <f>IFERROR(VLOOKUP(A4842,'[2]CLASES-TEMPORADA 2022_2023-2023'!$A:$M,13,0),"")</f>
        <v/>
      </c>
    </row>
    <row r="4843" spans="1:15" s="95" customFormat="1" x14ac:dyDescent="0.2">
      <c r="A4843" s="116">
        <v>1527</v>
      </c>
      <c r="B4843" s="90" t="s">
        <v>8750</v>
      </c>
      <c r="C4843" s="90" t="s">
        <v>1803</v>
      </c>
      <c r="D4843" s="90" t="s">
        <v>46</v>
      </c>
      <c r="E4843" s="90" t="s">
        <v>2034</v>
      </c>
      <c r="F4843" s="90" t="s">
        <v>8030</v>
      </c>
      <c r="G4843" s="90" t="s">
        <v>18273</v>
      </c>
      <c r="H4843" s="90" t="s">
        <v>920</v>
      </c>
      <c r="I4843" s="90" t="s">
        <v>1248</v>
      </c>
      <c r="J4843" s="116">
        <v>349</v>
      </c>
      <c r="K4843" s="90" t="s">
        <v>1963</v>
      </c>
      <c r="L4843" s="90" t="s">
        <v>593</v>
      </c>
      <c r="M4843" s="94" t="str">
        <f t="shared" si="78"/>
        <v>PLASENCIA Victor</v>
      </c>
      <c r="N4843" s="94" t="str">
        <f>IFERROR(VLOOKUP(A4843,'[2]CLASES-TEMPORADA 2022_2023-2023'!$A:$M,12,0),"")</f>
        <v/>
      </c>
      <c r="O4843" s="90" t="str">
        <f>IFERROR(VLOOKUP(A4843,'[2]CLASES-TEMPORADA 2022_2023-2023'!$A:$M,13,0),"")</f>
        <v/>
      </c>
    </row>
    <row r="4844" spans="1:15" s="95" customFormat="1" x14ac:dyDescent="0.2">
      <c r="A4844" s="116">
        <v>1521</v>
      </c>
      <c r="B4844" s="90" t="s">
        <v>8750</v>
      </c>
      <c r="C4844" s="90" t="s">
        <v>3810</v>
      </c>
      <c r="D4844" s="90" t="s">
        <v>1589</v>
      </c>
      <c r="E4844" s="90" t="s">
        <v>1086</v>
      </c>
      <c r="F4844" s="90" t="s">
        <v>8031</v>
      </c>
      <c r="G4844" s="90" t="s">
        <v>18274</v>
      </c>
      <c r="H4844" s="90" t="s">
        <v>913</v>
      </c>
      <c r="I4844" s="90" t="s">
        <v>1165</v>
      </c>
      <c r="J4844" s="116">
        <v>10084</v>
      </c>
      <c r="K4844" s="90" t="s">
        <v>1963</v>
      </c>
      <c r="L4844" s="90" t="s">
        <v>585</v>
      </c>
      <c r="M4844" s="94" t="str">
        <f t="shared" si="78"/>
        <v>IBAÑEZ Francisco Jose</v>
      </c>
      <c r="N4844" s="94" t="str">
        <f>IFERROR(VLOOKUP(A4844,'[2]CLASES-TEMPORADA 2022_2023-2023'!$A:$M,12,0),"")</f>
        <v/>
      </c>
      <c r="O4844" s="90" t="str">
        <f>IFERROR(VLOOKUP(A4844,'[2]CLASES-TEMPORADA 2022_2023-2023'!$A:$M,13,0),"")</f>
        <v/>
      </c>
    </row>
    <row r="4845" spans="1:15" s="95" customFormat="1" x14ac:dyDescent="0.2">
      <c r="A4845" s="116">
        <v>1515</v>
      </c>
      <c r="B4845" s="90" t="s">
        <v>8750</v>
      </c>
      <c r="C4845" s="90" t="s">
        <v>1489</v>
      </c>
      <c r="D4845" s="90" t="s">
        <v>21</v>
      </c>
      <c r="E4845" s="90" t="s">
        <v>64</v>
      </c>
      <c r="F4845" s="90" t="s">
        <v>8032</v>
      </c>
      <c r="G4845" s="90" t="s">
        <v>18275</v>
      </c>
      <c r="H4845" s="90" t="s">
        <v>913</v>
      </c>
      <c r="I4845" s="90" t="s">
        <v>930</v>
      </c>
      <c r="J4845" s="116">
        <v>138</v>
      </c>
      <c r="K4845" s="90" t="s">
        <v>1963</v>
      </c>
      <c r="L4845" s="90" t="s">
        <v>593</v>
      </c>
      <c r="M4845" s="94" t="str">
        <f t="shared" si="78"/>
        <v>FELIPE Francisco</v>
      </c>
      <c r="N4845" s="94" t="str">
        <f>IFERROR(VLOOKUP(A4845,'[2]CLASES-TEMPORADA 2022_2023-2023'!$A:$M,12,0),"")</f>
        <v/>
      </c>
      <c r="O4845" s="90" t="str">
        <f>IFERROR(VLOOKUP(A4845,'[2]CLASES-TEMPORADA 2022_2023-2023'!$A:$M,13,0),"")</f>
        <v/>
      </c>
    </row>
    <row r="4846" spans="1:15" s="95" customFormat="1" x14ac:dyDescent="0.2">
      <c r="A4846" s="116">
        <v>1510</v>
      </c>
      <c r="B4846" s="90" t="s">
        <v>8750</v>
      </c>
      <c r="C4846" s="90" t="s">
        <v>8033</v>
      </c>
      <c r="D4846" s="90" t="s">
        <v>998</v>
      </c>
      <c r="E4846" s="90" t="s">
        <v>75</v>
      </c>
      <c r="F4846" s="90" t="s">
        <v>8034</v>
      </c>
      <c r="G4846" s="90" t="s">
        <v>18276</v>
      </c>
      <c r="H4846" s="90" t="s">
        <v>909</v>
      </c>
      <c r="I4846" s="90" t="s">
        <v>1151</v>
      </c>
      <c r="J4846" s="116">
        <v>104</v>
      </c>
      <c r="K4846" s="90" t="s">
        <v>1963</v>
      </c>
      <c r="L4846" s="90" t="s">
        <v>582</v>
      </c>
      <c r="M4846" s="94" t="str">
        <f t="shared" si="78"/>
        <v>CIRIA Jorge</v>
      </c>
      <c r="N4846" s="94" t="str">
        <f>IFERROR(VLOOKUP(A4846,'[2]CLASES-TEMPORADA 2022_2023-2023'!$A:$M,12,0),"")</f>
        <v/>
      </c>
      <c r="O4846" s="90" t="str">
        <f>IFERROR(VLOOKUP(A4846,'[2]CLASES-TEMPORADA 2022_2023-2023'!$A:$M,13,0),"")</f>
        <v/>
      </c>
    </row>
    <row r="4847" spans="1:15" s="95" customFormat="1" x14ac:dyDescent="0.2">
      <c r="A4847" s="116">
        <v>1504</v>
      </c>
      <c r="B4847" s="90" t="s">
        <v>8750</v>
      </c>
      <c r="C4847" s="90" t="s">
        <v>8035</v>
      </c>
      <c r="D4847" s="90"/>
      <c r="E4847" s="90" t="s">
        <v>8036</v>
      </c>
      <c r="F4847" s="90" t="s">
        <v>8037</v>
      </c>
      <c r="G4847" s="90" t="s">
        <v>18277</v>
      </c>
      <c r="H4847" s="90" t="s">
        <v>913</v>
      </c>
      <c r="I4847" s="90" t="s">
        <v>2495</v>
      </c>
      <c r="J4847" s="116">
        <v>10193</v>
      </c>
      <c r="K4847" s="90" t="s">
        <v>2540</v>
      </c>
      <c r="L4847" s="90" t="s">
        <v>588</v>
      </c>
      <c r="M4847" s="94" t="str">
        <f t="shared" si="78"/>
        <v>KILIAN Markus Hermann</v>
      </c>
      <c r="N4847" s="94" t="str">
        <f>IFERROR(VLOOKUP(A4847,'[2]CLASES-TEMPORADA 2022_2023-2023'!$A:$M,12,0),"")</f>
        <v/>
      </c>
      <c r="O4847" s="90" t="str">
        <f>IFERROR(VLOOKUP(A4847,'[2]CLASES-TEMPORADA 2022_2023-2023'!$A:$M,13,0),"")</f>
        <v/>
      </c>
    </row>
    <row r="4848" spans="1:15" s="95" customFormat="1" x14ac:dyDescent="0.2">
      <c r="A4848" s="116">
        <v>1501</v>
      </c>
      <c r="B4848" s="90" t="s">
        <v>8750</v>
      </c>
      <c r="C4848" s="90" t="s">
        <v>1791</v>
      </c>
      <c r="D4848" s="90" t="s">
        <v>1792</v>
      </c>
      <c r="E4848" s="90" t="s">
        <v>963</v>
      </c>
      <c r="F4848" s="90" t="s">
        <v>8038</v>
      </c>
      <c r="G4848" s="90" t="s">
        <v>18278</v>
      </c>
      <c r="H4848" s="90" t="s">
        <v>913</v>
      </c>
      <c r="I4848" s="90" t="s">
        <v>1233</v>
      </c>
      <c r="J4848" s="116">
        <v>703</v>
      </c>
      <c r="K4848" s="90" t="s">
        <v>1963</v>
      </c>
      <c r="L4848" s="90" t="s">
        <v>520</v>
      </c>
      <c r="M4848" s="94" t="str">
        <f t="shared" si="78"/>
        <v>BECERRA Ramon</v>
      </c>
      <c r="N4848" s="94" t="str">
        <f>IFERROR(VLOOKUP(A4848,'[2]CLASES-TEMPORADA 2022_2023-2023'!$A:$M,12,0),"")</f>
        <v/>
      </c>
      <c r="O4848" s="90" t="str">
        <f>IFERROR(VLOOKUP(A4848,'[2]CLASES-TEMPORADA 2022_2023-2023'!$A:$M,13,0),"")</f>
        <v/>
      </c>
    </row>
    <row r="4849" spans="1:15" s="95" customFormat="1" x14ac:dyDescent="0.2">
      <c r="A4849" s="116">
        <v>1496</v>
      </c>
      <c r="B4849" s="90" t="s">
        <v>8750</v>
      </c>
      <c r="C4849" s="90" t="s">
        <v>1393</v>
      </c>
      <c r="D4849" s="90" t="s">
        <v>1801</v>
      </c>
      <c r="E4849" s="90" t="s">
        <v>2312</v>
      </c>
      <c r="F4849" s="90" t="s">
        <v>18279</v>
      </c>
      <c r="G4849" s="90" t="s">
        <v>18280</v>
      </c>
      <c r="H4849" s="90" t="s">
        <v>913</v>
      </c>
      <c r="I4849" s="90" t="s">
        <v>1142</v>
      </c>
      <c r="J4849" s="116">
        <v>451</v>
      </c>
      <c r="K4849" s="90" t="s">
        <v>1963</v>
      </c>
      <c r="L4849" s="90" t="s">
        <v>593</v>
      </c>
      <c r="M4849" s="94" t="str">
        <f t="shared" si="78"/>
        <v>GALLEGO Felix</v>
      </c>
      <c r="N4849" s="94" t="str">
        <f>IFERROR(VLOOKUP(A4849,'[2]CLASES-TEMPORADA 2022_2023-2023'!$A:$M,12,0),"")</f>
        <v/>
      </c>
      <c r="O4849" s="90" t="str">
        <f>IFERROR(VLOOKUP(A4849,'[2]CLASES-TEMPORADA 2022_2023-2023'!$A:$M,13,0),"")</f>
        <v/>
      </c>
    </row>
    <row r="4850" spans="1:15" s="95" customFormat="1" x14ac:dyDescent="0.2">
      <c r="A4850" s="116">
        <v>1485</v>
      </c>
      <c r="B4850" s="90" t="s">
        <v>8750</v>
      </c>
      <c r="C4850" s="90" t="s">
        <v>22</v>
      </c>
      <c r="D4850" s="90" t="s">
        <v>22</v>
      </c>
      <c r="E4850" s="90" t="s">
        <v>2464</v>
      </c>
      <c r="F4850" s="90" t="s">
        <v>8039</v>
      </c>
      <c r="G4850" s="90" t="s">
        <v>18281</v>
      </c>
      <c r="H4850" s="90" t="s">
        <v>913</v>
      </c>
      <c r="I4850" s="90" t="s">
        <v>1080</v>
      </c>
      <c r="J4850" s="116">
        <v>302</v>
      </c>
      <c r="K4850" s="90" t="s">
        <v>1963</v>
      </c>
      <c r="L4850" s="90" t="s">
        <v>585</v>
      </c>
      <c r="M4850" s="94" t="str">
        <f t="shared" si="78"/>
        <v>FERNANDEZ Jaime</v>
      </c>
      <c r="N4850" s="94" t="str">
        <f>IFERROR(VLOOKUP(A4850,'[2]CLASES-TEMPORADA 2022_2023-2023'!$A:$M,12,0),"")</f>
        <v/>
      </c>
      <c r="O4850" s="90" t="str">
        <f>IFERROR(VLOOKUP(A4850,'[2]CLASES-TEMPORADA 2022_2023-2023'!$A:$M,13,0),"")</f>
        <v/>
      </c>
    </row>
    <row r="4851" spans="1:15" s="95" customFormat="1" x14ac:dyDescent="0.2">
      <c r="A4851" s="116">
        <v>1471</v>
      </c>
      <c r="B4851" s="90" t="s">
        <v>8750</v>
      </c>
      <c r="C4851" s="90" t="s">
        <v>1329</v>
      </c>
      <c r="D4851" s="90" t="s">
        <v>1330</v>
      </c>
      <c r="E4851" s="90" t="s">
        <v>77</v>
      </c>
      <c r="F4851" s="90" t="s">
        <v>8041</v>
      </c>
      <c r="G4851" s="90" t="s">
        <v>18282</v>
      </c>
      <c r="H4851" s="90" t="s">
        <v>909</v>
      </c>
      <c r="I4851" s="90" t="s">
        <v>1151</v>
      </c>
      <c r="J4851" s="116">
        <v>104</v>
      </c>
      <c r="K4851" s="90" t="s">
        <v>1963</v>
      </c>
      <c r="L4851" s="90" t="s">
        <v>582</v>
      </c>
      <c r="M4851" s="94" t="str">
        <f t="shared" si="78"/>
        <v>MAZA Alberto</v>
      </c>
      <c r="N4851" s="94" t="str">
        <f>IFERROR(VLOOKUP(A4851,'[2]CLASES-TEMPORADA 2022_2023-2023'!$A:$M,12,0),"")</f>
        <v/>
      </c>
      <c r="O4851" s="90" t="str">
        <f>IFERROR(VLOOKUP(A4851,'[2]CLASES-TEMPORADA 2022_2023-2023'!$A:$M,13,0),"")</f>
        <v/>
      </c>
    </row>
    <row r="4852" spans="1:15" s="95" customFormat="1" x14ac:dyDescent="0.2">
      <c r="A4852" s="116">
        <v>1460</v>
      </c>
      <c r="B4852" s="90" t="s">
        <v>8750</v>
      </c>
      <c r="C4852" s="90" t="s">
        <v>18283</v>
      </c>
      <c r="D4852" s="90" t="s">
        <v>1790</v>
      </c>
      <c r="E4852" s="90" t="s">
        <v>16662</v>
      </c>
      <c r="F4852" s="90" t="s">
        <v>18284</v>
      </c>
      <c r="G4852" s="90" t="s">
        <v>18285</v>
      </c>
      <c r="H4852" s="90" t="s">
        <v>913</v>
      </c>
      <c r="I4852" s="90" t="s">
        <v>1931</v>
      </c>
      <c r="J4852" s="116">
        <v>10472</v>
      </c>
      <c r="K4852" s="90" t="s">
        <v>1963</v>
      </c>
      <c r="L4852" s="90" t="s">
        <v>593</v>
      </c>
      <c r="M4852" s="94" t="str">
        <f t="shared" si="78"/>
        <v>PERAITA Luis Alfonso</v>
      </c>
      <c r="N4852" s="94" t="str">
        <f>IFERROR(VLOOKUP(A4852,'[2]CLASES-TEMPORADA 2022_2023-2023'!$A:$M,12,0),"")</f>
        <v/>
      </c>
      <c r="O4852" s="90" t="str">
        <f>IFERROR(VLOOKUP(A4852,'[2]CLASES-TEMPORADA 2022_2023-2023'!$A:$M,13,0),"")</f>
        <v/>
      </c>
    </row>
    <row r="4853" spans="1:15" s="95" customFormat="1" x14ac:dyDescent="0.2">
      <c r="A4853" s="116">
        <v>1453</v>
      </c>
      <c r="B4853" s="90" t="s">
        <v>8750</v>
      </c>
      <c r="C4853" s="90" t="s">
        <v>1905</v>
      </c>
      <c r="D4853" s="90" t="s">
        <v>8042</v>
      </c>
      <c r="E4853" s="90" t="s">
        <v>4258</v>
      </c>
      <c r="F4853" s="90" t="s">
        <v>8043</v>
      </c>
      <c r="G4853" s="90" t="s">
        <v>18286</v>
      </c>
      <c r="H4853" s="90" t="s">
        <v>920</v>
      </c>
      <c r="I4853" s="90" t="s">
        <v>1147</v>
      </c>
      <c r="J4853" s="116">
        <v>288</v>
      </c>
      <c r="K4853" s="90" t="s">
        <v>1963</v>
      </c>
      <c r="L4853" s="90" t="s">
        <v>627</v>
      </c>
      <c r="M4853" s="94" t="str">
        <f t="shared" si="78"/>
        <v>FONSECA Miguel Angel</v>
      </c>
      <c r="N4853" s="94" t="str">
        <f>IFERROR(VLOOKUP(A4853,'[2]CLASES-TEMPORADA 2022_2023-2023'!$A:$M,12,0),"")</f>
        <v/>
      </c>
      <c r="O4853" s="90" t="str">
        <f>IFERROR(VLOOKUP(A4853,'[2]CLASES-TEMPORADA 2022_2023-2023'!$A:$M,13,0),"")</f>
        <v/>
      </c>
    </row>
    <row r="4854" spans="1:15" s="95" customFormat="1" x14ac:dyDescent="0.2">
      <c r="A4854" s="116">
        <v>1447</v>
      </c>
      <c r="B4854" s="90" t="s">
        <v>8750</v>
      </c>
      <c r="C4854" s="90" t="s">
        <v>31</v>
      </c>
      <c r="D4854" s="90" t="s">
        <v>25</v>
      </c>
      <c r="E4854" s="90" t="s">
        <v>2040</v>
      </c>
      <c r="F4854" s="90" t="s">
        <v>8044</v>
      </c>
      <c r="G4854" s="90" t="s">
        <v>18287</v>
      </c>
      <c r="H4854" s="90" t="s">
        <v>909</v>
      </c>
      <c r="I4854" s="90" t="s">
        <v>1131</v>
      </c>
      <c r="J4854" s="116">
        <v>267</v>
      </c>
      <c r="K4854" s="90" t="s">
        <v>1963</v>
      </c>
      <c r="L4854" s="90" t="s">
        <v>602</v>
      </c>
      <c r="M4854" s="94" t="str">
        <f t="shared" si="78"/>
        <v>LOPEZ Juan</v>
      </c>
      <c r="N4854" s="94" t="str">
        <f>IFERROR(VLOOKUP(A4854,'[2]CLASES-TEMPORADA 2022_2023-2023'!$A:$M,12,0),"")</f>
        <v/>
      </c>
      <c r="O4854" s="90" t="str">
        <f>IFERROR(VLOOKUP(A4854,'[2]CLASES-TEMPORADA 2022_2023-2023'!$A:$M,13,0),"")</f>
        <v/>
      </c>
    </row>
    <row r="4855" spans="1:15" s="95" customFormat="1" x14ac:dyDescent="0.2">
      <c r="A4855" s="116">
        <v>1446</v>
      </c>
      <c r="B4855" s="90" t="s">
        <v>8750</v>
      </c>
      <c r="C4855" s="90" t="s">
        <v>1367</v>
      </c>
      <c r="D4855" s="90" t="s">
        <v>1368</v>
      </c>
      <c r="E4855" s="90" t="s">
        <v>2797</v>
      </c>
      <c r="F4855" s="90" t="s">
        <v>8045</v>
      </c>
      <c r="G4855" s="90" t="s">
        <v>18288</v>
      </c>
      <c r="H4855" s="90" t="s">
        <v>913</v>
      </c>
      <c r="I4855" s="90" t="s">
        <v>1160</v>
      </c>
      <c r="J4855" s="116">
        <v>278</v>
      </c>
      <c r="K4855" s="90" t="s">
        <v>1963</v>
      </c>
      <c r="L4855" s="90" t="s">
        <v>587</v>
      </c>
      <c r="M4855" s="94" t="str">
        <f t="shared" si="78"/>
        <v>PACAREU Sergi</v>
      </c>
      <c r="N4855" s="94" t="str">
        <f>IFERROR(VLOOKUP(A4855,'[2]CLASES-TEMPORADA 2022_2023-2023'!$A:$M,12,0),"")</f>
        <v/>
      </c>
      <c r="O4855" s="90" t="str">
        <f>IFERROR(VLOOKUP(A4855,'[2]CLASES-TEMPORADA 2022_2023-2023'!$A:$M,13,0),"")</f>
        <v/>
      </c>
    </row>
    <row r="4856" spans="1:15" s="95" customFormat="1" x14ac:dyDescent="0.2">
      <c r="A4856" s="116">
        <v>1444</v>
      </c>
      <c r="B4856" s="90" t="s">
        <v>8750</v>
      </c>
      <c r="C4856" s="90" t="s">
        <v>169</v>
      </c>
      <c r="D4856" s="90" t="s">
        <v>8681</v>
      </c>
      <c r="E4856" s="90" t="s">
        <v>52</v>
      </c>
      <c r="F4856" s="90" t="s">
        <v>5480</v>
      </c>
      <c r="G4856" s="90" t="s">
        <v>18289</v>
      </c>
      <c r="H4856" s="90" t="s">
        <v>909</v>
      </c>
      <c r="I4856" s="90" t="s">
        <v>4699</v>
      </c>
      <c r="J4856" s="116">
        <v>10008</v>
      </c>
      <c r="K4856" s="90" t="s">
        <v>1963</v>
      </c>
      <c r="L4856" s="90" t="s">
        <v>583</v>
      </c>
      <c r="M4856" s="94" t="str">
        <f t="shared" si="78"/>
        <v>SÁNCHEZ Jose Antonio</v>
      </c>
      <c r="N4856" s="94" t="str">
        <f>IFERROR(VLOOKUP(A4856,'[2]CLASES-TEMPORADA 2022_2023-2023'!$A:$M,12,0),"")</f>
        <v/>
      </c>
      <c r="O4856" s="90" t="str">
        <f>IFERROR(VLOOKUP(A4856,'[2]CLASES-TEMPORADA 2022_2023-2023'!$A:$M,13,0),"")</f>
        <v/>
      </c>
    </row>
    <row r="4857" spans="1:15" s="95" customFormat="1" x14ac:dyDescent="0.2">
      <c r="A4857" s="116">
        <v>1438</v>
      </c>
      <c r="B4857" s="90" t="s">
        <v>8750</v>
      </c>
      <c r="C4857" s="90" t="s">
        <v>69</v>
      </c>
      <c r="D4857" s="90" t="s">
        <v>1059</v>
      </c>
      <c r="E4857" s="90" t="s">
        <v>5174</v>
      </c>
      <c r="F4857" s="90" t="s">
        <v>8046</v>
      </c>
      <c r="G4857" s="90" t="s">
        <v>18290</v>
      </c>
      <c r="H4857" s="90" t="s">
        <v>913</v>
      </c>
      <c r="I4857" s="90" t="s">
        <v>993</v>
      </c>
      <c r="J4857" s="116">
        <v>10005</v>
      </c>
      <c r="K4857" s="90" t="s">
        <v>1963</v>
      </c>
      <c r="L4857" s="90" t="s">
        <v>593</v>
      </c>
      <c r="M4857" s="94" t="str">
        <f t="shared" ref="M4857:M4920" si="79">CONCATENATE(C4857," ",PROPER(E4857))</f>
        <v>PEREZ Jose Juan</v>
      </c>
      <c r="N4857" s="94" t="str">
        <f>IFERROR(VLOOKUP(A4857,'[2]CLASES-TEMPORADA 2022_2023-2023'!$A:$M,12,0),"")</f>
        <v/>
      </c>
      <c r="O4857" s="90" t="str">
        <f>IFERROR(VLOOKUP(A4857,'[2]CLASES-TEMPORADA 2022_2023-2023'!$A:$M,13,0),"")</f>
        <v/>
      </c>
    </row>
    <row r="4858" spans="1:15" s="95" customFormat="1" x14ac:dyDescent="0.2">
      <c r="A4858" s="116">
        <v>1427</v>
      </c>
      <c r="B4858" s="90" t="s">
        <v>8750</v>
      </c>
      <c r="C4858" s="90" t="s">
        <v>2969</v>
      </c>
      <c r="D4858" s="90" t="s">
        <v>1618</v>
      </c>
      <c r="E4858" s="90" t="s">
        <v>8047</v>
      </c>
      <c r="F4858" s="90" t="s">
        <v>8048</v>
      </c>
      <c r="G4858" s="90" t="s">
        <v>18291</v>
      </c>
      <c r="H4858" s="90" t="s">
        <v>913</v>
      </c>
      <c r="I4858" s="90" t="s">
        <v>953</v>
      </c>
      <c r="J4858" s="116">
        <v>309</v>
      </c>
      <c r="K4858" s="90" t="s">
        <v>1963</v>
      </c>
      <c r="L4858" s="90" t="s">
        <v>583</v>
      </c>
      <c r="M4858" s="94" t="str">
        <f t="shared" si="79"/>
        <v>CABEZAS Tito Rogger</v>
      </c>
      <c r="N4858" s="94" t="str">
        <f>IFERROR(VLOOKUP(A4858,'[2]CLASES-TEMPORADA 2022_2023-2023'!$A:$M,12,0),"")</f>
        <v/>
      </c>
      <c r="O4858" s="90" t="str">
        <f>IFERROR(VLOOKUP(A4858,'[2]CLASES-TEMPORADA 2022_2023-2023'!$A:$M,13,0),"")</f>
        <v/>
      </c>
    </row>
    <row r="4859" spans="1:15" s="95" customFormat="1" x14ac:dyDescent="0.2">
      <c r="A4859" s="116">
        <v>1422</v>
      </c>
      <c r="B4859" s="90" t="s">
        <v>10851</v>
      </c>
      <c r="C4859" s="90" t="s">
        <v>5041</v>
      </c>
      <c r="D4859" s="90" t="s">
        <v>3709</v>
      </c>
      <c r="E4859" s="90" t="s">
        <v>8049</v>
      </c>
      <c r="F4859" s="90" t="s">
        <v>8050</v>
      </c>
      <c r="G4859" s="90" t="s">
        <v>18292</v>
      </c>
      <c r="H4859" s="90" t="s">
        <v>913</v>
      </c>
      <c r="I4859" s="90" t="s">
        <v>952</v>
      </c>
      <c r="J4859" s="116">
        <v>308</v>
      </c>
      <c r="K4859" s="90" t="s">
        <v>1963</v>
      </c>
      <c r="L4859" s="90" t="s">
        <v>591</v>
      </c>
      <c r="M4859" s="94" t="str">
        <f t="shared" si="79"/>
        <v>PANADERO Gloria</v>
      </c>
      <c r="N4859" s="94" t="str">
        <f>IFERROR(VLOOKUP(A4859,'[2]CLASES-TEMPORADA 2022_2023-2023'!$A:$M,12,0),"")</f>
        <v/>
      </c>
      <c r="O4859" s="90" t="str">
        <f>IFERROR(VLOOKUP(A4859,'[2]CLASES-TEMPORADA 2022_2023-2023'!$A:$M,13,0),"")</f>
        <v/>
      </c>
    </row>
    <row r="4860" spans="1:15" s="95" customFormat="1" x14ac:dyDescent="0.2">
      <c r="A4860" s="116">
        <v>1421</v>
      </c>
      <c r="B4860" s="90" t="s">
        <v>8750</v>
      </c>
      <c r="C4860" s="90" t="s">
        <v>21</v>
      </c>
      <c r="D4860" s="90" t="s">
        <v>8051</v>
      </c>
      <c r="E4860" s="90" t="s">
        <v>3107</v>
      </c>
      <c r="F4860" s="90" t="s">
        <v>8052</v>
      </c>
      <c r="G4860" s="90" t="s">
        <v>18293</v>
      </c>
      <c r="H4860" s="90" t="s">
        <v>920</v>
      </c>
      <c r="I4860" s="90" t="s">
        <v>946</v>
      </c>
      <c r="J4860" s="116">
        <v>268</v>
      </c>
      <c r="K4860" s="90" t="s">
        <v>1963</v>
      </c>
      <c r="L4860" s="90" t="s">
        <v>587</v>
      </c>
      <c r="M4860" s="94" t="str">
        <f t="shared" si="79"/>
        <v>GARCIA Xavier</v>
      </c>
      <c r="N4860" s="94" t="str">
        <f>IFERROR(VLOOKUP(A4860,'[2]CLASES-TEMPORADA 2022_2023-2023'!$A:$M,12,0),"")</f>
        <v/>
      </c>
      <c r="O4860" s="90" t="str">
        <f>IFERROR(VLOOKUP(A4860,'[2]CLASES-TEMPORADA 2022_2023-2023'!$A:$M,13,0),"")</f>
        <v/>
      </c>
    </row>
    <row r="4861" spans="1:15" s="95" customFormat="1" x14ac:dyDescent="0.2">
      <c r="A4861" s="116">
        <v>1420</v>
      </c>
      <c r="B4861" s="90" t="s">
        <v>8750</v>
      </c>
      <c r="C4861" s="90" t="s">
        <v>22</v>
      </c>
      <c r="D4861" s="90" t="s">
        <v>3020</v>
      </c>
      <c r="E4861" s="90" t="s">
        <v>8053</v>
      </c>
      <c r="F4861" s="90" t="s">
        <v>8054</v>
      </c>
      <c r="G4861" s="90" t="s">
        <v>18294</v>
      </c>
      <c r="H4861" s="90" t="s">
        <v>913</v>
      </c>
      <c r="I4861" s="90" t="s">
        <v>953</v>
      </c>
      <c r="J4861" s="116">
        <v>309</v>
      </c>
      <c r="K4861" s="90" t="s">
        <v>1963</v>
      </c>
      <c r="L4861" s="90" t="s">
        <v>583</v>
      </c>
      <c r="M4861" s="94" t="str">
        <f t="shared" si="79"/>
        <v>FERNANDEZ Leopoldo</v>
      </c>
      <c r="N4861" s="94" t="str">
        <f>IFERROR(VLOOKUP(A4861,'[2]CLASES-TEMPORADA 2022_2023-2023'!$A:$M,12,0),"")</f>
        <v/>
      </c>
      <c r="O4861" s="90" t="str">
        <f>IFERROR(VLOOKUP(A4861,'[2]CLASES-TEMPORADA 2022_2023-2023'!$A:$M,13,0),"")</f>
        <v/>
      </c>
    </row>
    <row r="4862" spans="1:15" s="95" customFormat="1" x14ac:dyDescent="0.2">
      <c r="A4862" s="116">
        <v>1419</v>
      </c>
      <c r="B4862" s="90" t="s">
        <v>8750</v>
      </c>
      <c r="C4862" s="90" t="s">
        <v>1914</v>
      </c>
      <c r="D4862" s="90" t="s">
        <v>1545</v>
      </c>
      <c r="E4862" s="90" t="s">
        <v>34</v>
      </c>
      <c r="F4862" s="90" t="s">
        <v>8055</v>
      </c>
      <c r="G4862" s="90" t="s">
        <v>18295</v>
      </c>
      <c r="H4862" s="90" t="s">
        <v>909</v>
      </c>
      <c r="I4862" s="90" t="s">
        <v>2518</v>
      </c>
      <c r="J4862" s="116">
        <v>30</v>
      </c>
      <c r="K4862" s="90" t="s">
        <v>1963</v>
      </c>
      <c r="L4862" s="90" t="s">
        <v>591</v>
      </c>
      <c r="M4862" s="94" t="str">
        <f t="shared" si="79"/>
        <v>CHICA Alejandro</v>
      </c>
      <c r="N4862" s="94" t="str">
        <f>IFERROR(VLOOKUP(A4862,'[2]CLASES-TEMPORADA 2022_2023-2023'!$A:$M,12,0),"")</f>
        <v/>
      </c>
      <c r="O4862" s="90" t="str">
        <f>IFERROR(VLOOKUP(A4862,'[2]CLASES-TEMPORADA 2022_2023-2023'!$A:$M,13,0),"")</f>
        <v/>
      </c>
    </row>
    <row r="4863" spans="1:15" s="95" customFormat="1" x14ac:dyDescent="0.2">
      <c r="A4863" s="116">
        <v>1407</v>
      </c>
      <c r="B4863" s="90" t="s">
        <v>8750</v>
      </c>
      <c r="C4863" s="90" t="s">
        <v>1818</v>
      </c>
      <c r="D4863" s="90" t="s">
        <v>8056</v>
      </c>
      <c r="E4863" s="90" t="s">
        <v>8057</v>
      </c>
      <c r="F4863" s="90" t="s">
        <v>8058</v>
      </c>
      <c r="G4863" s="90" t="s">
        <v>18296</v>
      </c>
      <c r="H4863" s="90" t="s">
        <v>913</v>
      </c>
      <c r="I4863" s="90" t="s">
        <v>1993</v>
      </c>
      <c r="J4863" s="116">
        <v>10281</v>
      </c>
      <c r="K4863" s="90" t="s">
        <v>1963</v>
      </c>
      <c r="L4863" s="90" t="s">
        <v>587</v>
      </c>
      <c r="M4863" s="94" t="str">
        <f t="shared" si="79"/>
        <v>ARTACHO Joan Manel</v>
      </c>
      <c r="N4863" s="94" t="str">
        <f>IFERROR(VLOOKUP(A4863,'[2]CLASES-TEMPORADA 2022_2023-2023'!$A:$M,12,0),"")</f>
        <v/>
      </c>
      <c r="O4863" s="90" t="str">
        <f>IFERROR(VLOOKUP(A4863,'[2]CLASES-TEMPORADA 2022_2023-2023'!$A:$M,13,0),"")</f>
        <v/>
      </c>
    </row>
    <row r="4864" spans="1:15" s="95" customFormat="1" x14ac:dyDescent="0.2">
      <c r="A4864" s="116">
        <v>1406</v>
      </c>
      <c r="B4864" s="90" t="s">
        <v>8750</v>
      </c>
      <c r="C4864" s="90" t="s">
        <v>6001</v>
      </c>
      <c r="D4864" s="90" t="s">
        <v>8059</v>
      </c>
      <c r="E4864" s="90" t="s">
        <v>8060</v>
      </c>
      <c r="F4864" s="90" t="s">
        <v>8061</v>
      </c>
      <c r="G4864" s="90" t="s">
        <v>18297</v>
      </c>
      <c r="H4864" s="90" t="s">
        <v>913</v>
      </c>
      <c r="I4864" s="90" t="s">
        <v>1049</v>
      </c>
      <c r="J4864" s="116">
        <v>337</v>
      </c>
      <c r="K4864" s="90" t="s">
        <v>1963</v>
      </c>
      <c r="L4864" s="90" t="s">
        <v>585</v>
      </c>
      <c r="M4864" s="94" t="str">
        <f t="shared" si="79"/>
        <v>PENADES Philippe</v>
      </c>
      <c r="N4864" s="94" t="str">
        <f>IFERROR(VLOOKUP(A4864,'[2]CLASES-TEMPORADA 2022_2023-2023'!$A:$M,12,0),"")</f>
        <v/>
      </c>
      <c r="O4864" s="90" t="str">
        <f>IFERROR(VLOOKUP(A4864,'[2]CLASES-TEMPORADA 2022_2023-2023'!$A:$M,13,0),"")</f>
        <v/>
      </c>
    </row>
    <row r="4865" spans="1:15" s="95" customFormat="1" x14ac:dyDescent="0.2">
      <c r="A4865" s="116">
        <v>1402</v>
      </c>
      <c r="B4865" s="90" t="s">
        <v>8750</v>
      </c>
      <c r="C4865" s="90" t="s">
        <v>2469</v>
      </c>
      <c r="D4865" s="90" t="s">
        <v>1819</v>
      </c>
      <c r="E4865" s="90" t="s">
        <v>2030</v>
      </c>
      <c r="F4865" s="90" t="s">
        <v>8062</v>
      </c>
      <c r="G4865" s="90" t="s">
        <v>18298</v>
      </c>
      <c r="H4865" s="90" t="s">
        <v>920</v>
      </c>
      <c r="I4865" s="90" t="s">
        <v>2557</v>
      </c>
      <c r="J4865" s="116">
        <v>594</v>
      </c>
      <c r="K4865" s="90" t="s">
        <v>1963</v>
      </c>
      <c r="L4865" s="90" t="s">
        <v>585</v>
      </c>
      <c r="M4865" s="94" t="str">
        <f t="shared" si="79"/>
        <v>BAS Pedro</v>
      </c>
      <c r="N4865" s="94" t="str">
        <f>IFERROR(VLOOKUP(A4865,'[2]CLASES-TEMPORADA 2022_2023-2023'!$A:$M,12,0),"")</f>
        <v/>
      </c>
      <c r="O4865" s="90" t="str">
        <f>IFERROR(VLOOKUP(A4865,'[2]CLASES-TEMPORADA 2022_2023-2023'!$A:$M,13,0),"")</f>
        <v/>
      </c>
    </row>
    <row r="4866" spans="1:15" s="95" customFormat="1" x14ac:dyDescent="0.2">
      <c r="A4866" s="116">
        <v>1394</v>
      </c>
      <c r="B4866" s="90" t="s">
        <v>8750</v>
      </c>
      <c r="C4866" s="90" t="s">
        <v>46</v>
      </c>
      <c r="D4866" s="90" t="s">
        <v>19</v>
      </c>
      <c r="E4866" s="90" t="s">
        <v>5627</v>
      </c>
      <c r="F4866" s="90" t="s">
        <v>18299</v>
      </c>
      <c r="G4866" s="90" t="s">
        <v>18300</v>
      </c>
      <c r="H4866" s="90" t="s">
        <v>909</v>
      </c>
      <c r="I4866" s="90" t="s">
        <v>2681</v>
      </c>
      <c r="J4866" s="116">
        <v>180</v>
      </c>
      <c r="K4866" s="90" t="s">
        <v>1963</v>
      </c>
      <c r="L4866" s="90" t="s">
        <v>591</v>
      </c>
      <c r="M4866" s="94" t="str">
        <f t="shared" si="79"/>
        <v>RODRIGUEZ Antonio Jesus</v>
      </c>
      <c r="N4866" s="94" t="str">
        <f>IFERROR(VLOOKUP(A4866,'[2]CLASES-TEMPORADA 2022_2023-2023'!$A:$M,12,0),"")</f>
        <v/>
      </c>
      <c r="O4866" s="90" t="str">
        <f>IFERROR(VLOOKUP(A4866,'[2]CLASES-TEMPORADA 2022_2023-2023'!$A:$M,13,0),"")</f>
        <v/>
      </c>
    </row>
    <row r="4867" spans="1:15" s="95" customFormat="1" x14ac:dyDescent="0.2">
      <c r="A4867" s="116">
        <v>1392</v>
      </c>
      <c r="B4867" s="90" t="s">
        <v>8750</v>
      </c>
      <c r="C4867" s="90" t="s">
        <v>1788</v>
      </c>
      <c r="D4867" s="90" t="s">
        <v>8063</v>
      </c>
      <c r="E4867" s="90" t="s">
        <v>970</v>
      </c>
      <c r="F4867" s="90" t="s">
        <v>8064</v>
      </c>
      <c r="G4867" s="90" t="s">
        <v>18301</v>
      </c>
      <c r="H4867" s="90" t="s">
        <v>913</v>
      </c>
      <c r="I4867" s="90" t="s">
        <v>1164</v>
      </c>
      <c r="J4867" s="116">
        <v>643</v>
      </c>
      <c r="K4867" s="90" t="s">
        <v>1963</v>
      </c>
      <c r="L4867" s="90" t="s">
        <v>587</v>
      </c>
      <c r="M4867" s="94" t="str">
        <f t="shared" si="79"/>
        <v>CAMPOS Oscar</v>
      </c>
      <c r="N4867" s="94" t="str">
        <f>IFERROR(VLOOKUP(A4867,'[2]CLASES-TEMPORADA 2022_2023-2023'!$A:$M,12,0),"")</f>
        <v/>
      </c>
      <c r="O4867" s="90" t="str">
        <f>IFERROR(VLOOKUP(A4867,'[2]CLASES-TEMPORADA 2022_2023-2023'!$A:$M,13,0),"")</f>
        <v/>
      </c>
    </row>
    <row r="4868" spans="1:15" s="95" customFormat="1" x14ac:dyDescent="0.2">
      <c r="A4868" s="116">
        <v>1384</v>
      </c>
      <c r="B4868" s="90" t="s">
        <v>8750</v>
      </c>
      <c r="C4868" s="90" t="s">
        <v>1092</v>
      </c>
      <c r="D4868" s="90" t="s">
        <v>8065</v>
      </c>
      <c r="E4868" s="90" t="s">
        <v>4656</v>
      </c>
      <c r="F4868" s="90" t="s">
        <v>8066</v>
      </c>
      <c r="G4868" s="90" t="s">
        <v>18302</v>
      </c>
      <c r="H4868" s="90" t="s">
        <v>920</v>
      </c>
      <c r="I4868" s="90" t="s">
        <v>939</v>
      </c>
      <c r="J4868" s="116">
        <v>252</v>
      </c>
      <c r="K4868" s="90" t="s">
        <v>1963</v>
      </c>
      <c r="L4868" s="90" t="s">
        <v>587</v>
      </c>
      <c r="M4868" s="94" t="str">
        <f t="shared" si="79"/>
        <v>MANZANO Enric</v>
      </c>
      <c r="N4868" s="94" t="str">
        <f>IFERROR(VLOOKUP(A4868,'[2]CLASES-TEMPORADA 2022_2023-2023'!$A:$M,12,0),"")</f>
        <v/>
      </c>
      <c r="O4868" s="90" t="str">
        <f>IFERROR(VLOOKUP(A4868,'[2]CLASES-TEMPORADA 2022_2023-2023'!$A:$M,13,0),"")</f>
        <v/>
      </c>
    </row>
    <row r="4869" spans="1:15" s="95" customFormat="1" x14ac:dyDescent="0.2">
      <c r="A4869" s="116">
        <v>1369</v>
      </c>
      <c r="B4869" s="90" t="s">
        <v>8750</v>
      </c>
      <c r="C4869" s="90" t="s">
        <v>8067</v>
      </c>
      <c r="D4869" s="90" t="s">
        <v>5327</v>
      </c>
      <c r="E4869" s="90" t="s">
        <v>1107</v>
      </c>
      <c r="F4869" s="90" t="s">
        <v>7473</v>
      </c>
      <c r="G4869" s="90" t="s">
        <v>18303</v>
      </c>
      <c r="H4869" s="90" t="s">
        <v>913</v>
      </c>
      <c r="I4869" s="90" t="s">
        <v>1193</v>
      </c>
      <c r="J4869" s="116">
        <v>292</v>
      </c>
      <c r="K4869" s="90" t="s">
        <v>1963</v>
      </c>
      <c r="L4869" s="90" t="s">
        <v>587</v>
      </c>
      <c r="M4869" s="94" t="str">
        <f t="shared" si="79"/>
        <v>MONTAÑANA Hector</v>
      </c>
      <c r="N4869" s="94" t="str">
        <f>IFERROR(VLOOKUP(A4869,'[2]CLASES-TEMPORADA 2022_2023-2023'!$A:$M,12,0),"")</f>
        <v/>
      </c>
      <c r="O4869" s="90" t="str">
        <f>IFERROR(VLOOKUP(A4869,'[2]CLASES-TEMPORADA 2022_2023-2023'!$A:$M,13,0),"")</f>
        <v/>
      </c>
    </row>
    <row r="4870" spans="1:15" s="95" customFormat="1" x14ac:dyDescent="0.2">
      <c r="A4870" s="116">
        <v>1367</v>
      </c>
      <c r="B4870" s="90" t="s">
        <v>8750</v>
      </c>
      <c r="C4870" s="90" t="s">
        <v>2133</v>
      </c>
      <c r="D4870" s="90" t="s">
        <v>8068</v>
      </c>
      <c r="E4870" s="90" t="s">
        <v>2312</v>
      </c>
      <c r="F4870" s="90" t="s">
        <v>8069</v>
      </c>
      <c r="G4870" s="90" t="s">
        <v>18304</v>
      </c>
      <c r="H4870" s="90" t="s">
        <v>920</v>
      </c>
      <c r="I4870" s="90" t="s">
        <v>1205</v>
      </c>
      <c r="J4870" s="116">
        <v>10033</v>
      </c>
      <c r="K4870" s="90" t="s">
        <v>1963</v>
      </c>
      <c r="L4870" s="90" t="s">
        <v>587</v>
      </c>
      <c r="M4870" s="94" t="str">
        <f t="shared" si="79"/>
        <v>JULIA Felix</v>
      </c>
      <c r="N4870" s="94" t="str">
        <f>IFERROR(VLOOKUP(A4870,'[2]CLASES-TEMPORADA 2022_2023-2023'!$A:$M,12,0),"")</f>
        <v/>
      </c>
      <c r="O4870" s="90" t="str">
        <f>IFERROR(VLOOKUP(A4870,'[2]CLASES-TEMPORADA 2022_2023-2023'!$A:$M,13,0),"")</f>
        <v/>
      </c>
    </row>
    <row r="4871" spans="1:15" s="95" customFormat="1" x14ac:dyDescent="0.2">
      <c r="A4871" s="116">
        <v>1365</v>
      </c>
      <c r="B4871" s="90" t="s">
        <v>8750</v>
      </c>
      <c r="C4871" s="90" t="s">
        <v>46</v>
      </c>
      <c r="D4871" s="90" t="s">
        <v>92</v>
      </c>
      <c r="E4871" s="90" t="s">
        <v>1271</v>
      </c>
      <c r="F4871" s="90" t="s">
        <v>6378</v>
      </c>
      <c r="G4871" s="90" t="s">
        <v>18305</v>
      </c>
      <c r="H4871" s="90" t="s">
        <v>913</v>
      </c>
      <c r="I4871" s="90" t="s">
        <v>1208</v>
      </c>
      <c r="J4871" s="116">
        <v>487</v>
      </c>
      <c r="K4871" s="90" t="s">
        <v>1963</v>
      </c>
      <c r="L4871" s="90" t="s">
        <v>520</v>
      </c>
      <c r="M4871" s="94" t="str">
        <f t="shared" si="79"/>
        <v>RODRIGUEZ Luis</v>
      </c>
      <c r="N4871" s="94" t="str">
        <f>IFERROR(VLOOKUP(A4871,'[2]CLASES-TEMPORADA 2022_2023-2023'!$A:$M,12,0),"")</f>
        <v/>
      </c>
      <c r="O4871" s="90" t="str">
        <f>IFERROR(VLOOKUP(A4871,'[2]CLASES-TEMPORADA 2022_2023-2023'!$A:$M,13,0),"")</f>
        <v/>
      </c>
    </row>
    <row r="4872" spans="1:15" s="95" customFormat="1" x14ac:dyDescent="0.2">
      <c r="A4872" s="116">
        <v>1360</v>
      </c>
      <c r="B4872" s="90" t="s">
        <v>8750</v>
      </c>
      <c r="C4872" s="90" t="s">
        <v>69</v>
      </c>
      <c r="D4872" s="90" t="s">
        <v>31</v>
      </c>
      <c r="E4872" s="90" t="s">
        <v>24</v>
      </c>
      <c r="F4872" s="90" t="s">
        <v>8070</v>
      </c>
      <c r="G4872" s="90" t="s">
        <v>18306</v>
      </c>
      <c r="H4872" s="90" t="s">
        <v>913</v>
      </c>
      <c r="I4872" s="90" t="s">
        <v>1207</v>
      </c>
      <c r="J4872" s="116">
        <v>705</v>
      </c>
      <c r="K4872" s="90" t="s">
        <v>1963</v>
      </c>
      <c r="L4872" s="90" t="s">
        <v>593</v>
      </c>
      <c r="M4872" s="94" t="str">
        <f t="shared" si="79"/>
        <v>PEREZ Daniel</v>
      </c>
      <c r="N4872" s="94" t="str">
        <f>IFERROR(VLOOKUP(A4872,'[2]CLASES-TEMPORADA 2022_2023-2023'!$A:$M,12,0),"")</f>
        <v/>
      </c>
      <c r="O4872" s="90" t="str">
        <f>IFERROR(VLOOKUP(A4872,'[2]CLASES-TEMPORADA 2022_2023-2023'!$A:$M,13,0),"")</f>
        <v/>
      </c>
    </row>
    <row r="4873" spans="1:15" s="95" customFormat="1" x14ac:dyDescent="0.2">
      <c r="A4873" s="116">
        <v>1356</v>
      </c>
      <c r="B4873" s="90" t="s">
        <v>8750</v>
      </c>
      <c r="C4873" s="90" t="s">
        <v>1419</v>
      </c>
      <c r="D4873" s="90" t="s">
        <v>8072</v>
      </c>
      <c r="E4873" s="90" t="s">
        <v>8073</v>
      </c>
      <c r="F4873" s="90" t="s">
        <v>8074</v>
      </c>
      <c r="G4873" s="90" t="s">
        <v>18307</v>
      </c>
      <c r="H4873" s="90" t="s">
        <v>913</v>
      </c>
      <c r="I4873" s="90" t="s">
        <v>1201</v>
      </c>
      <c r="J4873" s="116">
        <v>10314</v>
      </c>
      <c r="K4873" s="90" t="s">
        <v>1963</v>
      </c>
      <c r="L4873" s="90" t="s">
        <v>587</v>
      </c>
      <c r="M4873" s="94" t="str">
        <f t="shared" si="79"/>
        <v>FONTANET F. Xavier</v>
      </c>
      <c r="N4873" s="94" t="str">
        <f>IFERROR(VLOOKUP(A4873,'[2]CLASES-TEMPORADA 2022_2023-2023'!$A:$M,12,0),"")</f>
        <v/>
      </c>
      <c r="O4873" s="90" t="str">
        <f>IFERROR(VLOOKUP(A4873,'[2]CLASES-TEMPORADA 2022_2023-2023'!$A:$M,13,0),"")</f>
        <v/>
      </c>
    </row>
    <row r="4874" spans="1:15" s="95" customFormat="1" x14ac:dyDescent="0.2">
      <c r="A4874" s="116">
        <v>1353</v>
      </c>
      <c r="B4874" s="90" t="s">
        <v>8750</v>
      </c>
      <c r="C4874" s="90" t="s">
        <v>8075</v>
      </c>
      <c r="D4874" s="90" t="s">
        <v>917</v>
      </c>
      <c r="E4874" s="90" t="s">
        <v>109</v>
      </c>
      <c r="F4874" s="90" t="s">
        <v>8076</v>
      </c>
      <c r="G4874" s="90" t="s">
        <v>18308</v>
      </c>
      <c r="H4874" s="90" t="s">
        <v>913</v>
      </c>
      <c r="I4874" s="90" t="s">
        <v>1203</v>
      </c>
      <c r="J4874" s="116">
        <v>10055</v>
      </c>
      <c r="K4874" s="90" t="s">
        <v>1963</v>
      </c>
      <c r="L4874" s="90" t="s">
        <v>585</v>
      </c>
      <c r="M4874" s="94" t="str">
        <f t="shared" si="79"/>
        <v>MIRA Juan Carlos</v>
      </c>
      <c r="N4874" s="94" t="str">
        <f>IFERROR(VLOOKUP(A4874,'[2]CLASES-TEMPORADA 2022_2023-2023'!$A:$M,12,0),"")</f>
        <v/>
      </c>
      <c r="O4874" s="90" t="str">
        <f>IFERROR(VLOOKUP(A4874,'[2]CLASES-TEMPORADA 2022_2023-2023'!$A:$M,13,0),"")</f>
        <v/>
      </c>
    </row>
    <row r="4875" spans="1:15" s="95" customFormat="1" x14ac:dyDescent="0.2">
      <c r="A4875" s="116">
        <v>1350</v>
      </c>
      <c r="B4875" s="90" t="s">
        <v>8750</v>
      </c>
      <c r="C4875" s="90" t="s">
        <v>60</v>
      </c>
      <c r="D4875" s="90" t="s">
        <v>1660</v>
      </c>
      <c r="E4875" s="90" t="s">
        <v>45</v>
      </c>
      <c r="F4875" s="90" t="s">
        <v>8684</v>
      </c>
      <c r="G4875" s="90" t="s">
        <v>18309</v>
      </c>
      <c r="H4875" s="90" t="s">
        <v>920</v>
      </c>
      <c r="I4875" s="90" t="s">
        <v>1157</v>
      </c>
      <c r="J4875" s="116">
        <v>535</v>
      </c>
      <c r="K4875" s="90" t="s">
        <v>1963</v>
      </c>
      <c r="L4875" s="90" t="s">
        <v>520</v>
      </c>
      <c r="M4875" s="94" t="str">
        <f t="shared" si="79"/>
        <v>DOMINGUEZ Jose</v>
      </c>
      <c r="N4875" s="94" t="str">
        <f>IFERROR(VLOOKUP(A4875,'[2]CLASES-TEMPORADA 2022_2023-2023'!$A:$M,12,0),"")</f>
        <v/>
      </c>
      <c r="O4875" s="90" t="str">
        <f>IFERROR(VLOOKUP(A4875,'[2]CLASES-TEMPORADA 2022_2023-2023'!$A:$M,13,0),"")</f>
        <v/>
      </c>
    </row>
    <row r="4876" spans="1:15" s="95" customFormat="1" x14ac:dyDescent="0.2">
      <c r="A4876" s="116">
        <v>1346</v>
      </c>
      <c r="B4876" s="90" t="s">
        <v>8750</v>
      </c>
      <c r="C4876" s="90" t="s">
        <v>8078</v>
      </c>
      <c r="D4876" s="90" t="s">
        <v>8079</v>
      </c>
      <c r="E4876" s="90" t="s">
        <v>8080</v>
      </c>
      <c r="F4876" s="90" t="s">
        <v>8081</v>
      </c>
      <c r="G4876" s="90" t="s">
        <v>18310</v>
      </c>
      <c r="H4876" s="90" t="s">
        <v>913</v>
      </c>
      <c r="I4876" s="90" t="s">
        <v>1154</v>
      </c>
      <c r="J4876" s="116">
        <v>256</v>
      </c>
      <c r="K4876" s="90" t="s">
        <v>1963</v>
      </c>
      <c r="L4876" s="90" t="s">
        <v>587</v>
      </c>
      <c r="M4876" s="94" t="str">
        <f t="shared" si="79"/>
        <v>BARLAM Valenti</v>
      </c>
      <c r="N4876" s="94" t="str">
        <f>IFERROR(VLOOKUP(A4876,'[2]CLASES-TEMPORADA 2022_2023-2023'!$A:$M,12,0),"")</f>
        <v/>
      </c>
      <c r="O4876" s="90" t="str">
        <f>IFERROR(VLOOKUP(A4876,'[2]CLASES-TEMPORADA 2022_2023-2023'!$A:$M,13,0),"")</f>
        <v/>
      </c>
    </row>
    <row r="4877" spans="1:15" s="95" customFormat="1" x14ac:dyDescent="0.2">
      <c r="A4877" s="116">
        <v>1343</v>
      </c>
      <c r="B4877" s="90" t="s">
        <v>8750</v>
      </c>
      <c r="C4877" s="90" t="s">
        <v>25</v>
      </c>
      <c r="D4877" s="90" t="s">
        <v>21</v>
      </c>
      <c r="E4877" s="90" t="s">
        <v>47</v>
      </c>
      <c r="F4877" s="90" t="s">
        <v>8082</v>
      </c>
      <c r="G4877" s="90" t="s">
        <v>18311</v>
      </c>
      <c r="H4877" s="90" t="s">
        <v>913</v>
      </c>
      <c r="I4877" s="90" t="s">
        <v>1225</v>
      </c>
      <c r="J4877" s="116">
        <v>536</v>
      </c>
      <c r="K4877" s="90" t="s">
        <v>1963</v>
      </c>
      <c r="L4877" s="90" t="s">
        <v>185</v>
      </c>
      <c r="M4877" s="94" t="str">
        <f t="shared" si="79"/>
        <v>MARTINEZ Mateo</v>
      </c>
      <c r="N4877" s="94" t="str">
        <f>IFERROR(VLOOKUP(A4877,'[2]CLASES-TEMPORADA 2022_2023-2023'!$A:$M,12,0),"")</f>
        <v/>
      </c>
      <c r="O4877" s="90" t="str">
        <f>IFERROR(VLOOKUP(A4877,'[2]CLASES-TEMPORADA 2022_2023-2023'!$A:$M,13,0),"")</f>
        <v/>
      </c>
    </row>
    <row r="4878" spans="1:15" s="95" customFormat="1" x14ac:dyDescent="0.2">
      <c r="A4878" s="116">
        <v>1336</v>
      </c>
      <c r="B4878" s="90" t="s">
        <v>8750</v>
      </c>
      <c r="C4878" s="90" t="s">
        <v>1355</v>
      </c>
      <c r="D4878" s="90" t="s">
        <v>1356</v>
      </c>
      <c r="E4878" s="90" t="s">
        <v>148</v>
      </c>
      <c r="F4878" s="90" t="s">
        <v>8083</v>
      </c>
      <c r="G4878" s="90" t="s">
        <v>18312</v>
      </c>
      <c r="H4878" s="90" t="s">
        <v>909</v>
      </c>
      <c r="I4878" s="90" t="s">
        <v>2681</v>
      </c>
      <c r="J4878" s="116">
        <v>180</v>
      </c>
      <c r="K4878" s="90" t="s">
        <v>1963</v>
      </c>
      <c r="L4878" s="90" t="s">
        <v>591</v>
      </c>
      <c r="M4878" s="94" t="str">
        <f t="shared" si="79"/>
        <v>MACHADO Jesus Maria</v>
      </c>
      <c r="N4878" s="94" t="str">
        <f>IFERROR(VLOOKUP(A4878,'[2]CLASES-TEMPORADA 2022_2023-2023'!$A:$M,12,0),"")</f>
        <v/>
      </c>
      <c r="O4878" s="90" t="str">
        <f>IFERROR(VLOOKUP(A4878,'[2]CLASES-TEMPORADA 2022_2023-2023'!$A:$M,13,0),"")</f>
        <v/>
      </c>
    </row>
    <row r="4879" spans="1:15" s="95" customFormat="1" x14ac:dyDescent="0.2">
      <c r="A4879" s="116">
        <v>1335</v>
      </c>
      <c r="B4879" s="90" t="s">
        <v>8750</v>
      </c>
      <c r="C4879" s="90" t="s">
        <v>100</v>
      </c>
      <c r="D4879" s="90" t="s">
        <v>36</v>
      </c>
      <c r="E4879" s="90" t="s">
        <v>45</v>
      </c>
      <c r="F4879" s="90" t="s">
        <v>8084</v>
      </c>
      <c r="G4879" s="90" t="s">
        <v>18313</v>
      </c>
      <c r="H4879" s="90" t="s">
        <v>920</v>
      </c>
      <c r="I4879" s="90" t="s">
        <v>3640</v>
      </c>
      <c r="J4879" s="116">
        <v>507</v>
      </c>
      <c r="K4879" s="90" t="s">
        <v>1963</v>
      </c>
      <c r="L4879" s="90" t="s">
        <v>602</v>
      </c>
      <c r="M4879" s="94" t="str">
        <f t="shared" si="79"/>
        <v>LOZANO Jose</v>
      </c>
      <c r="N4879" s="94" t="str">
        <f>IFERROR(VLOOKUP(A4879,'[2]CLASES-TEMPORADA 2022_2023-2023'!$A:$M,12,0),"")</f>
        <v/>
      </c>
      <c r="O4879" s="90" t="str">
        <f>IFERROR(VLOOKUP(A4879,'[2]CLASES-TEMPORADA 2022_2023-2023'!$A:$M,13,0),"")</f>
        <v/>
      </c>
    </row>
    <row r="4880" spans="1:15" s="95" customFormat="1" x14ac:dyDescent="0.2">
      <c r="A4880" s="116">
        <v>1331</v>
      </c>
      <c r="B4880" s="90" t="s">
        <v>8750</v>
      </c>
      <c r="C4880" s="90" t="s">
        <v>1784</v>
      </c>
      <c r="D4880" s="90" t="s">
        <v>1785</v>
      </c>
      <c r="E4880" s="90" t="s">
        <v>1426</v>
      </c>
      <c r="F4880" s="90" t="s">
        <v>8085</v>
      </c>
      <c r="G4880" s="90" t="s">
        <v>18314</v>
      </c>
      <c r="H4880" s="90" t="s">
        <v>913</v>
      </c>
      <c r="I4880" s="90" t="s">
        <v>1164</v>
      </c>
      <c r="J4880" s="116">
        <v>643</v>
      </c>
      <c r="K4880" s="90" t="s">
        <v>1963</v>
      </c>
      <c r="L4880" s="90" t="s">
        <v>587</v>
      </c>
      <c r="M4880" s="94" t="str">
        <f t="shared" si="79"/>
        <v>REGINCOS Albert</v>
      </c>
      <c r="N4880" s="94" t="str">
        <f>IFERROR(VLOOKUP(A4880,'[2]CLASES-TEMPORADA 2022_2023-2023'!$A:$M,12,0),"")</f>
        <v/>
      </c>
      <c r="O4880" s="90" t="str">
        <f>IFERROR(VLOOKUP(A4880,'[2]CLASES-TEMPORADA 2022_2023-2023'!$A:$M,13,0),"")</f>
        <v/>
      </c>
    </row>
    <row r="4881" spans="1:15" s="95" customFormat="1" x14ac:dyDescent="0.2">
      <c r="A4881" s="116">
        <v>1330</v>
      </c>
      <c r="B4881" s="90" t="s">
        <v>8750</v>
      </c>
      <c r="C4881" s="90" t="s">
        <v>29</v>
      </c>
      <c r="D4881" s="90" t="s">
        <v>100</v>
      </c>
      <c r="E4881" s="90" t="s">
        <v>50</v>
      </c>
      <c r="F4881" s="90" t="s">
        <v>8086</v>
      </c>
      <c r="G4881" s="90" t="s">
        <v>18315</v>
      </c>
      <c r="H4881" s="90" t="s">
        <v>920</v>
      </c>
      <c r="I4881" s="90" t="s">
        <v>3640</v>
      </c>
      <c r="J4881" s="116">
        <v>507</v>
      </c>
      <c r="K4881" s="90" t="s">
        <v>1963</v>
      </c>
      <c r="L4881" s="90" t="s">
        <v>602</v>
      </c>
      <c r="M4881" s="94" t="str">
        <f t="shared" si="79"/>
        <v>SANCHEZ Joaquin</v>
      </c>
      <c r="N4881" s="94" t="str">
        <f>IFERROR(VLOOKUP(A4881,'[2]CLASES-TEMPORADA 2022_2023-2023'!$A:$M,12,0),"")</f>
        <v/>
      </c>
      <c r="O4881" s="90" t="str">
        <f>IFERROR(VLOOKUP(A4881,'[2]CLASES-TEMPORADA 2022_2023-2023'!$A:$M,13,0),"")</f>
        <v/>
      </c>
    </row>
    <row r="4882" spans="1:15" s="95" customFormat="1" x14ac:dyDescent="0.2">
      <c r="A4882" s="116">
        <v>1328</v>
      </c>
      <c r="B4882" s="90" t="s">
        <v>8750</v>
      </c>
      <c r="C4882" s="90" t="s">
        <v>1362</v>
      </c>
      <c r="D4882" s="90" t="s">
        <v>1363</v>
      </c>
      <c r="E4882" s="90" t="s">
        <v>24</v>
      </c>
      <c r="F4882" s="90" t="s">
        <v>8088</v>
      </c>
      <c r="G4882" s="90" t="s">
        <v>18316</v>
      </c>
      <c r="H4882" s="90" t="s">
        <v>913</v>
      </c>
      <c r="I4882" s="90" t="s">
        <v>1159</v>
      </c>
      <c r="J4882" s="116">
        <v>259</v>
      </c>
      <c r="K4882" s="90" t="s">
        <v>1963</v>
      </c>
      <c r="L4882" s="90" t="s">
        <v>587</v>
      </c>
      <c r="M4882" s="94" t="str">
        <f t="shared" si="79"/>
        <v>LUCO Daniel</v>
      </c>
      <c r="N4882" s="94" t="str">
        <f>IFERROR(VLOOKUP(A4882,'[2]CLASES-TEMPORADA 2022_2023-2023'!$A:$M,12,0),"")</f>
        <v/>
      </c>
      <c r="O4882" s="90" t="str">
        <f>IFERROR(VLOOKUP(A4882,'[2]CLASES-TEMPORADA 2022_2023-2023'!$A:$M,13,0),"")</f>
        <v/>
      </c>
    </row>
    <row r="4883" spans="1:15" s="95" customFormat="1" x14ac:dyDescent="0.2">
      <c r="A4883" s="116">
        <v>1324</v>
      </c>
      <c r="B4883" s="90" t="s">
        <v>8750</v>
      </c>
      <c r="C4883" s="90" t="s">
        <v>1734</v>
      </c>
      <c r="D4883" s="90" t="s">
        <v>8089</v>
      </c>
      <c r="E4883" s="90" t="s">
        <v>77</v>
      </c>
      <c r="F4883" s="90" t="s">
        <v>8090</v>
      </c>
      <c r="G4883" s="90" t="s">
        <v>18317</v>
      </c>
      <c r="H4883" s="90" t="s">
        <v>909</v>
      </c>
      <c r="I4883" s="90" t="s">
        <v>955</v>
      </c>
      <c r="J4883" s="116">
        <v>331</v>
      </c>
      <c r="K4883" s="90" t="s">
        <v>1963</v>
      </c>
      <c r="L4883" s="90" t="s">
        <v>588</v>
      </c>
      <c r="M4883" s="94" t="str">
        <f t="shared" si="79"/>
        <v>ECHEVERRIA Alberto</v>
      </c>
      <c r="N4883" s="94" t="str">
        <f>IFERROR(VLOOKUP(A4883,'[2]CLASES-TEMPORADA 2022_2023-2023'!$A:$M,12,0),"")</f>
        <v/>
      </c>
      <c r="O4883" s="90" t="str">
        <f>IFERROR(VLOOKUP(A4883,'[2]CLASES-TEMPORADA 2022_2023-2023'!$A:$M,13,0),"")</f>
        <v/>
      </c>
    </row>
    <row r="4884" spans="1:15" s="95" customFormat="1" x14ac:dyDescent="0.2">
      <c r="A4884" s="116">
        <v>1319</v>
      </c>
      <c r="B4884" s="90" t="s">
        <v>8750</v>
      </c>
      <c r="C4884" s="90" t="s">
        <v>3717</v>
      </c>
      <c r="D4884" s="90" t="s">
        <v>1474</v>
      </c>
      <c r="E4884" s="90" t="s">
        <v>4111</v>
      </c>
      <c r="F4884" s="90" t="s">
        <v>8091</v>
      </c>
      <c r="G4884" s="90" t="s">
        <v>18318</v>
      </c>
      <c r="H4884" s="90" t="s">
        <v>913</v>
      </c>
      <c r="I4884" s="90" t="s">
        <v>1177</v>
      </c>
      <c r="J4884" s="116">
        <v>80</v>
      </c>
      <c r="K4884" s="90" t="s">
        <v>1963</v>
      </c>
      <c r="L4884" s="90" t="s">
        <v>185</v>
      </c>
      <c r="M4884" s="94" t="str">
        <f t="shared" si="79"/>
        <v>URIBE Esteban</v>
      </c>
      <c r="N4884" s="94" t="str">
        <f>IFERROR(VLOOKUP(A4884,'[2]CLASES-TEMPORADA 2022_2023-2023'!$A:$M,12,0),"")</f>
        <v/>
      </c>
      <c r="O4884" s="90" t="str">
        <f>IFERROR(VLOOKUP(A4884,'[2]CLASES-TEMPORADA 2022_2023-2023'!$A:$M,13,0),"")</f>
        <v/>
      </c>
    </row>
    <row r="4885" spans="1:15" s="95" customFormat="1" x14ac:dyDescent="0.2">
      <c r="A4885" s="116">
        <v>1318</v>
      </c>
      <c r="B4885" s="90" t="s">
        <v>8750</v>
      </c>
      <c r="C4885" s="90" t="s">
        <v>8092</v>
      </c>
      <c r="D4885" s="90" t="s">
        <v>1316</v>
      </c>
      <c r="E4885" s="90" t="s">
        <v>8093</v>
      </c>
      <c r="F4885" s="90" t="s">
        <v>8094</v>
      </c>
      <c r="G4885" s="90" t="s">
        <v>18319</v>
      </c>
      <c r="H4885" s="90" t="s">
        <v>913</v>
      </c>
      <c r="I4885" s="90" t="s">
        <v>1136</v>
      </c>
      <c r="J4885" s="116">
        <v>291</v>
      </c>
      <c r="K4885" s="90" t="s">
        <v>1963</v>
      </c>
      <c r="L4885" s="90" t="s">
        <v>587</v>
      </c>
      <c r="M4885" s="94" t="str">
        <f t="shared" si="79"/>
        <v>OSUNA Fco. Jose</v>
      </c>
      <c r="N4885" s="94" t="str">
        <f>IFERROR(VLOOKUP(A4885,'[2]CLASES-TEMPORADA 2022_2023-2023'!$A:$M,12,0),"")</f>
        <v/>
      </c>
      <c r="O4885" s="90" t="str">
        <f>IFERROR(VLOOKUP(A4885,'[2]CLASES-TEMPORADA 2022_2023-2023'!$A:$M,13,0),"")</f>
        <v/>
      </c>
    </row>
    <row r="4886" spans="1:15" s="95" customFormat="1" x14ac:dyDescent="0.2">
      <c r="A4886" s="116">
        <v>1316</v>
      </c>
      <c r="B4886" s="90" t="s">
        <v>8750</v>
      </c>
      <c r="C4886" s="90" t="s">
        <v>84</v>
      </c>
      <c r="D4886" s="90" t="s">
        <v>26</v>
      </c>
      <c r="E4886" s="90" t="s">
        <v>24</v>
      </c>
      <c r="F4886" s="90" t="s">
        <v>8095</v>
      </c>
      <c r="G4886" s="90" t="s">
        <v>18320</v>
      </c>
      <c r="H4886" s="90" t="s">
        <v>920</v>
      </c>
      <c r="I4886" s="90" t="s">
        <v>1256</v>
      </c>
      <c r="J4886" s="116">
        <v>10164</v>
      </c>
      <c r="K4886" s="90" t="s">
        <v>1963</v>
      </c>
      <c r="L4886" s="90" t="s">
        <v>604</v>
      </c>
      <c r="M4886" s="94" t="str">
        <f t="shared" si="79"/>
        <v>GONZALEZ Daniel</v>
      </c>
      <c r="N4886" s="94" t="str">
        <f>IFERROR(VLOOKUP(A4886,'[2]CLASES-TEMPORADA 2022_2023-2023'!$A:$M,12,0),"")</f>
        <v/>
      </c>
      <c r="O4886" s="90" t="str">
        <f>IFERROR(VLOOKUP(A4886,'[2]CLASES-TEMPORADA 2022_2023-2023'!$A:$M,13,0),"")</f>
        <v/>
      </c>
    </row>
    <row r="4887" spans="1:15" s="95" customFormat="1" x14ac:dyDescent="0.2">
      <c r="A4887" s="116">
        <v>1313</v>
      </c>
      <c r="B4887" s="90" t="s">
        <v>8750</v>
      </c>
      <c r="C4887" s="90" t="s">
        <v>62</v>
      </c>
      <c r="D4887" s="90" t="s">
        <v>1577</v>
      </c>
      <c r="E4887" s="90" t="s">
        <v>24</v>
      </c>
      <c r="F4887" s="90" t="s">
        <v>8096</v>
      </c>
      <c r="G4887" s="90" t="s">
        <v>18321</v>
      </c>
      <c r="H4887" s="90" t="s">
        <v>913</v>
      </c>
      <c r="I4887" s="90" t="s">
        <v>1136</v>
      </c>
      <c r="J4887" s="116">
        <v>291</v>
      </c>
      <c r="K4887" s="90" t="s">
        <v>1963</v>
      </c>
      <c r="L4887" s="90" t="s">
        <v>587</v>
      </c>
      <c r="M4887" s="94" t="str">
        <f t="shared" si="79"/>
        <v>CARBONELL Daniel</v>
      </c>
      <c r="N4887" s="94" t="str">
        <f>IFERROR(VLOOKUP(A4887,'[2]CLASES-TEMPORADA 2022_2023-2023'!$A:$M,12,0),"")</f>
        <v/>
      </c>
      <c r="O4887" s="90" t="str">
        <f>IFERROR(VLOOKUP(A4887,'[2]CLASES-TEMPORADA 2022_2023-2023'!$A:$M,13,0),"")</f>
        <v/>
      </c>
    </row>
    <row r="4888" spans="1:15" s="95" customFormat="1" x14ac:dyDescent="0.2">
      <c r="A4888" s="116">
        <v>1312</v>
      </c>
      <c r="B4888" s="90" t="s">
        <v>8750</v>
      </c>
      <c r="C4888" s="90" t="s">
        <v>1453</v>
      </c>
      <c r="D4888" s="90" t="s">
        <v>1870</v>
      </c>
      <c r="E4888" s="90" t="s">
        <v>4146</v>
      </c>
      <c r="F4888" s="90" t="s">
        <v>18322</v>
      </c>
      <c r="G4888" s="90" t="s">
        <v>18323</v>
      </c>
      <c r="H4888" s="90" t="s">
        <v>913</v>
      </c>
      <c r="I4888" s="90" t="s">
        <v>11089</v>
      </c>
      <c r="J4888" s="116">
        <v>192</v>
      </c>
      <c r="K4888" s="90" t="s">
        <v>1963</v>
      </c>
      <c r="L4888" s="90" t="s">
        <v>184</v>
      </c>
      <c r="M4888" s="94" t="str">
        <f t="shared" si="79"/>
        <v>ROSELLO Bernardo</v>
      </c>
      <c r="N4888" s="94" t="str">
        <f>IFERROR(VLOOKUP(A4888,'[2]CLASES-TEMPORADA 2022_2023-2023'!$A:$M,12,0),"")</f>
        <v/>
      </c>
      <c r="O4888" s="90" t="str">
        <f>IFERROR(VLOOKUP(A4888,'[2]CLASES-TEMPORADA 2022_2023-2023'!$A:$M,13,0),"")</f>
        <v/>
      </c>
    </row>
    <row r="4889" spans="1:15" s="95" customFormat="1" x14ac:dyDescent="0.2">
      <c r="A4889" s="116">
        <v>1306</v>
      </c>
      <c r="B4889" s="90" t="s">
        <v>8750</v>
      </c>
      <c r="C4889" s="90" t="s">
        <v>22</v>
      </c>
      <c r="D4889" s="90" t="s">
        <v>1717</v>
      </c>
      <c r="E4889" s="90" t="s">
        <v>2273</v>
      </c>
      <c r="F4889" s="90" t="s">
        <v>8097</v>
      </c>
      <c r="G4889" s="90" t="s">
        <v>18324</v>
      </c>
      <c r="H4889" s="90" t="s">
        <v>920</v>
      </c>
      <c r="I4889" s="90" t="s">
        <v>4126</v>
      </c>
      <c r="J4889" s="116">
        <v>702</v>
      </c>
      <c r="K4889" s="90" t="s">
        <v>1963</v>
      </c>
      <c r="L4889" s="90" t="s">
        <v>520</v>
      </c>
      <c r="M4889" s="94" t="str">
        <f t="shared" si="79"/>
        <v>FERNANDEZ Jose Angel</v>
      </c>
      <c r="N4889" s="94" t="str">
        <f>IFERROR(VLOOKUP(A4889,'[2]CLASES-TEMPORADA 2022_2023-2023'!$A:$M,12,0),"")</f>
        <v/>
      </c>
      <c r="O4889" s="90" t="str">
        <f>IFERROR(VLOOKUP(A4889,'[2]CLASES-TEMPORADA 2022_2023-2023'!$A:$M,13,0),"")</f>
        <v/>
      </c>
    </row>
    <row r="4890" spans="1:15" s="95" customFormat="1" x14ac:dyDescent="0.2">
      <c r="A4890" s="116">
        <v>1304</v>
      </c>
      <c r="B4890" s="90" t="s">
        <v>8750</v>
      </c>
      <c r="C4890" s="90" t="s">
        <v>26</v>
      </c>
      <c r="D4890" s="90" t="s">
        <v>1361</v>
      </c>
      <c r="E4890" s="90" t="s">
        <v>23</v>
      </c>
      <c r="F4890" s="90" t="s">
        <v>8098</v>
      </c>
      <c r="G4890" s="90" t="s">
        <v>18325</v>
      </c>
      <c r="H4890" s="90" t="s">
        <v>920</v>
      </c>
      <c r="I4890" s="90" t="s">
        <v>951</v>
      </c>
      <c r="J4890" s="116">
        <v>305</v>
      </c>
      <c r="K4890" s="90" t="s">
        <v>1963</v>
      </c>
      <c r="L4890" s="90" t="s">
        <v>583</v>
      </c>
      <c r="M4890" s="94" t="str">
        <f t="shared" si="79"/>
        <v>GOMEZ Manuel</v>
      </c>
      <c r="N4890" s="94" t="str">
        <f>IFERROR(VLOOKUP(A4890,'[2]CLASES-TEMPORADA 2022_2023-2023'!$A:$M,12,0),"")</f>
        <v/>
      </c>
      <c r="O4890" s="90" t="str">
        <f>IFERROR(VLOOKUP(A4890,'[2]CLASES-TEMPORADA 2022_2023-2023'!$A:$M,13,0),"")</f>
        <v/>
      </c>
    </row>
    <row r="4891" spans="1:15" s="95" customFormat="1" x14ac:dyDescent="0.2">
      <c r="A4891" s="116">
        <v>1301</v>
      </c>
      <c r="B4891" s="90" t="s">
        <v>8750</v>
      </c>
      <c r="C4891" s="90" t="s">
        <v>22</v>
      </c>
      <c r="D4891" s="90" t="s">
        <v>22</v>
      </c>
      <c r="E4891" s="90" t="s">
        <v>4258</v>
      </c>
      <c r="F4891" s="90" t="s">
        <v>8099</v>
      </c>
      <c r="G4891" s="90" t="s">
        <v>18326</v>
      </c>
      <c r="H4891" s="90" t="s">
        <v>920</v>
      </c>
      <c r="I4891" s="90" t="s">
        <v>1150</v>
      </c>
      <c r="J4891" s="116">
        <v>439</v>
      </c>
      <c r="K4891" s="90" t="s">
        <v>1963</v>
      </c>
      <c r="L4891" s="90" t="s">
        <v>583</v>
      </c>
      <c r="M4891" s="94" t="str">
        <f t="shared" si="79"/>
        <v>FERNANDEZ Miguel Angel</v>
      </c>
      <c r="N4891" s="94" t="str">
        <f>IFERROR(VLOOKUP(A4891,'[2]CLASES-TEMPORADA 2022_2023-2023'!$A:$M,12,0),"")</f>
        <v/>
      </c>
      <c r="O4891" s="90" t="str">
        <f>IFERROR(VLOOKUP(A4891,'[2]CLASES-TEMPORADA 2022_2023-2023'!$A:$M,13,0),"")</f>
        <v/>
      </c>
    </row>
    <row r="4892" spans="1:15" s="95" customFormat="1" x14ac:dyDescent="0.2">
      <c r="A4892" s="116">
        <v>1300</v>
      </c>
      <c r="B4892" s="90" t="s">
        <v>8750</v>
      </c>
      <c r="C4892" s="90" t="s">
        <v>1360</v>
      </c>
      <c r="D4892" s="90" t="s">
        <v>21</v>
      </c>
      <c r="E4892" s="90" t="s">
        <v>2827</v>
      </c>
      <c r="F4892" s="90" t="s">
        <v>5120</v>
      </c>
      <c r="G4892" s="90" t="s">
        <v>18327</v>
      </c>
      <c r="H4892" s="90" t="s">
        <v>913</v>
      </c>
      <c r="I4892" s="90" t="s">
        <v>1152</v>
      </c>
      <c r="J4892" s="116">
        <v>62</v>
      </c>
      <c r="K4892" s="90" t="s">
        <v>1963</v>
      </c>
      <c r="L4892" s="90" t="s">
        <v>588</v>
      </c>
      <c r="M4892" s="94" t="str">
        <f t="shared" si="79"/>
        <v>SANTAMARTA Victor Manuel</v>
      </c>
      <c r="N4892" s="94" t="str">
        <f>IFERROR(VLOOKUP(A4892,'[2]CLASES-TEMPORADA 2022_2023-2023'!$A:$M,12,0),"")</f>
        <v/>
      </c>
      <c r="O4892" s="90" t="str">
        <f>IFERROR(VLOOKUP(A4892,'[2]CLASES-TEMPORADA 2022_2023-2023'!$A:$M,13,0),"")</f>
        <v/>
      </c>
    </row>
    <row r="4893" spans="1:15" s="95" customFormat="1" x14ac:dyDescent="0.2">
      <c r="A4893" s="116">
        <v>1297</v>
      </c>
      <c r="B4893" s="90" t="s">
        <v>8750</v>
      </c>
      <c r="C4893" s="90" t="s">
        <v>32</v>
      </c>
      <c r="D4893" s="90" t="s">
        <v>18328</v>
      </c>
      <c r="E4893" s="90" t="s">
        <v>18329</v>
      </c>
      <c r="F4893" s="90" t="s">
        <v>6773</v>
      </c>
      <c r="G4893" s="90" t="s">
        <v>18330</v>
      </c>
      <c r="H4893" s="90" t="s">
        <v>909</v>
      </c>
      <c r="I4893" s="90" t="s">
        <v>946</v>
      </c>
      <c r="J4893" s="116">
        <v>268</v>
      </c>
      <c r="K4893" s="90" t="s">
        <v>2131</v>
      </c>
      <c r="L4893" s="90" t="s">
        <v>587</v>
      </c>
      <c r="M4893" s="94" t="str">
        <f t="shared" si="79"/>
        <v>SANTIAGO David Jose</v>
      </c>
      <c r="N4893" s="94" t="str">
        <f>IFERROR(VLOOKUP(A4893,'[2]CLASES-TEMPORADA 2022_2023-2023'!$A:$M,12,0),"")</f>
        <v/>
      </c>
      <c r="O4893" s="90" t="str">
        <f>IFERROR(VLOOKUP(A4893,'[2]CLASES-TEMPORADA 2022_2023-2023'!$A:$M,13,0),"")</f>
        <v/>
      </c>
    </row>
    <row r="4894" spans="1:15" s="95" customFormat="1" x14ac:dyDescent="0.2">
      <c r="A4894" s="116">
        <v>1293</v>
      </c>
      <c r="B4894" s="90" t="s">
        <v>8750</v>
      </c>
      <c r="C4894" s="90" t="s">
        <v>1359</v>
      </c>
      <c r="D4894" s="90" t="s">
        <v>38</v>
      </c>
      <c r="E4894" s="90" t="s">
        <v>4017</v>
      </c>
      <c r="F4894" s="90" t="s">
        <v>8100</v>
      </c>
      <c r="G4894" s="90" t="s">
        <v>18331</v>
      </c>
      <c r="H4894" s="90" t="s">
        <v>920</v>
      </c>
      <c r="I4894" s="90" t="s">
        <v>939</v>
      </c>
      <c r="J4894" s="116">
        <v>252</v>
      </c>
      <c r="K4894" s="90" t="s">
        <v>1963</v>
      </c>
      <c r="L4894" s="90" t="s">
        <v>587</v>
      </c>
      <c r="M4894" s="94" t="str">
        <f t="shared" si="79"/>
        <v>SUÑE Manel</v>
      </c>
      <c r="N4894" s="94" t="str">
        <f>IFERROR(VLOOKUP(A4894,'[2]CLASES-TEMPORADA 2022_2023-2023'!$A:$M,12,0),"")</f>
        <v/>
      </c>
      <c r="O4894" s="90" t="str">
        <f>IFERROR(VLOOKUP(A4894,'[2]CLASES-TEMPORADA 2022_2023-2023'!$A:$M,13,0),"")</f>
        <v/>
      </c>
    </row>
    <row r="4895" spans="1:15" s="95" customFormat="1" x14ac:dyDescent="0.2">
      <c r="A4895" s="116">
        <v>1290</v>
      </c>
      <c r="B4895" s="90" t="s">
        <v>8750</v>
      </c>
      <c r="C4895" s="90" t="s">
        <v>1358</v>
      </c>
      <c r="D4895" s="90" t="s">
        <v>995</v>
      </c>
      <c r="E4895" s="90" t="s">
        <v>126</v>
      </c>
      <c r="F4895" s="90" t="s">
        <v>8101</v>
      </c>
      <c r="G4895" s="90" t="s">
        <v>18332</v>
      </c>
      <c r="H4895" s="90" t="s">
        <v>920</v>
      </c>
      <c r="I4895" s="90" t="s">
        <v>1124</v>
      </c>
      <c r="J4895" s="116">
        <v>175</v>
      </c>
      <c r="K4895" s="90" t="s">
        <v>1963</v>
      </c>
      <c r="L4895" s="90" t="s">
        <v>520</v>
      </c>
      <c r="M4895" s="94" t="str">
        <f t="shared" si="79"/>
        <v>LOIS Pablo</v>
      </c>
      <c r="N4895" s="94" t="str">
        <f>IFERROR(VLOOKUP(A4895,'[2]CLASES-TEMPORADA 2022_2023-2023'!$A:$M,12,0),"")</f>
        <v/>
      </c>
      <c r="O4895" s="90" t="str">
        <f>IFERROR(VLOOKUP(A4895,'[2]CLASES-TEMPORADA 2022_2023-2023'!$A:$M,13,0),"")</f>
        <v/>
      </c>
    </row>
    <row r="4896" spans="1:15" s="95" customFormat="1" x14ac:dyDescent="0.2">
      <c r="A4896" s="116">
        <v>1287</v>
      </c>
      <c r="B4896" s="90" t="s">
        <v>8750</v>
      </c>
      <c r="C4896" s="90" t="s">
        <v>8102</v>
      </c>
      <c r="D4896" s="90" t="s">
        <v>4599</v>
      </c>
      <c r="E4896" s="90" t="s">
        <v>2040</v>
      </c>
      <c r="F4896" s="90" t="s">
        <v>8103</v>
      </c>
      <c r="G4896" s="90" t="s">
        <v>18333</v>
      </c>
      <c r="H4896" s="90" t="s">
        <v>920</v>
      </c>
      <c r="I4896" s="90" t="s">
        <v>1150</v>
      </c>
      <c r="J4896" s="116">
        <v>439</v>
      </c>
      <c r="K4896" s="90" t="s">
        <v>1963</v>
      </c>
      <c r="L4896" s="90" t="s">
        <v>583</v>
      </c>
      <c r="M4896" s="94" t="str">
        <f t="shared" si="79"/>
        <v>VADILLO Juan</v>
      </c>
      <c r="N4896" s="94" t="str">
        <f>IFERROR(VLOOKUP(A4896,'[2]CLASES-TEMPORADA 2022_2023-2023'!$A:$M,12,0),"")</f>
        <v/>
      </c>
      <c r="O4896" s="90" t="str">
        <f>IFERROR(VLOOKUP(A4896,'[2]CLASES-TEMPORADA 2022_2023-2023'!$A:$M,13,0),"")</f>
        <v/>
      </c>
    </row>
    <row r="4897" spans="1:15" s="95" customFormat="1" x14ac:dyDescent="0.2">
      <c r="A4897" s="116">
        <v>1285</v>
      </c>
      <c r="B4897" s="90" t="s">
        <v>8750</v>
      </c>
      <c r="C4897" s="90" t="s">
        <v>18334</v>
      </c>
      <c r="D4897" s="90" t="s">
        <v>138</v>
      </c>
      <c r="E4897" s="90" t="s">
        <v>8691</v>
      </c>
      <c r="F4897" s="90" t="s">
        <v>18335</v>
      </c>
      <c r="G4897" s="90" t="s">
        <v>18336</v>
      </c>
      <c r="H4897" s="90" t="s">
        <v>909</v>
      </c>
      <c r="I4897" s="90" t="s">
        <v>1143</v>
      </c>
      <c r="J4897" s="116">
        <v>76</v>
      </c>
      <c r="K4897" s="90" t="s">
        <v>1963</v>
      </c>
      <c r="L4897" s="90" t="s">
        <v>583</v>
      </c>
      <c r="M4897" s="94" t="str">
        <f t="shared" si="79"/>
        <v>SIGUENZA Jesus Antonio</v>
      </c>
      <c r="N4897" s="94" t="str">
        <f>IFERROR(VLOOKUP(A4897,'[2]CLASES-TEMPORADA 2022_2023-2023'!$A:$M,12,0),"")</f>
        <v/>
      </c>
      <c r="O4897" s="90" t="str">
        <f>IFERROR(VLOOKUP(A4897,'[2]CLASES-TEMPORADA 2022_2023-2023'!$A:$M,13,0),"")</f>
        <v/>
      </c>
    </row>
    <row r="4898" spans="1:15" s="95" customFormat="1" x14ac:dyDescent="0.2">
      <c r="A4898" s="116">
        <v>1278</v>
      </c>
      <c r="B4898" s="90" t="s">
        <v>8750</v>
      </c>
      <c r="C4898" s="90" t="s">
        <v>21</v>
      </c>
      <c r="D4898" s="90" t="s">
        <v>1357</v>
      </c>
      <c r="E4898" s="90" t="s">
        <v>57</v>
      </c>
      <c r="F4898" s="90" t="s">
        <v>8104</v>
      </c>
      <c r="G4898" s="90" t="s">
        <v>18337</v>
      </c>
      <c r="H4898" s="90" t="s">
        <v>920</v>
      </c>
      <c r="I4898" s="90" t="s">
        <v>2495</v>
      </c>
      <c r="J4898" s="116">
        <v>10193</v>
      </c>
      <c r="K4898" s="90" t="s">
        <v>1963</v>
      </c>
      <c r="L4898" s="90" t="s">
        <v>588</v>
      </c>
      <c r="M4898" s="94" t="str">
        <f t="shared" si="79"/>
        <v>GARCIA Fernando</v>
      </c>
      <c r="N4898" s="94" t="str">
        <f>IFERROR(VLOOKUP(A4898,'[2]CLASES-TEMPORADA 2022_2023-2023'!$A:$M,12,0),"")</f>
        <v/>
      </c>
      <c r="O4898" s="90" t="str">
        <f>IFERROR(VLOOKUP(A4898,'[2]CLASES-TEMPORADA 2022_2023-2023'!$A:$M,13,0),"")</f>
        <v/>
      </c>
    </row>
    <row r="4899" spans="1:15" s="95" customFormat="1" x14ac:dyDescent="0.2">
      <c r="A4899" s="116">
        <v>1277</v>
      </c>
      <c r="B4899" s="90" t="s">
        <v>8750</v>
      </c>
      <c r="C4899" s="90" t="s">
        <v>8105</v>
      </c>
      <c r="D4899" s="90" t="s">
        <v>8106</v>
      </c>
      <c r="E4899" s="90" t="s">
        <v>3581</v>
      </c>
      <c r="F4899" s="90" t="s">
        <v>8107</v>
      </c>
      <c r="G4899" s="90" t="s">
        <v>18338</v>
      </c>
      <c r="H4899" s="90" t="s">
        <v>920</v>
      </c>
      <c r="I4899" s="90" t="s">
        <v>1147</v>
      </c>
      <c r="J4899" s="116">
        <v>288</v>
      </c>
      <c r="K4899" s="90" t="s">
        <v>1963</v>
      </c>
      <c r="L4899" s="90" t="s">
        <v>627</v>
      </c>
      <c r="M4899" s="94" t="str">
        <f t="shared" si="79"/>
        <v>IRISO Iñigo</v>
      </c>
      <c r="N4899" s="94" t="str">
        <f>IFERROR(VLOOKUP(A4899,'[2]CLASES-TEMPORADA 2022_2023-2023'!$A:$M,12,0),"")</f>
        <v/>
      </c>
      <c r="O4899" s="90" t="str">
        <f>IFERROR(VLOOKUP(A4899,'[2]CLASES-TEMPORADA 2022_2023-2023'!$A:$M,13,0),"")</f>
        <v/>
      </c>
    </row>
    <row r="4900" spans="1:15" s="95" customFormat="1" x14ac:dyDescent="0.2">
      <c r="A4900" s="116">
        <v>1269</v>
      </c>
      <c r="B4900" s="90" t="s">
        <v>8750</v>
      </c>
      <c r="C4900" s="90" t="s">
        <v>1783</v>
      </c>
      <c r="D4900" s="90" t="s">
        <v>69</v>
      </c>
      <c r="E4900" s="90" t="s">
        <v>94</v>
      </c>
      <c r="F4900" s="90" t="s">
        <v>8108</v>
      </c>
      <c r="G4900" s="90" t="s">
        <v>18339</v>
      </c>
      <c r="H4900" s="90" t="s">
        <v>909</v>
      </c>
      <c r="I4900" s="90" t="s">
        <v>947</v>
      </c>
      <c r="J4900" s="116">
        <v>274</v>
      </c>
      <c r="K4900" s="90" t="s">
        <v>1963</v>
      </c>
      <c r="L4900" s="90" t="s">
        <v>588</v>
      </c>
      <c r="M4900" s="94" t="str">
        <f t="shared" si="79"/>
        <v>ARENAS Eduardo</v>
      </c>
      <c r="N4900" s="94" t="str">
        <f>IFERROR(VLOOKUP(A4900,'[2]CLASES-TEMPORADA 2022_2023-2023'!$A:$M,12,0),"")</f>
        <v/>
      </c>
      <c r="O4900" s="90" t="str">
        <f>IFERROR(VLOOKUP(A4900,'[2]CLASES-TEMPORADA 2022_2023-2023'!$A:$M,13,0),"")</f>
        <v/>
      </c>
    </row>
    <row r="4901" spans="1:15" s="95" customFormat="1" x14ac:dyDescent="0.2">
      <c r="A4901" s="116">
        <v>1266</v>
      </c>
      <c r="B4901" s="90" t="s">
        <v>8750</v>
      </c>
      <c r="C4901" s="90" t="s">
        <v>8109</v>
      </c>
      <c r="D4901" s="90" t="s">
        <v>8110</v>
      </c>
      <c r="E4901" s="90" t="s">
        <v>2418</v>
      </c>
      <c r="F4901" s="90" t="s">
        <v>8111</v>
      </c>
      <c r="G4901" s="90" t="s">
        <v>18340</v>
      </c>
      <c r="H4901" s="90" t="s">
        <v>913</v>
      </c>
      <c r="I4901" s="90" t="s">
        <v>1015</v>
      </c>
      <c r="J4901" s="116">
        <v>10154</v>
      </c>
      <c r="K4901" s="90" t="s">
        <v>1963</v>
      </c>
      <c r="L4901" s="90" t="s">
        <v>583</v>
      </c>
      <c r="M4901" s="94" t="str">
        <f t="shared" si="79"/>
        <v>URIBARRI Jon</v>
      </c>
      <c r="N4901" s="94" t="str">
        <f>IFERROR(VLOOKUP(A4901,'[2]CLASES-TEMPORADA 2022_2023-2023'!$A:$M,12,0),"")</f>
        <v/>
      </c>
      <c r="O4901" s="90" t="str">
        <f>IFERROR(VLOOKUP(A4901,'[2]CLASES-TEMPORADA 2022_2023-2023'!$A:$M,13,0),"")</f>
        <v/>
      </c>
    </row>
    <row r="4902" spans="1:15" s="95" customFormat="1" x14ac:dyDescent="0.2">
      <c r="A4902" s="116">
        <v>1250</v>
      </c>
      <c r="B4902" s="90" t="s">
        <v>8750</v>
      </c>
      <c r="C4902" s="90" t="s">
        <v>1319</v>
      </c>
      <c r="D4902" s="90" t="s">
        <v>69</v>
      </c>
      <c r="E4902" s="90" t="s">
        <v>43</v>
      </c>
      <c r="F4902" s="90" t="s">
        <v>8114</v>
      </c>
      <c r="G4902" s="90" t="s">
        <v>14485</v>
      </c>
      <c r="H4902" s="90" t="s">
        <v>920</v>
      </c>
      <c r="I4902" s="90" t="s">
        <v>974</v>
      </c>
      <c r="J4902" s="116">
        <v>538</v>
      </c>
      <c r="K4902" s="90" t="s">
        <v>1963</v>
      </c>
      <c r="L4902" s="90" t="s">
        <v>587</v>
      </c>
      <c r="M4902" s="94" t="str">
        <f t="shared" si="79"/>
        <v>OÑA Antonio</v>
      </c>
      <c r="N4902" s="94" t="str">
        <f>IFERROR(VLOOKUP(A4902,'[2]CLASES-TEMPORADA 2022_2023-2023'!$A:$M,12,0),"")</f>
        <v/>
      </c>
      <c r="O4902" s="90" t="str">
        <f>IFERROR(VLOOKUP(A4902,'[2]CLASES-TEMPORADA 2022_2023-2023'!$A:$M,13,0),"")</f>
        <v/>
      </c>
    </row>
    <row r="4903" spans="1:15" s="95" customFormat="1" x14ac:dyDescent="0.2">
      <c r="A4903" s="116">
        <v>1249</v>
      </c>
      <c r="B4903" s="90" t="s">
        <v>8750</v>
      </c>
      <c r="C4903" s="90" t="s">
        <v>1333</v>
      </c>
      <c r="D4903" s="90" t="s">
        <v>1334</v>
      </c>
      <c r="E4903" s="90" t="s">
        <v>6353</v>
      </c>
      <c r="F4903" s="90" t="s">
        <v>8115</v>
      </c>
      <c r="G4903" s="90" t="s">
        <v>18341</v>
      </c>
      <c r="H4903" s="90" t="s">
        <v>913</v>
      </c>
      <c r="I4903" s="90" t="s">
        <v>930</v>
      </c>
      <c r="J4903" s="116">
        <v>138</v>
      </c>
      <c r="K4903" s="90" t="s">
        <v>1963</v>
      </c>
      <c r="L4903" s="90" t="s">
        <v>593</v>
      </c>
      <c r="M4903" s="94" t="str">
        <f t="shared" si="79"/>
        <v>VIÑA Jose Arturo</v>
      </c>
      <c r="N4903" s="94" t="str">
        <f>IFERROR(VLOOKUP(A4903,'[2]CLASES-TEMPORADA 2022_2023-2023'!$A:$M,12,0),"")</f>
        <v/>
      </c>
      <c r="O4903" s="90" t="str">
        <f>IFERROR(VLOOKUP(A4903,'[2]CLASES-TEMPORADA 2022_2023-2023'!$A:$M,13,0),"")</f>
        <v/>
      </c>
    </row>
    <row r="4904" spans="1:15" s="95" customFormat="1" x14ac:dyDescent="0.2">
      <c r="A4904" s="116">
        <v>1248</v>
      </c>
      <c r="B4904" s="90" t="s">
        <v>8750</v>
      </c>
      <c r="C4904" s="90" t="s">
        <v>1545</v>
      </c>
      <c r="D4904" s="90" t="s">
        <v>46</v>
      </c>
      <c r="E4904" s="90" t="s">
        <v>5595</v>
      </c>
      <c r="F4904" s="90" t="s">
        <v>8115</v>
      </c>
      <c r="G4904" s="90" t="s">
        <v>18342</v>
      </c>
      <c r="H4904" s="90" t="s">
        <v>913</v>
      </c>
      <c r="I4904" s="90" t="s">
        <v>1161</v>
      </c>
      <c r="J4904" s="116">
        <v>10129</v>
      </c>
      <c r="K4904" s="90" t="s">
        <v>1963</v>
      </c>
      <c r="L4904" s="90" t="s">
        <v>598</v>
      </c>
      <c r="M4904" s="94" t="str">
        <f t="shared" si="79"/>
        <v>BURGOS Emilio</v>
      </c>
      <c r="N4904" s="94" t="str">
        <f>IFERROR(VLOOKUP(A4904,'[2]CLASES-TEMPORADA 2022_2023-2023'!$A:$M,12,0),"")</f>
        <v/>
      </c>
      <c r="O4904" s="90" t="str">
        <f>IFERROR(VLOOKUP(A4904,'[2]CLASES-TEMPORADA 2022_2023-2023'!$A:$M,13,0),"")</f>
        <v/>
      </c>
    </row>
    <row r="4905" spans="1:15" s="95" customFormat="1" x14ac:dyDescent="0.2">
      <c r="A4905" s="116">
        <v>1246</v>
      </c>
      <c r="B4905" s="90" t="s">
        <v>8750</v>
      </c>
      <c r="C4905" s="90" t="s">
        <v>5676</v>
      </c>
      <c r="D4905" s="90" t="s">
        <v>28</v>
      </c>
      <c r="E4905" s="90" t="s">
        <v>8116</v>
      </c>
      <c r="F4905" s="90" t="s">
        <v>8117</v>
      </c>
      <c r="G4905" s="90" t="s">
        <v>18343</v>
      </c>
      <c r="H4905" s="90" t="s">
        <v>913</v>
      </c>
      <c r="I4905" s="90" t="s">
        <v>968</v>
      </c>
      <c r="J4905" s="116">
        <v>115</v>
      </c>
      <c r="K4905" s="90" t="s">
        <v>1963</v>
      </c>
      <c r="L4905" s="90" t="s">
        <v>586</v>
      </c>
      <c r="M4905" s="94" t="str">
        <f t="shared" si="79"/>
        <v>CORDERO Luis Maria</v>
      </c>
      <c r="N4905" s="94" t="str">
        <f>IFERROR(VLOOKUP(A4905,'[2]CLASES-TEMPORADA 2022_2023-2023'!$A:$M,12,0),"")</f>
        <v/>
      </c>
      <c r="O4905" s="90" t="str">
        <f>IFERROR(VLOOKUP(A4905,'[2]CLASES-TEMPORADA 2022_2023-2023'!$A:$M,13,0),"")</f>
        <v/>
      </c>
    </row>
    <row r="4906" spans="1:15" s="95" customFormat="1" x14ac:dyDescent="0.2">
      <c r="A4906" s="116">
        <v>1240</v>
      </c>
      <c r="B4906" s="90" t="s">
        <v>8750</v>
      </c>
      <c r="C4906" s="90" t="s">
        <v>92</v>
      </c>
      <c r="D4906" s="90" t="s">
        <v>69</v>
      </c>
      <c r="E4906" s="90" t="s">
        <v>8118</v>
      </c>
      <c r="F4906" s="90" t="s">
        <v>8119</v>
      </c>
      <c r="G4906" s="90" t="s">
        <v>18344</v>
      </c>
      <c r="H4906" s="90" t="s">
        <v>920</v>
      </c>
      <c r="I4906" s="90" t="s">
        <v>1223</v>
      </c>
      <c r="J4906" s="116">
        <v>141</v>
      </c>
      <c r="K4906" s="90" t="s">
        <v>1963</v>
      </c>
      <c r="L4906" s="90" t="s">
        <v>593</v>
      </c>
      <c r="M4906" s="94" t="str">
        <f t="shared" si="79"/>
        <v>MENDEZ Juan Albino</v>
      </c>
      <c r="N4906" s="94" t="str">
        <f>IFERROR(VLOOKUP(A4906,'[2]CLASES-TEMPORADA 2022_2023-2023'!$A:$M,12,0),"")</f>
        <v/>
      </c>
      <c r="O4906" s="90" t="str">
        <f>IFERROR(VLOOKUP(A4906,'[2]CLASES-TEMPORADA 2022_2023-2023'!$A:$M,13,0),"")</f>
        <v/>
      </c>
    </row>
    <row r="4907" spans="1:15" s="95" customFormat="1" x14ac:dyDescent="0.2">
      <c r="A4907" s="116">
        <v>1232</v>
      </c>
      <c r="B4907" s="90" t="s">
        <v>8750</v>
      </c>
      <c r="C4907" s="90" t="s">
        <v>1803</v>
      </c>
      <c r="D4907" s="90" t="s">
        <v>1395</v>
      </c>
      <c r="E4907" s="90" t="s">
        <v>72</v>
      </c>
      <c r="F4907" s="90" t="s">
        <v>8120</v>
      </c>
      <c r="G4907" s="90" t="s">
        <v>18345</v>
      </c>
      <c r="H4907" s="90" t="s">
        <v>909</v>
      </c>
      <c r="I4907" s="90" t="s">
        <v>1246</v>
      </c>
      <c r="J4907" s="116">
        <v>245</v>
      </c>
      <c r="K4907" s="90" t="s">
        <v>1963</v>
      </c>
      <c r="L4907" s="90" t="s">
        <v>588</v>
      </c>
      <c r="M4907" s="94" t="str">
        <f t="shared" si="79"/>
        <v>PLASENCIA Rafael</v>
      </c>
      <c r="N4907" s="94" t="str">
        <f>IFERROR(VLOOKUP(A4907,'[2]CLASES-TEMPORADA 2022_2023-2023'!$A:$M,12,0),"")</f>
        <v/>
      </c>
      <c r="O4907" s="90" t="str">
        <f>IFERROR(VLOOKUP(A4907,'[2]CLASES-TEMPORADA 2022_2023-2023'!$A:$M,13,0),"")</f>
        <v/>
      </c>
    </row>
    <row r="4908" spans="1:15" s="95" customFormat="1" x14ac:dyDescent="0.2">
      <c r="A4908" s="116">
        <v>1229</v>
      </c>
      <c r="B4908" s="90" t="s">
        <v>8750</v>
      </c>
      <c r="C4908" s="90" t="s">
        <v>1296</v>
      </c>
      <c r="D4908" s="90" t="s">
        <v>6820</v>
      </c>
      <c r="E4908" s="90" t="s">
        <v>957</v>
      </c>
      <c r="F4908" s="90" t="s">
        <v>8121</v>
      </c>
      <c r="G4908" s="90" t="s">
        <v>18346</v>
      </c>
      <c r="H4908" s="90" t="s">
        <v>920</v>
      </c>
      <c r="I4908" s="90" t="s">
        <v>1128</v>
      </c>
      <c r="J4908" s="116">
        <v>300</v>
      </c>
      <c r="K4908" s="90" t="s">
        <v>1963</v>
      </c>
      <c r="L4908" s="90" t="s">
        <v>587</v>
      </c>
      <c r="M4908" s="94" t="str">
        <f t="shared" si="79"/>
        <v>VICENTE Marcos</v>
      </c>
      <c r="N4908" s="94" t="str">
        <f>IFERROR(VLOOKUP(A4908,'[2]CLASES-TEMPORADA 2022_2023-2023'!$A:$M,12,0),"")</f>
        <v/>
      </c>
      <c r="O4908" s="90" t="str">
        <f>IFERROR(VLOOKUP(A4908,'[2]CLASES-TEMPORADA 2022_2023-2023'!$A:$M,13,0),"")</f>
        <v/>
      </c>
    </row>
    <row r="4909" spans="1:15" s="95" customFormat="1" x14ac:dyDescent="0.2">
      <c r="A4909" s="116">
        <v>1222</v>
      </c>
      <c r="B4909" s="90" t="s">
        <v>8750</v>
      </c>
      <c r="C4909" s="90" t="s">
        <v>69</v>
      </c>
      <c r="D4909" s="90" t="s">
        <v>69</v>
      </c>
      <c r="E4909" s="90" t="s">
        <v>8122</v>
      </c>
      <c r="F4909" s="90" t="s">
        <v>8123</v>
      </c>
      <c r="G4909" s="90" t="s">
        <v>18347</v>
      </c>
      <c r="H4909" s="90" t="s">
        <v>913</v>
      </c>
      <c r="I4909" s="90" t="s">
        <v>327</v>
      </c>
      <c r="J4909" s="116">
        <v>504</v>
      </c>
      <c r="K4909" s="90" t="s">
        <v>1963</v>
      </c>
      <c r="L4909" s="90" t="s">
        <v>593</v>
      </c>
      <c r="M4909" s="94" t="str">
        <f t="shared" si="79"/>
        <v>PEREZ Miguel Pablo</v>
      </c>
      <c r="N4909" s="94" t="str">
        <f>IFERROR(VLOOKUP(A4909,'[2]CLASES-TEMPORADA 2022_2023-2023'!$A:$M,12,0),"")</f>
        <v/>
      </c>
      <c r="O4909" s="90" t="str">
        <f>IFERROR(VLOOKUP(A4909,'[2]CLASES-TEMPORADA 2022_2023-2023'!$A:$M,13,0),"")</f>
        <v/>
      </c>
    </row>
    <row r="4910" spans="1:15" s="95" customFormat="1" x14ac:dyDescent="0.2">
      <c r="A4910" s="116">
        <v>1213</v>
      </c>
      <c r="B4910" s="90" t="s">
        <v>8750</v>
      </c>
      <c r="C4910" s="90" t="s">
        <v>1315</v>
      </c>
      <c r="D4910" s="90" t="s">
        <v>1354</v>
      </c>
      <c r="E4910" s="90" t="s">
        <v>77</v>
      </c>
      <c r="F4910" s="90" t="s">
        <v>8124</v>
      </c>
      <c r="G4910" s="90" t="s">
        <v>18348</v>
      </c>
      <c r="H4910" s="90" t="s">
        <v>913</v>
      </c>
      <c r="I4910" s="90" t="s">
        <v>1143</v>
      </c>
      <c r="J4910" s="116">
        <v>76</v>
      </c>
      <c r="K4910" s="90" t="s">
        <v>1963</v>
      </c>
      <c r="L4910" s="90" t="s">
        <v>583</v>
      </c>
      <c r="M4910" s="94" t="str">
        <f t="shared" si="79"/>
        <v>ROLDAN Alberto</v>
      </c>
      <c r="N4910" s="94" t="str">
        <f>IFERROR(VLOOKUP(A4910,'[2]CLASES-TEMPORADA 2022_2023-2023'!$A:$M,12,0),"")</f>
        <v/>
      </c>
      <c r="O4910" s="90" t="str">
        <f>IFERROR(VLOOKUP(A4910,'[2]CLASES-TEMPORADA 2022_2023-2023'!$A:$M,13,0),"")</f>
        <v/>
      </c>
    </row>
    <row r="4911" spans="1:15" s="95" customFormat="1" x14ac:dyDescent="0.2">
      <c r="A4911" s="116">
        <v>1211</v>
      </c>
      <c r="B4911" s="90" t="s">
        <v>8750</v>
      </c>
      <c r="C4911" s="90" t="s">
        <v>5225</v>
      </c>
      <c r="D4911" s="90" t="s">
        <v>1401</v>
      </c>
      <c r="E4911" s="90" t="s">
        <v>8125</v>
      </c>
      <c r="F4911" s="90" t="s">
        <v>8126</v>
      </c>
      <c r="G4911" s="90" t="s">
        <v>18349</v>
      </c>
      <c r="H4911" s="90" t="s">
        <v>909</v>
      </c>
      <c r="I4911" s="90" t="s">
        <v>1126</v>
      </c>
      <c r="J4911" s="116">
        <v>128</v>
      </c>
      <c r="K4911" s="90" t="s">
        <v>1963</v>
      </c>
      <c r="L4911" s="90" t="s">
        <v>587</v>
      </c>
      <c r="M4911" s="94" t="str">
        <f t="shared" si="79"/>
        <v>MACIA Joan Ramon</v>
      </c>
      <c r="N4911" s="94" t="str">
        <f>IFERROR(VLOOKUP(A4911,'[2]CLASES-TEMPORADA 2022_2023-2023'!$A:$M,12,0),"")</f>
        <v/>
      </c>
      <c r="O4911" s="90" t="str">
        <f>IFERROR(VLOOKUP(A4911,'[2]CLASES-TEMPORADA 2022_2023-2023'!$A:$M,13,0),"")</f>
        <v/>
      </c>
    </row>
    <row r="4912" spans="1:15" s="95" customFormat="1" x14ac:dyDescent="0.2">
      <c r="A4912" s="116">
        <v>1206</v>
      </c>
      <c r="B4912" s="90" t="s">
        <v>8750</v>
      </c>
      <c r="C4912" s="90" t="s">
        <v>8127</v>
      </c>
      <c r="D4912" s="90" t="s">
        <v>97</v>
      </c>
      <c r="E4912" s="90" t="s">
        <v>24</v>
      </c>
      <c r="F4912" s="90" t="s">
        <v>8128</v>
      </c>
      <c r="G4912" s="90" t="s">
        <v>18350</v>
      </c>
      <c r="H4912" s="90" t="s">
        <v>913</v>
      </c>
      <c r="I4912" s="90" t="s">
        <v>3937</v>
      </c>
      <c r="J4912" s="116">
        <v>467</v>
      </c>
      <c r="K4912" s="90" t="s">
        <v>1963</v>
      </c>
      <c r="L4912" s="90" t="s">
        <v>591</v>
      </c>
      <c r="M4912" s="94" t="str">
        <f t="shared" si="79"/>
        <v>FELIZON Daniel</v>
      </c>
      <c r="N4912" s="94" t="str">
        <f>IFERROR(VLOOKUP(A4912,'[2]CLASES-TEMPORADA 2022_2023-2023'!$A:$M,12,0),"")</f>
        <v/>
      </c>
      <c r="O4912" s="90" t="str">
        <f>IFERROR(VLOOKUP(A4912,'[2]CLASES-TEMPORADA 2022_2023-2023'!$A:$M,13,0),"")</f>
        <v/>
      </c>
    </row>
    <row r="4913" spans="1:15" s="95" customFormat="1" x14ac:dyDescent="0.2">
      <c r="A4913" s="116">
        <v>1205</v>
      </c>
      <c r="B4913" s="90" t="s">
        <v>8750</v>
      </c>
      <c r="C4913" s="90" t="s">
        <v>924</v>
      </c>
      <c r="D4913" s="90" t="s">
        <v>31</v>
      </c>
      <c r="E4913" s="90" t="s">
        <v>41</v>
      </c>
      <c r="F4913" s="90" t="s">
        <v>8129</v>
      </c>
      <c r="G4913" s="90" t="s">
        <v>18351</v>
      </c>
      <c r="H4913" s="90" t="s">
        <v>920</v>
      </c>
      <c r="I4913" s="90" t="s">
        <v>926</v>
      </c>
      <c r="J4913" s="116">
        <v>100</v>
      </c>
      <c r="K4913" s="90" t="s">
        <v>1963</v>
      </c>
      <c r="L4913" s="90" t="s">
        <v>588</v>
      </c>
      <c r="M4913" s="94" t="str">
        <f t="shared" si="79"/>
        <v>ALONSO David</v>
      </c>
      <c r="N4913" s="94">
        <f>IFERROR(VLOOKUP(A4913,'[2]CLASES-TEMPORADA 2022_2023-2023'!$A:$M,12,0),"")</f>
        <v>8</v>
      </c>
      <c r="O4913" s="90">
        <f>IFERROR(VLOOKUP(A4913,'[2]CLASES-TEMPORADA 2022_2023-2023'!$A:$M,13,0),"")</f>
        <v>0</v>
      </c>
    </row>
    <row r="4914" spans="1:15" s="95" customFormat="1" x14ac:dyDescent="0.2">
      <c r="A4914" s="116">
        <v>1200</v>
      </c>
      <c r="B4914" s="90" t="s">
        <v>8750</v>
      </c>
      <c r="C4914" s="90" t="s">
        <v>84</v>
      </c>
      <c r="D4914" s="90" t="s">
        <v>84</v>
      </c>
      <c r="E4914" s="90" t="s">
        <v>2312</v>
      </c>
      <c r="F4914" s="90" t="s">
        <v>18352</v>
      </c>
      <c r="G4914" s="90" t="s">
        <v>18353</v>
      </c>
      <c r="H4914" s="90" t="s">
        <v>913</v>
      </c>
      <c r="I4914" s="90" t="s">
        <v>1139</v>
      </c>
      <c r="J4914" s="116">
        <v>52</v>
      </c>
      <c r="K4914" s="90" t="s">
        <v>1963</v>
      </c>
      <c r="L4914" s="90" t="s">
        <v>598</v>
      </c>
      <c r="M4914" s="94" t="str">
        <f t="shared" si="79"/>
        <v>GONZALEZ Felix</v>
      </c>
      <c r="N4914" s="94" t="str">
        <f>IFERROR(VLOOKUP(A4914,'[2]CLASES-TEMPORADA 2022_2023-2023'!$A:$M,12,0),"")</f>
        <v/>
      </c>
      <c r="O4914" s="90" t="str">
        <f>IFERROR(VLOOKUP(A4914,'[2]CLASES-TEMPORADA 2022_2023-2023'!$A:$M,13,0),"")</f>
        <v/>
      </c>
    </row>
    <row r="4915" spans="1:15" s="95" customFormat="1" x14ac:dyDescent="0.2">
      <c r="A4915" s="116">
        <v>1196</v>
      </c>
      <c r="B4915" s="90" t="s">
        <v>8750</v>
      </c>
      <c r="C4915" s="90" t="s">
        <v>1782</v>
      </c>
      <c r="D4915" s="90" t="s">
        <v>1577</v>
      </c>
      <c r="E4915" s="90" t="s">
        <v>75</v>
      </c>
      <c r="F4915" s="90" t="s">
        <v>8132</v>
      </c>
      <c r="G4915" s="90" t="s">
        <v>18354</v>
      </c>
      <c r="H4915" s="90" t="s">
        <v>909</v>
      </c>
      <c r="I4915" s="90" t="s">
        <v>13898</v>
      </c>
      <c r="J4915" s="116">
        <v>10490</v>
      </c>
      <c r="K4915" s="90" t="s">
        <v>1963</v>
      </c>
      <c r="L4915" s="90" t="s">
        <v>585</v>
      </c>
      <c r="M4915" s="94" t="str">
        <f t="shared" si="79"/>
        <v>BOSCA Jorge</v>
      </c>
      <c r="N4915" s="94" t="str">
        <f>IFERROR(VLOOKUP(A4915,'[2]CLASES-TEMPORADA 2022_2023-2023'!$A:$M,12,0),"")</f>
        <v/>
      </c>
      <c r="O4915" s="90" t="str">
        <f>IFERROR(VLOOKUP(A4915,'[2]CLASES-TEMPORADA 2022_2023-2023'!$A:$M,13,0),"")</f>
        <v/>
      </c>
    </row>
    <row r="4916" spans="1:15" s="95" customFormat="1" x14ac:dyDescent="0.2">
      <c r="A4916" s="116">
        <v>1191</v>
      </c>
      <c r="B4916" s="90" t="s">
        <v>8750</v>
      </c>
      <c r="C4916" s="90" t="s">
        <v>66</v>
      </c>
      <c r="D4916" s="90" t="s">
        <v>1311</v>
      </c>
      <c r="E4916" s="90" t="s">
        <v>3206</v>
      </c>
      <c r="F4916" s="90" t="s">
        <v>8133</v>
      </c>
      <c r="G4916" s="90" t="s">
        <v>18355</v>
      </c>
      <c r="H4916" s="90" t="s">
        <v>920</v>
      </c>
      <c r="I4916" s="90" t="s">
        <v>1255</v>
      </c>
      <c r="J4916" s="116">
        <v>603</v>
      </c>
      <c r="K4916" s="90" t="s">
        <v>1963</v>
      </c>
      <c r="L4916" s="90" t="s">
        <v>184</v>
      </c>
      <c r="M4916" s="94" t="str">
        <f t="shared" si="79"/>
        <v>MARTIN Jose Ramon</v>
      </c>
      <c r="N4916" s="94" t="str">
        <f>IFERROR(VLOOKUP(A4916,'[2]CLASES-TEMPORADA 2022_2023-2023'!$A:$M,12,0),"")</f>
        <v/>
      </c>
      <c r="O4916" s="90" t="str">
        <f>IFERROR(VLOOKUP(A4916,'[2]CLASES-TEMPORADA 2022_2023-2023'!$A:$M,13,0),"")</f>
        <v/>
      </c>
    </row>
    <row r="4917" spans="1:15" s="95" customFormat="1" x14ac:dyDescent="0.2">
      <c r="A4917" s="116">
        <v>1188</v>
      </c>
      <c r="B4917" s="90" t="s">
        <v>8750</v>
      </c>
      <c r="C4917" s="90" t="s">
        <v>22</v>
      </c>
      <c r="D4917" s="90" t="s">
        <v>1104</v>
      </c>
      <c r="E4917" s="90" t="s">
        <v>23</v>
      </c>
      <c r="F4917" s="90" t="s">
        <v>5648</v>
      </c>
      <c r="G4917" s="90" t="s">
        <v>18356</v>
      </c>
      <c r="H4917" s="90" t="s">
        <v>920</v>
      </c>
      <c r="I4917" s="90" t="s">
        <v>1157</v>
      </c>
      <c r="J4917" s="116">
        <v>535</v>
      </c>
      <c r="K4917" s="90" t="s">
        <v>1963</v>
      </c>
      <c r="L4917" s="90" t="s">
        <v>520</v>
      </c>
      <c r="M4917" s="94" t="str">
        <f t="shared" si="79"/>
        <v>FERNANDEZ Manuel</v>
      </c>
      <c r="N4917" s="94" t="str">
        <f>IFERROR(VLOOKUP(A4917,'[2]CLASES-TEMPORADA 2022_2023-2023'!$A:$M,12,0),"")</f>
        <v/>
      </c>
      <c r="O4917" s="90" t="str">
        <f>IFERROR(VLOOKUP(A4917,'[2]CLASES-TEMPORADA 2022_2023-2023'!$A:$M,13,0),"")</f>
        <v/>
      </c>
    </row>
    <row r="4918" spans="1:15" s="95" customFormat="1" x14ac:dyDescent="0.2">
      <c r="A4918" s="116">
        <v>1185</v>
      </c>
      <c r="B4918" s="90" t="s">
        <v>8750</v>
      </c>
      <c r="C4918" s="90" t="s">
        <v>6984</v>
      </c>
      <c r="D4918" s="90" t="s">
        <v>8134</v>
      </c>
      <c r="E4918" s="90" t="s">
        <v>43</v>
      </c>
      <c r="F4918" s="90" t="s">
        <v>8135</v>
      </c>
      <c r="G4918" s="90" t="s">
        <v>18357</v>
      </c>
      <c r="H4918" s="90" t="s">
        <v>909</v>
      </c>
      <c r="I4918" s="90" t="s">
        <v>5663</v>
      </c>
      <c r="J4918" s="116">
        <v>264</v>
      </c>
      <c r="K4918" s="90" t="s">
        <v>1963</v>
      </c>
      <c r="L4918" s="90" t="s">
        <v>602</v>
      </c>
      <c r="M4918" s="94" t="str">
        <f t="shared" si="79"/>
        <v>CARRETERO Antonio</v>
      </c>
      <c r="N4918" s="94" t="str">
        <f>IFERROR(VLOOKUP(A4918,'[2]CLASES-TEMPORADA 2022_2023-2023'!$A:$M,12,0),"")</f>
        <v/>
      </c>
      <c r="O4918" s="90" t="str">
        <f>IFERROR(VLOOKUP(A4918,'[2]CLASES-TEMPORADA 2022_2023-2023'!$A:$M,13,0),"")</f>
        <v/>
      </c>
    </row>
    <row r="4919" spans="1:15" s="95" customFormat="1" x14ac:dyDescent="0.2">
      <c r="A4919" s="116">
        <v>1178</v>
      </c>
      <c r="B4919" s="90" t="s">
        <v>8750</v>
      </c>
      <c r="C4919" s="90" t="s">
        <v>25</v>
      </c>
      <c r="D4919" s="90" t="s">
        <v>161</v>
      </c>
      <c r="E4919" s="90" t="s">
        <v>76</v>
      </c>
      <c r="F4919" s="90" t="s">
        <v>4462</v>
      </c>
      <c r="G4919" s="90" t="s">
        <v>18358</v>
      </c>
      <c r="H4919" s="90" t="s">
        <v>913</v>
      </c>
      <c r="I4919" s="90" t="s">
        <v>954</v>
      </c>
      <c r="J4919" s="116">
        <v>321</v>
      </c>
      <c r="K4919" s="90" t="s">
        <v>1963</v>
      </c>
      <c r="L4919" s="90" t="s">
        <v>591</v>
      </c>
      <c r="M4919" s="94" t="str">
        <f t="shared" si="79"/>
        <v>MARTINEZ Jose Manuel</v>
      </c>
      <c r="N4919" s="94">
        <f>IFERROR(VLOOKUP(A4919,'[2]CLASES-TEMPORADA 2022_2023-2023'!$A:$M,12,0),"")</f>
        <v>-1</v>
      </c>
      <c r="O4919" s="90" t="str">
        <f>IFERROR(VLOOKUP(A4919,'[2]CLASES-TEMPORADA 2022_2023-2023'!$A:$M,13,0),"")</f>
        <v>NUE</v>
      </c>
    </row>
    <row r="4920" spans="1:15" s="95" customFormat="1" x14ac:dyDescent="0.2">
      <c r="A4920" s="116">
        <v>1172</v>
      </c>
      <c r="B4920" s="90" t="s">
        <v>8750</v>
      </c>
      <c r="C4920" s="90" t="s">
        <v>3635</v>
      </c>
      <c r="D4920" s="90" t="s">
        <v>2042</v>
      </c>
      <c r="E4920" s="90" t="s">
        <v>23</v>
      </c>
      <c r="F4920" s="90" t="s">
        <v>2407</v>
      </c>
      <c r="G4920" s="90" t="s">
        <v>18359</v>
      </c>
      <c r="H4920" s="90" t="s">
        <v>913</v>
      </c>
      <c r="I4920" s="90" t="s">
        <v>3937</v>
      </c>
      <c r="J4920" s="116">
        <v>467</v>
      </c>
      <c r="K4920" s="90" t="s">
        <v>1963</v>
      </c>
      <c r="L4920" s="90" t="s">
        <v>591</v>
      </c>
      <c r="M4920" s="94" t="str">
        <f t="shared" si="79"/>
        <v>LUQUE Manuel</v>
      </c>
      <c r="N4920" s="94" t="str">
        <f>IFERROR(VLOOKUP(A4920,'[2]CLASES-TEMPORADA 2022_2023-2023'!$A:$M,12,0),"")</f>
        <v/>
      </c>
      <c r="O4920" s="90" t="str">
        <f>IFERROR(VLOOKUP(A4920,'[2]CLASES-TEMPORADA 2022_2023-2023'!$A:$M,13,0),"")</f>
        <v/>
      </c>
    </row>
    <row r="4921" spans="1:15" s="95" customFormat="1" x14ac:dyDescent="0.2">
      <c r="A4921" s="116">
        <v>1170</v>
      </c>
      <c r="B4921" s="90" t="s">
        <v>8750</v>
      </c>
      <c r="C4921" s="90" t="s">
        <v>69</v>
      </c>
      <c r="D4921" s="90" t="s">
        <v>84</v>
      </c>
      <c r="E4921" s="90" t="s">
        <v>911</v>
      </c>
      <c r="F4921" s="90" t="s">
        <v>8136</v>
      </c>
      <c r="G4921" s="90" t="s">
        <v>18360</v>
      </c>
      <c r="H4921" s="90" t="s">
        <v>913</v>
      </c>
      <c r="I4921" s="90" t="s">
        <v>912</v>
      </c>
      <c r="J4921" s="116">
        <v>33</v>
      </c>
      <c r="K4921" s="90" t="s">
        <v>1963</v>
      </c>
      <c r="L4921" s="90" t="s">
        <v>586</v>
      </c>
      <c r="M4921" s="94" t="str">
        <f t="shared" ref="M4921:M4984" si="80">CONCATENATE(C4921," ",PROPER(E4921))</f>
        <v>PEREZ Juan Bautista</v>
      </c>
      <c r="N4921" s="94">
        <f>IFERROR(VLOOKUP(A4921,'[2]CLASES-TEMPORADA 2022_2023-2023'!$A:$M,12,0),"")</f>
        <v>9</v>
      </c>
      <c r="O4921" s="90" t="str">
        <f>IFERROR(VLOOKUP(A4921,'[2]CLASES-TEMPORADA 2022_2023-2023'!$A:$M,13,0),"")</f>
        <v>NUE</v>
      </c>
    </row>
    <row r="4922" spans="1:15" s="95" customFormat="1" x14ac:dyDescent="0.2">
      <c r="A4922" s="116">
        <v>1166</v>
      </c>
      <c r="B4922" s="90" t="s">
        <v>8750</v>
      </c>
      <c r="C4922" s="90" t="s">
        <v>8137</v>
      </c>
      <c r="D4922" s="90" t="s">
        <v>927</v>
      </c>
      <c r="E4922" s="90" t="s">
        <v>4162</v>
      </c>
      <c r="F4922" s="90" t="s">
        <v>8138</v>
      </c>
      <c r="G4922" s="90" t="s">
        <v>18361</v>
      </c>
      <c r="H4922" s="90" t="s">
        <v>913</v>
      </c>
      <c r="I4922" s="90" t="s">
        <v>940</v>
      </c>
      <c r="J4922" s="116">
        <v>261</v>
      </c>
      <c r="K4922" s="90" t="s">
        <v>1963</v>
      </c>
      <c r="L4922" s="90" t="s">
        <v>587</v>
      </c>
      <c r="M4922" s="94" t="str">
        <f t="shared" si="80"/>
        <v>ESCAMILLA Eduard</v>
      </c>
      <c r="N4922" s="94" t="str">
        <f>IFERROR(VLOOKUP(A4922,'[2]CLASES-TEMPORADA 2022_2023-2023'!$A:$M,12,0),"")</f>
        <v/>
      </c>
      <c r="O4922" s="90" t="str">
        <f>IFERROR(VLOOKUP(A4922,'[2]CLASES-TEMPORADA 2022_2023-2023'!$A:$M,13,0),"")</f>
        <v/>
      </c>
    </row>
    <row r="4923" spans="1:15" s="95" customFormat="1" x14ac:dyDescent="0.2">
      <c r="A4923" s="116">
        <v>1163</v>
      </c>
      <c r="B4923" s="90" t="s">
        <v>8750</v>
      </c>
      <c r="C4923" s="90" t="s">
        <v>1477</v>
      </c>
      <c r="D4923" s="90" t="s">
        <v>65</v>
      </c>
      <c r="E4923" s="90" t="s">
        <v>38</v>
      </c>
      <c r="F4923" s="90" t="s">
        <v>8139</v>
      </c>
      <c r="G4923" s="90" t="s">
        <v>18362</v>
      </c>
      <c r="H4923" s="90" t="s">
        <v>913</v>
      </c>
      <c r="I4923" s="90" t="s">
        <v>990</v>
      </c>
      <c r="J4923" s="116">
        <v>736</v>
      </c>
      <c r="K4923" s="90" t="s">
        <v>1963</v>
      </c>
      <c r="L4923" s="90" t="s">
        <v>587</v>
      </c>
      <c r="M4923" s="94" t="str">
        <f t="shared" si="80"/>
        <v>CANO Andres</v>
      </c>
      <c r="N4923" s="94" t="str">
        <f>IFERROR(VLOOKUP(A4923,'[2]CLASES-TEMPORADA 2022_2023-2023'!$A:$M,12,0),"")</f>
        <v/>
      </c>
      <c r="O4923" s="90" t="str">
        <f>IFERROR(VLOOKUP(A4923,'[2]CLASES-TEMPORADA 2022_2023-2023'!$A:$M,13,0),"")</f>
        <v/>
      </c>
    </row>
    <row r="4924" spans="1:15" s="95" customFormat="1" x14ac:dyDescent="0.2">
      <c r="A4924" s="116">
        <v>1154</v>
      </c>
      <c r="B4924" s="90" t="s">
        <v>8750</v>
      </c>
      <c r="C4924" s="90" t="s">
        <v>1351</v>
      </c>
      <c r="D4924" s="90" t="s">
        <v>1352</v>
      </c>
      <c r="E4924" s="90" t="s">
        <v>7161</v>
      </c>
      <c r="F4924" s="90" t="s">
        <v>8140</v>
      </c>
      <c r="G4924" s="90" t="s">
        <v>18363</v>
      </c>
      <c r="H4924" s="90" t="s">
        <v>913</v>
      </c>
      <c r="I4924" s="90" t="s">
        <v>952</v>
      </c>
      <c r="J4924" s="116">
        <v>308</v>
      </c>
      <c r="K4924" s="90" t="s">
        <v>1963</v>
      </c>
      <c r="L4924" s="90" t="s">
        <v>591</v>
      </c>
      <c r="M4924" s="94" t="str">
        <f t="shared" si="80"/>
        <v>RENTERO Antonio Manuel</v>
      </c>
      <c r="N4924" s="94" t="str">
        <f>IFERROR(VLOOKUP(A4924,'[2]CLASES-TEMPORADA 2022_2023-2023'!$A:$M,12,0),"")</f>
        <v/>
      </c>
      <c r="O4924" s="90" t="str">
        <f>IFERROR(VLOOKUP(A4924,'[2]CLASES-TEMPORADA 2022_2023-2023'!$A:$M,13,0),"")</f>
        <v/>
      </c>
    </row>
    <row r="4925" spans="1:15" s="95" customFormat="1" x14ac:dyDescent="0.2">
      <c r="A4925" s="116">
        <v>1150</v>
      </c>
      <c r="B4925" s="90" t="s">
        <v>8750</v>
      </c>
      <c r="C4925" s="90" t="s">
        <v>6933</v>
      </c>
      <c r="D4925" s="90" t="s">
        <v>6934</v>
      </c>
      <c r="E4925" s="90" t="s">
        <v>1271</v>
      </c>
      <c r="F4925" s="90" t="s">
        <v>8141</v>
      </c>
      <c r="G4925" s="90" t="s">
        <v>18364</v>
      </c>
      <c r="H4925" s="90" t="s">
        <v>920</v>
      </c>
      <c r="I4925" s="90" t="s">
        <v>955</v>
      </c>
      <c r="J4925" s="116">
        <v>331</v>
      </c>
      <c r="K4925" s="90" t="s">
        <v>1963</v>
      </c>
      <c r="L4925" s="90" t="s">
        <v>588</v>
      </c>
      <c r="M4925" s="94" t="str">
        <f t="shared" si="80"/>
        <v>ECHETO Luis</v>
      </c>
      <c r="N4925" s="94" t="str">
        <f>IFERROR(VLOOKUP(A4925,'[2]CLASES-TEMPORADA 2022_2023-2023'!$A:$M,12,0),"")</f>
        <v/>
      </c>
      <c r="O4925" s="90" t="str">
        <f>IFERROR(VLOOKUP(A4925,'[2]CLASES-TEMPORADA 2022_2023-2023'!$A:$M,13,0),"")</f>
        <v/>
      </c>
    </row>
    <row r="4926" spans="1:15" s="95" customFormat="1" x14ac:dyDescent="0.2">
      <c r="A4926" s="116">
        <v>1149</v>
      </c>
      <c r="B4926" s="90" t="s">
        <v>8750</v>
      </c>
      <c r="C4926" s="90" t="s">
        <v>1309</v>
      </c>
      <c r="D4926" s="90" t="s">
        <v>18365</v>
      </c>
      <c r="E4926" s="90" t="s">
        <v>4554</v>
      </c>
      <c r="F4926" s="90" t="s">
        <v>18366</v>
      </c>
      <c r="G4926" s="90" t="s">
        <v>18367</v>
      </c>
      <c r="H4926" s="90" t="s">
        <v>920</v>
      </c>
      <c r="I4926" s="90" t="s">
        <v>1195</v>
      </c>
      <c r="J4926" s="116">
        <v>442</v>
      </c>
      <c r="K4926" s="90" t="s">
        <v>1963</v>
      </c>
      <c r="L4926" s="90" t="s">
        <v>520</v>
      </c>
      <c r="M4926" s="94" t="str">
        <f t="shared" si="80"/>
        <v>ROMAN Jose Julio</v>
      </c>
      <c r="N4926" s="94" t="str">
        <f>IFERROR(VLOOKUP(A4926,'[2]CLASES-TEMPORADA 2022_2023-2023'!$A:$M,12,0),"")</f>
        <v/>
      </c>
      <c r="O4926" s="90" t="str">
        <f>IFERROR(VLOOKUP(A4926,'[2]CLASES-TEMPORADA 2022_2023-2023'!$A:$M,13,0),"")</f>
        <v/>
      </c>
    </row>
    <row r="4927" spans="1:15" s="95" customFormat="1" x14ac:dyDescent="0.2">
      <c r="A4927" s="116">
        <v>1145</v>
      </c>
      <c r="B4927" s="90" t="s">
        <v>8750</v>
      </c>
      <c r="C4927" s="90" t="s">
        <v>18368</v>
      </c>
      <c r="D4927" s="90" t="s">
        <v>18369</v>
      </c>
      <c r="E4927" s="90" t="s">
        <v>3209</v>
      </c>
      <c r="F4927" s="90" t="s">
        <v>18370</v>
      </c>
      <c r="G4927" s="90" t="s">
        <v>18371</v>
      </c>
      <c r="H4927" s="90" t="s">
        <v>913</v>
      </c>
      <c r="I4927" s="90" t="s">
        <v>11089</v>
      </c>
      <c r="J4927" s="116">
        <v>192</v>
      </c>
      <c r="K4927" s="90" t="s">
        <v>1963</v>
      </c>
      <c r="L4927" s="90" t="s">
        <v>184</v>
      </c>
      <c r="M4927" s="94" t="str">
        <f t="shared" si="80"/>
        <v>MORAGON Jose Luis</v>
      </c>
      <c r="N4927" s="94" t="str">
        <f>IFERROR(VLOOKUP(A4927,'[2]CLASES-TEMPORADA 2022_2023-2023'!$A:$M,12,0),"")</f>
        <v/>
      </c>
      <c r="O4927" s="90" t="str">
        <f>IFERROR(VLOOKUP(A4927,'[2]CLASES-TEMPORADA 2022_2023-2023'!$A:$M,13,0),"")</f>
        <v/>
      </c>
    </row>
    <row r="4928" spans="1:15" s="95" customFormat="1" x14ac:dyDescent="0.2">
      <c r="A4928" s="116">
        <v>1143</v>
      </c>
      <c r="B4928" s="90" t="s">
        <v>8750</v>
      </c>
      <c r="C4928" s="90" t="s">
        <v>1623</v>
      </c>
      <c r="D4928" s="90" t="s">
        <v>8142</v>
      </c>
      <c r="E4928" s="90" t="s">
        <v>32</v>
      </c>
      <c r="F4928" s="90" t="s">
        <v>8143</v>
      </c>
      <c r="G4928" s="90" t="s">
        <v>18372</v>
      </c>
      <c r="H4928" s="90" t="s">
        <v>920</v>
      </c>
      <c r="I4928" s="90" t="s">
        <v>1055</v>
      </c>
      <c r="J4928" s="116">
        <v>359</v>
      </c>
      <c r="K4928" s="90" t="s">
        <v>1963</v>
      </c>
      <c r="L4928" s="90" t="s">
        <v>599</v>
      </c>
      <c r="M4928" s="94" t="str">
        <f t="shared" si="80"/>
        <v>PAVON Santiago</v>
      </c>
      <c r="N4928" s="94" t="str">
        <f>IFERROR(VLOOKUP(A4928,'[2]CLASES-TEMPORADA 2022_2023-2023'!$A:$M,12,0),"")</f>
        <v/>
      </c>
      <c r="O4928" s="90" t="str">
        <f>IFERROR(VLOOKUP(A4928,'[2]CLASES-TEMPORADA 2022_2023-2023'!$A:$M,13,0),"")</f>
        <v/>
      </c>
    </row>
    <row r="4929" spans="1:15" s="95" customFormat="1" x14ac:dyDescent="0.2">
      <c r="A4929" s="116">
        <v>1142</v>
      </c>
      <c r="B4929" s="90" t="s">
        <v>8750</v>
      </c>
      <c r="C4929" s="90" t="s">
        <v>5819</v>
      </c>
      <c r="D4929" s="90" t="s">
        <v>1376</v>
      </c>
      <c r="E4929" s="90" t="s">
        <v>79</v>
      </c>
      <c r="F4929" s="90" t="s">
        <v>8143</v>
      </c>
      <c r="G4929" s="90" t="s">
        <v>18373</v>
      </c>
      <c r="H4929" s="90" t="s">
        <v>913</v>
      </c>
      <c r="I4929" s="90" t="s">
        <v>1161</v>
      </c>
      <c r="J4929" s="116">
        <v>10129</v>
      </c>
      <c r="K4929" s="90" t="s">
        <v>1963</v>
      </c>
      <c r="L4929" s="90" t="s">
        <v>598</v>
      </c>
      <c r="M4929" s="94" t="str">
        <f t="shared" si="80"/>
        <v>MORILLA Miguel</v>
      </c>
      <c r="N4929" s="94" t="str">
        <f>IFERROR(VLOOKUP(A4929,'[2]CLASES-TEMPORADA 2022_2023-2023'!$A:$M,12,0),"")</f>
        <v/>
      </c>
      <c r="O4929" s="90" t="str">
        <f>IFERROR(VLOOKUP(A4929,'[2]CLASES-TEMPORADA 2022_2023-2023'!$A:$M,13,0),"")</f>
        <v/>
      </c>
    </row>
    <row r="4930" spans="1:15" s="95" customFormat="1" x14ac:dyDescent="0.2">
      <c r="A4930" s="116">
        <v>1141</v>
      </c>
      <c r="B4930" s="90" t="s">
        <v>8750</v>
      </c>
      <c r="C4930" s="90" t="s">
        <v>46</v>
      </c>
      <c r="D4930" s="90" t="s">
        <v>1348</v>
      </c>
      <c r="E4930" s="90" t="s">
        <v>8144</v>
      </c>
      <c r="F4930" s="90" t="s">
        <v>8145</v>
      </c>
      <c r="G4930" s="90" t="s">
        <v>18374</v>
      </c>
      <c r="H4930" s="90" t="s">
        <v>913</v>
      </c>
      <c r="I4930" s="90" t="s">
        <v>952</v>
      </c>
      <c r="J4930" s="116">
        <v>308</v>
      </c>
      <c r="K4930" s="90" t="s">
        <v>1963</v>
      </c>
      <c r="L4930" s="90" t="s">
        <v>591</v>
      </c>
      <c r="M4930" s="94" t="str">
        <f t="shared" si="80"/>
        <v>RODRIGUEZ Esteban Roberto</v>
      </c>
      <c r="N4930" s="94" t="str">
        <f>IFERROR(VLOOKUP(A4930,'[2]CLASES-TEMPORADA 2022_2023-2023'!$A:$M,12,0),"")</f>
        <v/>
      </c>
      <c r="O4930" s="90" t="str">
        <f>IFERROR(VLOOKUP(A4930,'[2]CLASES-TEMPORADA 2022_2023-2023'!$A:$M,13,0),"")</f>
        <v/>
      </c>
    </row>
    <row r="4931" spans="1:15" s="95" customFormat="1" x14ac:dyDescent="0.2">
      <c r="A4931" s="116">
        <v>1140</v>
      </c>
      <c r="B4931" s="90" t="s">
        <v>8750</v>
      </c>
      <c r="C4931" s="90" t="s">
        <v>168</v>
      </c>
      <c r="D4931" s="90" t="s">
        <v>703</v>
      </c>
      <c r="E4931" s="90" t="s">
        <v>146</v>
      </c>
      <c r="F4931" s="90" t="s">
        <v>7634</v>
      </c>
      <c r="G4931" s="90" t="s">
        <v>18375</v>
      </c>
      <c r="H4931" s="90" t="s">
        <v>920</v>
      </c>
      <c r="I4931" s="90" t="s">
        <v>993</v>
      </c>
      <c r="J4931" s="116">
        <v>10005</v>
      </c>
      <c r="K4931" s="90" t="s">
        <v>1963</v>
      </c>
      <c r="L4931" s="90" t="s">
        <v>593</v>
      </c>
      <c r="M4931" s="94" t="str">
        <f t="shared" si="80"/>
        <v>PÉREZ Baltasar</v>
      </c>
      <c r="N4931" s="94">
        <f>IFERROR(VLOOKUP(A4931,'[2]CLASES-TEMPORADA 2022_2023-2023'!$A:$M,12,0),"")</f>
        <v>-1</v>
      </c>
      <c r="O4931" s="90">
        <f>IFERROR(VLOOKUP(A4931,'[2]CLASES-TEMPORADA 2022_2023-2023'!$A:$M,13,0),"")</f>
        <v>0</v>
      </c>
    </row>
    <row r="4932" spans="1:15" s="95" customFormat="1" x14ac:dyDescent="0.2">
      <c r="A4932" s="116">
        <v>1139</v>
      </c>
      <c r="B4932" s="90" t="s">
        <v>8750</v>
      </c>
      <c r="C4932" s="90" t="s">
        <v>8146</v>
      </c>
      <c r="D4932" s="90" t="s">
        <v>8147</v>
      </c>
      <c r="E4932" s="90" t="s">
        <v>54</v>
      </c>
      <c r="F4932" s="90" t="s">
        <v>8148</v>
      </c>
      <c r="G4932" s="90" t="s">
        <v>18376</v>
      </c>
      <c r="H4932" s="90" t="s">
        <v>920</v>
      </c>
      <c r="I4932" s="90" t="s">
        <v>951</v>
      </c>
      <c r="J4932" s="116">
        <v>305</v>
      </c>
      <c r="K4932" s="90" t="s">
        <v>1963</v>
      </c>
      <c r="L4932" s="90" t="s">
        <v>583</v>
      </c>
      <c r="M4932" s="94" t="str">
        <f t="shared" si="80"/>
        <v>MUGICA Carlos</v>
      </c>
      <c r="N4932" s="94" t="str">
        <f>IFERROR(VLOOKUP(A4932,'[2]CLASES-TEMPORADA 2022_2023-2023'!$A:$M,12,0),"")</f>
        <v/>
      </c>
      <c r="O4932" s="90" t="str">
        <f>IFERROR(VLOOKUP(A4932,'[2]CLASES-TEMPORADA 2022_2023-2023'!$A:$M,13,0),"")</f>
        <v/>
      </c>
    </row>
    <row r="4933" spans="1:15" s="95" customFormat="1" x14ac:dyDescent="0.2">
      <c r="A4933" s="116">
        <v>1128</v>
      </c>
      <c r="B4933" s="90" t="s">
        <v>8750</v>
      </c>
      <c r="C4933" s="90" t="s">
        <v>69</v>
      </c>
      <c r="D4933" s="90" t="s">
        <v>1455</v>
      </c>
      <c r="E4933" s="90" t="s">
        <v>3079</v>
      </c>
      <c r="F4933" s="90" t="s">
        <v>8149</v>
      </c>
      <c r="G4933" s="90" t="s">
        <v>18377</v>
      </c>
      <c r="H4933" s="90" t="s">
        <v>913</v>
      </c>
      <c r="I4933" s="90" t="s">
        <v>997</v>
      </c>
      <c r="J4933" s="116">
        <v>10007</v>
      </c>
      <c r="K4933" s="90" t="s">
        <v>1963</v>
      </c>
      <c r="L4933" s="90" t="s">
        <v>599</v>
      </c>
      <c r="M4933" s="94" t="str">
        <f t="shared" si="80"/>
        <v>PEREZ Gregorio</v>
      </c>
      <c r="N4933" s="94" t="str">
        <f>IFERROR(VLOOKUP(A4933,'[2]CLASES-TEMPORADA 2022_2023-2023'!$A:$M,12,0),"")</f>
        <v/>
      </c>
      <c r="O4933" s="90" t="str">
        <f>IFERROR(VLOOKUP(A4933,'[2]CLASES-TEMPORADA 2022_2023-2023'!$A:$M,13,0),"")</f>
        <v/>
      </c>
    </row>
    <row r="4934" spans="1:15" s="95" customFormat="1" x14ac:dyDescent="0.2">
      <c r="A4934" s="116">
        <v>1126</v>
      </c>
      <c r="B4934" s="90" t="s">
        <v>8750</v>
      </c>
      <c r="C4934" s="90" t="s">
        <v>960</v>
      </c>
      <c r="D4934" s="90" t="s">
        <v>13717</v>
      </c>
      <c r="E4934" s="90" t="s">
        <v>2550</v>
      </c>
      <c r="F4934" s="90" t="s">
        <v>18378</v>
      </c>
      <c r="G4934" s="90" t="s">
        <v>18379</v>
      </c>
      <c r="H4934" s="90" t="s">
        <v>920</v>
      </c>
      <c r="I4934" s="90" t="s">
        <v>2478</v>
      </c>
      <c r="J4934" s="116">
        <v>10111</v>
      </c>
      <c r="K4934" s="90" t="s">
        <v>1963</v>
      </c>
      <c r="L4934" s="90" t="s">
        <v>585</v>
      </c>
      <c r="M4934" s="94" t="str">
        <f t="shared" si="80"/>
        <v>ROIG Gabriel</v>
      </c>
      <c r="N4934" s="94" t="str">
        <f>IFERROR(VLOOKUP(A4934,'[2]CLASES-TEMPORADA 2022_2023-2023'!$A:$M,12,0),"")</f>
        <v/>
      </c>
      <c r="O4934" s="90" t="str">
        <f>IFERROR(VLOOKUP(A4934,'[2]CLASES-TEMPORADA 2022_2023-2023'!$A:$M,13,0),"")</f>
        <v/>
      </c>
    </row>
    <row r="4935" spans="1:15" s="95" customFormat="1" x14ac:dyDescent="0.2">
      <c r="A4935" s="116">
        <v>1124</v>
      </c>
      <c r="B4935" s="90" t="s">
        <v>8750</v>
      </c>
      <c r="C4935" s="90" t="s">
        <v>1985</v>
      </c>
      <c r="D4935" s="90" t="s">
        <v>1720</v>
      </c>
      <c r="E4935" s="90" t="s">
        <v>4258</v>
      </c>
      <c r="F4935" s="90" t="s">
        <v>8150</v>
      </c>
      <c r="G4935" s="90" t="s">
        <v>18380</v>
      </c>
      <c r="H4935" s="90" t="s">
        <v>909</v>
      </c>
      <c r="I4935" s="90" t="s">
        <v>1241</v>
      </c>
      <c r="J4935" s="116">
        <v>10116</v>
      </c>
      <c r="K4935" s="90" t="s">
        <v>1963</v>
      </c>
      <c r="L4935" s="90" t="s">
        <v>598</v>
      </c>
      <c r="M4935" s="94" t="str">
        <f t="shared" si="80"/>
        <v>VALLE Miguel Angel</v>
      </c>
      <c r="N4935" s="94">
        <f>IFERROR(VLOOKUP(A4935,'[2]CLASES-TEMPORADA 2022_2023-2023'!$A:$M,12,0),"")</f>
        <v>-1</v>
      </c>
      <c r="O4935" s="90">
        <f>IFERROR(VLOOKUP(A4935,'[2]CLASES-TEMPORADA 2022_2023-2023'!$A:$M,13,0),"")</f>
        <v>0</v>
      </c>
    </row>
    <row r="4936" spans="1:15" s="95" customFormat="1" x14ac:dyDescent="0.2">
      <c r="A4936" s="116">
        <v>1123</v>
      </c>
      <c r="B4936" s="90" t="s">
        <v>8750</v>
      </c>
      <c r="C4936" s="90" t="s">
        <v>8151</v>
      </c>
      <c r="D4936" s="90" t="s">
        <v>8152</v>
      </c>
      <c r="E4936" s="90" t="s">
        <v>3107</v>
      </c>
      <c r="F4936" s="90" t="s">
        <v>8153</v>
      </c>
      <c r="G4936" s="90" t="s">
        <v>18381</v>
      </c>
      <c r="H4936" s="90" t="s">
        <v>920</v>
      </c>
      <c r="I4936" s="90" t="s">
        <v>1117</v>
      </c>
      <c r="J4936" s="116">
        <v>243</v>
      </c>
      <c r="K4936" s="90" t="s">
        <v>1963</v>
      </c>
      <c r="L4936" s="90" t="s">
        <v>587</v>
      </c>
      <c r="M4936" s="94" t="str">
        <f t="shared" si="80"/>
        <v>VILLORO Xavier</v>
      </c>
      <c r="N4936" s="94" t="str">
        <f>IFERROR(VLOOKUP(A4936,'[2]CLASES-TEMPORADA 2022_2023-2023'!$A:$M,12,0),"")</f>
        <v/>
      </c>
      <c r="O4936" s="90" t="str">
        <f>IFERROR(VLOOKUP(A4936,'[2]CLASES-TEMPORADA 2022_2023-2023'!$A:$M,13,0),"")</f>
        <v/>
      </c>
    </row>
    <row r="4937" spans="1:15" s="95" customFormat="1" x14ac:dyDescent="0.2">
      <c r="A4937" s="116">
        <v>1118</v>
      </c>
      <c r="B4937" s="90" t="s">
        <v>8750</v>
      </c>
      <c r="C4937" s="90" t="s">
        <v>3488</v>
      </c>
      <c r="D4937" s="90" t="s">
        <v>1618</v>
      </c>
      <c r="E4937" s="90" t="s">
        <v>34</v>
      </c>
      <c r="F4937" s="90" t="s">
        <v>18382</v>
      </c>
      <c r="G4937" s="90" t="s">
        <v>18383</v>
      </c>
      <c r="H4937" s="90" t="s">
        <v>920</v>
      </c>
      <c r="I4937" s="90" t="s">
        <v>11140</v>
      </c>
      <c r="J4937" s="116">
        <v>10494</v>
      </c>
      <c r="K4937" s="90" t="s">
        <v>1963</v>
      </c>
      <c r="L4937" s="90" t="s">
        <v>591</v>
      </c>
      <c r="M4937" s="94" t="str">
        <f t="shared" si="80"/>
        <v>MERINO Alejandro</v>
      </c>
      <c r="N4937" s="94" t="str">
        <f>IFERROR(VLOOKUP(A4937,'[2]CLASES-TEMPORADA 2022_2023-2023'!$A:$M,12,0),"")</f>
        <v/>
      </c>
      <c r="O4937" s="90" t="str">
        <f>IFERROR(VLOOKUP(A4937,'[2]CLASES-TEMPORADA 2022_2023-2023'!$A:$M,13,0),"")</f>
        <v/>
      </c>
    </row>
    <row r="4938" spans="1:15" s="95" customFormat="1" x14ac:dyDescent="0.2">
      <c r="A4938" s="116">
        <v>1117</v>
      </c>
      <c r="B4938" s="90" t="s">
        <v>8750</v>
      </c>
      <c r="C4938" s="90" t="s">
        <v>914</v>
      </c>
      <c r="D4938" s="90" t="s">
        <v>29</v>
      </c>
      <c r="E4938" s="90" t="s">
        <v>8154</v>
      </c>
      <c r="F4938" s="90" t="s">
        <v>8155</v>
      </c>
      <c r="G4938" s="90" t="s">
        <v>18384</v>
      </c>
      <c r="H4938" s="90" t="s">
        <v>909</v>
      </c>
      <c r="I4938" s="90" t="s">
        <v>952</v>
      </c>
      <c r="J4938" s="116">
        <v>308</v>
      </c>
      <c r="K4938" s="90" t="s">
        <v>1963</v>
      </c>
      <c r="L4938" s="90" t="s">
        <v>591</v>
      </c>
      <c r="M4938" s="94" t="str">
        <f t="shared" si="80"/>
        <v>MOLINA Andres Francisco</v>
      </c>
      <c r="N4938" s="94" t="str">
        <f>IFERROR(VLOOKUP(A4938,'[2]CLASES-TEMPORADA 2022_2023-2023'!$A:$M,12,0),"")</f>
        <v/>
      </c>
      <c r="O4938" s="90" t="str">
        <f>IFERROR(VLOOKUP(A4938,'[2]CLASES-TEMPORADA 2022_2023-2023'!$A:$M,13,0),"")</f>
        <v/>
      </c>
    </row>
    <row r="4939" spans="1:15" s="95" customFormat="1" x14ac:dyDescent="0.2">
      <c r="A4939" s="116">
        <v>1115</v>
      </c>
      <c r="B4939" s="90" t="s">
        <v>8750</v>
      </c>
      <c r="C4939" s="90" t="s">
        <v>1346</v>
      </c>
      <c r="D4939" s="90" t="s">
        <v>1347</v>
      </c>
      <c r="E4939" s="90" t="s">
        <v>3687</v>
      </c>
      <c r="F4939" s="90" t="s">
        <v>8156</v>
      </c>
      <c r="G4939" s="90" t="s">
        <v>18385</v>
      </c>
      <c r="H4939" s="90" t="s">
        <v>920</v>
      </c>
      <c r="I4939" s="90" t="s">
        <v>940</v>
      </c>
      <c r="J4939" s="116">
        <v>261</v>
      </c>
      <c r="K4939" s="90" t="s">
        <v>1963</v>
      </c>
      <c r="L4939" s="90" t="s">
        <v>587</v>
      </c>
      <c r="M4939" s="94" t="str">
        <f t="shared" si="80"/>
        <v>SACASAS Marcel</v>
      </c>
      <c r="N4939" s="94" t="str">
        <f>IFERROR(VLOOKUP(A4939,'[2]CLASES-TEMPORADA 2022_2023-2023'!$A:$M,12,0),"")</f>
        <v/>
      </c>
      <c r="O4939" s="90" t="str">
        <f>IFERROR(VLOOKUP(A4939,'[2]CLASES-TEMPORADA 2022_2023-2023'!$A:$M,13,0),"")</f>
        <v/>
      </c>
    </row>
    <row r="4940" spans="1:15" s="95" customFormat="1" x14ac:dyDescent="0.2">
      <c r="A4940" s="116">
        <v>1109</v>
      </c>
      <c r="B4940" s="90" t="s">
        <v>8750</v>
      </c>
      <c r="C4940" s="90" t="s">
        <v>1536</v>
      </c>
      <c r="D4940" s="90" t="s">
        <v>36</v>
      </c>
      <c r="E4940" s="90" t="s">
        <v>2151</v>
      </c>
      <c r="F4940" s="90" t="s">
        <v>8157</v>
      </c>
      <c r="G4940" s="90" t="s">
        <v>18386</v>
      </c>
      <c r="H4940" s="90" t="s">
        <v>913</v>
      </c>
      <c r="I4940" s="90" t="s">
        <v>990</v>
      </c>
      <c r="J4940" s="116">
        <v>736</v>
      </c>
      <c r="K4940" s="90" t="s">
        <v>1963</v>
      </c>
      <c r="L4940" s="90" t="s">
        <v>587</v>
      </c>
      <c r="M4940" s="94" t="str">
        <f t="shared" si="80"/>
        <v>WEISZ Joan</v>
      </c>
      <c r="N4940" s="94" t="str">
        <f>IFERROR(VLOOKUP(A4940,'[2]CLASES-TEMPORADA 2022_2023-2023'!$A:$M,12,0),"")</f>
        <v/>
      </c>
      <c r="O4940" s="90" t="str">
        <f>IFERROR(VLOOKUP(A4940,'[2]CLASES-TEMPORADA 2022_2023-2023'!$A:$M,13,0),"")</f>
        <v/>
      </c>
    </row>
    <row r="4941" spans="1:15" s="95" customFormat="1" x14ac:dyDescent="0.2">
      <c r="A4941" s="116">
        <v>1107</v>
      </c>
      <c r="B4941" s="90" t="s">
        <v>8750</v>
      </c>
      <c r="C4941" s="90" t="s">
        <v>1829</v>
      </c>
      <c r="D4941" s="90" t="s">
        <v>102</v>
      </c>
      <c r="E4941" s="90" t="s">
        <v>41</v>
      </c>
      <c r="F4941" s="90" t="s">
        <v>8158</v>
      </c>
      <c r="G4941" s="90" t="s">
        <v>18387</v>
      </c>
      <c r="H4941" s="90" t="s">
        <v>920</v>
      </c>
      <c r="I4941" s="90" t="s">
        <v>939</v>
      </c>
      <c r="J4941" s="116">
        <v>252</v>
      </c>
      <c r="K4941" s="90" t="s">
        <v>1963</v>
      </c>
      <c r="L4941" s="90" t="s">
        <v>587</v>
      </c>
      <c r="M4941" s="94" t="str">
        <f t="shared" si="80"/>
        <v>SAIZ David</v>
      </c>
      <c r="N4941" s="94" t="str">
        <f>IFERROR(VLOOKUP(A4941,'[2]CLASES-TEMPORADA 2022_2023-2023'!$A:$M,12,0),"")</f>
        <v/>
      </c>
      <c r="O4941" s="90" t="str">
        <f>IFERROR(VLOOKUP(A4941,'[2]CLASES-TEMPORADA 2022_2023-2023'!$A:$M,13,0),"")</f>
        <v/>
      </c>
    </row>
    <row r="4942" spans="1:15" s="95" customFormat="1" x14ac:dyDescent="0.2">
      <c r="A4942" s="116">
        <v>1105</v>
      </c>
      <c r="B4942" s="90" t="s">
        <v>8750</v>
      </c>
      <c r="C4942" s="90" t="s">
        <v>91</v>
      </c>
      <c r="D4942" s="90" t="s">
        <v>84</v>
      </c>
      <c r="E4942" s="90" t="s">
        <v>43</v>
      </c>
      <c r="F4942" s="90" t="s">
        <v>6280</v>
      </c>
      <c r="G4942" s="90" t="s">
        <v>18388</v>
      </c>
      <c r="H4942" s="90" t="s">
        <v>913</v>
      </c>
      <c r="I4942" s="90" t="s">
        <v>1162</v>
      </c>
      <c r="J4942" s="116">
        <v>326</v>
      </c>
      <c r="K4942" s="90" t="s">
        <v>1963</v>
      </c>
      <c r="L4942" s="90" t="s">
        <v>591</v>
      </c>
      <c r="M4942" s="94" t="str">
        <f t="shared" si="80"/>
        <v>ALVAREZ Antonio</v>
      </c>
      <c r="N4942" s="94" t="str">
        <f>IFERROR(VLOOKUP(A4942,'[2]CLASES-TEMPORADA 2022_2023-2023'!$A:$M,12,0),"")</f>
        <v/>
      </c>
      <c r="O4942" s="90" t="str">
        <f>IFERROR(VLOOKUP(A4942,'[2]CLASES-TEMPORADA 2022_2023-2023'!$A:$M,13,0),"")</f>
        <v/>
      </c>
    </row>
    <row r="4943" spans="1:15" s="95" customFormat="1" x14ac:dyDescent="0.2">
      <c r="A4943" s="116">
        <v>1087</v>
      </c>
      <c r="B4943" s="90" t="s">
        <v>8750</v>
      </c>
      <c r="C4943" s="90" t="s">
        <v>111</v>
      </c>
      <c r="D4943" s="90" t="s">
        <v>8159</v>
      </c>
      <c r="E4943" s="90" t="s">
        <v>105</v>
      </c>
      <c r="F4943" s="90" t="s">
        <v>8160</v>
      </c>
      <c r="G4943" s="90" t="s">
        <v>18389</v>
      </c>
      <c r="H4943" s="90" t="s">
        <v>913</v>
      </c>
      <c r="I4943" s="90" t="s">
        <v>2049</v>
      </c>
      <c r="J4943" s="116">
        <v>103</v>
      </c>
      <c r="K4943" s="90" t="s">
        <v>1963</v>
      </c>
      <c r="L4943" s="90" t="s">
        <v>582</v>
      </c>
      <c r="M4943" s="94" t="str">
        <f t="shared" si="80"/>
        <v>REY Francisco Javier</v>
      </c>
      <c r="N4943" s="94" t="str">
        <f>IFERROR(VLOOKUP(A4943,'[2]CLASES-TEMPORADA 2022_2023-2023'!$A:$M,12,0),"")</f>
        <v/>
      </c>
      <c r="O4943" s="90" t="str">
        <f>IFERROR(VLOOKUP(A4943,'[2]CLASES-TEMPORADA 2022_2023-2023'!$A:$M,13,0),"")</f>
        <v/>
      </c>
    </row>
    <row r="4944" spans="1:15" s="95" customFormat="1" x14ac:dyDescent="0.2">
      <c r="A4944" s="116">
        <v>1086</v>
      </c>
      <c r="B4944" s="90" t="s">
        <v>8750</v>
      </c>
      <c r="C4944" s="90" t="s">
        <v>6482</v>
      </c>
      <c r="D4944" s="90" t="s">
        <v>26</v>
      </c>
      <c r="E4944" s="90" t="s">
        <v>3209</v>
      </c>
      <c r="F4944" s="90" t="s">
        <v>8161</v>
      </c>
      <c r="G4944" s="90" t="s">
        <v>18390</v>
      </c>
      <c r="H4944" s="90" t="s">
        <v>920</v>
      </c>
      <c r="I4944" s="90" t="s">
        <v>1127</v>
      </c>
      <c r="J4944" s="116">
        <v>67</v>
      </c>
      <c r="K4944" s="90" t="s">
        <v>1963</v>
      </c>
      <c r="L4944" s="90" t="s">
        <v>520</v>
      </c>
      <c r="M4944" s="94" t="str">
        <f t="shared" si="80"/>
        <v>AMOR Jose Luis</v>
      </c>
      <c r="N4944" s="94" t="str">
        <f>IFERROR(VLOOKUP(A4944,'[2]CLASES-TEMPORADA 2022_2023-2023'!$A:$M,12,0),"")</f>
        <v/>
      </c>
      <c r="O4944" s="90" t="str">
        <f>IFERROR(VLOOKUP(A4944,'[2]CLASES-TEMPORADA 2022_2023-2023'!$A:$M,13,0),"")</f>
        <v/>
      </c>
    </row>
    <row r="4945" spans="1:15" s="95" customFormat="1" x14ac:dyDescent="0.2">
      <c r="A4945" s="116">
        <v>1085</v>
      </c>
      <c r="B4945" s="90" t="s">
        <v>8750</v>
      </c>
      <c r="C4945" s="90" t="s">
        <v>1501</v>
      </c>
      <c r="D4945" s="90" t="s">
        <v>8162</v>
      </c>
      <c r="E4945" s="90" t="s">
        <v>2040</v>
      </c>
      <c r="F4945" s="90" t="s">
        <v>8163</v>
      </c>
      <c r="G4945" s="90" t="s">
        <v>18391</v>
      </c>
      <c r="H4945" s="90" t="s">
        <v>920</v>
      </c>
      <c r="I4945" s="90" t="s">
        <v>1049</v>
      </c>
      <c r="J4945" s="116">
        <v>337</v>
      </c>
      <c r="K4945" s="90" t="s">
        <v>1963</v>
      </c>
      <c r="L4945" s="90" t="s">
        <v>585</v>
      </c>
      <c r="M4945" s="94" t="str">
        <f t="shared" si="80"/>
        <v>SORIANO Juan</v>
      </c>
      <c r="N4945" s="94" t="str">
        <f>IFERROR(VLOOKUP(A4945,'[2]CLASES-TEMPORADA 2022_2023-2023'!$A:$M,12,0),"")</f>
        <v/>
      </c>
      <c r="O4945" s="90" t="str">
        <f>IFERROR(VLOOKUP(A4945,'[2]CLASES-TEMPORADA 2022_2023-2023'!$A:$M,13,0),"")</f>
        <v/>
      </c>
    </row>
    <row r="4946" spans="1:15" s="95" customFormat="1" x14ac:dyDescent="0.2">
      <c r="A4946" s="116">
        <v>1083</v>
      </c>
      <c r="B4946" s="90" t="s">
        <v>8750</v>
      </c>
      <c r="C4946" s="90" t="s">
        <v>8164</v>
      </c>
      <c r="D4946" s="90" t="s">
        <v>6781</v>
      </c>
      <c r="E4946" s="90" t="s">
        <v>79</v>
      </c>
      <c r="F4946" s="90" t="s">
        <v>8165</v>
      </c>
      <c r="G4946" s="90" t="s">
        <v>18392</v>
      </c>
      <c r="H4946" s="90" t="s">
        <v>913</v>
      </c>
      <c r="I4946" s="90" t="s">
        <v>921</v>
      </c>
      <c r="J4946" s="116">
        <v>78</v>
      </c>
      <c r="K4946" s="90" t="s">
        <v>1963</v>
      </c>
      <c r="L4946" s="90" t="s">
        <v>583</v>
      </c>
      <c r="M4946" s="94" t="str">
        <f t="shared" si="80"/>
        <v>ECHÁNOVE Miguel</v>
      </c>
      <c r="N4946" s="94" t="str">
        <f>IFERROR(VLOOKUP(A4946,'[2]CLASES-TEMPORADA 2022_2023-2023'!$A:$M,12,0),"")</f>
        <v/>
      </c>
      <c r="O4946" s="90" t="str">
        <f>IFERROR(VLOOKUP(A4946,'[2]CLASES-TEMPORADA 2022_2023-2023'!$A:$M,13,0),"")</f>
        <v/>
      </c>
    </row>
    <row r="4947" spans="1:15" s="95" customFormat="1" x14ac:dyDescent="0.2">
      <c r="A4947" s="116">
        <v>1081</v>
      </c>
      <c r="B4947" s="90" t="s">
        <v>8750</v>
      </c>
      <c r="C4947" s="90" t="s">
        <v>8166</v>
      </c>
      <c r="D4947" s="90" t="s">
        <v>4533</v>
      </c>
      <c r="E4947" s="90" t="s">
        <v>3979</v>
      </c>
      <c r="F4947" s="90" t="s">
        <v>8167</v>
      </c>
      <c r="G4947" s="90" t="s">
        <v>18393</v>
      </c>
      <c r="H4947" s="90" t="s">
        <v>913</v>
      </c>
      <c r="I4947" s="90" t="s">
        <v>949</v>
      </c>
      <c r="J4947" s="116">
        <v>295</v>
      </c>
      <c r="K4947" s="90" t="s">
        <v>1963</v>
      </c>
      <c r="L4947" s="90" t="s">
        <v>587</v>
      </c>
      <c r="M4947" s="94" t="str">
        <f t="shared" si="80"/>
        <v>PERARNAU Ferran</v>
      </c>
      <c r="N4947" s="94" t="str">
        <f>IFERROR(VLOOKUP(A4947,'[2]CLASES-TEMPORADA 2022_2023-2023'!$A:$M,12,0),"")</f>
        <v/>
      </c>
      <c r="O4947" s="90" t="str">
        <f>IFERROR(VLOOKUP(A4947,'[2]CLASES-TEMPORADA 2022_2023-2023'!$A:$M,13,0),"")</f>
        <v/>
      </c>
    </row>
    <row r="4948" spans="1:15" s="95" customFormat="1" x14ac:dyDescent="0.2">
      <c r="A4948" s="116">
        <v>1079</v>
      </c>
      <c r="B4948" s="90" t="s">
        <v>8750</v>
      </c>
      <c r="C4948" s="90" t="s">
        <v>22</v>
      </c>
      <c r="D4948" s="90" t="s">
        <v>18394</v>
      </c>
      <c r="E4948" s="90" t="s">
        <v>76</v>
      </c>
      <c r="F4948" s="90" t="s">
        <v>18395</v>
      </c>
      <c r="G4948" s="90" t="s">
        <v>18396</v>
      </c>
      <c r="H4948" s="90" t="s">
        <v>913</v>
      </c>
      <c r="I4948" s="90" t="s">
        <v>1208</v>
      </c>
      <c r="J4948" s="116">
        <v>487</v>
      </c>
      <c r="K4948" s="90" t="s">
        <v>1963</v>
      </c>
      <c r="L4948" s="90" t="s">
        <v>520</v>
      </c>
      <c r="M4948" s="94" t="str">
        <f t="shared" si="80"/>
        <v>FERNANDEZ Jose Manuel</v>
      </c>
      <c r="N4948" s="94" t="str">
        <f>IFERROR(VLOOKUP(A4948,'[2]CLASES-TEMPORADA 2022_2023-2023'!$A:$M,12,0),"")</f>
        <v/>
      </c>
      <c r="O4948" s="90" t="str">
        <f>IFERROR(VLOOKUP(A4948,'[2]CLASES-TEMPORADA 2022_2023-2023'!$A:$M,13,0),"")</f>
        <v/>
      </c>
    </row>
    <row r="4949" spans="1:15" s="95" customFormat="1" x14ac:dyDescent="0.2">
      <c r="A4949" s="116">
        <v>1078</v>
      </c>
      <c r="B4949" s="90" t="s">
        <v>8750</v>
      </c>
      <c r="C4949" s="90" t="s">
        <v>1407</v>
      </c>
      <c r="D4949" s="90" t="s">
        <v>1780</v>
      </c>
      <c r="E4949" s="90" t="s">
        <v>931</v>
      </c>
      <c r="F4949" s="90" t="s">
        <v>8168</v>
      </c>
      <c r="G4949" s="90" t="s">
        <v>18397</v>
      </c>
      <c r="H4949" s="90" t="s">
        <v>913</v>
      </c>
      <c r="I4949" s="90" t="s">
        <v>990</v>
      </c>
      <c r="J4949" s="116">
        <v>736</v>
      </c>
      <c r="K4949" s="90" t="s">
        <v>1963</v>
      </c>
      <c r="L4949" s="90" t="s">
        <v>587</v>
      </c>
      <c r="M4949" s="94" t="str">
        <f t="shared" si="80"/>
        <v>MENENDEZ Alex</v>
      </c>
      <c r="N4949" s="94" t="str">
        <f>IFERROR(VLOOKUP(A4949,'[2]CLASES-TEMPORADA 2022_2023-2023'!$A:$M,12,0),"")</f>
        <v/>
      </c>
      <c r="O4949" s="90" t="str">
        <f>IFERROR(VLOOKUP(A4949,'[2]CLASES-TEMPORADA 2022_2023-2023'!$A:$M,13,0),"")</f>
        <v/>
      </c>
    </row>
    <row r="4950" spans="1:15" s="95" customFormat="1" x14ac:dyDescent="0.2">
      <c r="A4950" s="116">
        <v>1077</v>
      </c>
      <c r="B4950" s="90" t="s">
        <v>8750</v>
      </c>
      <c r="C4950" s="90" t="s">
        <v>8169</v>
      </c>
      <c r="D4950" s="90" t="s">
        <v>21</v>
      </c>
      <c r="E4950" s="90" t="s">
        <v>8170</v>
      </c>
      <c r="F4950" s="90" t="s">
        <v>8171</v>
      </c>
      <c r="G4950" s="90" t="s">
        <v>18398</v>
      </c>
      <c r="H4950" s="90" t="s">
        <v>913</v>
      </c>
      <c r="I4950" s="90" t="s">
        <v>1066</v>
      </c>
      <c r="J4950" s="116">
        <v>543</v>
      </c>
      <c r="K4950" s="90" t="s">
        <v>1963</v>
      </c>
      <c r="L4950" s="90" t="s">
        <v>602</v>
      </c>
      <c r="M4950" s="94" t="str">
        <f t="shared" si="80"/>
        <v>GAYOSO Braulio</v>
      </c>
      <c r="N4950" s="94" t="str">
        <f>IFERROR(VLOOKUP(A4950,'[2]CLASES-TEMPORADA 2022_2023-2023'!$A:$M,12,0),"")</f>
        <v/>
      </c>
      <c r="O4950" s="90" t="str">
        <f>IFERROR(VLOOKUP(A4950,'[2]CLASES-TEMPORADA 2022_2023-2023'!$A:$M,13,0),"")</f>
        <v/>
      </c>
    </row>
    <row r="4951" spans="1:15" s="95" customFormat="1" x14ac:dyDescent="0.2">
      <c r="A4951" s="116">
        <v>1069</v>
      </c>
      <c r="B4951" s="90" t="s">
        <v>8750</v>
      </c>
      <c r="C4951" s="90" t="s">
        <v>8172</v>
      </c>
      <c r="D4951" s="90" t="s">
        <v>22</v>
      </c>
      <c r="E4951" s="90" t="s">
        <v>126</v>
      </c>
      <c r="F4951" s="90" t="s">
        <v>8173</v>
      </c>
      <c r="G4951" s="90" t="s">
        <v>18399</v>
      </c>
      <c r="H4951" s="90" t="s">
        <v>913</v>
      </c>
      <c r="I4951" s="90" t="s">
        <v>921</v>
      </c>
      <c r="J4951" s="116">
        <v>78</v>
      </c>
      <c r="K4951" s="90" t="s">
        <v>1963</v>
      </c>
      <c r="L4951" s="90" t="s">
        <v>583</v>
      </c>
      <c r="M4951" s="94" t="str">
        <f t="shared" si="80"/>
        <v>BELLOSO Pablo</v>
      </c>
      <c r="N4951" s="94" t="str">
        <f>IFERROR(VLOOKUP(A4951,'[2]CLASES-TEMPORADA 2022_2023-2023'!$A:$M,12,0),"")</f>
        <v/>
      </c>
      <c r="O4951" s="90" t="str">
        <f>IFERROR(VLOOKUP(A4951,'[2]CLASES-TEMPORADA 2022_2023-2023'!$A:$M,13,0),"")</f>
        <v/>
      </c>
    </row>
    <row r="4952" spans="1:15" s="95" customFormat="1" x14ac:dyDescent="0.2">
      <c r="A4952" s="116">
        <v>1059</v>
      </c>
      <c r="B4952" s="90" t="s">
        <v>8750</v>
      </c>
      <c r="C4952" s="90" t="s">
        <v>84</v>
      </c>
      <c r="D4952" s="90" t="s">
        <v>21</v>
      </c>
      <c r="E4952" s="90" t="s">
        <v>4258</v>
      </c>
      <c r="F4952" s="90" t="s">
        <v>8557</v>
      </c>
      <c r="G4952" s="90" t="s">
        <v>18400</v>
      </c>
      <c r="H4952" s="90" t="s">
        <v>920</v>
      </c>
      <c r="I4952" s="90" t="s">
        <v>1198</v>
      </c>
      <c r="J4952" s="116">
        <v>567</v>
      </c>
      <c r="K4952" s="90" t="s">
        <v>1963</v>
      </c>
      <c r="L4952" s="90" t="s">
        <v>520</v>
      </c>
      <c r="M4952" s="94" t="str">
        <f t="shared" si="80"/>
        <v>GONZALEZ Miguel Angel</v>
      </c>
      <c r="N4952" s="94" t="str">
        <f>IFERROR(VLOOKUP(A4952,'[2]CLASES-TEMPORADA 2022_2023-2023'!$A:$M,12,0),"")</f>
        <v/>
      </c>
      <c r="O4952" s="90" t="str">
        <f>IFERROR(VLOOKUP(A4952,'[2]CLASES-TEMPORADA 2022_2023-2023'!$A:$M,13,0),"")</f>
        <v/>
      </c>
    </row>
    <row r="4953" spans="1:15" s="95" customFormat="1" x14ac:dyDescent="0.2">
      <c r="A4953" s="116">
        <v>1055</v>
      </c>
      <c r="B4953" s="90" t="s">
        <v>8750</v>
      </c>
      <c r="C4953" s="90" t="s">
        <v>21</v>
      </c>
      <c r="D4953" s="90" t="s">
        <v>21</v>
      </c>
      <c r="E4953" s="90" t="s">
        <v>117</v>
      </c>
      <c r="F4953" s="90" t="s">
        <v>8174</v>
      </c>
      <c r="G4953" s="90" t="s">
        <v>18401</v>
      </c>
      <c r="H4953" s="90" t="s">
        <v>920</v>
      </c>
      <c r="I4953" s="90" t="s">
        <v>1155</v>
      </c>
      <c r="J4953" s="116">
        <v>214</v>
      </c>
      <c r="K4953" s="90" t="s">
        <v>1963</v>
      </c>
      <c r="L4953" s="90" t="s">
        <v>185</v>
      </c>
      <c r="M4953" s="94" t="str">
        <f t="shared" si="80"/>
        <v>GARCIA Juan Luis</v>
      </c>
      <c r="N4953" s="94" t="str">
        <f>IFERROR(VLOOKUP(A4953,'[2]CLASES-TEMPORADA 2022_2023-2023'!$A:$M,12,0),"")</f>
        <v/>
      </c>
      <c r="O4953" s="90" t="str">
        <f>IFERROR(VLOOKUP(A4953,'[2]CLASES-TEMPORADA 2022_2023-2023'!$A:$M,13,0),"")</f>
        <v/>
      </c>
    </row>
    <row r="4954" spans="1:15" s="95" customFormat="1" x14ac:dyDescent="0.2">
      <c r="A4954" s="116">
        <v>1051</v>
      </c>
      <c r="B4954" s="90" t="s">
        <v>8750</v>
      </c>
      <c r="C4954" s="90" t="s">
        <v>1340</v>
      </c>
      <c r="D4954" s="90" t="s">
        <v>1341</v>
      </c>
      <c r="E4954" s="90" t="s">
        <v>76</v>
      </c>
      <c r="F4954" s="90" t="s">
        <v>8175</v>
      </c>
      <c r="G4954" s="90" t="s">
        <v>18402</v>
      </c>
      <c r="H4954" s="90" t="s">
        <v>909</v>
      </c>
      <c r="I4954" s="90" t="s">
        <v>1152</v>
      </c>
      <c r="J4954" s="116">
        <v>62</v>
      </c>
      <c r="K4954" s="90" t="s">
        <v>1963</v>
      </c>
      <c r="L4954" s="90" t="s">
        <v>588</v>
      </c>
      <c r="M4954" s="94" t="str">
        <f t="shared" si="80"/>
        <v>ZUAZUA Jose Manuel</v>
      </c>
      <c r="N4954" s="94" t="str">
        <f>IFERROR(VLOOKUP(A4954,'[2]CLASES-TEMPORADA 2022_2023-2023'!$A:$M,12,0),"")</f>
        <v/>
      </c>
      <c r="O4954" s="90" t="str">
        <f>IFERROR(VLOOKUP(A4954,'[2]CLASES-TEMPORADA 2022_2023-2023'!$A:$M,13,0),"")</f>
        <v/>
      </c>
    </row>
    <row r="4955" spans="1:15" s="95" customFormat="1" x14ac:dyDescent="0.2">
      <c r="A4955" s="116">
        <v>1050</v>
      </c>
      <c r="B4955" s="90" t="s">
        <v>8750</v>
      </c>
      <c r="C4955" s="90" t="s">
        <v>32</v>
      </c>
      <c r="D4955" s="90" t="s">
        <v>22</v>
      </c>
      <c r="E4955" s="90" t="s">
        <v>1459</v>
      </c>
      <c r="F4955" s="90" t="s">
        <v>8176</v>
      </c>
      <c r="G4955" s="90" t="s">
        <v>18403</v>
      </c>
      <c r="H4955" s="90" t="s">
        <v>909</v>
      </c>
      <c r="I4955" s="90" t="s">
        <v>949</v>
      </c>
      <c r="J4955" s="116">
        <v>295</v>
      </c>
      <c r="K4955" s="90" t="s">
        <v>1963</v>
      </c>
      <c r="L4955" s="90" t="s">
        <v>587</v>
      </c>
      <c r="M4955" s="94" t="str">
        <f t="shared" si="80"/>
        <v>SANTIAGO Guillem</v>
      </c>
      <c r="N4955" s="94" t="str">
        <f>IFERROR(VLOOKUP(A4955,'[2]CLASES-TEMPORADA 2022_2023-2023'!$A:$M,12,0),"")</f>
        <v/>
      </c>
      <c r="O4955" s="90" t="str">
        <f>IFERROR(VLOOKUP(A4955,'[2]CLASES-TEMPORADA 2022_2023-2023'!$A:$M,13,0),"")</f>
        <v/>
      </c>
    </row>
    <row r="4956" spans="1:15" s="95" customFormat="1" x14ac:dyDescent="0.2">
      <c r="A4956" s="116">
        <v>1049</v>
      </c>
      <c r="B4956" s="90" t="s">
        <v>8750</v>
      </c>
      <c r="C4956" s="90" t="s">
        <v>1720</v>
      </c>
      <c r="D4956" s="90" t="s">
        <v>8177</v>
      </c>
      <c r="E4956" s="90" t="s">
        <v>8178</v>
      </c>
      <c r="F4956" s="90" t="s">
        <v>8179</v>
      </c>
      <c r="G4956" s="90" t="s">
        <v>18404</v>
      </c>
      <c r="H4956" s="90" t="s">
        <v>913</v>
      </c>
      <c r="I4956" s="90" t="s">
        <v>1144</v>
      </c>
      <c r="J4956" s="116">
        <v>51</v>
      </c>
      <c r="K4956" s="90" t="s">
        <v>1963</v>
      </c>
      <c r="L4956" s="90" t="s">
        <v>585</v>
      </c>
      <c r="M4956" s="94" t="str">
        <f t="shared" si="80"/>
        <v>VILLANUEVA Ulises</v>
      </c>
      <c r="N4956" s="94" t="str">
        <f>IFERROR(VLOOKUP(A4956,'[2]CLASES-TEMPORADA 2022_2023-2023'!$A:$M,12,0),"")</f>
        <v/>
      </c>
      <c r="O4956" s="90" t="str">
        <f>IFERROR(VLOOKUP(A4956,'[2]CLASES-TEMPORADA 2022_2023-2023'!$A:$M,13,0),"")</f>
        <v/>
      </c>
    </row>
    <row r="4957" spans="1:15" s="95" customFormat="1" x14ac:dyDescent="0.2">
      <c r="A4957" s="116">
        <v>1038</v>
      </c>
      <c r="B4957" s="90" t="s">
        <v>8750</v>
      </c>
      <c r="C4957" s="90" t="s">
        <v>1778</v>
      </c>
      <c r="D4957" s="90" t="s">
        <v>1779</v>
      </c>
      <c r="E4957" s="90" t="s">
        <v>8180</v>
      </c>
      <c r="F4957" s="90" t="s">
        <v>8181</v>
      </c>
      <c r="G4957" s="90" t="s">
        <v>18405</v>
      </c>
      <c r="H4957" s="90" t="s">
        <v>913</v>
      </c>
      <c r="I4957" s="90" t="s">
        <v>1133</v>
      </c>
      <c r="J4957" s="116">
        <v>43</v>
      </c>
      <c r="K4957" s="90" t="s">
        <v>1963</v>
      </c>
      <c r="L4957" s="90" t="s">
        <v>520</v>
      </c>
      <c r="M4957" s="94" t="str">
        <f t="shared" si="80"/>
        <v>PADIN Fernando José</v>
      </c>
      <c r="N4957" s="94" t="str">
        <f>IFERROR(VLOOKUP(A4957,'[2]CLASES-TEMPORADA 2022_2023-2023'!$A:$M,12,0),"")</f>
        <v/>
      </c>
      <c r="O4957" s="90" t="str">
        <f>IFERROR(VLOOKUP(A4957,'[2]CLASES-TEMPORADA 2022_2023-2023'!$A:$M,13,0),"")</f>
        <v/>
      </c>
    </row>
    <row r="4958" spans="1:15" s="95" customFormat="1" x14ac:dyDescent="0.2">
      <c r="A4958" s="116">
        <v>1032</v>
      </c>
      <c r="B4958" s="90" t="s">
        <v>8750</v>
      </c>
      <c r="C4958" s="90" t="s">
        <v>1339</v>
      </c>
      <c r="D4958" s="90"/>
      <c r="E4958" s="90" t="s">
        <v>2951</v>
      </c>
      <c r="F4958" s="90" t="s">
        <v>7275</v>
      </c>
      <c r="G4958" s="90" t="s">
        <v>18406</v>
      </c>
      <c r="H4958" s="90" t="s">
        <v>920</v>
      </c>
      <c r="I4958" s="90" t="s">
        <v>926</v>
      </c>
      <c r="J4958" s="116">
        <v>100</v>
      </c>
      <c r="K4958" s="90" t="s">
        <v>2684</v>
      </c>
      <c r="L4958" s="90" t="s">
        <v>588</v>
      </c>
      <c r="M4958" s="94" t="str">
        <f t="shared" si="80"/>
        <v>ADODO Michael</v>
      </c>
      <c r="N4958" s="94" t="str">
        <f>IFERROR(VLOOKUP(A4958,'[2]CLASES-TEMPORADA 2022_2023-2023'!$A:$M,12,0),"")</f>
        <v/>
      </c>
      <c r="O4958" s="90" t="str">
        <f>IFERROR(VLOOKUP(A4958,'[2]CLASES-TEMPORADA 2022_2023-2023'!$A:$M,13,0),"")</f>
        <v/>
      </c>
    </row>
    <row r="4959" spans="1:15" s="95" customFormat="1" x14ac:dyDescent="0.2">
      <c r="A4959" s="116">
        <v>1026</v>
      </c>
      <c r="B4959" s="90" t="s">
        <v>8750</v>
      </c>
      <c r="C4959" s="90" t="s">
        <v>1337</v>
      </c>
      <c r="D4959" s="90" t="s">
        <v>1338</v>
      </c>
      <c r="E4959" s="90" t="s">
        <v>2278</v>
      </c>
      <c r="F4959" s="90" t="s">
        <v>8182</v>
      </c>
      <c r="G4959" s="90" t="s">
        <v>18407</v>
      </c>
      <c r="H4959" s="90" t="s">
        <v>913</v>
      </c>
      <c r="I4959" s="90" t="s">
        <v>1153</v>
      </c>
      <c r="J4959" s="116">
        <v>444</v>
      </c>
      <c r="K4959" s="90" t="s">
        <v>1963</v>
      </c>
      <c r="L4959" s="90" t="s">
        <v>520</v>
      </c>
      <c r="M4959" s="94" t="str">
        <f t="shared" si="80"/>
        <v>OTERO Mario</v>
      </c>
      <c r="N4959" s="94" t="str">
        <f>IFERROR(VLOOKUP(A4959,'[2]CLASES-TEMPORADA 2022_2023-2023'!$A:$M,12,0),"")</f>
        <v/>
      </c>
      <c r="O4959" s="90" t="str">
        <f>IFERROR(VLOOKUP(A4959,'[2]CLASES-TEMPORADA 2022_2023-2023'!$A:$M,13,0),"")</f>
        <v/>
      </c>
    </row>
    <row r="4960" spans="1:15" s="95" customFormat="1" x14ac:dyDescent="0.2">
      <c r="A4960" s="116">
        <v>1011</v>
      </c>
      <c r="B4960" s="90" t="s">
        <v>8750</v>
      </c>
      <c r="C4960" s="90" t="s">
        <v>1536</v>
      </c>
      <c r="D4960" s="90" t="s">
        <v>36</v>
      </c>
      <c r="E4960" s="90" t="s">
        <v>2261</v>
      </c>
      <c r="F4960" s="90" t="s">
        <v>8183</v>
      </c>
      <c r="G4960" s="90" t="s">
        <v>18408</v>
      </c>
      <c r="H4960" s="90" t="s">
        <v>913</v>
      </c>
      <c r="I4960" s="90" t="s">
        <v>990</v>
      </c>
      <c r="J4960" s="116">
        <v>736</v>
      </c>
      <c r="K4960" s="90" t="s">
        <v>1963</v>
      </c>
      <c r="L4960" s="90" t="s">
        <v>587</v>
      </c>
      <c r="M4960" s="94" t="str">
        <f t="shared" si="80"/>
        <v>WEISZ Pere</v>
      </c>
      <c r="N4960" s="94" t="str">
        <f>IFERROR(VLOOKUP(A4960,'[2]CLASES-TEMPORADA 2022_2023-2023'!$A:$M,12,0),"")</f>
        <v/>
      </c>
      <c r="O4960" s="90" t="str">
        <f>IFERROR(VLOOKUP(A4960,'[2]CLASES-TEMPORADA 2022_2023-2023'!$A:$M,13,0),"")</f>
        <v/>
      </c>
    </row>
    <row r="4961" spans="1:15" s="95" customFormat="1" x14ac:dyDescent="0.2">
      <c r="A4961" s="116">
        <v>1009</v>
      </c>
      <c r="B4961" s="90" t="s">
        <v>8750</v>
      </c>
      <c r="C4961" s="90" t="s">
        <v>1336</v>
      </c>
      <c r="D4961" s="90" t="s">
        <v>21</v>
      </c>
      <c r="E4961" s="90" t="s">
        <v>109</v>
      </c>
      <c r="F4961" s="90" t="s">
        <v>8184</v>
      </c>
      <c r="G4961" s="90" t="s">
        <v>18409</v>
      </c>
      <c r="H4961" s="90" t="s">
        <v>913</v>
      </c>
      <c r="I4961" s="90" t="s">
        <v>1125</v>
      </c>
      <c r="J4961" s="116">
        <v>142</v>
      </c>
      <c r="K4961" s="90" t="s">
        <v>1963</v>
      </c>
      <c r="L4961" s="90" t="s">
        <v>593</v>
      </c>
      <c r="M4961" s="94" t="str">
        <f t="shared" si="80"/>
        <v>AMAYA Juan Carlos</v>
      </c>
      <c r="N4961" s="94" t="str">
        <f>IFERROR(VLOOKUP(A4961,'[2]CLASES-TEMPORADA 2022_2023-2023'!$A:$M,12,0),"")</f>
        <v/>
      </c>
      <c r="O4961" s="90" t="str">
        <f>IFERROR(VLOOKUP(A4961,'[2]CLASES-TEMPORADA 2022_2023-2023'!$A:$M,13,0),"")</f>
        <v/>
      </c>
    </row>
    <row r="4962" spans="1:15" s="95" customFormat="1" x14ac:dyDescent="0.2">
      <c r="A4962" s="116">
        <v>1000</v>
      </c>
      <c r="B4962" s="90" t="s">
        <v>8750</v>
      </c>
      <c r="C4962" s="90" t="s">
        <v>1450</v>
      </c>
      <c r="D4962" s="90" t="s">
        <v>1777</v>
      </c>
      <c r="E4962" s="90" t="s">
        <v>2785</v>
      </c>
      <c r="F4962" s="90" t="s">
        <v>8185</v>
      </c>
      <c r="G4962" s="90" t="s">
        <v>18410</v>
      </c>
      <c r="H4962" s="90" t="s">
        <v>920</v>
      </c>
      <c r="I4962" s="90" t="s">
        <v>1178</v>
      </c>
      <c r="J4962" s="116">
        <v>10408</v>
      </c>
      <c r="K4962" s="90" t="s">
        <v>1963</v>
      </c>
      <c r="L4962" s="90" t="s">
        <v>602</v>
      </c>
      <c r="M4962" s="94" t="str">
        <f t="shared" si="80"/>
        <v>AMOROS Julio</v>
      </c>
      <c r="N4962" s="94" t="str">
        <f>IFERROR(VLOOKUP(A4962,'[2]CLASES-TEMPORADA 2022_2023-2023'!$A:$M,12,0),"")</f>
        <v/>
      </c>
      <c r="O4962" s="90" t="str">
        <f>IFERROR(VLOOKUP(A4962,'[2]CLASES-TEMPORADA 2022_2023-2023'!$A:$M,13,0),"")</f>
        <v/>
      </c>
    </row>
    <row r="4963" spans="1:15" s="95" customFormat="1" x14ac:dyDescent="0.2">
      <c r="A4963" s="116">
        <v>995</v>
      </c>
      <c r="B4963" s="90" t="s">
        <v>8750</v>
      </c>
      <c r="C4963" s="90" t="s">
        <v>115</v>
      </c>
      <c r="D4963" s="90" t="s">
        <v>1335</v>
      </c>
      <c r="E4963" s="90" t="s">
        <v>43</v>
      </c>
      <c r="F4963" s="90" t="s">
        <v>8186</v>
      </c>
      <c r="G4963" s="90" t="s">
        <v>18411</v>
      </c>
      <c r="H4963" s="90" t="s">
        <v>913</v>
      </c>
      <c r="I4963" s="90" t="s">
        <v>1140</v>
      </c>
      <c r="J4963" s="116">
        <v>10415</v>
      </c>
      <c r="K4963" s="90" t="s">
        <v>1963</v>
      </c>
      <c r="L4963" s="90" t="s">
        <v>520</v>
      </c>
      <c r="M4963" s="94" t="str">
        <f t="shared" si="80"/>
        <v>CASTRO Antonio</v>
      </c>
      <c r="N4963" s="94" t="str">
        <f>IFERROR(VLOOKUP(A4963,'[2]CLASES-TEMPORADA 2022_2023-2023'!$A:$M,12,0),"")</f>
        <v/>
      </c>
      <c r="O4963" s="90" t="str">
        <f>IFERROR(VLOOKUP(A4963,'[2]CLASES-TEMPORADA 2022_2023-2023'!$A:$M,13,0),"")</f>
        <v/>
      </c>
    </row>
    <row r="4964" spans="1:15" s="95" customFormat="1" x14ac:dyDescent="0.2">
      <c r="A4964" s="116">
        <v>993</v>
      </c>
      <c r="B4964" s="90" t="s">
        <v>8750</v>
      </c>
      <c r="C4964" s="90" t="s">
        <v>69</v>
      </c>
      <c r="D4964" s="90" t="s">
        <v>8187</v>
      </c>
      <c r="E4964" s="90" t="s">
        <v>109</v>
      </c>
      <c r="F4964" s="90" t="s">
        <v>8188</v>
      </c>
      <c r="G4964" s="90" t="s">
        <v>18412</v>
      </c>
      <c r="H4964" s="90" t="s">
        <v>920</v>
      </c>
      <c r="I4964" s="90" t="s">
        <v>1049</v>
      </c>
      <c r="J4964" s="116">
        <v>337</v>
      </c>
      <c r="K4964" s="90" t="s">
        <v>1963</v>
      </c>
      <c r="L4964" s="90" t="s">
        <v>585</v>
      </c>
      <c r="M4964" s="94" t="str">
        <f t="shared" si="80"/>
        <v>PEREZ Juan Carlos</v>
      </c>
      <c r="N4964" s="94" t="str">
        <f>IFERROR(VLOOKUP(A4964,'[2]CLASES-TEMPORADA 2022_2023-2023'!$A:$M,12,0),"")</f>
        <v/>
      </c>
      <c r="O4964" s="90" t="str">
        <f>IFERROR(VLOOKUP(A4964,'[2]CLASES-TEMPORADA 2022_2023-2023'!$A:$M,13,0),"")</f>
        <v/>
      </c>
    </row>
    <row r="4965" spans="1:15" s="95" customFormat="1" x14ac:dyDescent="0.2">
      <c r="A4965" s="116">
        <v>982</v>
      </c>
      <c r="B4965" s="90" t="s">
        <v>8750</v>
      </c>
      <c r="C4965" s="90" t="s">
        <v>18413</v>
      </c>
      <c r="D4965" s="90" t="s">
        <v>3416</v>
      </c>
      <c r="E4965" s="90" t="s">
        <v>2030</v>
      </c>
      <c r="F4965" s="90" t="s">
        <v>18414</v>
      </c>
      <c r="G4965" s="90" t="s">
        <v>18415</v>
      </c>
      <c r="H4965" s="90" t="s">
        <v>920</v>
      </c>
      <c r="I4965" s="90" t="s">
        <v>940</v>
      </c>
      <c r="J4965" s="116">
        <v>261</v>
      </c>
      <c r="K4965" s="90" t="s">
        <v>1963</v>
      </c>
      <c r="L4965" s="90" t="s">
        <v>587</v>
      </c>
      <c r="M4965" s="94" t="str">
        <f t="shared" si="80"/>
        <v>SOISA Pedro</v>
      </c>
      <c r="N4965" s="94" t="str">
        <f>IFERROR(VLOOKUP(A4965,'[2]CLASES-TEMPORADA 2022_2023-2023'!$A:$M,12,0),"")</f>
        <v/>
      </c>
      <c r="O4965" s="90" t="str">
        <f>IFERROR(VLOOKUP(A4965,'[2]CLASES-TEMPORADA 2022_2023-2023'!$A:$M,13,0),"")</f>
        <v/>
      </c>
    </row>
    <row r="4966" spans="1:15" s="95" customFormat="1" x14ac:dyDescent="0.2">
      <c r="A4966" s="116">
        <v>974</v>
      </c>
      <c r="B4966" s="90" t="s">
        <v>8750</v>
      </c>
      <c r="C4966" s="90" t="s">
        <v>8189</v>
      </c>
      <c r="D4966" s="90"/>
      <c r="E4966" s="90" t="s">
        <v>2903</v>
      </c>
      <c r="F4966" s="90" t="s">
        <v>8190</v>
      </c>
      <c r="G4966" s="90" t="s">
        <v>18416</v>
      </c>
      <c r="H4966" s="90" t="s">
        <v>913</v>
      </c>
      <c r="I4966" s="90" t="s">
        <v>953</v>
      </c>
      <c r="J4966" s="116">
        <v>309</v>
      </c>
      <c r="K4966" s="90" t="s">
        <v>2684</v>
      </c>
      <c r="L4966" s="90" t="s">
        <v>583</v>
      </c>
      <c r="M4966" s="94" t="str">
        <f t="shared" si="80"/>
        <v>WAHAB Ahmed</v>
      </c>
      <c r="N4966" s="94" t="str">
        <f>IFERROR(VLOOKUP(A4966,'[2]CLASES-TEMPORADA 2022_2023-2023'!$A:$M,12,0),"")</f>
        <v/>
      </c>
      <c r="O4966" s="90" t="str">
        <f>IFERROR(VLOOKUP(A4966,'[2]CLASES-TEMPORADA 2022_2023-2023'!$A:$M,13,0),"")</f>
        <v/>
      </c>
    </row>
    <row r="4967" spans="1:15" s="95" customFormat="1" x14ac:dyDescent="0.2">
      <c r="A4967" s="116">
        <v>973</v>
      </c>
      <c r="B4967" s="90" t="s">
        <v>8750</v>
      </c>
      <c r="C4967" s="90" t="s">
        <v>1775</v>
      </c>
      <c r="D4967" s="90" t="s">
        <v>1776</v>
      </c>
      <c r="E4967" s="90" t="s">
        <v>8693</v>
      </c>
      <c r="F4967" s="90" t="s">
        <v>8190</v>
      </c>
      <c r="G4967" s="90" t="s">
        <v>18417</v>
      </c>
      <c r="H4967" s="90" t="s">
        <v>920</v>
      </c>
      <c r="I4967" s="90" t="s">
        <v>1080</v>
      </c>
      <c r="J4967" s="116">
        <v>302</v>
      </c>
      <c r="K4967" s="90" t="s">
        <v>1963</v>
      </c>
      <c r="L4967" s="90" t="s">
        <v>585</v>
      </c>
      <c r="M4967" s="94" t="str">
        <f t="shared" si="80"/>
        <v>LLUCH Felix Benjamin</v>
      </c>
      <c r="N4967" s="94" t="str">
        <f>IFERROR(VLOOKUP(A4967,'[2]CLASES-TEMPORADA 2022_2023-2023'!$A:$M,12,0),"")</f>
        <v/>
      </c>
      <c r="O4967" s="90" t="str">
        <f>IFERROR(VLOOKUP(A4967,'[2]CLASES-TEMPORADA 2022_2023-2023'!$A:$M,13,0),"")</f>
        <v/>
      </c>
    </row>
    <row r="4968" spans="1:15" s="95" customFormat="1" x14ac:dyDescent="0.2">
      <c r="A4968" s="116">
        <v>963</v>
      </c>
      <c r="B4968" s="90" t="s">
        <v>8750</v>
      </c>
      <c r="C4968" s="90" t="s">
        <v>8192</v>
      </c>
      <c r="D4968" s="90" t="s">
        <v>2215</v>
      </c>
      <c r="E4968" s="90" t="s">
        <v>8193</v>
      </c>
      <c r="F4968" s="90" t="s">
        <v>8194</v>
      </c>
      <c r="G4968" s="90" t="s">
        <v>18418</v>
      </c>
      <c r="H4968" s="90" t="s">
        <v>913</v>
      </c>
      <c r="I4968" s="90" t="s">
        <v>993</v>
      </c>
      <c r="J4968" s="116">
        <v>10005</v>
      </c>
      <c r="K4968" s="90" t="s">
        <v>1963</v>
      </c>
      <c r="L4968" s="90" t="s">
        <v>593</v>
      </c>
      <c r="M4968" s="94" t="str">
        <f t="shared" si="80"/>
        <v>FREGEL Luis Jorge</v>
      </c>
      <c r="N4968" s="94" t="str">
        <f>IFERROR(VLOOKUP(A4968,'[2]CLASES-TEMPORADA 2022_2023-2023'!$A:$M,12,0),"")</f>
        <v/>
      </c>
      <c r="O4968" s="90" t="str">
        <f>IFERROR(VLOOKUP(A4968,'[2]CLASES-TEMPORADA 2022_2023-2023'!$A:$M,13,0),"")</f>
        <v/>
      </c>
    </row>
    <row r="4969" spans="1:15" s="95" customFormat="1" x14ac:dyDescent="0.2">
      <c r="A4969" s="116">
        <v>961</v>
      </c>
      <c r="B4969" s="90" t="s">
        <v>8750</v>
      </c>
      <c r="C4969" s="90" t="s">
        <v>1333</v>
      </c>
      <c r="D4969" s="90" t="s">
        <v>1334</v>
      </c>
      <c r="E4969" s="90" t="s">
        <v>132</v>
      </c>
      <c r="F4969" s="90" t="s">
        <v>8195</v>
      </c>
      <c r="G4969" s="90" t="s">
        <v>18419</v>
      </c>
      <c r="H4969" s="90" t="s">
        <v>913</v>
      </c>
      <c r="I4969" s="90" t="s">
        <v>930</v>
      </c>
      <c r="J4969" s="116">
        <v>138</v>
      </c>
      <c r="K4969" s="90" t="s">
        <v>1963</v>
      </c>
      <c r="L4969" s="90" t="s">
        <v>593</v>
      </c>
      <c r="M4969" s="94" t="str">
        <f t="shared" si="80"/>
        <v>VIÑA Juan Jose</v>
      </c>
      <c r="N4969" s="94" t="str">
        <f>IFERROR(VLOOKUP(A4969,'[2]CLASES-TEMPORADA 2022_2023-2023'!$A:$M,12,0),"")</f>
        <v/>
      </c>
      <c r="O4969" s="90" t="str">
        <f>IFERROR(VLOOKUP(A4969,'[2]CLASES-TEMPORADA 2022_2023-2023'!$A:$M,13,0),"")</f>
        <v/>
      </c>
    </row>
    <row r="4970" spans="1:15" s="95" customFormat="1" x14ac:dyDescent="0.2">
      <c r="A4970" s="116">
        <v>959</v>
      </c>
      <c r="B4970" s="90" t="s">
        <v>8750</v>
      </c>
      <c r="C4970" s="90" t="s">
        <v>8196</v>
      </c>
      <c r="D4970" s="90" t="s">
        <v>8197</v>
      </c>
      <c r="E4970" s="90" t="s">
        <v>8198</v>
      </c>
      <c r="F4970" s="90" t="s">
        <v>8199</v>
      </c>
      <c r="G4970" s="90" t="s">
        <v>18420</v>
      </c>
      <c r="H4970" s="90" t="s">
        <v>909</v>
      </c>
      <c r="I4970" s="90" t="s">
        <v>8200</v>
      </c>
      <c r="J4970" s="116">
        <v>10254</v>
      </c>
      <c r="K4970" s="90" t="s">
        <v>1963</v>
      </c>
      <c r="L4970" s="90" t="s">
        <v>587</v>
      </c>
      <c r="M4970" s="94" t="str">
        <f t="shared" si="80"/>
        <v>MAILLO Josep Manel</v>
      </c>
      <c r="N4970" s="94" t="str">
        <f>IFERROR(VLOOKUP(A4970,'[2]CLASES-TEMPORADA 2022_2023-2023'!$A:$M,12,0),"")</f>
        <v/>
      </c>
      <c r="O4970" s="90" t="str">
        <f>IFERROR(VLOOKUP(A4970,'[2]CLASES-TEMPORADA 2022_2023-2023'!$A:$M,13,0),"")</f>
        <v/>
      </c>
    </row>
    <row r="4971" spans="1:15" s="95" customFormat="1" x14ac:dyDescent="0.2">
      <c r="A4971" s="116">
        <v>957</v>
      </c>
      <c r="B4971" s="90" t="s">
        <v>8750</v>
      </c>
      <c r="C4971" s="90" t="s">
        <v>924</v>
      </c>
      <c r="D4971" s="90" t="s">
        <v>26</v>
      </c>
      <c r="E4971" s="90" t="s">
        <v>132</v>
      </c>
      <c r="F4971" s="90" t="s">
        <v>8201</v>
      </c>
      <c r="G4971" s="90" t="s">
        <v>18421</v>
      </c>
      <c r="H4971" s="90" t="s">
        <v>913</v>
      </c>
      <c r="I4971" s="90" t="s">
        <v>1112</v>
      </c>
      <c r="J4971" s="116">
        <v>10104</v>
      </c>
      <c r="K4971" s="90" t="s">
        <v>1963</v>
      </c>
      <c r="L4971" s="90" t="s">
        <v>520</v>
      </c>
      <c r="M4971" s="94" t="str">
        <f t="shared" si="80"/>
        <v>ALONSO Juan Jose</v>
      </c>
      <c r="N4971" s="94" t="str">
        <f>IFERROR(VLOOKUP(A4971,'[2]CLASES-TEMPORADA 2022_2023-2023'!$A:$M,12,0),"")</f>
        <v/>
      </c>
      <c r="O4971" s="90" t="str">
        <f>IFERROR(VLOOKUP(A4971,'[2]CLASES-TEMPORADA 2022_2023-2023'!$A:$M,13,0),"")</f>
        <v/>
      </c>
    </row>
    <row r="4972" spans="1:15" s="95" customFormat="1" x14ac:dyDescent="0.2">
      <c r="A4972" s="116">
        <v>956</v>
      </c>
      <c r="B4972" s="90" t="s">
        <v>8750</v>
      </c>
      <c r="C4972" s="90" t="s">
        <v>2319</v>
      </c>
      <c r="D4972" s="90" t="s">
        <v>3966</v>
      </c>
      <c r="E4972" s="90" t="s">
        <v>3107</v>
      </c>
      <c r="F4972" s="90" t="s">
        <v>7518</v>
      </c>
      <c r="G4972" s="90" t="s">
        <v>18422</v>
      </c>
      <c r="H4972" s="90" t="s">
        <v>913</v>
      </c>
      <c r="I4972" s="90" t="s">
        <v>1154</v>
      </c>
      <c r="J4972" s="116">
        <v>256</v>
      </c>
      <c r="K4972" s="90" t="s">
        <v>1963</v>
      </c>
      <c r="L4972" s="90" t="s">
        <v>587</v>
      </c>
      <c r="M4972" s="94" t="str">
        <f t="shared" si="80"/>
        <v>UBEDA Xavier</v>
      </c>
      <c r="N4972" s="94" t="str">
        <f>IFERROR(VLOOKUP(A4972,'[2]CLASES-TEMPORADA 2022_2023-2023'!$A:$M,12,0),"")</f>
        <v/>
      </c>
      <c r="O4972" s="90" t="str">
        <f>IFERROR(VLOOKUP(A4972,'[2]CLASES-TEMPORADA 2022_2023-2023'!$A:$M,13,0),"")</f>
        <v/>
      </c>
    </row>
    <row r="4973" spans="1:15" s="95" customFormat="1" x14ac:dyDescent="0.2">
      <c r="A4973" s="116">
        <v>949</v>
      </c>
      <c r="B4973" s="90" t="s">
        <v>8750</v>
      </c>
      <c r="C4973" s="90" t="s">
        <v>3719</v>
      </c>
      <c r="D4973" s="90" t="s">
        <v>6530</v>
      </c>
      <c r="E4973" s="90" t="s">
        <v>54</v>
      </c>
      <c r="F4973" s="90" t="s">
        <v>8202</v>
      </c>
      <c r="G4973" s="90" t="s">
        <v>18423</v>
      </c>
      <c r="H4973" s="90" t="s">
        <v>920</v>
      </c>
      <c r="I4973" s="90" t="s">
        <v>1124</v>
      </c>
      <c r="J4973" s="116">
        <v>175</v>
      </c>
      <c r="K4973" s="90" t="s">
        <v>1963</v>
      </c>
      <c r="L4973" s="90" t="s">
        <v>520</v>
      </c>
      <c r="M4973" s="94" t="str">
        <f t="shared" si="80"/>
        <v>NOGUEIRA Carlos</v>
      </c>
      <c r="N4973" s="94" t="str">
        <f>IFERROR(VLOOKUP(A4973,'[2]CLASES-TEMPORADA 2022_2023-2023'!$A:$M,12,0),"")</f>
        <v/>
      </c>
      <c r="O4973" s="90" t="str">
        <f>IFERROR(VLOOKUP(A4973,'[2]CLASES-TEMPORADA 2022_2023-2023'!$A:$M,13,0),"")</f>
        <v/>
      </c>
    </row>
    <row r="4974" spans="1:15" s="95" customFormat="1" x14ac:dyDescent="0.2">
      <c r="A4974" s="116">
        <v>943</v>
      </c>
      <c r="B4974" s="90" t="s">
        <v>8750</v>
      </c>
      <c r="C4974" s="90" t="s">
        <v>8203</v>
      </c>
      <c r="D4974" s="90" t="s">
        <v>21</v>
      </c>
      <c r="E4974" s="90" t="s">
        <v>52</v>
      </c>
      <c r="F4974" s="90" t="s">
        <v>8204</v>
      </c>
      <c r="G4974" s="90" t="s">
        <v>18424</v>
      </c>
      <c r="H4974" s="90" t="s">
        <v>913</v>
      </c>
      <c r="I4974" s="90" t="s">
        <v>1165</v>
      </c>
      <c r="J4974" s="116">
        <v>10084</v>
      </c>
      <c r="K4974" s="90" t="s">
        <v>1963</v>
      </c>
      <c r="L4974" s="90" t="s">
        <v>585</v>
      </c>
      <c r="M4974" s="94" t="str">
        <f t="shared" si="80"/>
        <v>TEJUELO Jose Antonio</v>
      </c>
      <c r="N4974" s="94" t="str">
        <f>IFERROR(VLOOKUP(A4974,'[2]CLASES-TEMPORADA 2022_2023-2023'!$A:$M,12,0),"")</f>
        <v/>
      </c>
      <c r="O4974" s="90" t="str">
        <f>IFERROR(VLOOKUP(A4974,'[2]CLASES-TEMPORADA 2022_2023-2023'!$A:$M,13,0),"")</f>
        <v/>
      </c>
    </row>
    <row r="4975" spans="1:15" s="95" customFormat="1" x14ac:dyDescent="0.2">
      <c r="A4975" s="116">
        <v>936</v>
      </c>
      <c r="B4975" s="90" t="s">
        <v>8750</v>
      </c>
      <c r="C4975" s="90" t="s">
        <v>1332</v>
      </c>
      <c r="D4975" s="90" t="s">
        <v>161</v>
      </c>
      <c r="E4975" s="90" t="s">
        <v>4188</v>
      </c>
      <c r="F4975" s="90" t="s">
        <v>8206</v>
      </c>
      <c r="G4975" s="90" t="s">
        <v>18425</v>
      </c>
      <c r="H4975" s="90" t="s">
        <v>913</v>
      </c>
      <c r="I4975" s="90" t="s">
        <v>1091</v>
      </c>
      <c r="J4975" s="116">
        <v>10148</v>
      </c>
      <c r="K4975" s="90" t="s">
        <v>1963</v>
      </c>
      <c r="L4975" s="90" t="s">
        <v>583</v>
      </c>
      <c r="M4975" s="94" t="str">
        <f t="shared" si="80"/>
        <v>PATIÑO Valentin</v>
      </c>
      <c r="N4975" s="94" t="str">
        <f>IFERROR(VLOOKUP(A4975,'[2]CLASES-TEMPORADA 2022_2023-2023'!$A:$M,12,0),"")</f>
        <v/>
      </c>
      <c r="O4975" s="90" t="str">
        <f>IFERROR(VLOOKUP(A4975,'[2]CLASES-TEMPORADA 2022_2023-2023'!$A:$M,13,0),"")</f>
        <v/>
      </c>
    </row>
    <row r="4976" spans="1:15" s="95" customFormat="1" x14ac:dyDescent="0.2">
      <c r="A4976" s="116">
        <v>929</v>
      </c>
      <c r="B4976" s="90" t="s">
        <v>8750</v>
      </c>
      <c r="C4976" s="90" t="s">
        <v>46</v>
      </c>
      <c r="D4976" s="90" t="s">
        <v>51</v>
      </c>
      <c r="E4976" s="90" t="s">
        <v>76</v>
      </c>
      <c r="F4976" s="90" t="s">
        <v>8207</v>
      </c>
      <c r="G4976" s="90" t="s">
        <v>18426</v>
      </c>
      <c r="H4976" s="90" t="s">
        <v>920</v>
      </c>
      <c r="I4976" s="90" t="s">
        <v>1138</v>
      </c>
      <c r="J4976" s="116">
        <v>253</v>
      </c>
      <c r="K4976" s="90" t="s">
        <v>1963</v>
      </c>
      <c r="L4976" s="90" t="s">
        <v>587</v>
      </c>
      <c r="M4976" s="94" t="str">
        <f t="shared" si="80"/>
        <v>RODRIGUEZ Jose Manuel</v>
      </c>
      <c r="N4976" s="94" t="str">
        <f>IFERROR(VLOOKUP(A4976,'[2]CLASES-TEMPORADA 2022_2023-2023'!$A:$M,12,0),"")</f>
        <v/>
      </c>
      <c r="O4976" s="90" t="str">
        <f>IFERROR(VLOOKUP(A4976,'[2]CLASES-TEMPORADA 2022_2023-2023'!$A:$M,13,0),"")</f>
        <v/>
      </c>
    </row>
    <row r="4977" spans="1:15" s="95" customFormat="1" x14ac:dyDescent="0.2">
      <c r="A4977" s="116">
        <v>928</v>
      </c>
      <c r="B4977" s="90" t="s">
        <v>8750</v>
      </c>
      <c r="C4977" s="90" t="s">
        <v>1790</v>
      </c>
      <c r="D4977" s="90" t="s">
        <v>19</v>
      </c>
      <c r="E4977" s="90" t="s">
        <v>3022</v>
      </c>
      <c r="F4977" s="90" t="s">
        <v>8208</v>
      </c>
      <c r="G4977" s="90" t="s">
        <v>18427</v>
      </c>
      <c r="H4977" s="90" t="s">
        <v>913</v>
      </c>
      <c r="I4977" s="90" t="s">
        <v>2049</v>
      </c>
      <c r="J4977" s="116">
        <v>103</v>
      </c>
      <c r="K4977" s="90" t="s">
        <v>1963</v>
      </c>
      <c r="L4977" s="90" t="s">
        <v>582</v>
      </c>
      <c r="M4977" s="94" t="str">
        <f t="shared" si="80"/>
        <v>AGUILAR Raul</v>
      </c>
      <c r="N4977" s="94" t="str">
        <f>IFERROR(VLOOKUP(A4977,'[2]CLASES-TEMPORADA 2022_2023-2023'!$A:$M,12,0),"")</f>
        <v/>
      </c>
      <c r="O4977" s="90" t="str">
        <f>IFERROR(VLOOKUP(A4977,'[2]CLASES-TEMPORADA 2022_2023-2023'!$A:$M,13,0),"")</f>
        <v/>
      </c>
    </row>
    <row r="4978" spans="1:15" s="95" customFormat="1" x14ac:dyDescent="0.2">
      <c r="A4978" s="116">
        <v>927</v>
      </c>
      <c r="B4978" s="90" t="s">
        <v>8750</v>
      </c>
      <c r="C4978" s="90" t="s">
        <v>980</v>
      </c>
      <c r="D4978" s="90" t="s">
        <v>8209</v>
      </c>
      <c r="E4978" s="90" t="s">
        <v>45</v>
      </c>
      <c r="F4978" s="90" t="s">
        <v>8210</v>
      </c>
      <c r="G4978" s="90" t="s">
        <v>18428</v>
      </c>
      <c r="H4978" s="90" t="s">
        <v>913</v>
      </c>
      <c r="I4978" s="90" t="s">
        <v>935</v>
      </c>
      <c r="J4978" s="116">
        <v>233</v>
      </c>
      <c r="K4978" s="90" t="s">
        <v>1963</v>
      </c>
      <c r="L4978" s="90" t="s">
        <v>520</v>
      </c>
      <c r="M4978" s="94" t="str">
        <f t="shared" si="80"/>
        <v>PIÑEIRO Jose</v>
      </c>
      <c r="N4978" s="94" t="str">
        <f>IFERROR(VLOOKUP(A4978,'[2]CLASES-TEMPORADA 2022_2023-2023'!$A:$M,12,0),"")</f>
        <v/>
      </c>
      <c r="O4978" s="90" t="str">
        <f>IFERROR(VLOOKUP(A4978,'[2]CLASES-TEMPORADA 2022_2023-2023'!$A:$M,13,0),"")</f>
        <v/>
      </c>
    </row>
    <row r="4979" spans="1:15" s="95" customFormat="1" x14ac:dyDescent="0.2">
      <c r="A4979" s="116">
        <v>919</v>
      </c>
      <c r="B4979" s="90" t="s">
        <v>8750</v>
      </c>
      <c r="C4979" s="90" t="s">
        <v>1329</v>
      </c>
      <c r="D4979" s="90" t="s">
        <v>1330</v>
      </c>
      <c r="E4979" s="90" t="s">
        <v>48</v>
      </c>
      <c r="F4979" s="90" t="s">
        <v>8211</v>
      </c>
      <c r="G4979" s="90" t="s">
        <v>18429</v>
      </c>
      <c r="H4979" s="90" t="s">
        <v>909</v>
      </c>
      <c r="I4979" s="90" t="s">
        <v>1151</v>
      </c>
      <c r="J4979" s="116">
        <v>104</v>
      </c>
      <c r="K4979" s="90" t="s">
        <v>1963</v>
      </c>
      <c r="L4979" s="90" t="s">
        <v>582</v>
      </c>
      <c r="M4979" s="94" t="str">
        <f t="shared" si="80"/>
        <v>MAZA Javier</v>
      </c>
      <c r="N4979" s="94" t="str">
        <f>IFERROR(VLOOKUP(A4979,'[2]CLASES-TEMPORADA 2022_2023-2023'!$A:$M,12,0),"")</f>
        <v/>
      </c>
      <c r="O4979" s="90" t="str">
        <f>IFERROR(VLOOKUP(A4979,'[2]CLASES-TEMPORADA 2022_2023-2023'!$A:$M,13,0),"")</f>
        <v/>
      </c>
    </row>
    <row r="4980" spans="1:15" s="95" customFormat="1" x14ac:dyDescent="0.2">
      <c r="A4980" s="116">
        <v>918</v>
      </c>
      <c r="B4980" s="90" t="s">
        <v>8750</v>
      </c>
      <c r="C4980" s="90" t="s">
        <v>86</v>
      </c>
      <c r="D4980" s="90" t="s">
        <v>25</v>
      </c>
      <c r="E4980" s="90" t="s">
        <v>4258</v>
      </c>
      <c r="F4980" s="90" t="s">
        <v>5300</v>
      </c>
      <c r="G4980" s="90" t="s">
        <v>18430</v>
      </c>
      <c r="H4980" s="90" t="s">
        <v>913</v>
      </c>
      <c r="I4980" s="90" t="s">
        <v>1216</v>
      </c>
      <c r="J4980" s="116">
        <v>10001</v>
      </c>
      <c r="K4980" s="90" t="s">
        <v>1963</v>
      </c>
      <c r="L4980" s="90" t="s">
        <v>591</v>
      </c>
      <c r="M4980" s="94" t="str">
        <f t="shared" si="80"/>
        <v>RAMIREZ Miguel Angel</v>
      </c>
      <c r="N4980" s="94" t="str">
        <f>IFERROR(VLOOKUP(A4980,'[2]CLASES-TEMPORADA 2022_2023-2023'!$A:$M,12,0),"")</f>
        <v/>
      </c>
      <c r="O4980" s="90" t="str">
        <f>IFERROR(VLOOKUP(A4980,'[2]CLASES-TEMPORADA 2022_2023-2023'!$A:$M,13,0),"")</f>
        <v/>
      </c>
    </row>
    <row r="4981" spans="1:15" s="95" customFormat="1" x14ac:dyDescent="0.2">
      <c r="A4981" s="116">
        <v>906</v>
      </c>
      <c r="B4981" s="90" t="s">
        <v>8750</v>
      </c>
      <c r="C4981" s="90" t="s">
        <v>1770</v>
      </c>
      <c r="D4981" s="90" t="s">
        <v>1771</v>
      </c>
      <c r="E4981" s="90" t="s">
        <v>2166</v>
      </c>
      <c r="F4981" s="90" t="s">
        <v>8212</v>
      </c>
      <c r="G4981" s="90" t="s">
        <v>18431</v>
      </c>
      <c r="H4981" s="90" t="s">
        <v>920</v>
      </c>
      <c r="I4981" s="90" t="s">
        <v>1148</v>
      </c>
      <c r="J4981" s="116">
        <v>351</v>
      </c>
      <c r="K4981" s="90" t="s">
        <v>1963</v>
      </c>
      <c r="L4981" s="90" t="s">
        <v>593</v>
      </c>
      <c r="M4981" s="94" t="str">
        <f t="shared" si="80"/>
        <v>SICILIA Jose Francisco</v>
      </c>
      <c r="N4981" s="94" t="str">
        <f>IFERROR(VLOOKUP(A4981,'[2]CLASES-TEMPORADA 2022_2023-2023'!$A:$M,12,0),"")</f>
        <v/>
      </c>
      <c r="O4981" s="90" t="str">
        <f>IFERROR(VLOOKUP(A4981,'[2]CLASES-TEMPORADA 2022_2023-2023'!$A:$M,13,0),"")</f>
        <v/>
      </c>
    </row>
    <row r="4982" spans="1:15" s="95" customFormat="1" x14ac:dyDescent="0.2">
      <c r="A4982" s="116">
        <v>905</v>
      </c>
      <c r="B4982" s="90" t="s">
        <v>8750</v>
      </c>
      <c r="C4982" s="90" t="s">
        <v>1888</v>
      </c>
      <c r="D4982" s="90" t="s">
        <v>8213</v>
      </c>
      <c r="E4982" s="90" t="s">
        <v>41</v>
      </c>
      <c r="F4982" s="90" t="s">
        <v>8214</v>
      </c>
      <c r="G4982" s="90" t="s">
        <v>18432</v>
      </c>
      <c r="H4982" s="90" t="s">
        <v>920</v>
      </c>
      <c r="I4982" s="90" t="s">
        <v>1125</v>
      </c>
      <c r="J4982" s="116">
        <v>142</v>
      </c>
      <c r="K4982" s="90" t="s">
        <v>1963</v>
      </c>
      <c r="L4982" s="90" t="s">
        <v>593</v>
      </c>
      <c r="M4982" s="94" t="str">
        <f t="shared" si="80"/>
        <v>SOSA David</v>
      </c>
      <c r="N4982" s="94" t="str">
        <f>IFERROR(VLOOKUP(A4982,'[2]CLASES-TEMPORADA 2022_2023-2023'!$A:$M,12,0),"")</f>
        <v/>
      </c>
      <c r="O4982" s="90" t="str">
        <f>IFERROR(VLOOKUP(A4982,'[2]CLASES-TEMPORADA 2022_2023-2023'!$A:$M,13,0),"")</f>
        <v/>
      </c>
    </row>
    <row r="4983" spans="1:15" s="95" customFormat="1" x14ac:dyDescent="0.2">
      <c r="A4983" s="116">
        <v>903</v>
      </c>
      <c r="B4983" s="90" t="s">
        <v>10851</v>
      </c>
      <c r="C4983" s="90" t="s">
        <v>8215</v>
      </c>
      <c r="D4983" s="90"/>
      <c r="E4983" s="90" t="s">
        <v>8216</v>
      </c>
      <c r="F4983" s="90" t="s">
        <v>8217</v>
      </c>
      <c r="G4983" s="90" t="s">
        <v>18433</v>
      </c>
      <c r="H4983" s="90" t="s">
        <v>913</v>
      </c>
      <c r="I4983" s="90" t="s">
        <v>1091</v>
      </c>
      <c r="J4983" s="116">
        <v>10148</v>
      </c>
      <c r="K4983" s="90" t="s">
        <v>2540</v>
      </c>
      <c r="L4983" s="90" t="s">
        <v>583</v>
      </c>
      <c r="M4983" s="94" t="str">
        <f t="shared" si="80"/>
        <v>GIMPL Karoline</v>
      </c>
      <c r="N4983" s="94" t="str">
        <f>IFERROR(VLOOKUP(A4983,'[2]CLASES-TEMPORADA 2022_2023-2023'!$A:$M,12,0),"")</f>
        <v/>
      </c>
      <c r="O4983" s="90" t="str">
        <f>IFERROR(VLOOKUP(A4983,'[2]CLASES-TEMPORADA 2022_2023-2023'!$A:$M,13,0),"")</f>
        <v/>
      </c>
    </row>
    <row r="4984" spans="1:15" s="95" customFormat="1" x14ac:dyDescent="0.2">
      <c r="A4984" s="116">
        <v>898</v>
      </c>
      <c r="B4984" s="90" t="s">
        <v>8750</v>
      </c>
      <c r="C4984" s="90" t="s">
        <v>8218</v>
      </c>
      <c r="D4984" s="90" t="s">
        <v>139</v>
      </c>
      <c r="E4984" s="90" t="s">
        <v>4427</v>
      </c>
      <c r="F4984" s="90" t="s">
        <v>8219</v>
      </c>
      <c r="G4984" s="90" t="s">
        <v>18434</v>
      </c>
      <c r="H4984" s="90" t="s">
        <v>913</v>
      </c>
      <c r="I4984" s="90" t="s">
        <v>951</v>
      </c>
      <c r="J4984" s="116">
        <v>305</v>
      </c>
      <c r="K4984" s="90" t="s">
        <v>1963</v>
      </c>
      <c r="L4984" s="90" t="s">
        <v>583</v>
      </c>
      <c r="M4984" s="94" t="str">
        <f t="shared" si="80"/>
        <v>COLADO Ramon Jose</v>
      </c>
      <c r="N4984" s="94" t="str">
        <f>IFERROR(VLOOKUP(A4984,'[2]CLASES-TEMPORADA 2022_2023-2023'!$A:$M,12,0),"")</f>
        <v/>
      </c>
      <c r="O4984" s="90" t="str">
        <f>IFERROR(VLOOKUP(A4984,'[2]CLASES-TEMPORADA 2022_2023-2023'!$A:$M,13,0),"")</f>
        <v/>
      </c>
    </row>
    <row r="4985" spans="1:15" s="95" customFormat="1" x14ac:dyDescent="0.2">
      <c r="A4985" s="116">
        <v>895</v>
      </c>
      <c r="B4985" s="90" t="s">
        <v>8750</v>
      </c>
      <c r="C4985" s="90" t="s">
        <v>1767</v>
      </c>
      <c r="D4985" s="90" t="s">
        <v>8220</v>
      </c>
      <c r="E4985" s="90" t="s">
        <v>32</v>
      </c>
      <c r="F4985" s="90" t="s">
        <v>7262</v>
      </c>
      <c r="G4985" s="90" t="s">
        <v>18435</v>
      </c>
      <c r="H4985" s="90" t="s">
        <v>920</v>
      </c>
      <c r="I4985" s="90" t="s">
        <v>955</v>
      </c>
      <c r="J4985" s="116">
        <v>331</v>
      </c>
      <c r="K4985" s="90" t="s">
        <v>1963</v>
      </c>
      <c r="L4985" s="90" t="s">
        <v>588</v>
      </c>
      <c r="M4985" s="94" t="str">
        <f t="shared" ref="M4985:M5048" si="81">CONCATENATE(C4985," ",PROPER(E4985))</f>
        <v>MENDIRICHAGA Santiago</v>
      </c>
      <c r="N4985" s="94" t="str">
        <f>IFERROR(VLOOKUP(A4985,'[2]CLASES-TEMPORADA 2022_2023-2023'!$A:$M,12,0),"")</f>
        <v/>
      </c>
      <c r="O4985" s="90" t="str">
        <f>IFERROR(VLOOKUP(A4985,'[2]CLASES-TEMPORADA 2022_2023-2023'!$A:$M,13,0),"")</f>
        <v/>
      </c>
    </row>
    <row r="4986" spans="1:15" s="95" customFormat="1" x14ac:dyDescent="0.2">
      <c r="A4986" s="116">
        <v>891</v>
      </c>
      <c r="B4986" s="90" t="s">
        <v>8750</v>
      </c>
      <c r="C4986" s="90" t="s">
        <v>1495</v>
      </c>
      <c r="D4986" s="90" t="s">
        <v>1841</v>
      </c>
      <c r="E4986" s="90" t="s">
        <v>43</v>
      </c>
      <c r="F4986" s="90" t="s">
        <v>8221</v>
      </c>
      <c r="G4986" s="90" t="s">
        <v>18436</v>
      </c>
      <c r="H4986" s="90" t="s">
        <v>920</v>
      </c>
      <c r="I4986" s="90" t="s">
        <v>1198</v>
      </c>
      <c r="J4986" s="116">
        <v>567</v>
      </c>
      <c r="K4986" s="90" t="s">
        <v>1963</v>
      </c>
      <c r="L4986" s="90" t="s">
        <v>520</v>
      </c>
      <c r="M4986" s="94" t="str">
        <f t="shared" si="81"/>
        <v>ESTEVEZ Antonio</v>
      </c>
      <c r="N4986" s="94" t="str">
        <f>IFERROR(VLOOKUP(A4986,'[2]CLASES-TEMPORADA 2022_2023-2023'!$A:$M,12,0),"")</f>
        <v/>
      </c>
      <c r="O4986" s="90" t="str">
        <f>IFERROR(VLOOKUP(A4986,'[2]CLASES-TEMPORADA 2022_2023-2023'!$A:$M,13,0),"")</f>
        <v/>
      </c>
    </row>
    <row r="4987" spans="1:15" s="95" customFormat="1" x14ac:dyDescent="0.2">
      <c r="A4987" s="116">
        <v>883</v>
      </c>
      <c r="B4987" s="90" t="s">
        <v>8750</v>
      </c>
      <c r="C4987" s="90" t="s">
        <v>1766</v>
      </c>
      <c r="D4987" s="90" t="s">
        <v>1344</v>
      </c>
      <c r="E4987" s="90" t="s">
        <v>76</v>
      </c>
      <c r="F4987" s="90" t="s">
        <v>8222</v>
      </c>
      <c r="G4987" s="90" t="s">
        <v>18437</v>
      </c>
      <c r="H4987" s="90" t="s">
        <v>913</v>
      </c>
      <c r="I4987" s="90" t="s">
        <v>1020</v>
      </c>
      <c r="J4987" s="116">
        <v>10163</v>
      </c>
      <c r="K4987" s="90" t="s">
        <v>1963</v>
      </c>
      <c r="L4987" s="90" t="s">
        <v>599</v>
      </c>
      <c r="M4987" s="94" t="str">
        <f t="shared" si="81"/>
        <v>BARROS Jose Manuel</v>
      </c>
      <c r="N4987" s="94" t="str">
        <f>IFERROR(VLOOKUP(A4987,'[2]CLASES-TEMPORADA 2022_2023-2023'!$A:$M,12,0),"")</f>
        <v/>
      </c>
      <c r="O4987" s="90" t="str">
        <f>IFERROR(VLOOKUP(A4987,'[2]CLASES-TEMPORADA 2022_2023-2023'!$A:$M,13,0),"")</f>
        <v/>
      </c>
    </row>
    <row r="4988" spans="1:15" s="95" customFormat="1" x14ac:dyDescent="0.2">
      <c r="A4988" s="116">
        <v>879</v>
      </c>
      <c r="B4988" s="90" t="s">
        <v>8750</v>
      </c>
      <c r="C4988" s="90" t="s">
        <v>19</v>
      </c>
      <c r="D4988" s="90" t="s">
        <v>7772</v>
      </c>
      <c r="E4988" s="90" t="s">
        <v>94</v>
      </c>
      <c r="F4988" s="90" t="s">
        <v>8223</v>
      </c>
      <c r="G4988" s="90" t="s">
        <v>18438</v>
      </c>
      <c r="H4988" s="90" t="s">
        <v>913</v>
      </c>
      <c r="I4988" s="90" t="s">
        <v>1151</v>
      </c>
      <c r="J4988" s="116">
        <v>104</v>
      </c>
      <c r="K4988" s="90" t="s">
        <v>1963</v>
      </c>
      <c r="L4988" s="90" t="s">
        <v>582</v>
      </c>
      <c r="M4988" s="94" t="str">
        <f t="shared" si="81"/>
        <v>RUIZ Eduardo</v>
      </c>
      <c r="N4988" s="94" t="str">
        <f>IFERROR(VLOOKUP(A4988,'[2]CLASES-TEMPORADA 2022_2023-2023'!$A:$M,12,0),"")</f>
        <v/>
      </c>
      <c r="O4988" s="90" t="str">
        <f>IFERROR(VLOOKUP(A4988,'[2]CLASES-TEMPORADA 2022_2023-2023'!$A:$M,13,0),"")</f>
        <v/>
      </c>
    </row>
    <row r="4989" spans="1:15" s="95" customFormat="1" x14ac:dyDescent="0.2">
      <c r="A4989" s="116">
        <v>875</v>
      </c>
      <c r="B4989" s="90" t="s">
        <v>8750</v>
      </c>
      <c r="C4989" s="90" t="s">
        <v>1327</v>
      </c>
      <c r="D4989" s="90" t="s">
        <v>1328</v>
      </c>
      <c r="E4989" s="90" t="s">
        <v>76</v>
      </c>
      <c r="F4989" s="90" t="s">
        <v>8224</v>
      </c>
      <c r="G4989" s="90" t="s">
        <v>18439</v>
      </c>
      <c r="H4989" s="90" t="s">
        <v>920</v>
      </c>
      <c r="I4989" s="90" t="s">
        <v>959</v>
      </c>
      <c r="J4989" s="116">
        <v>375</v>
      </c>
      <c r="K4989" s="90" t="s">
        <v>1963</v>
      </c>
      <c r="L4989" s="90" t="s">
        <v>588</v>
      </c>
      <c r="M4989" s="94" t="str">
        <f t="shared" si="81"/>
        <v>MINGUEZ Jose Manuel</v>
      </c>
      <c r="N4989" s="94" t="str">
        <f>IFERROR(VLOOKUP(A4989,'[2]CLASES-TEMPORADA 2022_2023-2023'!$A:$M,12,0),"")</f>
        <v/>
      </c>
      <c r="O4989" s="90" t="str">
        <f>IFERROR(VLOOKUP(A4989,'[2]CLASES-TEMPORADA 2022_2023-2023'!$A:$M,13,0),"")</f>
        <v/>
      </c>
    </row>
    <row r="4990" spans="1:15" s="95" customFormat="1" x14ac:dyDescent="0.2">
      <c r="A4990" s="116">
        <v>872</v>
      </c>
      <c r="B4990" s="90" t="s">
        <v>8750</v>
      </c>
      <c r="C4990" s="90" t="s">
        <v>66</v>
      </c>
      <c r="D4990" s="90" t="s">
        <v>29</v>
      </c>
      <c r="E4990" s="90" t="s">
        <v>126</v>
      </c>
      <c r="F4990" s="90" t="s">
        <v>8225</v>
      </c>
      <c r="G4990" s="90" t="s">
        <v>18440</v>
      </c>
      <c r="H4990" s="90" t="s">
        <v>920</v>
      </c>
      <c r="I4990" s="90" t="s">
        <v>1150</v>
      </c>
      <c r="J4990" s="116">
        <v>439</v>
      </c>
      <c r="K4990" s="90" t="s">
        <v>1963</v>
      </c>
      <c r="L4990" s="90" t="s">
        <v>583</v>
      </c>
      <c r="M4990" s="94" t="str">
        <f t="shared" si="81"/>
        <v>MARTIN Pablo</v>
      </c>
      <c r="N4990" s="94" t="str">
        <f>IFERROR(VLOOKUP(A4990,'[2]CLASES-TEMPORADA 2022_2023-2023'!$A:$M,12,0),"")</f>
        <v/>
      </c>
      <c r="O4990" s="90" t="str">
        <f>IFERROR(VLOOKUP(A4990,'[2]CLASES-TEMPORADA 2022_2023-2023'!$A:$M,13,0),"")</f>
        <v/>
      </c>
    </row>
    <row r="4991" spans="1:15" s="95" customFormat="1" x14ac:dyDescent="0.2">
      <c r="A4991" s="116">
        <v>867</v>
      </c>
      <c r="B4991" s="90" t="s">
        <v>8750</v>
      </c>
      <c r="C4991" s="90" t="s">
        <v>1762</v>
      </c>
      <c r="D4991" s="90" t="s">
        <v>1763</v>
      </c>
      <c r="E4991" s="90" t="s">
        <v>8226</v>
      </c>
      <c r="F4991" s="90" t="s">
        <v>8227</v>
      </c>
      <c r="G4991" s="90" t="s">
        <v>18441</v>
      </c>
      <c r="H4991" s="90" t="s">
        <v>913</v>
      </c>
      <c r="I4991" s="90" t="s">
        <v>952</v>
      </c>
      <c r="J4991" s="116">
        <v>308</v>
      </c>
      <c r="K4991" s="90" t="s">
        <v>1963</v>
      </c>
      <c r="L4991" s="90" t="s">
        <v>591</v>
      </c>
      <c r="M4991" s="94" t="str">
        <f t="shared" si="81"/>
        <v>CIBANTOS Antonio Mateo</v>
      </c>
      <c r="N4991" s="94" t="str">
        <f>IFERROR(VLOOKUP(A4991,'[2]CLASES-TEMPORADA 2022_2023-2023'!$A:$M,12,0),"")</f>
        <v/>
      </c>
      <c r="O4991" s="90" t="str">
        <f>IFERROR(VLOOKUP(A4991,'[2]CLASES-TEMPORADA 2022_2023-2023'!$A:$M,13,0),"")</f>
        <v/>
      </c>
    </row>
    <row r="4992" spans="1:15" s="95" customFormat="1" x14ac:dyDescent="0.2">
      <c r="A4992" s="116">
        <v>860</v>
      </c>
      <c r="B4992" s="90" t="s">
        <v>8750</v>
      </c>
      <c r="C4992" s="90" t="s">
        <v>84</v>
      </c>
      <c r="D4992" s="90" t="s">
        <v>84</v>
      </c>
      <c r="E4992" s="90" t="s">
        <v>52</v>
      </c>
      <c r="F4992" s="90" t="s">
        <v>8228</v>
      </c>
      <c r="G4992" s="90" t="s">
        <v>18442</v>
      </c>
      <c r="H4992" s="90" t="s">
        <v>913</v>
      </c>
      <c r="I4992" s="90" t="s">
        <v>1139</v>
      </c>
      <c r="J4992" s="116">
        <v>52</v>
      </c>
      <c r="K4992" s="90" t="s">
        <v>1963</v>
      </c>
      <c r="L4992" s="90" t="s">
        <v>598</v>
      </c>
      <c r="M4992" s="94" t="str">
        <f t="shared" si="81"/>
        <v>GONZALEZ Jose Antonio</v>
      </c>
      <c r="N4992" s="94" t="str">
        <f>IFERROR(VLOOKUP(A4992,'[2]CLASES-TEMPORADA 2022_2023-2023'!$A:$M,12,0),"")</f>
        <v/>
      </c>
      <c r="O4992" s="90" t="str">
        <f>IFERROR(VLOOKUP(A4992,'[2]CLASES-TEMPORADA 2022_2023-2023'!$A:$M,13,0),"")</f>
        <v/>
      </c>
    </row>
    <row r="4993" spans="1:15" s="95" customFormat="1" x14ac:dyDescent="0.2">
      <c r="A4993" s="116">
        <v>855</v>
      </c>
      <c r="B4993" s="90" t="s">
        <v>8750</v>
      </c>
      <c r="C4993" s="90" t="s">
        <v>1325</v>
      </c>
      <c r="D4993" s="90" t="s">
        <v>1326</v>
      </c>
      <c r="E4993" s="90" t="s">
        <v>8229</v>
      </c>
      <c r="F4993" s="90" t="s">
        <v>8230</v>
      </c>
      <c r="G4993" s="90" t="s">
        <v>18443</v>
      </c>
      <c r="H4993" s="90" t="s">
        <v>913</v>
      </c>
      <c r="I4993" s="90" t="s">
        <v>2049</v>
      </c>
      <c r="J4993" s="116">
        <v>103</v>
      </c>
      <c r="K4993" s="90" t="s">
        <v>1963</v>
      </c>
      <c r="L4993" s="90" t="s">
        <v>582</v>
      </c>
      <c r="M4993" s="94" t="str">
        <f t="shared" si="81"/>
        <v>GAMBRA Jorge Andres</v>
      </c>
      <c r="N4993" s="94" t="str">
        <f>IFERROR(VLOOKUP(A4993,'[2]CLASES-TEMPORADA 2022_2023-2023'!$A:$M,12,0),"")</f>
        <v/>
      </c>
      <c r="O4993" s="90" t="str">
        <f>IFERROR(VLOOKUP(A4993,'[2]CLASES-TEMPORADA 2022_2023-2023'!$A:$M,13,0),"")</f>
        <v/>
      </c>
    </row>
    <row r="4994" spans="1:15" s="95" customFormat="1" x14ac:dyDescent="0.2">
      <c r="A4994" s="116">
        <v>854</v>
      </c>
      <c r="B4994" s="90" t="s">
        <v>8750</v>
      </c>
      <c r="C4994" s="90" t="s">
        <v>1546</v>
      </c>
      <c r="D4994" s="90" t="s">
        <v>1741</v>
      </c>
      <c r="E4994" s="90" t="s">
        <v>18444</v>
      </c>
      <c r="F4994" s="90" t="s">
        <v>18445</v>
      </c>
      <c r="G4994" s="90" t="s">
        <v>18446</v>
      </c>
      <c r="H4994" s="90" t="s">
        <v>920</v>
      </c>
      <c r="I4994" s="90" t="s">
        <v>4965</v>
      </c>
      <c r="J4994" s="116">
        <v>260</v>
      </c>
      <c r="K4994" s="90" t="s">
        <v>1963</v>
      </c>
      <c r="L4994" s="90" t="s">
        <v>587</v>
      </c>
      <c r="M4994" s="94" t="str">
        <f t="shared" si="81"/>
        <v>MIRO Jaume Jordi</v>
      </c>
      <c r="N4994" s="94" t="str">
        <f>IFERROR(VLOOKUP(A4994,'[2]CLASES-TEMPORADA 2022_2023-2023'!$A:$M,12,0),"")</f>
        <v/>
      </c>
      <c r="O4994" s="90" t="str">
        <f>IFERROR(VLOOKUP(A4994,'[2]CLASES-TEMPORADA 2022_2023-2023'!$A:$M,13,0),"")</f>
        <v/>
      </c>
    </row>
    <row r="4995" spans="1:15" s="95" customFormat="1" x14ac:dyDescent="0.2">
      <c r="A4995" s="116">
        <v>851</v>
      </c>
      <c r="B4995" s="90" t="s">
        <v>8750</v>
      </c>
      <c r="C4995" s="90" t="s">
        <v>8231</v>
      </c>
      <c r="D4995" s="90" t="s">
        <v>51</v>
      </c>
      <c r="E4995" s="90" t="s">
        <v>3107</v>
      </c>
      <c r="F4995" s="90" t="s">
        <v>8232</v>
      </c>
      <c r="G4995" s="90" t="s">
        <v>18447</v>
      </c>
      <c r="H4995" s="90" t="s">
        <v>913</v>
      </c>
      <c r="I4995" s="90" t="s">
        <v>1154</v>
      </c>
      <c r="J4995" s="116">
        <v>256</v>
      </c>
      <c r="K4995" s="90" t="s">
        <v>1963</v>
      </c>
      <c r="L4995" s="90" t="s">
        <v>587</v>
      </c>
      <c r="M4995" s="94" t="str">
        <f t="shared" si="81"/>
        <v>FUSALBA Xavier</v>
      </c>
      <c r="N4995" s="94" t="str">
        <f>IFERROR(VLOOKUP(A4995,'[2]CLASES-TEMPORADA 2022_2023-2023'!$A:$M,12,0),"")</f>
        <v/>
      </c>
      <c r="O4995" s="90" t="str">
        <f>IFERROR(VLOOKUP(A4995,'[2]CLASES-TEMPORADA 2022_2023-2023'!$A:$M,13,0),"")</f>
        <v/>
      </c>
    </row>
    <row r="4996" spans="1:15" s="95" customFormat="1" x14ac:dyDescent="0.2">
      <c r="A4996" s="116">
        <v>849</v>
      </c>
      <c r="B4996" s="90" t="s">
        <v>8750</v>
      </c>
      <c r="C4996" s="90" t="s">
        <v>1323</v>
      </c>
      <c r="D4996" s="90" t="s">
        <v>1324</v>
      </c>
      <c r="E4996" s="90" t="s">
        <v>2698</v>
      </c>
      <c r="F4996" s="90" t="s">
        <v>8233</v>
      </c>
      <c r="G4996" s="90" t="s">
        <v>18448</v>
      </c>
      <c r="H4996" s="90" t="s">
        <v>920</v>
      </c>
      <c r="I4996" s="90" t="s">
        <v>1148</v>
      </c>
      <c r="J4996" s="116">
        <v>351</v>
      </c>
      <c r="K4996" s="90" t="s">
        <v>1963</v>
      </c>
      <c r="L4996" s="90" t="s">
        <v>593</v>
      </c>
      <c r="M4996" s="94" t="str">
        <f t="shared" si="81"/>
        <v>CASTAÑO Ricardo</v>
      </c>
      <c r="N4996" s="94" t="str">
        <f>IFERROR(VLOOKUP(A4996,'[2]CLASES-TEMPORADA 2022_2023-2023'!$A:$M,12,0),"")</f>
        <v/>
      </c>
      <c r="O4996" s="90" t="str">
        <f>IFERROR(VLOOKUP(A4996,'[2]CLASES-TEMPORADA 2022_2023-2023'!$A:$M,13,0),"")</f>
        <v/>
      </c>
    </row>
    <row r="4997" spans="1:15" s="95" customFormat="1" x14ac:dyDescent="0.2">
      <c r="A4997" s="116">
        <v>843</v>
      </c>
      <c r="B4997" s="90" t="s">
        <v>8750</v>
      </c>
      <c r="C4997" s="90" t="s">
        <v>1322</v>
      </c>
      <c r="D4997" s="90" t="s">
        <v>22</v>
      </c>
      <c r="E4997" s="90" t="s">
        <v>8234</v>
      </c>
      <c r="F4997" s="90" t="s">
        <v>3244</v>
      </c>
      <c r="G4997" s="90" t="s">
        <v>18449</v>
      </c>
      <c r="H4997" s="90" t="s">
        <v>920</v>
      </c>
      <c r="I4997" s="90" t="s">
        <v>1147</v>
      </c>
      <c r="J4997" s="116">
        <v>288</v>
      </c>
      <c r="K4997" s="90" t="s">
        <v>1963</v>
      </c>
      <c r="L4997" s="90" t="s">
        <v>627</v>
      </c>
      <c r="M4997" s="94" t="str">
        <f t="shared" si="81"/>
        <v>GUELBENZU Ignacio Juan</v>
      </c>
      <c r="N4997" s="94" t="str">
        <f>IFERROR(VLOOKUP(A4997,'[2]CLASES-TEMPORADA 2022_2023-2023'!$A:$M,12,0),"")</f>
        <v/>
      </c>
      <c r="O4997" s="90" t="str">
        <f>IFERROR(VLOOKUP(A4997,'[2]CLASES-TEMPORADA 2022_2023-2023'!$A:$M,13,0),"")</f>
        <v/>
      </c>
    </row>
    <row r="4998" spans="1:15" s="95" customFormat="1" x14ac:dyDescent="0.2">
      <c r="A4998" s="116">
        <v>838</v>
      </c>
      <c r="B4998" s="90" t="s">
        <v>8750</v>
      </c>
      <c r="C4998" s="90" t="s">
        <v>1759</v>
      </c>
      <c r="D4998" s="90"/>
      <c r="E4998" s="90" t="s">
        <v>8235</v>
      </c>
      <c r="F4998" s="90" t="s">
        <v>8236</v>
      </c>
      <c r="G4998" s="90" t="s">
        <v>18450</v>
      </c>
      <c r="H4998" s="90" t="s">
        <v>913</v>
      </c>
      <c r="I4998" s="90" t="s">
        <v>966</v>
      </c>
      <c r="J4998" s="116">
        <v>502</v>
      </c>
      <c r="K4998" s="90" t="s">
        <v>1963</v>
      </c>
      <c r="L4998" s="90" t="s">
        <v>520</v>
      </c>
      <c r="M4998" s="94" t="str">
        <f t="shared" si="81"/>
        <v>ZHAO Qiang</v>
      </c>
      <c r="N4998" s="94" t="str">
        <f>IFERROR(VLOOKUP(A4998,'[2]CLASES-TEMPORADA 2022_2023-2023'!$A:$M,12,0),"")</f>
        <v/>
      </c>
      <c r="O4998" s="90" t="str">
        <f>IFERROR(VLOOKUP(A4998,'[2]CLASES-TEMPORADA 2022_2023-2023'!$A:$M,13,0),"")</f>
        <v/>
      </c>
    </row>
    <row r="4999" spans="1:15" s="95" customFormat="1" x14ac:dyDescent="0.2">
      <c r="A4999" s="116">
        <v>827</v>
      </c>
      <c r="B4999" s="90" t="s">
        <v>8750</v>
      </c>
      <c r="C4999" s="90" t="s">
        <v>22</v>
      </c>
      <c r="D4999" s="90" t="s">
        <v>1321</v>
      </c>
      <c r="E4999" s="90" t="s">
        <v>3206</v>
      </c>
      <c r="F4999" s="90" t="s">
        <v>8237</v>
      </c>
      <c r="G4999" s="90" t="s">
        <v>18451</v>
      </c>
      <c r="H4999" s="90" t="s">
        <v>920</v>
      </c>
      <c r="I4999" s="90" t="s">
        <v>1146</v>
      </c>
      <c r="J4999" s="116">
        <v>235</v>
      </c>
      <c r="K4999" s="90" t="s">
        <v>1963</v>
      </c>
      <c r="L4999" s="90" t="s">
        <v>520</v>
      </c>
      <c r="M4999" s="94" t="str">
        <f t="shared" si="81"/>
        <v>FERNANDEZ Jose Ramon</v>
      </c>
      <c r="N4999" s="94" t="str">
        <f>IFERROR(VLOOKUP(A4999,'[2]CLASES-TEMPORADA 2022_2023-2023'!$A:$M,12,0),"")</f>
        <v/>
      </c>
      <c r="O4999" s="90" t="str">
        <f>IFERROR(VLOOKUP(A4999,'[2]CLASES-TEMPORADA 2022_2023-2023'!$A:$M,13,0),"")</f>
        <v/>
      </c>
    </row>
    <row r="5000" spans="1:15" s="95" customFormat="1" x14ac:dyDescent="0.2">
      <c r="A5000" s="116">
        <v>797</v>
      </c>
      <c r="B5000" s="90" t="s">
        <v>8750</v>
      </c>
      <c r="C5000" s="90" t="s">
        <v>4091</v>
      </c>
      <c r="D5000" s="90" t="s">
        <v>1577</v>
      </c>
      <c r="E5000" s="90" t="s">
        <v>2040</v>
      </c>
      <c r="F5000" s="90" t="s">
        <v>8238</v>
      </c>
      <c r="G5000" s="90" t="s">
        <v>18452</v>
      </c>
      <c r="H5000" s="90" t="s">
        <v>909</v>
      </c>
      <c r="I5000" s="90" t="s">
        <v>2049</v>
      </c>
      <c r="J5000" s="116">
        <v>103</v>
      </c>
      <c r="K5000" s="90" t="s">
        <v>1963</v>
      </c>
      <c r="L5000" s="90" t="s">
        <v>582</v>
      </c>
      <c r="M5000" s="94" t="str">
        <f t="shared" si="81"/>
        <v>PAREJO Juan</v>
      </c>
      <c r="N5000" s="94" t="str">
        <f>IFERROR(VLOOKUP(A5000,'[2]CLASES-TEMPORADA 2022_2023-2023'!$A:$M,12,0),"")</f>
        <v/>
      </c>
      <c r="O5000" s="90" t="str">
        <f>IFERROR(VLOOKUP(A5000,'[2]CLASES-TEMPORADA 2022_2023-2023'!$A:$M,13,0),"")</f>
        <v/>
      </c>
    </row>
    <row r="5001" spans="1:15" s="95" customFormat="1" x14ac:dyDescent="0.2">
      <c r="A5001" s="116">
        <v>792</v>
      </c>
      <c r="B5001" s="90" t="s">
        <v>8750</v>
      </c>
      <c r="C5001" s="90" t="s">
        <v>914</v>
      </c>
      <c r="D5001" s="90" t="s">
        <v>26</v>
      </c>
      <c r="E5001" s="90" t="s">
        <v>64</v>
      </c>
      <c r="F5001" s="90" t="s">
        <v>8239</v>
      </c>
      <c r="G5001" s="90" t="s">
        <v>18453</v>
      </c>
      <c r="H5001" s="90" t="s">
        <v>920</v>
      </c>
      <c r="I5001" s="90" t="s">
        <v>915</v>
      </c>
      <c r="J5001" s="116">
        <v>37</v>
      </c>
      <c r="K5001" s="90" t="s">
        <v>1963</v>
      </c>
      <c r="L5001" s="90" t="s">
        <v>185</v>
      </c>
      <c r="M5001" s="94" t="str">
        <f t="shared" si="81"/>
        <v>MOLINA Francisco</v>
      </c>
      <c r="N5001" s="94">
        <f>IFERROR(VLOOKUP(A5001,'[2]CLASES-TEMPORADA 2022_2023-2023'!$A:$M,12,0),"")</f>
        <v>-1</v>
      </c>
      <c r="O5001" s="90">
        <f>IFERROR(VLOOKUP(A5001,'[2]CLASES-TEMPORADA 2022_2023-2023'!$A:$M,13,0),"")</f>
        <v>0</v>
      </c>
    </row>
    <row r="5002" spans="1:15" s="95" customFormat="1" x14ac:dyDescent="0.2">
      <c r="A5002" s="116">
        <v>783</v>
      </c>
      <c r="B5002" s="90" t="s">
        <v>8750</v>
      </c>
      <c r="C5002" s="90" t="s">
        <v>7241</v>
      </c>
      <c r="D5002" s="90" t="s">
        <v>998</v>
      </c>
      <c r="E5002" s="90" t="s">
        <v>2598</v>
      </c>
      <c r="F5002" s="90" t="s">
        <v>8240</v>
      </c>
      <c r="G5002" s="90" t="s">
        <v>18454</v>
      </c>
      <c r="H5002" s="90" t="s">
        <v>920</v>
      </c>
      <c r="I5002" s="90" t="s">
        <v>1213</v>
      </c>
      <c r="J5002" s="116">
        <v>10149</v>
      </c>
      <c r="K5002" s="90" t="s">
        <v>1963</v>
      </c>
      <c r="L5002" s="90" t="s">
        <v>587</v>
      </c>
      <c r="M5002" s="94" t="str">
        <f t="shared" si="81"/>
        <v>CAYMEL Ismael</v>
      </c>
      <c r="N5002" s="94" t="str">
        <f>IFERROR(VLOOKUP(A5002,'[2]CLASES-TEMPORADA 2022_2023-2023'!$A:$M,12,0),"")</f>
        <v/>
      </c>
      <c r="O5002" s="90" t="str">
        <f>IFERROR(VLOOKUP(A5002,'[2]CLASES-TEMPORADA 2022_2023-2023'!$A:$M,13,0),"")</f>
        <v/>
      </c>
    </row>
    <row r="5003" spans="1:15" s="95" customFormat="1" x14ac:dyDescent="0.2">
      <c r="A5003" s="116">
        <v>781</v>
      </c>
      <c r="B5003" s="90" t="s">
        <v>8750</v>
      </c>
      <c r="C5003" s="90" t="s">
        <v>1578</v>
      </c>
      <c r="D5003" s="90" t="s">
        <v>22</v>
      </c>
      <c r="E5003" s="90" t="s">
        <v>79</v>
      </c>
      <c r="F5003" s="90" t="s">
        <v>18455</v>
      </c>
      <c r="G5003" s="90" t="s">
        <v>18456</v>
      </c>
      <c r="H5003" s="90" t="s">
        <v>909</v>
      </c>
      <c r="I5003" s="90" t="s">
        <v>5663</v>
      </c>
      <c r="J5003" s="116">
        <v>264</v>
      </c>
      <c r="K5003" s="90" t="s">
        <v>1963</v>
      </c>
      <c r="L5003" s="90" t="s">
        <v>602</v>
      </c>
      <c r="M5003" s="94" t="str">
        <f t="shared" si="81"/>
        <v>PUERTO Miguel</v>
      </c>
      <c r="N5003" s="94" t="str">
        <f>IFERROR(VLOOKUP(A5003,'[2]CLASES-TEMPORADA 2022_2023-2023'!$A:$M,12,0),"")</f>
        <v/>
      </c>
      <c r="O5003" s="90" t="str">
        <f>IFERROR(VLOOKUP(A5003,'[2]CLASES-TEMPORADA 2022_2023-2023'!$A:$M,13,0),"")</f>
        <v/>
      </c>
    </row>
    <row r="5004" spans="1:15" s="95" customFormat="1" x14ac:dyDescent="0.2">
      <c r="A5004" s="116">
        <v>780</v>
      </c>
      <c r="B5004" s="90" t="s">
        <v>8750</v>
      </c>
      <c r="C5004" s="90" t="s">
        <v>1320</v>
      </c>
      <c r="D5004" s="90" t="s">
        <v>69</v>
      </c>
      <c r="E5004" s="90" t="s">
        <v>3209</v>
      </c>
      <c r="F5004" s="90" t="s">
        <v>8241</v>
      </c>
      <c r="G5004" s="90" t="s">
        <v>18457</v>
      </c>
      <c r="H5004" s="90" t="s">
        <v>913</v>
      </c>
      <c r="I5004" s="90" t="s">
        <v>2049</v>
      </c>
      <c r="J5004" s="116">
        <v>103</v>
      </c>
      <c r="K5004" s="90" t="s">
        <v>1963</v>
      </c>
      <c r="L5004" s="90" t="s">
        <v>582</v>
      </c>
      <c r="M5004" s="94" t="str">
        <f t="shared" si="81"/>
        <v>ARAGON Jose Luis</v>
      </c>
      <c r="N5004" s="94" t="str">
        <f>IFERROR(VLOOKUP(A5004,'[2]CLASES-TEMPORADA 2022_2023-2023'!$A:$M,12,0),"")</f>
        <v/>
      </c>
      <c r="O5004" s="90" t="str">
        <f>IFERROR(VLOOKUP(A5004,'[2]CLASES-TEMPORADA 2022_2023-2023'!$A:$M,13,0),"")</f>
        <v/>
      </c>
    </row>
    <row r="5005" spans="1:15" s="95" customFormat="1" x14ac:dyDescent="0.2">
      <c r="A5005" s="116">
        <v>777</v>
      </c>
      <c r="B5005" s="90" t="s">
        <v>8750</v>
      </c>
      <c r="C5005" s="90" t="s">
        <v>1757</v>
      </c>
      <c r="D5005" s="90" t="s">
        <v>1758</v>
      </c>
      <c r="E5005" s="90" t="s">
        <v>8242</v>
      </c>
      <c r="F5005" s="90" t="s">
        <v>8243</v>
      </c>
      <c r="G5005" s="90" t="s">
        <v>18458</v>
      </c>
      <c r="H5005" s="90" t="s">
        <v>909</v>
      </c>
      <c r="I5005" s="90" t="s">
        <v>1241</v>
      </c>
      <c r="J5005" s="116">
        <v>10116</v>
      </c>
      <c r="K5005" s="90" t="s">
        <v>1963</v>
      </c>
      <c r="L5005" s="90" t="s">
        <v>598</v>
      </c>
      <c r="M5005" s="94" t="str">
        <f t="shared" si="81"/>
        <v>PASTRANA Jesus Gerardo</v>
      </c>
      <c r="N5005" s="94" t="str">
        <f>IFERROR(VLOOKUP(A5005,'[2]CLASES-TEMPORADA 2022_2023-2023'!$A:$M,12,0),"")</f>
        <v/>
      </c>
      <c r="O5005" s="90" t="str">
        <f>IFERROR(VLOOKUP(A5005,'[2]CLASES-TEMPORADA 2022_2023-2023'!$A:$M,13,0),"")</f>
        <v/>
      </c>
    </row>
    <row r="5006" spans="1:15" s="95" customFormat="1" x14ac:dyDescent="0.2">
      <c r="A5006" s="116">
        <v>773</v>
      </c>
      <c r="B5006" s="90" t="s">
        <v>10851</v>
      </c>
      <c r="C5006" s="90" t="s">
        <v>21</v>
      </c>
      <c r="D5006" s="90" t="s">
        <v>46</v>
      </c>
      <c r="E5006" s="90" t="s">
        <v>8244</v>
      </c>
      <c r="F5006" s="90" t="s">
        <v>8245</v>
      </c>
      <c r="G5006" s="90" t="s">
        <v>18459</v>
      </c>
      <c r="H5006" s="90" t="s">
        <v>909</v>
      </c>
      <c r="I5006" s="90" t="s">
        <v>1243</v>
      </c>
      <c r="J5006" s="116">
        <v>10381</v>
      </c>
      <c r="K5006" s="90" t="s">
        <v>1963</v>
      </c>
      <c r="L5006" s="90" t="s">
        <v>520</v>
      </c>
      <c r="M5006" s="94" t="str">
        <f t="shared" si="81"/>
        <v>GARCIA Elvira</v>
      </c>
      <c r="N5006" s="94" t="str">
        <f>IFERROR(VLOOKUP(A5006,'[2]CLASES-TEMPORADA 2022_2023-2023'!$A:$M,12,0),"")</f>
        <v/>
      </c>
      <c r="O5006" s="90" t="str">
        <f>IFERROR(VLOOKUP(A5006,'[2]CLASES-TEMPORADA 2022_2023-2023'!$A:$M,13,0),"")</f>
        <v/>
      </c>
    </row>
    <row r="5007" spans="1:15" s="95" customFormat="1" x14ac:dyDescent="0.2">
      <c r="A5007" s="116">
        <v>769</v>
      </c>
      <c r="B5007" s="90" t="s">
        <v>8750</v>
      </c>
      <c r="C5007" s="90" t="s">
        <v>1319</v>
      </c>
      <c r="D5007" s="90" t="s">
        <v>69</v>
      </c>
      <c r="E5007" s="90" t="s">
        <v>3209</v>
      </c>
      <c r="F5007" s="90" t="s">
        <v>8246</v>
      </c>
      <c r="G5007" s="90" t="s">
        <v>18460</v>
      </c>
      <c r="H5007" s="90" t="s">
        <v>913</v>
      </c>
      <c r="I5007" s="90" t="s">
        <v>1145</v>
      </c>
      <c r="J5007" s="116">
        <v>10018</v>
      </c>
      <c r="K5007" s="90" t="s">
        <v>1963</v>
      </c>
      <c r="L5007" s="90" t="s">
        <v>591</v>
      </c>
      <c r="M5007" s="94" t="str">
        <f t="shared" si="81"/>
        <v>OÑA Jose Luis</v>
      </c>
      <c r="N5007" s="94" t="str">
        <f>IFERROR(VLOOKUP(A5007,'[2]CLASES-TEMPORADA 2022_2023-2023'!$A:$M,12,0),"")</f>
        <v/>
      </c>
      <c r="O5007" s="90" t="str">
        <f>IFERROR(VLOOKUP(A5007,'[2]CLASES-TEMPORADA 2022_2023-2023'!$A:$M,13,0),"")</f>
        <v/>
      </c>
    </row>
    <row r="5008" spans="1:15" s="95" customFormat="1" x14ac:dyDescent="0.2">
      <c r="A5008" s="116">
        <v>759</v>
      </c>
      <c r="B5008" s="90" t="s">
        <v>8750</v>
      </c>
      <c r="C5008" s="90" t="s">
        <v>1294</v>
      </c>
      <c r="D5008" s="90" t="s">
        <v>91</v>
      </c>
      <c r="E5008" s="90" t="s">
        <v>3455</v>
      </c>
      <c r="F5008" s="90" t="s">
        <v>8247</v>
      </c>
      <c r="G5008" s="90" t="s">
        <v>18461</v>
      </c>
      <c r="H5008" s="90" t="s">
        <v>920</v>
      </c>
      <c r="I5008" s="90" t="s">
        <v>1133</v>
      </c>
      <c r="J5008" s="116">
        <v>43</v>
      </c>
      <c r="K5008" s="90" t="s">
        <v>1963</v>
      </c>
      <c r="L5008" s="90" t="s">
        <v>520</v>
      </c>
      <c r="M5008" s="94" t="str">
        <f t="shared" si="81"/>
        <v>BARREIRO Serafin</v>
      </c>
      <c r="N5008" s="94" t="str">
        <f>IFERROR(VLOOKUP(A5008,'[2]CLASES-TEMPORADA 2022_2023-2023'!$A:$M,12,0),"")</f>
        <v/>
      </c>
      <c r="O5008" s="90" t="str">
        <f>IFERROR(VLOOKUP(A5008,'[2]CLASES-TEMPORADA 2022_2023-2023'!$A:$M,13,0),"")</f>
        <v/>
      </c>
    </row>
    <row r="5009" spans="1:15" s="95" customFormat="1" x14ac:dyDescent="0.2">
      <c r="A5009" s="116">
        <v>757</v>
      </c>
      <c r="B5009" s="90" t="s">
        <v>8750</v>
      </c>
      <c r="C5009" s="90" t="s">
        <v>8248</v>
      </c>
      <c r="D5009" s="90" t="s">
        <v>1860</v>
      </c>
      <c r="E5009" s="90" t="s">
        <v>45</v>
      </c>
      <c r="F5009" s="90" t="s">
        <v>8249</v>
      </c>
      <c r="G5009" s="90" t="s">
        <v>18462</v>
      </c>
      <c r="H5009" s="90" t="s">
        <v>909</v>
      </c>
      <c r="I5009" s="90" t="s">
        <v>949</v>
      </c>
      <c r="J5009" s="116">
        <v>295</v>
      </c>
      <c r="K5009" s="90" t="s">
        <v>1963</v>
      </c>
      <c r="L5009" s="90" t="s">
        <v>587</v>
      </c>
      <c r="M5009" s="94" t="str">
        <f t="shared" si="81"/>
        <v>PAJUELO Jose</v>
      </c>
      <c r="N5009" s="94" t="str">
        <f>IFERROR(VLOOKUP(A5009,'[2]CLASES-TEMPORADA 2022_2023-2023'!$A:$M,12,0),"")</f>
        <v/>
      </c>
      <c r="O5009" s="90" t="str">
        <f>IFERROR(VLOOKUP(A5009,'[2]CLASES-TEMPORADA 2022_2023-2023'!$A:$M,13,0),"")</f>
        <v/>
      </c>
    </row>
    <row r="5010" spans="1:15" s="95" customFormat="1" x14ac:dyDescent="0.2">
      <c r="A5010" s="116">
        <v>755</v>
      </c>
      <c r="B5010" s="90" t="s">
        <v>8750</v>
      </c>
      <c r="C5010" s="90" t="s">
        <v>166</v>
      </c>
      <c r="D5010" s="90" t="s">
        <v>161</v>
      </c>
      <c r="E5010" s="90" t="s">
        <v>75</v>
      </c>
      <c r="F5010" s="90" t="s">
        <v>8250</v>
      </c>
      <c r="G5010" s="90" t="s">
        <v>18463</v>
      </c>
      <c r="H5010" s="90" t="s">
        <v>909</v>
      </c>
      <c r="I5010" s="90" t="s">
        <v>973</v>
      </c>
      <c r="J5010" s="116">
        <v>578</v>
      </c>
      <c r="K5010" s="90" t="s">
        <v>1963</v>
      </c>
      <c r="L5010" s="90" t="s">
        <v>602</v>
      </c>
      <c r="M5010" s="94" t="str">
        <f t="shared" si="81"/>
        <v>BERRENDO Jorge</v>
      </c>
      <c r="N5010" s="94">
        <f>IFERROR(VLOOKUP(A5010,'[2]CLASES-TEMPORADA 2022_2023-2023'!$A:$M,12,0),"")</f>
        <v>9</v>
      </c>
      <c r="O5010" s="90" t="str">
        <f>IFERROR(VLOOKUP(A5010,'[2]CLASES-TEMPORADA 2022_2023-2023'!$A:$M,13,0),"")</f>
        <v>REV</v>
      </c>
    </row>
    <row r="5011" spans="1:15" s="95" customFormat="1" x14ac:dyDescent="0.2">
      <c r="A5011" s="116">
        <v>753</v>
      </c>
      <c r="B5011" s="90" t="s">
        <v>8750</v>
      </c>
      <c r="C5011" s="90" t="s">
        <v>69</v>
      </c>
      <c r="D5011" s="90" t="s">
        <v>8251</v>
      </c>
      <c r="E5011" s="90" t="s">
        <v>8252</v>
      </c>
      <c r="F5011" s="90" t="s">
        <v>8253</v>
      </c>
      <c r="G5011" s="90" t="s">
        <v>18464</v>
      </c>
      <c r="H5011" s="90" t="s">
        <v>913</v>
      </c>
      <c r="I5011" s="90" t="s">
        <v>1125</v>
      </c>
      <c r="J5011" s="116">
        <v>142</v>
      </c>
      <c r="K5011" s="90" t="s">
        <v>1963</v>
      </c>
      <c r="L5011" s="90" t="s">
        <v>593</v>
      </c>
      <c r="M5011" s="94" t="str">
        <f t="shared" si="81"/>
        <v>PEREZ Vicente Anastasio</v>
      </c>
      <c r="N5011" s="94" t="str">
        <f>IFERROR(VLOOKUP(A5011,'[2]CLASES-TEMPORADA 2022_2023-2023'!$A:$M,12,0),"")</f>
        <v/>
      </c>
      <c r="O5011" s="90" t="str">
        <f>IFERROR(VLOOKUP(A5011,'[2]CLASES-TEMPORADA 2022_2023-2023'!$A:$M,13,0),"")</f>
        <v/>
      </c>
    </row>
    <row r="5012" spans="1:15" s="95" customFormat="1" x14ac:dyDescent="0.2">
      <c r="A5012" s="116">
        <v>746</v>
      </c>
      <c r="B5012" s="90" t="s">
        <v>8750</v>
      </c>
      <c r="C5012" s="90" t="s">
        <v>1523</v>
      </c>
      <c r="D5012" s="90" t="s">
        <v>46</v>
      </c>
      <c r="E5012" s="90" t="s">
        <v>1029</v>
      </c>
      <c r="F5012" s="90" t="s">
        <v>8254</v>
      </c>
      <c r="G5012" s="90" t="s">
        <v>18465</v>
      </c>
      <c r="H5012" s="90" t="s">
        <v>909</v>
      </c>
      <c r="I5012" s="90" t="s">
        <v>354</v>
      </c>
      <c r="J5012" s="116">
        <v>598</v>
      </c>
      <c r="K5012" s="90" t="s">
        <v>1963</v>
      </c>
      <c r="L5012" s="90" t="s">
        <v>587</v>
      </c>
      <c r="M5012" s="94" t="str">
        <f t="shared" si="81"/>
        <v>EXPOSITO Juan Antonio</v>
      </c>
      <c r="N5012" s="94" t="str">
        <f>IFERROR(VLOOKUP(A5012,'[2]CLASES-TEMPORADA 2022_2023-2023'!$A:$M,12,0),"")</f>
        <v/>
      </c>
      <c r="O5012" s="90" t="str">
        <f>IFERROR(VLOOKUP(A5012,'[2]CLASES-TEMPORADA 2022_2023-2023'!$A:$M,13,0),"")</f>
        <v/>
      </c>
    </row>
    <row r="5013" spans="1:15" s="95" customFormat="1" x14ac:dyDescent="0.2">
      <c r="A5013" s="116">
        <v>745</v>
      </c>
      <c r="B5013" s="90" t="s">
        <v>8750</v>
      </c>
      <c r="C5013" s="90" t="s">
        <v>27</v>
      </c>
      <c r="D5013" s="90" t="s">
        <v>8255</v>
      </c>
      <c r="E5013" s="90" t="s">
        <v>3004</v>
      </c>
      <c r="F5013" s="90" t="s">
        <v>8256</v>
      </c>
      <c r="G5013" s="90" t="s">
        <v>18466</v>
      </c>
      <c r="H5013" s="90" t="s">
        <v>909</v>
      </c>
      <c r="I5013" s="90" t="s">
        <v>946</v>
      </c>
      <c r="J5013" s="116">
        <v>268</v>
      </c>
      <c r="K5013" s="90" t="s">
        <v>1963</v>
      </c>
      <c r="L5013" s="90" t="s">
        <v>587</v>
      </c>
      <c r="M5013" s="94" t="str">
        <f t="shared" si="81"/>
        <v>SERRA Josep</v>
      </c>
      <c r="N5013" s="94" t="str">
        <f>IFERROR(VLOOKUP(A5013,'[2]CLASES-TEMPORADA 2022_2023-2023'!$A:$M,12,0),"")</f>
        <v/>
      </c>
      <c r="O5013" s="90" t="str">
        <f>IFERROR(VLOOKUP(A5013,'[2]CLASES-TEMPORADA 2022_2023-2023'!$A:$M,13,0),"")</f>
        <v/>
      </c>
    </row>
    <row r="5014" spans="1:15" s="95" customFormat="1" x14ac:dyDescent="0.2">
      <c r="A5014" s="116">
        <v>742</v>
      </c>
      <c r="B5014" s="90" t="s">
        <v>10851</v>
      </c>
      <c r="C5014" s="90" t="s">
        <v>8257</v>
      </c>
      <c r="D5014" s="90" t="s">
        <v>8258</v>
      </c>
      <c r="E5014" s="90" t="s">
        <v>1084</v>
      </c>
      <c r="F5014" s="90" t="s">
        <v>8259</v>
      </c>
      <c r="G5014" s="90" t="s">
        <v>18467</v>
      </c>
      <c r="H5014" s="90" t="s">
        <v>920</v>
      </c>
      <c r="I5014" s="90" t="s">
        <v>1125</v>
      </c>
      <c r="J5014" s="116">
        <v>142</v>
      </c>
      <c r="K5014" s="90" t="s">
        <v>1963</v>
      </c>
      <c r="L5014" s="90" t="s">
        <v>593</v>
      </c>
      <c r="M5014" s="94" t="str">
        <f t="shared" si="81"/>
        <v>VINTILA Maria</v>
      </c>
      <c r="N5014" s="94" t="str">
        <f>IFERROR(VLOOKUP(A5014,'[2]CLASES-TEMPORADA 2022_2023-2023'!$A:$M,12,0),"")</f>
        <v/>
      </c>
      <c r="O5014" s="90" t="str">
        <f>IFERROR(VLOOKUP(A5014,'[2]CLASES-TEMPORADA 2022_2023-2023'!$A:$M,13,0),"")</f>
        <v/>
      </c>
    </row>
    <row r="5015" spans="1:15" s="95" customFormat="1" x14ac:dyDescent="0.2">
      <c r="A5015" s="116">
        <v>741</v>
      </c>
      <c r="B5015" s="90" t="s">
        <v>8750</v>
      </c>
      <c r="C5015" s="90" t="s">
        <v>113</v>
      </c>
      <c r="D5015" s="90" t="s">
        <v>1886</v>
      </c>
      <c r="E5015" s="90" t="s">
        <v>94</v>
      </c>
      <c r="F5015" s="90" t="s">
        <v>18468</v>
      </c>
      <c r="G5015" s="90" t="s">
        <v>18469</v>
      </c>
      <c r="H5015" s="90" t="s">
        <v>909</v>
      </c>
      <c r="I5015" s="90" t="s">
        <v>2049</v>
      </c>
      <c r="J5015" s="116">
        <v>103</v>
      </c>
      <c r="K5015" s="90" t="s">
        <v>1963</v>
      </c>
      <c r="L5015" s="90" t="s">
        <v>582</v>
      </c>
      <c r="M5015" s="94" t="str">
        <f t="shared" si="81"/>
        <v>MARQUEZ Eduardo</v>
      </c>
      <c r="N5015" s="94" t="str">
        <f>IFERROR(VLOOKUP(A5015,'[2]CLASES-TEMPORADA 2022_2023-2023'!$A:$M,12,0),"")</f>
        <v/>
      </c>
      <c r="O5015" s="90" t="str">
        <f>IFERROR(VLOOKUP(A5015,'[2]CLASES-TEMPORADA 2022_2023-2023'!$A:$M,13,0),"")</f>
        <v/>
      </c>
    </row>
    <row r="5016" spans="1:15" s="95" customFormat="1" x14ac:dyDescent="0.2">
      <c r="A5016" s="116">
        <v>736</v>
      </c>
      <c r="B5016" s="90" t="s">
        <v>8750</v>
      </c>
      <c r="C5016" s="90" t="s">
        <v>1317</v>
      </c>
      <c r="D5016" s="90" t="s">
        <v>1318</v>
      </c>
      <c r="E5016" s="90" t="s">
        <v>2242</v>
      </c>
      <c r="F5016" s="90" t="s">
        <v>8260</v>
      </c>
      <c r="G5016" s="90" t="s">
        <v>18470</v>
      </c>
      <c r="H5016" s="90" t="s">
        <v>913</v>
      </c>
      <c r="I5016" s="90" t="s">
        <v>1144</v>
      </c>
      <c r="J5016" s="116">
        <v>51</v>
      </c>
      <c r="K5016" s="90" t="s">
        <v>1963</v>
      </c>
      <c r="L5016" s="90" t="s">
        <v>585</v>
      </c>
      <c r="M5016" s="94" t="str">
        <f t="shared" si="81"/>
        <v>GISBERT Alfredo</v>
      </c>
      <c r="N5016" s="94" t="str">
        <f>IFERROR(VLOOKUP(A5016,'[2]CLASES-TEMPORADA 2022_2023-2023'!$A:$M,12,0),"")</f>
        <v/>
      </c>
      <c r="O5016" s="90" t="str">
        <f>IFERROR(VLOOKUP(A5016,'[2]CLASES-TEMPORADA 2022_2023-2023'!$A:$M,13,0),"")</f>
        <v/>
      </c>
    </row>
    <row r="5017" spans="1:15" s="95" customFormat="1" x14ac:dyDescent="0.2">
      <c r="A5017" s="116">
        <v>732</v>
      </c>
      <c r="B5017" s="90" t="s">
        <v>8750</v>
      </c>
      <c r="C5017" s="90" t="s">
        <v>1316</v>
      </c>
      <c r="D5017" s="90" t="s">
        <v>1108</v>
      </c>
      <c r="E5017" s="90" t="s">
        <v>34</v>
      </c>
      <c r="F5017" s="90" t="s">
        <v>8261</v>
      </c>
      <c r="G5017" s="90" t="s">
        <v>18471</v>
      </c>
      <c r="H5017" s="90" t="s">
        <v>913</v>
      </c>
      <c r="I5017" s="90" t="s">
        <v>327</v>
      </c>
      <c r="J5017" s="116">
        <v>504</v>
      </c>
      <c r="K5017" s="90" t="s">
        <v>1963</v>
      </c>
      <c r="L5017" s="90" t="s">
        <v>593</v>
      </c>
      <c r="M5017" s="94" t="str">
        <f t="shared" si="81"/>
        <v>CRUZ Alejandro</v>
      </c>
      <c r="N5017" s="94" t="str">
        <f>IFERROR(VLOOKUP(A5017,'[2]CLASES-TEMPORADA 2022_2023-2023'!$A:$M,12,0),"")</f>
        <v/>
      </c>
      <c r="O5017" s="90" t="str">
        <f>IFERROR(VLOOKUP(A5017,'[2]CLASES-TEMPORADA 2022_2023-2023'!$A:$M,13,0),"")</f>
        <v/>
      </c>
    </row>
    <row r="5018" spans="1:15" s="95" customFormat="1" x14ac:dyDescent="0.2">
      <c r="A5018" s="116">
        <v>731</v>
      </c>
      <c r="B5018" s="90" t="s">
        <v>8750</v>
      </c>
      <c r="C5018" s="90" t="s">
        <v>101</v>
      </c>
      <c r="D5018" s="90" t="s">
        <v>8262</v>
      </c>
      <c r="E5018" s="90" t="s">
        <v>8263</v>
      </c>
      <c r="F5018" s="90" t="s">
        <v>8261</v>
      </c>
      <c r="G5018" s="90" t="s">
        <v>18472</v>
      </c>
      <c r="H5018" s="90" t="s">
        <v>920</v>
      </c>
      <c r="I5018" s="90" t="s">
        <v>1133</v>
      </c>
      <c r="J5018" s="116">
        <v>43</v>
      </c>
      <c r="K5018" s="90" t="s">
        <v>1963</v>
      </c>
      <c r="L5018" s="90" t="s">
        <v>520</v>
      </c>
      <c r="M5018" s="94" t="str">
        <f t="shared" si="81"/>
        <v>VIDAL Jorge Juan</v>
      </c>
      <c r="N5018" s="94" t="str">
        <f>IFERROR(VLOOKUP(A5018,'[2]CLASES-TEMPORADA 2022_2023-2023'!$A:$M,12,0),"")</f>
        <v/>
      </c>
      <c r="O5018" s="90" t="str">
        <f>IFERROR(VLOOKUP(A5018,'[2]CLASES-TEMPORADA 2022_2023-2023'!$A:$M,13,0),"")</f>
        <v/>
      </c>
    </row>
    <row r="5019" spans="1:15" s="95" customFormat="1" x14ac:dyDescent="0.2">
      <c r="A5019" s="116">
        <v>730</v>
      </c>
      <c r="B5019" s="90" t="s">
        <v>8750</v>
      </c>
      <c r="C5019" s="90" t="s">
        <v>1530</v>
      </c>
      <c r="D5019" s="90" t="s">
        <v>5972</v>
      </c>
      <c r="E5019" s="90" t="s">
        <v>5339</v>
      </c>
      <c r="F5019" s="90" t="s">
        <v>8264</v>
      </c>
      <c r="G5019" s="90" t="s">
        <v>18473</v>
      </c>
      <c r="H5019" s="90" t="s">
        <v>913</v>
      </c>
      <c r="I5019" s="90" t="s">
        <v>939</v>
      </c>
      <c r="J5019" s="116">
        <v>252</v>
      </c>
      <c r="K5019" s="90" t="s">
        <v>1963</v>
      </c>
      <c r="L5019" s="90" t="s">
        <v>587</v>
      </c>
      <c r="M5019" s="94" t="str">
        <f t="shared" si="81"/>
        <v>JOFRE Jaume</v>
      </c>
      <c r="N5019" s="94" t="str">
        <f>IFERROR(VLOOKUP(A5019,'[2]CLASES-TEMPORADA 2022_2023-2023'!$A:$M,12,0),"")</f>
        <v/>
      </c>
      <c r="O5019" s="90" t="str">
        <f>IFERROR(VLOOKUP(A5019,'[2]CLASES-TEMPORADA 2022_2023-2023'!$A:$M,13,0),"")</f>
        <v/>
      </c>
    </row>
    <row r="5020" spans="1:15" s="95" customFormat="1" x14ac:dyDescent="0.2">
      <c r="A5020" s="116">
        <v>727</v>
      </c>
      <c r="B5020" s="90" t="s">
        <v>8750</v>
      </c>
      <c r="C5020" s="90" t="s">
        <v>26</v>
      </c>
      <c r="D5020" s="90" t="s">
        <v>26</v>
      </c>
      <c r="E5020" s="90" t="s">
        <v>2278</v>
      </c>
      <c r="F5020" s="90" t="s">
        <v>18474</v>
      </c>
      <c r="G5020" s="90" t="s">
        <v>18475</v>
      </c>
      <c r="H5020" s="90" t="s">
        <v>913</v>
      </c>
      <c r="I5020" s="90" t="s">
        <v>930</v>
      </c>
      <c r="J5020" s="116">
        <v>138</v>
      </c>
      <c r="K5020" s="90" t="s">
        <v>1963</v>
      </c>
      <c r="L5020" s="90" t="s">
        <v>593</v>
      </c>
      <c r="M5020" s="94" t="str">
        <f t="shared" si="81"/>
        <v>GOMEZ Mario</v>
      </c>
      <c r="N5020" s="94" t="str">
        <f>IFERROR(VLOOKUP(A5020,'[2]CLASES-TEMPORADA 2022_2023-2023'!$A:$M,12,0),"")</f>
        <v/>
      </c>
      <c r="O5020" s="90" t="str">
        <f>IFERROR(VLOOKUP(A5020,'[2]CLASES-TEMPORADA 2022_2023-2023'!$A:$M,13,0),"")</f>
        <v/>
      </c>
    </row>
    <row r="5021" spans="1:15" s="95" customFormat="1" x14ac:dyDescent="0.2">
      <c r="A5021" s="116">
        <v>726</v>
      </c>
      <c r="B5021" s="90" t="s">
        <v>8750</v>
      </c>
      <c r="C5021" s="90" t="s">
        <v>1529</v>
      </c>
      <c r="D5021" s="90" t="s">
        <v>4667</v>
      </c>
      <c r="E5021" s="90" t="s">
        <v>8265</v>
      </c>
      <c r="F5021" s="90" t="s">
        <v>8266</v>
      </c>
      <c r="G5021" s="90" t="s">
        <v>18476</v>
      </c>
      <c r="H5021" s="90" t="s">
        <v>920</v>
      </c>
      <c r="I5021" s="90" t="s">
        <v>1124</v>
      </c>
      <c r="J5021" s="116">
        <v>175</v>
      </c>
      <c r="K5021" s="90" t="s">
        <v>1963</v>
      </c>
      <c r="L5021" s="90" t="s">
        <v>520</v>
      </c>
      <c r="M5021" s="94" t="str">
        <f t="shared" si="81"/>
        <v>GARCÍA Rosalino</v>
      </c>
      <c r="N5021" s="94" t="str">
        <f>IFERROR(VLOOKUP(A5021,'[2]CLASES-TEMPORADA 2022_2023-2023'!$A:$M,12,0),"")</f>
        <v/>
      </c>
      <c r="O5021" s="90" t="str">
        <f>IFERROR(VLOOKUP(A5021,'[2]CLASES-TEMPORADA 2022_2023-2023'!$A:$M,13,0),"")</f>
        <v/>
      </c>
    </row>
    <row r="5022" spans="1:15" s="95" customFormat="1" x14ac:dyDescent="0.2">
      <c r="A5022" s="116">
        <v>717</v>
      </c>
      <c r="B5022" s="90" t="s">
        <v>8750</v>
      </c>
      <c r="C5022" s="90" t="s">
        <v>8267</v>
      </c>
      <c r="D5022" s="90" t="s">
        <v>115</v>
      </c>
      <c r="E5022" s="90" t="s">
        <v>6083</v>
      </c>
      <c r="F5022" s="90" t="s">
        <v>8268</v>
      </c>
      <c r="G5022" s="90" t="s">
        <v>18477</v>
      </c>
      <c r="H5022" s="90" t="s">
        <v>920</v>
      </c>
      <c r="I5022" s="90" t="s">
        <v>1127</v>
      </c>
      <c r="J5022" s="116">
        <v>67</v>
      </c>
      <c r="K5022" s="90" t="s">
        <v>1963</v>
      </c>
      <c r="L5022" s="90" t="s">
        <v>520</v>
      </c>
      <c r="M5022" s="94" t="str">
        <f t="shared" si="81"/>
        <v>TRAPIELLO Luis Alberto</v>
      </c>
      <c r="N5022" s="94" t="str">
        <f>IFERROR(VLOOKUP(A5022,'[2]CLASES-TEMPORADA 2022_2023-2023'!$A:$M,12,0),"")</f>
        <v/>
      </c>
      <c r="O5022" s="90" t="str">
        <f>IFERROR(VLOOKUP(A5022,'[2]CLASES-TEMPORADA 2022_2023-2023'!$A:$M,13,0),"")</f>
        <v/>
      </c>
    </row>
    <row r="5023" spans="1:15" s="95" customFormat="1" x14ac:dyDescent="0.2">
      <c r="A5023" s="116">
        <v>712</v>
      </c>
      <c r="B5023" s="90" t="s">
        <v>8750</v>
      </c>
      <c r="C5023" s="90" t="s">
        <v>2333</v>
      </c>
      <c r="D5023" s="90" t="s">
        <v>1386</v>
      </c>
      <c r="E5023" s="90" t="s">
        <v>43</v>
      </c>
      <c r="F5023" s="90" t="s">
        <v>8269</v>
      </c>
      <c r="G5023" s="90" t="s">
        <v>18478</v>
      </c>
      <c r="H5023" s="90" t="s">
        <v>920</v>
      </c>
      <c r="I5023" s="90" t="s">
        <v>1157</v>
      </c>
      <c r="J5023" s="116">
        <v>535</v>
      </c>
      <c r="K5023" s="90" t="s">
        <v>1963</v>
      </c>
      <c r="L5023" s="90" t="s">
        <v>520</v>
      </c>
      <c r="M5023" s="94" t="str">
        <f t="shared" si="81"/>
        <v>CRESPO Antonio</v>
      </c>
      <c r="N5023" s="94" t="str">
        <f>IFERROR(VLOOKUP(A5023,'[2]CLASES-TEMPORADA 2022_2023-2023'!$A:$M,12,0),"")</f>
        <v/>
      </c>
      <c r="O5023" s="90" t="str">
        <f>IFERROR(VLOOKUP(A5023,'[2]CLASES-TEMPORADA 2022_2023-2023'!$A:$M,13,0),"")</f>
        <v/>
      </c>
    </row>
    <row r="5024" spans="1:15" s="95" customFormat="1" x14ac:dyDescent="0.2">
      <c r="A5024" s="116">
        <v>709</v>
      </c>
      <c r="B5024" s="90" t="s">
        <v>8750</v>
      </c>
      <c r="C5024" s="90" t="s">
        <v>51</v>
      </c>
      <c r="D5024" s="90" t="s">
        <v>1315</v>
      </c>
      <c r="E5024" s="90" t="s">
        <v>58</v>
      </c>
      <c r="F5024" s="90" t="s">
        <v>8270</v>
      </c>
      <c r="G5024" s="90" t="s">
        <v>18479</v>
      </c>
      <c r="H5024" s="90" t="s">
        <v>913</v>
      </c>
      <c r="I5024" s="90" t="s">
        <v>1143</v>
      </c>
      <c r="J5024" s="116">
        <v>76</v>
      </c>
      <c r="K5024" s="90" t="s">
        <v>1963</v>
      </c>
      <c r="L5024" s="90" t="s">
        <v>583</v>
      </c>
      <c r="M5024" s="94" t="str">
        <f t="shared" si="81"/>
        <v>DIAZ Angel</v>
      </c>
      <c r="N5024" s="94" t="str">
        <f>IFERROR(VLOOKUP(A5024,'[2]CLASES-TEMPORADA 2022_2023-2023'!$A:$M,12,0),"")</f>
        <v/>
      </c>
      <c r="O5024" s="90" t="str">
        <f>IFERROR(VLOOKUP(A5024,'[2]CLASES-TEMPORADA 2022_2023-2023'!$A:$M,13,0),"")</f>
        <v/>
      </c>
    </row>
    <row r="5025" spans="1:15" s="95" customFormat="1" x14ac:dyDescent="0.2">
      <c r="A5025" s="116">
        <v>705</v>
      </c>
      <c r="B5025" s="90" t="s">
        <v>8750</v>
      </c>
      <c r="C5025" s="90" t="s">
        <v>1301</v>
      </c>
      <c r="D5025" s="90" t="s">
        <v>8271</v>
      </c>
      <c r="E5025" s="90" t="s">
        <v>2151</v>
      </c>
      <c r="F5025" s="90" t="s">
        <v>8272</v>
      </c>
      <c r="G5025" s="90" t="s">
        <v>18480</v>
      </c>
      <c r="H5025" s="90" t="s">
        <v>920</v>
      </c>
      <c r="I5025" s="90" t="s">
        <v>1117</v>
      </c>
      <c r="J5025" s="116">
        <v>243</v>
      </c>
      <c r="K5025" s="90" t="s">
        <v>1963</v>
      </c>
      <c r="L5025" s="90" t="s">
        <v>587</v>
      </c>
      <c r="M5025" s="94" t="str">
        <f t="shared" si="81"/>
        <v>PLA Joan</v>
      </c>
      <c r="N5025" s="94" t="str">
        <f>IFERROR(VLOOKUP(A5025,'[2]CLASES-TEMPORADA 2022_2023-2023'!$A:$M,12,0),"")</f>
        <v/>
      </c>
      <c r="O5025" s="90" t="str">
        <f>IFERROR(VLOOKUP(A5025,'[2]CLASES-TEMPORADA 2022_2023-2023'!$A:$M,13,0),"")</f>
        <v/>
      </c>
    </row>
    <row r="5026" spans="1:15" s="95" customFormat="1" x14ac:dyDescent="0.2">
      <c r="A5026" s="116">
        <v>699</v>
      </c>
      <c r="B5026" s="90" t="s">
        <v>8750</v>
      </c>
      <c r="C5026" s="90" t="s">
        <v>6069</v>
      </c>
      <c r="D5026" s="90" t="s">
        <v>3504</v>
      </c>
      <c r="E5026" s="90" t="s">
        <v>64</v>
      </c>
      <c r="F5026" s="90" t="s">
        <v>8273</v>
      </c>
      <c r="G5026" s="90" t="s">
        <v>18481</v>
      </c>
      <c r="H5026" s="90" t="s">
        <v>920</v>
      </c>
      <c r="I5026" s="90" t="s">
        <v>915</v>
      </c>
      <c r="J5026" s="116">
        <v>37</v>
      </c>
      <c r="K5026" s="90" t="s">
        <v>1963</v>
      </c>
      <c r="L5026" s="90" t="s">
        <v>185</v>
      </c>
      <c r="M5026" s="94" t="str">
        <f t="shared" si="81"/>
        <v>CASCALES Francisco</v>
      </c>
      <c r="N5026" s="94" t="str">
        <f>IFERROR(VLOOKUP(A5026,'[2]CLASES-TEMPORADA 2022_2023-2023'!$A:$M,12,0),"")</f>
        <v/>
      </c>
      <c r="O5026" s="90" t="str">
        <f>IFERROR(VLOOKUP(A5026,'[2]CLASES-TEMPORADA 2022_2023-2023'!$A:$M,13,0),"")</f>
        <v/>
      </c>
    </row>
    <row r="5027" spans="1:15" s="95" customFormat="1" x14ac:dyDescent="0.2">
      <c r="A5027" s="116">
        <v>695</v>
      </c>
      <c r="B5027" s="90" t="s">
        <v>8750</v>
      </c>
      <c r="C5027" s="90" t="s">
        <v>31</v>
      </c>
      <c r="D5027" s="90" t="s">
        <v>31</v>
      </c>
      <c r="E5027" s="90" t="s">
        <v>45</v>
      </c>
      <c r="F5027" s="90" t="s">
        <v>8274</v>
      </c>
      <c r="G5027" s="90" t="s">
        <v>18482</v>
      </c>
      <c r="H5027" s="90" t="s">
        <v>920</v>
      </c>
      <c r="I5027" s="90" t="s">
        <v>1155</v>
      </c>
      <c r="J5027" s="116">
        <v>214</v>
      </c>
      <c r="K5027" s="90" t="s">
        <v>1963</v>
      </c>
      <c r="L5027" s="90" t="s">
        <v>185</v>
      </c>
      <c r="M5027" s="94" t="str">
        <f t="shared" si="81"/>
        <v>LOPEZ Jose</v>
      </c>
      <c r="N5027" s="94" t="str">
        <f>IFERROR(VLOOKUP(A5027,'[2]CLASES-TEMPORADA 2022_2023-2023'!$A:$M,12,0),"")</f>
        <v/>
      </c>
      <c r="O5027" s="90" t="str">
        <f>IFERROR(VLOOKUP(A5027,'[2]CLASES-TEMPORADA 2022_2023-2023'!$A:$M,13,0),"")</f>
        <v/>
      </c>
    </row>
    <row r="5028" spans="1:15" s="95" customFormat="1" x14ac:dyDescent="0.2">
      <c r="A5028" s="116">
        <v>691</v>
      </c>
      <c r="B5028" s="90" t="s">
        <v>8750</v>
      </c>
      <c r="C5028" s="90" t="s">
        <v>26</v>
      </c>
      <c r="D5028" s="90" t="s">
        <v>1314</v>
      </c>
      <c r="E5028" s="90" t="s">
        <v>45</v>
      </c>
      <c r="F5028" s="90" t="s">
        <v>5346</v>
      </c>
      <c r="G5028" s="90" t="s">
        <v>18483</v>
      </c>
      <c r="H5028" s="90" t="s">
        <v>909</v>
      </c>
      <c r="I5028" s="90" t="s">
        <v>918</v>
      </c>
      <c r="J5028" s="116">
        <v>41</v>
      </c>
      <c r="K5028" s="90" t="s">
        <v>1963</v>
      </c>
      <c r="L5028" s="90" t="s">
        <v>585</v>
      </c>
      <c r="M5028" s="94" t="str">
        <f t="shared" si="81"/>
        <v>GOMEZ Jose</v>
      </c>
      <c r="N5028" s="94" t="str">
        <f>IFERROR(VLOOKUP(A5028,'[2]CLASES-TEMPORADA 2022_2023-2023'!$A:$M,12,0),"")</f>
        <v/>
      </c>
      <c r="O5028" s="90" t="str">
        <f>IFERROR(VLOOKUP(A5028,'[2]CLASES-TEMPORADA 2022_2023-2023'!$A:$M,13,0),"")</f>
        <v/>
      </c>
    </row>
    <row r="5029" spans="1:15" s="95" customFormat="1" x14ac:dyDescent="0.2">
      <c r="A5029" s="116">
        <v>686</v>
      </c>
      <c r="B5029" s="90" t="s">
        <v>8750</v>
      </c>
      <c r="C5029" s="90" t="s">
        <v>18484</v>
      </c>
      <c r="D5029" s="90" t="s">
        <v>6160</v>
      </c>
      <c r="E5029" s="90" t="s">
        <v>7004</v>
      </c>
      <c r="F5029" s="90" t="s">
        <v>18485</v>
      </c>
      <c r="G5029" s="90" t="s">
        <v>18486</v>
      </c>
      <c r="H5029" s="90" t="s">
        <v>913</v>
      </c>
      <c r="I5029" s="90" t="s">
        <v>1258</v>
      </c>
      <c r="J5029" s="116">
        <v>10333</v>
      </c>
      <c r="K5029" s="90" t="s">
        <v>1963</v>
      </c>
      <c r="L5029" s="90" t="s">
        <v>585</v>
      </c>
      <c r="M5029" s="94" t="str">
        <f t="shared" si="81"/>
        <v>SANCHIS Enrique Jose</v>
      </c>
      <c r="N5029" s="94" t="str">
        <f>IFERROR(VLOOKUP(A5029,'[2]CLASES-TEMPORADA 2022_2023-2023'!$A:$M,12,0),"")</f>
        <v/>
      </c>
      <c r="O5029" s="90" t="str">
        <f>IFERROR(VLOOKUP(A5029,'[2]CLASES-TEMPORADA 2022_2023-2023'!$A:$M,13,0),"")</f>
        <v/>
      </c>
    </row>
    <row r="5030" spans="1:15" s="95" customFormat="1" x14ac:dyDescent="0.2">
      <c r="A5030" s="116">
        <v>682</v>
      </c>
      <c r="B5030" s="90" t="s">
        <v>8750</v>
      </c>
      <c r="C5030" s="90" t="s">
        <v>56</v>
      </c>
      <c r="D5030" s="90" t="s">
        <v>8275</v>
      </c>
      <c r="E5030" s="90" t="s">
        <v>4111</v>
      </c>
      <c r="F5030" s="90" t="s">
        <v>8276</v>
      </c>
      <c r="G5030" s="90" t="s">
        <v>18487</v>
      </c>
      <c r="H5030" s="90" t="s">
        <v>909</v>
      </c>
      <c r="I5030" s="90" t="s">
        <v>1254</v>
      </c>
      <c r="J5030" s="116">
        <v>390</v>
      </c>
      <c r="K5030" s="90" t="s">
        <v>1963</v>
      </c>
      <c r="L5030" s="90" t="s">
        <v>587</v>
      </c>
      <c r="M5030" s="94" t="str">
        <f t="shared" si="81"/>
        <v>TORRES Esteban</v>
      </c>
      <c r="N5030" s="94" t="str">
        <f>IFERROR(VLOOKUP(A5030,'[2]CLASES-TEMPORADA 2022_2023-2023'!$A:$M,12,0),"")</f>
        <v/>
      </c>
      <c r="O5030" s="90" t="str">
        <f>IFERROR(VLOOKUP(A5030,'[2]CLASES-TEMPORADA 2022_2023-2023'!$A:$M,13,0),"")</f>
        <v/>
      </c>
    </row>
    <row r="5031" spans="1:15" s="95" customFormat="1" x14ac:dyDescent="0.2">
      <c r="A5031" s="116">
        <v>676</v>
      </c>
      <c r="B5031" s="90" t="s">
        <v>10851</v>
      </c>
      <c r="C5031" s="90" t="s">
        <v>4420</v>
      </c>
      <c r="D5031" s="90" t="s">
        <v>8277</v>
      </c>
      <c r="E5031" s="90" t="s">
        <v>4231</v>
      </c>
      <c r="F5031" s="90" t="s">
        <v>8278</v>
      </c>
      <c r="G5031" s="90" t="s">
        <v>18488</v>
      </c>
      <c r="H5031" s="90" t="s">
        <v>909</v>
      </c>
      <c r="I5031" s="90" t="s">
        <v>835</v>
      </c>
      <c r="J5031" s="116">
        <v>10434</v>
      </c>
      <c r="K5031" s="90" t="s">
        <v>1963</v>
      </c>
      <c r="L5031" s="90" t="s">
        <v>588</v>
      </c>
      <c r="M5031" s="94" t="str">
        <f t="shared" si="81"/>
        <v>ARANA Ines</v>
      </c>
      <c r="N5031" s="94" t="str">
        <f>IFERROR(VLOOKUP(A5031,'[2]CLASES-TEMPORADA 2022_2023-2023'!$A:$M,12,0),"")</f>
        <v/>
      </c>
      <c r="O5031" s="90" t="str">
        <f>IFERROR(VLOOKUP(A5031,'[2]CLASES-TEMPORADA 2022_2023-2023'!$A:$M,13,0),"")</f>
        <v/>
      </c>
    </row>
    <row r="5032" spans="1:15" s="95" customFormat="1" x14ac:dyDescent="0.2">
      <c r="A5032" s="116">
        <v>675</v>
      </c>
      <c r="B5032" s="90" t="s">
        <v>8750</v>
      </c>
      <c r="C5032" s="90" t="s">
        <v>1316</v>
      </c>
      <c r="D5032" s="90" t="s">
        <v>18489</v>
      </c>
      <c r="E5032" s="90" t="s">
        <v>18490</v>
      </c>
      <c r="F5032" s="90" t="s">
        <v>18491</v>
      </c>
      <c r="G5032" s="90" t="s">
        <v>18492</v>
      </c>
      <c r="H5032" s="90" t="s">
        <v>913</v>
      </c>
      <c r="I5032" s="90" t="s">
        <v>1215</v>
      </c>
      <c r="J5032" s="116">
        <v>306</v>
      </c>
      <c r="K5032" s="90" t="s">
        <v>1963</v>
      </c>
      <c r="L5032" s="90" t="s">
        <v>602</v>
      </c>
      <c r="M5032" s="94" t="str">
        <f t="shared" si="81"/>
        <v>CRUZ Nicasio</v>
      </c>
      <c r="N5032" s="94" t="str">
        <f>IFERROR(VLOOKUP(A5032,'[2]CLASES-TEMPORADA 2022_2023-2023'!$A:$M,12,0),"")</f>
        <v/>
      </c>
      <c r="O5032" s="90" t="str">
        <f>IFERROR(VLOOKUP(A5032,'[2]CLASES-TEMPORADA 2022_2023-2023'!$A:$M,13,0),"")</f>
        <v/>
      </c>
    </row>
    <row r="5033" spans="1:15" s="95" customFormat="1" x14ac:dyDescent="0.2">
      <c r="A5033" s="116">
        <v>672</v>
      </c>
      <c r="B5033" s="90" t="s">
        <v>8750</v>
      </c>
      <c r="C5033" s="90" t="s">
        <v>66</v>
      </c>
      <c r="D5033" s="90" t="s">
        <v>51</v>
      </c>
      <c r="E5033" s="90" t="s">
        <v>8279</v>
      </c>
      <c r="F5033" s="90" t="s">
        <v>8280</v>
      </c>
      <c r="G5033" s="90" t="s">
        <v>18493</v>
      </c>
      <c r="H5033" s="90" t="s">
        <v>920</v>
      </c>
      <c r="I5033" s="90" t="s">
        <v>1142</v>
      </c>
      <c r="J5033" s="116">
        <v>451</v>
      </c>
      <c r="K5033" s="90" t="s">
        <v>1963</v>
      </c>
      <c r="L5033" s="90" t="s">
        <v>593</v>
      </c>
      <c r="M5033" s="94" t="str">
        <f t="shared" si="81"/>
        <v>MARTIN Jesus Hisai</v>
      </c>
      <c r="N5033" s="94" t="str">
        <f>IFERROR(VLOOKUP(A5033,'[2]CLASES-TEMPORADA 2022_2023-2023'!$A:$M,12,0),"")</f>
        <v/>
      </c>
      <c r="O5033" s="90" t="str">
        <f>IFERROR(VLOOKUP(A5033,'[2]CLASES-TEMPORADA 2022_2023-2023'!$A:$M,13,0),"")</f>
        <v/>
      </c>
    </row>
    <row r="5034" spans="1:15" s="95" customFormat="1" x14ac:dyDescent="0.2">
      <c r="A5034" s="116">
        <v>665</v>
      </c>
      <c r="B5034" s="90" t="s">
        <v>8750</v>
      </c>
      <c r="C5034" s="90" t="s">
        <v>1783</v>
      </c>
      <c r="D5034" s="90" t="s">
        <v>8281</v>
      </c>
      <c r="E5034" s="90" t="s">
        <v>63</v>
      </c>
      <c r="F5034" s="90" t="s">
        <v>8282</v>
      </c>
      <c r="G5034" s="90" t="s">
        <v>18494</v>
      </c>
      <c r="H5034" s="90" t="s">
        <v>920</v>
      </c>
      <c r="I5034" s="90" t="s">
        <v>985</v>
      </c>
      <c r="J5034" s="116">
        <v>673</v>
      </c>
      <c r="K5034" s="90" t="s">
        <v>1963</v>
      </c>
      <c r="L5034" s="90" t="s">
        <v>583</v>
      </c>
      <c r="M5034" s="94" t="str">
        <f t="shared" si="81"/>
        <v>ARENAS Jesus</v>
      </c>
      <c r="N5034" s="94" t="str">
        <f>IFERROR(VLOOKUP(A5034,'[2]CLASES-TEMPORADA 2022_2023-2023'!$A:$M,12,0),"")</f>
        <v/>
      </c>
      <c r="O5034" s="90" t="str">
        <f>IFERROR(VLOOKUP(A5034,'[2]CLASES-TEMPORADA 2022_2023-2023'!$A:$M,13,0),"")</f>
        <v/>
      </c>
    </row>
    <row r="5035" spans="1:15" s="95" customFormat="1" x14ac:dyDescent="0.2">
      <c r="A5035" s="116">
        <v>649</v>
      </c>
      <c r="B5035" s="90" t="s">
        <v>8750</v>
      </c>
      <c r="C5035" s="90" t="s">
        <v>1444</v>
      </c>
      <c r="D5035" s="90" t="s">
        <v>5324</v>
      </c>
      <c r="E5035" s="90" t="s">
        <v>7315</v>
      </c>
      <c r="F5035" s="90" t="s">
        <v>18495</v>
      </c>
      <c r="G5035" s="90" t="s">
        <v>18496</v>
      </c>
      <c r="H5035" s="90" t="s">
        <v>920</v>
      </c>
      <c r="I5035" s="90" t="s">
        <v>1180</v>
      </c>
      <c r="J5035" s="116">
        <v>494</v>
      </c>
      <c r="K5035" s="90" t="s">
        <v>1963</v>
      </c>
      <c r="L5035" s="90" t="s">
        <v>587</v>
      </c>
      <c r="M5035" s="94" t="str">
        <f t="shared" si="81"/>
        <v>HURTOS Domenec</v>
      </c>
      <c r="N5035" s="94" t="str">
        <f>IFERROR(VLOOKUP(A5035,'[2]CLASES-TEMPORADA 2022_2023-2023'!$A:$M,12,0),"")</f>
        <v/>
      </c>
      <c r="O5035" s="90" t="str">
        <f>IFERROR(VLOOKUP(A5035,'[2]CLASES-TEMPORADA 2022_2023-2023'!$A:$M,13,0),"")</f>
        <v/>
      </c>
    </row>
    <row r="5036" spans="1:15" s="95" customFormat="1" x14ac:dyDescent="0.2">
      <c r="A5036" s="116">
        <v>642</v>
      </c>
      <c r="B5036" s="90" t="s">
        <v>8750</v>
      </c>
      <c r="C5036" s="90" t="s">
        <v>160</v>
      </c>
      <c r="D5036" s="90" t="s">
        <v>1755</v>
      </c>
      <c r="E5036" s="90" t="s">
        <v>4258</v>
      </c>
      <c r="F5036" s="90" t="s">
        <v>8283</v>
      </c>
      <c r="G5036" s="90" t="s">
        <v>18497</v>
      </c>
      <c r="H5036" s="90" t="s">
        <v>920</v>
      </c>
      <c r="I5036" s="90" t="s">
        <v>932</v>
      </c>
      <c r="J5036" s="116">
        <v>165</v>
      </c>
      <c r="K5036" s="90" t="s">
        <v>1963</v>
      </c>
      <c r="L5036" s="90" t="s">
        <v>599</v>
      </c>
      <c r="M5036" s="94" t="str">
        <f t="shared" si="81"/>
        <v>NUÑEZ Miguel Angel</v>
      </c>
      <c r="N5036" s="94" t="str">
        <f>IFERROR(VLOOKUP(A5036,'[2]CLASES-TEMPORADA 2022_2023-2023'!$A:$M,12,0),"")</f>
        <v/>
      </c>
      <c r="O5036" s="90" t="str">
        <f>IFERROR(VLOOKUP(A5036,'[2]CLASES-TEMPORADA 2022_2023-2023'!$A:$M,13,0),"")</f>
        <v/>
      </c>
    </row>
    <row r="5037" spans="1:15" s="95" customFormat="1" x14ac:dyDescent="0.2">
      <c r="A5037" s="116">
        <v>638</v>
      </c>
      <c r="B5037" s="90" t="s">
        <v>8750</v>
      </c>
      <c r="C5037" s="90" t="s">
        <v>1822</v>
      </c>
      <c r="D5037" s="90" t="s">
        <v>8284</v>
      </c>
      <c r="E5037" s="90" t="s">
        <v>8285</v>
      </c>
      <c r="F5037" s="90" t="s">
        <v>8286</v>
      </c>
      <c r="G5037" s="90" t="s">
        <v>18498</v>
      </c>
      <c r="H5037" s="90" t="s">
        <v>920</v>
      </c>
      <c r="I5037" s="90" t="s">
        <v>1213</v>
      </c>
      <c r="J5037" s="116">
        <v>10149</v>
      </c>
      <c r="K5037" s="90" t="s">
        <v>1963</v>
      </c>
      <c r="L5037" s="90" t="s">
        <v>587</v>
      </c>
      <c r="M5037" s="94" t="str">
        <f t="shared" si="81"/>
        <v>BOIX Angel Antonio</v>
      </c>
      <c r="N5037" s="94" t="str">
        <f>IFERROR(VLOOKUP(A5037,'[2]CLASES-TEMPORADA 2022_2023-2023'!$A:$M,12,0),"")</f>
        <v/>
      </c>
      <c r="O5037" s="90" t="str">
        <f>IFERROR(VLOOKUP(A5037,'[2]CLASES-TEMPORADA 2022_2023-2023'!$A:$M,13,0),"")</f>
        <v/>
      </c>
    </row>
    <row r="5038" spans="1:15" s="95" customFormat="1" x14ac:dyDescent="0.2">
      <c r="A5038" s="116">
        <v>637</v>
      </c>
      <c r="B5038" s="90" t="s">
        <v>8750</v>
      </c>
      <c r="C5038" s="90" t="s">
        <v>1312</v>
      </c>
      <c r="D5038" s="90" t="s">
        <v>1313</v>
      </c>
      <c r="E5038" s="90" t="s">
        <v>3209</v>
      </c>
      <c r="F5038" s="90" t="s">
        <v>8287</v>
      </c>
      <c r="G5038" s="90" t="s">
        <v>18499</v>
      </c>
      <c r="H5038" s="90" t="s">
        <v>913</v>
      </c>
      <c r="I5038" s="90" t="s">
        <v>1140</v>
      </c>
      <c r="J5038" s="116">
        <v>10415</v>
      </c>
      <c r="K5038" s="90" t="s">
        <v>1963</v>
      </c>
      <c r="L5038" s="90" t="s">
        <v>520</v>
      </c>
      <c r="M5038" s="94" t="str">
        <f t="shared" si="81"/>
        <v>RECUNA Jose Luis</v>
      </c>
      <c r="N5038" s="94" t="str">
        <f>IFERROR(VLOOKUP(A5038,'[2]CLASES-TEMPORADA 2022_2023-2023'!$A:$M,12,0),"")</f>
        <v/>
      </c>
      <c r="O5038" s="90" t="str">
        <f>IFERROR(VLOOKUP(A5038,'[2]CLASES-TEMPORADA 2022_2023-2023'!$A:$M,13,0),"")</f>
        <v/>
      </c>
    </row>
    <row r="5039" spans="1:15" s="95" customFormat="1" x14ac:dyDescent="0.2">
      <c r="A5039" s="116">
        <v>635</v>
      </c>
      <c r="B5039" s="90" t="s">
        <v>8750</v>
      </c>
      <c r="C5039" s="90" t="s">
        <v>4186</v>
      </c>
      <c r="D5039" s="90" t="s">
        <v>46</v>
      </c>
      <c r="E5039" s="90" t="s">
        <v>114</v>
      </c>
      <c r="F5039" s="90" t="s">
        <v>18500</v>
      </c>
      <c r="G5039" s="90" t="s">
        <v>18501</v>
      </c>
      <c r="H5039" s="90" t="s">
        <v>913</v>
      </c>
      <c r="I5039" s="90" t="s">
        <v>1169</v>
      </c>
      <c r="J5039" s="116">
        <v>678</v>
      </c>
      <c r="K5039" s="90" t="s">
        <v>1963</v>
      </c>
      <c r="L5039" s="90" t="s">
        <v>586</v>
      </c>
      <c r="M5039" s="94" t="str">
        <f t="shared" si="81"/>
        <v>DE LA CRUZ Alfonso</v>
      </c>
      <c r="N5039" s="94">
        <f>IFERROR(VLOOKUP(A5039,'[2]CLASES-TEMPORADA 2022_2023-2023'!$A:$M,12,0),"")</f>
        <v>8</v>
      </c>
      <c r="O5039" s="90" t="str">
        <f>IFERROR(VLOOKUP(A5039,'[2]CLASES-TEMPORADA 2022_2023-2023'!$A:$M,13,0),"")</f>
        <v>REV</v>
      </c>
    </row>
    <row r="5040" spans="1:15" s="95" customFormat="1" x14ac:dyDescent="0.2">
      <c r="A5040" s="116">
        <v>627</v>
      </c>
      <c r="B5040" s="90" t="s">
        <v>8750</v>
      </c>
      <c r="C5040" s="90" t="s">
        <v>1006</v>
      </c>
      <c r="D5040" s="90" t="s">
        <v>1007</v>
      </c>
      <c r="E5040" s="90" t="s">
        <v>76</v>
      </c>
      <c r="F5040" s="90" t="s">
        <v>8288</v>
      </c>
      <c r="G5040" s="90" t="s">
        <v>18502</v>
      </c>
      <c r="H5040" s="90" t="s">
        <v>920</v>
      </c>
      <c r="I5040" s="90" t="s">
        <v>1008</v>
      </c>
      <c r="J5040" s="116">
        <v>10086</v>
      </c>
      <c r="K5040" s="90" t="s">
        <v>1963</v>
      </c>
      <c r="L5040" s="90" t="s">
        <v>588</v>
      </c>
      <c r="M5040" s="94" t="str">
        <f t="shared" si="81"/>
        <v>ARMENTIA Jose Manuel</v>
      </c>
      <c r="N5040" s="94">
        <f>IFERROR(VLOOKUP(A5040,'[2]CLASES-TEMPORADA 2022_2023-2023'!$A:$M,12,0),"")</f>
        <v>-1</v>
      </c>
      <c r="O5040" s="90">
        <f>IFERROR(VLOOKUP(A5040,'[2]CLASES-TEMPORADA 2022_2023-2023'!$A:$M,13,0),"")</f>
        <v>0</v>
      </c>
    </row>
    <row r="5041" spans="1:15" s="95" customFormat="1" x14ac:dyDescent="0.2">
      <c r="A5041" s="116">
        <v>625</v>
      </c>
      <c r="B5041" s="90" t="s">
        <v>8750</v>
      </c>
      <c r="C5041" s="90" t="s">
        <v>2040</v>
      </c>
      <c r="D5041" s="90" t="s">
        <v>1511</v>
      </c>
      <c r="E5041" s="90" t="s">
        <v>2242</v>
      </c>
      <c r="F5041" s="90" t="s">
        <v>8289</v>
      </c>
      <c r="G5041" s="90" t="s">
        <v>18503</v>
      </c>
      <c r="H5041" s="90" t="s">
        <v>909</v>
      </c>
      <c r="I5041" s="90" t="s">
        <v>961</v>
      </c>
      <c r="J5041" s="116">
        <v>425</v>
      </c>
      <c r="K5041" s="90" t="s">
        <v>1963</v>
      </c>
      <c r="L5041" s="90" t="s">
        <v>587</v>
      </c>
      <c r="M5041" s="94" t="str">
        <f t="shared" si="81"/>
        <v>JUAN Alfredo</v>
      </c>
      <c r="N5041" s="94" t="str">
        <f>IFERROR(VLOOKUP(A5041,'[2]CLASES-TEMPORADA 2022_2023-2023'!$A:$M,12,0),"")</f>
        <v/>
      </c>
      <c r="O5041" s="90" t="str">
        <f>IFERROR(VLOOKUP(A5041,'[2]CLASES-TEMPORADA 2022_2023-2023'!$A:$M,13,0),"")</f>
        <v/>
      </c>
    </row>
    <row r="5042" spans="1:15" s="95" customFormat="1" x14ac:dyDescent="0.2">
      <c r="A5042" s="116">
        <v>621</v>
      </c>
      <c r="B5042" s="90" t="s">
        <v>8750</v>
      </c>
      <c r="C5042" s="90" t="s">
        <v>1753</v>
      </c>
      <c r="D5042" s="90" t="s">
        <v>1754</v>
      </c>
      <c r="E5042" s="90" t="s">
        <v>2030</v>
      </c>
      <c r="F5042" s="90" t="s">
        <v>8290</v>
      </c>
      <c r="G5042" s="90" t="s">
        <v>18504</v>
      </c>
      <c r="H5042" s="90" t="s">
        <v>913</v>
      </c>
      <c r="I5042" s="90" t="s">
        <v>1225</v>
      </c>
      <c r="J5042" s="116">
        <v>536</v>
      </c>
      <c r="K5042" s="90" t="s">
        <v>1963</v>
      </c>
      <c r="L5042" s="90" t="s">
        <v>185</v>
      </c>
      <c r="M5042" s="94" t="str">
        <f t="shared" si="81"/>
        <v>CAMPOY Pedro</v>
      </c>
      <c r="N5042" s="94" t="str">
        <f>IFERROR(VLOOKUP(A5042,'[2]CLASES-TEMPORADA 2022_2023-2023'!$A:$M,12,0),"")</f>
        <v/>
      </c>
      <c r="O5042" s="90" t="str">
        <f>IFERROR(VLOOKUP(A5042,'[2]CLASES-TEMPORADA 2022_2023-2023'!$A:$M,13,0),"")</f>
        <v/>
      </c>
    </row>
    <row r="5043" spans="1:15" s="95" customFormat="1" x14ac:dyDescent="0.2">
      <c r="A5043" s="116">
        <v>619</v>
      </c>
      <c r="B5043" s="90" t="s">
        <v>8750</v>
      </c>
      <c r="C5043" s="90" t="s">
        <v>8701</v>
      </c>
      <c r="D5043" s="90" t="s">
        <v>8702</v>
      </c>
      <c r="E5043" s="90" t="s">
        <v>8703</v>
      </c>
      <c r="F5043" s="90" t="s">
        <v>8704</v>
      </c>
      <c r="G5043" s="90" t="s">
        <v>18505</v>
      </c>
      <c r="H5043" s="90" t="s">
        <v>909</v>
      </c>
      <c r="I5043" s="90" t="s">
        <v>1233</v>
      </c>
      <c r="J5043" s="116">
        <v>703</v>
      </c>
      <c r="K5043" s="90" t="s">
        <v>1963</v>
      </c>
      <c r="L5043" s="90" t="s">
        <v>520</v>
      </c>
      <c r="M5043" s="94" t="str">
        <f t="shared" si="81"/>
        <v>DUGO Maximo Antonio</v>
      </c>
      <c r="N5043" s="94" t="str">
        <f>IFERROR(VLOOKUP(A5043,'[2]CLASES-TEMPORADA 2022_2023-2023'!$A:$M,12,0),"")</f>
        <v/>
      </c>
      <c r="O5043" s="90" t="str">
        <f>IFERROR(VLOOKUP(A5043,'[2]CLASES-TEMPORADA 2022_2023-2023'!$A:$M,13,0),"")</f>
        <v/>
      </c>
    </row>
    <row r="5044" spans="1:15" s="95" customFormat="1" x14ac:dyDescent="0.2">
      <c r="A5044" s="116">
        <v>618</v>
      </c>
      <c r="B5044" s="90" t="s">
        <v>8750</v>
      </c>
      <c r="C5044" s="90" t="s">
        <v>97</v>
      </c>
      <c r="D5044" s="90" t="s">
        <v>25</v>
      </c>
      <c r="E5044" s="90" t="s">
        <v>45</v>
      </c>
      <c r="F5044" s="90" t="s">
        <v>8291</v>
      </c>
      <c r="G5044" s="90" t="s">
        <v>18506</v>
      </c>
      <c r="H5044" s="90" t="s">
        <v>913</v>
      </c>
      <c r="I5044" s="90" t="s">
        <v>952</v>
      </c>
      <c r="J5044" s="116">
        <v>308</v>
      </c>
      <c r="K5044" s="90" t="s">
        <v>1963</v>
      </c>
      <c r="L5044" s="90" t="s">
        <v>591</v>
      </c>
      <c r="M5044" s="94" t="str">
        <f t="shared" si="81"/>
        <v>ROBLES Jose</v>
      </c>
      <c r="N5044" s="94" t="str">
        <f>IFERROR(VLOOKUP(A5044,'[2]CLASES-TEMPORADA 2022_2023-2023'!$A:$M,12,0),"")</f>
        <v/>
      </c>
      <c r="O5044" s="90" t="str">
        <f>IFERROR(VLOOKUP(A5044,'[2]CLASES-TEMPORADA 2022_2023-2023'!$A:$M,13,0),"")</f>
        <v/>
      </c>
    </row>
    <row r="5045" spans="1:15" s="95" customFormat="1" x14ac:dyDescent="0.2">
      <c r="A5045" s="116">
        <v>617</v>
      </c>
      <c r="B5045" s="90" t="s">
        <v>8750</v>
      </c>
      <c r="C5045" s="90" t="s">
        <v>18507</v>
      </c>
      <c r="D5045" s="90" t="s">
        <v>3192</v>
      </c>
      <c r="E5045" s="90" t="s">
        <v>1029</v>
      </c>
      <c r="F5045" s="90" t="s">
        <v>18508</v>
      </c>
      <c r="G5045" s="90" t="s">
        <v>18509</v>
      </c>
      <c r="H5045" s="90" t="s">
        <v>913</v>
      </c>
      <c r="I5045" s="90" t="s">
        <v>973</v>
      </c>
      <c r="J5045" s="116">
        <v>578</v>
      </c>
      <c r="K5045" s="90" t="s">
        <v>1963</v>
      </c>
      <c r="L5045" s="90" t="s">
        <v>602</v>
      </c>
      <c r="M5045" s="94" t="str">
        <f t="shared" si="81"/>
        <v>MASA Juan Antonio</v>
      </c>
      <c r="N5045" s="94" t="str">
        <f>IFERROR(VLOOKUP(A5045,'[2]CLASES-TEMPORADA 2022_2023-2023'!$A:$M,12,0),"")</f>
        <v/>
      </c>
      <c r="O5045" s="90" t="str">
        <f>IFERROR(VLOOKUP(A5045,'[2]CLASES-TEMPORADA 2022_2023-2023'!$A:$M,13,0),"")</f>
        <v/>
      </c>
    </row>
    <row r="5046" spans="1:15" s="95" customFormat="1" x14ac:dyDescent="0.2">
      <c r="A5046" s="116">
        <v>612</v>
      </c>
      <c r="B5046" s="90" t="s">
        <v>10851</v>
      </c>
      <c r="C5046" s="90" t="s">
        <v>1310</v>
      </c>
      <c r="D5046" s="90" t="s">
        <v>31</v>
      </c>
      <c r="E5046" s="90" t="s">
        <v>8292</v>
      </c>
      <c r="F5046" s="90" t="s">
        <v>6680</v>
      </c>
      <c r="G5046" s="90" t="s">
        <v>18510</v>
      </c>
      <c r="H5046" s="90" t="s">
        <v>913</v>
      </c>
      <c r="I5046" s="90" t="s">
        <v>1139</v>
      </c>
      <c r="J5046" s="116">
        <v>52</v>
      </c>
      <c r="K5046" s="90" t="s">
        <v>1963</v>
      </c>
      <c r="L5046" s="90" t="s">
        <v>598</v>
      </c>
      <c r="M5046" s="94" t="str">
        <f t="shared" si="81"/>
        <v>CORDO Mari Paz</v>
      </c>
      <c r="N5046" s="94" t="str">
        <f>IFERROR(VLOOKUP(A5046,'[2]CLASES-TEMPORADA 2022_2023-2023'!$A:$M,12,0),"")</f>
        <v/>
      </c>
      <c r="O5046" s="90" t="str">
        <f>IFERROR(VLOOKUP(A5046,'[2]CLASES-TEMPORADA 2022_2023-2023'!$A:$M,13,0),"")</f>
        <v/>
      </c>
    </row>
    <row r="5047" spans="1:15" s="95" customFormat="1" x14ac:dyDescent="0.2">
      <c r="A5047" s="116">
        <v>610</v>
      </c>
      <c r="B5047" s="90" t="s">
        <v>8750</v>
      </c>
      <c r="C5047" s="90" t="s">
        <v>7347</v>
      </c>
      <c r="D5047" s="90" t="s">
        <v>7348</v>
      </c>
      <c r="E5047" s="90" t="s">
        <v>54</v>
      </c>
      <c r="F5047" s="90" t="s">
        <v>8293</v>
      </c>
      <c r="G5047" s="90" t="s">
        <v>18511</v>
      </c>
      <c r="H5047" s="90" t="s">
        <v>913</v>
      </c>
      <c r="I5047" s="90" t="s">
        <v>1139</v>
      </c>
      <c r="J5047" s="116">
        <v>52</v>
      </c>
      <c r="K5047" s="90" t="s">
        <v>1963</v>
      </c>
      <c r="L5047" s="90" t="s">
        <v>598</v>
      </c>
      <c r="M5047" s="94" t="str">
        <f t="shared" si="81"/>
        <v>MONFORTE Carlos</v>
      </c>
      <c r="N5047" s="94" t="str">
        <f>IFERROR(VLOOKUP(A5047,'[2]CLASES-TEMPORADA 2022_2023-2023'!$A:$M,12,0),"")</f>
        <v/>
      </c>
      <c r="O5047" s="90" t="str">
        <f>IFERROR(VLOOKUP(A5047,'[2]CLASES-TEMPORADA 2022_2023-2023'!$A:$M,13,0),"")</f>
        <v/>
      </c>
    </row>
    <row r="5048" spans="1:15" s="95" customFormat="1" x14ac:dyDescent="0.2">
      <c r="A5048" s="116">
        <v>607</v>
      </c>
      <c r="B5048" s="90" t="s">
        <v>8750</v>
      </c>
      <c r="C5048" s="90" t="s">
        <v>21</v>
      </c>
      <c r="D5048" s="90" t="s">
        <v>1495</v>
      </c>
      <c r="E5048" s="90" t="s">
        <v>52</v>
      </c>
      <c r="F5048" s="90" t="s">
        <v>18512</v>
      </c>
      <c r="G5048" s="90" t="s">
        <v>18513</v>
      </c>
      <c r="H5048" s="90" t="s">
        <v>920</v>
      </c>
      <c r="I5048" s="90" t="s">
        <v>11163</v>
      </c>
      <c r="J5048" s="116">
        <v>10478</v>
      </c>
      <c r="K5048" s="90" t="s">
        <v>1963</v>
      </c>
      <c r="L5048" s="90" t="s">
        <v>587</v>
      </c>
      <c r="M5048" s="94" t="str">
        <f t="shared" si="81"/>
        <v>GARCIA Jose Antonio</v>
      </c>
      <c r="N5048" s="94" t="str">
        <f>IFERROR(VLOOKUP(A5048,'[2]CLASES-TEMPORADA 2022_2023-2023'!$A:$M,12,0),"")</f>
        <v/>
      </c>
      <c r="O5048" s="90" t="str">
        <f>IFERROR(VLOOKUP(A5048,'[2]CLASES-TEMPORADA 2022_2023-2023'!$A:$M,13,0),"")</f>
        <v/>
      </c>
    </row>
    <row r="5049" spans="1:15" s="95" customFormat="1" x14ac:dyDescent="0.2">
      <c r="A5049" s="116">
        <v>600</v>
      </c>
      <c r="B5049" s="90" t="s">
        <v>8750</v>
      </c>
      <c r="C5049" s="90" t="s">
        <v>6193</v>
      </c>
      <c r="D5049" s="90" t="s">
        <v>8294</v>
      </c>
      <c r="E5049" s="90" t="s">
        <v>23</v>
      </c>
      <c r="F5049" s="90" t="s">
        <v>8295</v>
      </c>
      <c r="G5049" s="90" t="s">
        <v>18514</v>
      </c>
      <c r="H5049" s="90" t="s">
        <v>913</v>
      </c>
      <c r="I5049" s="90" t="s">
        <v>951</v>
      </c>
      <c r="J5049" s="116">
        <v>305</v>
      </c>
      <c r="K5049" s="90" t="s">
        <v>1963</v>
      </c>
      <c r="L5049" s="90" t="s">
        <v>583</v>
      </c>
      <c r="M5049" s="94" t="str">
        <f t="shared" ref="M5049:M5112" si="82">CONCATENATE(C5049," ",PROPER(E5049))</f>
        <v>ESCALANTE Manuel</v>
      </c>
      <c r="N5049" s="94" t="str">
        <f>IFERROR(VLOOKUP(A5049,'[2]CLASES-TEMPORADA 2022_2023-2023'!$A:$M,12,0),"")</f>
        <v/>
      </c>
      <c r="O5049" s="90" t="str">
        <f>IFERROR(VLOOKUP(A5049,'[2]CLASES-TEMPORADA 2022_2023-2023'!$A:$M,13,0),"")</f>
        <v/>
      </c>
    </row>
    <row r="5050" spans="1:15" s="95" customFormat="1" x14ac:dyDescent="0.2">
      <c r="A5050" s="116">
        <v>596</v>
      </c>
      <c r="B5050" s="90" t="s">
        <v>8750</v>
      </c>
      <c r="C5050" s="90" t="s">
        <v>914</v>
      </c>
      <c r="D5050" s="90" t="s">
        <v>4933</v>
      </c>
      <c r="E5050" s="90" t="s">
        <v>2040</v>
      </c>
      <c r="F5050" s="90" t="s">
        <v>18515</v>
      </c>
      <c r="G5050" s="90" t="s">
        <v>18516</v>
      </c>
      <c r="H5050" s="90" t="s">
        <v>909</v>
      </c>
      <c r="I5050" s="90" t="s">
        <v>1143</v>
      </c>
      <c r="J5050" s="116">
        <v>76</v>
      </c>
      <c r="K5050" s="90" t="s">
        <v>1963</v>
      </c>
      <c r="L5050" s="90" t="s">
        <v>583</v>
      </c>
      <c r="M5050" s="94" t="str">
        <f t="shared" si="82"/>
        <v>MOLINA Juan</v>
      </c>
      <c r="N5050" s="94" t="str">
        <f>IFERROR(VLOOKUP(A5050,'[2]CLASES-TEMPORADA 2022_2023-2023'!$A:$M,12,0),"")</f>
        <v/>
      </c>
      <c r="O5050" s="90" t="str">
        <f>IFERROR(VLOOKUP(A5050,'[2]CLASES-TEMPORADA 2022_2023-2023'!$A:$M,13,0),"")</f>
        <v/>
      </c>
    </row>
    <row r="5051" spans="1:15" s="95" customFormat="1" x14ac:dyDescent="0.2">
      <c r="A5051" s="116">
        <v>595</v>
      </c>
      <c r="B5051" s="90" t="s">
        <v>8750</v>
      </c>
      <c r="C5051" s="90" t="s">
        <v>7387</v>
      </c>
      <c r="D5051" s="90" t="s">
        <v>1768</v>
      </c>
      <c r="E5051" s="90" t="s">
        <v>132</v>
      </c>
      <c r="F5051" s="90" t="s">
        <v>8296</v>
      </c>
      <c r="G5051" s="90" t="s">
        <v>18517</v>
      </c>
      <c r="H5051" s="90" t="s">
        <v>920</v>
      </c>
      <c r="I5051" s="90" t="s">
        <v>1127</v>
      </c>
      <c r="J5051" s="116">
        <v>67</v>
      </c>
      <c r="K5051" s="90" t="s">
        <v>1963</v>
      </c>
      <c r="L5051" s="90" t="s">
        <v>520</v>
      </c>
      <c r="M5051" s="94" t="str">
        <f t="shared" si="82"/>
        <v>MIGUELEZ Juan Jose</v>
      </c>
      <c r="N5051" s="94" t="str">
        <f>IFERROR(VLOOKUP(A5051,'[2]CLASES-TEMPORADA 2022_2023-2023'!$A:$M,12,0),"")</f>
        <v/>
      </c>
      <c r="O5051" s="90" t="str">
        <f>IFERROR(VLOOKUP(A5051,'[2]CLASES-TEMPORADA 2022_2023-2023'!$A:$M,13,0),"")</f>
        <v/>
      </c>
    </row>
    <row r="5052" spans="1:15" s="95" customFormat="1" x14ac:dyDescent="0.2">
      <c r="A5052" s="116">
        <v>590</v>
      </c>
      <c r="B5052" s="90" t="s">
        <v>8750</v>
      </c>
      <c r="C5052" s="90" t="s">
        <v>21</v>
      </c>
      <c r="D5052" s="90" t="s">
        <v>1327</v>
      </c>
      <c r="E5052" s="90" t="s">
        <v>1357</v>
      </c>
      <c r="F5052" s="90" t="s">
        <v>8297</v>
      </c>
      <c r="G5052" s="90" t="s">
        <v>18518</v>
      </c>
      <c r="H5052" s="90" t="s">
        <v>920</v>
      </c>
      <c r="I5052" s="90" t="s">
        <v>939</v>
      </c>
      <c r="J5052" s="116">
        <v>252</v>
      </c>
      <c r="K5052" s="90" t="s">
        <v>1963</v>
      </c>
      <c r="L5052" s="90" t="s">
        <v>587</v>
      </c>
      <c r="M5052" s="94" t="str">
        <f t="shared" si="82"/>
        <v>GARCIA Benito</v>
      </c>
      <c r="N5052" s="94" t="str">
        <f>IFERROR(VLOOKUP(A5052,'[2]CLASES-TEMPORADA 2022_2023-2023'!$A:$M,12,0),"")</f>
        <v/>
      </c>
      <c r="O5052" s="90" t="str">
        <f>IFERROR(VLOOKUP(A5052,'[2]CLASES-TEMPORADA 2022_2023-2023'!$A:$M,13,0),"")</f>
        <v/>
      </c>
    </row>
    <row r="5053" spans="1:15" s="95" customFormat="1" x14ac:dyDescent="0.2">
      <c r="A5053" s="116">
        <v>589</v>
      </c>
      <c r="B5053" s="90" t="s">
        <v>8750</v>
      </c>
      <c r="C5053" s="90" t="s">
        <v>37</v>
      </c>
      <c r="D5053" s="90" t="s">
        <v>1018</v>
      </c>
      <c r="E5053" s="90" t="s">
        <v>8298</v>
      </c>
      <c r="F5053" s="90" t="s">
        <v>8299</v>
      </c>
      <c r="G5053" s="90" t="s">
        <v>18519</v>
      </c>
      <c r="H5053" s="90" t="s">
        <v>920</v>
      </c>
      <c r="I5053" s="90" t="s">
        <v>1213</v>
      </c>
      <c r="J5053" s="116">
        <v>10149</v>
      </c>
      <c r="K5053" s="90" t="s">
        <v>1963</v>
      </c>
      <c r="L5053" s="90" t="s">
        <v>587</v>
      </c>
      <c r="M5053" s="94" t="str">
        <f t="shared" si="82"/>
        <v>MORENO Juan M.</v>
      </c>
      <c r="N5053" s="94" t="str">
        <f>IFERROR(VLOOKUP(A5053,'[2]CLASES-TEMPORADA 2022_2023-2023'!$A:$M,12,0),"")</f>
        <v/>
      </c>
      <c r="O5053" s="90" t="str">
        <f>IFERROR(VLOOKUP(A5053,'[2]CLASES-TEMPORADA 2022_2023-2023'!$A:$M,13,0),"")</f>
        <v/>
      </c>
    </row>
    <row r="5054" spans="1:15" s="95" customFormat="1" x14ac:dyDescent="0.2">
      <c r="A5054" s="116">
        <v>587</v>
      </c>
      <c r="B5054" s="90" t="s">
        <v>8750</v>
      </c>
      <c r="C5054" s="90" t="s">
        <v>7187</v>
      </c>
      <c r="D5054" s="90" t="s">
        <v>8300</v>
      </c>
      <c r="E5054" s="90" t="s">
        <v>1296</v>
      </c>
      <c r="F5054" s="90" t="s">
        <v>8301</v>
      </c>
      <c r="G5054" s="90" t="s">
        <v>18520</v>
      </c>
      <c r="H5054" s="90" t="s">
        <v>920</v>
      </c>
      <c r="I5054" s="90" t="s">
        <v>2557</v>
      </c>
      <c r="J5054" s="116">
        <v>594</v>
      </c>
      <c r="K5054" s="90" t="s">
        <v>1963</v>
      </c>
      <c r="L5054" s="90" t="s">
        <v>585</v>
      </c>
      <c r="M5054" s="94" t="str">
        <f t="shared" si="82"/>
        <v>ESPARZA Vicente</v>
      </c>
      <c r="N5054" s="94" t="str">
        <f>IFERROR(VLOOKUP(A5054,'[2]CLASES-TEMPORADA 2022_2023-2023'!$A:$M,12,0),"")</f>
        <v/>
      </c>
      <c r="O5054" s="90" t="str">
        <f>IFERROR(VLOOKUP(A5054,'[2]CLASES-TEMPORADA 2022_2023-2023'!$A:$M,13,0),"")</f>
        <v/>
      </c>
    </row>
    <row r="5055" spans="1:15" s="95" customFormat="1" x14ac:dyDescent="0.2">
      <c r="A5055" s="116">
        <v>582</v>
      </c>
      <c r="B5055" s="90" t="s">
        <v>8750</v>
      </c>
      <c r="C5055" s="90" t="s">
        <v>1751</v>
      </c>
      <c r="D5055" s="90" t="s">
        <v>1752</v>
      </c>
      <c r="E5055" s="90" t="s">
        <v>24</v>
      </c>
      <c r="F5055" s="90" t="s">
        <v>8302</v>
      </c>
      <c r="G5055" s="90" t="s">
        <v>18521</v>
      </c>
      <c r="H5055" s="90" t="s">
        <v>920</v>
      </c>
      <c r="I5055" s="90" t="s">
        <v>955</v>
      </c>
      <c r="J5055" s="116">
        <v>331</v>
      </c>
      <c r="K5055" s="90" t="s">
        <v>1963</v>
      </c>
      <c r="L5055" s="90" t="s">
        <v>588</v>
      </c>
      <c r="M5055" s="94" t="str">
        <f t="shared" si="82"/>
        <v>REBORDINOS Daniel</v>
      </c>
      <c r="N5055" s="94" t="str">
        <f>IFERROR(VLOOKUP(A5055,'[2]CLASES-TEMPORADA 2022_2023-2023'!$A:$M,12,0),"")</f>
        <v/>
      </c>
      <c r="O5055" s="90" t="str">
        <f>IFERROR(VLOOKUP(A5055,'[2]CLASES-TEMPORADA 2022_2023-2023'!$A:$M,13,0),"")</f>
        <v/>
      </c>
    </row>
    <row r="5056" spans="1:15" s="95" customFormat="1" x14ac:dyDescent="0.2">
      <c r="A5056" s="116">
        <v>578</v>
      </c>
      <c r="B5056" s="90" t="s">
        <v>8750</v>
      </c>
      <c r="C5056" s="90" t="s">
        <v>1307</v>
      </c>
      <c r="D5056" s="90" t="s">
        <v>1308</v>
      </c>
      <c r="E5056" s="90" t="s">
        <v>1309</v>
      </c>
      <c r="F5056" s="90" t="s">
        <v>8303</v>
      </c>
      <c r="G5056" s="90" t="s">
        <v>18522</v>
      </c>
      <c r="H5056" s="90" t="s">
        <v>920</v>
      </c>
      <c r="I5056" s="90" t="s">
        <v>1138</v>
      </c>
      <c r="J5056" s="116">
        <v>253</v>
      </c>
      <c r="K5056" s="90" t="s">
        <v>1963</v>
      </c>
      <c r="L5056" s="90" t="s">
        <v>587</v>
      </c>
      <c r="M5056" s="94" t="str">
        <f t="shared" si="82"/>
        <v>CAUDET Roman</v>
      </c>
      <c r="N5056" s="94" t="str">
        <f>IFERROR(VLOOKUP(A5056,'[2]CLASES-TEMPORADA 2022_2023-2023'!$A:$M,12,0),"")</f>
        <v/>
      </c>
      <c r="O5056" s="90" t="str">
        <f>IFERROR(VLOOKUP(A5056,'[2]CLASES-TEMPORADA 2022_2023-2023'!$A:$M,13,0),"")</f>
        <v/>
      </c>
    </row>
    <row r="5057" spans="1:15" s="95" customFormat="1" x14ac:dyDescent="0.2">
      <c r="A5057" s="116">
        <v>573</v>
      </c>
      <c r="B5057" s="90" t="s">
        <v>8750</v>
      </c>
      <c r="C5057" s="90" t="s">
        <v>3806</v>
      </c>
      <c r="D5057" s="90" t="s">
        <v>3249</v>
      </c>
      <c r="E5057" s="90" t="s">
        <v>6849</v>
      </c>
      <c r="F5057" s="90" t="s">
        <v>8304</v>
      </c>
      <c r="G5057" s="90" t="s">
        <v>18523</v>
      </c>
      <c r="H5057" s="90" t="s">
        <v>920</v>
      </c>
      <c r="I5057" s="90" t="s">
        <v>2932</v>
      </c>
      <c r="J5057" s="116">
        <v>667</v>
      </c>
      <c r="K5057" s="90" t="s">
        <v>1963</v>
      </c>
      <c r="L5057" s="90" t="s">
        <v>585</v>
      </c>
      <c r="M5057" s="94" t="str">
        <f t="shared" si="82"/>
        <v>CANDELA Jose Miguel</v>
      </c>
      <c r="N5057" s="94" t="str">
        <f>IFERROR(VLOOKUP(A5057,'[2]CLASES-TEMPORADA 2022_2023-2023'!$A:$M,12,0),"")</f>
        <v/>
      </c>
      <c r="O5057" s="90" t="str">
        <f>IFERROR(VLOOKUP(A5057,'[2]CLASES-TEMPORADA 2022_2023-2023'!$A:$M,13,0),"")</f>
        <v/>
      </c>
    </row>
    <row r="5058" spans="1:15" s="95" customFormat="1" x14ac:dyDescent="0.2">
      <c r="A5058" s="116">
        <v>563</v>
      </c>
      <c r="B5058" s="90" t="s">
        <v>8750</v>
      </c>
      <c r="C5058" s="90" t="s">
        <v>87</v>
      </c>
      <c r="D5058" s="90" t="s">
        <v>1306</v>
      </c>
      <c r="E5058" s="90" t="s">
        <v>54</v>
      </c>
      <c r="F5058" s="90" t="s">
        <v>8305</v>
      </c>
      <c r="G5058" s="90" t="s">
        <v>18524</v>
      </c>
      <c r="H5058" s="90" t="s">
        <v>913</v>
      </c>
      <c r="I5058" s="90" t="s">
        <v>951</v>
      </c>
      <c r="J5058" s="116">
        <v>305</v>
      </c>
      <c r="K5058" s="90" t="s">
        <v>1963</v>
      </c>
      <c r="L5058" s="90" t="s">
        <v>583</v>
      </c>
      <c r="M5058" s="94" t="str">
        <f t="shared" si="82"/>
        <v>BLANCO Carlos</v>
      </c>
      <c r="N5058" s="94" t="str">
        <f>IFERROR(VLOOKUP(A5058,'[2]CLASES-TEMPORADA 2022_2023-2023'!$A:$M,12,0),"")</f>
        <v/>
      </c>
      <c r="O5058" s="90" t="str">
        <f>IFERROR(VLOOKUP(A5058,'[2]CLASES-TEMPORADA 2022_2023-2023'!$A:$M,13,0),"")</f>
        <v/>
      </c>
    </row>
    <row r="5059" spans="1:15" s="95" customFormat="1" x14ac:dyDescent="0.2">
      <c r="A5059" s="116">
        <v>560</v>
      </c>
      <c r="B5059" s="90" t="s">
        <v>10851</v>
      </c>
      <c r="C5059" s="90" t="s">
        <v>21</v>
      </c>
      <c r="D5059" s="90" t="s">
        <v>46</v>
      </c>
      <c r="E5059" s="90" t="s">
        <v>4525</v>
      </c>
      <c r="F5059" s="90" t="s">
        <v>8306</v>
      </c>
      <c r="G5059" s="90" t="s">
        <v>18525</v>
      </c>
      <c r="H5059" s="90" t="s">
        <v>909</v>
      </c>
      <c r="I5059" s="90" t="s">
        <v>1243</v>
      </c>
      <c r="J5059" s="116">
        <v>10381</v>
      </c>
      <c r="K5059" s="90" t="s">
        <v>1963</v>
      </c>
      <c r="L5059" s="90" t="s">
        <v>520</v>
      </c>
      <c r="M5059" s="94" t="str">
        <f t="shared" si="82"/>
        <v>GARCIA Yolanda</v>
      </c>
      <c r="N5059" s="94" t="str">
        <f>IFERROR(VLOOKUP(A5059,'[2]CLASES-TEMPORADA 2022_2023-2023'!$A:$M,12,0),"")</f>
        <v/>
      </c>
      <c r="O5059" s="90" t="str">
        <f>IFERROR(VLOOKUP(A5059,'[2]CLASES-TEMPORADA 2022_2023-2023'!$A:$M,13,0),"")</f>
        <v/>
      </c>
    </row>
    <row r="5060" spans="1:15" s="95" customFormat="1" x14ac:dyDescent="0.2">
      <c r="A5060" s="116">
        <v>544</v>
      </c>
      <c r="B5060" s="90" t="s">
        <v>8750</v>
      </c>
      <c r="C5060" s="90" t="s">
        <v>1724</v>
      </c>
      <c r="D5060" s="90" t="s">
        <v>29</v>
      </c>
      <c r="E5060" s="90" t="s">
        <v>6339</v>
      </c>
      <c r="F5060" s="90" t="s">
        <v>8307</v>
      </c>
      <c r="G5060" s="90" t="s">
        <v>18526</v>
      </c>
      <c r="H5060" s="90" t="s">
        <v>920</v>
      </c>
      <c r="I5060" s="90" t="s">
        <v>2219</v>
      </c>
      <c r="J5060" s="116">
        <v>10475</v>
      </c>
      <c r="K5060" s="90" t="s">
        <v>1963</v>
      </c>
      <c r="L5060" s="90" t="s">
        <v>591</v>
      </c>
      <c r="M5060" s="94" t="str">
        <f t="shared" si="82"/>
        <v>SUAREZ Moises</v>
      </c>
      <c r="N5060" s="94" t="str">
        <f>IFERROR(VLOOKUP(A5060,'[2]CLASES-TEMPORADA 2022_2023-2023'!$A:$M,12,0),"")</f>
        <v/>
      </c>
      <c r="O5060" s="90" t="str">
        <f>IFERROR(VLOOKUP(A5060,'[2]CLASES-TEMPORADA 2022_2023-2023'!$A:$M,13,0),"")</f>
        <v/>
      </c>
    </row>
    <row r="5061" spans="1:15" s="95" customFormat="1" x14ac:dyDescent="0.2">
      <c r="A5061" s="116">
        <v>543</v>
      </c>
      <c r="B5061" s="90" t="s">
        <v>8750</v>
      </c>
      <c r="C5061" s="90" t="s">
        <v>1724</v>
      </c>
      <c r="D5061" s="90" t="s">
        <v>29</v>
      </c>
      <c r="E5061" s="90" t="s">
        <v>2776</v>
      </c>
      <c r="F5061" s="90" t="s">
        <v>8307</v>
      </c>
      <c r="G5061" s="90" t="s">
        <v>18527</v>
      </c>
      <c r="H5061" s="90" t="s">
        <v>909</v>
      </c>
      <c r="I5061" s="90" t="s">
        <v>2219</v>
      </c>
      <c r="J5061" s="116">
        <v>10475</v>
      </c>
      <c r="K5061" s="90" t="s">
        <v>1963</v>
      </c>
      <c r="L5061" s="90" t="s">
        <v>591</v>
      </c>
      <c r="M5061" s="94" t="str">
        <f t="shared" si="82"/>
        <v>SUAREZ Luciano</v>
      </c>
      <c r="N5061" s="94" t="str">
        <f>IFERROR(VLOOKUP(A5061,'[2]CLASES-TEMPORADA 2022_2023-2023'!$A:$M,12,0),"")</f>
        <v/>
      </c>
      <c r="O5061" s="90" t="str">
        <f>IFERROR(VLOOKUP(A5061,'[2]CLASES-TEMPORADA 2022_2023-2023'!$A:$M,13,0),"")</f>
        <v/>
      </c>
    </row>
    <row r="5062" spans="1:15" s="95" customFormat="1" x14ac:dyDescent="0.2">
      <c r="A5062" s="116">
        <v>536</v>
      </c>
      <c r="B5062" s="90" t="s">
        <v>8750</v>
      </c>
      <c r="C5062" s="90" t="s">
        <v>3087</v>
      </c>
      <c r="D5062" s="90" t="s">
        <v>46</v>
      </c>
      <c r="E5062" s="90" t="s">
        <v>23</v>
      </c>
      <c r="F5062" s="90" t="s">
        <v>8433</v>
      </c>
      <c r="G5062" s="90" t="s">
        <v>18528</v>
      </c>
      <c r="H5062" s="90" t="s">
        <v>909</v>
      </c>
      <c r="I5062" s="90" t="s">
        <v>10946</v>
      </c>
      <c r="J5062" s="116">
        <v>10500</v>
      </c>
      <c r="K5062" s="90" t="s">
        <v>1963</v>
      </c>
      <c r="L5062" s="90" t="s">
        <v>587</v>
      </c>
      <c r="M5062" s="94" t="str">
        <f t="shared" si="82"/>
        <v>CARMONA Manuel</v>
      </c>
      <c r="N5062" s="94" t="str">
        <f>IFERROR(VLOOKUP(A5062,'[2]CLASES-TEMPORADA 2022_2023-2023'!$A:$M,12,0),"")</f>
        <v/>
      </c>
      <c r="O5062" s="90" t="str">
        <f>IFERROR(VLOOKUP(A5062,'[2]CLASES-TEMPORADA 2022_2023-2023'!$A:$M,13,0),"")</f>
        <v/>
      </c>
    </row>
    <row r="5063" spans="1:15" s="95" customFormat="1" x14ac:dyDescent="0.2">
      <c r="A5063" s="116">
        <v>533</v>
      </c>
      <c r="B5063" s="90" t="s">
        <v>8750</v>
      </c>
      <c r="C5063" s="90" t="s">
        <v>1302</v>
      </c>
      <c r="D5063" s="90" t="s">
        <v>1303</v>
      </c>
      <c r="E5063" s="90" t="s">
        <v>8308</v>
      </c>
      <c r="F5063" s="90" t="s">
        <v>8309</v>
      </c>
      <c r="G5063" s="90" t="s">
        <v>18529</v>
      </c>
      <c r="H5063" s="90" t="s">
        <v>913</v>
      </c>
      <c r="I5063" s="90" t="s">
        <v>1156</v>
      </c>
      <c r="J5063" s="116">
        <v>490</v>
      </c>
      <c r="K5063" s="90" t="s">
        <v>2684</v>
      </c>
      <c r="L5063" s="90" t="s">
        <v>604</v>
      </c>
      <c r="M5063" s="94" t="str">
        <f t="shared" si="82"/>
        <v>ODUNLAMI Titus</v>
      </c>
      <c r="N5063" s="94" t="str">
        <f>IFERROR(VLOOKUP(A5063,'[2]CLASES-TEMPORADA 2022_2023-2023'!$A:$M,12,0),"")</f>
        <v/>
      </c>
      <c r="O5063" s="90" t="str">
        <f>IFERROR(VLOOKUP(A5063,'[2]CLASES-TEMPORADA 2022_2023-2023'!$A:$M,13,0),"")</f>
        <v/>
      </c>
    </row>
    <row r="5064" spans="1:15" s="95" customFormat="1" x14ac:dyDescent="0.2">
      <c r="A5064" s="116">
        <v>527</v>
      </c>
      <c r="B5064" s="90" t="s">
        <v>8750</v>
      </c>
      <c r="C5064" s="90" t="s">
        <v>116</v>
      </c>
      <c r="D5064" s="90" t="s">
        <v>84</v>
      </c>
      <c r="E5064" s="90" t="s">
        <v>3249</v>
      </c>
      <c r="F5064" s="90" t="s">
        <v>8310</v>
      </c>
      <c r="G5064" s="90" t="s">
        <v>18530</v>
      </c>
      <c r="H5064" s="90" t="s">
        <v>909</v>
      </c>
      <c r="I5064" s="90" t="s">
        <v>959</v>
      </c>
      <c r="J5064" s="116">
        <v>375</v>
      </c>
      <c r="K5064" s="90" t="s">
        <v>1963</v>
      </c>
      <c r="L5064" s="90" t="s">
        <v>588</v>
      </c>
      <c r="M5064" s="94" t="str">
        <f t="shared" si="82"/>
        <v>IZQUIERDO Claudio</v>
      </c>
      <c r="N5064" s="94">
        <f>IFERROR(VLOOKUP(A5064,'[2]CLASES-TEMPORADA 2022_2023-2023'!$A:$M,12,0),"")</f>
        <v>-1</v>
      </c>
      <c r="O5064" s="90">
        <f>IFERROR(VLOOKUP(A5064,'[2]CLASES-TEMPORADA 2022_2023-2023'!$A:$M,13,0),"")</f>
        <v>0</v>
      </c>
    </row>
    <row r="5065" spans="1:15" s="95" customFormat="1" x14ac:dyDescent="0.2">
      <c r="A5065" s="116">
        <v>524</v>
      </c>
      <c r="B5065" s="90" t="s">
        <v>8750</v>
      </c>
      <c r="C5065" s="90" t="s">
        <v>1301</v>
      </c>
      <c r="D5065" s="90" t="s">
        <v>39</v>
      </c>
      <c r="E5065" s="90" t="s">
        <v>3484</v>
      </c>
      <c r="F5065" s="90" t="s">
        <v>8311</v>
      </c>
      <c r="G5065" s="90" t="s">
        <v>18531</v>
      </c>
      <c r="H5065" s="90" t="s">
        <v>920</v>
      </c>
      <c r="I5065" s="90" t="s">
        <v>11163</v>
      </c>
      <c r="J5065" s="116">
        <v>10478</v>
      </c>
      <c r="K5065" s="90" t="s">
        <v>1963</v>
      </c>
      <c r="L5065" s="90" t="s">
        <v>587</v>
      </c>
      <c r="M5065" s="94" t="str">
        <f t="shared" si="82"/>
        <v>PLA Joaquim</v>
      </c>
      <c r="N5065" s="94" t="str">
        <f>IFERROR(VLOOKUP(A5065,'[2]CLASES-TEMPORADA 2022_2023-2023'!$A:$M,12,0),"")</f>
        <v/>
      </c>
      <c r="O5065" s="90" t="str">
        <f>IFERROR(VLOOKUP(A5065,'[2]CLASES-TEMPORADA 2022_2023-2023'!$A:$M,13,0),"")</f>
        <v/>
      </c>
    </row>
    <row r="5066" spans="1:15" s="95" customFormat="1" x14ac:dyDescent="0.2">
      <c r="A5066" s="116">
        <v>518</v>
      </c>
      <c r="B5066" s="90" t="s">
        <v>10851</v>
      </c>
      <c r="C5066" s="90" t="s">
        <v>8312</v>
      </c>
      <c r="D5066" s="90" t="s">
        <v>46</v>
      </c>
      <c r="E5066" s="90" t="s">
        <v>2695</v>
      </c>
      <c r="F5066" s="90" t="s">
        <v>8313</v>
      </c>
      <c r="G5066" s="90" t="s">
        <v>18532</v>
      </c>
      <c r="H5066" s="90" t="s">
        <v>913</v>
      </c>
      <c r="I5066" s="90" t="s">
        <v>1127</v>
      </c>
      <c r="J5066" s="116">
        <v>67</v>
      </c>
      <c r="K5066" s="90" t="s">
        <v>1963</v>
      </c>
      <c r="L5066" s="90" t="s">
        <v>520</v>
      </c>
      <c r="M5066" s="94" t="str">
        <f t="shared" si="82"/>
        <v>CEIDE Beatriz</v>
      </c>
      <c r="N5066" s="94" t="str">
        <f>IFERROR(VLOOKUP(A5066,'[2]CLASES-TEMPORADA 2022_2023-2023'!$A:$M,12,0),"")</f>
        <v/>
      </c>
      <c r="O5066" s="90" t="str">
        <f>IFERROR(VLOOKUP(A5066,'[2]CLASES-TEMPORADA 2022_2023-2023'!$A:$M,13,0),"")</f>
        <v/>
      </c>
    </row>
    <row r="5067" spans="1:15" s="95" customFormat="1" x14ac:dyDescent="0.2">
      <c r="A5067" s="116">
        <v>516</v>
      </c>
      <c r="B5067" s="90" t="s">
        <v>8750</v>
      </c>
      <c r="C5067" s="90" t="s">
        <v>66</v>
      </c>
      <c r="D5067" s="90" t="s">
        <v>66</v>
      </c>
      <c r="E5067" s="90" t="s">
        <v>8314</v>
      </c>
      <c r="F5067" s="90" t="s">
        <v>8315</v>
      </c>
      <c r="G5067" s="90" t="s">
        <v>18533</v>
      </c>
      <c r="H5067" s="90" t="s">
        <v>920</v>
      </c>
      <c r="I5067" s="90" t="s">
        <v>1207</v>
      </c>
      <c r="J5067" s="116">
        <v>705</v>
      </c>
      <c r="K5067" s="90" t="s">
        <v>1963</v>
      </c>
      <c r="L5067" s="90" t="s">
        <v>593</v>
      </c>
      <c r="M5067" s="94" t="str">
        <f t="shared" si="82"/>
        <v>MARTIN Luis Jesus</v>
      </c>
      <c r="N5067" s="94" t="str">
        <f>IFERROR(VLOOKUP(A5067,'[2]CLASES-TEMPORADA 2022_2023-2023'!$A:$M,12,0),"")</f>
        <v/>
      </c>
      <c r="O5067" s="90" t="str">
        <f>IFERROR(VLOOKUP(A5067,'[2]CLASES-TEMPORADA 2022_2023-2023'!$A:$M,13,0),"")</f>
        <v/>
      </c>
    </row>
    <row r="5068" spans="1:15" s="95" customFormat="1" x14ac:dyDescent="0.2">
      <c r="A5068" s="116">
        <v>514</v>
      </c>
      <c r="B5068" s="90" t="s">
        <v>8750</v>
      </c>
      <c r="C5068" s="90" t="s">
        <v>7790</v>
      </c>
      <c r="D5068" s="90" t="s">
        <v>8709</v>
      </c>
      <c r="E5068" s="90" t="s">
        <v>136</v>
      </c>
      <c r="F5068" s="90" t="s">
        <v>8710</v>
      </c>
      <c r="G5068" s="90" t="s">
        <v>18534</v>
      </c>
      <c r="H5068" s="90" t="s">
        <v>913</v>
      </c>
      <c r="I5068" s="90" t="s">
        <v>1482</v>
      </c>
      <c r="J5068" s="116">
        <v>577</v>
      </c>
      <c r="K5068" s="90" t="s">
        <v>1963</v>
      </c>
      <c r="L5068" s="90" t="s">
        <v>602</v>
      </c>
      <c r="M5068" s="94" t="str">
        <f t="shared" si="82"/>
        <v>SAEZ-BRAVO Jose Maria</v>
      </c>
      <c r="N5068" s="94" t="str">
        <f>IFERROR(VLOOKUP(A5068,'[2]CLASES-TEMPORADA 2022_2023-2023'!$A:$M,12,0),"")</f>
        <v/>
      </c>
      <c r="O5068" s="90" t="str">
        <f>IFERROR(VLOOKUP(A5068,'[2]CLASES-TEMPORADA 2022_2023-2023'!$A:$M,13,0),"")</f>
        <v/>
      </c>
    </row>
    <row r="5069" spans="1:15" s="95" customFormat="1" x14ac:dyDescent="0.2">
      <c r="A5069" s="116">
        <v>508</v>
      </c>
      <c r="B5069" s="90" t="s">
        <v>8750</v>
      </c>
      <c r="C5069" s="90" t="s">
        <v>18535</v>
      </c>
      <c r="D5069" s="90" t="s">
        <v>160</v>
      </c>
      <c r="E5069" s="90" t="s">
        <v>18536</v>
      </c>
      <c r="F5069" s="90" t="s">
        <v>18537</v>
      </c>
      <c r="G5069" s="90" t="s">
        <v>18538</v>
      </c>
      <c r="H5069" s="90" t="s">
        <v>920</v>
      </c>
      <c r="I5069" s="90" t="s">
        <v>11140</v>
      </c>
      <c r="J5069" s="116">
        <v>10494</v>
      </c>
      <c r="K5069" s="90" t="s">
        <v>1963</v>
      </c>
      <c r="L5069" s="90" t="s">
        <v>591</v>
      </c>
      <c r="M5069" s="94" t="str">
        <f t="shared" si="82"/>
        <v>LUCENA Jorge Vicente</v>
      </c>
      <c r="N5069" s="94" t="str">
        <f>IFERROR(VLOOKUP(A5069,'[2]CLASES-TEMPORADA 2022_2023-2023'!$A:$M,12,0),"")</f>
        <v/>
      </c>
      <c r="O5069" s="90" t="str">
        <f>IFERROR(VLOOKUP(A5069,'[2]CLASES-TEMPORADA 2022_2023-2023'!$A:$M,13,0),"")</f>
        <v/>
      </c>
    </row>
    <row r="5070" spans="1:15" s="95" customFormat="1" x14ac:dyDescent="0.2">
      <c r="A5070" s="116">
        <v>505</v>
      </c>
      <c r="B5070" s="90" t="s">
        <v>8750</v>
      </c>
      <c r="C5070" s="90" t="s">
        <v>4909</v>
      </c>
      <c r="D5070" s="90" t="s">
        <v>1596</v>
      </c>
      <c r="E5070" s="90" t="s">
        <v>3527</v>
      </c>
      <c r="F5070" s="90" t="s">
        <v>8316</v>
      </c>
      <c r="G5070" s="90" t="s">
        <v>18539</v>
      </c>
      <c r="H5070" s="90" t="s">
        <v>909</v>
      </c>
      <c r="I5070" s="90" t="s">
        <v>1117</v>
      </c>
      <c r="J5070" s="116">
        <v>243</v>
      </c>
      <c r="K5070" s="90" t="s">
        <v>1963</v>
      </c>
      <c r="L5070" s="90" t="s">
        <v>587</v>
      </c>
      <c r="M5070" s="94" t="str">
        <f t="shared" si="82"/>
        <v>INFANTE Isidro</v>
      </c>
      <c r="N5070" s="94" t="str">
        <f>IFERROR(VLOOKUP(A5070,'[2]CLASES-TEMPORADA 2022_2023-2023'!$A:$M,12,0),"")</f>
        <v/>
      </c>
      <c r="O5070" s="90" t="str">
        <f>IFERROR(VLOOKUP(A5070,'[2]CLASES-TEMPORADA 2022_2023-2023'!$A:$M,13,0),"")</f>
        <v/>
      </c>
    </row>
    <row r="5071" spans="1:15" s="95" customFormat="1" x14ac:dyDescent="0.2">
      <c r="A5071" s="116">
        <v>504</v>
      </c>
      <c r="B5071" s="90" t="s">
        <v>8750</v>
      </c>
      <c r="C5071" s="90" t="s">
        <v>18540</v>
      </c>
      <c r="D5071" s="90" t="s">
        <v>18541</v>
      </c>
      <c r="E5071" s="90" t="s">
        <v>79</v>
      </c>
      <c r="F5071" s="90" t="s">
        <v>18542</v>
      </c>
      <c r="G5071" s="90" t="s">
        <v>18543</v>
      </c>
      <c r="H5071" s="90" t="s">
        <v>920</v>
      </c>
      <c r="I5071" s="90" t="s">
        <v>11089</v>
      </c>
      <c r="J5071" s="116">
        <v>192</v>
      </c>
      <c r="K5071" s="90" t="s">
        <v>1963</v>
      </c>
      <c r="L5071" s="90" t="s">
        <v>184</v>
      </c>
      <c r="M5071" s="94" t="str">
        <f t="shared" si="82"/>
        <v>GINARD Miguel</v>
      </c>
      <c r="N5071" s="94" t="str">
        <f>IFERROR(VLOOKUP(A5071,'[2]CLASES-TEMPORADA 2022_2023-2023'!$A:$M,12,0),"")</f>
        <v/>
      </c>
      <c r="O5071" s="90" t="str">
        <f>IFERROR(VLOOKUP(A5071,'[2]CLASES-TEMPORADA 2022_2023-2023'!$A:$M,13,0),"")</f>
        <v/>
      </c>
    </row>
    <row r="5072" spans="1:15" s="95" customFormat="1" x14ac:dyDescent="0.2">
      <c r="A5072" s="116">
        <v>491</v>
      </c>
      <c r="B5072" s="90" t="s">
        <v>8750</v>
      </c>
      <c r="C5072" s="90" t="s">
        <v>1299</v>
      </c>
      <c r="D5072" s="90" t="s">
        <v>1300</v>
      </c>
      <c r="E5072" s="90" t="s">
        <v>147</v>
      </c>
      <c r="F5072" s="90" t="s">
        <v>8317</v>
      </c>
      <c r="G5072" s="90" t="s">
        <v>18544</v>
      </c>
      <c r="H5072" s="90" t="s">
        <v>913</v>
      </c>
      <c r="I5072" s="90" t="s">
        <v>1135</v>
      </c>
      <c r="J5072" s="116">
        <v>2</v>
      </c>
      <c r="K5072" s="90" t="s">
        <v>1963</v>
      </c>
      <c r="L5072" s="90" t="s">
        <v>591</v>
      </c>
      <c r="M5072" s="94" t="str">
        <f t="shared" si="82"/>
        <v>VIGUERA Gonzalo</v>
      </c>
      <c r="N5072" s="94" t="str">
        <f>IFERROR(VLOOKUP(A5072,'[2]CLASES-TEMPORADA 2022_2023-2023'!$A:$M,12,0),"")</f>
        <v/>
      </c>
      <c r="O5072" s="90" t="str">
        <f>IFERROR(VLOOKUP(A5072,'[2]CLASES-TEMPORADA 2022_2023-2023'!$A:$M,13,0),"")</f>
        <v/>
      </c>
    </row>
    <row r="5073" spans="1:15" s="95" customFormat="1" x14ac:dyDescent="0.2">
      <c r="A5073" s="116">
        <v>487</v>
      </c>
      <c r="B5073" s="90" t="s">
        <v>8750</v>
      </c>
      <c r="C5073" s="90" t="s">
        <v>1316</v>
      </c>
      <c r="D5073" s="90" t="s">
        <v>46</v>
      </c>
      <c r="E5073" s="90" t="s">
        <v>2044</v>
      </c>
      <c r="F5073" s="90" t="s">
        <v>8318</v>
      </c>
      <c r="G5073" s="90" t="s">
        <v>18545</v>
      </c>
      <c r="H5073" s="90" t="s">
        <v>920</v>
      </c>
      <c r="I5073" s="90" t="s">
        <v>1180</v>
      </c>
      <c r="J5073" s="116">
        <v>494</v>
      </c>
      <c r="K5073" s="90" t="s">
        <v>1963</v>
      </c>
      <c r="L5073" s="90" t="s">
        <v>587</v>
      </c>
      <c r="M5073" s="94" t="str">
        <f t="shared" si="82"/>
        <v>CRUZ Josep Lluis</v>
      </c>
      <c r="N5073" s="94" t="str">
        <f>IFERROR(VLOOKUP(A5073,'[2]CLASES-TEMPORADA 2022_2023-2023'!$A:$M,12,0),"")</f>
        <v/>
      </c>
      <c r="O5073" s="90" t="str">
        <f>IFERROR(VLOOKUP(A5073,'[2]CLASES-TEMPORADA 2022_2023-2023'!$A:$M,13,0),"")</f>
        <v/>
      </c>
    </row>
    <row r="5074" spans="1:15" s="95" customFormat="1" x14ac:dyDescent="0.2">
      <c r="A5074" s="116">
        <v>485</v>
      </c>
      <c r="B5074" s="90" t="s">
        <v>8750</v>
      </c>
      <c r="C5074" s="90" t="s">
        <v>1297</v>
      </c>
      <c r="D5074" s="90" t="s">
        <v>1298</v>
      </c>
      <c r="E5074" s="90" t="s">
        <v>3209</v>
      </c>
      <c r="F5074" s="90" t="s">
        <v>8319</v>
      </c>
      <c r="G5074" s="90" t="s">
        <v>18546</v>
      </c>
      <c r="H5074" s="90" t="s">
        <v>920</v>
      </c>
      <c r="I5074" s="90" t="s">
        <v>1134</v>
      </c>
      <c r="J5074" s="116">
        <v>347</v>
      </c>
      <c r="K5074" s="90" t="s">
        <v>1963</v>
      </c>
      <c r="L5074" s="90" t="s">
        <v>591</v>
      </c>
      <c r="M5074" s="94" t="str">
        <f t="shared" si="82"/>
        <v>NAVARRETE Jose Luis</v>
      </c>
      <c r="N5074" s="94" t="str">
        <f>IFERROR(VLOOKUP(A5074,'[2]CLASES-TEMPORADA 2022_2023-2023'!$A:$M,12,0),"")</f>
        <v/>
      </c>
      <c r="O5074" s="90" t="str">
        <f>IFERROR(VLOOKUP(A5074,'[2]CLASES-TEMPORADA 2022_2023-2023'!$A:$M,13,0),"")</f>
        <v/>
      </c>
    </row>
    <row r="5075" spans="1:15" s="95" customFormat="1" x14ac:dyDescent="0.2">
      <c r="A5075" s="116">
        <v>478</v>
      </c>
      <c r="B5075" s="90" t="s">
        <v>8750</v>
      </c>
      <c r="C5075" s="90" t="s">
        <v>1618</v>
      </c>
      <c r="D5075" s="90" t="s">
        <v>69</v>
      </c>
      <c r="E5075" s="90" t="s">
        <v>8320</v>
      </c>
      <c r="F5075" s="90" t="s">
        <v>8321</v>
      </c>
      <c r="G5075" s="90" t="s">
        <v>18547</v>
      </c>
      <c r="H5075" s="90" t="s">
        <v>920</v>
      </c>
      <c r="I5075" s="90" t="s">
        <v>1138</v>
      </c>
      <c r="J5075" s="116">
        <v>253</v>
      </c>
      <c r="K5075" s="90" t="s">
        <v>1963</v>
      </c>
      <c r="L5075" s="90" t="s">
        <v>587</v>
      </c>
      <c r="M5075" s="94" t="str">
        <f t="shared" si="82"/>
        <v>PEÑA Clemente</v>
      </c>
      <c r="N5075" s="94" t="str">
        <f>IFERROR(VLOOKUP(A5075,'[2]CLASES-TEMPORADA 2022_2023-2023'!$A:$M,12,0),"")</f>
        <v/>
      </c>
      <c r="O5075" s="90" t="str">
        <f>IFERROR(VLOOKUP(A5075,'[2]CLASES-TEMPORADA 2022_2023-2023'!$A:$M,13,0),"")</f>
        <v/>
      </c>
    </row>
    <row r="5076" spans="1:15" s="95" customFormat="1" x14ac:dyDescent="0.2">
      <c r="A5076" s="116">
        <v>475</v>
      </c>
      <c r="B5076" s="90" t="s">
        <v>8750</v>
      </c>
      <c r="C5076" s="90" t="s">
        <v>1656</v>
      </c>
      <c r="D5076" s="90" t="s">
        <v>1543</v>
      </c>
      <c r="E5076" s="90" t="s">
        <v>72</v>
      </c>
      <c r="F5076" s="90" t="s">
        <v>8322</v>
      </c>
      <c r="G5076" s="90" t="s">
        <v>18548</v>
      </c>
      <c r="H5076" s="90" t="s">
        <v>909</v>
      </c>
      <c r="I5076" s="90" t="s">
        <v>1227</v>
      </c>
      <c r="J5076" s="116">
        <v>10208</v>
      </c>
      <c r="K5076" s="90" t="s">
        <v>1963</v>
      </c>
      <c r="L5076" s="90" t="s">
        <v>591</v>
      </c>
      <c r="M5076" s="94" t="str">
        <f t="shared" si="82"/>
        <v>RIVERO Rafael</v>
      </c>
      <c r="N5076" s="94" t="str">
        <f>IFERROR(VLOOKUP(A5076,'[2]CLASES-TEMPORADA 2022_2023-2023'!$A:$M,12,0),"")</f>
        <v/>
      </c>
      <c r="O5076" s="90" t="str">
        <f>IFERROR(VLOOKUP(A5076,'[2]CLASES-TEMPORADA 2022_2023-2023'!$A:$M,13,0),"")</f>
        <v/>
      </c>
    </row>
    <row r="5077" spans="1:15" s="95" customFormat="1" x14ac:dyDescent="0.2">
      <c r="A5077" s="116">
        <v>470</v>
      </c>
      <c r="B5077" s="90" t="s">
        <v>8750</v>
      </c>
      <c r="C5077" s="90" t="s">
        <v>69</v>
      </c>
      <c r="D5077" s="90" t="s">
        <v>1523</v>
      </c>
      <c r="E5077" s="90" t="s">
        <v>8323</v>
      </c>
      <c r="F5077" s="90" t="s">
        <v>8324</v>
      </c>
      <c r="G5077" s="90" t="s">
        <v>18549</v>
      </c>
      <c r="H5077" s="90" t="s">
        <v>920</v>
      </c>
      <c r="I5077" s="90" t="s">
        <v>1109</v>
      </c>
      <c r="J5077" s="116">
        <v>572</v>
      </c>
      <c r="K5077" s="90" t="s">
        <v>1963</v>
      </c>
      <c r="L5077" s="90" t="s">
        <v>593</v>
      </c>
      <c r="M5077" s="94" t="str">
        <f t="shared" si="82"/>
        <v>PEREZ Jose Oscar</v>
      </c>
      <c r="N5077" s="94" t="str">
        <f>IFERROR(VLOOKUP(A5077,'[2]CLASES-TEMPORADA 2022_2023-2023'!$A:$M,12,0),"")</f>
        <v/>
      </c>
      <c r="O5077" s="90" t="str">
        <f>IFERROR(VLOOKUP(A5077,'[2]CLASES-TEMPORADA 2022_2023-2023'!$A:$M,13,0),"")</f>
        <v/>
      </c>
    </row>
    <row r="5078" spans="1:15" s="95" customFormat="1" x14ac:dyDescent="0.2">
      <c r="A5078" s="116">
        <v>460</v>
      </c>
      <c r="B5078" s="90" t="s">
        <v>8750</v>
      </c>
      <c r="C5078" s="90" t="s">
        <v>1530</v>
      </c>
      <c r="D5078" s="90" t="s">
        <v>1743</v>
      </c>
      <c r="E5078" s="90" t="s">
        <v>6678</v>
      </c>
      <c r="F5078" s="90" t="s">
        <v>8325</v>
      </c>
      <c r="G5078" s="90" t="s">
        <v>18550</v>
      </c>
      <c r="H5078" s="90" t="s">
        <v>909</v>
      </c>
      <c r="I5078" s="90" t="s">
        <v>2049</v>
      </c>
      <c r="J5078" s="116">
        <v>103</v>
      </c>
      <c r="K5078" s="90" t="s">
        <v>1963</v>
      </c>
      <c r="L5078" s="90" t="s">
        <v>582</v>
      </c>
      <c r="M5078" s="94" t="str">
        <f t="shared" si="82"/>
        <v>JOFRE Josep Maria</v>
      </c>
      <c r="N5078" s="94" t="str">
        <f>IFERROR(VLOOKUP(A5078,'[2]CLASES-TEMPORADA 2022_2023-2023'!$A:$M,12,0),"")</f>
        <v/>
      </c>
      <c r="O5078" s="90" t="str">
        <f>IFERROR(VLOOKUP(A5078,'[2]CLASES-TEMPORADA 2022_2023-2023'!$A:$M,13,0),"")</f>
        <v/>
      </c>
    </row>
    <row r="5079" spans="1:15" s="95" customFormat="1" x14ac:dyDescent="0.2">
      <c r="A5079" s="116">
        <v>459</v>
      </c>
      <c r="B5079" s="90" t="s">
        <v>8750</v>
      </c>
      <c r="C5079" s="90" t="s">
        <v>1295</v>
      </c>
      <c r="D5079" s="90" t="s">
        <v>21</v>
      </c>
      <c r="E5079" s="90" t="s">
        <v>1296</v>
      </c>
      <c r="F5079" s="90" t="s">
        <v>8326</v>
      </c>
      <c r="G5079" s="90" t="s">
        <v>18551</v>
      </c>
      <c r="H5079" s="90" t="s">
        <v>920</v>
      </c>
      <c r="I5079" s="90" t="s">
        <v>951</v>
      </c>
      <c r="J5079" s="116">
        <v>305</v>
      </c>
      <c r="K5079" s="90" t="s">
        <v>1963</v>
      </c>
      <c r="L5079" s="90" t="s">
        <v>583</v>
      </c>
      <c r="M5079" s="94" t="str">
        <f t="shared" si="82"/>
        <v>COGOLLUDO Vicente</v>
      </c>
      <c r="N5079" s="94" t="str">
        <f>IFERROR(VLOOKUP(A5079,'[2]CLASES-TEMPORADA 2022_2023-2023'!$A:$M,12,0),"")</f>
        <v/>
      </c>
      <c r="O5079" s="90" t="str">
        <f>IFERROR(VLOOKUP(A5079,'[2]CLASES-TEMPORADA 2022_2023-2023'!$A:$M,13,0),"")</f>
        <v/>
      </c>
    </row>
    <row r="5080" spans="1:15" s="95" customFormat="1" x14ac:dyDescent="0.2">
      <c r="A5080" s="116">
        <v>452</v>
      </c>
      <c r="B5080" s="90" t="s">
        <v>8750</v>
      </c>
      <c r="C5080" s="90" t="s">
        <v>1778</v>
      </c>
      <c r="D5080" s="90" t="s">
        <v>4634</v>
      </c>
      <c r="E5080" s="90" t="s">
        <v>963</v>
      </c>
      <c r="F5080" s="90" t="s">
        <v>8327</v>
      </c>
      <c r="G5080" s="90" t="s">
        <v>18552</v>
      </c>
      <c r="H5080" s="90" t="s">
        <v>920</v>
      </c>
      <c r="I5080" s="90" t="s">
        <v>1133</v>
      </c>
      <c r="J5080" s="116">
        <v>43</v>
      </c>
      <c r="K5080" s="90" t="s">
        <v>1963</v>
      </c>
      <c r="L5080" s="90" t="s">
        <v>520</v>
      </c>
      <c r="M5080" s="94" t="str">
        <f t="shared" si="82"/>
        <v>PADIN Ramon</v>
      </c>
      <c r="N5080" s="94" t="str">
        <f>IFERROR(VLOOKUP(A5080,'[2]CLASES-TEMPORADA 2022_2023-2023'!$A:$M,12,0),"")</f>
        <v/>
      </c>
      <c r="O5080" s="90" t="str">
        <f>IFERROR(VLOOKUP(A5080,'[2]CLASES-TEMPORADA 2022_2023-2023'!$A:$M,13,0),"")</f>
        <v/>
      </c>
    </row>
    <row r="5081" spans="1:15" s="95" customFormat="1" x14ac:dyDescent="0.2">
      <c r="A5081" s="116">
        <v>449</v>
      </c>
      <c r="B5081" s="90" t="s">
        <v>8750</v>
      </c>
      <c r="C5081" s="90" t="s">
        <v>1294</v>
      </c>
      <c r="D5081" s="90" t="s">
        <v>91</v>
      </c>
      <c r="E5081" s="90" t="s">
        <v>18</v>
      </c>
      <c r="F5081" s="90" t="s">
        <v>8328</v>
      </c>
      <c r="G5081" s="90" t="s">
        <v>18553</v>
      </c>
      <c r="H5081" s="90" t="s">
        <v>920</v>
      </c>
      <c r="I5081" s="90" t="s">
        <v>1133</v>
      </c>
      <c r="J5081" s="116">
        <v>43</v>
      </c>
      <c r="K5081" s="90" t="s">
        <v>1963</v>
      </c>
      <c r="L5081" s="90" t="s">
        <v>520</v>
      </c>
      <c r="M5081" s="94" t="str">
        <f t="shared" si="82"/>
        <v>BARREIRO Enrique</v>
      </c>
      <c r="N5081" s="94" t="str">
        <f>IFERROR(VLOOKUP(A5081,'[2]CLASES-TEMPORADA 2022_2023-2023'!$A:$M,12,0),"")</f>
        <v/>
      </c>
      <c r="O5081" s="90" t="str">
        <f>IFERROR(VLOOKUP(A5081,'[2]CLASES-TEMPORADA 2022_2023-2023'!$A:$M,13,0),"")</f>
        <v/>
      </c>
    </row>
    <row r="5082" spans="1:15" s="95" customFormat="1" x14ac:dyDescent="0.2">
      <c r="A5082" s="116">
        <v>447</v>
      </c>
      <c r="B5082" s="90" t="s">
        <v>8750</v>
      </c>
      <c r="C5082" s="90" t="s">
        <v>8329</v>
      </c>
      <c r="D5082" s="90" t="s">
        <v>1724</v>
      </c>
      <c r="E5082" s="90" t="s">
        <v>3916</v>
      </c>
      <c r="F5082" s="90" t="s">
        <v>8330</v>
      </c>
      <c r="G5082" s="90" t="s">
        <v>18554</v>
      </c>
      <c r="H5082" s="90" t="s">
        <v>920</v>
      </c>
      <c r="I5082" s="90" t="s">
        <v>937</v>
      </c>
      <c r="J5082" s="116">
        <v>248</v>
      </c>
      <c r="K5082" s="90" t="s">
        <v>1963</v>
      </c>
      <c r="L5082" s="90" t="s">
        <v>587</v>
      </c>
      <c r="M5082" s="94" t="str">
        <f t="shared" si="82"/>
        <v>SAÑA Orlando</v>
      </c>
      <c r="N5082" s="94" t="str">
        <f>IFERROR(VLOOKUP(A5082,'[2]CLASES-TEMPORADA 2022_2023-2023'!$A:$M,12,0),"")</f>
        <v/>
      </c>
      <c r="O5082" s="90" t="str">
        <f>IFERROR(VLOOKUP(A5082,'[2]CLASES-TEMPORADA 2022_2023-2023'!$A:$M,13,0),"")</f>
        <v/>
      </c>
    </row>
    <row r="5083" spans="1:15" s="95" customFormat="1" x14ac:dyDescent="0.2">
      <c r="A5083" s="116">
        <v>442</v>
      </c>
      <c r="B5083" s="90" t="s">
        <v>8750</v>
      </c>
      <c r="C5083" s="90" t="s">
        <v>1111</v>
      </c>
      <c r="D5083" s="90" t="s">
        <v>84</v>
      </c>
      <c r="E5083" s="90" t="s">
        <v>43</v>
      </c>
      <c r="F5083" s="90" t="s">
        <v>18555</v>
      </c>
      <c r="G5083" s="90" t="s">
        <v>18556</v>
      </c>
      <c r="H5083" s="90" t="s">
        <v>920</v>
      </c>
      <c r="I5083" s="90" t="s">
        <v>872</v>
      </c>
      <c r="J5083" s="116">
        <v>10453</v>
      </c>
      <c r="K5083" s="90" t="s">
        <v>1963</v>
      </c>
      <c r="L5083" s="90" t="s">
        <v>520</v>
      </c>
      <c r="M5083" s="94" t="str">
        <f t="shared" si="82"/>
        <v>TABOADA Antonio</v>
      </c>
      <c r="N5083" s="94" t="str">
        <f>IFERROR(VLOOKUP(A5083,'[2]CLASES-TEMPORADA 2022_2023-2023'!$A:$M,12,0),"")</f>
        <v/>
      </c>
      <c r="O5083" s="90" t="str">
        <f>IFERROR(VLOOKUP(A5083,'[2]CLASES-TEMPORADA 2022_2023-2023'!$A:$M,13,0),"")</f>
        <v/>
      </c>
    </row>
    <row r="5084" spans="1:15" s="95" customFormat="1" x14ac:dyDescent="0.2">
      <c r="A5084" s="116">
        <v>438</v>
      </c>
      <c r="B5084" s="90" t="s">
        <v>8750</v>
      </c>
      <c r="C5084" s="90" t="s">
        <v>88</v>
      </c>
      <c r="D5084" s="90" t="s">
        <v>89</v>
      </c>
      <c r="E5084" s="90" t="s">
        <v>50</v>
      </c>
      <c r="F5084" s="90" t="s">
        <v>8331</v>
      </c>
      <c r="G5084" s="90" t="s">
        <v>18557</v>
      </c>
      <c r="H5084" s="90" t="s">
        <v>920</v>
      </c>
      <c r="I5084" s="90" t="s">
        <v>1005</v>
      </c>
      <c r="J5084" s="116">
        <v>10064</v>
      </c>
      <c r="K5084" s="90" t="s">
        <v>1963</v>
      </c>
      <c r="L5084" s="90" t="s">
        <v>587</v>
      </c>
      <c r="M5084" s="94" t="str">
        <f t="shared" si="82"/>
        <v>AZCON Joaquin</v>
      </c>
      <c r="N5084" s="94">
        <f>IFERROR(VLOOKUP(A5084,'[2]CLASES-TEMPORADA 2022_2023-2023'!$A:$M,12,0),"")</f>
        <v>9</v>
      </c>
      <c r="O5084" s="90" t="str">
        <f>IFERROR(VLOOKUP(A5084,'[2]CLASES-TEMPORADA 2022_2023-2023'!$A:$M,13,0),"")</f>
        <v>INT</v>
      </c>
    </row>
    <row r="5085" spans="1:15" s="95" customFormat="1" x14ac:dyDescent="0.2">
      <c r="A5085" s="116">
        <v>437</v>
      </c>
      <c r="B5085" s="90" t="s">
        <v>8750</v>
      </c>
      <c r="C5085" s="90" t="s">
        <v>66</v>
      </c>
      <c r="D5085" s="90" t="s">
        <v>86</v>
      </c>
      <c r="E5085" s="90" t="s">
        <v>8332</v>
      </c>
      <c r="F5085" s="90" t="s">
        <v>8331</v>
      </c>
      <c r="G5085" s="90" t="s">
        <v>18558</v>
      </c>
      <c r="H5085" s="90" t="s">
        <v>913</v>
      </c>
      <c r="I5085" s="90" t="s">
        <v>1125</v>
      </c>
      <c r="J5085" s="116">
        <v>142</v>
      </c>
      <c r="K5085" s="90" t="s">
        <v>1963</v>
      </c>
      <c r="L5085" s="90" t="s">
        <v>593</v>
      </c>
      <c r="M5085" s="94" t="str">
        <f t="shared" si="82"/>
        <v>MARTIN Aristides</v>
      </c>
      <c r="N5085" s="94" t="str">
        <f>IFERROR(VLOOKUP(A5085,'[2]CLASES-TEMPORADA 2022_2023-2023'!$A:$M,12,0),"")</f>
        <v/>
      </c>
      <c r="O5085" s="90" t="str">
        <f>IFERROR(VLOOKUP(A5085,'[2]CLASES-TEMPORADA 2022_2023-2023'!$A:$M,13,0),"")</f>
        <v/>
      </c>
    </row>
    <row r="5086" spans="1:15" s="95" customFormat="1" x14ac:dyDescent="0.2">
      <c r="A5086" s="116">
        <v>436</v>
      </c>
      <c r="B5086" s="90" t="s">
        <v>8750</v>
      </c>
      <c r="C5086" s="90" t="s">
        <v>25</v>
      </c>
      <c r="D5086" s="90" t="s">
        <v>26</v>
      </c>
      <c r="E5086" s="90" t="s">
        <v>3004</v>
      </c>
      <c r="F5086" s="90" t="s">
        <v>8333</v>
      </c>
      <c r="G5086" s="90" t="s">
        <v>18559</v>
      </c>
      <c r="H5086" s="90" t="s">
        <v>913</v>
      </c>
      <c r="I5086" s="90" t="s">
        <v>961</v>
      </c>
      <c r="J5086" s="116">
        <v>425</v>
      </c>
      <c r="K5086" s="90" t="s">
        <v>1963</v>
      </c>
      <c r="L5086" s="90" t="s">
        <v>587</v>
      </c>
      <c r="M5086" s="94" t="str">
        <f t="shared" si="82"/>
        <v>MARTINEZ Josep</v>
      </c>
      <c r="N5086" s="94" t="str">
        <f>IFERROR(VLOOKUP(A5086,'[2]CLASES-TEMPORADA 2022_2023-2023'!$A:$M,12,0),"")</f>
        <v/>
      </c>
      <c r="O5086" s="90" t="str">
        <f>IFERROR(VLOOKUP(A5086,'[2]CLASES-TEMPORADA 2022_2023-2023'!$A:$M,13,0),"")</f>
        <v/>
      </c>
    </row>
    <row r="5087" spans="1:15" s="95" customFormat="1" x14ac:dyDescent="0.2">
      <c r="A5087" s="116">
        <v>435</v>
      </c>
      <c r="B5087" s="90" t="s">
        <v>10851</v>
      </c>
      <c r="C5087" s="90" t="s">
        <v>4036</v>
      </c>
      <c r="D5087" s="90" t="s">
        <v>18560</v>
      </c>
      <c r="E5087" s="90" t="s">
        <v>2675</v>
      </c>
      <c r="F5087" s="90" t="s">
        <v>18561</v>
      </c>
      <c r="G5087" s="90" t="s">
        <v>18562</v>
      </c>
      <c r="H5087" s="90" t="s">
        <v>909</v>
      </c>
      <c r="I5087" s="90" t="s">
        <v>1254</v>
      </c>
      <c r="J5087" s="116">
        <v>390</v>
      </c>
      <c r="K5087" s="90" t="s">
        <v>1963</v>
      </c>
      <c r="L5087" s="90" t="s">
        <v>587</v>
      </c>
      <c r="M5087" s="94" t="str">
        <f t="shared" si="82"/>
        <v>MESTRE Carme</v>
      </c>
      <c r="N5087" s="94" t="str">
        <f>IFERROR(VLOOKUP(A5087,'[2]CLASES-TEMPORADA 2022_2023-2023'!$A:$M,12,0),"")</f>
        <v/>
      </c>
      <c r="O5087" s="90" t="str">
        <f>IFERROR(VLOOKUP(A5087,'[2]CLASES-TEMPORADA 2022_2023-2023'!$A:$M,13,0),"")</f>
        <v/>
      </c>
    </row>
    <row r="5088" spans="1:15" s="95" customFormat="1" x14ac:dyDescent="0.2">
      <c r="A5088" s="116">
        <v>433</v>
      </c>
      <c r="B5088" s="90" t="s">
        <v>8750</v>
      </c>
      <c r="C5088" s="90" t="s">
        <v>8334</v>
      </c>
      <c r="D5088" s="90" t="s">
        <v>21</v>
      </c>
      <c r="E5088" s="90" t="s">
        <v>105</v>
      </c>
      <c r="F5088" s="90" t="s">
        <v>8335</v>
      </c>
      <c r="G5088" s="90" t="s">
        <v>18563</v>
      </c>
      <c r="H5088" s="90" t="s">
        <v>920</v>
      </c>
      <c r="I5088" s="90" t="s">
        <v>921</v>
      </c>
      <c r="J5088" s="116">
        <v>78</v>
      </c>
      <c r="K5088" s="90" t="s">
        <v>1963</v>
      </c>
      <c r="L5088" s="90" t="s">
        <v>583</v>
      </c>
      <c r="M5088" s="94" t="str">
        <f t="shared" si="82"/>
        <v>MENDIGUREN Francisco Javier</v>
      </c>
      <c r="N5088" s="94" t="str">
        <f>IFERROR(VLOOKUP(A5088,'[2]CLASES-TEMPORADA 2022_2023-2023'!$A:$M,12,0),"")</f>
        <v/>
      </c>
      <c r="O5088" s="90" t="str">
        <f>IFERROR(VLOOKUP(A5088,'[2]CLASES-TEMPORADA 2022_2023-2023'!$A:$M,13,0),"")</f>
        <v/>
      </c>
    </row>
    <row r="5089" spans="1:15" s="95" customFormat="1" x14ac:dyDescent="0.2">
      <c r="A5089" s="116">
        <v>428</v>
      </c>
      <c r="B5089" s="90" t="s">
        <v>8750</v>
      </c>
      <c r="C5089" s="90" t="s">
        <v>6246</v>
      </c>
      <c r="D5089" s="90" t="s">
        <v>5491</v>
      </c>
      <c r="E5089" s="90" t="s">
        <v>43</v>
      </c>
      <c r="F5089" s="90" t="s">
        <v>8336</v>
      </c>
      <c r="G5089" s="90" t="s">
        <v>18564</v>
      </c>
      <c r="H5089" s="90" t="s">
        <v>920</v>
      </c>
      <c r="I5089" s="90" t="s">
        <v>3959</v>
      </c>
      <c r="J5089" s="116">
        <v>518</v>
      </c>
      <c r="K5089" s="90" t="s">
        <v>1963</v>
      </c>
      <c r="L5089" s="90" t="s">
        <v>520</v>
      </c>
      <c r="M5089" s="94" t="str">
        <f t="shared" si="82"/>
        <v>CASAL Antonio</v>
      </c>
      <c r="N5089" s="94" t="str">
        <f>IFERROR(VLOOKUP(A5089,'[2]CLASES-TEMPORADA 2022_2023-2023'!$A:$M,12,0),"")</f>
        <v/>
      </c>
      <c r="O5089" s="90" t="str">
        <f>IFERROR(VLOOKUP(A5089,'[2]CLASES-TEMPORADA 2022_2023-2023'!$A:$M,13,0),"")</f>
        <v/>
      </c>
    </row>
    <row r="5090" spans="1:15" s="95" customFormat="1" x14ac:dyDescent="0.2">
      <c r="A5090" s="116">
        <v>424</v>
      </c>
      <c r="B5090" s="90" t="s">
        <v>8750</v>
      </c>
      <c r="C5090" s="90" t="s">
        <v>66</v>
      </c>
      <c r="D5090" s="90" t="s">
        <v>46</v>
      </c>
      <c r="E5090" s="90" t="s">
        <v>8337</v>
      </c>
      <c r="F5090" s="90" t="s">
        <v>8338</v>
      </c>
      <c r="G5090" s="90" t="s">
        <v>18565</v>
      </c>
      <c r="H5090" s="90" t="s">
        <v>920</v>
      </c>
      <c r="I5090" s="90" t="s">
        <v>1132</v>
      </c>
      <c r="J5090" s="116">
        <v>626</v>
      </c>
      <c r="K5090" s="90" t="s">
        <v>1963</v>
      </c>
      <c r="L5090" s="90" t="s">
        <v>591</v>
      </c>
      <c r="M5090" s="94" t="str">
        <f t="shared" si="82"/>
        <v>MARTIN Demetrio</v>
      </c>
      <c r="N5090" s="94" t="str">
        <f>IFERROR(VLOOKUP(A5090,'[2]CLASES-TEMPORADA 2022_2023-2023'!$A:$M,12,0),"")</f>
        <v/>
      </c>
      <c r="O5090" s="90" t="str">
        <f>IFERROR(VLOOKUP(A5090,'[2]CLASES-TEMPORADA 2022_2023-2023'!$A:$M,13,0),"")</f>
        <v/>
      </c>
    </row>
    <row r="5091" spans="1:15" s="95" customFormat="1" x14ac:dyDescent="0.2">
      <c r="A5091" s="116">
        <v>422</v>
      </c>
      <c r="B5091" s="90" t="s">
        <v>8750</v>
      </c>
      <c r="C5091" s="90" t="s">
        <v>4438</v>
      </c>
      <c r="D5091" s="90" t="s">
        <v>5895</v>
      </c>
      <c r="E5091" s="90" t="s">
        <v>45</v>
      </c>
      <c r="F5091" s="90" t="s">
        <v>8339</v>
      </c>
      <c r="G5091" s="90" t="s">
        <v>18566</v>
      </c>
      <c r="H5091" s="90" t="s">
        <v>909</v>
      </c>
      <c r="I5091" s="90" t="s">
        <v>354</v>
      </c>
      <c r="J5091" s="116">
        <v>598</v>
      </c>
      <c r="K5091" s="90" t="s">
        <v>1963</v>
      </c>
      <c r="L5091" s="90" t="s">
        <v>587</v>
      </c>
      <c r="M5091" s="94" t="str">
        <f t="shared" si="82"/>
        <v>FELIU Jose</v>
      </c>
      <c r="N5091" s="94" t="str">
        <f>IFERROR(VLOOKUP(A5091,'[2]CLASES-TEMPORADA 2022_2023-2023'!$A:$M,12,0),"")</f>
        <v/>
      </c>
      <c r="O5091" s="90" t="str">
        <f>IFERROR(VLOOKUP(A5091,'[2]CLASES-TEMPORADA 2022_2023-2023'!$A:$M,13,0),"")</f>
        <v/>
      </c>
    </row>
    <row r="5092" spans="1:15" s="95" customFormat="1" x14ac:dyDescent="0.2">
      <c r="A5092" s="116">
        <v>421</v>
      </c>
      <c r="B5092" s="90" t="s">
        <v>8750</v>
      </c>
      <c r="C5092" s="90" t="s">
        <v>18567</v>
      </c>
      <c r="D5092" s="90" t="s">
        <v>1535</v>
      </c>
      <c r="E5092" s="90" t="s">
        <v>5339</v>
      </c>
      <c r="F5092" s="90" t="s">
        <v>18568</v>
      </c>
      <c r="G5092" s="90" t="s">
        <v>18569</v>
      </c>
      <c r="H5092" s="90" t="s">
        <v>909</v>
      </c>
      <c r="I5092" s="90" t="s">
        <v>939</v>
      </c>
      <c r="J5092" s="116">
        <v>252</v>
      </c>
      <c r="K5092" s="90" t="s">
        <v>1963</v>
      </c>
      <c r="L5092" s="90" t="s">
        <v>587</v>
      </c>
      <c r="M5092" s="94" t="str">
        <f t="shared" si="82"/>
        <v>PUBILL Jaume</v>
      </c>
      <c r="N5092" s="94" t="str">
        <f>IFERROR(VLOOKUP(A5092,'[2]CLASES-TEMPORADA 2022_2023-2023'!$A:$M,12,0),"")</f>
        <v/>
      </c>
      <c r="O5092" s="90" t="str">
        <f>IFERROR(VLOOKUP(A5092,'[2]CLASES-TEMPORADA 2022_2023-2023'!$A:$M,13,0),"")</f>
        <v/>
      </c>
    </row>
    <row r="5093" spans="1:15" s="95" customFormat="1" x14ac:dyDescent="0.2">
      <c r="A5093" s="116">
        <v>420</v>
      </c>
      <c r="B5093" s="90" t="s">
        <v>8750</v>
      </c>
      <c r="C5093" s="90" t="s">
        <v>8192</v>
      </c>
      <c r="D5093" s="90" t="s">
        <v>2215</v>
      </c>
      <c r="E5093" s="90" t="s">
        <v>6925</v>
      </c>
      <c r="F5093" s="90" t="s">
        <v>8340</v>
      </c>
      <c r="G5093" s="90" t="s">
        <v>18570</v>
      </c>
      <c r="H5093" s="90" t="s">
        <v>913</v>
      </c>
      <c r="I5093" s="90" t="s">
        <v>993</v>
      </c>
      <c r="J5093" s="116">
        <v>10005</v>
      </c>
      <c r="K5093" s="90" t="s">
        <v>1963</v>
      </c>
      <c r="L5093" s="90" t="s">
        <v>593</v>
      </c>
      <c r="M5093" s="94" t="str">
        <f t="shared" si="82"/>
        <v>FREGEL Jose Joaquin</v>
      </c>
      <c r="N5093" s="94" t="str">
        <f>IFERROR(VLOOKUP(A5093,'[2]CLASES-TEMPORADA 2022_2023-2023'!$A:$M,12,0),"")</f>
        <v/>
      </c>
      <c r="O5093" s="90" t="str">
        <f>IFERROR(VLOOKUP(A5093,'[2]CLASES-TEMPORADA 2022_2023-2023'!$A:$M,13,0),"")</f>
        <v/>
      </c>
    </row>
    <row r="5094" spans="1:15" s="95" customFormat="1" x14ac:dyDescent="0.2">
      <c r="A5094" s="116">
        <v>419</v>
      </c>
      <c r="B5094" s="90" t="s">
        <v>8750</v>
      </c>
      <c r="C5094" s="90" t="s">
        <v>8341</v>
      </c>
      <c r="D5094" s="90" t="s">
        <v>8342</v>
      </c>
      <c r="E5094" s="90" t="s">
        <v>8343</v>
      </c>
      <c r="F5094" s="90" t="s">
        <v>8344</v>
      </c>
      <c r="G5094" s="90" t="s">
        <v>18571</v>
      </c>
      <c r="H5094" s="90" t="s">
        <v>913</v>
      </c>
      <c r="I5094" s="90" t="s">
        <v>1125</v>
      </c>
      <c r="J5094" s="116">
        <v>142</v>
      </c>
      <c r="K5094" s="90" t="s">
        <v>1963</v>
      </c>
      <c r="L5094" s="90" t="s">
        <v>593</v>
      </c>
      <c r="M5094" s="94" t="str">
        <f t="shared" si="82"/>
        <v>CHOOLANI Ashok Tikamdas</v>
      </c>
      <c r="N5094" s="94" t="str">
        <f>IFERROR(VLOOKUP(A5094,'[2]CLASES-TEMPORADA 2022_2023-2023'!$A:$M,12,0),"")</f>
        <v/>
      </c>
      <c r="O5094" s="90" t="str">
        <f>IFERROR(VLOOKUP(A5094,'[2]CLASES-TEMPORADA 2022_2023-2023'!$A:$M,13,0),"")</f>
        <v/>
      </c>
    </row>
    <row r="5095" spans="1:15" s="95" customFormat="1" x14ac:dyDescent="0.2">
      <c r="A5095" s="116">
        <v>411</v>
      </c>
      <c r="B5095" s="90" t="s">
        <v>8750</v>
      </c>
      <c r="C5095" s="90" t="s">
        <v>37</v>
      </c>
      <c r="D5095" s="90" t="s">
        <v>1291</v>
      </c>
      <c r="E5095" s="90" t="s">
        <v>64</v>
      </c>
      <c r="F5095" s="90" t="s">
        <v>8345</v>
      </c>
      <c r="G5095" s="90" t="s">
        <v>18572</v>
      </c>
      <c r="H5095" s="90" t="s">
        <v>920</v>
      </c>
      <c r="I5095" s="90" t="s">
        <v>1131</v>
      </c>
      <c r="J5095" s="116">
        <v>267</v>
      </c>
      <c r="K5095" s="90" t="s">
        <v>1963</v>
      </c>
      <c r="L5095" s="90" t="s">
        <v>602</v>
      </c>
      <c r="M5095" s="94" t="str">
        <f t="shared" si="82"/>
        <v>MORENO Francisco</v>
      </c>
      <c r="N5095" s="94" t="str">
        <f>IFERROR(VLOOKUP(A5095,'[2]CLASES-TEMPORADA 2022_2023-2023'!$A:$M,12,0),"")</f>
        <v/>
      </c>
      <c r="O5095" s="90" t="str">
        <f>IFERROR(VLOOKUP(A5095,'[2]CLASES-TEMPORADA 2022_2023-2023'!$A:$M,13,0),"")</f>
        <v/>
      </c>
    </row>
    <row r="5096" spans="1:15" s="95" customFormat="1" x14ac:dyDescent="0.2">
      <c r="A5096" s="116">
        <v>390</v>
      </c>
      <c r="B5096" s="90" t="s">
        <v>8750</v>
      </c>
      <c r="C5096" s="90" t="s">
        <v>2829</v>
      </c>
      <c r="D5096" s="90" t="s">
        <v>8346</v>
      </c>
      <c r="E5096" s="90" t="s">
        <v>3422</v>
      </c>
      <c r="F5096" s="90" t="s">
        <v>8347</v>
      </c>
      <c r="G5096" s="90" t="s">
        <v>18573</v>
      </c>
      <c r="H5096" s="90" t="s">
        <v>909</v>
      </c>
      <c r="I5096" s="90" t="s">
        <v>1181</v>
      </c>
      <c r="J5096" s="116">
        <v>293</v>
      </c>
      <c r="K5096" s="90" t="s">
        <v>1963</v>
      </c>
      <c r="L5096" s="90" t="s">
        <v>587</v>
      </c>
      <c r="M5096" s="94" t="str">
        <f t="shared" si="82"/>
        <v>FIGUERAS Antoni</v>
      </c>
      <c r="N5096" s="94" t="str">
        <f>IFERROR(VLOOKUP(A5096,'[2]CLASES-TEMPORADA 2022_2023-2023'!$A:$M,12,0),"")</f>
        <v/>
      </c>
      <c r="O5096" s="90" t="str">
        <f>IFERROR(VLOOKUP(A5096,'[2]CLASES-TEMPORADA 2022_2023-2023'!$A:$M,13,0),"")</f>
        <v/>
      </c>
    </row>
    <row r="5097" spans="1:15" s="95" customFormat="1" x14ac:dyDescent="0.2">
      <c r="A5097" s="116">
        <v>381</v>
      </c>
      <c r="B5097" s="90" t="s">
        <v>8750</v>
      </c>
      <c r="C5097" s="90" t="s">
        <v>8348</v>
      </c>
      <c r="D5097" s="90" t="s">
        <v>91</v>
      </c>
      <c r="E5097" s="90" t="s">
        <v>3206</v>
      </c>
      <c r="F5097" s="90" t="s">
        <v>8349</v>
      </c>
      <c r="G5097" s="90" t="s">
        <v>18574</v>
      </c>
      <c r="H5097" s="90" t="s">
        <v>920</v>
      </c>
      <c r="I5097" s="90" t="s">
        <v>1150</v>
      </c>
      <c r="J5097" s="116">
        <v>439</v>
      </c>
      <c r="K5097" s="90" t="s">
        <v>1963</v>
      </c>
      <c r="L5097" s="90" t="s">
        <v>583</v>
      </c>
      <c r="M5097" s="94" t="str">
        <f t="shared" si="82"/>
        <v>TORRAS Jose Ramon</v>
      </c>
      <c r="N5097" s="94" t="str">
        <f>IFERROR(VLOOKUP(A5097,'[2]CLASES-TEMPORADA 2022_2023-2023'!$A:$M,12,0),"")</f>
        <v/>
      </c>
      <c r="O5097" s="90" t="str">
        <f>IFERROR(VLOOKUP(A5097,'[2]CLASES-TEMPORADA 2022_2023-2023'!$A:$M,13,0),"")</f>
        <v/>
      </c>
    </row>
    <row r="5098" spans="1:15" s="95" customFormat="1" x14ac:dyDescent="0.2">
      <c r="A5098" s="116">
        <v>377</v>
      </c>
      <c r="B5098" s="90" t="s">
        <v>8750</v>
      </c>
      <c r="C5098" s="90" t="s">
        <v>21</v>
      </c>
      <c r="D5098" s="90" t="s">
        <v>914</v>
      </c>
      <c r="E5098" s="90" t="s">
        <v>2184</v>
      </c>
      <c r="F5098" s="90" t="s">
        <v>8350</v>
      </c>
      <c r="G5098" s="90" t="s">
        <v>18575</v>
      </c>
      <c r="H5098" s="90" t="s">
        <v>920</v>
      </c>
      <c r="I5098" s="90" t="s">
        <v>1130</v>
      </c>
      <c r="J5098" s="116">
        <v>58</v>
      </c>
      <c r="K5098" s="90" t="s">
        <v>1963</v>
      </c>
      <c r="L5098" s="90" t="s">
        <v>184</v>
      </c>
      <c r="M5098" s="94" t="str">
        <f t="shared" si="82"/>
        <v>GARCIA Julian</v>
      </c>
      <c r="N5098" s="94" t="str">
        <f>IFERROR(VLOOKUP(A5098,'[2]CLASES-TEMPORADA 2022_2023-2023'!$A:$M,12,0),"")</f>
        <v/>
      </c>
      <c r="O5098" s="90" t="str">
        <f>IFERROR(VLOOKUP(A5098,'[2]CLASES-TEMPORADA 2022_2023-2023'!$A:$M,13,0),"")</f>
        <v/>
      </c>
    </row>
    <row r="5099" spans="1:15" s="95" customFormat="1" x14ac:dyDescent="0.2">
      <c r="A5099" s="116">
        <v>376</v>
      </c>
      <c r="B5099" s="90" t="s">
        <v>8750</v>
      </c>
      <c r="C5099" s="90" t="s">
        <v>22</v>
      </c>
      <c r="D5099" s="90" t="s">
        <v>31</v>
      </c>
      <c r="E5099" s="90" t="s">
        <v>64</v>
      </c>
      <c r="F5099" s="90" t="s">
        <v>8351</v>
      </c>
      <c r="G5099" s="90" t="s">
        <v>18576</v>
      </c>
      <c r="H5099" s="90" t="s">
        <v>920</v>
      </c>
      <c r="I5099" s="90" t="s">
        <v>1127</v>
      </c>
      <c r="J5099" s="116">
        <v>67</v>
      </c>
      <c r="K5099" s="90" t="s">
        <v>1963</v>
      </c>
      <c r="L5099" s="90" t="s">
        <v>520</v>
      </c>
      <c r="M5099" s="94" t="str">
        <f t="shared" si="82"/>
        <v>FERNANDEZ Francisco</v>
      </c>
      <c r="N5099" s="94" t="str">
        <f>IFERROR(VLOOKUP(A5099,'[2]CLASES-TEMPORADA 2022_2023-2023'!$A:$M,12,0),"")</f>
        <v/>
      </c>
      <c r="O5099" s="90" t="str">
        <f>IFERROR(VLOOKUP(A5099,'[2]CLASES-TEMPORADA 2022_2023-2023'!$A:$M,13,0),"")</f>
        <v/>
      </c>
    </row>
    <row r="5100" spans="1:15" s="95" customFormat="1" x14ac:dyDescent="0.2">
      <c r="A5100" s="116">
        <v>371</v>
      </c>
      <c r="B5100" s="90" t="s">
        <v>8750</v>
      </c>
      <c r="C5100" s="90" t="s">
        <v>68</v>
      </c>
      <c r="D5100" s="90" t="s">
        <v>1287</v>
      </c>
      <c r="E5100" s="90" t="s">
        <v>1271</v>
      </c>
      <c r="F5100" s="90" t="s">
        <v>8352</v>
      </c>
      <c r="G5100" s="90" t="s">
        <v>18577</v>
      </c>
      <c r="H5100" s="90" t="s">
        <v>913</v>
      </c>
      <c r="I5100" s="90" t="s">
        <v>2681</v>
      </c>
      <c r="J5100" s="116">
        <v>180</v>
      </c>
      <c r="K5100" s="90" t="s">
        <v>1963</v>
      </c>
      <c r="L5100" s="90" t="s">
        <v>591</v>
      </c>
      <c r="M5100" s="94" t="str">
        <f t="shared" si="82"/>
        <v>CALVO Luis</v>
      </c>
      <c r="N5100" s="94" t="str">
        <f>IFERROR(VLOOKUP(A5100,'[2]CLASES-TEMPORADA 2022_2023-2023'!$A:$M,12,0),"")</f>
        <v/>
      </c>
      <c r="O5100" s="90" t="str">
        <f>IFERROR(VLOOKUP(A5100,'[2]CLASES-TEMPORADA 2022_2023-2023'!$A:$M,13,0),"")</f>
        <v/>
      </c>
    </row>
    <row r="5101" spans="1:15" s="95" customFormat="1" x14ac:dyDescent="0.2">
      <c r="A5101" s="116">
        <v>370</v>
      </c>
      <c r="B5101" s="90" t="s">
        <v>8750</v>
      </c>
      <c r="C5101" s="90" t="s">
        <v>1285</v>
      </c>
      <c r="D5101" s="90" t="s">
        <v>1286</v>
      </c>
      <c r="E5101" s="90" t="s">
        <v>943</v>
      </c>
      <c r="F5101" s="90" t="s">
        <v>8353</v>
      </c>
      <c r="G5101" s="90" t="s">
        <v>18578</v>
      </c>
      <c r="H5101" s="90" t="s">
        <v>909</v>
      </c>
      <c r="I5101" s="90" t="s">
        <v>1128</v>
      </c>
      <c r="J5101" s="116">
        <v>300</v>
      </c>
      <c r="K5101" s="90" t="s">
        <v>1963</v>
      </c>
      <c r="L5101" s="90" t="s">
        <v>587</v>
      </c>
      <c r="M5101" s="94" t="str">
        <f t="shared" si="82"/>
        <v>COCHRAN Jordi</v>
      </c>
      <c r="N5101" s="94" t="str">
        <f>IFERROR(VLOOKUP(A5101,'[2]CLASES-TEMPORADA 2022_2023-2023'!$A:$M,12,0),"")</f>
        <v/>
      </c>
      <c r="O5101" s="90" t="str">
        <f>IFERROR(VLOOKUP(A5101,'[2]CLASES-TEMPORADA 2022_2023-2023'!$A:$M,13,0),"")</f>
        <v/>
      </c>
    </row>
    <row r="5102" spans="1:15" s="95" customFormat="1" x14ac:dyDescent="0.2">
      <c r="A5102" s="116">
        <v>361</v>
      </c>
      <c r="B5102" s="90" t="s">
        <v>8750</v>
      </c>
      <c r="C5102" s="90" t="s">
        <v>8354</v>
      </c>
      <c r="D5102" s="90" t="s">
        <v>81</v>
      </c>
      <c r="E5102" s="90" t="s">
        <v>2151</v>
      </c>
      <c r="F5102" s="90" t="s">
        <v>8355</v>
      </c>
      <c r="G5102" s="90" t="s">
        <v>18579</v>
      </c>
      <c r="H5102" s="90" t="s">
        <v>920</v>
      </c>
      <c r="I5102" s="90" t="s">
        <v>1163</v>
      </c>
      <c r="J5102" s="116">
        <v>61</v>
      </c>
      <c r="K5102" s="90" t="s">
        <v>1963</v>
      </c>
      <c r="L5102" s="90" t="s">
        <v>587</v>
      </c>
      <c r="M5102" s="94" t="str">
        <f t="shared" si="82"/>
        <v>SUES Joan</v>
      </c>
      <c r="N5102" s="94" t="str">
        <f>IFERROR(VLOOKUP(A5102,'[2]CLASES-TEMPORADA 2022_2023-2023'!$A:$M,12,0),"")</f>
        <v/>
      </c>
      <c r="O5102" s="90" t="str">
        <f>IFERROR(VLOOKUP(A5102,'[2]CLASES-TEMPORADA 2022_2023-2023'!$A:$M,13,0),"")</f>
        <v/>
      </c>
    </row>
    <row r="5103" spans="1:15" s="95" customFormat="1" x14ac:dyDescent="0.2">
      <c r="A5103" s="116">
        <v>358</v>
      </c>
      <c r="B5103" s="90" t="s">
        <v>8750</v>
      </c>
      <c r="C5103" s="90" t="s">
        <v>1741</v>
      </c>
      <c r="D5103" s="90" t="s">
        <v>1659</v>
      </c>
      <c r="E5103" s="90" t="s">
        <v>44</v>
      </c>
      <c r="F5103" s="90" t="s">
        <v>8356</v>
      </c>
      <c r="G5103" s="90" t="s">
        <v>18580</v>
      </c>
      <c r="H5103" s="90" t="s">
        <v>920</v>
      </c>
      <c r="I5103" s="90" t="s">
        <v>1117</v>
      </c>
      <c r="J5103" s="116">
        <v>243</v>
      </c>
      <c r="K5103" s="90" t="s">
        <v>1963</v>
      </c>
      <c r="L5103" s="90" t="s">
        <v>587</v>
      </c>
      <c r="M5103" s="94" t="str">
        <f t="shared" si="82"/>
        <v>CASTELLS Francesc</v>
      </c>
      <c r="N5103" s="94" t="str">
        <f>IFERROR(VLOOKUP(A5103,'[2]CLASES-TEMPORADA 2022_2023-2023'!$A:$M,12,0),"")</f>
        <v/>
      </c>
      <c r="O5103" s="90" t="str">
        <f>IFERROR(VLOOKUP(A5103,'[2]CLASES-TEMPORADA 2022_2023-2023'!$A:$M,13,0),"")</f>
        <v/>
      </c>
    </row>
    <row r="5104" spans="1:15" s="95" customFormat="1" x14ac:dyDescent="0.2">
      <c r="A5104" s="116">
        <v>353</v>
      </c>
      <c r="B5104" s="90" t="s">
        <v>10851</v>
      </c>
      <c r="C5104" s="90" t="s">
        <v>31</v>
      </c>
      <c r="D5104" s="90" t="s">
        <v>1283</v>
      </c>
      <c r="E5104" s="90" t="s">
        <v>1284</v>
      </c>
      <c r="F5104" s="90" t="s">
        <v>8357</v>
      </c>
      <c r="G5104" s="90" t="s">
        <v>18581</v>
      </c>
      <c r="H5104" s="90" t="s">
        <v>913</v>
      </c>
      <c r="I5104" s="90" t="s">
        <v>1127</v>
      </c>
      <c r="J5104" s="116">
        <v>67</v>
      </c>
      <c r="K5104" s="90" t="s">
        <v>1963</v>
      </c>
      <c r="L5104" s="90" t="s">
        <v>520</v>
      </c>
      <c r="M5104" s="94" t="str">
        <f t="shared" si="82"/>
        <v>LOPEZ Concepcion</v>
      </c>
      <c r="N5104" s="94" t="str">
        <f>IFERROR(VLOOKUP(A5104,'[2]CLASES-TEMPORADA 2022_2023-2023'!$A:$M,12,0),"")</f>
        <v/>
      </c>
      <c r="O5104" s="90" t="str">
        <f>IFERROR(VLOOKUP(A5104,'[2]CLASES-TEMPORADA 2022_2023-2023'!$A:$M,13,0),"")</f>
        <v/>
      </c>
    </row>
    <row r="5105" spans="1:15" s="95" customFormat="1" x14ac:dyDescent="0.2">
      <c r="A5105" s="116">
        <v>349</v>
      </c>
      <c r="B5105" s="90" t="s">
        <v>8750</v>
      </c>
      <c r="C5105" s="90" t="s">
        <v>1739</v>
      </c>
      <c r="D5105" s="90" t="s">
        <v>1740</v>
      </c>
      <c r="E5105" s="90" t="s">
        <v>2947</v>
      </c>
      <c r="F5105" s="90" t="s">
        <v>8358</v>
      </c>
      <c r="G5105" s="90" t="s">
        <v>18582</v>
      </c>
      <c r="H5105" s="90" t="s">
        <v>909</v>
      </c>
      <c r="I5105" s="90" t="s">
        <v>915</v>
      </c>
      <c r="J5105" s="116">
        <v>37</v>
      </c>
      <c r="K5105" s="90" t="s">
        <v>1963</v>
      </c>
      <c r="L5105" s="90" t="s">
        <v>185</v>
      </c>
      <c r="M5105" s="94" t="str">
        <f t="shared" si="82"/>
        <v>GARCES Benjamin</v>
      </c>
      <c r="N5105" s="94" t="str">
        <f>IFERROR(VLOOKUP(A5105,'[2]CLASES-TEMPORADA 2022_2023-2023'!$A:$M,12,0),"")</f>
        <v/>
      </c>
      <c r="O5105" s="90" t="str">
        <f>IFERROR(VLOOKUP(A5105,'[2]CLASES-TEMPORADA 2022_2023-2023'!$A:$M,13,0),"")</f>
        <v/>
      </c>
    </row>
    <row r="5106" spans="1:15" s="95" customFormat="1" x14ac:dyDescent="0.2">
      <c r="A5106" s="116">
        <v>340</v>
      </c>
      <c r="B5106" s="90" t="s">
        <v>8750</v>
      </c>
      <c r="C5106" s="90" t="s">
        <v>21</v>
      </c>
      <c r="D5106" s="90" t="s">
        <v>1280</v>
      </c>
      <c r="E5106" s="90" t="s">
        <v>3209</v>
      </c>
      <c r="F5106" s="90" t="s">
        <v>8359</v>
      </c>
      <c r="G5106" s="90" t="s">
        <v>18583</v>
      </c>
      <c r="H5106" s="90" t="s">
        <v>913</v>
      </c>
      <c r="I5106" s="90" t="s">
        <v>1125</v>
      </c>
      <c r="J5106" s="116">
        <v>142</v>
      </c>
      <c r="K5106" s="90" t="s">
        <v>1963</v>
      </c>
      <c r="L5106" s="90" t="s">
        <v>593</v>
      </c>
      <c r="M5106" s="94" t="str">
        <f t="shared" si="82"/>
        <v>GARCIA Jose Luis</v>
      </c>
      <c r="N5106" s="94" t="str">
        <f>IFERROR(VLOOKUP(A5106,'[2]CLASES-TEMPORADA 2022_2023-2023'!$A:$M,12,0),"")</f>
        <v/>
      </c>
      <c r="O5106" s="90" t="str">
        <f>IFERROR(VLOOKUP(A5106,'[2]CLASES-TEMPORADA 2022_2023-2023'!$A:$M,13,0),"")</f>
        <v/>
      </c>
    </row>
    <row r="5107" spans="1:15" s="95" customFormat="1" x14ac:dyDescent="0.2">
      <c r="A5107" s="116">
        <v>339</v>
      </c>
      <c r="B5107" s="90" t="s">
        <v>8750</v>
      </c>
      <c r="C5107" s="90" t="s">
        <v>84</v>
      </c>
      <c r="D5107" s="90" t="s">
        <v>8251</v>
      </c>
      <c r="E5107" s="90" t="s">
        <v>3243</v>
      </c>
      <c r="F5107" s="90" t="s">
        <v>8360</v>
      </c>
      <c r="G5107" s="90" t="s">
        <v>18584</v>
      </c>
      <c r="H5107" s="90" t="s">
        <v>909</v>
      </c>
      <c r="I5107" s="90" t="s">
        <v>1143</v>
      </c>
      <c r="J5107" s="116">
        <v>76</v>
      </c>
      <c r="K5107" s="90" t="s">
        <v>1963</v>
      </c>
      <c r="L5107" s="90" t="s">
        <v>583</v>
      </c>
      <c r="M5107" s="94" t="str">
        <f t="shared" si="82"/>
        <v>GONZALEZ Jose Javier</v>
      </c>
      <c r="N5107" s="94" t="str">
        <f>IFERROR(VLOOKUP(A5107,'[2]CLASES-TEMPORADA 2022_2023-2023'!$A:$M,12,0),"")</f>
        <v/>
      </c>
      <c r="O5107" s="90" t="str">
        <f>IFERROR(VLOOKUP(A5107,'[2]CLASES-TEMPORADA 2022_2023-2023'!$A:$M,13,0),"")</f>
        <v/>
      </c>
    </row>
    <row r="5108" spans="1:15" s="95" customFormat="1" x14ac:dyDescent="0.2">
      <c r="A5108" s="116">
        <v>329</v>
      </c>
      <c r="B5108" s="90" t="s">
        <v>8750</v>
      </c>
      <c r="C5108" s="90" t="s">
        <v>78</v>
      </c>
      <c r="D5108" s="90" t="s">
        <v>8361</v>
      </c>
      <c r="E5108" s="90" t="s">
        <v>3004</v>
      </c>
      <c r="F5108" s="90" t="s">
        <v>8362</v>
      </c>
      <c r="G5108" s="90" t="s">
        <v>18585</v>
      </c>
      <c r="H5108" s="90" t="s">
        <v>909</v>
      </c>
      <c r="I5108" s="90" t="s">
        <v>1236</v>
      </c>
      <c r="J5108" s="116">
        <v>10176</v>
      </c>
      <c r="K5108" s="90" t="s">
        <v>1963</v>
      </c>
      <c r="L5108" s="90" t="s">
        <v>587</v>
      </c>
      <c r="M5108" s="94" t="str">
        <f t="shared" si="82"/>
        <v>GUAL Josep</v>
      </c>
      <c r="N5108" s="94" t="str">
        <f>IFERROR(VLOOKUP(A5108,'[2]CLASES-TEMPORADA 2022_2023-2023'!$A:$M,12,0),"")</f>
        <v/>
      </c>
      <c r="O5108" s="90" t="str">
        <f>IFERROR(VLOOKUP(A5108,'[2]CLASES-TEMPORADA 2022_2023-2023'!$A:$M,13,0),"")</f>
        <v/>
      </c>
    </row>
    <row r="5109" spans="1:15" s="95" customFormat="1" x14ac:dyDescent="0.2">
      <c r="A5109" s="116">
        <v>328</v>
      </c>
      <c r="B5109" s="90" t="s">
        <v>8750</v>
      </c>
      <c r="C5109" s="90" t="s">
        <v>4190</v>
      </c>
      <c r="D5109" s="90" t="s">
        <v>1202</v>
      </c>
      <c r="E5109" s="90" t="s">
        <v>45</v>
      </c>
      <c r="F5109" s="90" t="s">
        <v>8363</v>
      </c>
      <c r="G5109" s="90" t="s">
        <v>18586</v>
      </c>
      <c r="H5109" s="90" t="s">
        <v>920</v>
      </c>
      <c r="I5109" s="90" t="s">
        <v>3208</v>
      </c>
      <c r="J5109" s="116">
        <v>10019</v>
      </c>
      <c r="K5109" s="90" t="s">
        <v>1963</v>
      </c>
      <c r="L5109" s="90" t="s">
        <v>602</v>
      </c>
      <c r="M5109" s="94" t="str">
        <f t="shared" si="82"/>
        <v>DEL CAMPO Jose</v>
      </c>
      <c r="N5109" s="94" t="str">
        <f>IFERROR(VLOOKUP(A5109,'[2]CLASES-TEMPORADA 2022_2023-2023'!$A:$M,12,0),"")</f>
        <v/>
      </c>
      <c r="O5109" s="90" t="str">
        <f>IFERROR(VLOOKUP(A5109,'[2]CLASES-TEMPORADA 2022_2023-2023'!$A:$M,13,0),"")</f>
        <v/>
      </c>
    </row>
    <row r="5110" spans="1:15" s="95" customFormat="1" x14ac:dyDescent="0.2">
      <c r="A5110" s="116">
        <v>324</v>
      </c>
      <c r="B5110" s="90" t="s">
        <v>8750</v>
      </c>
      <c r="C5110" s="90" t="s">
        <v>22</v>
      </c>
      <c r="D5110" s="90" t="s">
        <v>1279</v>
      </c>
      <c r="E5110" s="90" t="s">
        <v>45</v>
      </c>
      <c r="F5110" s="90" t="s">
        <v>8364</v>
      </c>
      <c r="G5110" s="90" t="s">
        <v>18587</v>
      </c>
      <c r="H5110" s="90" t="s">
        <v>920</v>
      </c>
      <c r="I5110" s="90" t="s">
        <v>1124</v>
      </c>
      <c r="J5110" s="116">
        <v>175</v>
      </c>
      <c r="K5110" s="90" t="s">
        <v>1963</v>
      </c>
      <c r="L5110" s="90" t="s">
        <v>520</v>
      </c>
      <c r="M5110" s="94" t="str">
        <f t="shared" si="82"/>
        <v>FERNANDEZ Jose</v>
      </c>
      <c r="N5110" s="94" t="str">
        <f>IFERROR(VLOOKUP(A5110,'[2]CLASES-TEMPORADA 2022_2023-2023'!$A:$M,12,0),"")</f>
        <v/>
      </c>
      <c r="O5110" s="90" t="str">
        <f>IFERROR(VLOOKUP(A5110,'[2]CLASES-TEMPORADA 2022_2023-2023'!$A:$M,13,0),"")</f>
        <v/>
      </c>
    </row>
    <row r="5111" spans="1:15" s="95" customFormat="1" x14ac:dyDescent="0.2">
      <c r="A5111" s="116">
        <v>322</v>
      </c>
      <c r="B5111" s="90" t="s">
        <v>8750</v>
      </c>
      <c r="C5111" s="90" t="s">
        <v>1277</v>
      </c>
      <c r="D5111" s="90" t="s">
        <v>1278</v>
      </c>
      <c r="E5111" s="90" t="s">
        <v>148</v>
      </c>
      <c r="F5111" s="90" t="s">
        <v>8365</v>
      </c>
      <c r="G5111" s="90" t="s">
        <v>18588</v>
      </c>
      <c r="H5111" s="90" t="s">
        <v>920</v>
      </c>
      <c r="I5111" s="90" t="s">
        <v>1123</v>
      </c>
      <c r="J5111" s="116">
        <v>87</v>
      </c>
      <c r="K5111" s="90" t="s">
        <v>1963</v>
      </c>
      <c r="L5111" s="90" t="s">
        <v>627</v>
      </c>
      <c r="M5111" s="94" t="str">
        <f t="shared" si="82"/>
        <v>LARRION Jesus Maria</v>
      </c>
      <c r="N5111" s="94" t="str">
        <f>IFERROR(VLOOKUP(A5111,'[2]CLASES-TEMPORADA 2022_2023-2023'!$A:$M,12,0),"")</f>
        <v/>
      </c>
      <c r="O5111" s="90" t="str">
        <f>IFERROR(VLOOKUP(A5111,'[2]CLASES-TEMPORADA 2022_2023-2023'!$A:$M,13,0),"")</f>
        <v/>
      </c>
    </row>
    <row r="5112" spans="1:15" s="95" customFormat="1" x14ac:dyDescent="0.2">
      <c r="A5112" s="116">
        <v>317</v>
      </c>
      <c r="B5112" s="90" t="s">
        <v>8750</v>
      </c>
      <c r="C5112" s="90" t="s">
        <v>18589</v>
      </c>
      <c r="D5112" s="90" t="s">
        <v>927</v>
      </c>
      <c r="E5112" s="90" t="s">
        <v>23</v>
      </c>
      <c r="F5112" s="90" t="s">
        <v>18590</v>
      </c>
      <c r="G5112" s="90" t="s">
        <v>18591</v>
      </c>
      <c r="H5112" s="90" t="s">
        <v>909</v>
      </c>
      <c r="I5112" s="90" t="s">
        <v>1038</v>
      </c>
      <c r="J5112" s="116">
        <v>10392</v>
      </c>
      <c r="K5112" s="90" t="s">
        <v>1963</v>
      </c>
      <c r="L5112" s="90" t="s">
        <v>587</v>
      </c>
      <c r="M5112" s="94" t="str">
        <f t="shared" si="82"/>
        <v>BRU Manuel</v>
      </c>
      <c r="N5112" s="94" t="str">
        <f>IFERROR(VLOOKUP(A5112,'[2]CLASES-TEMPORADA 2022_2023-2023'!$A:$M,12,0),"")</f>
        <v/>
      </c>
      <c r="O5112" s="90" t="str">
        <f>IFERROR(VLOOKUP(A5112,'[2]CLASES-TEMPORADA 2022_2023-2023'!$A:$M,13,0),"")</f>
        <v/>
      </c>
    </row>
    <row r="5113" spans="1:15" s="95" customFormat="1" x14ac:dyDescent="0.2">
      <c r="A5113" s="116">
        <v>312</v>
      </c>
      <c r="B5113" s="90" t="s">
        <v>8750</v>
      </c>
      <c r="C5113" s="90" t="s">
        <v>1357</v>
      </c>
      <c r="D5113" s="90" t="s">
        <v>8366</v>
      </c>
      <c r="E5113" s="90" t="s">
        <v>5595</v>
      </c>
      <c r="F5113" s="90" t="s">
        <v>8367</v>
      </c>
      <c r="G5113" s="90" t="s">
        <v>18592</v>
      </c>
      <c r="H5113" s="90" t="s">
        <v>909</v>
      </c>
      <c r="I5113" s="90" t="s">
        <v>1128</v>
      </c>
      <c r="J5113" s="116">
        <v>300</v>
      </c>
      <c r="K5113" s="90" t="s">
        <v>1963</v>
      </c>
      <c r="L5113" s="90" t="s">
        <v>587</v>
      </c>
      <c r="M5113" s="94" t="str">
        <f t="shared" ref="M5113:M5176" si="83">CONCATENATE(C5113," ",PROPER(E5113))</f>
        <v>BENITO Emilio</v>
      </c>
      <c r="N5113" s="94" t="str">
        <f>IFERROR(VLOOKUP(A5113,'[2]CLASES-TEMPORADA 2022_2023-2023'!$A:$M,12,0),"")</f>
        <v/>
      </c>
      <c r="O5113" s="90" t="str">
        <f>IFERROR(VLOOKUP(A5113,'[2]CLASES-TEMPORADA 2022_2023-2023'!$A:$M,13,0),"")</f>
        <v/>
      </c>
    </row>
    <row r="5114" spans="1:15" s="95" customFormat="1" x14ac:dyDescent="0.2">
      <c r="A5114" s="116">
        <v>311</v>
      </c>
      <c r="B5114" s="90" t="s">
        <v>8750</v>
      </c>
      <c r="C5114" s="90" t="s">
        <v>18593</v>
      </c>
      <c r="D5114" s="90" t="s">
        <v>21</v>
      </c>
      <c r="E5114" s="90" t="s">
        <v>23</v>
      </c>
      <c r="F5114" s="90" t="s">
        <v>18594</v>
      </c>
      <c r="G5114" s="90" t="s">
        <v>18595</v>
      </c>
      <c r="H5114" s="90" t="s">
        <v>909</v>
      </c>
      <c r="I5114" s="90" t="s">
        <v>1117</v>
      </c>
      <c r="J5114" s="116">
        <v>243</v>
      </c>
      <c r="K5114" s="90" t="s">
        <v>1963</v>
      </c>
      <c r="L5114" s="90" t="s">
        <v>587</v>
      </c>
      <c r="M5114" s="94" t="str">
        <f t="shared" si="83"/>
        <v>ALDEA Manuel</v>
      </c>
      <c r="N5114" s="94" t="str">
        <f>IFERROR(VLOOKUP(A5114,'[2]CLASES-TEMPORADA 2022_2023-2023'!$A:$M,12,0),"")</f>
        <v/>
      </c>
      <c r="O5114" s="90" t="str">
        <f>IFERROR(VLOOKUP(A5114,'[2]CLASES-TEMPORADA 2022_2023-2023'!$A:$M,13,0),"")</f>
        <v/>
      </c>
    </row>
    <row r="5115" spans="1:15" s="95" customFormat="1" x14ac:dyDescent="0.2">
      <c r="A5115" s="116">
        <v>310</v>
      </c>
      <c r="B5115" s="90" t="s">
        <v>8750</v>
      </c>
      <c r="C5115" s="90" t="s">
        <v>83</v>
      </c>
      <c r="D5115" s="90" t="s">
        <v>4007</v>
      </c>
      <c r="E5115" s="90" t="s">
        <v>8368</v>
      </c>
      <c r="F5115" s="90" t="s">
        <v>8369</v>
      </c>
      <c r="G5115" s="90" t="s">
        <v>18596</v>
      </c>
      <c r="H5115" s="90" t="s">
        <v>909</v>
      </c>
      <c r="I5115" s="90" t="s">
        <v>1143</v>
      </c>
      <c r="J5115" s="116">
        <v>76</v>
      </c>
      <c r="K5115" s="90" t="s">
        <v>1963</v>
      </c>
      <c r="L5115" s="90" t="s">
        <v>583</v>
      </c>
      <c r="M5115" s="94" t="str">
        <f t="shared" si="83"/>
        <v>NIETO Paz Bautista Jose</v>
      </c>
      <c r="N5115" s="94" t="str">
        <f>IFERROR(VLOOKUP(A5115,'[2]CLASES-TEMPORADA 2022_2023-2023'!$A:$M,12,0),"")</f>
        <v/>
      </c>
      <c r="O5115" s="90" t="str">
        <f>IFERROR(VLOOKUP(A5115,'[2]CLASES-TEMPORADA 2022_2023-2023'!$A:$M,13,0),"")</f>
        <v/>
      </c>
    </row>
    <row r="5116" spans="1:15" s="95" customFormat="1" x14ac:dyDescent="0.2">
      <c r="A5116" s="116">
        <v>304</v>
      </c>
      <c r="B5116" s="90" t="s">
        <v>8750</v>
      </c>
      <c r="C5116" s="90" t="s">
        <v>8370</v>
      </c>
      <c r="D5116" s="90" t="s">
        <v>8371</v>
      </c>
      <c r="E5116" s="90" t="s">
        <v>2151</v>
      </c>
      <c r="F5116" s="90" t="s">
        <v>8372</v>
      </c>
      <c r="G5116" s="90" t="s">
        <v>18597</v>
      </c>
      <c r="H5116" s="90" t="s">
        <v>909</v>
      </c>
      <c r="I5116" s="90" t="s">
        <v>1170</v>
      </c>
      <c r="J5116" s="116">
        <v>406</v>
      </c>
      <c r="K5116" s="90" t="s">
        <v>1963</v>
      </c>
      <c r="L5116" s="90" t="s">
        <v>587</v>
      </c>
      <c r="M5116" s="94" t="str">
        <f t="shared" si="83"/>
        <v>PAREJA Joan</v>
      </c>
      <c r="N5116" s="94" t="str">
        <f>IFERROR(VLOOKUP(A5116,'[2]CLASES-TEMPORADA 2022_2023-2023'!$A:$M,12,0),"")</f>
        <v/>
      </c>
      <c r="O5116" s="90" t="str">
        <f>IFERROR(VLOOKUP(A5116,'[2]CLASES-TEMPORADA 2022_2023-2023'!$A:$M,13,0),"")</f>
        <v/>
      </c>
    </row>
    <row r="5117" spans="1:15" s="95" customFormat="1" x14ac:dyDescent="0.2">
      <c r="A5117" s="116">
        <v>298</v>
      </c>
      <c r="B5117" s="90" t="s">
        <v>8750</v>
      </c>
      <c r="C5117" s="90" t="s">
        <v>6787</v>
      </c>
      <c r="D5117" s="90" t="s">
        <v>2215</v>
      </c>
      <c r="E5117" s="90" t="s">
        <v>7182</v>
      </c>
      <c r="F5117" s="90" t="s">
        <v>18598</v>
      </c>
      <c r="G5117" s="90" t="s">
        <v>18599</v>
      </c>
      <c r="H5117" s="90" t="s">
        <v>920</v>
      </c>
      <c r="I5117" s="90" t="s">
        <v>1134</v>
      </c>
      <c r="J5117" s="116">
        <v>347</v>
      </c>
      <c r="K5117" s="90" t="s">
        <v>1963</v>
      </c>
      <c r="L5117" s="90" t="s">
        <v>591</v>
      </c>
      <c r="M5117" s="94" t="str">
        <f t="shared" si="83"/>
        <v>DE HARO Jesus Manuel</v>
      </c>
      <c r="N5117" s="94" t="str">
        <f>IFERROR(VLOOKUP(A5117,'[2]CLASES-TEMPORADA 2022_2023-2023'!$A:$M,12,0),"")</f>
        <v/>
      </c>
      <c r="O5117" s="90" t="str">
        <f>IFERROR(VLOOKUP(A5117,'[2]CLASES-TEMPORADA 2022_2023-2023'!$A:$M,13,0),"")</f>
        <v/>
      </c>
    </row>
    <row r="5118" spans="1:15" s="95" customFormat="1" x14ac:dyDescent="0.2">
      <c r="A5118" s="116">
        <v>290</v>
      </c>
      <c r="B5118" s="90" t="s">
        <v>8750</v>
      </c>
      <c r="C5118" s="90" t="s">
        <v>1433</v>
      </c>
      <c r="D5118" s="90" t="s">
        <v>101</v>
      </c>
      <c r="E5118" s="90" t="s">
        <v>79</v>
      </c>
      <c r="F5118" s="90" t="s">
        <v>8373</v>
      </c>
      <c r="G5118" s="90" t="s">
        <v>18600</v>
      </c>
      <c r="H5118" s="90" t="s">
        <v>920</v>
      </c>
      <c r="I5118" s="90" t="s">
        <v>921</v>
      </c>
      <c r="J5118" s="116">
        <v>78</v>
      </c>
      <c r="K5118" s="90" t="s">
        <v>1963</v>
      </c>
      <c r="L5118" s="90" t="s">
        <v>583</v>
      </c>
      <c r="M5118" s="94" t="str">
        <f t="shared" si="83"/>
        <v>MALDONADO Miguel</v>
      </c>
      <c r="N5118" s="94" t="str">
        <f>IFERROR(VLOOKUP(A5118,'[2]CLASES-TEMPORADA 2022_2023-2023'!$A:$M,12,0),"")</f>
        <v/>
      </c>
      <c r="O5118" s="90" t="str">
        <f>IFERROR(VLOOKUP(A5118,'[2]CLASES-TEMPORADA 2022_2023-2023'!$A:$M,13,0),"")</f>
        <v/>
      </c>
    </row>
    <row r="5119" spans="1:15" s="95" customFormat="1" x14ac:dyDescent="0.2">
      <c r="A5119" s="116">
        <v>281</v>
      </c>
      <c r="B5119" s="90" t="s">
        <v>8750</v>
      </c>
      <c r="C5119" s="90" t="s">
        <v>1535</v>
      </c>
      <c r="D5119" s="90" t="s">
        <v>1523</v>
      </c>
      <c r="E5119" s="90" t="s">
        <v>943</v>
      </c>
      <c r="F5119" s="90" t="s">
        <v>8374</v>
      </c>
      <c r="G5119" s="90" t="s">
        <v>18601</v>
      </c>
      <c r="H5119" s="90" t="s">
        <v>909</v>
      </c>
      <c r="I5119" s="90" t="s">
        <v>937</v>
      </c>
      <c r="J5119" s="116">
        <v>248</v>
      </c>
      <c r="K5119" s="90" t="s">
        <v>1963</v>
      </c>
      <c r="L5119" s="90" t="s">
        <v>587</v>
      </c>
      <c r="M5119" s="94" t="str">
        <f t="shared" si="83"/>
        <v>FONT Jordi</v>
      </c>
      <c r="N5119" s="94" t="str">
        <f>IFERROR(VLOOKUP(A5119,'[2]CLASES-TEMPORADA 2022_2023-2023'!$A:$M,12,0),"")</f>
        <v/>
      </c>
      <c r="O5119" s="90" t="str">
        <f>IFERROR(VLOOKUP(A5119,'[2]CLASES-TEMPORADA 2022_2023-2023'!$A:$M,13,0),"")</f>
        <v/>
      </c>
    </row>
    <row r="5120" spans="1:15" s="95" customFormat="1" x14ac:dyDescent="0.2">
      <c r="A5120" s="116">
        <v>279</v>
      </c>
      <c r="B5120" s="90" t="s">
        <v>8750</v>
      </c>
      <c r="C5120" s="90" t="s">
        <v>7917</v>
      </c>
      <c r="D5120" s="90" t="s">
        <v>8375</v>
      </c>
      <c r="E5120" s="90" t="s">
        <v>7519</v>
      </c>
      <c r="F5120" s="90" t="s">
        <v>8376</v>
      </c>
      <c r="G5120" s="90" t="s">
        <v>18602</v>
      </c>
      <c r="H5120" s="90" t="s">
        <v>909</v>
      </c>
      <c r="I5120" s="90" t="s">
        <v>1181</v>
      </c>
      <c r="J5120" s="116">
        <v>293</v>
      </c>
      <c r="K5120" s="90" t="s">
        <v>1963</v>
      </c>
      <c r="L5120" s="90" t="s">
        <v>587</v>
      </c>
      <c r="M5120" s="94" t="str">
        <f t="shared" si="83"/>
        <v>NOLIS Josep Mª</v>
      </c>
      <c r="N5120" s="94" t="str">
        <f>IFERROR(VLOOKUP(A5120,'[2]CLASES-TEMPORADA 2022_2023-2023'!$A:$M,12,0),"")</f>
        <v/>
      </c>
      <c r="O5120" s="90" t="str">
        <f>IFERROR(VLOOKUP(A5120,'[2]CLASES-TEMPORADA 2022_2023-2023'!$A:$M,13,0),"")</f>
        <v/>
      </c>
    </row>
    <row r="5121" spans="1:15" s="95" customFormat="1" x14ac:dyDescent="0.2">
      <c r="A5121" s="116">
        <v>262</v>
      </c>
      <c r="B5121" s="90" t="s">
        <v>8750</v>
      </c>
      <c r="C5121" s="90" t="s">
        <v>4111</v>
      </c>
      <c r="D5121" s="90" t="s">
        <v>36</v>
      </c>
      <c r="E5121" s="90" t="s">
        <v>23</v>
      </c>
      <c r="F5121" s="90" t="s">
        <v>8377</v>
      </c>
      <c r="G5121" s="90" t="s">
        <v>18603</v>
      </c>
      <c r="H5121" s="90" t="s">
        <v>920</v>
      </c>
      <c r="I5121" s="90" t="s">
        <v>1130</v>
      </c>
      <c r="J5121" s="116">
        <v>58</v>
      </c>
      <c r="K5121" s="90" t="s">
        <v>1963</v>
      </c>
      <c r="L5121" s="90" t="s">
        <v>184</v>
      </c>
      <c r="M5121" s="94" t="str">
        <f t="shared" si="83"/>
        <v>ESTEBAN Manuel</v>
      </c>
      <c r="N5121" s="94" t="str">
        <f>IFERROR(VLOOKUP(A5121,'[2]CLASES-TEMPORADA 2022_2023-2023'!$A:$M,12,0),"")</f>
        <v/>
      </c>
      <c r="O5121" s="90" t="str">
        <f>IFERROR(VLOOKUP(A5121,'[2]CLASES-TEMPORADA 2022_2023-2023'!$A:$M,13,0),"")</f>
        <v/>
      </c>
    </row>
    <row r="5122" spans="1:15" s="95" customFormat="1" x14ac:dyDescent="0.2">
      <c r="A5122" s="116">
        <v>261</v>
      </c>
      <c r="B5122" s="90" t="s">
        <v>8750</v>
      </c>
      <c r="C5122" s="90" t="s">
        <v>2147</v>
      </c>
      <c r="D5122" s="90" t="s">
        <v>84</v>
      </c>
      <c r="E5122" s="90" t="s">
        <v>2040</v>
      </c>
      <c r="F5122" s="90" t="s">
        <v>8378</v>
      </c>
      <c r="G5122" s="90" t="s">
        <v>18604</v>
      </c>
      <c r="H5122" s="90" t="s">
        <v>909</v>
      </c>
      <c r="I5122" s="90" t="s">
        <v>921</v>
      </c>
      <c r="J5122" s="116">
        <v>78</v>
      </c>
      <c r="K5122" s="90" t="s">
        <v>1963</v>
      </c>
      <c r="L5122" s="90" t="s">
        <v>583</v>
      </c>
      <c r="M5122" s="94" t="str">
        <f t="shared" si="83"/>
        <v>BUSTAMANTE Juan</v>
      </c>
      <c r="N5122" s="94" t="str">
        <f>IFERROR(VLOOKUP(A5122,'[2]CLASES-TEMPORADA 2022_2023-2023'!$A:$M,12,0),"")</f>
        <v/>
      </c>
      <c r="O5122" s="90" t="str">
        <f>IFERROR(VLOOKUP(A5122,'[2]CLASES-TEMPORADA 2022_2023-2023'!$A:$M,13,0),"")</f>
        <v/>
      </c>
    </row>
    <row r="5123" spans="1:15" s="95" customFormat="1" x14ac:dyDescent="0.2">
      <c r="A5123" s="116">
        <v>260</v>
      </c>
      <c r="B5123" s="90" t="s">
        <v>8750</v>
      </c>
      <c r="C5123" s="90" t="s">
        <v>1725</v>
      </c>
      <c r="D5123" s="90" t="s">
        <v>26</v>
      </c>
      <c r="E5123" s="90" t="s">
        <v>8379</v>
      </c>
      <c r="F5123" s="90" t="s">
        <v>8380</v>
      </c>
      <c r="G5123" s="90" t="s">
        <v>18605</v>
      </c>
      <c r="H5123" s="90" t="s">
        <v>909</v>
      </c>
      <c r="I5123" s="90" t="s">
        <v>1117</v>
      </c>
      <c r="J5123" s="116">
        <v>243</v>
      </c>
      <c r="K5123" s="90" t="s">
        <v>1963</v>
      </c>
      <c r="L5123" s="90" t="s">
        <v>587</v>
      </c>
      <c r="M5123" s="94" t="str">
        <f t="shared" si="83"/>
        <v>ESPINOSA Luis Armando</v>
      </c>
      <c r="N5123" s="94" t="str">
        <f>IFERROR(VLOOKUP(A5123,'[2]CLASES-TEMPORADA 2022_2023-2023'!$A:$M,12,0),"")</f>
        <v/>
      </c>
      <c r="O5123" s="90" t="str">
        <f>IFERROR(VLOOKUP(A5123,'[2]CLASES-TEMPORADA 2022_2023-2023'!$A:$M,13,0),"")</f>
        <v/>
      </c>
    </row>
    <row r="5124" spans="1:15" s="95" customFormat="1" x14ac:dyDescent="0.2">
      <c r="A5124" s="116">
        <v>242</v>
      </c>
      <c r="B5124" s="90" t="s">
        <v>8750</v>
      </c>
      <c r="C5124" s="90" t="s">
        <v>1274</v>
      </c>
      <c r="D5124" s="90" t="s">
        <v>135</v>
      </c>
      <c r="E5124" s="90" t="s">
        <v>64</v>
      </c>
      <c r="F5124" s="90" t="s">
        <v>8381</v>
      </c>
      <c r="G5124" s="90" t="s">
        <v>18606</v>
      </c>
      <c r="H5124" s="90" t="s">
        <v>909</v>
      </c>
      <c r="I5124" s="90" t="s">
        <v>1121</v>
      </c>
      <c r="J5124" s="116">
        <v>64</v>
      </c>
      <c r="K5124" s="90" t="s">
        <v>1963</v>
      </c>
      <c r="L5124" s="90" t="s">
        <v>520</v>
      </c>
      <c r="M5124" s="94" t="str">
        <f t="shared" si="83"/>
        <v>MONROY Francisco</v>
      </c>
      <c r="N5124" s="94" t="str">
        <f>IFERROR(VLOOKUP(A5124,'[2]CLASES-TEMPORADA 2022_2023-2023'!$A:$M,12,0),"")</f>
        <v/>
      </c>
      <c r="O5124" s="90" t="str">
        <f>IFERROR(VLOOKUP(A5124,'[2]CLASES-TEMPORADA 2022_2023-2023'!$A:$M,13,0),"")</f>
        <v/>
      </c>
    </row>
    <row r="5125" spans="1:15" s="95" customFormat="1" x14ac:dyDescent="0.2">
      <c r="A5125" s="116">
        <v>237</v>
      </c>
      <c r="B5125" s="90" t="s">
        <v>8750</v>
      </c>
      <c r="C5125" s="90" t="s">
        <v>1739</v>
      </c>
      <c r="D5125" s="90" t="s">
        <v>56</v>
      </c>
      <c r="E5125" s="90" t="s">
        <v>1379</v>
      </c>
      <c r="F5125" s="90" t="s">
        <v>8382</v>
      </c>
      <c r="G5125" s="90" t="s">
        <v>18607</v>
      </c>
      <c r="H5125" s="90" t="s">
        <v>920</v>
      </c>
      <c r="I5125" s="90" t="s">
        <v>1213</v>
      </c>
      <c r="J5125" s="116">
        <v>10149</v>
      </c>
      <c r="K5125" s="90" t="s">
        <v>1963</v>
      </c>
      <c r="L5125" s="90" t="s">
        <v>587</v>
      </c>
      <c r="M5125" s="94" t="str">
        <f t="shared" si="83"/>
        <v>GARCES Lorenzo</v>
      </c>
      <c r="N5125" s="94" t="str">
        <f>IFERROR(VLOOKUP(A5125,'[2]CLASES-TEMPORADA 2022_2023-2023'!$A:$M,12,0),"")</f>
        <v/>
      </c>
      <c r="O5125" s="90" t="str">
        <f>IFERROR(VLOOKUP(A5125,'[2]CLASES-TEMPORADA 2022_2023-2023'!$A:$M,13,0),"")</f>
        <v/>
      </c>
    </row>
    <row r="5126" spans="1:15" s="95" customFormat="1" x14ac:dyDescent="0.2">
      <c r="A5126" s="116">
        <v>225</v>
      </c>
      <c r="B5126" s="90" t="s">
        <v>8750</v>
      </c>
      <c r="C5126" s="90" t="s">
        <v>84</v>
      </c>
      <c r="D5126" s="90" t="s">
        <v>46</v>
      </c>
      <c r="E5126" s="90" t="s">
        <v>105</v>
      </c>
      <c r="F5126" s="90" t="s">
        <v>8383</v>
      </c>
      <c r="G5126" s="90" t="s">
        <v>18608</v>
      </c>
      <c r="H5126" s="90" t="s">
        <v>920</v>
      </c>
      <c r="I5126" s="90" t="s">
        <v>1127</v>
      </c>
      <c r="J5126" s="116">
        <v>67</v>
      </c>
      <c r="K5126" s="90" t="s">
        <v>1963</v>
      </c>
      <c r="L5126" s="90" t="s">
        <v>520</v>
      </c>
      <c r="M5126" s="94" t="str">
        <f t="shared" si="83"/>
        <v>GONZALEZ Francisco Javier</v>
      </c>
      <c r="N5126" s="94" t="str">
        <f>IFERROR(VLOOKUP(A5126,'[2]CLASES-TEMPORADA 2022_2023-2023'!$A:$M,12,0),"")</f>
        <v/>
      </c>
      <c r="O5126" s="90" t="str">
        <f>IFERROR(VLOOKUP(A5126,'[2]CLASES-TEMPORADA 2022_2023-2023'!$A:$M,13,0),"")</f>
        <v/>
      </c>
    </row>
    <row r="5127" spans="1:15" s="95" customFormat="1" x14ac:dyDescent="0.2">
      <c r="A5127" s="116">
        <v>218</v>
      </c>
      <c r="B5127" s="90" t="s">
        <v>8750</v>
      </c>
      <c r="C5127" s="90" t="s">
        <v>2260</v>
      </c>
      <c r="D5127" s="90" t="s">
        <v>1381</v>
      </c>
      <c r="E5127" s="90" t="s">
        <v>43</v>
      </c>
      <c r="F5127" s="90" t="s">
        <v>8384</v>
      </c>
      <c r="G5127" s="90" t="s">
        <v>18609</v>
      </c>
      <c r="H5127" s="90" t="s">
        <v>909</v>
      </c>
      <c r="I5127" s="90" t="s">
        <v>1128</v>
      </c>
      <c r="J5127" s="116">
        <v>300</v>
      </c>
      <c r="K5127" s="90" t="s">
        <v>1963</v>
      </c>
      <c r="L5127" s="90" t="s">
        <v>587</v>
      </c>
      <c r="M5127" s="94" t="str">
        <f t="shared" si="83"/>
        <v>ALEMANY Antonio</v>
      </c>
      <c r="N5127" s="94" t="str">
        <f>IFERROR(VLOOKUP(A5127,'[2]CLASES-TEMPORADA 2022_2023-2023'!$A:$M,12,0),"")</f>
        <v/>
      </c>
      <c r="O5127" s="90" t="str">
        <f>IFERROR(VLOOKUP(A5127,'[2]CLASES-TEMPORADA 2022_2023-2023'!$A:$M,13,0),"")</f>
        <v/>
      </c>
    </row>
    <row r="5128" spans="1:15" s="95" customFormat="1" x14ac:dyDescent="0.2">
      <c r="A5128" s="116">
        <v>216</v>
      </c>
      <c r="B5128" s="90" t="s">
        <v>8750</v>
      </c>
      <c r="C5128" s="90" t="s">
        <v>3102</v>
      </c>
      <c r="D5128" s="90" t="s">
        <v>2982</v>
      </c>
      <c r="E5128" s="90" t="s">
        <v>45</v>
      </c>
      <c r="F5128" s="90" t="s">
        <v>18610</v>
      </c>
      <c r="G5128" s="90" t="s">
        <v>18611</v>
      </c>
      <c r="H5128" s="90" t="s">
        <v>920</v>
      </c>
      <c r="I5128" s="90" t="s">
        <v>1130</v>
      </c>
      <c r="J5128" s="116">
        <v>58</v>
      </c>
      <c r="K5128" s="90" t="s">
        <v>1963</v>
      </c>
      <c r="L5128" s="90" t="s">
        <v>184</v>
      </c>
      <c r="M5128" s="94" t="str">
        <f t="shared" si="83"/>
        <v>MARTI Jose</v>
      </c>
      <c r="N5128" s="94">
        <f>IFERROR(VLOOKUP(A5128,'[2]CLASES-TEMPORADA 2022_2023-2023'!$A:$M,12,0),"")</f>
        <v>-1</v>
      </c>
      <c r="O5128" s="90">
        <f>IFERROR(VLOOKUP(A5128,'[2]CLASES-TEMPORADA 2022_2023-2023'!$A:$M,13,0),"")</f>
        <v>0</v>
      </c>
    </row>
    <row r="5129" spans="1:15" s="95" customFormat="1" x14ac:dyDescent="0.2">
      <c r="A5129" s="116">
        <v>207</v>
      </c>
      <c r="B5129" s="90" t="s">
        <v>8750</v>
      </c>
      <c r="C5129" s="90" t="s">
        <v>18612</v>
      </c>
      <c r="D5129" s="90" t="s">
        <v>25</v>
      </c>
      <c r="E5129" s="90" t="s">
        <v>45</v>
      </c>
      <c r="F5129" s="90" t="s">
        <v>18613</v>
      </c>
      <c r="G5129" s="90" t="s">
        <v>18614</v>
      </c>
      <c r="H5129" s="90" t="s">
        <v>909</v>
      </c>
      <c r="I5129" s="90" t="s">
        <v>1143</v>
      </c>
      <c r="J5129" s="116">
        <v>76</v>
      </c>
      <c r="K5129" s="90" t="s">
        <v>1963</v>
      </c>
      <c r="L5129" s="90" t="s">
        <v>583</v>
      </c>
      <c r="M5129" s="94" t="str">
        <f t="shared" si="83"/>
        <v>PASERO Jose</v>
      </c>
      <c r="N5129" s="94" t="str">
        <f>IFERROR(VLOOKUP(A5129,'[2]CLASES-TEMPORADA 2022_2023-2023'!$A:$M,12,0),"")</f>
        <v/>
      </c>
      <c r="O5129" s="90" t="str">
        <f>IFERROR(VLOOKUP(A5129,'[2]CLASES-TEMPORADA 2022_2023-2023'!$A:$M,13,0),"")</f>
        <v/>
      </c>
    </row>
    <row r="5130" spans="1:15" s="95" customFormat="1" x14ac:dyDescent="0.2">
      <c r="A5130" s="116">
        <v>199</v>
      </c>
      <c r="B5130" s="90" t="s">
        <v>8750</v>
      </c>
      <c r="C5130" s="90" t="s">
        <v>21</v>
      </c>
      <c r="D5130" s="90" t="s">
        <v>29</v>
      </c>
      <c r="E5130" s="90" t="s">
        <v>1271</v>
      </c>
      <c r="F5130" s="90" t="s">
        <v>8385</v>
      </c>
      <c r="G5130" s="90" t="s">
        <v>18615</v>
      </c>
      <c r="H5130" s="90" t="s">
        <v>913</v>
      </c>
      <c r="I5130" s="90" t="s">
        <v>921</v>
      </c>
      <c r="J5130" s="116">
        <v>78</v>
      </c>
      <c r="K5130" s="90" t="s">
        <v>1963</v>
      </c>
      <c r="L5130" s="90" t="s">
        <v>583</v>
      </c>
      <c r="M5130" s="94" t="str">
        <f t="shared" si="83"/>
        <v>GARCIA Luis</v>
      </c>
      <c r="N5130" s="94" t="str">
        <f>IFERROR(VLOOKUP(A5130,'[2]CLASES-TEMPORADA 2022_2023-2023'!$A:$M,12,0),"")</f>
        <v/>
      </c>
      <c r="O5130" s="90" t="str">
        <f>IFERROR(VLOOKUP(A5130,'[2]CLASES-TEMPORADA 2022_2023-2023'!$A:$M,13,0),"")</f>
        <v/>
      </c>
    </row>
    <row r="5131" spans="1:15" s="95" customFormat="1" x14ac:dyDescent="0.2">
      <c r="A5131" s="116">
        <v>193</v>
      </c>
      <c r="B5131" s="90" t="s">
        <v>8750</v>
      </c>
      <c r="C5131" s="90" t="s">
        <v>1734</v>
      </c>
      <c r="D5131" s="90" t="s">
        <v>1735</v>
      </c>
      <c r="E5131" s="90" t="s">
        <v>52</v>
      </c>
      <c r="F5131" s="90" t="s">
        <v>8386</v>
      </c>
      <c r="G5131" s="90" t="s">
        <v>18616</v>
      </c>
      <c r="H5131" s="90" t="s">
        <v>909</v>
      </c>
      <c r="I5131" s="90" t="s">
        <v>955</v>
      </c>
      <c r="J5131" s="116">
        <v>331</v>
      </c>
      <c r="K5131" s="90" t="s">
        <v>1963</v>
      </c>
      <c r="L5131" s="90" t="s">
        <v>588</v>
      </c>
      <c r="M5131" s="94" t="str">
        <f t="shared" si="83"/>
        <v>ECHEVERRIA Jose Antonio</v>
      </c>
      <c r="N5131" s="94" t="str">
        <f>IFERROR(VLOOKUP(A5131,'[2]CLASES-TEMPORADA 2022_2023-2023'!$A:$M,12,0),"")</f>
        <v/>
      </c>
      <c r="O5131" s="90" t="str">
        <f>IFERROR(VLOOKUP(A5131,'[2]CLASES-TEMPORADA 2022_2023-2023'!$A:$M,13,0),"")</f>
        <v/>
      </c>
    </row>
    <row r="5132" spans="1:15" s="95" customFormat="1" x14ac:dyDescent="0.2">
      <c r="A5132" s="116">
        <v>176</v>
      </c>
      <c r="B5132" s="90" t="s">
        <v>8750</v>
      </c>
      <c r="C5132" s="90" t="s">
        <v>3488</v>
      </c>
      <c r="D5132" s="90" t="s">
        <v>8387</v>
      </c>
      <c r="E5132" s="90" t="s">
        <v>58</v>
      </c>
      <c r="F5132" s="90" t="s">
        <v>8388</v>
      </c>
      <c r="G5132" s="90" t="s">
        <v>18617</v>
      </c>
      <c r="H5132" s="90" t="s">
        <v>909</v>
      </c>
      <c r="I5132" s="90" t="s">
        <v>1143</v>
      </c>
      <c r="J5132" s="116">
        <v>76</v>
      </c>
      <c r="K5132" s="90" t="s">
        <v>1963</v>
      </c>
      <c r="L5132" s="90" t="s">
        <v>583</v>
      </c>
      <c r="M5132" s="94" t="str">
        <f t="shared" si="83"/>
        <v>MERINO Angel</v>
      </c>
      <c r="N5132" s="94" t="str">
        <f>IFERROR(VLOOKUP(A5132,'[2]CLASES-TEMPORADA 2022_2023-2023'!$A:$M,12,0),"")</f>
        <v/>
      </c>
      <c r="O5132" s="90" t="str">
        <f>IFERROR(VLOOKUP(A5132,'[2]CLASES-TEMPORADA 2022_2023-2023'!$A:$M,13,0),"")</f>
        <v/>
      </c>
    </row>
    <row r="5133" spans="1:15" s="95" customFormat="1" x14ac:dyDescent="0.2">
      <c r="A5133" s="116">
        <v>175</v>
      </c>
      <c r="B5133" s="90" t="s">
        <v>8750</v>
      </c>
      <c r="C5133" s="90" t="s">
        <v>1268</v>
      </c>
      <c r="D5133" s="90" t="s">
        <v>61</v>
      </c>
      <c r="E5133" s="90" t="s">
        <v>5339</v>
      </c>
      <c r="F5133" s="90" t="s">
        <v>8389</v>
      </c>
      <c r="G5133" s="90" t="s">
        <v>18618</v>
      </c>
      <c r="H5133" s="90" t="s">
        <v>909</v>
      </c>
      <c r="I5133" s="90" t="s">
        <v>937</v>
      </c>
      <c r="J5133" s="116">
        <v>248</v>
      </c>
      <c r="K5133" s="90" t="s">
        <v>1963</v>
      </c>
      <c r="L5133" s="90" t="s">
        <v>587</v>
      </c>
      <c r="M5133" s="94" t="str">
        <f t="shared" si="83"/>
        <v>PUIG Jaume</v>
      </c>
      <c r="N5133" s="94" t="str">
        <f>IFERROR(VLOOKUP(A5133,'[2]CLASES-TEMPORADA 2022_2023-2023'!$A:$M,12,0),"")</f>
        <v/>
      </c>
      <c r="O5133" s="90" t="str">
        <f>IFERROR(VLOOKUP(A5133,'[2]CLASES-TEMPORADA 2022_2023-2023'!$A:$M,13,0),"")</f>
        <v/>
      </c>
    </row>
    <row r="5134" spans="1:15" s="95" customFormat="1" x14ac:dyDescent="0.2">
      <c r="A5134" s="116">
        <v>164</v>
      </c>
      <c r="B5134" s="90" t="s">
        <v>8750</v>
      </c>
      <c r="C5134" s="90" t="s">
        <v>1554</v>
      </c>
      <c r="D5134" s="90" t="s">
        <v>18619</v>
      </c>
      <c r="E5134" s="90" t="s">
        <v>1459</v>
      </c>
      <c r="F5134" s="90" t="s">
        <v>18620</v>
      </c>
      <c r="G5134" s="90" t="s">
        <v>18621</v>
      </c>
      <c r="H5134" s="90" t="s">
        <v>913</v>
      </c>
      <c r="I5134" s="90" t="s">
        <v>1130</v>
      </c>
      <c r="J5134" s="116">
        <v>58</v>
      </c>
      <c r="K5134" s="90" t="s">
        <v>1963</v>
      </c>
      <c r="L5134" s="90" t="s">
        <v>184</v>
      </c>
      <c r="M5134" s="94" t="str">
        <f t="shared" si="83"/>
        <v>FULLANA Guillem</v>
      </c>
      <c r="N5134" s="94" t="str">
        <f>IFERROR(VLOOKUP(A5134,'[2]CLASES-TEMPORADA 2022_2023-2023'!$A:$M,12,0),"")</f>
        <v/>
      </c>
      <c r="O5134" s="90" t="str">
        <f>IFERROR(VLOOKUP(A5134,'[2]CLASES-TEMPORADA 2022_2023-2023'!$A:$M,13,0),"")</f>
        <v/>
      </c>
    </row>
    <row r="5135" spans="1:15" s="95" customFormat="1" x14ac:dyDescent="0.2">
      <c r="A5135" s="116">
        <v>158</v>
      </c>
      <c r="B5135" s="90" t="s">
        <v>8750</v>
      </c>
      <c r="C5135" s="90" t="s">
        <v>8390</v>
      </c>
      <c r="D5135" s="90" t="s">
        <v>8391</v>
      </c>
      <c r="E5135" s="90" t="s">
        <v>943</v>
      </c>
      <c r="F5135" s="90" t="s">
        <v>8392</v>
      </c>
      <c r="G5135" s="90" t="s">
        <v>18622</v>
      </c>
      <c r="H5135" s="90" t="s">
        <v>909</v>
      </c>
      <c r="I5135" s="90" t="s">
        <v>1128</v>
      </c>
      <c r="J5135" s="116">
        <v>300</v>
      </c>
      <c r="K5135" s="90" t="s">
        <v>1963</v>
      </c>
      <c r="L5135" s="90" t="s">
        <v>587</v>
      </c>
      <c r="M5135" s="94" t="str">
        <f t="shared" si="83"/>
        <v>RINS Jordi</v>
      </c>
      <c r="N5135" s="94" t="str">
        <f>IFERROR(VLOOKUP(A5135,'[2]CLASES-TEMPORADA 2022_2023-2023'!$A:$M,12,0),"")</f>
        <v/>
      </c>
      <c r="O5135" s="90" t="str">
        <f>IFERROR(VLOOKUP(A5135,'[2]CLASES-TEMPORADA 2022_2023-2023'!$A:$M,13,0),"")</f>
        <v/>
      </c>
    </row>
    <row r="5136" spans="1:15" s="95" customFormat="1" x14ac:dyDescent="0.2">
      <c r="A5136" s="116">
        <v>153</v>
      </c>
      <c r="B5136" s="90" t="s">
        <v>8750</v>
      </c>
      <c r="C5136" s="90" t="s">
        <v>8393</v>
      </c>
      <c r="D5136" s="90" t="s">
        <v>2757</v>
      </c>
      <c r="E5136" s="90" t="s">
        <v>2151</v>
      </c>
      <c r="F5136" s="90" t="s">
        <v>8394</v>
      </c>
      <c r="G5136" s="90" t="s">
        <v>18623</v>
      </c>
      <c r="H5136" s="90" t="s">
        <v>909</v>
      </c>
      <c r="I5136" s="90" t="s">
        <v>1117</v>
      </c>
      <c r="J5136" s="116">
        <v>243</v>
      </c>
      <c r="K5136" s="90" t="s">
        <v>1963</v>
      </c>
      <c r="L5136" s="90" t="s">
        <v>587</v>
      </c>
      <c r="M5136" s="94" t="str">
        <f t="shared" si="83"/>
        <v>REDON Joan</v>
      </c>
      <c r="N5136" s="94" t="str">
        <f>IFERROR(VLOOKUP(A5136,'[2]CLASES-TEMPORADA 2022_2023-2023'!$A:$M,12,0),"")</f>
        <v/>
      </c>
      <c r="O5136" s="90" t="str">
        <f>IFERROR(VLOOKUP(A5136,'[2]CLASES-TEMPORADA 2022_2023-2023'!$A:$M,13,0),"")</f>
        <v/>
      </c>
    </row>
    <row r="5137" spans="1:15" s="95" customFormat="1" x14ac:dyDescent="0.2">
      <c r="A5137" s="116">
        <v>146</v>
      </c>
      <c r="B5137" s="90" t="s">
        <v>8750</v>
      </c>
      <c r="C5137" s="90" t="s">
        <v>102</v>
      </c>
      <c r="D5137" s="90" t="s">
        <v>69</v>
      </c>
      <c r="E5137" s="90" t="s">
        <v>8395</v>
      </c>
      <c r="F5137" s="90" t="s">
        <v>8396</v>
      </c>
      <c r="G5137" s="90" t="s">
        <v>18624</v>
      </c>
      <c r="H5137" s="90" t="s">
        <v>920</v>
      </c>
      <c r="I5137" s="90" t="s">
        <v>1125</v>
      </c>
      <c r="J5137" s="116">
        <v>142</v>
      </c>
      <c r="K5137" s="90" t="s">
        <v>1963</v>
      </c>
      <c r="L5137" s="90" t="s">
        <v>593</v>
      </c>
      <c r="M5137" s="94" t="str">
        <f t="shared" si="83"/>
        <v>HERNANDEZ Martin Miguel</v>
      </c>
      <c r="N5137" s="94" t="str">
        <f>IFERROR(VLOOKUP(A5137,'[2]CLASES-TEMPORADA 2022_2023-2023'!$A:$M,12,0),"")</f>
        <v/>
      </c>
      <c r="O5137" s="90" t="str">
        <f>IFERROR(VLOOKUP(A5137,'[2]CLASES-TEMPORADA 2022_2023-2023'!$A:$M,13,0),"")</f>
        <v/>
      </c>
    </row>
    <row r="5138" spans="1:15" s="95" customFormat="1" x14ac:dyDescent="0.2">
      <c r="A5138" s="116">
        <v>141</v>
      </c>
      <c r="B5138" s="90" t="s">
        <v>8750</v>
      </c>
      <c r="C5138" s="90" t="s">
        <v>7854</v>
      </c>
      <c r="D5138" s="90" t="s">
        <v>3020</v>
      </c>
      <c r="E5138" s="90" t="s">
        <v>18</v>
      </c>
      <c r="F5138" s="90" t="s">
        <v>8397</v>
      </c>
      <c r="G5138" s="90" t="s">
        <v>18625</v>
      </c>
      <c r="H5138" s="90" t="s">
        <v>909</v>
      </c>
      <c r="I5138" s="90" t="s">
        <v>1121</v>
      </c>
      <c r="J5138" s="116">
        <v>64</v>
      </c>
      <c r="K5138" s="90" t="s">
        <v>1963</v>
      </c>
      <c r="L5138" s="90" t="s">
        <v>520</v>
      </c>
      <c r="M5138" s="94" t="str">
        <f t="shared" si="83"/>
        <v>NINE Enrique</v>
      </c>
      <c r="N5138" s="94" t="str">
        <f>IFERROR(VLOOKUP(A5138,'[2]CLASES-TEMPORADA 2022_2023-2023'!$A:$M,12,0),"")</f>
        <v/>
      </c>
      <c r="O5138" s="90" t="str">
        <f>IFERROR(VLOOKUP(A5138,'[2]CLASES-TEMPORADA 2022_2023-2023'!$A:$M,13,0),"")</f>
        <v/>
      </c>
    </row>
    <row r="5139" spans="1:15" s="95" customFormat="1" x14ac:dyDescent="0.2">
      <c r="A5139" s="116">
        <v>134</v>
      </c>
      <c r="B5139" s="90" t="s">
        <v>8750</v>
      </c>
      <c r="C5139" s="90" t="s">
        <v>1731</v>
      </c>
      <c r="D5139" s="90" t="s">
        <v>8398</v>
      </c>
      <c r="E5139" s="90" t="s">
        <v>8053</v>
      </c>
      <c r="F5139" s="90" t="s">
        <v>8399</v>
      </c>
      <c r="G5139" s="90" t="s">
        <v>18626</v>
      </c>
      <c r="H5139" s="90" t="s">
        <v>909</v>
      </c>
      <c r="I5139" s="90" t="s">
        <v>2219</v>
      </c>
      <c r="J5139" s="116">
        <v>10475</v>
      </c>
      <c r="K5139" s="90" t="s">
        <v>1963</v>
      </c>
      <c r="L5139" s="90" t="s">
        <v>591</v>
      </c>
      <c r="M5139" s="94" t="str">
        <f t="shared" si="83"/>
        <v>MATA Leopoldo</v>
      </c>
      <c r="N5139" s="94">
        <f>IFERROR(VLOOKUP(A5139,'[2]CLASES-TEMPORADA 2022_2023-2023'!$A:$M,12,0),"")</f>
        <v>-1</v>
      </c>
      <c r="O5139" s="90">
        <f>IFERROR(VLOOKUP(A5139,'[2]CLASES-TEMPORADA 2022_2023-2023'!$A:$M,13,0),"")</f>
        <v>0</v>
      </c>
    </row>
    <row r="5140" spans="1:15" s="95" customFormat="1" x14ac:dyDescent="0.2">
      <c r="A5140" s="116">
        <v>133</v>
      </c>
      <c r="B5140" s="90" t="s">
        <v>8750</v>
      </c>
      <c r="C5140" s="90" t="s">
        <v>5344</v>
      </c>
      <c r="D5140" s="90" t="s">
        <v>59</v>
      </c>
      <c r="E5140" s="90" t="s">
        <v>8400</v>
      </c>
      <c r="F5140" s="90" t="s">
        <v>8401</v>
      </c>
      <c r="G5140" s="90" t="s">
        <v>18627</v>
      </c>
      <c r="H5140" s="90" t="s">
        <v>909</v>
      </c>
      <c r="I5140" s="90" t="s">
        <v>272</v>
      </c>
      <c r="J5140" s="116">
        <v>290</v>
      </c>
      <c r="K5140" s="90" t="s">
        <v>1963</v>
      </c>
      <c r="L5140" s="90" t="s">
        <v>587</v>
      </c>
      <c r="M5140" s="94" t="str">
        <f t="shared" si="83"/>
        <v>ESTRUCH Fausti</v>
      </c>
      <c r="N5140" s="94" t="str">
        <f>IFERROR(VLOOKUP(A5140,'[2]CLASES-TEMPORADA 2022_2023-2023'!$A:$M,12,0),"")</f>
        <v/>
      </c>
      <c r="O5140" s="90" t="str">
        <f>IFERROR(VLOOKUP(A5140,'[2]CLASES-TEMPORADA 2022_2023-2023'!$A:$M,13,0),"")</f>
        <v/>
      </c>
    </row>
    <row r="5141" spans="1:15" s="95" customFormat="1" x14ac:dyDescent="0.2">
      <c r="A5141" s="116">
        <v>124</v>
      </c>
      <c r="B5141" s="90" t="s">
        <v>8750</v>
      </c>
      <c r="C5141" s="90" t="s">
        <v>8402</v>
      </c>
      <c r="D5141" s="90" t="s">
        <v>5196</v>
      </c>
      <c r="E5141" s="90" t="s">
        <v>8403</v>
      </c>
      <c r="F5141" s="90" t="s">
        <v>8404</v>
      </c>
      <c r="G5141" s="90" t="s">
        <v>18628</v>
      </c>
      <c r="H5141" s="90" t="s">
        <v>909</v>
      </c>
      <c r="I5141" s="90" t="s">
        <v>946</v>
      </c>
      <c r="J5141" s="116">
        <v>268</v>
      </c>
      <c r="K5141" s="90" t="s">
        <v>1963</v>
      </c>
      <c r="L5141" s="90" t="s">
        <v>587</v>
      </c>
      <c r="M5141" s="94" t="str">
        <f t="shared" si="83"/>
        <v>VILARO Joan Mª</v>
      </c>
      <c r="N5141" s="94" t="str">
        <f>IFERROR(VLOOKUP(A5141,'[2]CLASES-TEMPORADA 2022_2023-2023'!$A:$M,12,0),"")</f>
        <v/>
      </c>
      <c r="O5141" s="90" t="str">
        <f>IFERROR(VLOOKUP(A5141,'[2]CLASES-TEMPORADA 2022_2023-2023'!$A:$M,13,0),"")</f>
        <v/>
      </c>
    </row>
    <row r="5142" spans="1:15" s="95" customFormat="1" x14ac:dyDescent="0.2">
      <c r="A5142" s="116">
        <v>121</v>
      </c>
      <c r="B5142" s="90" t="s">
        <v>8750</v>
      </c>
      <c r="C5142" s="90" t="s">
        <v>4741</v>
      </c>
      <c r="D5142" s="90" t="s">
        <v>4741</v>
      </c>
      <c r="E5142" s="90" t="s">
        <v>8405</v>
      </c>
      <c r="F5142" s="90" t="s">
        <v>8406</v>
      </c>
      <c r="G5142" s="90" t="s">
        <v>18629</v>
      </c>
      <c r="H5142" s="90" t="s">
        <v>920</v>
      </c>
      <c r="I5142" s="90" t="s">
        <v>1125</v>
      </c>
      <c r="J5142" s="116">
        <v>142</v>
      </c>
      <c r="K5142" s="90" t="s">
        <v>1963</v>
      </c>
      <c r="L5142" s="90" t="s">
        <v>593</v>
      </c>
      <c r="M5142" s="94" t="str">
        <f t="shared" si="83"/>
        <v>MOHINANI Ramesh</v>
      </c>
      <c r="N5142" s="94" t="str">
        <f>IFERROR(VLOOKUP(A5142,'[2]CLASES-TEMPORADA 2022_2023-2023'!$A:$M,12,0),"")</f>
        <v/>
      </c>
      <c r="O5142" s="90" t="str">
        <f>IFERROR(VLOOKUP(A5142,'[2]CLASES-TEMPORADA 2022_2023-2023'!$A:$M,13,0),"")</f>
        <v/>
      </c>
    </row>
    <row r="5143" spans="1:15" s="95" customFormat="1" x14ac:dyDescent="0.2">
      <c r="A5143" s="116">
        <v>117</v>
      </c>
      <c r="B5143" s="90" t="s">
        <v>8750</v>
      </c>
      <c r="C5143" s="90" t="s">
        <v>1265</v>
      </c>
      <c r="D5143" s="90" t="s">
        <v>55</v>
      </c>
      <c r="E5143" s="90" t="s">
        <v>3004</v>
      </c>
      <c r="F5143" s="90" t="s">
        <v>8407</v>
      </c>
      <c r="G5143" s="90" t="s">
        <v>18630</v>
      </c>
      <c r="H5143" s="90" t="s">
        <v>909</v>
      </c>
      <c r="I5143" s="90" t="s">
        <v>1117</v>
      </c>
      <c r="J5143" s="116">
        <v>243</v>
      </c>
      <c r="K5143" s="90" t="s">
        <v>1963</v>
      </c>
      <c r="L5143" s="90" t="s">
        <v>587</v>
      </c>
      <c r="M5143" s="94" t="str">
        <f t="shared" si="83"/>
        <v>PRETEL Josep</v>
      </c>
      <c r="N5143" s="94" t="str">
        <f>IFERROR(VLOOKUP(A5143,'[2]CLASES-TEMPORADA 2022_2023-2023'!$A:$M,12,0),"")</f>
        <v/>
      </c>
      <c r="O5143" s="90" t="str">
        <f>IFERROR(VLOOKUP(A5143,'[2]CLASES-TEMPORADA 2022_2023-2023'!$A:$M,13,0),"")</f>
        <v/>
      </c>
    </row>
    <row r="5144" spans="1:15" s="95" customFormat="1" x14ac:dyDescent="0.2">
      <c r="A5144" s="116">
        <v>113</v>
      </c>
      <c r="B5144" s="90" t="s">
        <v>8750</v>
      </c>
      <c r="C5144" s="90" t="s">
        <v>66</v>
      </c>
      <c r="D5144" s="90" t="s">
        <v>21</v>
      </c>
      <c r="E5144" s="90" t="s">
        <v>1271</v>
      </c>
      <c r="F5144" s="90" t="s">
        <v>8408</v>
      </c>
      <c r="G5144" s="90" t="s">
        <v>18631</v>
      </c>
      <c r="H5144" s="90" t="s">
        <v>909</v>
      </c>
      <c r="I5144" s="90" t="s">
        <v>1143</v>
      </c>
      <c r="J5144" s="116">
        <v>76</v>
      </c>
      <c r="K5144" s="90" t="s">
        <v>1963</v>
      </c>
      <c r="L5144" s="90" t="s">
        <v>583</v>
      </c>
      <c r="M5144" s="94" t="str">
        <f t="shared" si="83"/>
        <v>MARTIN Luis</v>
      </c>
      <c r="N5144" s="94" t="str">
        <f>IFERROR(VLOOKUP(A5144,'[2]CLASES-TEMPORADA 2022_2023-2023'!$A:$M,12,0),"")</f>
        <v/>
      </c>
      <c r="O5144" s="90" t="str">
        <f>IFERROR(VLOOKUP(A5144,'[2]CLASES-TEMPORADA 2022_2023-2023'!$A:$M,13,0),"")</f>
        <v/>
      </c>
    </row>
    <row r="5145" spans="1:15" s="95" customFormat="1" x14ac:dyDescent="0.2">
      <c r="A5145" s="116">
        <v>109</v>
      </c>
      <c r="B5145" s="90" t="s">
        <v>8750</v>
      </c>
      <c r="C5145" s="90" t="s">
        <v>1668</v>
      </c>
      <c r="D5145" s="90" t="s">
        <v>66</v>
      </c>
      <c r="E5145" s="90" t="s">
        <v>4258</v>
      </c>
      <c r="F5145" s="90" t="s">
        <v>8409</v>
      </c>
      <c r="G5145" s="90" t="s">
        <v>18632</v>
      </c>
      <c r="H5145" s="90" t="s">
        <v>909</v>
      </c>
      <c r="I5145" s="90" t="s">
        <v>1143</v>
      </c>
      <c r="J5145" s="116">
        <v>76</v>
      </c>
      <c r="K5145" s="90" t="s">
        <v>1963</v>
      </c>
      <c r="L5145" s="90" t="s">
        <v>583</v>
      </c>
      <c r="M5145" s="94" t="str">
        <f t="shared" si="83"/>
        <v>MORA Miguel Angel</v>
      </c>
      <c r="N5145" s="94" t="str">
        <f>IFERROR(VLOOKUP(A5145,'[2]CLASES-TEMPORADA 2022_2023-2023'!$A:$M,12,0),"")</f>
        <v/>
      </c>
      <c r="O5145" s="90" t="str">
        <f>IFERROR(VLOOKUP(A5145,'[2]CLASES-TEMPORADA 2022_2023-2023'!$A:$M,13,0),"")</f>
        <v/>
      </c>
    </row>
    <row r="5146" spans="1:15" s="95" customFormat="1" x14ac:dyDescent="0.2">
      <c r="A5146" s="116">
        <v>83</v>
      </c>
      <c r="B5146" s="90" t="s">
        <v>8750</v>
      </c>
      <c r="C5146" s="90" t="s">
        <v>1376</v>
      </c>
      <c r="D5146" s="90" t="s">
        <v>6246</v>
      </c>
      <c r="E5146" s="90" t="s">
        <v>2783</v>
      </c>
      <c r="F5146" s="90" t="s">
        <v>8410</v>
      </c>
      <c r="G5146" s="90" t="s">
        <v>18633</v>
      </c>
      <c r="H5146" s="90" t="s">
        <v>909</v>
      </c>
      <c r="I5146" s="90" t="s">
        <v>1121</v>
      </c>
      <c r="J5146" s="116">
        <v>64</v>
      </c>
      <c r="K5146" s="90" t="s">
        <v>1963</v>
      </c>
      <c r="L5146" s="90" t="s">
        <v>520</v>
      </c>
      <c r="M5146" s="94" t="str">
        <f t="shared" si="83"/>
        <v>RAMOS Elias</v>
      </c>
      <c r="N5146" s="94" t="str">
        <f>IFERROR(VLOOKUP(A5146,'[2]CLASES-TEMPORADA 2022_2023-2023'!$A:$M,12,0),"")</f>
        <v/>
      </c>
      <c r="O5146" s="90" t="str">
        <f>IFERROR(VLOOKUP(A5146,'[2]CLASES-TEMPORADA 2022_2023-2023'!$A:$M,13,0),"")</f>
        <v/>
      </c>
    </row>
    <row r="5147" spans="1:15" s="95" customFormat="1" x14ac:dyDescent="0.2">
      <c r="A5147" s="116">
        <v>82</v>
      </c>
      <c r="B5147" s="90" t="s">
        <v>8750</v>
      </c>
      <c r="C5147" s="90" t="s">
        <v>66</v>
      </c>
      <c r="D5147" s="90" t="s">
        <v>1263</v>
      </c>
      <c r="E5147" s="90" t="s">
        <v>64</v>
      </c>
      <c r="F5147" s="90" t="s">
        <v>8411</v>
      </c>
      <c r="G5147" s="90" t="s">
        <v>18634</v>
      </c>
      <c r="H5147" s="90" t="s">
        <v>920</v>
      </c>
      <c r="I5147" s="90" t="s">
        <v>1093</v>
      </c>
      <c r="J5147" s="116">
        <v>519</v>
      </c>
      <c r="K5147" s="90" t="s">
        <v>1963</v>
      </c>
      <c r="L5147" s="90" t="s">
        <v>583</v>
      </c>
      <c r="M5147" s="94" t="str">
        <f t="shared" si="83"/>
        <v>MARTIN Francisco</v>
      </c>
      <c r="N5147" s="94" t="str">
        <f>IFERROR(VLOOKUP(A5147,'[2]CLASES-TEMPORADA 2022_2023-2023'!$A:$M,12,0),"")</f>
        <v/>
      </c>
      <c r="O5147" s="90" t="str">
        <f>IFERROR(VLOOKUP(A5147,'[2]CLASES-TEMPORADA 2022_2023-2023'!$A:$M,13,0),"")</f>
        <v/>
      </c>
    </row>
    <row r="5148" spans="1:15" s="95" customFormat="1" x14ac:dyDescent="0.2">
      <c r="A5148" s="116">
        <v>64</v>
      </c>
      <c r="B5148" s="90" t="s">
        <v>8750</v>
      </c>
      <c r="C5148" s="90" t="s">
        <v>1729</v>
      </c>
      <c r="D5148" s="90" t="s">
        <v>1729</v>
      </c>
      <c r="E5148" s="90" t="s">
        <v>8412</v>
      </c>
      <c r="F5148" s="90" t="s">
        <v>8413</v>
      </c>
      <c r="G5148" s="90" t="s">
        <v>18635</v>
      </c>
      <c r="H5148" s="90" t="s">
        <v>920</v>
      </c>
      <c r="I5148" s="90" t="s">
        <v>1125</v>
      </c>
      <c r="J5148" s="116">
        <v>142</v>
      </c>
      <c r="K5148" s="90" t="s">
        <v>1963</v>
      </c>
      <c r="L5148" s="90" t="s">
        <v>593</v>
      </c>
      <c r="M5148" s="94" t="str">
        <f t="shared" si="83"/>
        <v>DARIAS Manuel Enrique</v>
      </c>
      <c r="N5148" s="94" t="str">
        <f>IFERROR(VLOOKUP(A5148,'[2]CLASES-TEMPORADA 2022_2023-2023'!$A:$M,12,0),"")</f>
        <v/>
      </c>
      <c r="O5148" s="90" t="str">
        <f>IFERROR(VLOOKUP(A5148,'[2]CLASES-TEMPORADA 2022_2023-2023'!$A:$M,13,0),"")</f>
        <v/>
      </c>
    </row>
    <row r="5149" spans="1:15" s="95" customFormat="1" x14ac:dyDescent="0.2">
      <c r="A5149" s="116">
        <v>61</v>
      </c>
      <c r="B5149" s="90" t="s">
        <v>8750</v>
      </c>
      <c r="C5149" s="90" t="s">
        <v>25</v>
      </c>
      <c r="D5149" s="90" t="s">
        <v>144</v>
      </c>
      <c r="E5149" s="90" t="s">
        <v>23</v>
      </c>
      <c r="F5149" s="90" t="s">
        <v>8414</v>
      </c>
      <c r="G5149" s="90" t="s">
        <v>18636</v>
      </c>
      <c r="H5149" s="90" t="s">
        <v>909</v>
      </c>
      <c r="I5149" s="90" t="s">
        <v>1060</v>
      </c>
      <c r="J5149" s="116">
        <v>353</v>
      </c>
      <c r="K5149" s="90" t="s">
        <v>1963</v>
      </c>
      <c r="L5149" s="90" t="s">
        <v>583</v>
      </c>
      <c r="M5149" s="94" t="str">
        <f t="shared" si="83"/>
        <v>MARTINEZ Manuel</v>
      </c>
      <c r="N5149" s="94" t="str">
        <f>IFERROR(VLOOKUP(A5149,'[2]CLASES-TEMPORADA 2022_2023-2023'!$A:$M,12,0),"")</f>
        <v/>
      </c>
      <c r="O5149" s="90" t="str">
        <f>IFERROR(VLOOKUP(A5149,'[2]CLASES-TEMPORADA 2022_2023-2023'!$A:$M,13,0),"")</f>
        <v/>
      </c>
    </row>
    <row r="5150" spans="1:15" s="95" customFormat="1" x14ac:dyDescent="0.2">
      <c r="A5150" s="116">
        <v>50</v>
      </c>
      <c r="B5150" s="90" t="s">
        <v>8750</v>
      </c>
      <c r="C5150" s="90" t="s">
        <v>5430</v>
      </c>
      <c r="D5150" s="90" t="s">
        <v>914</v>
      </c>
      <c r="E5150" s="90" t="s">
        <v>23</v>
      </c>
      <c r="F5150" s="90" t="s">
        <v>8415</v>
      </c>
      <c r="G5150" s="90" t="s">
        <v>18637</v>
      </c>
      <c r="H5150" s="90" t="s">
        <v>909</v>
      </c>
      <c r="I5150" s="90" t="s">
        <v>1143</v>
      </c>
      <c r="J5150" s="116">
        <v>76</v>
      </c>
      <c r="K5150" s="90" t="s">
        <v>1963</v>
      </c>
      <c r="L5150" s="90" t="s">
        <v>583</v>
      </c>
      <c r="M5150" s="94" t="str">
        <f t="shared" si="83"/>
        <v>GAMEZ Manuel</v>
      </c>
      <c r="N5150" s="94" t="str">
        <f>IFERROR(VLOOKUP(A5150,'[2]CLASES-TEMPORADA 2022_2023-2023'!$A:$M,12,0),"")</f>
        <v/>
      </c>
      <c r="O5150" s="90" t="str">
        <f>IFERROR(VLOOKUP(A5150,'[2]CLASES-TEMPORADA 2022_2023-2023'!$A:$M,13,0),"")</f>
        <v/>
      </c>
    </row>
    <row r="5151" spans="1:15" s="95" customFormat="1" x14ac:dyDescent="0.2">
      <c r="A5151" s="116">
        <v>45</v>
      </c>
      <c r="B5151" s="90" t="s">
        <v>8750</v>
      </c>
      <c r="C5151" s="90" t="s">
        <v>8416</v>
      </c>
      <c r="D5151" s="90" t="s">
        <v>46</v>
      </c>
      <c r="E5151" s="90" t="s">
        <v>45</v>
      </c>
      <c r="F5151" s="90" t="s">
        <v>8417</v>
      </c>
      <c r="G5151" s="90" t="s">
        <v>18638</v>
      </c>
      <c r="H5151" s="90" t="s">
        <v>920</v>
      </c>
      <c r="I5151" s="90" t="s">
        <v>1128</v>
      </c>
      <c r="J5151" s="116">
        <v>300</v>
      </c>
      <c r="K5151" s="90" t="s">
        <v>1963</v>
      </c>
      <c r="L5151" s="90" t="s">
        <v>587</v>
      </c>
      <c r="M5151" s="94" t="str">
        <f t="shared" si="83"/>
        <v>MADURELL Jose</v>
      </c>
      <c r="N5151" s="94" t="str">
        <f>IFERROR(VLOOKUP(A5151,'[2]CLASES-TEMPORADA 2022_2023-2023'!$A:$M,12,0),"")</f>
        <v/>
      </c>
      <c r="O5151" s="90" t="str">
        <f>IFERROR(VLOOKUP(A5151,'[2]CLASES-TEMPORADA 2022_2023-2023'!$A:$M,13,0),"")</f>
        <v/>
      </c>
    </row>
    <row r="5152" spans="1:15" s="95" customFormat="1" x14ac:dyDescent="0.2">
      <c r="A5152" s="116">
        <v>30</v>
      </c>
      <c r="B5152" s="90" t="s">
        <v>8750</v>
      </c>
      <c r="C5152" s="90" t="s">
        <v>8418</v>
      </c>
      <c r="D5152" s="90" t="s">
        <v>8419</v>
      </c>
      <c r="E5152" s="90" t="s">
        <v>72</v>
      </c>
      <c r="F5152" s="90" t="s">
        <v>8420</v>
      </c>
      <c r="G5152" s="90" t="s">
        <v>18639</v>
      </c>
      <c r="H5152" s="90" t="s">
        <v>909</v>
      </c>
      <c r="I5152" s="90" t="s">
        <v>1121</v>
      </c>
      <c r="J5152" s="116">
        <v>64</v>
      </c>
      <c r="K5152" s="90" t="s">
        <v>1963</v>
      </c>
      <c r="L5152" s="90" t="s">
        <v>520</v>
      </c>
      <c r="M5152" s="94" t="str">
        <f t="shared" si="83"/>
        <v>DE PAZOS Rafael</v>
      </c>
      <c r="N5152" s="94" t="str">
        <f>IFERROR(VLOOKUP(A5152,'[2]CLASES-TEMPORADA 2022_2023-2023'!$A:$M,12,0),"")</f>
        <v/>
      </c>
      <c r="O5152" s="90" t="str">
        <f>IFERROR(VLOOKUP(A5152,'[2]CLASES-TEMPORADA 2022_2023-2023'!$A:$M,13,0),"")</f>
        <v/>
      </c>
    </row>
    <row r="5153" spans="1:15" s="95" customFormat="1" x14ac:dyDescent="0.2">
      <c r="A5153" s="90"/>
      <c r="B5153" s="90"/>
      <c r="C5153" s="90"/>
      <c r="D5153" s="90"/>
      <c r="E5153" s="90"/>
      <c r="F5153" s="90"/>
      <c r="G5153" s="90"/>
      <c r="H5153" s="90"/>
      <c r="I5153" s="90"/>
      <c r="J5153" s="90"/>
      <c r="K5153" s="90"/>
      <c r="L5153" s="90"/>
      <c r="M5153" s="94" t="str">
        <f t="shared" si="83"/>
        <v xml:space="preserve"> </v>
      </c>
      <c r="N5153" s="94" t="str">
        <f>IFERROR(VLOOKUP(A5153,'[2]CLASES-TEMPORADA 2022_2023-2023'!$A:$M,12,0),"")</f>
        <v/>
      </c>
      <c r="O5153" s="90" t="str">
        <f>IFERROR(VLOOKUP(A5153,'[2]CLASES-TEMPORADA 2022_2023-2023'!$A:$M,13,0),"")</f>
        <v/>
      </c>
    </row>
    <row r="5154" spans="1:15" s="95" customFormat="1" x14ac:dyDescent="0.2">
      <c r="A5154" s="90"/>
      <c r="B5154" s="90"/>
      <c r="C5154" s="90"/>
      <c r="D5154" s="90"/>
      <c r="E5154" s="90"/>
      <c r="F5154" s="90"/>
      <c r="G5154" s="90"/>
      <c r="H5154" s="90"/>
      <c r="I5154" s="90"/>
      <c r="J5154" s="90"/>
      <c r="K5154" s="90"/>
      <c r="L5154" s="90"/>
      <c r="M5154" s="94" t="str">
        <f t="shared" si="83"/>
        <v xml:space="preserve"> </v>
      </c>
      <c r="N5154" s="94" t="str">
        <f>IFERROR(VLOOKUP(A5154,'[2]CLASES-TEMPORADA 2022_2023-2023'!$A:$M,12,0),"")</f>
        <v/>
      </c>
      <c r="O5154" s="90" t="str">
        <f>IFERROR(VLOOKUP(A5154,'[2]CLASES-TEMPORADA 2022_2023-2023'!$A:$M,13,0),"")</f>
        <v/>
      </c>
    </row>
    <row r="5155" spans="1:15" s="95" customFormat="1" x14ac:dyDescent="0.2">
      <c r="A5155" s="90"/>
      <c r="B5155" s="90"/>
      <c r="C5155" s="90"/>
      <c r="D5155" s="90"/>
      <c r="E5155" s="90"/>
      <c r="F5155" s="90"/>
      <c r="G5155" s="90"/>
      <c r="H5155" s="90"/>
      <c r="I5155" s="90"/>
      <c r="J5155" s="90"/>
      <c r="K5155" s="90"/>
      <c r="L5155" s="90"/>
      <c r="M5155" s="94" t="str">
        <f t="shared" si="83"/>
        <v xml:space="preserve"> </v>
      </c>
      <c r="N5155" s="94" t="str">
        <f>IFERROR(VLOOKUP(A5155,'[2]CLASES-TEMPORADA 2022_2023-2023'!$A:$M,12,0),"")</f>
        <v/>
      </c>
      <c r="O5155" s="90" t="str">
        <f>IFERROR(VLOOKUP(A5155,'[2]CLASES-TEMPORADA 2022_2023-2023'!$A:$M,13,0),"")</f>
        <v/>
      </c>
    </row>
    <row r="5156" spans="1:15" s="95" customFormat="1" x14ac:dyDescent="0.2">
      <c r="A5156" s="90"/>
      <c r="B5156" s="90"/>
      <c r="C5156" s="90"/>
      <c r="D5156" s="90"/>
      <c r="E5156" s="90"/>
      <c r="F5156" s="90"/>
      <c r="G5156" s="90"/>
      <c r="H5156" s="90"/>
      <c r="I5156" s="90"/>
      <c r="J5156" s="90"/>
      <c r="K5156" s="90"/>
      <c r="L5156" s="90"/>
      <c r="M5156" s="94" t="str">
        <f t="shared" si="83"/>
        <v xml:space="preserve"> </v>
      </c>
      <c r="N5156" s="94" t="str">
        <f>IFERROR(VLOOKUP(A5156,'[2]CLASES-TEMPORADA 2022_2023-2023'!$A:$M,12,0),"")</f>
        <v/>
      </c>
      <c r="O5156" s="90" t="str">
        <f>IFERROR(VLOOKUP(A5156,'[2]CLASES-TEMPORADA 2022_2023-2023'!$A:$M,13,0),"")</f>
        <v/>
      </c>
    </row>
    <row r="5157" spans="1:15" s="95" customFormat="1" x14ac:dyDescent="0.2">
      <c r="A5157" s="90"/>
      <c r="B5157" s="90"/>
      <c r="C5157" s="90"/>
      <c r="D5157" s="90"/>
      <c r="E5157" s="90"/>
      <c r="F5157" s="90"/>
      <c r="G5157" s="90"/>
      <c r="H5157" s="90"/>
      <c r="I5157" s="90"/>
      <c r="J5157" s="90"/>
      <c r="K5157" s="90"/>
      <c r="L5157" s="90"/>
      <c r="M5157" s="94" t="str">
        <f t="shared" si="83"/>
        <v xml:space="preserve"> </v>
      </c>
      <c r="N5157" s="94" t="str">
        <f>IFERROR(VLOOKUP(A5157,'[2]CLASES-TEMPORADA 2022_2023-2023'!$A:$M,12,0),"")</f>
        <v/>
      </c>
      <c r="O5157" s="90" t="str">
        <f>IFERROR(VLOOKUP(A5157,'[2]CLASES-TEMPORADA 2022_2023-2023'!$A:$M,13,0),"")</f>
        <v/>
      </c>
    </row>
    <row r="5158" spans="1:15" s="95" customFormat="1" x14ac:dyDescent="0.2">
      <c r="A5158" s="90"/>
      <c r="B5158" s="90"/>
      <c r="C5158" s="90"/>
      <c r="D5158" s="90"/>
      <c r="E5158" s="90"/>
      <c r="F5158" s="90"/>
      <c r="G5158" s="90"/>
      <c r="H5158" s="90"/>
      <c r="I5158" s="90"/>
      <c r="J5158" s="90"/>
      <c r="K5158" s="90"/>
      <c r="L5158" s="90"/>
      <c r="M5158" s="94" t="str">
        <f t="shared" si="83"/>
        <v xml:space="preserve"> </v>
      </c>
      <c r="N5158" s="94" t="str">
        <f>IFERROR(VLOOKUP(A5158,'[2]CLASES-TEMPORADA 2022_2023-2023'!$A:$M,12,0),"")</f>
        <v/>
      </c>
      <c r="O5158" s="90" t="str">
        <f>IFERROR(VLOOKUP(A5158,'[2]CLASES-TEMPORADA 2022_2023-2023'!$A:$M,13,0),"")</f>
        <v/>
      </c>
    </row>
    <row r="5159" spans="1:15" s="95" customFormat="1" x14ac:dyDescent="0.2">
      <c r="A5159" s="90"/>
      <c r="B5159" s="90"/>
      <c r="C5159" s="90"/>
      <c r="D5159" s="90"/>
      <c r="E5159" s="90"/>
      <c r="F5159" s="90"/>
      <c r="G5159" s="90"/>
      <c r="H5159" s="90"/>
      <c r="I5159" s="90"/>
      <c r="J5159" s="90"/>
      <c r="K5159" s="90"/>
      <c r="L5159" s="90"/>
      <c r="M5159" s="94" t="str">
        <f t="shared" si="83"/>
        <v xml:space="preserve"> </v>
      </c>
      <c r="N5159" s="94" t="str">
        <f>IFERROR(VLOOKUP(A5159,'[2]CLASES-TEMPORADA 2022_2023-2023'!$A:$M,12,0),"")</f>
        <v/>
      </c>
      <c r="O5159" s="90" t="str">
        <f>IFERROR(VLOOKUP(A5159,'[2]CLASES-TEMPORADA 2022_2023-2023'!$A:$M,13,0),"")</f>
        <v/>
      </c>
    </row>
    <row r="5160" spans="1:15" s="95" customFormat="1" x14ac:dyDescent="0.2">
      <c r="A5160" s="90"/>
      <c r="B5160" s="90"/>
      <c r="C5160" s="90"/>
      <c r="D5160" s="90"/>
      <c r="E5160" s="90"/>
      <c r="F5160" s="90"/>
      <c r="G5160" s="90"/>
      <c r="H5160" s="90"/>
      <c r="I5160" s="90"/>
      <c r="J5160" s="90"/>
      <c r="K5160" s="90"/>
      <c r="L5160" s="90"/>
      <c r="M5160" s="94" t="str">
        <f t="shared" si="83"/>
        <v xml:space="preserve"> </v>
      </c>
      <c r="N5160" s="94" t="str">
        <f>IFERROR(VLOOKUP(A5160,'[2]CLASES-TEMPORADA 2022_2023-2023'!$A:$M,12,0),"")</f>
        <v/>
      </c>
      <c r="O5160" s="90" t="str">
        <f>IFERROR(VLOOKUP(A5160,'[2]CLASES-TEMPORADA 2022_2023-2023'!$A:$M,13,0),"")</f>
        <v/>
      </c>
    </row>
    <row r="5161" spans="1:15" s="95" customFormat="1" x14ac:dyDescent="0.2">
      <c r="A5161" s="90"/>
      <c r="B5161" s="90"/>
      <c r="C5161" s="90"/>
      <c r="D5161" s="90"/>
      <c r="E5161" s="90"/>
      <c r="F5161" s="90"/>
      <c r="G5161" s="90"/>
      <c r="H5161" s="90"/>
      <c r="I5161" s="90"/>
      <c r="J5161" s="90"/>
      <c r="K5161" s="90"/>
      <c r="L5161" s="90"/>
      <c r="M5161" s="94" t="str">
        <f t="shared" si="83"/>
        <v xml:space="preserve"> </v>
      </c>
      <c r="N5161" s="94" t="str">
        <f>IFERROR(VLOOKUP(A5161,'[2]CLASES-TEMPORADA 2022_2023-2023'!$A:$M,12,0),"")</f>
        <v/>
      </c>
      <c r="O5161" s="90" t="str">
        <f>IFERROR(VLOOKUP(A5161,'[2]CLASES-TEMPORADA 2022_2023-2023'!$A:$M,13,0),"")</f>
        <v/>
      </c>
    </row>
    <row r="5162" spans="1:15" s="95" customFormat="1" x14ac:dyDescent="0.2">
      <c r="A5162" s="90"/>
      <c r="B5162" s="90"/>
      <c r="C5162" s="90"/>
      <c r="D5162" s="90"/>
      <c r="E5162" s="90"/>
      <c r="F5162" s="90"/>
      <c r="G5162" s="90"/>
      <c r="H5162" s="90"/>
      <c r="I5162" s="90"/>
      <c r="J5162" s="90"/>
      <c r="K5162" s="90"/>
      <c r="L5162" s="90"/>
      <c r="M5162" s="94" t="str">
        <f t="shared" si="83"/>
        <v xml:space="preserve"> </v>
      </c>
      <c r="N5162" s="94" t="str">
        <f>IFERROR(VLOOKUP(A5162,'[2]CLASES-TEMPORADA 2022_2023-2023'!$A:$M,12,0),"")</f>
        <v/>
      </c>
      <c r="O5162" s="90" t="str">
        <f>IFERROR(VLOOKUP(A5162,'[2]CLASES-TEMPORADA 2022_2023-2023'!$A:$M,13,0),"")</f>
        <v/>
      </c>
    </row>
    <row r="5163" spans="1:15" s="95" customFormat="1" x14ac:dyDescent="0.2">
      <c r="A5163" s="90"/>
      <c r="B5163" s="90"/>
      <c r="C5163" s="90"/>
      <c r="D5163" s="90"/>
      <c r="E5163" s="90"/>
      <c r="F5163" s="90"/>
      <c r="G5163" s="90"/>
      <c r="H5163" s="90"/>
      <c r="I5163" s="90"/>
      <c r="J5163" s="90"/>
      <c r="K5163" s="90"/>
      <c r="L5163" s="90"/>
      <c r="M5163" s="94" t="str">
        <f t="shared" si="83"/>
        <v xml:space="preserve"> </v>
      </c>
      <c r="N5163" s="94" t="str">
        <f>IFERROR(VLOOKUP(A5163,'[2]CLASES-TEMPORADA 2022_2023-2023'!$A:$M,12,0),"")</f>
        <v/>
      </c>
      <c r="O5163" s="90" t="str">
        <f>IFERROR(VLOOKUP(A5163,'[2]CLASES-TEMPORADA 2022_2023-2023'!$A:$M,13,0),"")</f>
        <v/>
      </c>
    </row>
    <row r="5164" spans="1:15" s="95" customFormat="1" x14ac:dyDescent="0.2">
      <c r="A5164" s="90"/>
      <c r="B5164" s="90"/>
      <c r="C5164" s="90"/>
      <c r="D5164" s="90"/>
      <c r="E5164" s="90"/>
      <c r="F5164" s="90"/>
      <c r="G5164" s="90"/>
      <c r="H5164" s="90"/>
      <c r="I5164" s="90"/>
      <c r="J5164" s="90"/>
      <c r="K5164" s="90"/>
      <c r="L5164" s="90"/>
      <c r="M5164" s="94" t="str">
        <f t="shared" si="83"/>
        <v xml:space="preserve"> </v>
      </c>
      <c r="N5164" s="94" t="str">
        <f>IFERROR(VLOOKUP(A5164,'[2]CLASES-TEMPORADA 2022_2023-2023'!$A:$M,12,0),"")</f>
        <v/>
      </c>
      <c r="O5164" s="90" t="str">
        <f>IFERROR(VLOOKUP(A5164,'[2]CLASES-TEMPORADA 2022_2023-2023'!$A:$M,13,0),"")</f>
        <v/>
      </c>
    </row>
    <row r="5165" spans="1:15" s="95" customFormat="1" x14ac:dyDescent="0.2">
      <c r="A5165" s="90"/>
      <c r="B5165" s="90"/>
      <c r="C5165" s="90"/>
      <c r="D5165" s="90"/>
      <c r="E5165" s="90"/>
      <c r="F5165" s="90"/>
      <c r="G5165" s="90"/>
      <c r="H5165" s="90"/>
      <c r="I5165" s="90"/>
      <c r="J5165" s="90"/>
      <c r="K5165" s="90"/>
      <c r="L5165" s="90"/>
      <c r="M5165" s="94" t="str">
        <f t="shared" si="83"/>
        <v xml:space="preserve"> </v>
      </c>
      <c r="N5165" s="94" t="str">
        <f>IFERROR(VLOOKUP(A5165,'[2]CLASES-TEMPORADA 2022_2023-2023'!$A:$M,12,0),"")</f>
        <v/>
      </c>
      <c r="O5165" s="90" t="str">
        <f>IFERROR(VLOOKUP(A5165,'[2]CLASES-TEMPORADA 2022_2023-2023'!$A:$M,13,0),"")</f>
        <v/>
      </c>
    </row>
    <row r="5166" spans="1:15" s="95" customFormat="1" x14ac:dyDescent="0.2">
      <c r="A5166" s="90"/>
      <c r="B5166" s="90"/>
      <c r="C5166" s="90"/>
      <c r="D5166" s="90"/>
      <c r="E5166" s="90"/>
      <c r="F5166" s="90"/>
      <c r="G5166" s="90"/>
      <c r="H5166" s="90"/>
      <c r="I5166" s="90"/>
      <c r="J5166" s="90"/>
      <c r="K5166" s="90"/>
      <c r="L5166" s="90"/>
      <c r="M5166" s="94" t="str">
        <f t="shared" si="83"/>
        <v xml:space="preserve"> </v>
      </c>
      <c r="N5166" s="94" t="str">
        <f>IFERROR(VLOOKUP(A5166,'[2]CLASES-TEMPORADA 2022_2023-2023'!$A:$M,12,0),"")</f>
        <v/>
      </c>
      <c r="O5166" s="90" t="str">
        <f>IFERROR(VLOOKUP(A5166,'[2]CLASES-TEMPORADA 2022_2023-2023'!$A:$M,13,0),"")</f>
        <v/>
      </c>
    </row>
    <row r="5167" spans="1:15" s="95" customFormat="1" x14ac:dyDescent="0.2">
      <c r="A5167" s="90"/>
      <c r="B5167" s="90"/>
      <c r="C5167" s="90"/>
      <c r="D5167" s="90"/>
      <c r="E5167" s="90"/>
      <c r="F5167" s="90"/>
      <c r="G5167" s="90"/>
      <c r="H5167" s="90"/>
      <c r="I5167" s="90"/>
      <c r="J5167" s="90"/>
      <c r="K5167" s="90"/>
      <c r="L5167" s="90"/>
      <c r="M5167" s="94" t="str">
        <f t="shared" si="83"/>
        <v xml:space="preserve"> </v>
      </c>
      <c r="N5167" s="94" t="str">
        <f>IFERROR(VLOOKUP(A5167,'[2]CLASES-TEMPORADA 2022_2023-2023'!$A:$M,12,0),"")</f>
        <v/>
      </c>
      <c r="O5167" s="90" t="str">
        <f>IFERROR(VLOOKUP(A5167,'[2]CLASES-TEMPORADA 2022_2023-2023'!$A:$M,13,0),"")</f>
        <v/>
      </c>
    </row>
    <row r="5168" spans="1:15" s="95" customFormat="1" x14ac:dyDescent="0.2">
      <c r="A5168" s="90"/>
      <c r="B5168" s="90"/>
      <c r="C5168" s="90"/>
      <c r="D5168" s="90"/>
      <c r="E5168" s="90"/>
      <c r="F5168" s="90"/>
      <c r="G5168" s="90"/>
      <c r="H5168" s="90"/>
      <c r="I5168" s="90"/>
      <c r="J5168" s="90"/>
      <c r="K5168" s="90"/>
      <c r="L5168" s="90"/>
      <c r="M5168" s="94" t="str">
        <f t="shared" si="83"/>
        <v xml:space="preserve"> </v>
      </c>
      <c r="N5168" s="94" t="str">
        <f>IFERROR(VLOOKUP(A5168,'[2]CLASES-TEMPORADA 2022_2023-2023'!$A:$M,12,0),"")</f>
        <v/>
      </c>
      <c r="O5168" s="90" t="str">
        <f>IFERROR(VLOOKUP(A5168,'[2]CLASES-TEMPORADA 2022_2023-2023'!$A:$M,13,0),"")</f>
        <v/>
      </c>
    </row>
    <row r="5169" spans="1:15" s="95" customFormat="1" x14ac:dyDescent="0.2">
      <c r="A5169" s="90"/>
      <c r="B5169" s="90"/>
      <c r="C5169" s="90"/>
      <c r="D5169" s="90"/>
      <c r="E5169" s="90"/>
      <c r="F5169" s="90"/>
      <c r="G5169" s="90"/>
      <c r="H5169" s="90"/>
      <c r="I5169" s="90"/>
      <c r="J5169" s="90"/>
      <c r="K5169" s="90"/>
      <c r="L5169" s="90"/>
      <c r="M5169" s="94" t="str">
        <f t="shared" si="83"/>
        <v xml:space="preserve"> </v>
      </c>
      <c r="N5169" s="94" t="str">
        <f>IFERROR(VLOOKUP(A5169,'[2]CLASES-TEMPORADA 2022_2023-2023'!$A:$M,12,0),"")</f>
        <v/>
      </c>
      <c r="O5169" s="90" t="str">
        <f>IFERROR(VLOOKUP(A5169,'[2]CLASES-TEMPORADA 2022_2023-2023'!$A:$M,13,0),"")</f>
        <v/>
      </c>
    </row>
    <row r="5170" spans="1:15" s="95" customFormat="1" x14ac:dyDescent="0.2">
      <c r="A5170" s="90"/>
      <c r="B5170" s="90"/>
      <c r="C5170" s="90"/>
      <c r="D5170" s="90"/>
      <c r="E5170" s="90"/>
      <c r="F5170" s="90"/>
      <c r="G5170" s="90"/>
      <c r="H5170" s="90"/>
      <c r="I5170" s="90"/>
      <c r="J5170" s="90"/>
      <c r="K5170" s="90"/>
      <c r="L5170" s="90"/>
      <c r="M5170" s="94" t="str">
        <f t="shared" si="83"/>
        <v xml:space="preserve"> </v>
      </c>
      <c r="N5170" s="94" t="str">
        <f>IFERROR(VLOOKUP(A5170,'[2]CLASES-TEMPORADA 2022_2023-2023'!$A:$M,12,0),"")</f>
        <v/>
      </c>
      <c r="O5170" s="90" t="str">
        <f>IFERROR(VLOOKUP(A5170,'[2]CLASES-TEMPORADA 2022_2023-2023'!$A:$M,13,0),"")</f>
        <v/>
      </c>
    </row>
    <row r="5171" spans="1:15" s="95" customFormat="1" x14ac:dyDescent="0.2">
      <c r="A5171" s="90"/>
      <c r="B5171" s="90"/>
      <c r="C5171" s="90"/>
      <c r="D5171" s="90"/>
      <c r="E5171" s="90"/>
      <c r="F5171" s="90"/>
      <c r="G5171" s="90"/>
      <c r="H5171" s="90"/>
      <c r="I5171" s="90"/>
      <c r="J5171" s="90"/>
      <c r="K5171" s="90"/>
      <c r="L5171" s="90"/>
      <c r="M5171" s="94" t="str">
        <f t="shared" si="83"/>
        <v xml:space="preserve"> </v>
      </c>
      <c r="N5171" s="94" t="str">
        <f>IFERROR(VLOOKUP(A5171,'[2]CLASES-TEMPORADA 2022_2023-2023'!$A:$M,12,0),"")</f>
        <v/>
      </c>
      <c r="O5171" s="90" t="str">
        <f>IFERROR(VLOOKUP(A5171,'[2]CLASES-TEMPORADA 2022_2023-2023'!$A:$M,13,0),"")</f>
        <v/>
      </c>
    </row>
    <row r="5172" spans="1:15" s="95" customFormat="1" x14ac:dyDescent="0.2">
      <c r="A5172" s="90"/>
      <c r="B5172" s="90"/>
      <c r="C5172" s="90"/>
      <c r="D5172" s="90"/>
      <c r="E5172" s="90"/>
      <c r="F5172" s="90"/>
      <c r="G5172" s="90"/>
      <c r="H5172" s="90"/>
      <c r="I5172" s="90"/>
      <c r="J5172" s="90"/>
      <c r="K5172" s="90"/>
      <c r="L5172" s="90"/>
      <c r="M5172" s="94" t="str">
        <f t="shared" si="83"/>
        <v xml:space="preserve"> </v>
      </c>
      <c r="N5172" s="94" t="str">
        <f>IFERROR(VLOOKUP(A5172,'[2]CLASES-TEMPORADA 2022_2023-2023'!$A:$M,12,0),"")</f>
        <v/>
      </c>
      <c r="O5172" s="90" t="str">
        <f>IFERROR(VLOOKUP(A5172,'[2]CLASES-TEMPORADA 2022_2023-2023'!$A:$M,13,0),"")</f>
        <v/>
      </c>
    </row>
    <row r="5173" spans="1:15" s="95" customFormat="1" x14ac:dyDescent="0.2">
      <c r="A5173" s="90"/>
      <c r="B5173" s="90"/>
      <c r="C5173" s="90"/>
      <c r="D5173" s="90"/>
      <c r="E5173" s="90"/>
      <c r="F5173" s="90"/>
      <c r="G5173" s="90"/>
      <c r="H5173" s="90"/>
      <c r="I5173" s="90"/>
      <c r="J5173" s="90"/>
      <c r="K5173" s="90"/>
      <c r="L5173" s="90"/>
      <c r="M5173" s="94" t="str">
        <f t="shared" si="83"/>
        <v xml:space="preserve"> </v>
      </c>
      <c r="N5173" s="94" t="str">
        <f>IFERROR(VLOOKUP(A5173,'[2]CLASES-TEMPORADA 2022_2023-2023'!$A:$M,12,0),"")</f>
        <v/>
      </c>
      <c r="O5173" s="90" t="str">
        <f>IFERROR(VLOOKUP(A5173,'[2]CLASES-TEMPORADA 2022_2023-2023'!$A:$M,13,0),"")</f>
        <v/>
      </c>
    </row>
    <row r="5174" spans="1:15" s="95" customFormat="1" x14ac:dyDescent="0.2">
      <c r="A5174" s="90"/>
      <c r="B5174" s="90"/>
      <c r="C5174" s="90"/>
      <c r="D5174" s="90"/>
      <c r="E5174" s="90"/>
      <c r="F5174" s="90"/>
      <c r="G5174" s="90"/>
      <c r="H5174" s="90"/>
      <c r="I5174" s="90"/>
      <c r="J5174" s="90"/>
      <c r="K5174" s="90"/>
      <c r="L5174" s="90"/>
      <c r="M5174" s="94" t="str">
        <f t="shared" si="83"/>
        <v xml:space="preserve"> </v>
      </c>
      <c r="N5174" s="94" t="str">
        <f>IFERROR(VLOOKUP(A5174,'[2]CLASES-TEMPORADA 2022_2023-2023'!$A:$M,12,0),"")</f>
        <v/>
      </c>
      <c r="O5174" s="90" t="str">
        <f>IFERROR(VLOOKUP(A5174,'[2]CLASES-TEMPORADA 2022_2023-2023'!$A:$M,13,0),"")</f>
        <v/>
      </c>
    </row>
    <row r="5175" spans="1:15" s="95" customFormat="1" x14ac:dyDescent="0.2">
      <c r="A5175" s="90"/>
      <c r="B5175" s="90"/>
      <c r="C5175" s="90"/>
      <c r="D5175" s="90"/>
      <c r="E5175" s="90"/>
      <c r="F5175" s="90"/>
      <c r="G5175" s="90"/>
      <c r="H5175" s="90"/>
      <c r="I5175" s="90"/>
      <c r="J5175" s="90"/>
      <c r="K5175" s="90"/>
      <c r="L5175" s="90"/>
      <c r="M5175" s="94" t="str">
        <f t="shared" si="83"/>
        <v xml:space="preserve"> </v>
      </c>
      <c r="N5175" s="94" t="str">
        <f>IFERROR(VLOOKUP(A5175,'[2]CLASES-TEMPORADA 2022_2023-2023'!$A:$M,12,0),"")</f>
        <v/>
      </c>
      <c r="O5175" s="90" t="str">
        <f>IFERROR(VLOOKUP(A5175,'[2]CLASES-TEMPORADA 2022_2023-2023'!$A:$M,13,0),"")</f>
        <v/>
      </c>
    </row>
    <row r="5176" spans="1:15" s="95" customFormat="1" x14ac:dyDescent="0.2">
      <c r="A5176" s="90"/>
      <c r="B5176" s="90"/>
      <c r="C5176" s="90"/>
      <c r="D5176" s="90"/>
      <c r="E5176" s="90"/>
      <c r="F5176" s="90"/>
      <c r="G5176" s="90"/>
      <c r="H5176" s="90"/>
      <c r="I5176" s="90"/>
      <c r="J5176" s="90"/>
      <c r="K5176" s="90"/>
      <c r="L5176" s="90"/>
      <c r="M5176" s="94" t="str">
        <f t="shared" si="83"/>
        <v xml:space="preserve"> </v>
      </c>
      <c r="N5176" s="94" t="str">
        <f>IFERROR(VLOOKUP(A5176,'[2]CLASES-TEMPORADA 2022_2023-2023'!$A:$M,12,0),"")</f>
        <v/>
      </c>
      <c r="O5176" s="90" t="str">
        <f>IFERROR(VLOOKUP(A5176,'[2]CLASES-TEMPORADA 2022_2023-2023'!$A:$M,13,0),"")</f>
        <v/>
      </c>
    </row>
    <row r="5177" spans="1:15" s="95" customFormat="1" x14ac:dyDescent="0.2">
      <c r="A5177" s="90"/>
      <c r="B5177" s="90"/>
      <c r="C5177" s="90"/>
      <c r="D5177" s="90"/>
      <c r="E5177" s="90"/>
      <c r="F5177" s="90"/>
      <c r="G5177" s="90"/>
      <c r="H5177" s="90"/>
      <c r="I5177" s="90"/>
      <c r="J5177" s="90"/>
      <c r="K5177" s="90"/>
      <c r="L5177" s="90"/>
      <c r="M5177" s="94" t="str">
        <f t="shared" ref="M5177:M5240" si="84">CONCATENATE(C5177," ",PROPER(E5177))</f>
        <v xml:space="preserve"> </v>
      </c>
      <c r="N5177" s="94" t="str">
        <f>IFERROR(VLOOKUP(A5177,'[2]CLASES-TEMPORADA 2022_2023-2023'!$A:$M,12,0),"")</f>
        <v/>
      </c>
      <c r="O5177" s="90" t="str">
        <f>IFERROR(VLOOKUP(A5177,'[2]CLASES-TEMPORADA 2022_2023-2023'!$A:$M,13,0),"")</f>
        <v/>
      </c>
    </row>
    <row r="5178" spans="1:15" s="95" customFormat="1" x14ac:dyDescent="0.2">
      <c r="A5178" s="90"/>
      <c r="B5178" s="90"/>
      <c r="C5178" s="90"/>
      <c r="D5178" s="90"/>
      <c r="E5178" s="90"/>
      <c r="F5178" s="90"/>
      <c r="G5178" s="90"/>
      <c r="H5178" s="90"/>
      <c r="I5178" s="90"/>
      <c r="J5178" s="90"/>
      <c r="K5178" s="90"/>
      <c r="L5178" s="90"/>
      <c r="M5178" s="94" t="str">
        <f t="shared" si="84"/>
        <v xml:space="preserve"> </v>
      </c>
      <c r="N5178" s="94" t="str">
        <f>IFERROR(VLOOKUP(A5178,'[2]CLASES-TEMPORADA 2022_2023-2023'!$A:$M,12,0),"")</f>
        <v/>
      </c>
      <c r="O5178" s="90" t="str">
        <f>IFERROR(VLOOKUP(A5178,'[2]CLASES-TEMPORADA 2022_2023-2023'!$A:$M,13,0),"")</f>
        <v/>
      </c>
    </row>
    <row r="5179" spans="1:15" s="95" customFormat="1" x14ac:dyDescent="0.2">
      <c r="A5179" s="90"/>
      <c r="B5179" s="90"/>
      <c r="C5179" s="90"/>
      <c r="D5179" s="90"/>
      <c r="E5179" s="90"/>
      <c r="F5179" s="90"/>
      <c r="G5179" s="90"/>
      <c r="H5179" s="90"/>
      <c r="I5179" s="90"/>
      <c r="J5179" s="90"/>
      <c r="K5179" s="90"/>
      <c r="L5179" s="90"/>
      <c r="M5179" s="94" t="str">
        <f t="shared" si="84"/>
        <v xml:space="preserve"> </v>
      </c>
      <c r="N5179" s="94" t="str">
        <f>IFERROR(VLOOKUP(A5179,'[2]CLASES-TEMPORADA 2022_2023-2023'!$A:$M,12,0),"")</f>
        <v/>
      </c>
      <c r="O5179" s="90" t="str">
        <f>IFERROR(VLOOKUP(A5179,'[2]CLASES-TEMPORADA 2022_2023-2023'!$A:$M,13,0),"")</f>
        <v/>
      </c>
    </row>
    <row r="5180" spans="1:15" s="95" customFormat="1" x14ac:dyDescent="0.2">
      <c r="A5180" s="90"/>
      <c r="B5180" s="90"/>
      <c r="C5180" s="90"/>
      <c r="D5180" s="90"/>
      <c r="E5180" s="90"/>
      <c r="F5180" s="90"/>
      <c r="G5180" s="90"/>
      <c r="H5180" s="90"/>
      <c r="I5180" s="90"/>
      <c r="J5180" s="90"/>
      <c r="K5180" s="90"/>
      <c r="L5180" s="90"/>
      <c r="M5180" s="94" t="str">
        <f t="shared" si="84"/>
        <v xml:space="preserve"> </v>
      </c>
      <c r="N5180" s="94" t="str">
        <f>IFERROR(VLOOKUP(A5180,'[2]CLASES-TEMPORADA 2022_2023-2023'!$A:$M,12,0),"")</f>
        <v/>
      </c>
      <c r="O5180" s="90" t="str">
        <f>IFERROR(VLOOKUP(A5180,'[2]CLASES-TEMPORADA 2022_2023-2023'!$A:$M,13,0),"")</f>
        <v/>
      </c>
    </row>
    <row r="5181" spans="1:15" s="95" customFormat="1" x14ac:dyDescent="0.2">
      <c r="A5181" s="90"/>
      <c r="B5181" s="90"/>
      <c r="C5181" s="90"/>
      <c r="D5181" s="90"/>
      <c r="E5181" s="90"/>
      <c r="F5181" s="90"/>
      <c r="G5181" s="90"/>
      <c r="H5181" s="90"/>
      <c r="I5181" s="90"/>
      <c r="J5181" s="90"/>
      <c r="K5181" s="90"/>
      <c r="L5181" s="90"/>
      <c r="M5181" s="94" t="str">
        <f t="shared" si="84"/>
        <v xml:space="preserve"> </v>
      </c>
      <c r="N5181" s="94" t="str">
        <f>IFERROR(VLOOKUP(A5181,'[2]CLASES-TEMPORADA 2022_2023-2023'!$A:$M,12,0),"")</f>
        <v/>
      </c>
      <c r="O5181" s="90" t="str">
        <f>IFERROR(VLOOKUP(A5181,'[2]CLASES-TEMPORADA 2022_2023-2023'!$A:$M,13,0),"")</f>
        <v/>
      </c>
    </row>
    <row r="5182" spans="1:15" s="95" customFormat="1" x14ac:dyDescent="0.2">
      <c r="A5182" s="90"/>
      <c r="B5182" s="90"/>
      <c r="C5182" s="90"/>
      <c r="D5182" s="90"/>
      <c r="E5182" s="90"/>
      <c r="F5182" s="90"/>
      <c r="G5182" s="90"/>
      <c r="H5182" s="90"/>
      <c r="I5182" s="90"/>
      <c r="J5182" s="90"/>
      <c r="K5182" s="90"/>
      <c r="L5182" s="90"/>
      <c r="M5182" s="94" t="str">
        <f t="shared" si="84"/>
        <v xml:space="preserve"> </v>
      </c>
      <c r="N5182" s="94" t="str">
        <f>IFERROR(VLOOKUP(A5182,'[2]CLASES-TEMPORADA 2022_2023-2023'!$A:$M,12,0),"")</f>
        <v/>
      </c>
      <c r="O5182" s="90" t="str">
        <f>IFERROR(VLOOKUP(A5182,'[2]CLASES-TEMPORADA 2022_2023-2023'!$A:$M,13,0),"")</f>
        <v/>
      </c>
    </row>
    <row r="5183" spans="1:15" s="95" customFormat="1" x14ac:dyDescent="0.2">
      <c r="A5183" s="90"/>
      <c r="B5183" s="90"/>
      <c r="C5183" s="90"/>
      <c r="D5183" s="90"/>
      <c r="E5183" s="90"/>
      <c r="F5183" s="90"/>
      <c r="G5183" s="90"/>
      <c r="H5183" s="90"/>
      <c r="I5183" s="90"/>
      <c r="J5183" s="90"/>
      <c r="K5183" s="90"/>
      <c r="L5183" s="90"/>
      <c r="M5183" s="94" t="str">
        <f t="shared" si="84"/>
        <v xml:space="preserve"> </v>
      </c>
      <c r="N5183" s="94" t="str">
        <f>IFERROR(VLOOKUP(A5183,'[2]CLASES-TEMPORADA 2022_2023-2023'!$A:$M,12,0),"")</f>
        <v/>
      </c>
      <c r="O5183" s="90" t="str">
        <f>IFERROR(VLOOKUP(A5183,'[2]CLASES-TEMPORADA 2022_2023-2023'!$A:$M,13,0),"")</f>
        <v/>
      </c>
    </row>
    <row r="5184" spans="1:15" s="95" customFormat="1" x14ac:dyDescent="0.2">
      <c r="A5184" s="90"/>
      <c r="B5184" s="90"/>
      <c r="C5184" s="90"/>
      <c r="D5184" s="90"/>
      <c r="E5184" s="90"/>
      <c r="F5184" s="90"/>
      <c r="G5184" s="90"/>
      <c r="H5184" s="90"/>
      <c r="I5184" s="90"/>
      <c r="J5184" s="90"/>
      <c r="K5184" s="90"/>
      <c r="L5184" s="90"/>
      <c r="M5184" s="94" t="str">
        <f t="shared" si="84"/>
        <v xml:space="preserve"> </v>
      </c>
      <c r="N5184" s="94" t="str">
        <f>IFERROR(VLOOKUP(A5184,'[2]CLASES-TEMPORADA 2022_2023-2023'!$A:$M,12,0),"")</f>
        <v/>
      </c>
      <c r="O5184" s="90" t="str">
        <f>IFERROR(VLOOKUP(A5184,'[2]CLASES-TEMPORADA 2022_2023-2023'!$A:$M,13,0),"")</f>
        <v/>
      </c>
    </row>
    <row r="5185" spans="1:15" s="95" customFormat="1" x14ac:dyDescent="0.2">
      <c r="A5185" s="90"/>
      <c r="B5185" s="90"/>
      <c r="C5185" s="90"/>
      <c r="D5185" s="90"/>
      <c r="E5185" s="90"/>
      <c r="F5185" s="90"/>
      <c r="G5185" s="90"/>
      <c r="H5185" s="90"/>
      <c r="I5185" s="90"/>
      <c r="J5185" s="90"/>
      <c r="K5185" s="90"/>
      <c r="L5185" s="90"/>
      <c r="M5185" s="94" t="str">
        <f t="shared" si="84"/>
        <v xml:space="preserve"> </v>
      </c>
      <c r="N5185" s="94" t="str">
        <f>IFERROR(VLOOKUP(A5185,'[2]CLASES-TEMPORADA 2022_2023-2023'!$A:$M,12,0),"")</f>
        <v/>
      </c>
      <c r="O5185" s="90" t="str">
        <f>IFERROR(VLOOKUP(A5185,'[2]CLASES-TEMPORADA 2022_2023-2023'!$A:$M,13,0),"")</f>
        <v/>
      </c>
    </row>
    <row r="5186" spans="1:15" s="95" customFormat="1" x14ac:dyDescent="0.2">
      <c r="A5186" s="90"/>
      <c r="B5186" s="90"/>
      <c r="C5186" s="90"/>
      <c r="D5186" s="90"/>
      <c r="E5186" s="90"/>
      <c r="F5186" s="90"/>
      <c r="G5186" s="90"/>
      <c r="H5186" s="90"/>
      <c r="I5186" s="90"/>
      <c r="J5186" s="90"/>
      <c r="K5186" s="90"/>
      <c r="L5186" s="90"/>
      <c r="M5186" s="94" t="str">
        <f t="shared" si="84"/>
        <v xml:space="preserve"> </v>
      </c>
      <c r="N5186" s="94" t="str">
        <f>IFERROR(VLOOKUP(A5186,'[2]CLASES-TEMPORADA 2022_2023-2023'!$A:$M,12,0),"")</f>
        <v/>
      </c>
      <c r="O5186" s="90" t="str">
        <f>IFERROR(VLOOKUP(A5186,'[2]CLASES-TEMPORADA 2022_2023-2023'!$A:$M,13,0),"")</f>
        <v/>
      </c>
    </row>
    <row r="5187" spans="1:15" s="95" customFormat="1" x14ac:dyDescent="0.2">
      <c r="A5187" s="90"/>
      <c r="B5187" s="90"/>
      <c r="C5187" s="90"/>
      <c r="D5187" s="90"/>
      <c r="E5187" s="90"/>
      <c r="F5187" s="90"/>
      <c r="G5187" s="90"/>
      <c r="H5187" s="90"/>
      <c r="I5187" s="90"/>
      <c r="J5187" s="90"/>
      <c r="K5187" s="90"/>
      <c r="L5187" s="90"/>
      <c r="M5187" s="94" t="str">
        <f t="shared" si="84"/>
        <v xml:space="preserve"> </v>
      </c>
      <c r="N5187" s="94" t="str">
        <f>IFERROR(VLOOKUP(A5187,'[2]CLASES-TEMPORADA 2022_2023-2023'!$A:$M,12,0),"")</f>
        <v/>
      </c>
      <c r="O5187" s="90" t="str">
        <f>IFERROR(VLOOKUP(A5187,'[2]CLASES-TEMPORADA 2022_2023-2023'!$A:$M,13,0),"")</f>
        <v/>
      </c>
    </row>
    <row r="5188" spans="1:15" s="95" customFormat="1" x14ac:dyDescent="0.2">
      <c r="A5188" s="90"/>
      <c r="B5188" s="90"/>
      <c r="C5188" s="90"/>
      <c r="D5188" s="90"/>
      <c r="E5188" s="90"/>
      <c r="F5188" s="90"/>
      <c r="G5188" s="90"/>
      <c r="H5188" s="90"/>
      <c r="I5188" s="90"/>
      <c r="J5188" s="90"/>
      <c r="K5188" s="90"/>
      <c r="L5188" s="90"/>
      <c r="M5188" s="94" t="str">
        <f t="shared" si="84"/>
        <v xml:space="preserve"> </v>
      </c>
      <c r="N5188" s="94" t="str">
        <f>IFERROR(VLOOKUP(A5188,'[2]CLASES-TEMPORADA 2022_2023-2023'!$A:$M,12,0),"")</f>
        <v/>
      </c>
      <c r="O5188" s="90" t="str">
        <f>IFERROR(VLOOKUP(A5188,'[2]CLASES-TEMPORADA 2022_2023-2023'!$A:$M,13,0),"")</f>
        <v/>
      </c>
    </row>
    <row r="5189" spans="1:15" s="95" customFormat="1" x14ac:dyDescent="0.2">
      <c r="A5189" s="90"/>
      <c r="B5189" s="90"/>
      <c r="C5189" s="90"/>
      <c r="D5189" s="90"/>
      <c r="E5189" s="90"/>
      <c r="F5189" s="90"/>
      <c r="G5189" s="90"/>
      <c r="H5189" s="90"/>
      <c r="I5189" s="90"/>
      <c r="J5189" s="90"/>
      <c r="K5189" s="90"/>
      <c r="L5189" s="90"/>
      <c r="M5189" s="94" t="str">
        <f t="shared" si="84"/>
        <v xml:space="preserve"> </v>
      </c>
      <c r="N5189" s="94" t="str">
        <f>IFERROR(VLOOKUP(A5189,'[2]CLASES-TEMPORADA 2022_2023-2023'!$A:$M,12,0),"")</f>
        <v/>
      </c>
      <c r="O5189" s="90" t="str">
        <f>IFERROR(VLOOKUP(A5189,'[2]CLASES-TEMPORADA 2022_2023-2023'!$A:$M,13,0),"")</f>
        <v/>
      </c>
    </row>
    <row r="5190" spans="1:15" s="95" customFormat="1" x14ac:dyDescent="0.2">
      <c r="A5190" s="90"/>
      <c r="B5190" s="90"/>
      <c r="C5190" s="90"/>
      <c r="D5190" s="90"/>
      <c r="E5190" s="90"/>
      <c r="F5190" s="90"/>
      <c r="G5190" s="90"/>
      <c r="H5190" s="90"/>
      <c r="I5190" s="90"/>
      <c r="J5190" s="90"/>
      <c r="K5190" s="90"/>
      <c r="L5190" s="90"/>
      <c r="M5190" s="94" t="str">
        <f t="shared" si="84"/>
        <v xml:space="preserve"> </v>
      </c>
      <c r="N5190" s="94" t="str">
        <f>IFERROR(VLOOKUP(A5190,'[2]CLASES-TEMPORADA 2022_2023-2023'!$A:$M,12,0),"")</f>
        <v/>
      </c>
      <c r="O5190" s="90" t="str">
        <f>IFERROR(VLOOKUP(A5190,'[2]CLASES-TEMPORADA 2022_2023-2023'!$A:$M,13,0),"")</f>
        <v/>
      </c>
    </row>
    <row r="5191" spans="1:15" s="95" customFormat="1" x14ac:dyDescent="0.2">
      <c r="A5191" s="90"/>
      <c r="B5191" s="90"/>
      <c r="C5191" s="90"/>
      <c r="D5191" s="90"/>
      <c r="E5191" s="90"/>
      <c r="F5191" s="90"/>
      <c r="G5191" s="90"/>
      <c r="H5191" s="90"/>
      <c r="I5191" s="90"/>
      <c r="J5191" s="90"/>
      <c r="K5191" s="90"/>
      <c r="L5191" s="90"/>
      <c r="M5191" s="94" t="str">
        <f t="shared" si="84"/>
        <v xml:space="preserve"> </v>
      </c>
      <c r="N5191" s="94" t="str">
        <f>IFERROR(VLOOKUP(A5191,'[2]CLASES-TEMPORADA 2022_2023-2023'!$A:$M,12,0),"")</f>
        <v/>
      </c>
      <c r="O5191" s="90" t="str">
        <f>IFERROR(VLOOKUP(A5191,'[2]CLASES-TEMPORADA 2022_2023-2023'!$A:$M,13,0),"")</f>
        <v/>
      </c>
    </row>
    <row r="5192" spans="1:15" s="95" customFormat="1" x14ac:dyDescent="0.2">
      <c r="A5192" s="90"/>
      <c r="B5192" s="90"/>
      <c r="C5192" s="90"/>
      <c r="D5192" s="90"/>
      <c r="E5192" s="90"/>
      <c r="F5192" s="90"/>
      <c r="G5192" s="90"/>
      <c r="H5192" s="90"/>
      <c r="I5192" s="90"/>
      <c r="J5192" s="90"/>
      <c r="K5192" s="90"/>
      <c r="L5192" s="90"/>
      <c r="M5192" s="94" t="str">
        <f t="shared" si="84"/>
        <v xml:space="preserve"> </v>
      </c>
      <c r="N5192" s="94" t="str">
        <f>IFERROR(VLOOKUP(A5192,'[2]CLASES-TEMPORADA 2022_2023-2023'!$A:$M,12,0),"")</f>
        <v/>
      </c>
      <c r="O5192" s="90" t="str">
        <f>IFERROR(VLOOKUP(A5192,'[2]CLASES-TEMPORADA 2022_2023-2023'!$A:$M,13,0),"")</f>
        <v/>
      </c>
    </row>
    <row r="5193" spans="1:15" s="95" customFormat="1" x14ac:dyDescent="0.2">
      <c r="A5193" s="90"/>
      <c r="B5193" s="90"/>
      <c r="C5193" s="90"/>
      <c r="D5193" s="90"/>
      <c r="E5193" s="90"/>
      <c r="F5193" s="90"/>
      <c r="G5193" s="90"/>
      <c r="H5193" s="90"/>
      <c r="I5193" s="90"/>
      <c r="J5193" s="90"/>
      <c r="K5193" s="90"/>
      <c r="L5193" s="90"/>
      <c r="M5193" s="94" t="str">
        <f t="shared" si="84"/>
        <v xml:space="preserve"> </v>
      </c>
      <c r="N5193" s="94" t="str">
        <f>IFERROR(VLOOKUP(A5193,'[2]CLASES-TEMPORADA 2022_2023-2023'!$A:$M,12,0),"")</f>
        <v/>
      </c>
      <c r="O5193" s="90" t="str">
        <f>IFERROR(VLOOKUP(A5193,'[2]CLASES-TEMPORADA 2022_2023-2023'!$A:$M,13,0),"")</f>
        <v/>
      </c>
    </row>
    <row r="5194" spans="1:15" s="95" customFormat="1" x14ac:dyDescent="0.2">
      <c r="A5194" s="90"/>
      <c r="B5194" s="90"/>
      <c r="C5194" s="90"/>
      <c r="D5194" s="90"/>
      <c r="E5194" s="90"/>
      <c r="F5194" s="90"/>
      <c r="G5194" s="90"/>
      <c r="H5194" s="90"/>
      <c r="I5194" s="90"/>
      <c r="J5194" s="90"/>
      <c r="K5194" s="90"/>
      <c r="L5194" s="90"/>
      <c r="M5194" s="94" t="str">
        <f t="shared" si="84"/>
        <v xml:space="preserve"> </v>
      </c>
      <c r="N5194" s="94" t="str">
        <f>IFERROR(VLOOKUP(A5194,'[2]CLASES-TEMPORADA 2022_2023-2023'!$A:$M,12,0),"")</f>
        <v/>
      </c>
      <c r="O5194" s="90" t="str">
        <f>IFERROR(VLOOKUP(A5194,'[2]CLASES-TEMPORADA 2022_2023-2023'!$A:$M,13,0),"")</f>
        <v/>
      </c>
    </row>
    <row r="5195" spans="1:15" s="95" customFormat="1" x14ac:dyDescent="0.2">
      <c r="A5195" s="90"/>
      <c r="B5195" s="90"/>
      <c r="C5195" s="90"/>
      <c r="D5195" s="90"/>
      <c r="E5195" s="90"/>
      <c r="F5195" s="90"/>
      <c r="G5195" s="90"/>
      <c r="H5195" s="90"/>
      <c r="I5195" s="90"/>
      <c r="J5195" s="90"/>
      <c r="K5195" s="90"/>
      <c r="L5195" s="90"/>
      <c r="M5195" s="94" t="str">
        <f t="shared" si="84"/>
        <v xml:space="preserve"> </v>
      </c>
      <c r="N5195" s="94" t="str">
        <f>IFERROR(VLOOKUP(A5195,'[2]CLASES-TEMPORADA 2022_2023-2023'!$A:$M,12,0),"")</f>
        <v/>
      </c>
      <c r="O5195" s="90" t="str">
        <f>IFERROR(VLOOKUP(A5195,'[2]CLASES-TEMPORADA 2022_2023-2023'!$A:$M,13,0),"")</f>
        <v/>
      </c>
    </row>
    <row r="5196" spans="1:15" s="95" customFormat="1" x14ac:dyDescent="0.2">
      <c r="A5196" s="90"/>
      <c r="B5196" s="90"/>
      <c r="C5196" s="90"/>
      <c r="D5196" s="90"/>
      <c r="E5196" s="90"/>
      <c r="F5196" s="90"/>
      <c r="G5196" s="90"/>
      <c r="H5196" s="90"/>
      <c r="I5196" s="90"/>
      <c r="J5196" s="90"/>
      <c r="K5196" s="90"/>
      <c r="L5196" s="90"/>
      <c r="M5196" s="94" t="str">
        <f t="shared" si="84"/>
        <v xml:space="preserve"> </v>
      </c>
      <c r="N5196" s="94" t="str">
        <f>IFERROR(VLOOKUP(A5196,'[2]CLASES-TEMPORADA 2022_2023-2023'!$A:$M,12,0),"")</f>
        <v/>
      </c>
      <c r="O5196" s="90" t="str">
        <f>IFERROR(VLOOKUP(A5196,'[2]CLASES-TEMPORADA 2022_2023-2023'!$A:$M,13,0),"")</f>
        <v/>
      </c>
    </row>
    <row r="5197" spans="1:15" s="95" customFormat="1" x14ac:dyDescent="0.2">
      <c r="A5197" s="90"/>
      <c r="B5197" s="90"/>
      <c r="C5197" s="90"/>
      <c r="D5197" s="90"/>
      <c r="E5197" s="90"/>
      <c r="F5197" s="90"/>
      <c r="G5197" s="90"/>
      <c r="H5197" s="90"/>
      <c r="I5197" s="90"/>
      <c r="J5197" s="90"/>
      <c r="K5197" s="90"/>
      <c r="L5197" s="90"/>
      <c r="M5197" s="94" t="str">
        <f t="shared" si="84"/>
        <v xml:space="preserve"> </v>
      </c>
      <c r="N5197" s="94" t="str">
        <f>IFERROR(VLOOKUP(A5197,'[2]CLASES-TEMPORADA 2022_2023-2023'!$A:$M,12,0),"")</f>
        <v/>
      </c>
      <c r="O5197" s="90" t="str">
        <f>IFERROR(VLOOKUP(A5197,'[2]CLASES-TEMPORADA 2022_2023-2023'!$A:$M,13,0),"")</f>
        <v/>
      </c>
    </row>
    <row r="5198" spans="1:15" s="95" customFormat="1" x14ac:dyDescent="0.2">
      <c r="A5198" s="90"/>
      <c r="B5198" s="90"/>
      <c r="C5198" s="90"/>
      <c r="D5198" s="90"/>
      <c r="E5198" s="90"/>
      <c r="F5198" s="90"/>
      <c r="G5198" s="90"/>
      <c r="H5198" s="90"/>
      <c r="I5198" s="90"/>
      <c r="J5198" s="90"/>
      <c r="K5198" s="90"/>
      <c r="L5198" s="90"/>
      <c r="M5198" s="94" t="str">
        <f t="shared" si="84"/>
        <v xml:space="preserve"> </v>
      </c>
      <c r="N5198" s="94" t="str">
        <f>IFERROR(VLOOKUP(A5198,'[2]CLASES-TEMPORADA 2022_2023-2023'!$A:$M,12,0),"")</f>
        <v/>
      </c>
      <c r="O5198" s="90" t="str">
        <f>IFERROR(VLOOKUP(A5198,'[2]CLASES-TEMPORADA 2022_2023-2023'!$A:$M,13,0),"")</f>
        <v/>
      </c>
    </row>
    <row r="5199" spans="1:15" s="95" customFormat="1" x14ac:dyDescent="0.2">
      <c r="A5199" s="90"/>
      <c r="B5199" s="90"/>
      <c r="C5199" s="90"/>
      <c r="D5199" s="90"/>
      <c r="E5199" s="90"/>
      <c r="F5199" s="90"/>
      <c r="G5199" s="90"/>
      <c r="H5199" s="90"/>
      <c r="I5199" s="90"/>
      <c r="J5199" s="90"/>
      <c r="K5199" s="90"/>
      <c r="L5199" s="90"/>
      <c r="M5199" s="94" t="str">
        <f t="shared" si="84"/>
        <v xml:space="preserve"> </v>
      </c>
      <c r="N5199" s="94" t="str">
        <f>IFERROR(VLOOKUP(A5199,'[2]CLASES-TEMPORADA 2022_2023-2023'!$A:$M,12,0),"")</f>
        <v/>
      </c>
      <c r="O5199" s="90" t="str">
        <f>IFERROR(VLOOKUP(A5199,'[2]CLASES-TEMPORADA 2022_2023-2023'!$A:$M,13,0),"")</f>
        <v/>
      </c>
    </row>
    <row r="5200" spans="1:15" s="95" customFormat="1" x14ac:dyDescent="0.2">
      <c r="A5200" s="90"/>
      <c r="B5200" s="90"/>
      <c r="C5200" s="90"/>
      <c r="D5200" s="90"/>
      <c r="E5200" s="90"/>
      <c r="F5200" s="90"/>
      <c r="G5200" s="90"/>
      <c r="H5200" s="90"/>
      <c r="I5200" s="90"/>
      <c r="J5200" s="90"/>
      <c r="K5200" s="90"/>
      <c r="L5200" s="90"/>
      <c r="M5200" s="94" t="str">
        <f t="shared" si="84"/>
        <v xml:space="preserve"> </v>
      </c>
      <c r="N5200" s="94" t="str">
        <f>IFERROR(VLOOKUP(A5200,'[2]CLASES-TEMPORADA 2022_2023-2023'!$A:$M,12,0),"")</f>
        <v/>
      </c>
      <c r="O5200" s="90" t="str">
        <f>IFERROR(VLOOKUP(A5200,'[2]CLASES-TEMPORADA 2022_2023-2023'!$A:$M,13,0),"")</f>
        <v/>
      </c>
    </row>
    <row r="5201" spans="1:15" s="95" customFormat="1" x14ac:dyDescent="0.2">
      <c r="A5201" s="90"/>
      <c r="B5201" s="90"/>
      <c r="C5201" s="90"/>
      <c r="D5201" s="90"/>
      <c r="E5201" s="90"/>
      <c r="F5201" s="90"/>
      <c r="G5201" s="90"/>
      <c r="H5201" s="90"/>
      <c r="I5201" s="90"/>
      <c r="J5201" s="90"/>
      <c r="K5201" s="90"/>
      <c r="L5201" s="90"/>
      <c r="M5201" s="94" t="str">
        <f t="shared" si="84"/>
        <v xml:space="preserve"> </v>
      </c>
      <c r="N5201" s="94" t="str">
        <f>IFERROR(VLOOKUP(A5201,'[2]CLASES-TEMPORADA 2022_2023-2023'!$A:$M,12,0),"")</f>
        <v/>
      </c>
      <c r="O5201" s="90" t="str">
        <f>IFERROR(VLOOKUP(A5201,'[2]CLASES-TEMPORADA 2022_2023-2023'!$A:$M,13,0),"")</f>
        <v/>
      </c>
    </row>
    <row r="5202" spans="1:15" s="95" customFormat="1" x14ac:dyDescent="0.2">
      <c r="A5202" s="90"/>
      <c r="B5202" s="90"/>
      <c r="C5202" s="90"/>
      <c r="D5202" s="90"/>
      <c r="E5202" s="90"/>
      <c r="F5202" s="90"/>
      <c r="G5202" s="90"/>
      <c r="H5202" s="90"/>
      <c r="I5202" s="90"/>
      <c r="J5202" s="90"/>
      <c r="K5202" s="90"/>
      <c r="L5202" s="90"/>
      <c r="M5202" s="94" t="str">
        <f t="shared" si="84"/>
        <v xml:space="preserve"> </v>
      </c>
      <c r="N5202" s="94" t="str">
        <f>IFERROR(VLOOKUP(A5202,'[2]CLASES-TEMPORADA 2022_2023-2023'!$A:$M,12,0),"")</f>
        <v/>
      </c>
      <c r="O5202" s="90" t="str">
        <f>IFERROR(VLOOKUP(A5202,'[2]CLASES-TEMPORADA 2022_2023-2023'!$A:$M,13,0),"")</f>
        <v/>
      </c>
    </row>
    <row r="5203" spans="1:15" s="95" customFormat="1" x14ac:dyDescent="0.2">
      <c r="A5203" s="90"/>
      <c r="B5203" s="90"/>
      <c r="C5203" s="90"/>
      <c r="D5203" s="90"/>
      <c r="E5203" s="90"/>
      <c r="F5203" s="90"/>
      <c r="G5203" s="90"/>
      <c r="H5203" s="90"/>
      <c r="I5203" s="90"/>
      <c r="J5203" s="90"/>
      <c r="K5203" s="90"/>
      <c r="L5203" s="90"/>
      <c r="M5203" s="94" t="str">
        <f t="shared" si="84"/>
        <v xml:space="preserve"> </v>
      </c>
      <c r="N5203" s="94" t="str">
        <f>IFERROR(VLOOKUP(A5203,'[2]CLASES-TEMPORADA 2022_2023-2023'!$A:$M,12,0),"")</f>
        <v/>
      </c>
      <c r="O5203" s="90" t="str">
        <f>IFERROR(VLOOKUP(A5203,'[2]CLASES-TEMPORADA 2022_2023-2023'!$A:$M,13,0),"")</f>
        <v/>
      </c>
    </row>
    <row r="5204" spans="1:15" s="95" customFormat="1" x14ac:dyDescent="0.2">
      <c r="A5204" s="90"/>
      <c r="B5204" s="90"/>
      <c r="C5204" s="90"/>
      <c r="D5204" s="90"/>
      <c r="E5204" s="90"/>
      <c r="F5204" s="90"/>
      <c r="G5204" s="90"/>
      <c r="H5204" s="90"/>
      <c r="I5204" s="90"/>
      <c r="J5204" s="90"/>
      <c r="K5204" s="90"/>
      <c r="L5204" s="90"/>
      <c r="M5204" s="94" t="str">
        <f t="shared" si="84"/>
        <v xml:space="preserve"> </v>
      </c>
      <c r="N5204" s="94" t="str">
        <f>IFERROR(VLOOKUP(A5204,'[2]CLASES-TEMPORADA 2022_2023-2023'!$A:$M,12,0),"")</f>
        <v/>
      </c>
      <c r="O5204" s="90" t="str">
        <f>IFERROR(VLOOKUP(A5204,'[2]CLASES-TEMPORADA 2022_2023-2023'!$A:$M,13,0),"")</f>
        <v/>
      </c>
    </row>
    <row r="5205" spans="1:15" s="95" customFormat="1" x14ac:dyDescent="0.2">
      <c r="A5205" s="90"/>
      <c r="B5205" s="90"/>
      <c r="C5205" s="90"/>
      <c r="D5205" s="90"/>
      <c r="E5205" s="90"/>
      <c r="F5205" s="90"/>
      <c r="G5205" s="90"/>
      <c r="H5205" s="90"/>
      <c r="I5205" s="90"/>
      <c r="J5205" s="90"/>
      <c r="K5205" s="90"/>
      <c r="L5205" s="90"/>
      <c r="M5205" s="94" t="str">
        <f t="shared" si="84"/>
        <v xml:space="preserve"> </v>
      </c>
      <c r="N5205" s="94" t="str">
        <f>IFERROR(VLOOKUP(A5205,'[2]CLASES-TEMPORADA 2022_2023-2023'!$A:$M,12,0),"")</f>
        <v/>
      </c>
      <c r="O5205" s="90" t="str">
        <f>IFERROR(VLOOKUP(A5205,'[2]CLASES-TEMPORADA 2022_2023-2023'!$A:$M,13,0),"")</f>
        <v/>
      </c>
    </row>
    <row r="5206" spans="1:15" s="95" customFormat="1" x14ac:dyDescent="0.2">
      <c r="A5206" s="90"/>
      <c r="B5206" s="90"/>
      <c r="C5206" s="90"/>
      <c r="D5206" s="90"/>
      <c r="E5206" s="90"/>
      <c r="F5206" s="90"/>
      <c r="G5206" s="90"/>
      <c r="H5206" s="90"/>
      <c r="I5206" s="90"/>
      <c r="J5206" s="90"/>
      <c r="K5206" s="90"/>
      <c r="L5206" s="90"/>
      <c r="M5206" s="94" t="str">
        <f t="shared" si="84"/>
        <v xml:space="preserve"> </v>
      </c>
      <c r="N5206" s="94" t="str">
        <f>IFERROR(VLOOKUP(A5206,'[2]CLASES-TEMPORADA 2022_2023-2023'!$A:$M,12,0),"")</f>
        <v/>
      </c>
      <c r="O5206" s="90" t="str">
        <f>IFERROR(VLOOKUP(A5206,'[2]CLASES-TEMPORADA 2022_2023-2023'!$A:$M,13,0),"")</f>
        <v/>
      </c>
    </row>
    <row r="5207" spans="1:15" s="95" customFormat="1" x14ac:dyDescent="0.2">
      <c r="A5207" s="90"/>
      <c r="B5207" s="90"/>
      <c r="C5207" s="90"/>
      <c r="D5207" s="90"/>
      <c r="E5207" s="90"/>
      <c r="F5207" s="90"/>
      <c r="G5207" s="90"/>
      <c r="H5207" s="90"/>
      <c r="I5207" s="90"/>
      <c r="J5207" s="90"/>
      <c r="K5207" s="90"/>
      <c r="L5207" s="90"/>
      <c r="M5207" s="94" t="str">
        <f t="shared" si="84"/>
        <v xml:space="preserve"> </v>
      </c>
      <c r="N5207" s="94" t="str">
        <f>IFERROR(VLOOKUP(A5207,'[2]CLASES-TEMPORADA 2022_2023-2023'!$A:$M,12,0),"")</f>
        <v/>
      </c>
      <c r="O5207" s="90" t="str">
        <f>IFERROR(VLOOKUP(A5207,'[2]CLASES-TEMPORADA 2022_2023-2023'!$A:$M,13,0),"")</f>
        <v/>
      </c>
    </row>
    <row r="5208" spans="1:15" s="95" customFormat="1" x14ac:dyDescent="0.2">
      <c r="A5208" s="90"/>
      <c r="B5208" s="90"/>
      <c r="C5208" s="90"/>
      <c r="D5208" s="90"/>
      <c r="E5208" s="90"/>
      <c r="F5208" s="90"/>
      <c r="G5208" s="90"/>
      <c r="H5208" s="90"/>
      <c r="I5208" s="90"/>
      <c r="J5208" s="90"/>
      <c r="K5208" s="90"/>
      <c r="L5208" s="90"/>
      <c r="M5208" s="94" t="str">
        <f t="shared" si="84"/>
        <v xml:space="preserve"> </v>
      </c>
      <c r="N5208" s="94" t="str">
        <f>IFERROR(VLOOKUP(A5208,'[2]CLASES-TEMPORADA 2022_2023-2023'!$A:$M,12,0),"")</f>
        <v/>
      </c>
      <c r="O5208" s="90" t="str">
        <f>IFERROR(VLOOKUP(A5208,'[2]CLASES-TEMPORADA 2022_2023-2023'!$A:$M,13,0),"")</f>
        <v/>
      </c>
    </row>
    <row r="5209" spans="1:15" s="95" customFormat="1" x14ac:dyDescent="0.2">
      <c r="A5209" s="90"/>
      <c r="B5209" s="90"/>
      <c r="C5209" s="90"/>
      <c r="D5209" s="90"/>
      <c r="E5209" s="90"/>
      <c r="F5209" s="90"/>
      <c r="G5209" s="90"/>
      <c r="H5209" s="90"/>
      <c r="I5209" s="90"/>
      <c r="J5209" s="90"/>
      <c r="K5209" s="90"/>
      <c r="L5209" s="90"/>
      <c r="M5209" s="94" t="str">
        <f t="shared" si="84"/>
        <v xml:space="preserve"> </v>
      </c>
      <c r="N5209" s="94" t="str">
        <f>IFERROR(VLOOKUP(A5209,'[2]CLASES-TEMPORADA 2022_2023-2023'!$A:$M,12,0),"")</f>
        <v/>
      </c>
      <c r="O5209" s="90" t="str">
        <f>IFERROR(VLOOKUP(A5209,'[2]CLASES-TEMPORADA 2022_2023-2023'!$A:$M,13,0),"")</f>
        <v/>
      </c>
    </row>
    <row r="5210" spans="1:15" s="95" customFormat="1" x14ac:dyDescent="0.2">
      <c r="A5210" s="90"/>
      <c r="B5210" s="90"/>
      <c r="C5210" s="90"/>
      <c r="D5210" s="90"/>
      <c r="E5210" s="90"/>
      <c r="F5210" s="90"/>
      <c r="G5210" s="90"/>
      <c r="H5210" s="90"/>
      <c r="I5210" s="90"/>
      <c r="J5210" s="90"/>
      <c r="K5210" s="90"/>
      <c r="L5210" s="90"/>
      <c r="M5210" s="94" t="str">
        <f t="shared" si="84"/>
        <v xml:space="preserve"> </v>
      </c>
      <c r="N5210" s="94" t="str">
        <f>IFERROR(VLOOKUP(A5210,'[2]CLASES-TEMPORADA 2022_2023-2023'!$A:$M,12,0),"")</f>
        <v/>
      </c>
      <c r="O5210" s="90" t="str">
        <f>IFERROR(VLOOKUP(A5210,'[2]CLASES-TEMPORADA 2022_2023-2023'!$A:$M,13,0),"")</f>
        <v/>
      </c>
    </row>
    <row r="5211" spans="1:15" s="95" customFormat="1" x14ac:dyDescent="0.2">
      <c r="A5211" s="90"/>
      <c r="B5211" s="90"/>
      <c r="C5211" s="90"/>
      <c r="D5211" s="90"/>
      <c r="E5211" s="90"/>
      <c r="F5211" s="90"/>
      <c r="G5211" s="90"/>
      <c r="H5211" s="90"/>
      <c r="I5211" s="90"/>
      <c r="J5211" s="90"/>
      <c r="K5211" s="90"/>
      <c r="L5211" s="90"/>
      <c r="M5211" s="94" t="str">
        <f t="shared" si="84"/>
        <v xml:space="preserve"> </v>
      </c>
      <c r="N5211" s="94" t="str">
        <f>IFERROR(VLOOKUP(A5211,'[2]CLASES-TEMPORADA 2022_2023-2023'!$A:$M,12,0),"")</f>
        <v/>
      </c>
      <c r="O5211" s="90" t="str">
        <f>IFERROR(VLOOKUP(A5211,'[2]CLASES-TEMPORADA 2022_2023-2023'!$A:$M,13,0),"")</f>
        <v/>
      </c>
    </row>
    <row r="5212" spans="1:15" s="95" customFormat="1" x14ac:dyDescent="0.2">
      <c r="A5212" s="90"/>
      <c r="B5212" s="90"/>
      <c r="C5212" s="90"/>
      <c r="D5212" s="90"/>
      <c r="E5212" s="90"/>
      <c r="F5212" s="90"/>
      <c r="G5212" s="90"/>
      <c r="H5212" s="90"/>
      <c r="I5212" s="90"/>
      <c r="J5212" s="90"/>
      <c r="K5212" s="90"/>
      <c r="L5212" s="90"/>
      <c r="M5212" s="94" t="str">
        <f t="shared" si="84"/>
        <v xml:space="preserve"> </v>
      </c>
      <c r="N5212" s="94" t="str">
        <f>IFERROR(VLOOKUP(A5212,'[2]CLASES-TEMPORADA 2022_2023-2023'!$A:$M,12,0),"")</f>
        <v/>
      </c>
      <c r="O5212" s="90" t="str">
        <f>IFERROR(VLOOKUP(A5212,'[2]CLASES-TEMPORADA 2022_2023-2023'!$A:$M,13,0),"")</f>
        <v/>
      </c>
    </row>
    <row r="5213" spans="1:15" s="95" customFormat="1" x14ac:dyDescent="0.2">
      <c r="A5213" s="90"/>
      <c r="B5213" s="90"/>
      <c r="C5213" s="90"/>
      <c r="D5213" s="90"/>
      <c r="E5213" s="90"/>
      <c r="F5213" s="90"/>
      <c r="G5213" s="90"/>
      <c r="H5213" s="90"/>
      <c r="I5213" s="90"/>
      <c r="J5213" s="90"/>
      <c r="K5213" s="90"/>
      <c r="L5213" s="90"/>
      <c r="M5213" s="94" t="str">
        <f t="shared" si="84"/>
        <v xml:space="preserve"> </v>
      </c>
      <c r="N5213" s="94" t="str">
        <f>IFERROR(VLOOKUP(A5213,'[2]CLASES-TEMPORADA 2022_2023-2023'!$A:$M,12,0),"")</f>
        <v/>
      </c>
      <c r="O5213" s="90" t="str">
        <f>IFERROR(VLOOKUP(A5213,'[2]CLASES-TEMPORADA 2022_2023-2023'!$A:$M,13,0),"")</f>
        <v/>
      </c>
    </row>
    <row r="5214" spans="1:15" s="95" customFormat="1" x14ac:dyDescent="0.2">
      <c r="A5214" s="90"/>
      <c r="B5214" s="90"/>
      <c r="C5214" s="90"/>
      <c r="D5214" s="90"/>
      <c r="E5214" s="90"/>
      <c r="F5214" s="90"/>
      <c r="G5214" s="90"/>
      <c r="H5214" s="90"/>
      <c r="I5214" s="90"/>
      <c r="J5214" s="90"/>
      <c r="K5214" s="90"/>
      <c r="L5214" s="90"/>
      <c r="M5214" s="94" t="str">
        <f t="shared" si="84"/>
        <v xml:space="preserve"> </v>
      </c>
      <c r="N5214" s="94" t="str">
        <f>IFERROR(VLOOKUP(A5214,'[2]CLASES-TEMPORADA 2022_2023-2023'!$A:$M,12,0),"")</f>
        <v/>
      </c>
      <c r="O5214" s="90" t="str">
        <f>IFERROR(VLOOKUP(A5214,'[2]CLASES-TEMPORADA 2022_2023-2023'!$A:$M,13,0),"")</f>
        <v/>
      </c>
    </row>
    <row r="5215" spans="1:15" s="95" customFormat="1" x14ac:dyDescent="0.2">
      <c r="A5215" s="90"/>
      <c r="B5215" s="90"/>
      <c r="C5215" s="90"/>
      <c r="D5215" s="90"/>
      <c r="E5215" s="90"/>
      <c r="F5215" s="90"/>
      <c r="G5215" s="90"/>
      <c r="H5215" s="90"/>
      <c r="I5215" s="90"/>
      <c r="J5215" s="90"/>
      <c r="K5215" s="90"/>
      <c r="L5215" s="90"/>
      <c r="M5215" s="94" t="str">
        <f t="shared" si="84"/>
        <v xml:space="preserve"> </v>
      </c>
      <c r="N5215" s="94" t="str">
        <f>IFERROR(VLOOKUP(A5215,'[2]CLASES-TEMPORADA 2022_2023-2023'!$A:$M,12,0),"")</f>
        <v/>
      </c>
      <c r="O5215" s="90" t="str">
        <f>IFERROR(VLOOKUP(A5215,'[2]CLASES-TEMPORADA 2022_2023-2023'!$A:$M,13,0),"")</f>
        <v/>
      </c>
    </row>
    <row r="5216" spans="1:15" s="95" customFormat="1" x14ac:dyDescent="0.2">
      <c r="A5216" s="90"/>
      <c r="B5216" s="90"/>
      <c r="C5216" s="90"/>
      <c r="D5216" s="90"/>
      <c r="E5216" s="90"/>
      <c r="F5216" s="90"/>
      <c r="G5216" s="90"/>
      <c r="H5216" s="90"/>
      <c r="I5216" s="90"/>
      <c r="J5216" s="90"/>
      <c r="K5216" s="90"/>
      <c r="L5216" s="90"/>
      <c r="M5216" s="94" t="str">
        <f t="shared" si="84"/>
        <v xml:space="preserve"> </v>
      </c>
      <c r="N5216" s="94" t="str">
        <f>IFERROR(VLOOKUP(A5216,'[2]CLASES-TEMPORADA 2022_2023-2023'!$A:$M,12,0),"")</f>
        <v/>
      </c>
      <c r="O5216" s="90" t="str">
        <f>IFERROR(VLOOKUP(A5216,'[2]CLASES-TEMPORADA 2022_2023-2023'!$A:$M,13,0),"")</f>
        <v/>
      </c>
    </row>
    <row r="5217" spans="1:15" s="95" customFormat="1" x14ac:dyDescent="0.2">
      <c r="A5217" s="90"/>
      <c r="B5217" s="90"/>
      <c r="C5217" s="90"/>
      <c r="D5217" s="90"/>
      <c r="E5217" s="90"/>
      <c r="F5217" s="90"/>
      <c r="G5217" s="90"/>
      <c r="H5217" s="90"/>
      <c r="I5217" s="90"/>
      <c r="J5217" s="90"/>
      <c r="K5217" s="90"/>
      <c r="L5217" s="90"/>
      <c r="M5217" s="94" t="str">
        <f t="shared" si="84"/>
        <v xml:space="preserve"> </v>
      </c>
      <c r="N5217" s="94" t="str">
        <f>IFERROR(VLOOKUP(A5217,'[2]CLASES-TEMPORADA 2022_2023-2023'!$A:$M,12,0),"")</f>
        <v/>
      </c>
      <c r="O5217" s="90" t="str">
        <f>IFERROR(VLOOKUP(A5217,'[2]CLASES-TEMPORADA 2022_2023-2023'!$A:$M,13,0),"")</f>
        <v/>
      </c>
    </row>
    <row r="5218" spans="1:15" s="95" customFormat="1" x14ac:dyDescent="0.2">
      <c r="A5218" s="90"/>
      <c r="B5218" s="90"/>
      <c r="C5218" s="90"/>
      <c r="D5218" s="90"/>
      <c r="E5218" s="90"/>
      <c r="F5218" s="90"/>
      <c r="G5218" s="90"/>
      <c r="H5218" s="90"/>
      <c r="I5218" s="90"/>
      <c r="J5218" s="90"/>
      <c r="K5218" s="90"/>
      <c r="L5218" s="90"/>
      <c r="M5218" s="94" t="str">
        <f t="shared" si="84"/>
        <v xml:space="preserve"> </v>
      </c>
      <c r="N5218" s="94" t="str">
        <f>IFERROR(VLOOKUP(A5218,'[2]CLASES-TEMPORADA 2022_2023-2023'!$A:$M,12,0),"")</f>
        <v/>
      </c>
      <c r="O5218" s="90" t="str">
        <f>IFERROR(VLOOKUP(A5218,'[2]CLASES-TEMPORADA 2022_2023-2023'!$A:$M,13,0),"")</f>
        <v/>
      </c>
    </row>
    <row r="5219" spans="1:15" s="95" customFormat="1" x14ac:dyDescent="0.2">
      <c r="A5219" s="90"/>
      <c r="B5219" s="90"/>
      <c r="C5219" s="90"/>
      <c r="D5219" s="90"/>
      <c r="E5219" s="90"/>
      <c r="F5219" s="90"/>
      <c r="G5219" s="90"/>
      <c r="H5219" s="90"/>
      <c r="I5219" s="90"/>
      <c r="J5219" s="90"/>
      <c r="K5219" s="90"/>
      <c r="L5219" s="90"/>
      <c r="M5219" s="94" t="str">
        <f t="shared" si="84"/>
        <v xml:space="preserve"> </v>
      </c>
      <c r="N5219" s="94" t="str">
        <f>IFERROR(VLOOKUP(A5219,'[2]CLASES-TEMPORADA 2022_2023-2023'!$A:$M,12,0),"")</f>
        <v/>
      </c>
      <c r="O5219" s="90" t="str">
        <f>IFERROR(VLOOKUP(A5219,'[2]CLASES-TEMPORADA 2022_2023-2023'!$A:$M,13,0),"")</f>
        <v/>
      </c>
    </row>
    <row r="5220" spans="1:15" s="95" customFormat="1" x14ac:dyDescent="0.2">
      <c r="A5220" s="90"/>
      <c r="B5220" s="90"/>
      <c r="C5220" s="90"/>
      <c r="D5220" s="90"/>
      <c r="E5220" s="90"/>
      <c r="F5220" s="90"/>
      <c r="G5220" s="90"/>
      <c r="H5220" s="90"/>
      <c r="I5220" s="90"/>
      <c r="J5220" s="90"/>
      <c r="K5220" s="90"/>
      <c r="L5220" s="90"/>
      <c r="M5220" s="94" t="str">
        <f t="shared" si="84"/>
        <v xml:space="preserve"> </v>
      </c>
      <c r="N5220" s="94" t="str">
        <f>IFERROR(VLOOKUP(A5220,'[2]CLASES-TEMPORADA 2022_2023-2023'!$A:$M,12,0),"")</f>
        <v/>
      </c>
      <c r="O5220" s="90" t="str">
        <f>IFERROR(VLOOKUP(A5220,'[2]CLASES-TEMPORADA 2022_2023-2023'!$A:$M,13,0),"")</f>
        <v/>
      </c>
    </row>
    <row r="5221" spans="1:15" s="95" customFormat="1" x14ac:dyDescent="0.2">
      <c r="A5221" s="90"/>
      <c r="B5221" s="90"/>
      <c r="C5221" s="90"/>
      <c r="D5221" s="90"/>
      <c r="E5221" s="90"/>
      <c r="F5221" s="90"/>
      <c r="G5221" s="90"/>
      <c r="H5221" s="90"/>
      <c r="I5221" s="90"/>
      <c r="J5221" s="90"/>
      <c r="K5221" s="90"/>
      <c r="L5221" s="90"/>
      <c r="M5221" s="94" t="str">
        <f t="shared" si="84"/>
        <v xml:space="preserve"> </v>
      </c>
      <c r="N5221" s="94" t="str">
        <f>IFERROR(VLOOKUP(A5221,'[2]CLASES-TEMPORADA 2022_2023-2023'!$A:$M,12,0),"")</f>
        <v/>
      </c>
      <c r="O5221" s="90" t="str">
        <f>IFERROR(VLOOKUP(A5221,'[2]CLASES-TEMPORADA 2022_2023-2023'!$A:$M,13,0),"")</f>
        <v/>
      </c>
    </row>
    <row r="5222" spans="1:15" s="95" customFormat="1" x14ac:dyDescent="0.2">
      <c r="A5222" s="90"/>
      <c r="B5222" s="90"/>
      <c r="C5222" s="90"/>
      <c r="D5222" s="90"/>
      <c r="E5222" s="90"/>
      <c r="F5222" s="90"/>
      <c r="G5222" s="90"/>
      <c r="H5222" s="90"/>
      <c r="I5222" s="90"/>
      <c r="J5222" s="90"/>
      <c r="K5222" s="90"/>
      <c r="L5222" s="90"/>
      <c r="M5222" s="94" t="str">
        <f t="shared" si="84"/>
        <v xml:space="preserve"> </v>
      </c>
      <c r="N5222" s="94" t="str">
        <f>IFERROR(VLOOKUP(A5222,'[2]CLASES-TEMPORADA 2022_2023-2023'!$A:$M,12,0),"")</f>
        <v/>
      </c>
      <c r="O5222" s="90" t="str">
        <f>IFERROR(VLOOKUP(A5222,'[2]CLASES-TEMPORADA 2022_2023-2023'!$A:$M,13,0),"")</f>
        <v/>
      </c>
    </row>
    <row r="5223" spans="1:15" s="95" customFormat="1" x14ac:dyDescent="0.2">
      <c r="A5223" s="90"/>
      <c r="B5223" s="90"/>
      <c r="C5223" s="90"/>
      <c r="D5223" s="90"/>
      <c r="E5223" s="90"/>
      <c r="F5223" s="90"/>
      <c r="G5223" s="90"/>
      <c r="H5223" s="90"/>
      <c r="I5223" s="90"/>
      <c r="J5223" s="90"/>
      <c r="K5223" s="90"/>
      <c r="L5223" s="90"/>
      <c r="M5223" s="94" t="str">
        <f t="shared" si="84"/>
        <v xml:space="preserve"> </v>
      </c>
      <c r="N5223" s="94" t="str">
        <f>IFERROR(VLOOKUP(A5223,'[2]CLASES-TEMPORADA 2022_2023-2023'!$A:$M,12,0),"")</f>
        <v/>
      </c>
      <c r="O5223" s="90" t="str">
        <f>IFERROR(VLOOKUP(A5223,'[2]CLASES-TEMPORADA 2022_2023-2023'!$A:$M,13,0),"")</f>
        <v/>
      </c>
    </row>
    <row r="5224" spans="1:15" s="95" customFormat="1" x14ac:dyDescent="0.2">
      <c r="A5224" s="90"/>
      <c r="B5224" s="90"/>
      <c r="C5224" s="90"/>
      <c r="D5224" s="90"/>
      <c r="E5224" s="90"/>
      <c r="F5224" s="90"/>
      <c r="G5224" s="90"/>
      <c r="H5224" s="90"/>
      <c r="I5224" s="90"/>
      <c r="J5224" s="90"/>
      <c r="K5224" s="90"/>
      <c r="L5224" s="90"/>
      <c r="M5224" s="94" t="str">
        <f t="shared" si="84"/>
        <v xml:space="preserve"> </v>
      </c>
      <c r="N5224" s="94" t="str">
        <f>IFERROR(VLOOKUP(A5224,'[2]CLASES-TEMPORADA 2022_2023-2023'!$A:$M,12,0),"")</f>
        <v/>
      </c>
      <c r="O5224" s="90" t="str">
        <f>IFERROR(VLOOKUP(A5224,'[2]CLASES-TEMPORADA 2022_2023-2023'!$A:$M,13,0),"")</f>
        <v/>
      </c>
    </row>
    <row r="5225" spans="1:15" s="95" customFormat="1" x14ac:dyDescent="0.2">
      <c r="A5225" s="90"/>
      <c r="B5225" s="90"/>
      <c r="C5225" s="90"/>
      <c r="D5225" s="90"/>
      <c r="E5225" s="90"/>
      <c r="F5225" s="90"/>
      <c r="G5225" s="90"/>
      <c r="H5225" s="90"/>
      <c r="I5225" s="90"/>
      <c r="J5225" s="90"/>
      <c r="K5225" s="90"/>
      <c r="L5225" s="90"/>
      <c r="M5225" s="94" t="str">
        <f t="shared" si="84"/>
        <v xml:space="preserve"> </v>
      </c>
      <c r="N5225" s="94" t="str">
        <f>IFERROR(VLOOKUP(A5225,'[2]CLASES-TEMPORADA 2022_2023-2023'!$A:$M,12,0),"")</f>
        <v/>
      </c>
      <c r="O5225" s="90" t="str">
        <f>IFERROR(VLOOKUP(A5225,'[2]CLASES-TEMPORADA 2022_2023-2023'!$A:$M,13,0),"")</f>
        <v/>
      </c>
    </row>
    <row r="5226" spans="1:15" s="95" customFormat="1" x14ac:dyDescent="0.2">
      <c r="A5226" s="90"/>
      <c r="B5226" s="90"/>
      <c r="C5226" s="90"/>
      <c r="D5226" s="90"/>
      <c r="E5226" s="90"/>
      <c r="F5226" s="90"/>
      <c r="G5226" s="90"/>
      <c r="H5226" s="90"/>
      <c r="I5226" s="90"/>
      <c r="J5226" s="90"/>
      <c r="K5226" s="90"/>
      <c r="L5226" s="90"/>
      <c r="M5226" s="94" t="str">
        <f t="shared" si="84"/>
        <v xml:space="preserve"> </v>
      </c>
      <c r="N5226" s="94" t="str">
        <f>IFERROR(VLOOKUP(A5226,'[2]CLASES-TEMPORADA 2022_2023-2023'!$A:$M,12,0),"")</f>
        <v/>
      </c>
      <c r="O5226" s="90" t="str">
        <f>IFERROR(VLOOKUP(A5226,'[2]CLASES-TEMPORADA 2022_2023-2023'!$A:$M,13,0),"")</f>
        <v/>
      </c>
    </row>
    <row r="5227" spans="1:15" s="95" customFormat="1" x14ac:dyDescent="0.2">
      <c r="A5227" s="90"/>
      <c r="B5227" s="90"/>
      <c r="C5227" s="90"/>
      <c r="D5227" s="90"/>
      <c r="E5227" s="90"/>
      <c r="F5227" s="90"/>
      <c r="G5227" s="90"/>
      <c r="H5227" s="90"/>
      <c r="I5227" s="90"/>
      <c r="J5227" s="90"/>
      <c r="K5227" s="90"/>
      <c r="L5227" s="90"/>
      <c r="M5227" s="94" t="str">
        <f t="shared" si="84"/>
        <v xml:space="preserve"> </v>
      </c>
      <c r="N5227" s="94" t="str">
        <f>IFERROR(VLOOKUP(A5227,'[2]CLASES-TEMPORADA 2022_2023-2023'!$A:$M,12,0),"")</f>
        <v/>
      </c>
      <c r="O5227" s="90" t="str">
        <f>IFERROR(VLOOKUP(A5227,'[2]CLASES-TEMPORADA 2022_2023-2023'!$A:$M,13,0),"")</f>
        <v/>
      </c>
    </row>
    <row r="5228" spans="1:15" s="95" customFormat="1" x14ac:dyDescent="0.2">
      <c r="A5228" s="90"/>
      <c r="B5228" s="90"/>
      <c r="C5228" s="90"/>
      <c r="D5228" s="90"/>
      <c r="E5228" s="90"/>
      <c r="F5228" s="90"/>
      <c r="G5228" s="90"/>
      <c r="H5228" s="90"/>
      <c r="I5228" s="90"/>
      <c r="J5228" s="90"/>
      <c r="K5228" s="90"/>
      <c r="L5228" s="90"/>
      <c r="M5228" s="94" t="str">
        <f t="shared" si="84"/>
        <v xml:space="preserve"> </v>
      </c>
      <c r="N5228" s="94" t="str">
        <f>IFERROR(VLOOKUP(A5228,'[2]CLASES-TEMPORADA 2022_2023-2023'!$A:$M,12,0),"")</f>
        <v/>
      </c>
      <c r="O5228" s="90" t="str">
        <f>IFERROR(VLOOKUP(A5228,'[2]CLASES-TEMPORADA 2022_2023-2023'!$A:$M,13,0),"")</f>
        <v/>
      </c>
    </row>
    <row r="5229" spans="1:15" s="95" customFormat="1" x14ac:dyDescent="0.2">
      <c r="A5229" s="90"/>
      <c r="B5229" s="90"/>
      <c r="C5229" s="90"/>
      <c r="D5229" s="90"/>
      <c r="E5229" s="90"/>
      <c r="F5229" s="90"/>
      <c r="G5229" s="90"/>
      <c r="H5229" s="90"/>
      <c r="I5229" s="90"/>
      <c r="J5229" s="90"/>
      <c r="K5229" s="90"/>
      <c r="L5229" s="90"/>
      <c r="M5229" s="94" t="str">
        <f t="shared" si="84"/>
        <v xml:space="preserve"> </v>
      </c>
      <c r="N5229" s="94" t="str">
        <f>IFERROR(VLOOKUP(A5229,'[2]CLASES-TEMPORADA 2022_2023-2023'!$A:$M,12,0),"")</f>
        <v/>
      </c>
      <c r="O5229" s="90" t="str">
        <f>IFERROR(VLOOKUP(A5229,'[2]CLASES-TEMPORADA 2022_2023-2023'!$A:$M,13,0),"")</f>
        <v/>
      </c>
    </row>
    <row r="5230" spans="1:15" s="95" customFormat="1" x14ac:dyDescent="0.2">
      <c r="A5230" s="90"/>
      <c r="B5230" s="90"/>
      <c r="C5230" s="90"/>
      <c r="D5230" s="90"/>
      <c r="E5230" s="90"/>
      <c r="F5230" s="90"/>
      <c r="G5230" s="90"/>
      <c r="H5230" s="90"/>
      <c r="I5230" s="90"/>
      <c r="J5230" s="90"/>
      <c r="K5230" s="90"/>
      <c r="L5230" s="90"/>
      <c r="M5230" s="94" t="str">
        <f t="shared" si="84"/>
        <v xml:space="preserve"> </v>
      </c>
      <c r="N5230" s="94" t="str">
        <f>IFERROR(VLOOKUP(A5230,'[2]CLASES-TEMPORADA 2022_2023-2023'!$A:$M,12,0),"")</f>
        <v/>
      </c>
      <c r="O5230" s="90" t="str">
        <f>IFERROR(VLOOKUP(A5230,'[2]CLASES-TEMPORADA 2022_2023-2023'!$A:$M,13,0),"")</f>
        <v/>
      </c>
    </row>
    <row r="5231" spans="1:15" s="95" customFormat="1" x14ac:dyDescent="0.2">
      <c r="A5231" s="90"/>
      <c r="B5231" s="90"/>
      <c r="C5231" s="90"/>
      <c r="D5231" s="90"/>
      <c r="E5231" s="90"/>
      <c r="F5231" s="90"/>
      <c r="G5231" s="90"/>
      <c r="H5231" s="90"/>
      <c r="I5231" s="90"/>
      <c r="J5231" s="90"/>
      <c r="K5231" s="90"/>
      <c r="L5231" s="90"/>
      <c r="M5231" s="94" t="str">
        <f t="shared" si="84"/>
        <v xml:space="preserve"> </v>
      </c>
      <c r="N5231" s="94" t="str">
        <f>IFERROR(VLOOKUP(A5231,'[2]CLASES-TEMPORADA 2022_2023-2023'!$A:$M,12,0),"")</f>
        <v/>
      </c>
      <c r="O5231" s="90" t="str">
        <f>IFERROR(VLOOKUP(A5231,'[2]CLASES-TEMPORADA 2022_2023-2023'!$A:$M,13,0),"")</f>
        <v/>
      </c>
    </row>
    <row r="5232" spans="1:15" s="95" customFormat="1" x14ac:dyDescent="0.2">
      <c r="A5232" s="90"/>
      <c r="B5232" s="90"/>
      <c r="C5232" s="90"/>
      <c r="D5232" s="90"/>
      <c r="E5232" s="90"/>
      <c r="F5232" s="90"/>
      <c r="G5232" s="90"/>
      <c r="H5232" s="90"/>
      <c r="I5232" s="90"/>
      <c r="J5232" s="90"/>
      <c r="K5232" s="90"/>
      <c r="L5232" s="90"/>
      <c r="M5232" s="94" t="str">
        <f t="shared" si="84"/>
        <v xml:space="preserve"> </v>
      </c>
      <c r="N5232" s="94" t="str">
        <f>IFERROR(VLOOKUP(A5232,'[2]CLASES-TEMPORADA 2022_2023-2023'!$A:$M,12,0),"")</f>
        <v/>
      </c>
      <c r="O5232" s="90" t="str">
        <f>IFERROR(VLOOKUP(A5232,'[2]CLASES-TEMPORADA 2022_2023-2023'!$A:$M,13,0),"")</f>
        <v/>
      </c>
    </row>
    <row r="5233" spans="1:15" s="95" customFormat="1" x14ac:dyDescent="0.2">
      <c r="A5233" s="90"/>
      <c r="B5233" s="90"/>
      <c r="C5233" s="90"/>
      <c r="D5233" s="90"/>
      <c r="E5233" s="90"/>
      <c r="F5233" s="90"/>
      <c r="G5233" s="90"/>
      <c r="H5233" s="90"/>
      <c r="I5233" s="90"/>
      <c r="J5233" s="90"/>
      <c r="K5233" s="90"/>
      <c r="L5233" s="90"/>
      <c r="M5233" s="94" t="str">
        <f t="shared" si="84"/>
        <v xml:space="preserve"> </v>
      </c>
      <c r="N5233" s="94" t="str">
        <f>IFERROR(VLOOKUP(A5233,'[2]CLASES-TEMPORADA 2022_2023-2023'!$A:$M,12,0),"")</f>
        <v/>
      </c>
      <c r="O5233" s="90" t="str">
        <f>IFERROR(VLOOKUP(A5233,'[2]CLASES-TEMPORADA 2022_2023-2023'!$A:$M,13,0),"")</f>
        <v/>
      </c>
    </row>
    <row r="5234" spans="1:15" s="95" customFormat="1" x14ac:dyDescent="0.2">
      <c r="A5234" s="90"/>
      <c r="B5234" s="90"/>
      <c r="C5234" s="90"/>
      <c r="D5234" s="90"/>
      <c r="E5234" s="90"/>
      <c r="F5234" s="90"/>
      <c r="G5234" s="90"/>
      <c r="H5234" s="90"/>
      <c r="I5234" s="90"/>
      <c r="J5234" s="90"/>
      <c r="K5234" s="90"/>
      <c r="L5234" s="90"/>
      <c r="M5234" s="94" t="str">
        <f t="shared" si="84"/>
        <v xml:space="preserve"> </v>
      </c>
      <c r="N5234" s="94" t="str">
        <f>IFERROR(VLOOKUP(A5234,'[2]CLASES-TEMPORADA 2022_2023-2023'!$A:$M,12,0),"")</f>
        <v/>
      </c>
      <c r="O5234" s="90" t="str">
        <f>IFERROR(VLOOKUP(A5234,'[2]CLASES-TEMPORADA 2022_2023-2023'!$A:$M,13,0),"")</f>
        <v/>
      </c>
    </row>
    <row r="5235" spans="1:15" s="95" customFormat="1" x14ac:dyDescent="0.2">
      <c r="A5235" s="90"/>
      <c r="B5235" s="90"/>
      <c r="C5235" s="90"/>
      <c r="D5235" s="90"/>
      <c r="E5235" s="90"/>
      <c r="F5235" s="90"/>
      <c r="G5235" s="90"/>
      <c r="H5235" s="90"/>
      <c r="I5235" s="90"/>
      <c r="J5235" s="90"/>
      <c r="K5235" s="90"/>
      <c r="L5235" s="90"/>
      <c r="M5235" s="94" t="str">
        <f t="shared" si="84"/>
        <v xml:space="preserve"> </v>
      </c>
      <c r="N5235" s="94" t="str">
        <f>IFERROR(VLOOKUP(A5235,'[2]CLASES-TEMPORADA 2022_2023-2023'!$A:$M,12,0),"")</f>
        <v/>
      </c>
      <c r="O5235" s="90" t="str">
        <f>IFERROR(VLOOKUP(A5235,'[2]CLASES-TEMPORADA 2022_2023-2023'!$A:$M,13,0),"")</f>
        <v/>
      </c>
    </row>
    <row r="5236" spans="1:15" s="95" customFormat="1" x14ac:dyDescent="0.2">
      <c r="A5236" s="90"/>
      <c r="B5236" s="90"/>
      <c r="C5236" s="90"/>
      <c r="D5236" s="90"/>
      <c r="E5236" s="90"/>
      <c r="F5236" s="90"/>
      <c r="G5236" s="90"/>
      <c r="H5236" s="90"/>
      <c r="I5236" s="90"/>
      <c r="J5236" s="90"/>
      <c r="K5236" s="90"/>
      <c r="L5236" s="90"/>
      <c r="M5236" s="94" t="str">
        <f t="shared" si="84"/>
        <v xml:space="preserve"> </v>
      </c>
      <c r="N5236" s="94" t="str">
        <f>IFERROR(VLOOKUP(A5236,'[2]CLASES-TEMPORADA 2022_2023-2023'!$A:$M,12,0),"")</f>
        <v/>
      </c>
      <c r="O5236" s="90" t="str">
        <f>IFERROR(VLOOKUP(A5236,'[2]CLASES-TEMPORADA 2022_2023-2023'!$A:$M,13,0),"")</f>
        <v/>
      </c>
    </row>
    <row r="5237" spans="1:15" s="95" customFormat="1" x14ac:dyDescent="0.2">
      <c r="A5237" s="90"/>
      <c r="B5237" s="90"/>
      <c r="C5237" s="90"/>
      <c r="D5237" s="90"/>
      <c r="E5237" s="90"/>
      <c r="F5237" s="90"/>
      <c r="G5237" s="90"/>
      <c r="H5237" s="90"/>
      <c r="I5237" s="90"/>
      <c r="J5237" s="90"/>
      <c r="K5237" s="90"/>
      <c r="L5237" s="90"/>
      <c r="M5237" s="94" t="str">
        <f t="shared" si="84"/>
        <v xml:space="preserve"> </v>
      </c>
      <c r="N5237" s="94" t="str">
        <f>IFERROR(VLOOKUP(A5237,'[2]CLASES-TEMPORADA 2022_2023-2023'!$A:$M,12,0),"")</f>
        <v/>
      </c>
      <c r="O5237" s="90" t="str">
        <f>IFERROR(VLOOKUP(A5237,'[2]CLASES-TEMPORADA 2022_2023-2023'!$A:$M,13,0),"")</f>
        <v/>
      </c>
    </row>
    <row r="5238" spans="1:15" s="95" customFormat="1" x14ac:dyDescent="0.2">
      <c r="A5238" s="90"/>
      <c r="B5238" s="90"/>
      <c r="C5238" s="90"/>
      <c r="D5238" s="90"/>
      <c r="E5238" s="90"/>
      <c r="F5238" s="90"/>
      <c r="G5238" s="90"/>
      <c r="H5238" s="90"/>
      <c r="I5238" s="90"/>
      <c r="J5238" s="90"/>
      <c r="K5238" s="90"/>
      <c r="L5238" s="90"/>
      <c r="M5238" s="94" t="str">
        <f t="shared" si="84"/>
        <v xml:space="preserve"> </v>
      </c>
      <c r="N5238" s="94" t="str">
        <f>IFERROR(VLOOKUP(A5238,'[2]CLASES-TEMPORADA 2022_2023-2023'!$A:$M,12,0),"")</f>
        <v/>
      </c>
      <c r="O5238" s="90" t="str">
        <f>IFERROR(VLOOKUP(A5238,'[2]CLASES-TEMPORADA 2022_2023-2023'!$A:$M,13,0),"")</f>
        <v/>
      </c>
    </row>
    <row r="5239" spans="1:15" s="95" customFormat="1" x14ac:dyDescent="0.2">
      <c r="A5239" s="90"/>
      <c r="B5239" s="90"/>
      <c r="C5239" s="90"/>
      <c r="D5239" s="90"/>
      <c r="E5239" s="90"/>
      <c r="F5239" s="90"/>
      <c r="G5239" s="90"/>
      <c r="H5239" s="90"/>
      <c r="I5239" s="90"/>
      <c r="J5239" s="90"/>
      <c r="K5239" s="90"/>
      <c r="L5239" s="90"/>
      <c r="M5239" s="94" t="str">
        <f t="shared" si="84"/>
        <v xml:space="preserve"> </v>
      </c>
      <c r="N5239" s="94" t="str">
        <f>IFERROR(VLOOKUP(A5239,'[2]CLASES-TEMPORADA 2022_2023-2023'!$A:$M,12,0),"")</f>
        <v/>
      </c>
      <c r="O5239" s="90" t="str">
        <f>IFERROR(VLOOKUP(A5239,'[2]CLASES-TEMPORADA 2022_2023-2023'!$A:$M,13,0),"")</f>
        <v/>
      </c>
    </row>
    <row r="5240" spans="1:15" s="95" customFormat="1" x14ac:dyDescent="0.2">
      <c r="A5240" s="90"/>
      <c r="B5240" s="90"/>
      <c r="C5240" s="90"/>
      <c r="D5240" s="90"/>
      <c r="E5240" s="90"/>
      <c r="F5240" s="90"/>
      <c r="G5240" s="90"/>
      <c r="H5240" s="90"/>
      <c r="I5240" s="90"/>
      <c r="J5240" s="90"/>
      <c r="K5240" s="90"/>
      <c r="L5240" s="90"/>
      <c r="M5240" s="94" t="str">
        <f t="shared" si="84"/>
        <v xml:space="preserve"> </v>
      </c>
      <c r="N5240" s="94" t="str">
        <f>IFERROR(VLOOKUP(A5240,'[2]CLASES-TEMPORADA 2022_2023-2023'!$A:$M,12,0),"")</f>
        <v/>
      </c>
      <c r="O5240" s="90" t="str">
        <f>IFERROR(VLOOKUP(A5240,'[2]CLASES-TEMPORADA 2022_2023-2023'!$A:$M,13,0),"")</f>
        <v/>
      </c>
    </row>
    <row r="5241" spans="1:15" s="95" customFormat="1" x14ac:dyDescent="0.2">
      <c r="A5241" s="90"/>
      <c r="B5241" s="90"/>
      <c r="C5241" s="90"/>
      <c r="D5241" s="90"/>
      <c r="E5241" s="90"/>
      <c r="F5241" s="90"/>
      <c r="G5241" s="90"/>
      <c r="H5241" s="90"/>
      <c r="I5241" s="90"/>
      <c r="J5241" s="90"/>
      <c r="K5241" s="90"/>
      <c r="L5241" s="90"/>
      <c r="M5241" s="94" t="str">
        <f t="shared" ref="M5241:M5304" si="85">CONCATENATE(C5241," ",PROPER(E5241))</f>
        <v xml:space="preserve"> </v>
      </c>
      <c r="N5241" s="94" t="str">
        <f>IFERROR(VLOOKUP(A5241,'[2]CLASES-TEMPORADA 2022_2023-2023'!$A:$M,12,0),"")</f>
        <v/>
      </c>
      <c r="O5241" s="90" t="str">
        <f>IFERROR(VLOOKUP(A5241,'[2]CLASES-TEMPORADA 2022_2023-2023'!$A:$M,13,0),"")</f>
        <v/>
      </c>
    </row>
    <row r="5242" spans="1:15" s="95" customFormat="1" x14ac:dyDescent="0.2">
      <c r="A5242" s="90"/>
      <c r="B5242" s="90"/>
      <c r="C5242" s="90"/>
      <c r="D5242" s="90"/>
      <c r="E5242" s="90"/>
      <c r="F5242" s="90"/>
      <c r="G5242" s="90"/>
      <c r="H5242" s="90"/>
      <c r="I5242" s="90"/>
      <c r="J5242" s="90"/>
      <c r="K5242" s="90"/>
      <c r="L5242" s="90"/>
      <c r="M5242" s="94" t="str">
        <f t="shared" si="85"/>
        <v xml:space="preserve"> </v>
      </c>
      <c r="N5242" s="94" t="str">
        <f>IFERROR(VLOOKUP(A5242,'[2]CLASES-TEMPORADA 2022_2023-2023'!$A:$M,12,0),"")</f>
        <v/>
      </c>
      <c r="O5242" s="90" t="str">
        <f>IFERROR(VLOOKUP(A5242,'[2]CLASES-TEMPORADA 2022_2023-2023'!$A:$M,13,0),"")</f>
        <v/>
      </c>
    </row>
    <row r="5243" spans="1:15" s="95" customFormat="1" x14ac:dyDescent="0.2">
      <c r="A5243" s="90"/>
      <c r="B5243" s="90"/>
      <c r="C5243" s="90"/>
      <c r="D5243" s="90"/>
      <c r="E5243" s="90"/>
      <c r="F5243" s="90"/>
      <c r="G5243" s="90"/>
      <c r="H5243" s="90"/>
      <c r="I5243" s="90"/>
      <c r="J5243" s="90"/>
      <c r="K5243" s="90"/>
      <c r="L5243" s="90"/>
      <c r="M5243" s="94" t="str">
        <f t="shared" si="85"/>
        <v xml:space="preserve"> </v>
      </c>
      <c r="N5243" s="94" t="str">
        <f>IFERROR(VLOOKUP(A5243,'[2]CLASES-TEMPORADA 2022_2023-2023'!$A:$M,12,0),"")</f>
        <v/>
      </c>
      <c r="O5243" s="90" t="str">
        <f>IFERROR(VLOOKUP(A5243,'[2]CLASES-TEMPORADA 2022_2023-2023'!$A:$M,13,0),"")</f>
        <v/>
      </c>
    </row>
    <row r="5244" spans="1:15" s="95" customFormat="1" x14ac:dyDescent="0.2">
      <c r="A5244" s="90"/>
      <c r="B5244" s="90"/>
      <c r="C5244" s="90"/>
      <c r="D5244" s="90"/>
      <c r="E5244" s="90"/>
      <c r="F5244" s="90"/>
      <c r="G5244" s="90"/>
      <c r="H5244" s="90"/>
      <c r="I5244" s="90"/>
      <c r="J5244" s="90"/>
      <c r="K5244" s="90"/>
      <c r="L5244" s="90"/>
      <c r="M5244" s="94" t="str">
        <f t="shared" si="85"/>
        <v xml:space="preserve"> </v>
      </c>
      <c r="N5244" s="94" t="str">
        <f>IFERROR(VLOOKUP(A5244,'[2]CLASES-TEMPORADA 2022_2023-2023'!$A:$M,12,0),"")</f>
        <v/>
      </c>
      <c r="O5244" s="90" t="str">
        <f>IFERROR(VLOOKUP(A5244,'[2]CLASES-TEMPORADA 2022_2023-2023'!$A:$M,13,0),"")</f>
        <v/>
      </c>
    </row>
    <row r="5245" spans="1:15" s="95" customFormat="1" x14ac:dyDescent="0.2">
      <c r="A5245" s="90"/>
      <c r="B5245" s="90"/>
      <c r="C5245" s="90"/>
      <c r="D5245" s="90"/>
      <c r="E5245" s="90"/>
      <c r="F5245" s="90"/>
      <c r="G5245" s="90"/>
      <c r="H5245" s="90"/>
      <c r="I5245" s="90"/>
      <c r="J5245" s="90"/>
      <c r="K5245" s="90"/>
      <c r="L5245" s="90"/>
      <c r="M5245" s="94" t="str">
        <f t="shared" si="85"/>
        <v xml:space="preserve"> </v>
      </c>
      <c r="N5245" s="94" t="str">
        <f>IFERROR(VLOOKUP(A5245,'[2]CLASES-TEMPORADA 2022_2023-2023'!$A:$M,12,0),"")</f>
        <v/>
      </c>
      <c r="O5245" s="90" t="str">
        <f>IFERROR(VLOOKUP(A5245,'[2]CLASES-TEMPORADA 2022_2023-2023'!$A:$M,13,0),"")</f>
        <v/>
      </c>
    </row>
    <row r="5246" spans="1:15" s="95" customFormat="1" x14ac:dyDescent="0.2">
      <c r="A5246" s="90"/>
      <c r="B5246" s="90"/>
      <c r="C5246" s="90"/>
      <c r="D5246" s="90"/>
      <c r="E5246" s="90"/>
      <c r="F5246" s="90"/>
      <c r="G5246" s="90"/>
      <c r="H5246" s="90"/>
      <c r="I5246" s="90"/>
      <c r="J5246" s="90"/>
      <c r="K5246" s="90"/>
      <c r="L5246" s="90"/>
      <c r="M5246" s="94" t="str">
        <f t="shared" si="85"/>
        <v xml:space="preserve"> </v>
      </c>
      <c r="N5246" s="94" t="str">
        <f>IFERROR(VLOOKUP(A5246,'[2]CLASES-TEMPORADA 2022_2023-2023'!$A:$M,12,0),"")</f>
        <v/>
      </c>
      <c r="O5246" s="90" t="str">
        <f>IFERROR(VLOOKUP(A5246,'[2]CLASES-TEMPORADA 2022_2023-2023'!$A:$M,13,0),"")</f>
        <v/>
      </c>
    </row>
    <row r="5247" spans="1:15" s="95" customFormat="1" x14ac:dyDescent="0.2">
      <c r="A5247" s="90"/>
      <c r="B5247" s="90"/>
      <c r="C5247" s="90"/>
      <c r="D5247" s="90"/>
      <c r="E5247" s="90"/>
      <c r="F5247" s="90"/>
      <c r="G5247" s="90"/>
      <c r="H5247" s="90"/>
      <c r="I5247" s="90"/>
      <c r="J5247" s="90"/>
      <c r="K5247" s="90"/>
      <c r="L5247" s="90"/>
      <c r="M5247" s="94" t="str">
        <f t="shared" si="85"/>
        <v xml:space="preserve"> </v>
      </c>
      <c r="N5247" s="94" t="str">
        <f>IFERROR(VLOOKUP(A5247,'[2]CLASES-TEMPORADA 2022_2023-2023'!$A:$M,12,0),"")</f>
        <v/>
      </c>
      <c r="O5247" s="90" t="str">
        <f>IFERROR(VLOOKUP(A5247,'[2]CLASES-TEMPORADA 2022_2023-2023'!$A:$M,13,0),"")</f>
        <v/>
      </c>
    </row>
    <row r="5248" spans="1:15" s="95" customFormat="1" x14ac:dyDescent="0.2">
      <c r="A5248" s="90"/>
      <c r="B5248" s="90"/>
      <c r="C5248" s="90"/>
      <c r="D5248" s="90"/>
      <c r="E5248" s="90"/>
      <c r="F5248" s="90"/>
      <c r="G5248" s="90"/>
      <c r="H5248" s="90"/>
      <c r="I5248" s="90"/>
      <c r="J5248" s="90"/>
      <c r="K5248" s="90"/>
      <c r="L5248" s="90"/>
      <c r="M5248" s="94" t="str">
        <f t="shared" si="85"/>
        <v xml:space="preserve"> </v>
      </c>
      <c r="N5248" s="94" t="str">
        <f>IFERROR(VLOOKUP(A5248,'[2]CLASES-TEMPORADA 2022_2023-2023'!$A:$M,12,0),"")</f>
        <v/>
      </c>
      <c r="O5248" s="90" t="str">
        <f>IFERROR(VLOOKUP(A5248,'[2]CLASES-TEMPORADA 2022_2023-2023'!$A:$M,13,0),"")</f>
        <v/>
      </c>
    </row>
    <row r="5249" spans="1:15" s="95" customFormat="1" x14ac:dyDescent="0.2">
      <c r="A5249" s="90"/>
      <c r="B5249" s="90"/>
      <c r="C5249" s="90"/>
      <c r="D5249" s="90"/>
      <c r="E5249" s="90"/>
      <c r="F5249" s="90"/>
      <c r="G5249" s="90"/>
      <c r="H5249" s="90"/>
      <c r="I5249" s="90"/>
      <c r="J5249" s="90"/>
      <c r="K5249" s="90"/>
      <c r="L5249" s="90"/>
      <c r="M5249" s="94" t="str">
        <f t="shared" si="85"/>
        <v xml:space="preserve"> </v>
      </c>
      <c r="N5249" s="94" t="str">
        <f>IFERROR(VLOOKUP(A5249,'[2]CLASES-TEMPORADA 2022_2023-2023'!$A:$M,12,0),"")</f>
        <v/>
      </c>
      <c r="O5249" s="90" t="str">
        <f>IFERROR(VLOOKUP(A5249,'[2]CLASES-TEMPORADA 2022_2023-2023'!$A:$M,13,0),"")</f>
        <v/>
      </c>
    </row>
    <row r="5250" spans="1:15" s="95" customFormat="1" x14ac:dyDescent="0.2">
      <c r="A5250" s="90"/>
      <c r="B5250" s="90"/>
      <c r="C5250" s="90"/>
      <c r="D5250" s="90"/>
      <c r="E5250" s="90"/>
      <c r="F5250" s="90"/>
      <c r="G5250" s="90"/>
      <c r="H5250" s="90"/>
      <c r="I5250" s="90"/>
      <c r="J5250" s="90"/>
      <c r="K5250" s="90"/>
      <c r="L5250" s="90"/>
      <c r="M5250" s="94" t="str">
        <f t="shared" si="85"/>
        <v xml:space="preserve"> </v>
      </c>
      <c r="N5250" s="94" t="str">
        <f>IFERROR(VLOOKUP(A5250,'[2]CLASES-TEMPORADA 2022_2023-2023'!$A:$M,12,0),"")</f>
        <v/>
      </c>
      <c r="O5250" s="90" t="str">
        <f>IFERROR(VLOOKUP(A5250,'[2]CLASES-TEMPORADA 2022_2023-2023'!$A:$M,13,0),"")</f>
        <v/>
      </c>
    </row>
    <row r="5251" spans="1:15" s="95" customFormat="1" x14ac:dyDescent="0.2">
      <c r="A5251" s="90"/>
      <c r="B5251" s="90"/>
      <c r="C5251" s="90"/>
      <c r="D5251" s="90"/>
      <c r="E5251" s="90"/>
      <c r="F5251" s="90"/>
      <c r="G5251" s="90"/>
      <c r="H5251" s="90"/>
      <c r="I5251" s="90"/>
      <c r="J5251" s="90"/>
      <c r="K5251" s="90"/>
      <c r="L5251" s="90"/>
      <c r="M5251" s="94" t="str">
        <f t="shared" si="85"/>
        <v xml:space="preserve"> </v>
      </c>
      <c r="N5251" s="94" t="str">
        <f>IFERROR(VLOOKUP(A5251,'[2]CLASES-TEMPORADA 2022_2023-2023'!$A:$M,12,0),"")</f>
        <v/>
      </c>
      <c r="O5251" s="90" t="str">
        <f>IFERROR(VLOOKUP(A5251,'[2]CLASES-TEMPORADA 2022_2023-2023'!$A:$M,13,0),"")</f>
        <v/>
      </c>
    </row>
    <row r="5252" spans="1:15" s="95" customFormat="1" x14ac:dyDescent="0.2">
      <c r="A5252" s="90"/>
      <c r="B5252" s="90"/>
      <c r="C5252" s="90"/>
      <c r="D5252" s="90"/>
      <c r="E5252" s="90"/>
      <c r="F5252" s="90"/>
      <c r="G5252" s="90"/>
      <c r="H5252" s="90"/>
      <c r="I5252" s="90"/>
      <c r="J5252" s="90"/>
      <c r="K5252" s="90"/>
      <c r="L5252" s="90"/>
      <c r="M5252" s="94" t="str">
        <f t="shared" si="85"/>
        <v xml:space="preserve"> </v>
      </c>
      <c r="N5252" s="94" t="str">
        <f>IFERROR(VLOOKUP(A5252,'[2]CLASES-TEMPORADA 2022_2023-2023'!$A:$M,12,0),"")</f>
        <v/>
      </c>
      <c r="O5252" s="90" t="str">
        <f>IFERROR(VLOOKUP(A5252,'[2]CLASES-TEMPORADA 2022_2023-2023'!$A:$M,13,0),"")</f>
        <v/>
      </c>
    </row>
    <row r="5253" spans="1:15" s="95" customFormat="1" x14ac:dyDescent="0.2">
      <c r="A5253" s="90"/>
      <c r="B5253" s="90"/>
      <c r="C5253" s="90"/>
      <c r="D5253" s="90"/>
      <c r="E5253" s="90"/>
      <c r="F5253" s="90"/>
      <c r="G5253" s="90"/>
      <c r="H5253" s="90"/>
      <c r="I5253" s="90"/>
      <c r="J5253" s="90"/>
      <c r="K5253" s="90"/>
      <c r="L5253" s="90"/>
      <c r="M5253" s="94" t="str">
        <f t="shared" si="85"/>
        <v xml:space="preserve"> </v>
      </c>
      <c r="N5253" s="94" t="str">
        <f>IFERROR(VLOOKUP(A5253,'[2]CLASES-TEMPORADA 2022_2023-2023'!$A:$M,12,0),"")</f>
        <v/>
      </c>
      <c r="O5253" s="90" t="str">
        <f>IFERROR(VLOOKUP(A5253,'[2]CLASES-TEMPORADA 2022_2023-2023'!$A:$M,13,0),"")</f>
        <v/>
      </c>
    </row>
    <row r="5254" spans="1:15" s="95" customFormat="1" x14ac:dyDescent="0.2">
      <c r="A5254" s="90"/>
      <c r="B5254" s="90"/>
      <c r="C5254" s="90"/>
      <c r="D5254" s="90"/>
      <c r="E5254" s="90"/>
      <c r="F5254" s="90"/>
      <c r="G5254" s="90"/>
      <c r="H5254" s="90"/>
      <c r="I5254" s="90"/>
      <c r="J5254" s="90"/>
      <c r="K5254" s="90"/>
      <c r="L5254" s="90"/>
      <c r="M5254" s="94" t="str">
        <f t="shared" si="85"/>
        <v xml:space="preserve"> </v>
      </c>
      <c r="N5254" s="94" t="str">
        <f>IFERROR(VLOOKUP(A5254,'[2]CLASES-TEMPORADA 2022_2023-2023'!$A:$M,12,0),"")</f>
        <v/>
      </c>
      <c r="O5254" s="90" t="str">
        <f>IFERROR(VLOOKUP(A5254,'[2]CLASES-TEMPORADA 2022_2023-2023'!$A:$M,13,0),"")</f>
        <v/>
      </c>
    </row>
    <row r="5255" spans="1:15" s="95" customFormat="1" x14ac:dyDescent="0.2">
      <c r="A5255" s="90"/>
      <c r="B5255" s="90"/>
      <c r="C5255" s="90"/>
      <c r="D5255" s="90"/>
      <c r="E5255" s="90"/>
      <c r="F5255" s="90"/>
      <c r="G5255" s="90"/>
      <c r="H5255" s="90"/>
      <c r="I5255" s="90"/>
      <c r="J5255" s="90"/>
      <c r="K5255" s="90"/>
      <c r="L5255" s="90"/>
      <c r="M5255" s="94" t="str">
        <f t="shared" si="85"/>
        <v xml:space="preserve"> </v>
      </c>
      <c r="N5255" s="94" t="str">
        <f>IFERROR(VLOOKUP(A5255,'[2]CLASES-TEMPORADA 2022_2023-2023'!$A:$M,12,0),"")</f>
        <v/>
      </c>
      <c r="O5255" s="90" t="str">
        <f>IFERROR(VLOOKUP(A5255,'[2]CLASES-TEMPORADA 2022_2023-2023'!$A:$M,13,0),"")</f>
        <v/>
      </c>
    </row>
    <row r="5256" spans="1:15" s="95" customFormat="1" x14ac:dyDescent="0.2">
      <c r="A5256" s="90"/>
      <c r="B5256" s="90"/>
      <c r="C5256" s="90"/>
      <c r="D5256" s="90"/>
      <c r="E5256" s="90"/>
      <c r="F5256" s="90"/>
      <c r="G5256" s="90"/>
      <c r="H5256" s="90"/>
      <c r="I5256" s="90"/>
      <c r="J5256" s="90"/>
      <c r="K5256" s="90"/>
      <c r="L5256" s="90"/>
      <c r="M5256" s="94" t="str">
        <f t="shared" si="85"/>
        <v xml:space="preserve"> </v>
      </c>
      <c r="N5256" s="94" t="str">
        <f>IFERROR(VLOOKUP(A5256,'[2]CLASES-TEMPORADA 2022_2023-2023'!$A:$M,12,0),"")</f>
        <v/>
      </c>
      <c r="O5256" s="90" t="str">
        <f>IFERROR(VLOOKUP(A5256,'[2]CLASES-TEMPORADA 2022_2023-2023'!$A:$M,13,0),"")</f>
        <v/>
      </c>
    </row>
    <row r="5257" spans="1:15" s="95" customFormat="1" x14ac:dyDescent="0.2">
      <c r="A5257" s="90"/>
      <c r="B5257" s="90"/>
      <c r="C5257" s="90"/>
      <c r="D5257" s="90"/>
      <c r="E5257" s="90"/>
      <c r="F5257" s="90"/>
      <c r="G5257" s="90"/>
      <c r="H5257" s="90"/>
      <c r="I5257" s="90"/>
      <c r="J5257" s="90"/>
      <c r="K5257" s="90"/>
      <c r="L5257" s="90"/>
      <c r="M5257" s="94" t="str">
        <f t="shared" si="85"/>
        <v xml:space="preserve"> </v>
      </c>
      <c r="N5257" s="94" t="str">
        <f>IFERROR(VLOOKUP(A5257,'[2]CLASES-TEMPORADA 2022_2023-2023'!$A:$M,12,0),"")</f>
        <v/>
      </c>
      <c r="O5257" s="90" t="str">
        <f>IFERROR(VLOOKUP(A5257,'[2]CLASES-TEMPORADA 2022_2023-2023'!$A:$M,13,0),"")</f>
        <v/>
      </c>
    </row>
    <row r="5258" spans="1:15" s="95" customFormat="1" x14ac:dyDescent="0.2">
      <c r="A5258" s="90"/>
      <c r="B5258" s="90"/>
      <c r="C5258" s="90"/>
      <c r="D5258" s="90"/>
      <c r="E5258" s="90"/>
      <c r="F5258" s="90"/>
      <c r="G5258" s="90"/>
      <c r="H5258" s="90"/>
      <c r="I5258" s="90"/>
      <c r="J5258" s="90"/>
      <c r="K5258" s="90"/>
      <c r="L5258" s="90"/>
      <c r="M5258" s="94" t="str">
        <f t="shared" si="85"/>
        <v xml:space="preserve"> </v>
      </c>
      <c r="N5258" s="94" t="str">
        <f>IFERROR(VLOOKUP(A5258,'[2]CLASES-TEMPORADA 2022_2023-2023'!$A:$M,12,0),"")</f>
        <v/>
      </c>
      <c r="O5258" s="90" t="str">
        <f>IFERROR(VLOOKUP(A5258,'[2]CLASES-TEMPORADA 2022_2023-2023'!$A:$M,13,0),"")</f>
        <v/>
      </c>
    </row>
    <row r="5259" spans="1:15" s="95" customFormat="1" x14ac:dyDescent="0.2">
      <c r="A5259" s="90"/>
      <c r="B5259" s="90"/>
      <c r="C5259" s="90"/>
      <c r="D5259" s="90"/>
      <c r="E5259" s="90"/>
      <c r="F5259" s="90"/>
      <c r="G5259" s="90"/>
      <c r="H5259" s="90"/>
      <c r="I5259" s="90"/>
      <c r="J5259" s="90"/>
      <c r="K5259" s="90"/>
      <c r="L5259" s="90"/>
      <c r="M5259" s="94" t="str">
        <f t="shared" si="85"/>
        <v xml:space="preserve"> </v>
      </c>
      <c r="N5259" s="94" t="str">
        <f>IFERROR(VLOOKUP(A5259,'[2]CLASES-TEMPORADA 2022_2023-2023'!$A:$M,12,0),"")</f>
        <v/>
      </c>
      <c r="O5259" s="90" t="str">
        <f>IFERROR(VLOOKUP(A5259,'[2]CLASES-TEMPORADA 2022_2023-2023'!$A:$M,13,0),"")</f>
        <v/>
      </c>
    </row>
    <row r="5260" spans="1:15" s="95" customFormat="1" x14ac:dyDescent="0.2">
      <c r="A5260" s="90"/>
      <c r="B5260" s="90"/>
      <c r="C5260" s="90"/>
      <c r="D5260" s="90"/>
      <c r="E5260" s="90"/>
      <c r="F5260" s="90"/>
      <c r="G5260" s="90"/>
      <c r="H5260" s="90"/>
      <c r="I5260" s="90"/>
      <c r="J5260" s="90"/>
      <c r="K5260" s="90"/>
      <c r="L5260" s="90"/>
      <c r="M5260" s="94" t="str">
        <f t="shared" si="85"/>
        <v xml:space="preserve"> </v>
      </c>
      <c r="N5260" s="94" t="str">
        <f>IFERROR(VLOOKUP(A5260,'[2]CLASES-TEMPORADA 2022_2023-2023'!$A:$M,12,0),"")</f>
        <v/>
      </c>
      <c r="O5260" s="90" t="str">
        <f>IFERROR(VLOOKUP(A5260,'[2]CLASES-TEMPORADA 2022_2023-2023'!$A:$M,13,0),"")</f>
        <v/>
      </c>
    </row>
    <row r="5261" spans="1:15" s="95" customFormat="1" x14ac:dyDescent="0.2">
      <c r="A5261" s="90"/>
      <c r="B5261" s="90"/>
      <c r="C5261" s="90"/>
      <c r="D5261" s="90"/>
      <c r="E5261" s="90"/>
      <c r="F5261" s="90"/>
      <c r="G5261" s="90"/>
      <c r="H5261" s="90"/>
      <c r="I5261" s="90"/>
      <c r="J5261" s="90"/>
      <c r="K5261" s="90"/>
      <c r="L5261" s="90"/>
      <c r="M5261" s="94" t="str">
        <f t="shared" si="85"/>
        <v xml:space="preserve"> </v>
      </c>
      <c r="N5261" s="94" t="str">
        <f>IFERROR(VLOOKUP(A5261,'[2]CLASES-TEMPORADA 2022_2023-2023'!$A:$M,12,0),"")</f>
        <v/>
      </c>
      <c r="O5261" s="90" t="str">
        <f>IFERROR(VLOOKUP(A5261,'[2]CLASES-TEMPORADA 2022_2023-2023'!$A:$M,13,0),"")</f>
        <v/>
      </c>
    </row>
    <row r="5262" spans="1:15" s="95" customFormat="1" x14ac:dyDescent="0.2">
      <c r="A5262" s="90"/>
      <c r="B5262" s="90"/>
      <c r="C5262" s="90"/>
      <c r="D5262" s="90"/>
      <c r="E5262" s="90"/>
      <c r="F5262" s="90"/>
      <c r="G5262" s="90"/>
      <c r="H5262" s="90"/>
      <c r="I5262" s="90"/>
      <c r="J5262" s="90"/>
      <c r="K5262" s="90"/>
      <c r="L5262" s="90"/>
      <c r="M5262" s="94" t="str">
        <f t="shared" si="85"/>
        <v xml:space="preserve"> </v>
      </c>
      <c r="N5262" s="94" t="str">
        <f>IFERROR(VLOOKUP(A5262,'[2]CLASES-TEMPORADA 2022_2023-2023'!$A:$M,12,0),"")</f>
        <v/>
      </c>
      <c r="O5262" s="90" t="str">
        <f>IFERROR(VLOOKUP(A5262,'[2]CLASES-TEMPORADA 2022_2023-2023'!$A:$M,13,0),"")</f>
        <v/>
      </c>
    </row>
    <row r="5263" spans="1:15" s="95" customFormat="1" x14ac:dyDescent="0.2">
      <c r="A5263" s="90"/>
      <c r="B5263" s="90"/>
      <c r="C5263" s="90"/>
      <c r="D5263" s="90"/>
      <c r="E5263" s="90"/>
      <c r="F5263" s="90"/>
      <c r="G5263" s="90"/>
      <c r="H5263" s="90"/>
      <c r="I5263" s="90"/>
      <c r="J5263" s="90"/>
      <c r="K5263" s="90"/>
      <c r="L5263" s="90"/>
      <c r="M5263" s="94" t="str">
        <f t="shared" si="85"/>
        <v xml:space="preserve"> </v>
      </c>
      <c r="N5263" s="94" t="str">
        <f>IFERROR(VLOOKUP(A5263,'[2]CLASES-TEMPORADA 2022_2023-2023'!$A:$M,12,0),"")</f>
        <v/>
      </c>
      <c r="O5263" s="90" t="str">
        <f>IFERROR(VLOOKUP(A5263,'[2]CLASES-TEMPORADA 2022_2023-2023'!$A:$M,13,0),"")</f>
        <v/>
      </c>
    </row>
    <row r="5264" spans="1:15" s="95" customFormat="1" x14ac:dyDescent="0.2">
      <c r="A5264" s="90"/>
      <c r="B5264" s="90"/>
      <c r="C5264" s="90"/>
      <c r="D5264" s="90"/>
      <c r="E5264" s="90"/>
      <c r="F5264" s="90"/>
      <c r="G5264" s="90"/>
      <c r="H5264" s="90"/>
      <c r="I5264" s="90"/>
      <c r="J5264" s="90"/>
      <c r="K5264" s="90"/>
      <c r="L5264" s="90"/>
      <c r="M5264" s="94" t="str">
        <f t="shared" si="85"/>
        <v xml:space="preserve"> </v>
      </c>
      <c r="N5264" s="94" t="str">
        <f>IFERROR(VLOOKUP(A5264,'[2]CLASES-TEMPORADA 2022_2023-2023'!$A:$M,12,0),"")</f>
        <v/>
      </c>
      <c r="O5264" s="90" t="str">
        <f>IFERROR(VLOOKUP(A5264,'[2]CLASES-TEMPORADA 2022_2023-2023'!$A:$M,13,0),"")</f>
        <v/>
      </c>
    </row>
    <row r="5265" spans="1:15" s="95" customFormat="1" x14ac:dyDescent="0.2">
      <c r="A5265" s="90"/>
      <c r="B5265" s="90"/>
      <c r="C5265" s="90"/>
      <c r="D5265" s="90"/>
      <c r="E5265" s="90"/>
      <c r="F5265" s="90"/>
      <c r="G5265" s="90"/>
      <c r="H5265" s="90"/>
      <c r="I5265" s="90"/>
      <c r="J5265" s="90"/>
      <c r="K5265" s="90"/>
      <c r="L5265" s="90"/>
      <c r="M5265" s="94" t="str">
        <f t="shared" si="85"/>
        <v xml:space="preserve"> </v>
      </c>
      <c r="N5265" s="94" t="str">
        <f>IFERROR(VLOOKUP(A5265,'[2]CLASES-TEMPORADA 2022_2023-2023'!$A:$M,12,0),"")</f>
        <v/>
      </c>
      <c r="O5265" s="90" t="str">
        <f>IFERROR(VLOOKUP(A5265,'[2]CLASES-TEMPORADA 2022_2023-2023'!$A:$M,13,0),"")</f>
        <v/>
      </c>
    </row>
    <row r="5266" spans="1:15" s="95" customFormat="1" x14ac:dyDescent="0.2">
      <c r="A5266" s="90"/>
      <c r="B5266" s="90"/>
      <c r="C5266" s="90"/>
      <c r="D5266" s="90"/>
      <c r="E5266" s="90"/>
      <c r="F5266" s="90"/>
      <c r="G5266" s="90"/>
      <c r="H5266" s="90"/>
      <c r="I5266" s="90"/>
      <c r="J5266" s="90"/>
      <c r="K5266" s="90"/>
      <c r="L5266" s="90"/>
      <c r="M5266" s="94" t="str">
        <f t="shared" si="85"/>
        <v xml:space="preserve"> </v>
      </c>
      <c r="N5266" s="94" t="str">
        <f>IFERROR(VLOOKUP(A5266,'[2]CLASES-TEMPORADA 2022_2023-2023'!$A:$M,12,0),"")</f>
        <v/>
      </c>
      <c r="O5266" s="90" t="str">
        <f>IFERROR(VLOOKUP(A5266,'[2]CLASES-TEMPORADA 2022_2023-2023'!$A:$M,13,0),"")</f>
        <v/>
      </c>
    </row>
    <row r="5267" spans="1:15" s="95" customFormat="1" x14ac:dyDescent="0.2">
      <c r="A5267" s="90"/>
      <c r="B5267" s="90"/>
      <c r="C5267" s="90"/>
      <c r="D5267" s="90"/>
      <c r="E5267" s="90"/>
      <c r="F5267" s="90"/>
      <c r="G5267" s="90"/>
      <c r="H5267" s="90"/>
      <c r="I5267" s="90"/>
      <c r="J5267" s="90"/>
      <c r="K5267" s="90"/>
      <c r="L5267" s="90"/>
      <c r="M5267" s="94" t="str">
        <f t="shared" si="85"/>
        <v xml:space="preserve"> </v>
      </c>
      <c r="N5267" s="94" t="str">
        <f>IFERROR(VLOOKUP(A5267,'[2]CLASES-TEMPORADA 2022_2023-2023'!$A:$M,12,0),"")</f>
        <v/>
      </c>
      <c r="O5267" s="90" t="str">
        <f>IFERROR(VLOOKUP(A5267,'[2]CLASES-TEMPORADA 2022_2023-2023'!$A:$M,13,0),"")</f>
        <v/>
      </c>
    </row>
    <row r="5268" spans="1:15" s="95" customFormat="1" x14ac:dyDescent="0.2">
      <c r="A5268" s="90"/>
      <c r="B5268" s="90"/>
      <c r="C5268" s="90"/>
      <c r="D5268" s="90"/>
      <c r="E5268" s="90"/>
      <c r="F5268" s="90"/>
      <c r="G5268" s="90"/>
      <c r="H5268" s="90"/>
      <c r="I5268" s="90"/>
      <c r="J5268" s="90"/>
      <c r="K5268" s="90"/>
      <c r="L5268" s="90"/>
      <c r="M5268" s="94" t="str">
        <f t="shared" si="85"/>
        <v xml:space="preserve"> </v>
      </c>
      <c r="N5268" s="94" t="str">
        <f>IFERROR(VLOOKUP(A5268,'[2]CLASES-TEMPORADA 2022_2023-2023'!$A:$M,12,0),"")</f>
        <v/>
      </c>
      <c r="O5268" s="90" t="str">
        <f>IFERROR(VLOOKUP(A5268,'[2]CLASES-TEMPORADA 2022_2023-2023'!$A:$M,13,0),"")</f>
        <v/>
      </c>
    </row>
    <row r="5269" spans="1:15" s="95" customFormat="1" x14ac:dyDescent="0.2">
      <c r="A5269" s="90"/>
      <c r="B5269" s="90"/>
      <c r="C5269" s="90"/>
      <c r="D5269" s="90"/>
      <c r="E5269" s="90"/>
      <c r="F5269" s="90"/>
      <c r="G5269" s="90"/>
      <c r="H5269" s="90"/>
      <c r="I5269" s="90"/>
      <c r="J5269" s="90"/>
      <c r="K5269" s="90"/>
      <c r="L5269" s="90"/>
      <c r="M5269" s="94" t="str">
        <f t="shared" si="85"/>
        <v xml:space="preserve"> </v>
      </c>
      <c r="N5269" s="94" t="str">
        <f>IFERROR(VLOOKUP(A5269,'[2]CLASES-TEMPORADA 2022_2023-2023'!$A:$M,12,0),"")</f>
        <v/>
      </c>
      <c r="O5269" s="90" t="str">
        <f>IFERROR(VLOOKUP(A5269,'[2]CLASES-TEMPORADA 2022_2023-2023'!$A:$M,13,0),"")</f>
        <v/>
      </c>
    </row>
    <row r="5270" spans="1:15" s="95" customFormat="1" x14ac:dyDescent="0.2">
      <c r="A5270" s="90"/>
      <c r="B5270" s="90"/>
      <c r="C5270" s="90"/>
      <c r="D5270" s="90"/>
      <c r="E5270" s="90"/>
      <c r="F5270" s="90"/>
      <c r="G5270" s="90"/>
      <c r="H5270" s="90"/>
      <c r="I5270" s="90"/>
      <c r="J5270" s="90"/>
      <c r="K5270" s="90"/>
      <c r="L5270" s="90"/>
      <c r="M5270" s="94" t="str">
        <f t="shared" si="85"/>
        <v xml:space="preserve"> </v>
      </c>
      <c r="N5270" s="94" t="str">
        <f>IFERROR(VLOOKUP(A5270,'[2]CLASES-TEMPORADA 2022_2023-2023'!$A:$M,12,0),"")</f>
        <v/>
      </c>
      <c r="O5270" s="90" t="str">
        <f>IFERROR(VLOOKUP(A5270,'[2]CLASES-TEMPORADA 2022_2023-2023'!$A:$M,13,0),"")</f>
        <v/>
      </c>
    </row>
    <row r="5271" spans="1:15" s="95" customFormat="1" x14ac:dyDescent="0.2">
      <c r="A5271" s="90"/>
      <c r="B5271" s="90"/>
      <c r="C5271" s="90"/>
      <c r="D5271" s="90"/>
      <c r="E5271" s="90"/>
      <c r="F5271" s="90"/>
      <c r="G5271" s="90"/>
      <c r="H5271" s="90"/>
      <c r="I5271" s="90"/>
      <c r="J5271" s="90"/>
      <c r="K5271" s="90"/>
      <c r="L5271" s="90"/>
      <c r="M5271" s="94" t="str">
        <f t="shared" si="85"/>
        <v xml:space="preserve"> </v>
      </c>
      <c r="N5271" s="94" t="str">
        <f>IFERROR(VLOOKUP(A5271,'[2]CLASES-TEMPORADA 2022_2023-2023'!$A:$M,12,0),"")</f>
        <v/>
      </c>
      <c r="O5271" s="90" t="str">
        <f>IFERROR(VLOOKUP(A5271,'[2]CLASES-TEMPORADA 2022_2023-2023'!$A:$M,13,0),"")</f>
        <v/>
      </c>
    </row>
    <row r="5272" spans="1:15" s="95" customFormat="1" x14ac:dyDescent="0.2">
      <c r="A5272" s="90"/>
      <c r="B5272" s="90"/>
      <c r="C5272" s="90"/>
      <c r="D5272" s="90"/>
      <c r="E5272" s="90"/>
      <c r="F5272" s="90"/>
      <c r="G5272" s="90"/>
      <c r="H5272" s="90"/>
      <c r="I5272" s="90"/>
      <c r="J5272" s="90"/>
      <c r="K5272" s="90"/>
      <c r="L5272" s="90"/>
      <c r="M5272" s="94" t="str">
        <f t="shared" si="85"/>
        <v xml:space="preserve"> </v>
      </c>
      <c r="N5272" s="94" t="str">
        <f>IFERROR(VLOOKUP(A5272,'[2]CLASES-TEMPORADA 2022_2023-2023'!$A:$M,12,0),"")</f>
        <v/>
      </c>
      <c r="O5272" s="90" t="str">
        <f>IFERROR(VLOOKUP(A5272,'[2]CLASES-TEMPORADA 2022_2023-2023'!$A:$M,13,0),"")</f>
        <v/>
      </c>
    </row>
    <row r="5273" spans="1:15" s="95" customFormat="1" x14ac:dyDescent="0.2">
      <c r="A5273" s="90"/>
      <c r="B5273" s="90"/>
      <c r="C5273" s="90"/>
      <c r="D5273" s="90"/>
      <c r="E5273" s="90"/>
      <c r="F5273" s="90"/>
      <c r="G5273" s="90"/>
      <c r="H5273" s="90"/>
      <c r="I5273" s="90"/>
      <c r="J5273" s="90"/>
      <c r="K5273" s="90"/>
      <c r="L5273" s="90"/>
      <c r="M5273" s="94" t="str">
        <f t="shared" si="85"/>
        <v xml:space="preserve"> </v>
      </c>
      <c r="N5273" s="94" t="str">
        <f>IFERROR(VLOOKUP(A5273,'[2]CLASES-TEMPORADA 2022_2023-2023'!$A:$M,12,0),"")</f>
        <v/>
      </c>
      <c r="O5273" s="90" t="str">
        <f>IFERROR(VLOOKUP(A5273,'[2]CLASES-TEMPORADA 2022_2023-2023'!$A:$M,13,0),"")</f>
        <v/>
      </c>
    </row>
    <row r="5274" spans="1:15" s="95" customFormat="1" x14ac:dyDescent="0.2">
      <c r="A5274" s="90"/>
      <c r="B5274" s="90"/>
      <c r="C5274" s="90"/>
      <c r="D5274" s="90"/>
      <c r="E5274" s="90"/>
      <c r="F5274" s="90"/>
      <c r="G5274" s="90"/>
      <c r="H5274" s="90"/>
      <c r="I5274" s="90"/>
      <c r="J5274" s="90"/>
      <c r="K5274" s="90"/>
      <c r="L5274" s="90"/>
      <c r="M5274" s="94" t="str">
        <f t="shared" si="85"/>
        <v xml:space="preserve"> </v>
      </c>
      <c r="N5274" s="94" t="str">
        <f>IFERROR(VLOOKUP(A5274,'[2]CLASES-TEMPORADA 2022_2023-2023'!$A:$M,12,0),"")</f>
        <v/>
      </c>
      <c r="O5274" s="90" t="str">
        <f>IFERROR(VLOOKUP(A5274,'[2]CLASES-TEMPORADA 2022_2023-2023'!$A:$M,13,0),"")</f>
        <v/>
      </c>
    </row>
    <row r="5275" spans="1:15" s="95" customFormat="1" x14ac:dyDescent="0.2">
      <c r="A5275" s="90"/>
      <c r="B5275" s="90"/>
      <c r="C5275" s="90"/>
      <c r="D5275" s="90"/>
      <c r="E5275" s="90"/>
      <c r="F5275" s="90"/>
      <c r="G5275" s="90"/>
      <c r="H5275" s="90"/>
      <c r="I5275" s="90"/>
      <c r="J5275" s="90"/>
      <c r="K5275" s="90"/>
      <c r="L5275" s="90"/>
      <c r="M5275" s="94" t="str">
        <f t="shared" si="85"/>
        <v xml:space="preserve"> </v>
      </c>
      <c r="N5275" s="94" t="str">
        <f>IFERROR(VLOOKUP(A5275,'[2]CLASES-TEMPORADA 2022_2023-2023'!$A:$M,12,0),"")</f>
        <v/>
      </c>
      <c r="O5275" s="90" t="str">
        <f>IFERROR(VLOOKUP(A5275,'[2]CLASES-TEMPORADA 2022_2023-2023'!$A:$M,13,0),"")</f>
        <v/>
      </c>
    </row>
    <row r="5276" spans="1:15" s="95" customFormat="1" x14ac:dyDescent="0.2">
      <c r="A5276" s="90"/>
      <c r="B5276" s="90"/>
      <c r="C5276" s="90"/>
      <c r="D5276" s="90"/>
      <c r="E5276" s="90"/>
      <c r="F5276" s="90"/>
      <c r="G5276" s="90"/>
      <c r="H5276" s="90"/>
      <c r="I5276" s="90"/>
      <c r="J5276" s="90"/>
      <c r="K5276" s="90"/>
      <c r="L5276" s="90"/>
      <c r="M5276" s="94" t="str">
        <f t="shared" si="85"/>
        <v xml:space="preserve"> </v>
      </c>
      <c r="N5276" s="94" t="str">
        <f>IFERROR(VLOOKUP(A5276,'[2]CLASES-TEMPORADA 2022_2023-2023'!$A:$M,12,0),"")</f>
        <v/>
      </c>
      <c r="O5276" s="90" t="str">
        <f>IFERROR(VLOOKUP(A5276,'[2]CLASES-TEMPORADA 2022_2023-2023'!$A:$M,13,0),"")</f>
        <v/>
      </c>
    </row>
    <row r="5277" spans="1:15" s="95" customFormat="1" x14ac:dyDescent="0.2">
      <c r="A5277" s="90"/>
      <c r="B5277" s="90"/>
      <c r="C5277" s="90"/>
      <c r="D5277" s="90"/>
      <c r="E5277" s="90"/>
      <c r="F5277" s="90"/>
      <c r="G5277" s="90"/>
      <c r="H5277" s="90"/>
      <c r="I5277" s="90"/>
      <c r="J5277" s="90"/>
      <c r="K5277" s="90"/>
      <c r="L5277" s="90"/>
      <c r="M5277" s="94" t="str">
        <f t="shared" si="85"/>
        <v xml:space="preserve"> </v>
      </c>
      <c r="N5277" s="94" t="str">
        <f>IFERROR(VLOOKUP(A5277,'[2]CLASES-TEMPORADA 2022_2023-2023'!$A:$M,12,0),"")</f>
        <v/>
      </c>
      <c r="O5277" s="90" t="str">
        <f>IFERROR(VLOOKUP(A5277,'[2]CLASES-TEMPORADA 2022_2023-2023'!$A:$M,13,0),"")</f>
        <v/>
      </c>
    </row>
    <row r="5278" spans="1:15" s="95" customFormat="1" x14ac:dyDescent="0.2">
      <c r="A5278" s="90"/>
      <c r="B5278" s="90"/>
      <c r="C5278" s="90"/>
      <c r="D5278" s="90"/>
      <c r="E5278" s="90"/>
      <c r="F5278" s="90"/>
      <c r="G5278" s="90"/>
      <c r="H5278" s="90"/>
      <c r="I5278" s="90"/>
      <c r="J5278" s="90"/>
      <c r="K5278" s="90"/>
      <c r="L5278" s="90"/>
      <c r="M5278" s="94" t="str">
        <f t="shared" si="85"/>
        <v xml:space="preserve"> </v>
      </c>
      <c r="N5278" s="94" t="str">
        <f>IFERROR(VLOOKUP(A5278,'[2]CLASES-TEMPORADA 2022_2023-2023'!$A:$M,12,0),"")</f>
        <v/>
      </c>
      <c r="O5278" s="90" t="str">
        <f>IFERROR(VLOOKUP(A5278,'[2]CLASES-TEMPORADA 2022_2023-2023'!$A:$M,13,0),"")</f>
        <v/>
      </c>
    </row>
    <row r="5279" spans="1:15" s="95" customFormat="1" x14ac:dyDescent="0.2">
      <c r="A5279" s="90"/>
      <c r="B5279" s="90"/>
      <c r="C5279" s="90"/>
      <c r="D5279" s="90"/>
      <c r="E5279" s="90"/>
      <c r="F5279" s="90"/>
      <c r="G5279" s="90"/>
      <c r="H5279" s="90"/>
      <c r="I5279" s="90"/>
      <c r="J5279" s="90"/>
      <c r="K5279" s="90"/>
      <c r="L5279" s="90"/>
      <c r="M5279" s="94" t="str">
        <f t="shared" si="85"/>
        <v xml:space="preserve"> </v>
      </c>
      <c r="N5279" s="94" t="str">
        <f>IFERROR(VLOOKUP(A5279,'[2]CLASES-TEMPORADA 2022_2023-2023'!$A:$M,12,0),"")</f>
        <v/>
      </c>
      <c r="O5279" s="90" t="str">
        <f>IFERROR(VLOOKUP(A5279,'[2]CLASES-TEMPORADA 2022_2023-2023'!$A:$M,13,0),"")</f>
        <v/>
      </c>
    </row>
    <row r="5280" spans="1:15" s="95" customFormat="1" x14ac:dyDescent="0.2">
      <c r="A5280" s="90"/>
      <c r="B5280" s="90"/>
      <c r="C5280" s="90"/>
      <c r="D5280" s="90"/>
      <c r="E5280" s="90"/>
      <c r="F5280" s="90"/>
      <c r="G5280" s="90"/>
      <c r="H5280" s="90"/>
      <c r="I5280" s="90"/>
      <c r="J5280" s="90"/>
      <c r="K5280" s="90"/>
      <c r="L5280" s="90"/>
      <c r="M5280" s="94" t="str">
        <f t="shared" si="85"/>
        <v xml:space="preserve"> </v>
      </c>
      <c r="N5280" s="94" t="str">
        <f>IFERROR(VLOOKUP(A5280,'[2]CLASES-TEMPORADA 2022_2023-2023'!$A:$M,12,0),"")</f>
        <v/>
      </c>
      <c r="O5280" s="90" t="str">
        <f>IFERROR(VLOOKUP(A5280,'[2]CLASES-TEMPORADA 2022_2023-2023'!$A:$M,13,0),"")</f>
        <v/>
      </c>
    </row>
    <row r="5281" spans="1:15" s="95" customFormat="1" x14ac:dyDescent="0.2">
      <c r="A5281" s="90"/>
      <c r="B5281" s="90"/>
      <c r="C5281" s="90"/>
      <c r="D5281" s="90"/>
      <c r="E5281" s="90"/>
      <c r="F5281" s="90"/>
      <c r="G5281" s="90"/>
      <c r="H5281" s="90"/>
      <c r="I5281" s="90"/>
      <c r="J5281" s="90"/>
      <c r="K5281" s="90"/>
      <c r="L5281" s="90"/>
      <c r="M5281" s="94" t="str">
        <f t="shared" si="85"/>
        <v xml:space="preserve"> </v>
      </c>
      <c r="N5281" s="94" t="str">
        <f>IFERROR(VLOOKUP(A5281,'[2]CLASES-TEMPORADA 2022_2023-2023'!$A:$M,12,0),"")</f>
        <v/>
      </c>
      <c r="O5281" s="90" t="str">
        <f>IFERROR(VLOOKUP(A5281,'[2]CLASES-TEMPORADA 2022_2023-2023'!$A:$M,13,0),"")</f>
        <v/>
      </c>
    </row>
    <row r="5282" spans="1:15" s="95" customFormat="1" x14ac:dyDescent="0.2">
      <c r="A5282" s="90"/>
      <c r="B5282" s="90"/>
      <c r="C5282" s="90"/>
      <c r="D5282" s="90"/>
      <c r="E5282" s="90"/>
      <c r="F5282" s="90"/>
      <c r="G5282" s="90"/>
      <c r="H5282" s="90"/>
      <c r="I5282" s="90"/>
      <c r="J5282" s="90"/>
      <c r="K5282" s="90"/>
      <c r="L5282" s="90"/>
      <c r="M5282" s="94" t="str">
        <f t="shared" si="85"/>
        <v xml:space="preserve"> </v>
      </c>
      <c r="N5282" s="94" t="str">
        <f>IFERROR(VLOOKUP(A5282,'[2]CLASES-TEMPORADA 2022_2023-2023'!$A:$M,12,0),"")</f>
        <v/>
      </c>
      <c r="O5282" s="90" t="str">
        <f>IFERROR(VLOOKUP(A5282,'[2]CLASES-TEMPORADA 2022_2023-2023'!$A:$M,13,0),"")</f>
        <v/>
      </c>
    </row>
    <row r="5283" spans="1:15" s="95" customFormat="1" x14ac:dyDescent="0.2">
      <c r="A5283" s="90"/>
      <c r="B5283" s="90"/>
      <c r="C5283" s="90"/>
      <c r="D5283" s="90"/>
      <c r="E5283" s="90"/>
      <c r="F5283" s="90"/>
      <c r="G5283" s="90"/>
      <c r="H5283" s="90"/>
      <c r="I5283" s="90"/>
      <c r="J5283" s="90"/>
      <c r="K5283" s="90"/>
      <c r="L5283" s="90"/>
      <c r="M5283" s="94" t="str">
        <f t="shared" si="85"/>
        <v xml:space="preserve"> </v>
      </c>
      <c r="N5283" s="94" t="str">
        <f>IFERROR(VLOOKUP(A5283,'[2]CLASES-TEMPORADA 2022_2023-2023'!$A:$M,12,0),"")</f>
        <v/>
      </c>
      <c r="O5283" s="90" t="str">
        <f>IFERROR(VLOOKUP(A5283,'[2]CLASES-TEMPORADA 2022_2023-2023'!$A:$M,13,0),"")</f>
        <v/>
      </c>
    </row>
    <row r="5284" spans="1:15" s="95" customFormat="1" x14ac:dyDescent="0.2">
      <c r="A5284" s="90"/>
      <c r="B5284" s="90"/>
      <c r="C5284" s="90"/>
      <c r="D5284" s="90"/>
      <c r="E5284" s="90"/>
      <c r="F5284" s="90"/>
      <c r="G5284" s="90"/>
      <c r="H5284" s="90"/>
      <c r="I5284" s="90"/>
      <c r="J5284" s="90"/>
      <c r="K5284" s="90"/>
      <c r="L5284" s="90"/>
      <c r="M5284" s="94" t="str">
        <f t="shared" si="85"/>
        <v xml:space="preserve"> </v>
      </c>
      <c r="N5284" s="94" t="str">
        <f>IFERROR(VLOOKUP(A5284,'[2]CLASES-TEMPORADA 2022_2023-2023'!$A:$M,12,0),"")</f>
        <v/>
      </c>
      <c r="O5284" s="90" t="str">
        <f>IFERROR(VLOOKUP(A5284,'[2]CLASES-TEMPORADA 2022_2023-2023'!$A:$M,13,0),"")</f>
        <v/>
      </c>
    </row>
    <row r="5285" spans="1:15" s="95" customFormat="1" x14ac:dyDescent="0.2">
      <c r="A5285" s="90"/>
      <c r="B5285" s="90"/>
      <c r="C5285" s="90"/>
      <c r="D5285" s="90"/>
      <c r="E5285" s="90"/>
      <c r="F5285" s="90"/>
      <c r="G5285" s="90"/>
      <c r="H5285" s="90"/>
      <c r="I5285" s="90"/>
      <c r="J5285" s="90"/>
      <c r="K5285" s="90"/>
      <c r="L5285" s="90"/>
      <c r="M5285" s="94" t="str">
        <f t="shared" si="85"/>
        <v xml:space="preserve"> </v>
      </c>
      <c r="N5285" s="94" t="str">
        <f>IFERROR(VLOOKUP(A5285,'[2]CLASES-TEMPORADA 2022_2023-2023'!$A:$M,12,0),"")</f>
        <v/>
      </c>
      <c r="O5285" s="90" t="str">
        <f>IFERROR(VLOOKUP(A5285,'[2]CLASES-TEMPORADA 2022_2023-2023'!$A:$M,13,0),"")</f>
        <v/>
      </c>
    </row>
    <row r="5286" spans="1:15" s="95" customFormat="1" x14ac:dyDescent="0.2">
      <c r="A5286" s="90"/>
      <c r="B5286" s="90"/>
      <c r="C5286" s="90"/>
      <c r="D5286" s="90"/>
      <c r="E5286" s="90"/>
      <c r="F5286" s="90"/>
      <c r="G5286" s="90"/>
      <c r="H5286" s="90"/>
      <c r="I5286" s="90"/>
      <c r="J5286" s="90"/>
      <c r="K5286" s="90"/>
      <c r="L5286" s="90"/>
      <c r="M5286" s="94" t="str">
        <f t="shared" si="85"/>
        <v xml:space="preserve"> </v>
      </c>
      <c r="N5286" s="94" t="str">
        <f>IFERROR(VLOOKUP(A5286,'[2]CLASES-TEMPORADA 2022_2023-2023'!$A:$M,12,0),"")</f>
        <v/>
      </c>
      <c r="O5286" s="90" t="str">
        <f>IFERROR(VLOOKUP(A5286,'[2]CLASES-TEMPORADA 2022_2023-2023'!$A:$M,13,0),"")</f>
        <v/>
      </c>
    </row>
    <row r="5287" spans="1:15" s="95" customFormat="1" x14ac:dyDescent="0.2">
      <c r="A5287" s="90"/>
      <c r="B5287" s="90"/>
      <c r="C5287" s="90"/>
      <c r="D5287" s="90"/>
      <c r="E5287" s="90"/>
      <c r="F5287" s="90"/>
      <c r="G5287" s="90"/>
      <c r="H5287" s="90"/>
      <c r="I5287" s="90"/>
      <c r="J5287" s="90"/>
      <c r="K5287" s="90"/>
      <c r="L5287" s="90"/>
      <c r="M5287" s="94" t="str">
        <f t="shared" si="85"/>
        <v xml:space="preserve"> </v>
      </c>
      <c r="N5287" s="94" t="str">
        <f>IFERROR(VLOOKUP(A5287,'[2]CLASES-TEMPORADA 2022_2023-2023'!$A:$M,12,0),"")</f>
        <v/>
      </c>
      <c r="O5287" s="90" t="str">
        <f>IFERROR(VLOOKUP(A5287,'[2]CLASES-TEMPORADA 2022_2023-2023'!$A:$M,13,0),"")</f>
        <v/>
      </c>
    </row>
    <row r="5288" spans="1:15" s="95" customFormat="1" x14ac:dyDescent="0.2">
      <c r="A5288" s="90"/>
      <c r="B5288" s="90"/>
      <c r="C5288" s="90"/>
      <c r="D5288" s="90"/>
      <c r="E5288" s="90"/>
      <c r="F5288" s="90"/>
      <c r="G5288" s="90"/>
      <c r="H5288" s="90"/>
      <c r="I5288" s="90"/>
      <c r="J5288" s="90"/>
      <c r="K5288" s="90"/>
      <c r="L5288" s="90"/>
      <c r="M5288" s="94" t="str">
        <f t="shared" si="85"/>
        <v xml:space="preserve"> </v>
      </c>
      <c r="N5288" s="94" t="str">
        <f>IFERROR(VLOOKUP(A5288,'[2]CLASES-TEMPORADA 2022_2023-2023'!$A:$M,12,0),"")</f>
        <v/>
      </c>
      <c r="O5288" s="90" t="str">
        <f>IFERROR(VLOOKUP(A5288,'[2]CLASES-TEMPORADA 2022_2023-2023'!$A:$M,13,0),"")</f>
        <v/>
      </c>
    </row>
    <row r="5289" spans="1:15" s="95" customFormat="1" x14ac:dyDescent="0.2">
      <c r="A5289" s="90"/>
      <c r="B5289" s="90"/>
      <c r="C5289" s="90"/>
      <c r="D5289" s="90"/>
      <c r="E5289" s="90"/>
      <c r="F5289" s="90"/>
      <c r="G5289" s="90"/>
      <c r="H5289" s="90"/>
      <c r="I5289" s="90"/>
      <c r="J5289" s="90"/>
      <c r="K5289" s="90"/>
      <c r="L5289" s="90"/>
      <c r="M5289" s="94" t="str">
        <f t="shared" si="85"/>
        <v xml:space="preserve"> </v>
      </c>
      <c r="N5289" s="94" t="str">
        <f>IFERROR(VLOOKUP(A5289,'[2]CLASES-TEMPORADA 2022_2023-2023'!$A:$M,12,0),"")</f>
        <v/>
      </c>
      <c r="O5289" s="90" t="str">
        <f>IFERROR(VLOOKUP(A5289,'[2]CLASES-TEMPORADA 2022_2023-2023'!$A:$M,13,0),"")</f>
        <v/>
      </c>
    </row>
    <row r="5290" spans="1:15" s="95" customFormat="1" x14ac:dyDescent="0.2">
      <c r="A5290" s="90"/>
      <c r="B5290" s="90"/>
      <c r="C5290" s="90"/>
      <c r="D5290" s="90"/>
      <c r="E5290" s="90"/>
      <c r="F5290" s="90"/>
      <c r="G5290" s="90"/>
      <c r="H5290" s="90"/>
      <c r="I5290" s="90"/>
      <c r="J5290" s="90"/>
      <c r="K5290" s="90"/>
      <c r="L5290" s="90"/>
      <c r="M5290" s="94" t="str">
        <f t="shared" si="85"/>
        <v xml:space="preserve"> </v>
      </c>
      <c r="N5290" s="94" t="str">
        <f>IFERROR(VLOOKUP(A5290,'[2]CLASES-TEMPORADA 2022_2023-2023'!$A:$M,12,0),"")</f>
        <v/>
      </c>
      <c r="O5290" s="90" t="str">
        <f>IFERROR(VLOOKUP(A5290,'[2]CLASES-TEMPORADA 2022_2023-2023'!$A:$M,13,0),"")</f>
        <v/>
      </c>
    </row>
    <row r="5291" spans="1:15" s="95" customFormat="1" x14ac:dyDescent="0.2">
      <c r="A5291" s="90"/>
      <c r="B5291" s="90"/>
      <c r="C5291" s="90"/>
      <c r="D5291" s="90"/>
      <c r="E5291" s="90"/>
      <c r="F5291" s="90"/>
      <c r="G5291" s="90"/>
      <c r="H5291" s="90"/>
      <c r="I5291" s="90"/>
      <c r="J5291" s="90"/>
      <c r="K5291" s="90"/>
      <c r="L5291" s="90"/>
      <c r="M5291" s="94" t="str">
        <f t="shared" si="85"/>
        <v xml:space="preserve"> </v>
      </c>
      <c r="N5291" s="94" t="str">
        <f>IFERROR(VLOOKUP(A5291,'[2]CLASES-TEMPORADA 2022_2023-2023'!$A:$M,12,0),"")</f>
        <v/>
      </c>
      <c r="O5291" s="90" t="str">
        <f>IFERROR(VLOOKUP(A5291,'[2]CLASES-TEMPORADA 2022_2023-2023'!$A:$M,13,0),"")</f>
        <v/>
      </c>
    </row>
    <row r="5292" spans="1:15" s="95" customFormat="1" x14ac:dyDescent="0.2">
      <c r="A5292" s="90"/>
      <c r="B5292" s="90"/>
      <c r="C5292" s="90"/>
      <c r="D5292" s="90"/>
      <c r="E5292" s="90"/>
      <c r="F5292" s="90"/>
      <c r="G5292" s="90"/>
      <c r="H5292" s="90"/>
      <c r="I5292" s="90"/>
      <c r="J5292" s="90"/>
      <c r="K5292" s="90"/>
      <c r="L5292" s="90"/>
      <c r="M5292" s="94" t="str">
        <f t="shared" si="85"/>
        <v xml:space="preserve"> </v>
      </c>
      <c r="N5292" s="94" t="str">
        <f>IFERROR(VLOOKUP(A5292,'[2]CLASES-TEMPORADA 2022_2023-2023'!$A:$M,12,0),"")</f>
        <v/>
      </c>
      <c r="O5292" s="90" t="str">
        <f>IFERROR(VLOOKUP(A5292,'[2]CLASES-TEMPORADA 2022_2023-2023'!$A:$M,13,0),"")</f>
        <v/>
      </c>
    </row>
    <row r="5293" spans="1:15" s="95" customFormat="1" x14ac:dyDescent="0.2">
      <c r="A5293" s="90"/>
      <c r="B5293" s="90"/>
      <c r="C5293" s="90"/>
      <c r="D5293" s="90"/>
      <c r="E5293" s="90"/>
      <c r="F5293" s="90"/>
      <c r="G5293" s="90"/>
      <c r="H5293" s="90"/>
      <c r="I5293" s="90"/>
      <c r="J5293" s="90"/>
      <c r="K5293" s="90"/>
      <c r="L5293" s="90"/>
      <c r="M5293" s="94" t="str">
        <f t="shared" si="85"/>
        <v xml:space="preserve"> </v>
      </c>
      <c r="N5293" s="94" t="str">
        <f>IFERROR(VLOOKUP(A5293,'[2]CLASES-TEMPORADA 2022_2023-2023'!$A:$M,12,0),"")</f>
        <v/>
      </c>
      <c r="O5293" s="90" t="str">
        <f>IFERROR(VLOOKUP(A5293,'[2]CLASES-TEMPORADA 2022_2023-2023'!$A:$M,13,0),"")</f>
        <v/>
      </c>
    </row>
    <row r="5294" spans="1:15" s="95" customFormat="1" x14ac:dyDescent="0.2">
      <c r="A5294" s="90"/>
      <c r="B5294" s="90"/>
      <c r="C5294" s="90"/>
      <c r="D5294" s="90"/>
      <c r="E5294" s="90"/>
      <c r="F5294" s="90"/>
      <c r="G5294" s="90"/>
      <c r="H5294" s="90"/>
      <c r="I5294" s="90"/>
      <c r="J5294" s="90"/>
      <c r="K5294" s="90"/>
      <c r="L5294" s="90"/>
      <c r="M5294" s="94" t="str">
        <f t="shared" si="85"/>
        <v xml:space="preserve"> </v>
      </c>
      <c r="N5294" s="94" t="str">
        <f>IFERROR(VLOOKUP(A5294,'[2]CLASES-TEMPORADA 2022_2023-2023'!$A:$M,12,0),"")</f>
        <v/>
      </c>
      <c r="O5294" s="90" t="str">
        <f>IFERROR(VLOOKUP(A5294,'[2]CLASES-TEMPORADA 2022_2023-2023'!$A:$M,13,0),"")</f>
        <v/>
      </c>
    </row>
    <row r="5295" spans="1:15" s="95" customFormat="1" x14ac:dyDescent="0.2">
      <c r="A5295" s="90"/>
      <c r="B5295" s="90"/>
      <c r="C5295" s="90"/>
      <c r="D5295" s="90"/>
      <c r="E5295" s="90"/>
      <c r="F5295" s="90"/>
      <c r="G5295" s="90"/>
      <c r="H5295" s="90"/>
      <c r="I5295" s="90"/>
      <c r="J5295" s="90"/>
      <c r="K5295" s="90"/>
      <c r="L5295" s="90"/>
      <c r="M5295" s="94" t="str">
        <f t="shared" si="85"/>
        <v xml:space="preserve"> </v>
      </c>
      <c r="N5295" s="94" t="str">
        <f>IFERROR(VLOOKUP(A5295,'[2]CLASES-TEMPORADA 2022_2023-2023'!$A:$M,12,0),"")</f>
        <v/>
      </c>
      <c r="O5295" s="90" t="str">
        <f>IFERROR(VLOOKUP(A5295,'[2]CLASES-TEMPORADA 2022_2023-2023'!$A:$M,13,0),"")</f>
        <v/>
      </c>
    </row>
    <row r="5296" spans="1:15" s="95" customFormat="1" x14ac:dyDescent="0.2">
      <c r="A5296" s="90"/>
      <c r="B5296" s="90"/>
      <c r="C5296" s="90"/>
      <c r="D5296" s="90"/>
      <c r="E5296" s="90"/>
      <c r="F5296" s="90"/>
      <c r="G5296" s="90"/>
      <c r="H5296" s="90"/>
      <c r="I5296" s="90"/>
      <c r="J5296" s="90"/>
      <c r="K5296" s="90"/>
      <c r="L5296" s="90"/>
      <c r="M5296" s="94" t="str">
        <f t="shared" si="85"/>
        <v xml:space="preserve"> </v>
      </c>
      <c r="N5296" s="94" t="str">
        <f>IFERROR(VLOOKUP(A5296,'[2]CLASES-TEMPORADA 2022_2023-2023'!$A:$M,12,0),"")</f>
        <v/>
      </c>
      <c r="O5296" s="90" t="str">
        <f>IFERROR(VLOOKUP(A5296,'[2]CLASES-TEMPORADA 2022_2023-2023'!$A:$M,13,0),"")</f>
        <v/>
      </c>
    </row>
    <row r="5297" spans="1:15" s="95" customFormat="1" x14ac:dyDescent="0.2">
      <c r="A5297" s="90"/>
      <c r="B5297" s="90"/>
      <c r="C5297" s="90"/>
      <c r="D5297" s="90"/>
      <c r="E5297" s="90"/>
      <c r="F5297" s="90"/>
      <c r="G5297" s="90"/>
      <c r="H5297" s="90"/>
      <c r="I5297" s="90"/>
      <c r="J5297" s="90"/>
      <c r="K5297" s="90"/>
      <c r="L5297" s="90"/>
      <c r="M5297" s="94" t="str">
        <f t="shared" si="85"/>
        <v xml:space="preserve"> </v>
      </c>
      <c r="N5297" s="94" t="str">
        <f>IFERROR(VLOOKUP(A5297,'[2]CLASES-TEMPORADA 2022_2023-2023'!$A:$M,12,0),"")</f>
        <v/>
      </c>
      <c r="O5297" s="90" t="str">
        <f>IFERROR(VLOOKUP(A5297,'[2]CLASES-TEMPORADA 2022_2023-2023'!$A:$M,13,0),"")</f>
        <v/>
      </c>
    </row>
    <row r="5298" spans="1:15" s="95" customFormat="1" x14ac:dyDescent="0.2">
      <c r="A5298" s="90"/>
      <c r="B5298" s="90"/>
      <c r="C5298" s="90"/>
      <c r="D5298" s="90"/>
      <c r="E5298" s="90"/>
      <c r="F5298" s="90"/>
      <c r="G5298" s="90"/>
      <c r="H5298" s="90"/>
      <c r="I5298" s="90"/>
      <c r="J5298" s="90"/>
      <c r="K5298" s="90"/>
      <c r="L5298" s="90"/>
      <c r="M5298" s="94" t="str">
        <f t="shared" si="85"/>
        <v xml:space="preserve"> </v>
      </c>
      <c r="N5298" s="94" t="str">
        <f>IFERROR(VLOOKUP(A5298,'[2]CLASES-TEMPORADA 2022_2023-2023'!$A:$M,12,0),"")</f>
        <v/>
      </c>
      <c r="O5298" s="90" t="str">
        <f>IFERROR(VLOOKUP(A5298,'[2]CLASES-TEMPORADA 2022_2023-2023'!$A:$M,13,0),"")</f>
        <v/>
      </c>
    </row>
    <row r="5299" spans="1:15" s="95" customFormat="1" x14ac:dyDescent="0.2">
      <c r="A5299" s="90"/>
      <c r="B5299" s="90"/>
      <c r="C5299" s="90"/>
      <c r="D5299" s="90"/>
      <c r="E5299" s="90"/>
      <c r="F5299" s="90"/>
      <c r="G5299" s="90"/>
      <c r="H5299" s="90"/>
      <c r="I5299" s="90"/>
      <c r="J5299" s="90"/>
      <c r="K5299" s="90"/>
      <c r="L5299" s="90"/>
      <c r="M5299" s="94" t="str">
        <f t="shared" si="85"/>
        <v xml:space="preserve"> </v>
      </c>
      <c r="N5299" s="94" t="str">
        <f>IFERROR(VLOOKUP(A5299,'[2]CLASES-TEMPORADA 2022_2023-2023'!$A:$M,12,0),"")</f>
        <v/>
      </c>
      <c r="O5299" s="90" t="str">
        <f>IFERROR(VLOOKUP(A5299,'[2]CLASES-TEMPORADA 2022_2023-2023'!$A:$M,13,0),"")</f>
        <v/>
      </c>
    </row>
    <row r="5300" spans="1:15" s="95" customFormat="1" x14ac:dyDescent="0.2">
      <c r="A5300" s="90"/>
      <c r="B5300" s="90"/>
      <c r="C5300" s="90"/>
      <c r="D5300" s="90"/>
      <c r="E5300" s="90"/>
      <c r="F5300" s="90"/>
      <c r="G5300" s="90"/>
      <c r="H5300" s="90"/>
      <c r="I5300" s="90"/>
      <c r="J5300" s="90"/>
      <c r="K5300" s="90"/>
      <c r="L5300" s="90"/>
      <c r="M5300" s="94" t="str">
        <f t="shared" si="85"/>
        <v xml:space="preserve"> </v>
      </c>
      <c r="N5300" s="94" t="str">
        <f>IFERROR(VLOOKUP(A5300,'[2]CLASES-TEMPORADA 2022_2023-2023'!$A:$M,12,0),"")</f>
        <v/>
      </c>
      <c r="O5300" s="90" t="str">
        <f>IFERROR(VLOOKUP(A5300,'[2]CLASES-TEMPORADA 2022_2023-2023'!$A:$M,13,0),"")</f>
        <v/>
      </c>
    </row>
    <row r="5301" spans="1:15" s="95" customFormat="1" x14ac:dyDescent="0.2">
      <c r="A5301" s="90"/>
      <c r="B5301" s="90"/>
      <c r="C5301" s="90"/>
      <c r="D5301" s="90"/>
      <c r="E5301" s="90"/>
      <c r="F5301" s="90"/>
      <c r="G5301" s="90"/>
      <c r="H5301" s="90"/>
      <c r="I5301" s="90"/>
      <c r="J5301" s="90"/>
      <c r="K5301" s="90"/>
      <c r="L5301" s="90"/>
      <c r="M5301" s="94" t="str">
        <f t="shared" si="85"/>
        <v xml:space="preserve"> </v>
      </c>
      <c r="N5301" s="94" t="str">
        <f>IFERROR(VLOOKUP(A5301,'[2]CLASES-TEMPORADA 2022_2023-2023'!$A:$M,12,0),"")</f>
        <v/>
      </c>
      <c r="O5301" s="90" t="str">
        <f>IFERROR(VLOOKUP(A5301,'[2]CLASES-TEMPORADA 2022_2023-2023'!$A:$M,13,0),"")</f>
        <v/>
      </c>
    </row>
    <row r="5302" spans="1:15" s="95" customFormat="1" x14ac:dyDescent="0.2">
      <c r="A5302" s="90"/>
      <c r="B5302" s="90"/>
      <c r="C5302" s="90"/>
      <c r="D5302" s="90"/>
      <c r="E5302" s="90"/>
      <c r="F5302" s="90"/>
      <c r="G5302" s="90"/>
      <c r="H5302" s="90"/>
      <c r="I5302" s="90"/>
      <c r="J5302" s="90"/>
      <c r="K5302" s="90"/>
      <c r="L5302" s="90"/>
      <c r="M5302" s="94" t="str">
        <f t="shared" si="85"/>
        <v xml:space="preserve"> </v>
      </c>
      <c r="N5302" s="94" t="str">
        <f>IFERROR(VLOOKUP(A5302,'[2]CLASES-TEMPORADA 2022_2023-2023'!$A:$M,12,0),"")</f>
        <v/>
      </c>
      <c r="O5302" s="90" t="str">
        <f>IFERROR(VLOOKUP(A5302,'[2]CLASES-TEMPORADA 2022_2023-2023'!$A:$M,13,0),"")</f>
        <v/>
      </c>
    </row>
    <row r="5303" spans="1:15" s="95" customFormat="1" x14ac:dyDescent="0.2">
      <c r="A5303" s="90"/>
      <c r="B5303" s="90"/>
      <c r="C5303" s="90"/>
      <c r="D5303" s="90"/>
      <c r="E5303" s="90"/>
      <c r="F5303" s="90"/>
      <c r="G5303" s="90"/>
      <c r="H5303" s="90"/>
      <c r="I5303" s="90"/>
      <c r="J5303" s="90"/>
      <c r="K5303" s="90"/>
      <c r="L5303" s="90"/>
      <c r="M5303" s="94" t="str">
        <f t="shared" si="85"/>
        <v xml:space="preserve"> </v>
      </c>
      <c r="N5303" s="94" t="str">
        <f>IFERROR(VLOOKUP(A5303,'[2]CLASES-TEMPORADA 2022_2023-2023'!$A:$M,12,0),"")</f>
        <v/>
      </c>
      <c r="O5303" s="90" t="str">
        <f>IFERROR(VLOOKUP(A5303,'[2]CLASES-TEMPORADA 2022_2023-2023'!$A:$M,13,0),"")</f>
        <v/>
      </c>
    </row>
    <row r="5304" spans="1:15" s="95" customFormat="1" x14ac:dyDescent="0.2">
      <c r="A5304" s="90"/>
      <c r="B5304" s="90"/>
      <c r="C5304" s="90"/>
      <c r="D5304" s="90"/>
      <c r="E5304" s="90"/>
      <c r="F5304" s="90"/>
      <c r="G5304" s="90"/>
      <c r="H5304" s="90"/>
      <c r="I5304" s="90"/>
      <c r="J5304" s="90"/>
      <c r="K5304" s="90"/>
      <c r="L5304" s="90"/>
      <c r="M5304" s="94" t="str">
        <f t="shared" si="85"/>
        <v xml:space="preserve"> </v>
      </c>
      <c r="N5304" s="94" t="str">
        <f>IFERROR(VLOOKUP(A5304,'[2]CLASES-TEMPORADA 2022_2023-2023'!$A:$M,12,0),"")</f>
        <v/>
      </c>
      <c r="O5304" s="90" t="str">
        <f>IFERROR(VLOOKUP(A5304,'[2]CLASES-TEMPORADA 2022_2023-2023'!$A:$M,13,0),"")</f>
        <v/>
      </c>
    </row>
    <row r="5305" spans="1:15" s="95" customFormat="1" x14ac:dyDescent="0.2">
      <c r="A5305" s="90"/>
      <c r="B5305" s="90"/>
      <c r="C5305" s="90"/>
      <c r="D5305" s="90"/>
      <c r="E5305" s="90"/>
      <c r="F5305" s="90"/>
      <c r="G5305" s="90"/>
      <c r="H5305" s="90"/>
      <c r="I5305" s="90"/>
      <c r="J5305" s="90"/>
      <c r="K5305" s="90"/>
      <c r="L5305" s="90"/>
      <c r="M5305" s="94" t="str">
        <f t="shared" ref="M5305:M5325" si="86">CONCATENATE(C5305," ",PROPER(E5305))</f>
        <v xml:space="preserve"> </v>
      </c>
      <c r="N5305" s="94" t="str">
        <f>IFERROR(VLOOKUP(A5305,'[2]CLASES-TEMPORADA 2022_2023-2023'!$A:$M,12,0),"")</f>
        <v/>
      </c>
      <c r="O5305" s="90" t="str">
        <f>IFERROR(VLOOKUP(A5305,'[2]CLASES-TEMPORADA 2022_2023-2023'!$A:$M,13,0),"")</f>
        <v/>
      </c>
    </row>
    <row r="5306" spans="1:15" s="95" customFormat="1" x14ac:dyDescent="0.2">
      <c r="A5306" s="90"/>
      <c r="B5306" s="90"/>
      <c r="C5306" s="90"/>
      <c r="D5306" s="90"/>
      <c r="E5306" s="90"/>
      <c r="F5306" s="90"/>
      <c r="G5306" s="90"/>
      <c r="H5306" s="90"/>
      <c r="I5306" s="90"/>
      <c r="J5306" s="90"/>
      <c r="K5306" s="90"/>
      <c r="L5306" s="90"/>
      <c r="M5306" s="94" t="str">
        <f t="shared" si="86"/>
        <v xml:space="preserve"> </v>
      </c>
      <c r="N5306" s="94" t="str">
        <f>IFERROR(VLOOKUP(A5306,'[2]CLASES-TEMPORADA 2022_2023-2023'!$A:$M,12,0),"")</f>
        <v/>
      </c>
      <c r="O5306" s="90" t="str">
        <f>IFERROR(VLOOKUP(A5306,'[2]CLASES-TEMPORADA 2022_2023-2023'!$A:$M,13,0),"")</f>
        <v/>
      </c>
    </row>
    <row r="5307" spans="1:15" s="95" customFormat="1" x14ac:dyDescent="0.2">
      <c r="A5307" s="90"/>
      <c r="B5307" s="90"/>
      <c r="C5307" s="90"/>
      <c r="D5307" s="90"/>
      <c r="E5307" s="90"/>
      <c r="F5307" s="90"/>
      <c r="G5307" s="90"/>
      <c r="H5307" s="90"/>
      <c r="I5307" s="90"/>
      <c r="J5307" s="90"/>
      <c r="K5307" s="90"/>
      <c r="L5307" s="90"/>
      <c r="M5307" s="94" t="str">
        <f t="shared" si="86"/>
        <v xml:space="preserve"> </v>
      </c>
      <c r="N5307" s="94" t="str">
        <f>IFERROR(VLOOKUP(A5307,'[2]CLASES-TEMPORADA 2022_2023-2023'!$A:$M,12,0),"")</f>
        <v/>
      </c>
      <c r="O5307" s="90" t="str">
        <f>IFERROR(VLOOKUP(A5307,'[2]CLASES-TEMPORADA 2022_2023-2023'!$A:$M,13,0),"")</f>
        <v/>
      </c>
    </row>
    <row r="5308" spans="1:15" s="95" customFormat="1" x14ac:dyDescent="0.2">
      <c r="A5308" s="90"/>
      <c r="B5308" s="90"/>
      <c r="C5308" s="90"/>
      <c r="D5308" s="90"/>
      <c r="E5308" s="90"/>
      <c r="F5308" s="90"/>
      <c r="G5308" s="90"/>
      <c r="H5308" s="90"/>
      <c r="I5308" s="90"/>
      <c r="J5308" s="90"/>
      <c r="K5308" s="90"/>
      <c r="L5308" s="90"/>
      <c r="M5308" s="94" t="str">
        <f t="shared" si="86"/>
        <v xml:space="preserve"> </v>
      </c>
      <c r="N5308" s="94" t="str">
        <f>IFERROR(VLOOKUP(A5308,'[2]CLASES-TEMPORADA 2022_2023-2023'!$A:$M,12,0),"")</f>
        <v/>
      </c>
      <c r="O5308" s="90" t="str">
        <f>IFERROR(VLOOKUP(A5308,'[2]CLASES-TEMPORADA 2022_2023-2023'!$A:$M,13,0),"")</f>
        <v/>
      </c>
    </row>
    <row r="5309" spans="1:15" s="95" customFormat="1" x14ac:dyDescent="0.2">
      <c r="A5309" s="90"/>
      <c r="B5309" s="90"/>
      <c r="C5309" s="90"/>
      <c r="D5309" s="90"/>
      <c r="E5309" s="90"/>
      <c r="F5309" s="90"/>
      <c r="G5309" s="90"/>
      <c r="H5309" s="90"/>
      <c r="I5309" s="90"/>
      <c r="J5309" s="90"/>
      <c r="K5309" s="90"/>
      <c r="L5309" s="90"/>
      <c r="M5309" s="94" t="str">
        <f t="shared" si="86"/>
        <v xml:space="preserve"> </v>
      </c>
      <c r="N5309" s="94" t="str">
        <f>IFERROR(VLOOKUP(A5309,'[2]CLASES-TEMPORADA 2022_2023-2023'!$A:$M,12,0),"")</f>
        <v/>
      </c>
      <c r="O5309" s="90" t="str">
        <f>IFERROR(VLOOKUP(A5309,'[2]CLASES-TEMPORADA 2022_2023-2023'!$A:$M,13,0),"")</f>
        <v/>
      </c>
    </row>
    <row r="5310" spans="1:15" s="95" customFormat="1" x14ac:dyDescent="0.2">
      <c r="A5310" s="90"/>
      <c r="B5310" s="90"/>
      <c r="C5310" s="90"/>
      <c r="D5310" s="90"/>
      <c r="E5310" s="90"/>
      <c r="F5310" s="90"/>
      <c r="G5310" s="90"/>
      <c r="H5310" s="90"/>
      <c r="I5310" s="90"/>
      <c r="J5310" s="90"/>
      <c r="K5310" s="90"/>
      <c r="L5310" s="90"/>
      <c r="M5310" s="94" t="str">
        <f t="shared" si="86"/>
        <v xml:space="preserve"> </v>
      </c>
      <c r="N5310" s="94" t="str">
        <f>IFERROR(VLOOKUP(A5310,'[2]CLASES-TEMPORADA 2022_2023-2023'!$A:$M,12,0),"")</f>
        <v/>
      </c>
      <c r="O5310" s="90" t="str">
        <f>IFERROR(VLOOKUP(A5310,'[2]CLASES-TEMPORADA 2022_2023-2023'!$A:$M,13,0),"")</f>
        <v/>
      </c>
    </row>
    <row r="5311" spans="1:15" s="95" customFormat="1" x14ac:dyDescent="0.2">
      <c r="A5311" s="90"/>
      <c r="B5311" s="90"/>
      <c r="C5311" s="90"/>
      <c r="D5311" s="90"/>
      <c r="E5311" s="90"/>
      <c r="F5311" s="90"/>
      <c r="G5311" s="90"/>
      <c r="H5311" s="90"/>
      <c r="I5311" s="90"/>
      <c r="J5311" s="90"/>
      <c r="K5311" s="90"/>
      <c r="L5311" s="90"/>
      <c r="M5311" s="94" t="str">
        <f t="shared" si="86"/>
        <v xml:space="preserve"> </v>
      </c>
      <c r="N5311" s="94" t="str">
        <f>IFERROR(VLOOKUP(A5311,'[2]CLASES-TEMPORADA 2022_2023-2023'!$A:$M,12,0),"")</f>
        <v/>
      </c>
      <c r="O5311" s="90" t="str">
        <f>IFERROR(VLOOKUP(A5311,'[2]CLASES-TEMPORADA 2022_2023-2023'!$A:$M,13,0),"")</f>
        <v/>
      </c>
    </row>
    <row r="5312" spans="1:15" s="95" customFormat="1" x14ac:dyDescent="0.2">
      <c r="A5312" s="90"/>
      <c r="B5312" s="90"/>
      <c r="C5312" s="90"/>
      <c r="D5312" s="90"/>
      <c r="E5312" s="90"/>
      <c r="F5312" s="90"/>
      <c r="G5312" s="90"/>
      <c r="H5312" s="90"/>
      <c r="I5312" s="90"/>
      <c r="J5312" s="90"/>
      <c r="K5312" s="90"/>
      <c r="L5312" s="90"/>
      <c r="M5312" s="94" t="str">
        <f t="shared" si="86"/>
        <v xml:space="preserve"> </v>
      </c>
      <c r="N5312" s="94" t="str">
        <f>IFERROR(VLOOKUP(A5312,'[2]CLASES-TEMPORADA 2022_2023-2023'!$A:$M,12,0),"")</f>
        <v/>
      </c>
      <c r="O5312" s="90" t="str">
        <f>IFERROR(VLOOKUP(A5312,'[2]CLASES-TEMPORADA 2022_2023-2023'!$A:$M,13,0),"")</f>
        <v/>
      </c>
    </row>
    <row r="5313" spans="1:15" s="95" customFormat="1" x14ac:dyDescent="0.2">
      <c r="A5313" s="90"/>
      <c r="B5313" s="90"/>
      <c r="C5313" s="90"/>
      <c r="D5313" s="90"/>
      <c r="E5313" s="90"/>
      <c r="F5313" s="90"/>
      <c r="G5313" s="90"/>
      <c r="H5313" s="90"/>
      <c r="I5313" s="90"/>
      <c r="J5313" s="90"/>
      <c r="K5313" s="90"/>
      <c r="L5313" s="90"/>
      <c r="M5313" s="94" t="str">
        <f t="shared" si="86"/>
        <v xml:space="preserve"> </v>
      </c>
      <c r="N5313" s="94" t="str">
        <f>IFERROR(VLOOKUP(A5313,'[2]CLASES-TEMPORADA 2022_2023-2023'!$A:$M,12,0),"")</f>
        <v/>
      </c>
      <c r="O5313" s="90" t="str">
        <f>IFERROR(VLOOKUP(A5313,'[2]CLASES-TEMPORADA 2022_2023-2023'!$A:$M,13,0),"")</f>
        <v/>
      </c>
    </row>
    <row r="5314" spans="1:15" s="95" customFormat="1" x14ac:dyDescent="0.2">
      <c r="A5314" s="90"/>
      <c r="B5314" s="90"/>
      <c r="C5314" s="90"/>
      <c r="D5314" s="90"/>
      <c r="E5314" s="90"/>
      <c r="F5314" s="90"/>
      <c r="G5314" s="90"/>
      <c r="H5314" s="90"/>
      <c r="I5314" s="90"/>
      <c r="J5314" s="90"/>
      <c r="K5314" s="90"/>
      <c r="L5314" s="90"/>
      <c r="M5314" s="94" t="str">
        <f t="shared" si="86"/>
        <v xml:space="preserve"> </v>
      </c>
      <c r="N5314" s="94" t="str">
        <f>IFERROR(VLOOKUP(A5314,'[2]CLASES-TEMPORADA 2022_2023-2023'!$A:$M,12,0),"")</f>
        <v/>
      </c>
      <c r="O5314" s="90" t="str">
        <f>IFERROR(VLOOKUP(A5314,'[2]CLASES-TEMPORADA 2022_2023-2023'!$A:$M,13,0),"")</f>
        <v/>
      </c>
    </row>
    <row r="5315" spans="1:15" s="95" customFormat="1" x14ac:dyDescent="0.2">
      <c r="A5315" s="90"/>
      <c r="B5315" s="90"/>
      <c r="C5315" s="90"/>
      <c r="D5315" s="90"/>
      <c r="E5315" s="90"/>
      <c r="F5315" s="90"/>
      <c r="G5315" s="90"/>
      <c r="H5315" s="90"/>
      <c r="I5315" s="90"/>
      <c r="J5315" s="90"/>
      <c r="K5315" s="90"/>
      <c r="L5315" s="90"/>
      <c r="M5315" s="94" t="str">
        <f t="shared" si="86"/>
        <v xml:space="preserve"> </v>
      </c>
      <c r="N5315" s="94" t="str">
        <f>IFERROR(VLOOKUP(A5315,'[2]CLASES-TEMPORADA 2022_2023-2023'!$A:$M,12,0),"")</f>
        <v/>
      </c>
      <c r="O5315" s="90" t="str">
        <f>IFERROR(VLOOKUP(A5315,'[2]CLASES-TEMPORADA 2022_2023-2023'!$A:$M,13,0),"")</f>
        <v/>
      </c>
    </row>
    <row r="5316" spans="1:15" s="95" customFormat="1" x14ac:dyDescent="0.2">
      <c r="A5316" s="90"/>
      <c r="B5316" s="90"/>
      <c r="C5316" s="90"/>
      <c r="D5316" s="90"/>
      <c r="E5316" s="90"/>
      <c r="F5316" s="90"/>
      <c r="G5316" s="90"/>
      <c r="H5316" s="90"/>
      <c r="I5316" s="90"/>
      <c r="J5316" s="90"/>
      <c r="K5316" s="90"/>
      <c r="L5316" s="90"/>
      <c r="M5316" s="94" t="str">
        <f t="shared" si="86"/>
        <v xml:space="preserve"> </v>
      </c>
      <c r="N5316" s="94" t="str">
        <f>IFERROR(VLOOKUP(A5316,'[2]CLASES-TEMPORADA 2022_2023-2023'!$A:$M,12,0),"")</f>
        <v/>
      </c>
      <c r="O5316" s="90" t="str">
        <f>IFERROR(VLOOKUP(A5316,'[2]CLASES-TEMPORADA 2022_2023-2023'!$A:$M,13,0),"")</f>
        <v/>
      </c>
    </row>
    <row r="5317" spans="1:15" s="95" customFormat="1" x14ac:dyDescent="0.2">
      <c r="A5317" s="90"/>
      <c r="B5317" s="90"/>
      <c r="C5317" s="90"/>
      <c r="D5317" s="90"/>
      <c r="E5317" s="90"/>
      <c r="F5317" s="90"/>
      <c r="G5317" s="90"/>
      <c r="H5317" s="90"/>
      <c r="I5317" s="90"/>
      <c r="J5317" s="90"/>
      <c r="K5317" s="90"/>
      <c r="L5317" s="90"/>
      <c r="M5317" s="94" t="str">
        <f t="shared" si="86"/>
        <v xml:space="preserve"> </v>
      </c>
      <c r="N5317" s="94" t="str">
        <f>IFERROR(VLOOKUP(A5317,'[2]CLASES-TEMPORADA 2022_2023-2023'!$A:$M,12,0),"")</f>
        <v/>
      </c>
      <c r="O5317" s="90" t="str">
        <f>IFERROR(VLOOKUP(A5317,'[2]CLASES-TEMPORADA 2022_2023-2023'!$A:$M,13,0),"")</f>
        <v/>
      </c>
    </row>
    <row r="5318" spans="1:15" s="95" customFormat="1" x14ac:dyDescent="0.2">
      <c r="A5318" s="90"/>
      <c r="B5318" s="90"/>
      <c r="C5318" s="90"/>
      <c r="D5318" s="90"/>
      <c r="E5318" s="90"/>
      <c r="F5318" s="90"/>
      <c r="G5318" s="90"/>
      <c r="H5318" s="90"/>
      <c r="I5318" s="90"/>
      <c r="J5318" s="90"/>
      <c r="K5318" s="90"/>
      <c r="L5318" s="90"/>
      <c r="M5318" s="94" t="str">
        <f t="shared" si="86"/>
        <v xml:space="preserve"> </v>
      </c>
      <c r="N5318" s="94" t="str">
        <f>IFERROR(VLOOKUP(A5318,'[2]CLASES-TEMPORADA 2022_2023-2023'!$A:$M,12,0),"")</f>
        <v/>
      </c>
      <c r="O5318" s="90" t="str">
        <f>IFERROR(VLOOKUP(A5318,'[2]CLASES-TEMPORADA 2022_2023-2023'!$A:$M,13,0),"")</f>
        <v/>
      </c>
    </row>
    <row r="5319" spans="1:15" s="95" customFormat="1" x14ac:dyDescent="0.2">
      <c r="A5319" s="90"/>
      <c r="B5319" s="90"/>
      <c r="C5319" s="90"/>
      <c r="D5319" s="90"/>
      <c r="E5319" s="90"/>
      <c r="F5319" s="90"/>
      <c r="G5319" s="90"/>
      <c r="H5319" s="90"/>
      <c r="I5319" s="90"/>
      <c r="J5319" s="90"/>
      <c r="K5319" s="90"/>
      <c r="L5319" s="90"/>
      <c r="M5319" s="94" t="str">
        <f t="shared" si="86"/>
        <v xml:space="preserve"> </v>
      </c>
      <c r="N5319" s="94" t="str">
        <f>IFERROR(VLOOKUP(A5319,'[2]CLASES-TEMPORADA 2022_2023-2023'!$A:$M,12,0),"")</f>
        <v/>
      </c>
      <c r="O5319" s="90" t="str">
        <f>IFERROR(VLOOKUP(A5319,'[2]CLASES-TEMPORADA 2022_2023-2023'!$A:$M,13,0),"")</f>
        <v/>
      </c>
    </row>
    <row r="5320" spans="1:15" s="95" customFormat="1" x14ac:dyDescent="0.2">
      <c r="A5320" s="90"/>
      <c r="B5320" s="90"/>
      <c r="C5320" s="90"/>
      <c r="D5320" s="90"/>
      <c r="E5320" s="90"/>
      <c r="F5320" s="90"/>
      <c r="G5320" s="90"/>
      <c r="H5320" s="90"/>
      <c r="I5320" s="90"/>
      <c r="J5320" s="90"/>
      <c r="K5320" s="90"/>
      <c r="L5320" s="90"/>
      <c r="M5320" s="94" t="str">
        <f t="shared" si="86"/>
        <v xml:space="preserve"> </v>
      </c>
      <c r="N5320" s="94" t="str">
        <f>IFERROR(VLOOKUP(A5320,'[2]CLASES-TEMPORADA 2022_2023-2023'!$A:$M,12,0),"")</f>
        <v/>
      </c>
      <c r="O5320" s="90" t="str">
        <f>IFERROR(VLOOKUP(A5320,'[2]CLASES-TEMPORADA 2022_2023-2023'!$A:$M,13,0),"")</f>
        <v/>
      </c>
    </row>
    <row r="5321" spans="1:15" s="95" customFormat="1" x14ac:dyDescent="0.2">
      <c r="A5321" s="90"/>
      <c r="B5321" s="90"/>
      <c r="C5321" s="90"/>
      <c r="D5321" s="90"/>
      <c r="E5321" s="90"/>
      <c r="F5321" s="90"/>
      <c r="G5321" s="90"/>
      <c r="H5321" s="90"/>
      <c r="I5321" s="90"/>
      <c r="J5321" s="90"/>
      <c r="K5321" s="90"/>
      <c r="L5321" s="90"/>
      <c r="M5321" s="94" t="str">
        <f t="shared" si="86"/>
        <v xml:space="preserve"> </v>
      </c>
      <c r="N5321" s="94" t="str">
        <f>IFERROR(VLOOKUP(A5321,'[2]CLASES-TEMPORADA 2022_2023-2023'!$A:$M,12,0),"")</f>
        <v/>
      </c>
      <c r="O5321" s="90" t="str">
        <f>IFERROR(VLOOKUP(A5321,'[2]CLASES-TEMPORADA 2022_2023-2023'!$A:$M,13,0),"")</f>
        <v/>
      </c>
    </row>
    <row r="5322" spans="1:15" s="95" customFormat="1" x14ac:dyDescent="0.2">
      <c r="A5322" s="90"/>
      <c r="B5322" s="90"/>
      <c r="C5322" s="90"/>
      <c r="D5322" s="90"/>
      <c r="E5322" s="90"/>
      <c r="F5322" s="90"/>
      <c r="G5322" s="90"/>
      <c r="H5322" s="90"/>
      <c r="I5322" s="90"/>
      <c r="J5322" s="90"/>
      <c r="K5322" s="90"/>
      <c r="L5322" s="90"/>
      <c r="M5322" s="94" t="str">
        <f t="shared" si="86"/>
        <v xml:space="preserve"> </v>
      </c>
      <c r="N5322" s="94" t="str">
        <f>IFERROR(VLOOKUP(A5322,'[2]CLASES-TEMPORADA 2022_2023-2023'!$A:$M,12,0),"")</f>
        <v/>
      </c>
      <c r="O5322" s="90" t="str">
        <f>IFERROR(VLOOKUP(A5322,'[2]CLASES-TEMPORADA 2022_2023-2023'!$A:$M,13,0),"")</f>
        <v/>
      </c>
    </row>
    <row r="5323" spans="1:15" s="95" customFormat="1" x14ac:dyDescent="0.2">
      <c r="A5323" s="90"/>
      <c r="B5323" s="90"/>
      <c r="C5323" s="90"/>
      <c r="D5323" s="90"/>
      <c r="E5323" s="90"/>
      <c r="F5323" s="90"/>
      <c r="G5323" s="90"/>
      <c r="H5323" s="90"/>
      <c r="I5323" s="90"/>
      <c r="J5323" s="90"/>
      <c r="K5323" s="90"/>
      <c r="L5323" s="90"/>
      <c r="M5323" s="94" t="str">
        <f t="shared" si="86"/>
        <v xml:space="preserve"> </v>
      </c>
      <c r="N5323" s="94" t="str">
        <f>IFERROR(VLOOKUP(A5323,'[2]CLASES-TEMPORADA 2022_2023-2023'!$A:$M,12,0),"")</f>
        <v/>
      </c>
      <c r="O5323" s="90" t="str">
        <f>IFERROR(VLOOKUP(A5323,'[2]CLASES-TEMPORADA 2022_2023-2023'!$A:$M,13,0),"")</f>
        <v/>
      </c>
    </row>
    <row r="5324" spans="1:15" s="95" customFormat="1" x14ac:dyDescent="0.2">
      <c r="A5324" s="90"/>
      <c r="B5324" s="90"/>
      <c r="C5324" s="90"/>
      <c r="D5324" s="90"/>
      <c r="E5324" s="90"/>
      <c r="F5324" s="90"/>
      <c r="G5324" s="90"/>
      <c r="H5324" s="90"/>
      <c r="I5324" s="90"/>
      <c r="J5324" s="90"/>
      <c r="K5324" s="90"/>
      <c r="L5324" s="90"/>
      <c r="M5324" s="94" t="str">
        <f t="shared" si="86"/>
        <v xml:space="preserve"> </v>
      </c>
      <c r="N5324" s="94" t="str">
        <f>IFERROR(VLOOKUP(A5324,'[2]CLASES-TEMPORADA 2022_2023-2023'!$A:$M,12,0),"")</f>
        <v/>
      </c>
      <c r="O5324" s="90" t="str">
        <f>IFERROR(VLOOKUP(A5324,'[2]CLASES-TEMPORADA 2022_2023-2023'!$A:$M,13,0),"")</f>
        <v/>
      </c>
    </row>
    <row r="5325" spans="1:15" s="95" customFormat="1" x14ac:dyDescent="0.2">
      <c r="A5325" s="90"/>
      <c r="B5325" s="90"/>
      <c r="C5325" s="90"/>
      <c r="D5325" s="90"/>
      <c r="E5325" s="90"/>
      <c r="F5325" s="90"/>
      <c r="G5325" s="90"/>
      <c r="H5325" s="90"/>
      <c r="I5325" s="90"/>
      <c r="J5325" s="90"/>
      <c r="K5325" s="90"/>
      <c r="L5325" s="90"/>
      <c r="M5325" s="94" t="str">
        <f t="shared" si="86"/>
        <v xml:space="preserve"> </v>
      </c>
      <c r="N5325" s="94" t="str">
        <f>IFERROR(VLOOKUP(A5325,'[2]CLASES-TEMPORADA 2022_2023-2023'!$A:$M,12,0),"")</f>
        <v/>
      </c>
      <c r="O5325" s="90" t="str">
        <f>IFERROR(VLOOKUP(A5325,'[2]CLASES-TEMPORADA 2022_2023-2023'!$A:$M,13,0),"")</f>
        <v/>
      </c>
    </row>
    <row r="5326" spans="1:15" s="95" customFormat="1" x14ac:dyDescent="0.2">
      <c r="A5326" s="116">
        <v>41219</v>
      </c>
      <c r="B5326" s="90" t="s">
        <v>8750</v>
      </c>
      <c r="C5326" s="90" t="s">
        <v>18640</v>
      </c>
      <c r="D5326" s="90"/>
      <c r="E5326" s="90" t="s">
        <v>18641</v>
      </c>
      <c r="F5326" s="90" t="s">
        <v>18642</v>
      </c>
      <c r="G5326" s="90" t="s">
        <v>18643</v>
      </c>
      <c r="H5326" s="90" t="s">
        <v>1115</v>
      </c>
      <c r="I5326" s="90" t="s">
        <v>1130</v>
      </c>
      <c r="J5326" s="116">
        <v>58</v>
      </c>
      <c r="K5326" s="90" t="s">
        <v>2540</v>
      </c>
      <c r="L5326" s="90" t="s">
        <v>184</v>
      </c>
      <c r="M5326" s="90"/>
      <c r="N5326" s="94" t="str">
        <f>IFERROR(VLOOKUP(A5326,'[2]CLASES-TEMPORADA 2022_2023-2023'!$A:$M,12,0),"")</f>
        <v/>
      </c>
      <c r="O5326" s="90" t="str">
        <f>IFERROR(VLOOKUP(A5326,'[2]CLASES-TEMPORADA 2022_2023-2023'!$A:$M,13,0),"")</f>
        <v/>
      </c>
    </row>
    <row r="5327" spans="1:15" s="95" customFormat="1" x14ac:dyDescent="0.2">
      <c r="A5327" s="116">
        <v>41155</v>
      </c>
      <c r="B5327" s="90" t="s">
        <v>8750</v>
      </c>
      <c r="C5327" s="90" t="s">
        <v>163</v>
      </c>
      <c r="D5327" s="90" t="s">
        <v>36</v>
      </c>
      <c r="E5327" s="90" t="s">
        <v>48</v>
      </c>
      <c r="F5327" s="90" t="s">
        <v>18644</v>
      </c>
      <c r="G5327" s="90" t="s">
        <v>18645</v>
      </c>
      <c r="H5327" s="90" t="s">
        <v>1115</v>
      </c>
      <c r="I5327" s="90" t="s">
        <v>908</v>
      </c>
      <c r="J5327" s="116">
        <v>31</v>
      </c>
      <c r="K5327" s="90" t="s">
        <v>1963</v>
      </c>
      <c r="L5327" s="90" t="s">
        <v>591</v>
      </c>
      <c r="M5327" s="90"/>
      <c r="N5327" s="94" t="str">
        <f>IFERROR(VLOOKUP(A5327,'[2]CLASES-TEMPORADA 2022_2023-2023'!$A:$M,12,0),"")</f>
        <v/>
      </c>
      <c r="O5327" s="90" t="str">
        <f>IFERROR(VLOOKUP(A5327,'[2]CLASES-TEMPORADA 2022_2023-2023'!$A:$M,13,0),"")</f>
        <v/>
      </c>
    </row>
    <row r="5328" spans="1:15" s="95" customFormat="1" x14ac:dyDescent="0.2">
      <c r="A5328" s="116">
        <v>41119</v>
      </c>
      <c r="B5328" s="90" t="s">
        <v>10851</v>
      </c>
      <c r="C5328" s="90" t="s">
        <v>2499</v>
      </c>
      <c r="D5328" s="90" t="s">
        <v>2114</v>
      </c>
      <c r="E5328" s="90" t="s">
        <v>1975</v>
      </c>
      <c r="F5328" s="90" t="s">
        <v>5808</v>
      </c>
      <c r="G5328" s="90" t="s">
        <v>18646</v>
      </c>
      <c r="H5328" s="90" t="s">
        <v>1115</v>
      </c>
      <c r="I5328" s="90" t="s">
        <v>1135</v>
      </c>
      <c r="J5328" s="116">
        <v>2</v>
      </c>
      <c r="K5328" s="90" t="s">
        <v>1963</v>
      </c>
      <c r="L5328" s="90" t="s">
        <v>591</v>
      </c>
      <c r="M5328" s="90"/>
      <c r="N5328" s="94" t="str">
        <f>IFERROR(VLOOKUP(A5328,'[2]CLASES-TEMPORADA 2022_2023-2023'!$A:$M,12,0),"")</f>
        <v/>
      </c>
      <c r="O5328" s="90" t="str">
        <f>IFERROR(VLOOKUP(A5328,'[2]CLASES-TEMPORADA 2022_2023-2023'!$A:$M,13,0),"")</f>
        <v/>
      </c>
    </row>
    <row r="5329" spans="1:15" s="95" customFormat="1" x14ac:dyDescent="0.2">
      <c r="A5329" s="116">
        <v>41107</v>
      </c>
      <c r="B5329" s="90" t="s">
        <v>8750</v>
      </c>
      <c r="C5329" s="90" t="s">
        <v>1790</v>
      </c>
      <c r="D5329" s="90" t="s">
        <v>18647</v>
      </c>
      <c r="E5329" s="90" t="s">
        <v>23</v>
      </c>
      <c r="F5329" s="90" t="s">
        <v>18648</v>
      </c>
      <c r="G5329" s="90" t="s">
        <v>18649</v>
      </c>
      <c r="H5329" s="90" t="s">
        <v>1115</v>
      </c>
      <c r="I5329" s="90" t="s">
        <v>873</v>
      </c>
      <c r="J5329" s="116">
        <v>10427</v>
      </c>
      <c r="K5329" s="90" t="s">
        <v>1963</v>
      </c>
      <c r="L5329" s="90" t="s">
        <v>583</v>
      </c>
      <c r="M5329" s="90"/>
      <c r="N5329" s="94" t="str">
        <f>IFERROR(VLOOKUP(A5329,'[2]CLASES-TEMPORADA 2022_2023-2023'!$A:$M,12,0),"")</f>
        <v/>
      </c>
      <c r="O5329" s="90" t="str">
        <f>IFERROR(VLOOKUP(A5329,'[2]CLASES-TEMPORADA 2022_2023-2023'!$A:$M,13,0),"")</f>
        <v/>
      </c>
    </row>
    <row r="5330" spans="1:15" s="95" customFormat="1" x14ac:dyDescent="0.2">
      <c r="A5330" s="116">
        <v>41077</v>
      </c>
      <c r="B5330" s="90" t="s">
        <v>8750</v>
      </c>
      <c r="C5330" s="90" t="s">
        <v>1085</v>
      </c>
      <c r="D5330" s="90" t="s">
        <v>29</v>
      </c>
      <c r="E5330" s="90" t="s">
        <v>2003</v>
      </c>
      <c r="F5330" s="90" t="s">
        <v>6944</v>
      </c>
      <c r="G5330" s="90" t="s">
        <v>18650</v>
      </c>
      <c r="H5330" s="90" t="s">
        <v>1115</v>
      </c>
      <c r="I5330" s="90" t="s">
        <v>1258</v>
      </c>
      <c r="J5330" s="116">
        <v>10333</v>
      </c>
      <c r="K5330" s="90" t="s">
        <v>1963</v>
      </c>
      <c r="L5330" s="90" t="s">
        <v>585</v>
      </c>
      <c r="M5330" s="90"/>
      <c r="N5330" s="94" t="str">
        <f>IFERROR(VLOOKUP(A5330,'[2]CLASES-TEMPORADA 2022_2023-2023'!$A:$M,12,0),"")</f>
        <v/>
      </c>
      <c r="O5330" s="90" t="str">
        <f>IFERROR(VLOOKUP(A5330,'[2]CLASES-TEMPORADA 2022_2023-2023'!$A:$M,13,0),"")</f>
        <v/>
      </c>
    </row>
    <row r="5331" spans="1:15" s="95" customFormat="1" x14ac:dyDescent="0.2">
      <c r="A5331" s="116">
        <v>40982</v>
      </c>
      <c r="B5331" s="90" t="s">
        <v>8750</v>
      </c>
      <c r="C5331" s="90" t="s">
        <v>1302</v>
      </c>
      <c r="D5331" s="90" t="s">
        <v>18651</v>
      </c>
      <c r="E5331" s="90" t="s">
        <v>8308</v>
      </c>
      <c r="F5331" s="90" t="s">
        <v>8309</v>
      </c>
      <c r="G5331" s="90" t="s">
        <v>18652</v>
      </c>
      <c r="H5331" s="90" t="s">
        <v>1115</v>
      </c>
      <c r="I5331" s="90" t="s">
        <v>1156</v>
      </c>
      <c r="J5331" s="116">
        <v>490</v>
      </c>
      <c r="K5331" s="90" t="s">
        <v>2684</v>
      </c>
      <c r="L5331" s="90" t="s">
        <v>604</v>
      </c>
      <c r="M5331" s="90"/>
      <c r="N5331" s="94" t="str">
        <f>IFERROR(VLOOKUP(A5331,'[2]CLASES-TEMPORADA 2022_2023-2023'!$A:$M,12,0),"")</f>
        <v/>
      </c>
      <c r="O5331" s="90" t="str">
        <f>IFERROR(VLOOKUP(A5331,'[2]CLASES-TEMPORADA 2022_2023-2023'!$A:$M,13,0),"")</f>
        <v/>
      </c>
    </row>
    <row r="5332" spans="1:15" s="95" customFormat="1" x14ac:dyDescent="0.2">
      <c r="A5332" s="116">
        <v>40890</v>
      </c>
      <c r="B5332" s="90" t="s">
        <v>8750</v>
      </c>
      <c r="C5332" s="90" t="s">
        <v>66</v>
      </c>
      <c r="D5332" s="90" t="s">
        <v>163</v>
      </c>
      <c r="E5332" s="90" t="s">
        <v>2825</v>
      </c>
      <c r="F5332" s="90" t="s">
        <v>18653</v>
      </c>
      <c r="G5332" s="90" t="s">
        <v>18654</v>
      </c>
      <c r="H5332" s="90" t="s">
        <v>1115</v>
      </c>
      <c r="I5332" s="90" t="s">
        <v>1220</v>
      </c>
      <c r="J5332" s="116">
        <v>10015</v>
      </c>
      <c r="K5332" s="90" t="s">
        <v>1963</v>
      </c>
      <c r="L5332" s="90" t="s">
        <v>588</v>
      </c>
      <c r="M5332" s="90"/>
      <c r="N5332" s="94" t="str">
        <f>IFERROR(VLOOKUP(A5332,'[2]CLASES-TEMPORADA 2022_2023-2023'!$A:$M,12,0),"")</f>
        <v/>
      </c>
      <c r="O5332" s="90" t="str">
        <f>IFERROR(VLOOKUP(A5332,'[2]CLASES-TEMPORADA 2022_2023-2023'!$A:$M,13,0),"")</f>
        <v/>
      </c>
    </row>
    <row r="5333" spans="1:15" s="95" customFormat="1" x14ac:dyDescent="0.2">
      <c r="A5333" s="116">
        <v>40875</v>
      </c>
      <c r="B5333" s="90" t="s">
        <v>10851</v>
      </c>
      <c r="C5333" s="90" t="s">
        <v>11109</v>
      </c>
      <c r="D5333" s="90"/>
      <c r="E5333" s="90" t="s">
        <v>11110</v>
      </c>
      <c r="F5333" s="90" t="s">
        <v>11111</v>
      </c>
      <c r="G5333" s="90" t="s">
        <v>18655</v>
      </c>
      <c r="H5333" s="90" t="s">
        <v>1115</v>
      </c>
      <c r="I5333" s="90" t="s">
        <v>955</v>
      </c>
      <c r="J5333" s="116">
        <v>331</v>
      </c>
      <c r="K5333" s="90" t="s">
        <v>2103</v>
      </c>
      <c r="L5333" s="90" t="s">
        <v>588</v>
      </c>
      <c r="M5333" s="90"/>
      <c r="N5333" s="94" t="str">
        <f>IFERROR(VLOOKUP(A5333,'[2]CLASES-TEMPORADA 2022_2023-2023'!$A:$M,12,0),"")</f>
        <v/>
      </c>
      <c r="O5333" s="90" t="str">
        <f>IFERROR(VLOOKUP(A5333,'[2]CLASES-TEMPORADA 2022_2023-2023'!$A:$M,13,0),"")</f>
        <v/>
      </c>
    </row>
    <row r="5334" spans="1:15" s="95" customFormat="1" x14ac:dyDescent="0.2">
      <c r="A5334" s="116">
        <v>40598</v>
      </c>
      <c r="B5334" s="90" t="s">
        <v>8750</v>
      </c>
      <c r="C5334" s="90" t="s">
        <v>945</v>
      </c>
      <c r="D5334" s="90" t="s">
        <v>2653</v>
      </c>
      <c r="E5334" s="90" t="s">
        <v>182</v>
      </c>
      <c r="F5334" s="90" t="s">
        <v>11347</v>
      </c>
      <c r="G5334" s="90" t="s">
        <v>18656</v>
      </c>
      <c r="H5334" s="90" t="s">
        <v>1115</v>
      </c>
      <c r="I5334" s="90" t="s">
        <v>11344</v>
      </c>
      <c r="J5334" s="116">
        <v>10497</v>
      </c>
      <c r="K5334" s="90" t="s">
        <v>1963</v>
      </c>
      <c r="L5334" s="90" t="s">
        <v>185</v>
      </c>
      <c r="M5334" s="90"/>
      <c r="N5334" s="94" t="str">
        <f>IFERROR(VLOOKUP(A5334,'[2]CLASES-TEMPORADA 2022_2023-2023'!$A:$M,12,0),"")</f>
        <v/>
      </c>
      <c r="O5334" s="90" t="str">
        <f>IFERROR(VLOOKUP(A5334,'[2]CLASES-TEMPORADA 2022_2023-2023'!$A:$M,13,0),"")</f>
        <v/>
      </c>
    </row>
    <row r="5335" spans="1:15" s="95" customFormat="1" x14ac:dyDescent="0.2">
      <c r="A5335" s="116">
        <v>40571</v>
      </c>
      <c r="B5335" s="90" t="s">
        <v>8750</v>
      </c>
      <c r="C5335" s="90" t="s">
        <v>25</v>
      </c>
      <c r="D5335" s="90"/>
      <c r="E5335" s="90" t="s">
        <v>18657</v>
      </c>
      <c r="F5335" s="90" t="s">
        <v>18658</v>
      </c>
      <c r="G5335" s="90" t="s">
        <v>18659</v>
      </c>
      <c r="H5335" s="90" t="s">
        <v>1253</v>
      </c>
      <c r="I5335" s="90" t="s">
        <v>2681</v>
      </c>
      <c r="J5335" s="116">
        <v>180</v>
      </c>
      <c r="K5335" s="90" t="s">
        <v>2176</v>
      </c>
      <c r="L5335" s="90" t="s">
        <v>591</v>
      </c>
      <c r="M5335" s="90"/>
      <c r="N5335" s="94" t="str">
        <f>IFERROR(VLOOKUP(A5335,'[2]CLASES-TEMPORADA 2022_2023-2023'!$A:$M,12,0),"")</f>
        <v/>
      </c>
      <c r="O5335" s="90" t="str">
        <f>IFERROR(VLOOKUP(A5335,'[2]CLASES-TEMPORADA 2022_2023-2023'!$A:$M,13,0),"")</f>
        <v/>
      </c>
    </row>
    <row r="5336" spans="1:15" s="95" customFormat="1" x14ac:dyDescent="0.2">
      <c r="A5336" s="116">
        <v>40186</v>
      </c>
      <c r="B5336" s="90" t="s">
        <v>8750</v>
      </c>
      <c r="C5336" s="90" t="s">
        <v>18660</v>
      </c>
      <c r="D5336" s="90"/>
      <c r="E5336" s="90" t="s">
        <v>18661</v>
      </c>
      <c r="F5336" s="90" t="s">
        <v>18662</v>
      </c>
      <c r="G5336" s="90" t="s">
        <v>18663</v>
      </c>
      <c r="H5336" s="90" t="s">
        <v>1115</v>
      </c>
      <c r="I5336" s="90" t="s">
        <v>921</v>
      </c>
      <c r="J5336" s="116">
        <v>78</v>
      </c>
      <c r="K5336" s="90" t="s">
        <v>2099</v>
      </c>
      <c r="L5336" s="90" t="s">
        <v>583</v>
      </c>
      <c r="M5336" s="90"/>
      <c r="N5336" s="94" t="str">
        <f>IFERROR(VLOOKUP(A5336,'[2]CLASES-TEMPORADA 2022_2023-2023'!$A:$M,12,0),"")</f>
        <v/>
      </c>
      <c r="O5336" s="90" t="str">
        <f>IFERROR(VLOOKUP(A5336,'[2]CLASES-TEMPORADA 2022_2023-2023'!$A:$M,13,0),"")</f>
        <v/>
      </c>
    </row>
    <row r="5337" spans="1:15" s="95" customFormat="1" x14ac:dyDescent="0.2">
      <c r="A5337" s="116">
        <v>40155</v>
      </c>
      <c r="B5337" s="90" t="s">
        <v>8750</v>
      </c>
      <c r="C5337" s="90" t="s">
        <v>68</v>
      </c>
      <c r="D5337" s="90" t="s">
        <v>1355</v>
      </c>
      <c r="E5337" s="90" t="s">
        <v>34</v>
      </c>
      <c r="F5337" s="90" t="s">
        <v>7672</v>
      </c>
      <c r="G5337" s="90" t="s">
        <v>18664</v>
      </c>
      <c r="H5337" s="90" t="s">
        <v>1115</v>
      </c>
      <c r="I5337" s="90" t="s">
        <v>1129</v>
      </c>
      <c r="J5337" s="116">
        <v>10432</v>
      </c>
      <c r="K5337" s="90" t="s">
        <v>1963</v>
      </c>
      <c r="L5337" s="90" t="s">
        <v>591</v>
      </c>
      <c r="M5337" s="90"/>
      <c r="N5337" s="94" t="str">
        <f>IFERROR(VLOOKUP(A5337,'[2]CLASES-TEMPORADA 2022_2023-2023'!$A:$M,12,0),"")</f>
        <v/>
      </c>
      <c r="O5337" s="90" t="str">
        <f>IFERROR(VLOOKUP(A5337,'[2]CLASES-TEMPORADA 2022_2023-2023'!$A:$M,13,0),"")</f>
        <v/>
      </c>
    </row>
    <row r="5338" spans="1:15" s="95" customFormat="1" x14ac:dyDescent="0.2">
      <c r="A5338" s="116">
        <v>39858</v>
      </c>
      <c r="B5338" s="90" t="s">
        <v>8750</v>
      </c>
      <c r="C5338" s="90" t="s">
        <v>96</v>
      </c>
      <c r="D5338" s="90" t="s">
        <v>3817</v>
      </c>
      <c r="E5338" s="90" t="s">
        <v>41</v>
      </c>
      <c r="F5338" s="90" t="s">
        <v>3818</v>
      </c>
      <c r="G5338" s="90" t="s">
        <v>18665</v>
      </c>
      <c r="H5338" s="90" t="s">
        <v>1253</v>
      </c>
      <c r="I5338" s="90" t="s">
        <v>1135</v>
      </c>
      <c r="J5338" s="116">
        <v>2</v>
      </c>
      <c r="K5338" s="90" t="s">
        <v>1963</v>
      </c>
      <c r="L5338" s="90" t="s">
        <v>591</v>
      </c>
      <c r="M5338" s="90"/>
      <c r="N5338" s="94" t="str">
        <f>IFERROR(VLOOKUP(A5338,'[2]CLASES-TEMPORADA 2022_2023-2023'!$A:$M,12,0),"")</f>
        <v/>
      </c>
      <c r="O5338" s="90" t="str">
        <f>IFERROR(VLOOKUP(A5338,'[2]CLASES-TEMPORADA 2022_2023-2023'!$A:$M,13,0),"")</f>
        <v/>
      </c>
    </row>
    <row r="5339" spans="1:15" s="95" customFormat="1" x14ac:dyDescent="0.2">
      <c r="A5339" s="116">
        <v>39743</v>
      </c>
      <c r="B5339" s="90" t="s">
        <v>8750</v>
      </c>
      <c r="C5339" s="90" t="s">
        <v>11913</v>
      </c>
      <c r="D5339" s="90"/>
      <c r="E5339" s="90" t="s">
        <v>11914</v>
      </c>
      <c r="F5339" s="90" t="s">
        <v>11915</v>
      </c>
      <c r="G5339" s="90" t="s">
        <v>18666</v>
      </c>
      <c r="H5339" s="90" t="s">
        <v>1115</v>
      </c>
      <c r="I5339" s="90" t="s">
        <v>941</v>
      </c>
      <c r="J5339" s="116">
        <v>262</v>
      </c>
      <c r="K5339" s="90" t="s">
        <v>2088</v>
      </c>
      <c r="L5339" s="90" t="s">
        <v>587</v>
      </c>
      <c r="M5339" s="90"/>
      <c r="N5339" s="94" t="str">
        <f>IFERROR(VLOOKUP(A5339,'[2]CLASES-TEMPORADA 2022_2023-2023'!$A:$M,12,0),"")</f>
        <v/>
      </c>
      <c r="O5339" s="90" t="str">
        <f>IFERROR(VLOOKUP(A5339,'[2]CLASES-TEMPORADA 2022_2023-2023'!$A:$M,13,0),"")</f>
        <v/>
      </c>
    </row>
    <row r="5340" spans="1:15" s="95" customFormat="1" x14ac:dyDescent="0.2">
      <c r="A5340" s="116">
        <v>39740</v>
      </c>
      <c r="B5340" s="90" t="s">
        <v>10851</v>
      </c>
      <c r="C5340" s="90" t="s">
        <v>31</v>
      </c>
      <c r="D5340" s="90" t="s">
        <v>11917</v>
      </c>
      <c r="E5340" s="90" t="s">
        <v>6075</v>
      </c>
      <c r="F5340" s="90" t="s">
        <v>11918</v>
      </c>
      <c r="G5340" s="90" t="s">
        <v>18667</v>
      </c>
      <c r="H5340" s="90" t="s">
        <v>1115</v>
      </c>
      <c r="I5340" s="90" t="s">
        <v>11920</v>
      </c>
      <c r="J5340" s="116">
        <v>10480</v>
      </c>
      <c r="K5340" s="90" t="s">
        <v>1963</v>
      </c>
      <c r="L5340" s="90" t="s">
        <v>520</v>
      </c>
      <c r="M5340" s="90"/>
      <c r="N5340" s="94" t="str">
        <f>IFERROR(VLOOKUP(A5340,'[2]CLASES-TEMPORADA 2022_2023-2023'!$A:$M,12,0),"")</f>
        <v/>
      </c>
      <c r="O5340" s="90" t="str">
        <f>IFERROR(VLOOKUP(A5340,'[2]CLASES-TEMPORADA 2022_2023-2023'!$A:$M,13,0),"")</f>
        <v/>
      </c>
    </row>
    <row r="5341" spans="1:15" s="95" customFormat="1" x14ac:dyDescent="0.2">
      <c r="A5341" s="116">
        <v>39735</v>
      </c>
      <c r="B5341" s="90" t="s">
        <v>8750</v>
      </c>
      <c r="C5341" s="90" t="s">
        <v>122</v>
      </c>
      <c r="D5341" s="90" t="s">
        <v>18668</v>
      </c>
      <c r="E5341" s="90" t="s">
        <v>6893</v>
      </c>
      <c r="F5341" s="90" t="s">
        <v>18669</v>
      </c>
      <c r="G5341" s="90" t="s">
        <v>18670</v>
      </c>
      <c r="H5341" s="90" t="s">
        <v>1115</v>
      </c>
      <c r="I5341" s="90" t="s">
        <v>1215</v>
      </c>
      <c r="J5341" s="116">
        <v>306</v>
      </c>
      <c r="K5341" s="90" t="s">
        <v>1963</v>
      </c>
      <c r="L5341" s="90" t="s">
        <v>602</v>
      </c>
      <c r="M5341" s="90"/>
      <c r="N5341" s="94" t="str">
        <f>IFERROR(VLOOKUP(A5341,'[2]CLASES-TEMPORADA 2022_2023-2023'!$A:$M,12,0),"")</f>
        <v/>
      </c>
      <c r="O5341" s="90" t="str">
        <f>IFERROR(VLOOKUP(A5341,'[2]CLASES-TEMPORADA 2022_2023-2023'!$A:$M,13,0),"")</f>
        <v/>
      </c>
    </row>
    <row r="5342" spans="1:15" s="95" customFormat="1" x14ac:dyDescent="0.2">
      <c r="A5342" s="116">
        <v>39576</v>
      </c>
      <c r="B5342" s="90" t="s">
        <v>8750</v>
      </c>
      <c r="C5342" s="90" t="s">
        <v>1709</v>
      </c>
      <c r="D5342" s="90" t="s">
        <v>12147</v>
      </c>
      <c r="E5342" s="90" t="s">
        <v>12148</v>
      </c>
      <c r="F5342" s="90" t="s">
        <v>7961</v>
      </c>
      <c r="G5342" s="90" t="s">
        <v>18671</v>
      </c>
      <c r="H5342" s="90" t="s">
        <v>1253</v>
      </c>
      <c r="I5342" s="90" t="s">
        <v>673</v>
      </c>
      <c r="J5342" s="116">
        <v>10202</v>
      </c>
      <c r="K5342" s="90" t="s">
        <v>2011</v>
      </c>
      <c r="L5342" s="90" t="s">
        <v>583</v>
      </c>
      <c r="M5342" s="90"/>
      <c r="N5342" s="94" t="str">
        <f>IFERROR(VLOOKUP(A5342,'[2]CLASES-TEMPORADA 2022_2023-2023'!$A:$M,12,0),"")</f>
        <v/>
      </c>
      <c r="O5342" s="90" t="str">
        <f>IFERROR(VLOOKUP(A5342,'[2]CLASES-TEMPORADA 2022_2023-2023'!$A:$M,13,0),"")</f>
        <v/>
      </c>
    </row>
    <row r="5343" spans="1:15" s="95" customFormat="1" x14ac:dyDescent="0.2">
      <c r="A5343" s="116">
        <v>39555</v>
      </c>
      <c r="B5343" s="90" t="s">
        <v>10851</v>
      </c>
      <c r="C5343" s="90" t="s">
        <v>18672</v>
      </c>
      <c r="D5343" s="90" t="s">
        <v>84</v>
      </c>
      <c r="E5343" s="90" t="s">
        <v>5855</v>
      </c>
      <c r="F5343" s="90" t="s">
        <v>18673</v>
      </c>
      <c r="G5343" s="90" t="s">
        <v>18674</v>
      </c>
      <c r="H5343" s="90" t="s">
        <v>1115</v>
      </c>
      <c r="I5343" s="90" t="s">
        <v>959</v>
      </c>
      <c r="J5343" s="116">
        <v>375</v>
      </c>
      <c r="K5343" s="90" t="s">
        <v>1963</v>
      </c>
      <c r="L5343" s="90" t="s">
        <v>588</v>
      </c>
      <c r="M5343" s="90"/>
      <c r="N5343" s="94" t="str">
        <f>IFERROR(VLOOKUP(A5343,'[2]CLASES-TEMPORADA 2022_2023-2023'!$A:$M,12,0),"")</f>
        <v/>
      </c>
      <c r="O5343" s="90" t="str">
        <f>IFERROR(VLOOKUP(A5343,'[2]CLASES-TEMPORADA 2022_2023-2023'!$A:$M,13,0),"")</f>
        <v/>
      </c>
    </row>
    <row r="5344" spans="1:15" s="95" customFormat="1" x14ac:dyDescent="0.2">
      <c r="A5344" s="116">
        <v>39551</v>
      </c>
      <c r="B5344" s="90" t="s">
        <v>10851</v>
      </c>
      <c r="C5344" s="90" t="s">
        <v>12183</v>
      </c>
      <c r="D5344" s="90"/>
      <c r="E5344" s="90" t="s">
        <v>2090</v>
      </c>
      <c r="F5344" s="90" t="s">
        <v>6419</v>
      </c>
      <c r="G5344" s="90" t="s">
        <v>18675</v>
      </c>
      <c r="H5344" s="90" t="s">
        <v>1115</v>
      </c>
      <c r="I5344" s="90" t="s">
        <v>935</v>
      </c>
      <c r="J5344" s="116">
        <v>233</v>
      </c>
      <c r="K5344" s="90" t="s">
        <v>2357</v>
      </c>
      <c r="L5344" s="90" t="s">
        <v>520</v>
      </c>
      <c r="M5344" s="90"/>
      <c r="N5344" s="94" t="str">
        <f>IFERROR(VLOOKUP(A5344,'[2]CLASES-TEMPORADA 2022_2023-2023'!$A:$M,12,0),"")</f>
        <v/>
      </c>
      <c r="O5344" s="90" t="str">
        <f>IFERROR(VLOOKUP(A5344,'[2]CLASES-TEMPORADA 2022_2023-2023'!$A:$M,13,0),"")</f>
        <v/>
      </c>
    </row>
    <row r="5345" spans="1:15" s="95" customFormat="1" x14ac:dyDescent="0.2">
      <c r="A5345" s="116">
        <v>39290</v>
      </c>
      <c r="B5345" s="90" t="s">
        <v>8750</v>
      </c>
      <c r="C5345" s="90" t="s">
        <v>91</v>
      </c>
      <c r="D5345" s="90" t="s">
        <v>71</v>
      </c>
      <c r="E5345" s="90" t="s">
        <v>18</v>
      </c>
      <c r="F5345" s="90" t="s">
        <v>18676</v>
      </c>
      <c r="G5345" s="90" t="s">
        <v>18677</v>
      </c>
      <c r="H5345" s="90" t="s">
        <v>1115</v>
      </c>
      <c r="I5345" s="90" t="s">
        <v>973</v>
      </c>
      <c r="J5345" s="116">
        <v>578</v>
      </c>
      <c r="K5345" s="90" t="s">
        <v>1963</v>
      </c>
      <c r="L5345" s="90" t="s">
        <v>602</v>
      </c>
      <c r="M5345" s="90"/>
      <c r="N5345" s="94" t="str">
        <f>IFERROR(VLOOKUP(A5345,'[2]CLASES-TEMPORADA 2022_2023-2023'!$A:$M,12,0),"")</f>
        <v/>
      </c>
      <c r="O5345" s="90" t="str">
        <f>IFERROR(VLOOKUP(A5345,'[2]CLASES-TEMPORADA 2022_2023-2023'!$A:$M,13,0),"")</f>
        <v/>
      </c>
    </row>
    <row r="5346" spans="1:15" s="95" customFormat="1" x14ac:dyDescent="0.2">
      <c r="A5346" s="116">
        <v>39250</v>
      </c>
      <c r="B5346" s="90" t="s">
        <v>8750</v>
      </c>
      <c r="C5346" s="90" t="s">
        <v>12575</v>
      </c>
      <c r="D5346" s="90"/>
      <c r="E5346" s="90" t="s">
        <v>1309</v>
      </c>
      <c r="F5346" s="90" t="s">
        <v>6159</v>
      </c>
      <c r="G5346" s="90" t="s">
        <v>18678</v>
      </c>
      <c r="H5346" s="90" t="s">
        <v>1115</v>
      </c>
      <c r="I5346" s="90" t="s">
        <v>955</v>
      </c>
      <c r="J5346" s="116">
        <v>331</v>
      </c>
      <c r="K5346" s="90" t="s">
        <v>2357</v>
      </c>
      <c r="L5346" s="90" t="s">
        <v>588</v>
      </c>
      <c r="M5346" s="90"/>
      <c r="N5346" s="94">
        <f>IFERROR(VLOOKUP(A5346,'[2]CLASES-TEMPORADA 2022_2023-2023'!$A:$M,12,0),"")</f>
        <v>-1</v>
      </c>
      <c r="O5346" s="90" t="str">
        <f>IFERROR(VLOOKUP(A5346,'[2]CLASES-TEMPORADA 2022_2023-2023'!$A:$M,13,0),"")</f>
        <v>NUE</v>
      </c>
    </row>
    <row r="5347" spans="1:15" s="95" customFormat="1" x14ac:dyDescent="0.2">
      <c r="A5347" s="116">
        <v>39167</v>
      </c>
      <c r="B5347" s="90" t="s">
        <v>8750</v>
      </c>
      <c r="C5347" s="90" t="s">
        <v>12682</v>
      </c>
      <c r="D5347" s="90" t="s">
        <v>12683</v>
      </c>
      <c r="E5347" s="90" t="s">
        <v>190</v>
      </c>
      <c r="F5347" s="90" t="s">
        <v>12684</v>
      </c>
      <c r="G5347" s="90" t="s">
        <v>18679</v>
      </c>
      <c r="H5347" s="90" t="s">
        <v>1115</v>
      </c>
      <c r="I5347" s="90" t="s">
        <v>1123</v>
      </c>
      <c r="J5347" s="116">
        <v>87</v>
      </c>
      <c r="K5347" s="90" t="s">
        <v>1963</v>
      </c>
      <c r="L5347" s="90" t="s">
        <v>627</v>
      </c>
      <c r="M5347" s="90"/>
      <c r="N5347" s="94" t="str">
        <f>IFERROR(VLOOKUP(A5347,'[2]CLASES-TEMPORADA 2022_2023-2023'!$A:$M,12,0),"")</f>
        <v/>
      </c>
      <c r="O5347" s="90" t="str">
        <f>IFERROR(VLOOKUP(A5347,'[2]CLASES-TEMPORADA 2022_2023-2023'!$A:$M,13,0),"")</f>
        <v/>
      </c>
    </row>
    <row r="5348" spans="1:15" s="95" customFormat="1" x14ac:dyDescent="0.2">
      <c r="A5348" s="116">
        <v>39137</v>
      </c>
      <c r="B5348" s="90" t="s">
        <v>10851</v>
      </c>
      <c r="C5348" s="90" t="s">
        <v>12731</v>
      </c>
      <c r="D5348" s="90" t="s">
        <v>169</v>
      </c>
      <c r="E5348" s="90" t="s">
        <v>12732</v>
      </c>
      <c r="F5348" s="90" t="s">
        <v>6107</v>
      </c>
      <c r="G5348" s="90" t="s">
        <v>18680</v>
      </c>
      <c r="H5348" s="90" t="s">
        <v>1115</v>
      </c>
      <c r="I5348" s="90" t="s">
        <v>756</v>
      </c>
      <c r="J5348" s="116">
        <v>10383</v>
      </c>
      <c r="K5348" s="90" t="s">
        <v>1963</v>
      </c>
      <c r="L5348" s="90" t="s">
        <v>591</v>
      </c>
      <c r="M5348" s="90"/>
      <c r="N5348" s="94" t="str">
        <f>IFERROR(VLOOKUP(A5348,'[2]CLASES-TEMPORADA 2022_2023-2023'!$A:$M,12,0),"")</f>
        <v/>
      </c>
      <c r="O5348" s="90" t="str">
        <f>IFERROR(VLOOKUP(A5348,'[2]CLASES-TEMPORADA 2022_2023-2023'!$A:$M,13,0),"")</f>
        <v/>
      </c>
    </row>
    <row r="5349" spans="1:15" s="95" customFormat="1" x14ac:dyDescent="0.2">
      <c r="A5349" s="116">
        <v>39128</v>
      </c>
      <c r="B5349" s="90" t="s">
        <v>8750</v>
      </c>
      <c r="C5349" s="90" t="s">
        <v>12244</v>
      </c>
      <c r="D5349" s="90" t="s">
        <v>2140</v>
      </c>
      <c r="E5349" s="90" t="s">
        <v>64</v>
      </c>
      <c r="F5349" s="90" t="s">
        <v>18681</v>
      </c>
      <c r="G5349" s="90" t="s">
        <v>18682</v>
      </c>
      <c r="H5349" s="90" t="s">
        <v>1252</v>
      </c>
      <c r="I5349" s="90" t="s">
        <v>3937</v>
      </c>
      <c r="J5349" s="116">
        <v>467</v>
      </c>
      <c r="K5349" s="90" t="s">
        <v>1963</v>
      </c>
      <c r="L5349" s="90" t="s">
        <v>591</v>
      </c>
      <c r="M5349" s="90"/>
      <c r="N5349" s="94" t="str">
        <f>IFERROR(VLOOKUP(A5349,'[2]CLASES-TEMPORADA 2022_2023-2023'!$A:$M,12,0),"")</f>
        <v/>
      </c>
      <c r="O5349" s="90" t="str">
        <f>IFERROR(VLOOKUP(A5349,'[2]CLASES-TEMPORADA 2022_2023-2023'!$A:$M,13,0),"")</f>
        <v/>
      </c>
    </row>
    <row r="5350" spans="1:15" s="95" customFormat="1" x14ac:dyDescent="0.2">
      <c r="A5350" s="116">
        <v>39118</v>
      </c>
      <c r="B5350" s="90" t="s">
        <v>8750</v>
      </c>
      <c r="C5350" s="90" t="s">
        <v>2260</v>
      </c>
      <c r="D5350" s="90" t="s">
        <v>18683</v>
      </c>
      <c r="E5350" s="90" t="s">
        <v>1426</v>
      </c>
      <c r="F5350" s="90" t="s">
        <v>18684</v>
      </c>
      <c r="G5350" s="90" t="s">
        <v>18685</v>
      </c>
      <c r="H5350" s="90" t="s">
        <v>1115</v>
      </c>
      <c r="I5350" s="90" t="s">
        <v>1171</v>
      </c>
      <c r="J5350" s="116">
        <v>59</v>
      </c>
      <c r="K5350" s="90" t="s">
        <v>1963</v>
      </c>
      <c r="L5350" s="90" t="s">
        <v>587</v>
      </c>
      <c r="M5350" s="90"/>
      <c r="N5350" s="94" t="str">
        <f>IFERROR(VLOOKUP(A5350,'[2]CLASES-TEMPORADA 2022_2023-2023'!$A:$M,12,0),"")</f>
        <v/>
      </c>
      <c r="O5350" s="90" t="str">
        <f>IFERROR(VLOOKUP(A5350,'[2]CLASES-TEMPORADA 2022_2023-2023'!$A:$M,13,0),"")</f>
        <v/>
      </c>
    </row>
    <row r="5351" spans="1:15" s="95" customFormat="1" x14ac:dyDescent="0.2">
      <c r="A5351" s="116">
        <v>39008</v>
      </c>
      <c r="B5351" s="90" t="s">
        <v>8750</v>
      </c>
      <c r="C5351" s="90" t="s">
        <v>18686</v>
      </c>
      <c r="D5351" s="90"/>
      <c r="E5351" s="90" t="s">
        <v>4491</v>
      </c>
      <c r="F5351" s="90" t="s">
        <v>4492</v>
      </c>
      <c r="G5351" s="90" t="s">
        <v>18687</v>
      </c>
      <c r="H5351" s="90" t="s">
        <v>1115</v>
      </c>
      <c r="I5351" s="90" t="s">
        <v>2258</v>
      </c>
      <c r="J5351" s="116">
        <v>10477</v>
      </c>
      <c r="K5351" s="90" t="s">
        <v>1963</v>
      </c>
      <c r="L5351" s="90" t="s">
        <v>591</v>
      </c>
      <c r="M5351" s="90"/>
      <c r="N5351" s="94" t="str">
        <f>IFERROR(VLOOKUP(A5351,'[2]CLASES-TEMPORADA 2022_2023-2023'!$A:$M,12,0),"")</f>
        <v/>
      </c>
      <c r="O5351" s="90" t="str">
        <f>IFERROR(VLOOKUP(A5351,'[2]CLASES-TEMPORADA 2022_2023-2023'!$A:$M,13,0),"")</f>
        <v/>
      </c>
    </row>
    <row r="5352" spans="1:15" s="95" customFormat="1" x14ac:dyDescent="0.2">
      <c r="A5352" s="116">
        <v>38955</v>
      </c>
      <c r="B5352" s="90" t="s">
        <v>8750</v>
      </c>
      <c r="C5352" s="90" t="s">
        <v>29</v>
      </c>
      <c r="D5352" s="90" t="s">
        <v>21</v>
      </c>
      <c r="E5352" s="90" t="s">
        <v>77</v>
      </c>
      <c r="F5352" s="90" t="s">
        <v>2461</v>
      </c>
      <c r="G5352" s="90" t="s">
        <v>18688</v>
      </c>
      <c r="H5352" s="90" t="s">
        <v>1115</v>
      </c>
      <c r="I5352" s="90" t="s">
        <v>1135</v>
      </c>
      <c r="J5352" s="116">
        <v>2</v>
      </c>
      <c r="K5352" s="90" t="s">
        <v>1963</v>
      </c>
      <c r="L5352" s="90" t="s">
        <v>591</v>
      </c>
      <c r="M5352" s="90"/>
      <c r="N5352" s="94" t="str">
        <f>IFERROR(VLOOKUP(A5352,'[2]CLASES-TEMPORADA 2022_2023-2023'!$A:$M,12,0),"")</f>
        <v/>
      </c>
      <c r="O5352" s="90" t="str">
        <f>IFERROR(VLOOKUP(A5352,'[2]CLASES-TEMPORADA 2022_2023-2023'!$A:$M,13,0),"")</f>
        <v/>
      </c>
    </row>
    <row r="5353" spans="1:15" s="95" customFormat="1" x14ac:dyDescent="0.2">
      <c r="A5353" s="116">
        <v>38628</v>
      </c>
      <c r="B5353" s="90" t="s">
        <v>10851</v>
      </c>
      <c r="C5353" s="90" t="s">
        <v>2212</v>
      </c>
      <c r="D5353" s="90" t="s">
        <v>2653</v>
      </c>
      <c r="E5353" s="90" t="s">
        <v>8421</v>
      </c>
      <c r="F5353" s="90" t="s">
        <v>8422</v>
      </c>
      <c r="G5353" s="90" t="s">
        <v>18689</v>
      </c>
      <c r="H5353" s="90" t="s">
        <v>1115</v>
      </c>
      <c r="I5353" s="90" t="s">
        <v>1250</v>
      </c>
      <c r="J5353" s="116">
        <v>367</v>
      </c>
      <c r="K5353" s="90" t="s">
        <v>1963</v>
      </c>
      <c r="L5353" s="90" t="s">
        <v>599</v>
      </c>
      <c r="M5353" s="90"/>
      <c r="N5353" s="94" t="str">
        <f>IFERROR(VLOOKUP(A5353,'[2]CLASES-TEMPORADA 2022_2023-2023'!$A:$M,12,0),"")</f>
        <v/>
      </c>
      <c r="O5353" s="90" t="str">
        <f>IFERROR(VLOOKUP(A5353,'[2]CLASES-TEMPORADA 2022_2023-2023'!$A:$M,13,0),"")</f>
        <v/>
      </c>
    </row>
    <row r="5354" spans="1:15" s="95" customFormat="1" x14ac:dyDescent="0.2">
      <c r="A5354" s="116">
        <v>38592</v>
      </c>
      <c r="B5354" s="90" t="s">
        <v>8750</v>
      </c>
      <c r="C5354" s="90" t="s">
        <v>2114</v>
      </c>
      <c r="D5354" s="90" t="s">
        <v>1538</v>
      </c>
      <c r="E5354" s="90" t="s">
        <v>8423</v>
      </c>
      <c r="F5354" s="90" t="s">
        <v>6461</v>
      </c>
      <c r="G5354" s="90" t="s">
        <v>18690</v>
      </c>
      <c r="H5354" s="90" t="s">
        <v>1115</v>
      </c>
      <c r="I5354" s="90" t="s">
        <v>941</v>
      </c>
      <c r="J5354" s="116">
        <v>262</v>
      </c>
      <c r="K5354" s="90" t="s">
        <v>1963</v>
      </c>
      <c r="L5354" s="90" t="s">
        <v>587</v>
      </c>
      <c r="M5354" s="90"/>
      <c r="N5354" s="94" t="str">
        <f>IFERROR(VLOOKUP(A5354,'[2]CLASES-TEMPORADA 2022_2023-2023'!$A:$M,12,0),"")</f>
        <v/>
      </c>
      <c r="O5354" s="90" t="str">
        <f>IFERROR(VLOOKUP(A5354,'[2]CLASES-TEMPORADA 2022_2023-2023'!$A:$M,13,0),"")</f>
        <v/>
      </c>
    </row>
    <row r="5355" spans="1:15" s="95" customFormat="1" x14ac:dyDescent="0.2">
      <c r="A5355" s="116">
        <v>38587</v>
      </c>
      <c r="B5355" s="90" t="s">
        <v>8750</v>
      </c>
      <c r="C5355" s="90" t="s">
        <v>1407</v>
      </c>
      <c r="D5355" s="90" t="s">
        <v>1780</v>
      </c>
      <c r="E5355" s="90" t="s">
        <v>931</v>
      </c>
      <c r="F5355" s="90" t="s">
        <v>8168</v>
      </c>
      <c r="G5355" s="90" t="s">
        <v>18691</v>
      </c>
      <c r="H5355" s="90" t="s">
        <v>1115</v>
      </c>
      <c r="I5355" s="90" t="s">
        <v>990</v>
      </c>
      <c r="J5355" s="116">
        <v>736</v>
      </c>
      <c r="K5355" s="90" t="s">
        <v>1963</v>
      </c>
      <c r="L5355" s="90" t="s">
        <v>587</v>
      </c>
      <c r="M5355" s="90"/>
      <c r="N5355" s="94" t="str">
        <f>IFERROR(VLOOKUP(A5355,'[2]CLASES-TEMPORADA 2022_2023-2023'!$A:$M,12,0),"")</f>
        <v/>
      </c>
      <c r="O5355" s="90" t="str">
        <f>IFERROR(VLOOKUP(A5355,'[2]CLASES-TEMPORADA 2022_2023-2023'!$A:$M,13,0),"")</f>
        <v/>
      </c>
    </row>
    <row r="5356" spans="1:15" s="95" customFormat="1" x14ac:dyDescent="0.2">
      <c r="A5356" s="116">
        <v>38567</v>
      </c>
      <c r="B5356" s="90" t="s">
        <v>10851</v>
      </c>
      <c r="C5356" s="90" t="s">
        <v>8424</v>
      </c>
      <c r="D5356" s="90" t="s">
        <v>8251</v>
      </c>
      <c r="E5356" s="90" t="s">
        <v>1033</v>
      </c>
      <c r="F5356" s="90" t="s">
        <v>8425</v>
      </c>
      <c r="G5356" s="90" t="s">
        <v>18692</v>
      </c>
      <c r="H5356" s="90" t="s">
        <v>1115</v>
      </c>
      <c r="I5356" s="90" t="s">
        <v>1015</v>
      </c>
      <c r="J5356" s="116">
        <v>10154</v>
      </c>
      <c r="K5356" s="90" t="s">
        <v>1963</v>
      </c>
      <c r="L5356" s="90" t="s">
        <v>583</v>
      </c>
      <c r="M5356" s="90"/>
      <c r="N5356" s="94" t="str">
        <f>IFERROR(VLOOKUP(A5356,'[2]CLASES-TEMPORADA 2022_2023-2023'!$A:$M,12,0),"")</f>
        <v/>
      </c>
      <c r="O5356" s="90" t="str">
        <f>IFERROR(VLOOKUP(A5356,'[2]CLASES-TEMPORADA 2022_2023-2023'!$A:$M,13,0),"")</f>
        <v/>
      </c>
    </row>
    <row r="5357" spans="1:15" s="95" customFormat="1" x14ac:dyDescent="0.2">
      <c r="A5357" s="116">
        <v>38547</v>
      </c>
      <c r="B5357" s="90" t="s">
        <v>8750</v>
      </c>
      <c r="C5357" s="90" t="s">
        <v>4361</v>
      </c>
      <c r="D5357" s="90" t="s">
        <v>3424</v>
      </c>
      <c r="E5357" s="90" t="s">
        <v>4146</v>
      </c>
      <c r="F5357" s="90" t="s">
        <v>8426</v>
      </c>
      <c r="G5357" s="90" t="s">
        <v>18693</v>
      </c>
      <c r="H5357" s="90" t="s">
        <v>1115</v>
      </c>
      <c r="I5357" s="90" t="s">
        <v>1203</v>
      </c>
      <c r="J5357" s="116">
        <v>10055</v>
      </c>
      <c r="K5357" s="90" t="s">
        <v>1963</v>
      </c>
      <c r="L5357" s="90" t="s">
        <v>585</v>
      </c>
      <c r="M5357" s="90"/>
      <c r="N5357" s="94" t="str">
        <f>IFERROR(VLOOKUP(A5357,'[2]CLASES-TEMPORADA 2022_2023-2023'!$A:$M,12,0),"")</f>
        <v/>
      </c>
      <c r="O5357" s="90" t="str">
        <f>IFERROR(VLOOKUP(A5357,'[2]CLASES-TEMPORADA 2022_2023-2023'!$A:$M,13,0),"")</f>
        <v/>
      </c>
    </row>
    <row r="5358" spans="1:15" s="95" customFormat="1" x14ac:dyDescent="0.2">
      <c r="A5358" s="116">
        <v>38501</v>
      </c>
      <c r="B5358" s="90" t="s">
        <v>8750</v>
      </c>
      <c r="C5358" s="90" t="s">
        <v>29</v>
      </c>
      <c r="D5358" s="90" t="s">
        <v>1725</v>
      </c>
      <c r="E5358" s="90" t="s">
        <v>3618</v>
      </c>
      <c r="F5358" s="90" t="s">
        <v>5638</v>
      </c>
      <c r="G5358" s="90" t="s">
        <v>18694</v>
      </c>
      <c r="H5358" s="90" t="s">
        <v>1115</v>
      </c>
      <c r="I5358" s="90" t="s">
        <v>979</v>
      </c>
      <c r="J5358" s="116">
        <v>634</v>
      </c>
      <c r="K5358" s="90" t="s">
        <v>2618</v>
      </c>
      <c r="L5358" s="90" t="s">
        <v>593</v>
      </c>
      <c r="M5358" s="90"/>
      <c r="N5358" s="94" t="str">
        <f>IFERROR(VLOOKUP(A5358,'[2]CLASES-TEMPORADA 2022_2023-2023'!$A:$M,12,0),"")</f>
        <v/>
      </c>
      <c r="O5358" s="90" t="str">
        <f>IFERROR(VLOOKUP(A5358,'[2]CLASES-TEMPORADA 2022_2023-2023'!$A:$M,13,0),"")</f>
        <v/>
      </c>
    </row>
    <row r="5359" spans="1:15" s="95" customFormat="1" x14ac:dyDescent="0.2">
      <c r="A5359" s="116">
        <v>38133</v>
      </c>
      <c r="B5359" s="90" t="s">
        <v>8750</v>
      </c>
      <c r="C5359" s="90" t="s">
        <v>8427</v>
      </c>
      <c r="D5359" s="90" t="s">
        <v>3817</v>
      </c>
      <c r="E5359" s="90" t="s">
        <v>41</v>
      </c>
      <c r="F5359" s="90" t="s">
        <v>3818</v>
      </c>
      <c r="G5359" s="90" t="s">
        <v>18695</v>
      </c>
      <c r="H5359" s="90" t="s">
        <v>1115</v>
      </c>
      <c r="I5359" s="90" t="s">
        <v>1135</v>
      </c>
      <c r="J5359" s="116">
        <v>2</v>
      </c>
      <c r="K5359" s="90" t="s">
        <v>1963</v>
      </c>
      <c r="L5359" s="90" t="s">
        <v>591</v>
      </c>
      <c r="M5359" s="90"/>
      <c r="N5359" s="94" t="str">
        <f>IFERROR(VLOOKUP(A5359,'[2]CLASES-TEMPORADA 2022_2023-2023'!$A:$M,12,0),"")</f>
        <v/>
      </c>
      <c r="O5359" s="90" t="str">
        <f>IFERROR(VLOOKUP(A5359,'[2]CLASES-TEMPORADA 2022_2023-2023'!$A:$M,13,0),"")</f>
        <v/>
      </c>
    </row>
    <row r="5360" spans="1:15" s="95" customFormat="1" x14ac:dyDescent="0.2">
      <c r="A5360" s="116">
        <v>38113</v>
      </c>
      <c r="B5360" s="90" t="s">
        <v>8750</v>
      </c>
      <c r="C5360" s="90" t="s">
        <v>53</v>
      </c>
      <c r="D5360" s="90" t="s">
        <v>159</v>
      </c>
      <c r="E5360" s="90" t="s">
        <v>6875</v>
      </c>
      <c r="F5360" s="90" t="s">
        <v>6153</v>
      </c>
      <c r="G5360" s="90" t="s">
        <v>18696</v>
      </c>
      <c r="H5360" s="90" t="s">
        <v>1115</v>
      </c>
      <c r="I5360" s="90" t="s">
        <v>1135</v>
      </c>
      <c r="J5360" s="116">
        <v>2</v>
      </c>
      <c r="K5360" s="90" t="s">
        <v>1963</v>
      </c>
      <c r="L5360" s="90" t="s">
        <v>591</v>
      </c>
      <c r="M5360" s="90"/>
      <c r="N5360" s="94" t="str">
        <f>IFERROR(VLOOKUP(A5360,'[2]CLASES-TEMPORADA 2022_2023-2023'!$A:$M,12,0),"")</f>
        <v/>
      </c>
      <c r="O5360" s="90" t="str">
        <f>IFERROR(VLOOKUP(A5360,'[2]CLASES-TEMPORADA 2022_2023-2023'!$A:$M,13,0),"")</f>
        <v/>
      </c>
    </row>
    <row r="5361" spans="1:15" s="95" customFormat="1" x14ac:dyDescent="0.2">
      <c r="A5361" s="116">
        <v>37928</v>
      </c>
      <c r="B5361" s="90" t="s">
        <v>10851</v>
      </c>
      <c r="C5361" s="90" t="s">
        <v>8428</v>
      </c>
      <c r="D5361" s="90" t="s">
        <v>1599</v>
      </c>
      <c r="E5361" s="90" t="s">
        <v>8429</v>
      </c>
      <c r="F5361" s="90" t="s">
        <v>8430</v>
      </c>
      <c r="G5361" s="90" t="s">
        <v>18697</v>
      </c>
      <c r="H5361" s="90" t="s">
        <v>1115</v>
      </c>
      <c r="I5361" s="90" t="s">
        <v>1229</v>
      </c>
      <c r="J5361" s="116">
        <v>404</v>
      </c>
      <c r="K5361" s="90" t="s">
        <v>1963</v>
      </c>
      <c r="L5361" s="90" t="s">
        <v>587</v>
      </c>
      <c r="M5361" s="90"/>
      <c r="N5361" s="94" t="str">
        <f>IFERROR(VLOOKUP(A5361,'[2]CLASES-TEMPORADA 2022_2023-2023'!$A:$M,12,0),"")</f>
        <v/>
      </c>
      <c r="O5361" s="90" t="str">
        <f>IFERROR(VLOOKUP(A5361,'[2]CLASES-TEMPORADA 2022_2023-2023'!$A:$M,13,0),"")</f>
        <v/>
      </c>
    </row>
    <row r="5362" spans="1:15" s="95" customFormat="1" x14ac:dyDescent="0.2">
      <c r="A5362" s="116">
        <v>37717</v>
      </c>
      <c r="B5362" s="90" t="s">
        <v>8750</v>
      </c>
      <c r="C5362" s="90" t="s">
        <v>2314</v>
      </c>
      <c r="D5362" s="90" t="s">
        <v>2315</v>
      </c>
      <c r="E5362" s="90" t="s">
        <v>2316</v>
      </c>
      <c r="F5362" s="90" t="s">
        <v>2317</v>
      </c>
      <c r="G5362" s="90" t="s">
        <v>18698</v>
      </c>
      <c r="H5362" s="90" t="s">
        <v>1115</v>
      </c>
      <c r="I5362" s="90" t="s">
        <v>959</v>
      </c>
      <c r="J5362" s="116">
        <v>375</v>
      </c>
      <c r="K5362" s="90" t="s">
        <v>1963</v>
      </c>
      <c r="L5362" s="90" t="s">
        <v>588</v>
      </c>
      <c r="M5362" s="90"/>
      <c r="N5362" s="94" t="str">
        <f>IFERROR(VLOOKUP(A5362,'[2]CLASES-TEMPORADA 2022_2023-2023'!$A:$M,12,0),"")</f>
        <v/>
      </c>
      <c r="O5362" s="90" t="str">
        <f>IFERROR(VLOOKUP(A5362,'[2]CLASES-TEMPORADA 2022_2023-2023'!$A:$M,13,0),"")</f>
        <v/>
      </c>
    </row>
    <row r="5363" spans="1:15" s="95" customFormat="1" x14ac:dyDescent="0.2">
      <c r="A5363" s="116">
        <v>37708</v>
      </c>
      <c r="B5363" s="90" t="s">
        <v>8750</v>
      </c>
      <c r="C5363" s="90" t="s">
        <v>115</v>
      </c>
      <c r="D5363" s="90" t="s">
        <v>8434</v>
      </c>
      <c r="E5363" s="90" t="s">
        <v>5463</v>
      </c>
      <c r="F5363" s="90" t="s">
        <v>8435</v>
      </c>
      <c r="G5363" s="90" t="s">
        <v>18699</v>
      </c>
      <c r="H5363" s="90" t="s">
        <v>1115</v>
      </c>
      <c r="I5363" s="90" t="s">
        <v>1140</v>
      </c>
      <c r="J5363" s="116">
        <v>10415</v>
      </c>
      <c r="K5363" s="90" t="s">
        <v>1963</v>
      </c>
      <c r="L5363" s="90" t="s">
        <v>520</v>
      </c>
      <c r="M5363" s="90"/>
      <c r="N5363" s="94" t="str">
        <f>IFERROR(VLOOKUP(A5363,'[2]CLASES-TEMPORADA 2022_2023-2023'!$A:$M,12,0),"")</f>
        <v/>
      </c>
      <c r="O5363" s="90" t="str">
        <f>IFERROR(VLOOKUP(A5363,'[2]CLASES-TEMPORADA 2022_2023-2023'!$A:$M,13,0),"")</f>
        <v/>
      </c>
    </row>
    <row r="5364" spans="1:15" s="95" customFormat="1" x14ac:dyDescent="0.2">
      <c r="A5364" s="116">
        <v>37566</v>
      </c>
      <c r="B5364" s="90" t="s">
        <v>10851</v>
      </c>
      <c r="C5364" s="90" t="s">
        <v>133</v>
      </c>
      <c r="D5364" s="90" t="s">
        <v>1791</v>
      </c>
      <c r="E5364" s="90" t="s">
        <v>4510</v>
      </c>
      <c r="F5364" s="90" t="s">
        <v>8436</v>
      </c>
      <c r="G5364" s="90" t="s">
        <v>18700</v>
      </c>
      <c r="H5364" s="90" t="s">
        <v>1115</v>
      </c>
      <c r="I5364" s="90" t="s">
        <v>1230</v>
      </c>
      <c r="J5364" s="116">
        <v>701</v>
      </c>
      <c r="K5364" s="90" t="s">
        <v>1963</v>
      </c>
      <c r="L5364" s="90" t="s">
        <v>586</v>
      </c>
      <c r="M5364" s="90"/>
      <c r="N5364" s="94" t="str">
        <f>IFERROR(VLOOKUP(A5364,'[2]CLASES-TEMPORADA 2022_2023-2023'!$A:$M,12,0),"")</f>
        <v/>
      </c>
      <c r="O5364" s="90" t="str">
        <f>IFERROR(VLOOKUP(A5364,'[2]CLASES-TEMPORADA 2022_2023-2023'!$A:$M,13,0),"")</f>
        <v/>
      </c>
    </row>
    <row r="5365" spans="1:15" s="95" customFormat="1" x14ac:dyDescent="0.2">
      <c r="A5365" s="116">
        <v>37561</v>
      </c>
      <c r="B5365" s="90" t="s">
        <v>8750</v>
      </c>
      <c r="C5365" s="90" t="s">
        <v>19</v>
      </c>
      <c r="D5365" s="90" t="s">
        <v>2878</v>
      </c>
      <c r="E5365" s="90" t="s">
        <v>5877</v>
      </c>
      <c r="F5365" s="90" t="s">
        <v>8437</v>
      </c>
      <c r="G5365" s="90" t="s">
        <v>18701</v>
      </c>
      <c r="H5365" s="90" t="s">
        <v>1115</v>
      </c>
      <c r="I5365" s="90" t="s">
        <v>550</v>
      </c>
      <c r="J5365" s="116">
        <v>10138</v>
      </c>
      <c r="K5365" s="90" t="s">
        <v>1963</v>
      </c>
      <c r="L5365" s="90" t="s">
        <v>627</v>
      </c>
      <c r="M5365" s="90"/>
      <c r="N5365" s="94" t="str">
        <f>IFERROR(VLOOKUP(A5365,'[2]CLASES-TEMPORADA 2022_2023-2023'!$A:$M,12,0),"")</f>
        <v/>
      </c>
      <c r="O5365" s="90" t="str">
        <f>IFERROR(VLOOKUP(A5365,'[2]CLASES-TEMPORADA 2022_2023-2023'!$A:$M,13,0),"")</f>
        <v/>
      </c>
    </row>
    <row r="5366" spans="1:15" s="95" customFormat="1" x14ac:dyDescent="0.2">
      <c r="A5366" s="116">
        <v>37553</v>
      </c>
      <c r="B5366" s="90" t="s">
        <v>8750</v>
      </c>
      <c r="C5366" s="90" t="s">
        <v>1802</v>
      </c>
      <c r="D5366" s="90" t="s">
        <v>7993</v>
      </c>
      <c r="E5366" s="90" t="s">
        <v>7994</v>
      </c>
      <c r="F5366" s="90" t="s">
        <v>7995</v>
      </c>
      <c r="G5366" s="90" t="s">
        <v>18702</v>
      </c>
      <c r="H5366" s="90" t="s">
        <v>1115</v>
      </c>
      <c r="I5366" s="90" t="s">
        <v>13474</v>
      </c>
      <c r="J5366" s="116">
        <v>10471</v>
      </c>
      <c r="K5366" s="90" t="s">
        <v>1963</v>
      </c>
      <c r="L5366" s="90" t="s">
        <v>583</v>
      </c>
      <c r="M5366" s="90"/>
      <c r="N5366" s="94" t="str">
        <f>IFERROR(VLOOKUP(A5366,'[2]CLASES-TEMPORADA 2022_2023-2023'!$A:$M,12,0),"")</f>
        <v/>
      </c>
      <c r="O5366" s="90" t="str">
        <f>IFERROR(VLOOKUP(A5366,'[2]CLASES-TEMPORADA 2022_2023-2023'!$A:$M,13,0),"")</f>
        <v/>
      </c>
    </row>
    <row r="5367" spans="1:15" s="95" customFormat="1" x14ac:dyDescent="0.2">
      <c r="A5367" s="116">
        <v>37398</v>
      </c>
      <c r="B5367" s="90" t="s">
        <v>8750</v>
      </c>
      <c r="C5367" s="90" t="s">
        <v>2488</v>
      </c>
      <c r="D5367" s="90"/>
      <c r="E5367" s="90" t="s">
        <v>2489</v>
      </c>
      <c r="F5367" s="90" t="s">
        <v>2490</v>
      </c>
      <c r="G5367" s="90" t="s">
        <v>18703</v>
      </c>
      <c r="H5367" s="90" t="s">
        <v>1115</v>
      </c>
      <c r="I5367" s="90" t="s">
        <v>2478</v>
      </c>
      <c r="J5367" s="116">
        <v>10111</v>
      </c>
      <c r="K5367" s="90" t="s">
        <v>2079</v>
      </c>
      <c r="L5367" s="90" t="s">
        <v>585</v>
      </c>
      <c r="M5367" s="90"/>
      <c r="N5367" s="94" t="str">
        <f>IFERROR(VLOOKUP(A5367,'[2]CLASES-TEMPORADA 2022_2023-2023'!$A:$M,12,0),"")</f>
        <v/>
      </c>
      <c r="O5367" s="90" t="str">
        <f>IFERROR(VLOOKUP(A5367,'[2]CLASES-TEMPORADA 2022_2023-2023'!$A:$M,13,0),"")</f>
        <v/>
      </c>
    </row>
    <row r="5368" spans="1:15" s="95" customFormat="1" x14ac:dyDescent="0.2">
      <c r="A5368" s="116">
        <v>37362</v>
      </c>
      <c r="B5368" s="90" t="s">
        <v>8750</v>
      </c>
      <c r="C5368" s="90" t="s">
        <v>8438</v>
      </c>
      <c r="D5368" s="90" t="s">
        <v>1059</v>
      </c>
      <c r="E5368" s="90" t="s">
        <v>6649</v>
      </c>
      <c r="F5368" s="90" t="s">
        <v>8225</v>
      </c>
      <c r="G5368" s="90" t="s">
        <v>18704</v>
      </c>
      <c r="H5368" s="90" t="s">
        <v>1115</v>
      </c>
      <c r="I5368" s="90" t="s">
        <v>1131</v>
      </c>
      <c r="J5368" s="116">
        <v>267</v>
      </c>
      <c r="K5368" s="90" t="s">
        <v>1963</v>
      </c>
      <c r="L5368" s="90" t="s">
        <v>602</v>
      </c>
      <c r="M5368" s="90"/>
      <c r="N5368" s="94" t="str">
        <f>IFERROR(VLOOKUP(A5368,'[2]CLASES-TEMPORADA 2022_2023-2023'!$A:$M,12,0),"")</f>
        <v/>
      </c>
      <c r="O5368" s="90" t="str">
        <f>IFERROR(VLOOKUP(A5368,'[2]CLASES-TEMPORADA 2022_2023-2023'!$A:$M,13,0),"")</f>
        <v/>
      </c>
    </row>
    <row r="5369" spans="1:15" s="95" customFormat="1" x14ac:dyDescent="0.2">
      <c r="A5369" s="116">
        <v>37358</v>
      </c>
      <c r="B5369" s="90" t="s">
        <v>10851</v>
      </c>
      <c r="C5369" s="90" t="s">
        <v>56</v>
      </c>
      <c r="D5369" s="90" t="s">
        <v>8439</v>
      </c>
      <c r="E5369" s="90" t="s">
        <v>8440</v>
      </c>
      <c r="F5369" s="90" t="s">
        <v>8441</v>
      </c>
      <c r="G5369" s="90" t="s">
        <v>18705</v>
      </c>
      <c r="H5369" s="90" t="s">
        <v>1253</v>
      </c>
      <c r="I5369" s="90" t="s">
        <v>1210</v>
      </c>
      <c r="J5369" s="116">
        <v>668</v>
      </c>
      <c r="K5369" s="90" t="s">
        <v>1963</v>
      </c>
      <c r="L5369" s="90" t="s">
        <v>585</v>
      </c>
      <c r="M5369" s="90"/>
      <c r="N5369" s="94" t="str">
        <f>IFERROR(VLOOKUP(A5369,'[2]CLASES-TEMPORADA 2022_2023-2023'!$A:$M,12,0),"")</f>
        <v/>
      </c>
      <c r="O5369" s="90" t="str">
        <f>IFERROR(VLOOKUP(A5369,'[2]CLASES-TEMPORADA 2022_2023-2023'!$A:$M,13,0),"")</f>
        <v/>
      </c>
    </row>
    <row r="5370" spans="1:15" s="95" customFormat="1" x14ac:dyDescent="0.2">
      <c r="A5370" s="116">
        <v>37290</v>
      </c>
      <c r="B5370" s="90" t="s">
        <v>8750</v>
      </c>
      <c r="C5370" s="90" t="s">
        <v>13444</v>
      </c>
      <c r="D5370" s="90" t="s">
        <v>21</v>
      </c>
      <c r="E5370" s="90" t="s">
        <v>61</v>
      </c>
      <c r="F5370" s="90" t="s">
        <v>18706</v>
      </c>
      <c r="G5370" s="90" t="s">
        <v>18707</v>
      </c>
      <c r="H5370" s="90" t="s">
        <v>1115</v>
      </c>
      <c r="I5370" s="90" t="s">
        <v>11089</v>
      </c>
      <c r="J5370" s="116">
        <v>192</v>
      </c>
      <c r="K5370" s="90" t="s">
        <v>1963</v>
      </c>
      <c r="L5370" s="90" t="s">
        <v>184</v>
      </c>
      <c r="M5370" s="90"/>
      <c r="N5370" s="94" t="str">
        <f>IFERROR(VLOOKUP(A5370,'[2]CLASES-TEMPORADA 2022_2023-2023'!$A:$M,12,0),"")</f>
        <v/>
      </c>
      <c r="O5370" s="90" t="str">
        <f>IFERROR(VLOOKUP(A5370,'[2]CLASES-TEMPORADA 2022_2023-2023'!$A:$M,13,0),"")</f>
        <v/>
      </c>
    </row>
    <row r="5371" spans="1:15" s="95" customFormat="1" x14ac:dyDescent="0.2">
      <c r="A5371" s="116">
        <v>37217</v>
      </c>
      <c r="B5371" s="90" t="s">
        <v>8750</v>
      </c>
      <c r="C5371" s="90" t="s">
        <v>2348</v>
      </c>
      <c r="D5371" s="90" t="s">
        <v>91</v>
      </c>
      <c r="E5371" s="90" t="s">
        <v>52</v>
      </c>
      <c r="F5371" s="90" t="s">
        <v>18708</v>
      </c>
      <c r="G5371" s="90" t="s">
        <v>18709</v>
      </c>
      <c r="H5371" s="90" t="s">
        <v>1115</v>
      </c>
      <c r="I5371" s="90" t="s">
        <v>841</v>
      </c>
      <c r="J5371" s="116">
        <v>10403</v>
      </c>
      <c r="K5371" s="90" t="s">
        <v>1963</v>
      </c>
      <c r="L5371" s="90" t="s">
        <v>520</v>
      </c>
      <c r="M5371" s="90"/>
      <c r="N5371" s="94" t="str">
        <f>IFERROR(VLOOKUP(A5371,'[2]CLASES-TEMPORADA 2022_2023-2023'!$A:$M,12,0),"")</f>
        <v/>
      </c>
      <c r="O5371" s="90" t="str">
        <f>IFERROR(VLOOKUP(A5371,'[2]CLASES-TEMPORADA 2022_2023-2023'!$A:$M,13,0),"")</f>
        <v/>
      </c>
    </row>
    <row r="5372" spans="1:15" s="95" customFormat="1" x14ac:dyDescent="0.2">
      <c r="A5372" s="116">
        <v>37212</v>
      </c>
      <c r="B5372" s="90" t="s">
        <v>8750</v>
      </c>
      <c r="C5372" s="90" t="s">
        <v>8442</v>
      </c>
      <c r="D5372" s="90" t="s">
        <v>36</v>
      </c>
      <c r="E5372" s="90" t="s">
        <v>8443</v>
      </c>
      <c r="F5372" s="90" t="s">
        <v>8444</v>
      </c>
      <c r="G5372" s="90" t="s">
        <v>18710</v>
      </c>
      <c r="H5372" s="90" t="s">
        <v>1115</v>
      </c>
      <c r="I5372" s="90" t="s">
        <v>1226</v>
      </c>
      <c r="J5372" s="116">
        <v>10151</v>
      </c>
      <c r="K5372" s="90" t="s">
        <v>1963</v>
      </c>
      <c r="L5372" s="90" t="s">
        <v>602</v>
      </c>
      <c r="M5372" s="90"/>
      <c r="N5372" s="94" t="str">
        <f>IFERROR(VLOOKUP(A5372,'[2]CLASES-TEMPORADA 2022_2023-2023'!$A:$M,12,0),"")</f>
        <v/>
      </c>
      <c r="O5372" s="90" t="str">
        <f>IFERROR(VLOOKUP(A5372,'[2]CLASES-TEMPORADA 2022_2023-2023'!$A:$M,13,0),"")</f>
        <v/>
      </c>
    </row>
    <row r="5373" spans="1:15" s="95" customFormat="1" x14ac:dyDescent="0.2">
      <c r="A5373" s="116">
        <v>37134</v>
      </c>
      <c r="B5373" s="90" t="s">
        <v>10851</v>
      </c>
      <c r="C5373" s="90" t="s">
        <v>1400</v>
      </c>
      <c r="D5373" s="90" t="s">
        <v>1393</v>
      </c>
      <c r="E5373" s="90" t="s">
        <v>3059</v>
      </c>
      <c r="F5373" s="90" t="s">
        <v>8445</v>
      </c>
      <c r="G5373" s="90" t="s">
        <v>18711</v>
      </c>
      <c r="H5373" s="90" t="s">
        <v>1115</v>
      </c>
      <c r="I5373" s="90" t="s">
        <v>1237</v>
      </c>
      <c r="J5373" s="116">
        <v>195</v>
      </c>
      <c r="K5373" s="90" t="s">
        <v>1963</v>
      </c>
      <c r="L5373" s="90" t="s">
        <v>587</v>
      </c>
      <c r="M5373" s="90"/>
      <c r="N5373" s="94" t="str">
        <f>IFERROR(VLOOKUP(A5373,'[2]CLASES-TEMPORADA 2022_2023-2023'!$A:$M,12,0),"")</f>
        <v/>
      </c>
      <c r="O5373" s="90" t="str">
        <f>IFERROR(VLOOKUP(A5373,'[2]CLASES-TEMPORADA 2022_2023-2023'!$A:$M,13,0),"")</f>
        <v/>
      </c>
    </row>
    <row r="5374" spans="1:15" s="95" customFormat="1" x14ac:dyDescent="0.2">
      <c r="A5374" s="116">
        <v>37114</v>
      </c>
      <c r="B5374" s="90" t="s">
        <v>8750</v>
      </c>
      <c r="C5374" s="90" t="s">
        <v>8446</v>
      </c>
      <c r="D5374" s="90" t="s">
        <v>1529</v>
      </c>
      <c r="E5374" s="90" t="s">
        <v>8447</v>
      </c>
      <c r="F5374" s="90" t="s">
        <v>8448</v>
      </c>
      <c r="G5374" s="90" t="s">
        <v>18712</v>
      </c>
      <c r="H5374" s="90" t="s">
        <v>1115</v>
      </c>
      <c r="I5374" s="90" t="s">
        <v>1152</v>
      </c>
      <c r="J5374" s="116">
        <v>62</v>
      </c>
      <c r="K5374" s="90" t="s">
        <v>1963</v>
      </c>
      <c r="L5374" s="90" t="s">
        <v>588</v>
      </c>
      <c r="M5374" s="90"/>
      <c r="N5374" s="94" t="str">
        <f>IFERROR(VLOOKUP(A5374,'[2]CLASES-TEMPORADA 2022_2023-2023'!$A:$M,12,0),"")</f>
        <v/>
      </c>
      <c r="O5374" s="90" t="str">
        <f>IFERROR(VLOOKUP(A5374,'[2]CLASES-TEMPORADA 2022_2023-2023'!$A:$M,13,0),"")</f>
        <v/>
      </c>
    </row>
    <row r="5375" spans="1:15" s="95" customFormat="1" x14ac:dyDescent="0.2">
      <c r="A5375" s="116">
        <v>37001</v>
      </c>
      <c r="B5375" s="90" t="s">
        <v>8750</v>
      </c>
      <c r="C5375" s="90" t="s">
        <v>8449</v>
      </c>
      <c r="D5375" s="90" t="s">
        <v>1202</v>
      </c>
      <c r="E5375" s="90" t="s">
        <v>8450</v>
      </c>
      <c r="F5375" s="90" t="s">
        <v>5761</v>
      </c>
      <c r="G5375" s="90" t="s">
        <v>18713</v>
      </c>
      <c r="H5375" s="90" t="s">
        <v>1115</v>
      </c>
      <c r="I5375" s="90" t="s">
        <v>1145</v>
      </c>
      <c r="J5375" s="116">
        <v>10018</v>
      </c>
      <c r="K5375" s="90" t="s">
        <v>1963</v>
      </c>
      <c r="L5375" s="90" t="s">
        <v>591</v>
      </c>
      <c r="M5375" s="90"/>
      <c r="N5375" s="94" t="str">
        <f>IFERROR(VLOOKUP(A5375,'[2]CLASES-TEMPORADA 2022_2023-2023'!$A:$M,12,0),"")</f>
        <v/>
      </c>
      <c r="O5375" s="90" t="str">
        <f>IFERROR(VLOOKUP(A5375,'[2]CLASES-TEMPORADA 2022_2023-2023'!$A:$M,13,0),"")</f>
        <v/>
      </c>
    </row>
    <row r="5376" spans="1:15" s="95" customFormat="1" x14ac:dyDescent="0.2">
      <c r="A5376" s="116">
        <v>36932</v>
      </c>
      <c r="B5376" s="90" t="s">
        <v>8750</v>
      </c>
      <c r="C5376" s="90" t="s">
        <v>101</v>
      </c>
      <c r="D5376" s="90" t="s">
        <v>1571</v>
      </c>
      <c r="E5376" s="90" t="s">
        <v>5951</v>
      </c>
      <c r="F5376" s="90" t="s">
        <v>6124</v>
      </c>
      <c r="G5376" s="90" t="s">
        <v>18714</v>
      </c>
      <c r="H5376" s="90" t="s">
        <v>1115</v>
      </c>
      <c r="I5376" s="90" t="s">
        <v>1014</v>
      </c>
      <c r="J5376" s="116">
        <v>10141</v>
      </c>
      <c r="K5376" s="90" t="s">
        <v>1963</v>
      </c>
      <c r="L5376" s="90" t="s">
        <v>585</v>
      </c>
      <c r="M5376" s="90"/>
      <c r="N5376" s="94" t="str">
        <f>IFERROR(VLOOKUP(A5376,'[2]CLASES-TEMPORADA 2022_2023-2023'!$A:$M,12,0),"")</f>
        <v/>
      </c>
      <c r="O5376" s="90" t="str">
        <f>IFERROR(VLOOKUP(A5376,'[2]CLASES-TEMPORADA 2022_2023-2023'!$A:$M,13,0),"")</f>
        <v/>
      </c>
    </row>
    <row r="5377" spans="1:15" s="95" customFormat="1" x14ac:dyDescent="0.2">
      <c r="A5377" s="116">
        <v>36931</v>
      </c>
      <c r="B5377" s="90" t="s">
        <v>8750</v>
      </c>
      <c r="C5377" s="90" t="s">
        <v>101</v>
      </c>
      <c r="D5377" s="90" t="s">
        <v>21</v>
      </c>
      <c r="E5377" s="90" t="s">
        <v>6002</v>
      </c>
      <c r="F5377" s="90" t="s">
        <v>6995</v>
      </c>
      <c r="G5377" s="90" t="s">
        <v>18715</v>
      </c>
      <c r="H5377" s="90" t="s">
        <v>1115</v>
      </c>
      <c r="I5377" s="90" t="s">
        <v>1014</v>
      </c>
      <c r="J5377" s="116">
        <v>10141</v>
      </c>
      <c r="K5377" s="90" t="s">
        <v>1963</v>
      </c>
      <c r="L5377" s="90" t="s">
        <v>585</v>
      </c>
      <c r="M5377" s="90"/>
      <c r="N5377" s="94" t="str">
        <f>IFERROR(VLOOKUP(A5377,'[2]CLASES-TEMPORADA 2022_2023-2023'!$A:$M,12,0),"")</f>
        <v/>
      </c>
      <c r="O5377" s="90" t="str">
        <f>IFERROR(VLOOKUP(A5377,'[2]CLASES-TEMPORADA 2022_2023-2023'!$A:$M,13,0),"")</f>
        <v/>
      </c>
    </row>
    <row r="5378" spans="1:15" s="95" customFormat="1" x14ac:dyDescent="0.2">
      <c r="A5378" s="116">
        <v>36852</v>
      </c>
      <c r="B5378" s="90" t="s">
        <v>8750</v>
      </c>
      <c r="C5378" s="90" t="s">
        <v>3830</v>
      </c>
      <c r="D5378" s="90"/>
      <c r="E5378" s="90" t="s">
        <v>8455</v>
      </c>
      <c r="F5378" s="90" t="s">
        <v>8001</v>
      </c>
      <c r="G5378" s="90" t="s">
        <v>18716</v>
      </c>
      <c r="H5378" s="90" t="s">
        <v>1115</v>
      </c>
      <c r="I5378" s="90" t="s">
        <v>1206</v>
      </c>
      <c r="J5378" s="116">
        <v>10173</v>
      </c>
      <c r="K5378" s="90" t="s">
        <v>2357</v>
      </c>
      <c r="L5378" s="90" t="s">
        <v>587</v>
      </c>
      <c r="M5378" s="90"/>
      <c r="N5378" s="94" t="str">
        <f>IFERROR(VLOOKUP(A5378,'[2]CLASES-TEMPORADA 2022_2023-2023'!$A:$M,12,0),"")</f>
        <v/>
      </c>
      <c r="O5378" s="90" t="str">
        <f>IFERROR(VLOOKUP(A5378,'[2]CLASES-TEMPORADA 2022_2023-2023'!$A:$M,13,0),"")</f>
        <v/>
      </c>
    </row>
    <row r="5379" spans="1:15" s="95" customFormat="1" x14ac:dyDescent="0.2">
      <c r="A5379" s="116">
        <v>36735</v>
      </c>
      <c r="B5379" s="90" t="s">
        <v>8750</v>
      </c>
      <c r="C5379" s="90" t="s">
        <v>69</v>
      </c>
      <c r="D5379" s="90" t="s">
        <v>51</v>
      </c>
      <c r="E5379" s="90" t="s">
        <v>2598</v>
      </c>
      <c r="F5379" s="90" t="s">
        <v>2812</v>
      </c>
      <c r="G5379" s="90" t="s">
        <v>18717</v>
      </c>
      <c r="H5379" s="90" t="s">
        <v>1115</v>
      </c>
      <c r="I5379" s="90" t="s">
        <v>1199</v>
      </c>
      <c r="J5379" s="116">
        <v>10223</v>
      </c>
      <c r="K5379" s="90" t="s">
        <v>1963</v>
      </c>
      <c r="L5379" s="90" t="s">
        <v>520</v>
      </c>
      <c r="M5379" s="90"/>
      <c r="N5379" s="94">
        <f>IFERROR(VLOOKUP(A5379,'[2]CLASES-TEMPORADA 2022_2023-2023'!$A:$M,12,0),"")</f>
        <v>-1</v>
      </c>
      <c r="O5379" s="90" t="str">
        <f>IFERROR(VLOOKUP(A5379,'[2]CLASES-TEMPORADA 2022_2023-2023'!$A:$M,13,0),"")</f>
        <v>NUE</v>
      </c>
    </row>
    <row r="5380" spans="1:15" s="95" customFormat="1" x14ac:dyDescent="0.2">
      <c r="A5380" s="116">
        <v>36703</v>
      </c>
      <c r="B5380" s="90" t="s">
        <v>10851</v>
      </c>
      <c r="C5380" s="90" t="s">
        <v>1625</v>
      </c>
      <c r="D5380" s="90" t="s">
        <v>36</v>
      </c>
      <c r="E5380" s="90" t="s">
        <v>8457</v>
      </c>
      <c r="F5380" s="90" t="s">
        <v>8458</v>
      </c>
      <c r="G5380" s="90" t="s">
        <v>18718</v>
      </c>
      <c r="H5380" s="90" t="s">
        <v>1115</v>
      </c>
      <c r="I5380" s="90" t="s">
        <v>1187</v>
      </c>
      <c r="J5380" s="116">
        <v>246</v>
      </c>
      <c r="K5380" s="90" t="s">
        <v>1963</v>
      </c>
      <c r="L5380" s="90" t="s">
        <v>587</v>
      </c>
      <c r="M5380" s="90"/>
      <c r="N5380" s="94" t="str">
        <f>IFERROR(VLOOKUP(A5380,'[2]CLASES-TEMPORADA 2022_2023-2023'!$A:$M,12,0),"")</f>
        <v/>
      </c>
      <c r="O5380" s="90" t="str">
        <f>IFERROR(VLOOKUP(A5380,'[2]CLASES-TEMPORADA 2022_2023-2023'!$A:$M,13,0),"")</f>
        <v/>
      </c>
    </row>
    <row r="5381" spans="1:15" s="95" customFormat="1" x14ac:dyDescent="0.2">
      <c r="A5381" s="116">
        <v>36628</v>
      </c>
      <c r="B5381" s="90" t="s">
        <v>8750</v>
      </c>
      <c r="C5381" s="90" t="s">
        <v>21</v>
      </c>
      <c r="D5381" s="90" t="s">
        <v>998</v>
      </c>
      <c r="E5381" s="90" t="s">
        <v>132</v>
      </c>
      <c r="F5381" s="90" t="s">
        <v>8459</v>
      </c>
      <c r="G5381" s="90" t="s">
        <v>18719</v>
      </c>
      <c r="H5381" s="90" t="s">
        <v>1115</v>
      </c>
      <c r="I5381" s="90" t="s">
        <v>1152</v>
      </c>
      <c r="J5381" s="116">
        <v>62</v>
      </c>
      <c r="K5381" s="90" t="s">
        <v>1963</v>
      </c>
      <c r="L5381" s="90" t="s">
        <v>588</v>
      </c>
      <c r="M5381" s="90"/>
      <c r="N5381" s="94" t="str">
        <f>IFERROR(VLOOKUP(A5381,'[2]CLASES-TEMPORADA 2022_2023-2023'!$A:$M,12,0),"")</f>
        <v/>
      </c>
      <c r="O5381" s="90" t="str">
        <f>IFERROR(VLOOKUP(A5381,'[2]CLASES-TEMPORADA 2022_2023-2023'!$A:$M,13,0),"")</f>
        <v/>
      </c>
    </row>
    <row r="5382" spans="1:15" s="95" customFormat="1" x14ac:dyDescent="0.2">
      <c r="A5382" s="116">
        <v>36627</v>
      </c>
      <c r="B5382" s="90" t="s">
        <v>8750</v>
      </c>
      <c r="C5382" s="90" t="s">
        <v>25</v>
      </c>
      <c r="D5382" s="90" t="s">
        <v>8460</v>
      </c>
      <c r="E5382" s="90" t="s">
        <v>2242</v>
      </c>
      <c r="F5382" s="90" t="s">
        <v>8461</v>
      </c>
      <c r="G5382" s="90" t="s">
        <v>18720</v>
      </c>
      <c r="H5382" s="90" t="s">
        <v>1115</v>
      </c>
      <c r="I5382" s="90" t="s">
        <v>1152</v>
      </c>
      <c r="J5382" s="116">
        <v>62</v>
      </c>
      <c r="K5382" s="90" t="s">
        <v>1963</v>
      </c>
      <c r="L5382" s="90" t="s">
        <v>588</v>
      </c>
      <c r="M5382" s="90"/>
      <c r="N5382" s="94" t="str">
        <f>IFERROR(VLOOKUP(A5382,'[2]CLASES-TEMPORADA 2022_2023-2023'!$A:$M,12,0),"")</f>
        <v/>
      </c>
      <c r="O5382" s="90" t="str">
        <f>IFERROR(VLOOKUP(A5382,'[2]CLASES-TEMPORADA 2022_2023-2023'!$A:$M,13,0),"")</f>
        <v/>
      </c>
    </row>
    <row r="5383" spans="1:15" s="95" customFormat="1" x14ac:dyDescent="0.2">
      <c r="A5383" s="116">
        <v>36482</v>
      </c>
      <c r="B5383" s="90" t="s">
        <v>10851</v>
      </c>
      <c r="C5383" s="90" t="s">
        <v>1722</v>
      </c>
      <c r="D5383" s="90" t="s">
        <v>1723</v>
      </c>
      <c r="E5383" s="90" t="s">
        <v>3026</v>
      </c>
      <c r="F5383" s="90" t="s">
        <v>8463</v>
      </c>
      <c r="G5383" s="90" t="s">
        <v>18721</v>
      </c>
      <c r="H5383" s="90" t="s">
        <v>1115</v>
      </c>
      <c r="I5383" s="90" t="s">
        <v>997</v>
      </c>
      <c r="J5383" s="116">
        <v>10007</v>
      </c>
      <c r="K5383" s="90" t="s">
        <v>1963</v>
      </c>
      <c r="L5383" s="90" t="s">
        <v>599</v>
      </c>
      <c r="M5383" s="90"/>
      <c r="N5383" s="94" t="str">
        <f>IFERROR(VLOOKUP(A5383,'[2]CLASES-TEMPORADA 2022_2023-2023'!$A:$M,12,0),"")</f>
        <v/>
      </c>
      <c r="O5383" s="90" t="str">
        <f>IFERROR(VLOOKUP(A5383,'[2]CLASES-TEMPORADA 2022_2023-2023'!$A:$M,13,0),"")</f>
        <v/>
      </c>
    </row>
    <row r="5384" spans="1:15" s="95" customFormat="1" x14ac:dyDescent="0.2">
      <c r="A5384" s="116">
        <v>36435</v>
      </c>
      <c r="B5384" s="90" t="s">
        <v>8750</v>
      </c>
      <c r="C5384" s="90" t="s">
        <v>1718</v>
      </c>
      <c r="D5384" s="90" t="s">
        <v>1719</v>
      </c>
      <c r="E5384" s="90" t="s">
        <v>1489</v>
      </c>
      <c r="F5384" s="90" t="s">
        <v>8464</v>
      </c>
      <c r="G5384" s="90" t="s">
        <v>18722</v>
      </c>
      <c r="H5384" s="90" t="s">
        <v>1115</v>
      </c>
      <c r="I5384" s="90" t="s">
        <v>985</v>
      </c>
      <c r="J5384" s="116">
        <v>673</v>
      </c>
      <c r="K5384" s="90" t="s">
        <v>1963</v>
      </c>
      <c r="L5384" s="90" t="s">
        <v>583</v>
      </c>
      <c r="M5384" s="90"/>
      <c r="N5384" s="94" t="str">
        <f>IFERROR(VLOOKUP(A5384,'[2]CLASES-TEMPORADA 2022_2023-2023'!$A:$M,12,0),"")</f>
        <v/>
      </c>
      <c r="O5384" s="90" t="str">
        <f>IFERROR(VLOOKUP(A5384,'[2]CLASES-TEMPORADA 2022_2023-2023'!$A:$M,13,0),"")</f>
        <v/>
      </c>
    </row>
    <row r="5385" spans="1:15" s="95" customFormat="1" x14ac:dyDescent="0.2">
      <c r="A5385" s="116">
        <v>36413</v>
      </c>
      <c r="B5385" s="90" t="s">
        <v>8750</v>
      </c>
      <c r="C5385" s="90" t="s">
        <v>2212</v>
      </c>
      <c r="D5385" s="90" t="s">
        <v>2957</v>
      </c>
      <c r="E5385" s="90" t="s">
        <v>130</v>
      </c>
      <c r="F5385" s="90" t="s">
        <v>2958</v>
      </c>
      <c r="G5385" s="90" t="s">
        <v>18723</v>
      </c>
      <c r="H5385" s="90" t="s">
        <v>1115</v>
      </c>
      <c r="I5385" s="90" t="s">
        <v>1260</v>
      </c>
      <c r="J5385" s="116">
        <v>10183</v>
      </c>
      <c r="K5385" s="90" t="s">
        <v>1963</v>
      </c>
      <c r="L5385" s="90" t="s">
        <v>582</v>
      </c>
      <c r="M5385" s="90"/>
      <c r="N5385" s="94" t="str">
        <f>IFERROR(VLOOKUP(A5385,'[2]CLASES-TEMPORADA 2022_2023-2023'!$A:$M,12,0),"")</f>
        <v/>
      </c>
      <c r="O5385" s="90" t="str">
        <f>IFERROR(VLOOKUP(A5385,'[2]CLASES-TEMPORADA 2022_2023-2023'!$A:$M,13,0),"")</f>
        <v/>
      </c>
    </row>
    <row r="5386" spans="1:15" s="95" customFormat="1" x14ac:dyDescent="0.2">
      <c r="A5386" s="116">
        <v>36340</v>
      </c>
      <c r="B5386" s="90" t="s">
        <v>8750</v>
      </c>
      <c r="C5386" s="90" t="s">
        <v>29</v>
      </c>
      <c r="D5386" s="90" t="s">
        <v>1406</v>
      </c>
      <c r="E5386" s="90" t="s">
        <v>4243</v>
      </c>
      <c r="F5386" s="90" t="s">
        <v>8466</v>
      </c>
      <c r="G5386" s="90" t="s">
        <v>18724</v>
      </c>
      <c r="H5386" s="90" t="s">
        <v>1115</v>
      </c>
      <c r="I5386" s="90" t="s">
        <v>1258</v>
      </c>
      <c r="J5386" s="116">
        <v>10333</v>
      </c>
      <c r="K5386" s="90" t="s">
        <v>1963</v>
      </c>
      <c r="L5386" s="90" t="s">
        <v>585</v>
      </c>
      <c r="M5386" s="90"/>
      <c r="N5386" s="94" t="str">
        <f>IFERROR(VLOOKUP(A5386,'[2]CLASES-TEMPORADA 2022_2023-2023'!$A:$M,12,0),"")</f>
        <v/>
      </c>
      <c r="O5386" s="90" t="str">
        <f>IFERROR(VLOOKUP(A5386,'[2]CLASES-TEMPORADA 2022_2023-2023'!$A:$M,13,0),"")</f>
        <v/>
      </c>
    </row>
    <row r="5387" spans="1:15" s="95" customFormat="1" x14ac:dyDescent="0.2">
      <c r="A5387" s="116">
        <v>36271</v>
      </c>
      <c r="B5387" s="90" t="s">
        <v>10851</v>
      </c>
      <c r="C5387" s="90" t="s">
        <v>2517</v>
      </c>
      <c r="D5387" s="90" t="s">
        <v>21</v>
      </c>
      <c r="E5387" s="90" t="s">
        <v>8467</v>
      </c>
      <c r="F5387" s="90" t="s">
        <v>8468</v>
      </c>
      <c r="G5387" s="90" t="s">
        <v>18725</v>
      </c>
      <c r="H5387" s="90" t="s">
        <v>1115</v>
      </c>
      <c r="I5387" s="90" t="s">
        <v>1063</v>
      </c>
      <c r="J5387" s="116">
        <v>10445</v>
      </c>
      <c r="K5387" s="90" t="s">
        <v>1963</v>
      </c>
      <c r="L5387" s="90" t="s">
        <v>593</v>
      </c>
      <c r="M5387" s="90"/>
      <c r="N5387" s="94" t="str">
        <f>IFERROR(VLOOKUP(A5387,'[2]CLASES-TEMPORADA 2022_2023-2023'!$A:$M,12,0),"")</f>
        <v/>
      </c>
      <c r="O5387" s="90" t="str">
        <f>IFERROR(VLOOKUP(A5387,'[2]CLASES-TEMPORADA 2022_2023-2023'!$A:$M,13,0),"")</f>
        <v/>
      </c>
    </row>
    <row r="5388" spans="1:15" s="95" customFormat="1" x14ac:dyDescent="0.2">
      <c r="A5388" s="116">
        <v>36264</v>
      </c>
      <c r="B5388" s="90" t="s">
        <v>10851</v>
      </c>
      <c r="C5388" s="90" t="s">
        <v>1717</v>
      </c>
      <c r="D5388" s="90" t="s">
        <v>1577</v>
      </c>
      <c r="E5388" s="90" t="s">
        <v>18726</v>
      </c>
      <c r="F5388" s="90" t="s">
        <v>4536</v>
      </c>
      <c r="G5388" s="90" t="s">
        <v>18727</v>
      </c>
      <c r="H5388" s="90" t="s">
        <v>1115</v>
      </c>
      <c r="I5388" s="90" t="s">
        <v>2258</v>
      </c>
      <c r="J5388" s="116">
        <v>10477</v>
      </c>
      <c r="K5388" s="90" t="s">
        <v>1963</v>
      </c>
      <c r="L5388" s="90" t="s">
        <v>591</v>
      </c>
      <c r="M5388" s="90"/>
      <c r="N5388" s="94" t="str">
        <f>IFERROR(VLOOKUP(A5388,'[2]CLASES-TEMPORADA 2022_2023-2023'!$A:$M,12,0),"")</f>
        <v/>
      </c>
      <c r="O5388" s="90" t="str">
        <f>IFERROR(VLOOKUP(A5388,'[2]CLASES-TEMPORADA 2022_2023-2023'!$A:$M,13,0),"")</f>
        <v/>
      </c>
    </row>
    <row r="5389" spans="1:15" s="95" customFormat="1" x14ac:dyDescent="0.2">
      <c r="A5389" s="116">
        <v>36257</v>
      </c>
      <c r="B5389" s="90" t="s">
        <v>8750</v>
      </c>
      <c r="C5389" s="90" t="s">
        <v>1715</v>
      </c>
      <c r="D5389" s="90"/>
      <c r="E5389" s="90" t="s">
        <v>2184</v>
      </c>
      <c r="F5389" s="90" t="s">
        <v>2980</v>
      </c>
      <c r="G5389" s="90" t="s">
        <v>18728</v>
      </c>
      <c r="H5389" s="90" t="s">
        <v>1115</v>
      </c>
      <c r="I5389" s="90" t="s">
        <v>1032</v>
      </c>
      <c r="J5389" s="116">
        <v>10224</v>
      </c>
      <c r="K5389" s="90" t="s">
        <v>2176</v>
      </c>
      <c r="L5389" s="90" t="s">
        <v>585</v>
      </c>
      <c r="M5389" s="90"/>
      <c r="N5389" s="94" t="str">
        <f>IFERROR(VLOOKUP(A5389,'[2]CLASES-TEMPORADA 2022_2023-2023'!$A:$M,12,0),"")</f>
        <v/>
      </c>
      <c r="O5389" s="90" t="str">
        <f>IFERROR(VLOOKUP(A5389,'[2]CLASES-TEMPORADA 2022_2023-2023'!$A:$M,13,0),"")</f>
        <v/>
      </c>
    </row>
    <row r="5390" spans="1:15" s="95" customFormat="1" x14ac:dyDescent="0.2">
      <c r="A5390" s="116">
        <v>36257</v>
      </c>
      <c r="B5390" s="90" t="s">
        <v>8750</v>
      </c>
      <c r="C5390" s="90" t="s">
        <v>1715</v>
      </c>
      <c r="D5390" s="90"/>
      <c r="E5390" s="90" t="s">
        <v>2184</v>
      </c>
      <c r="F5390" s="90" t="s">
        <v>2980</v>
      </c>
      <c r="G5390" s="90" t="s">
        <v>18729</v>
      </c>
      <c r="H5390" s="90" t="s">
        <v>1253</v>
      </c>
      <c r="I5390" s="90" t="s">
        <v>1032</v>
      </c>
      <c r="J5390" s="116">
        <v>10224</v>
      </c>
      <c r="K5390" s="90" t="s">
        <v>2176</v>
      </c>
      <c r="L5390" s="90" t="s">
        <v>585</v>
      </c>
      <c r="M5390" s="90"/>
      <c r="N5390" s="94" t="str">
        <f>IFERROR(VLOOKUP(A5390,'[2]CLASES-TEMPORADA 2022_2023-2023'!$A:$M,12,0),"")</f>
        <v/>
      </c>
      <c r="O5390" s="90" t="str">
        <f>IFERROR(VLOOKUP(A5390,'[2]CLASES-TEMPORADA 2022_2023-2023'!$A:$M,13,0),"")</f>
        <v/>
      </c>
    </row>
    <row r="5391" spans="1:15" s="95" customFormat="1" x14ac:dyDescent="0.2">
      <c r="A5391" s="116">
        <v>36251</v>
      </c>
      <c r="B5391" s="90" t="s">
        <v>8750</v>
      </c>
      <c r="C5391" s="90" t="s">
        <v>1714</v>
      </c>
      <c r="D5391" s="90" t="s">
        <v>1682</v>
      </c>
      <c r="E5391" s="90" t="s">
        <v>8469</v>
      </c>
      <c r="F5391" s="90" t="s">
        <v>8470</v>
      </c>
      <c r="G5391" s="90" t="s">
        <v>18730</v>
      </c>
      <c r="H5391" s="90" t="s">
        <v>1115</v>
      </c>
      <c r="I5391" s="90" t="s">
        <v>1249</v>
      </c>
      <c r="J5391" s="116">
        <v>10181</v>
      </c>
      <c r="K5391" s="90" t="s">
        <v>1963</v>
      </c>
      <c r="L5391" s="90" t="s">
        <v>583</v>
      </c>
      <c r="M5391" s="90"/>
      <c r="N5391" s="94" t="str">
        <f>IFERROR(VLOOKUP(A5391,'[2]CLASES-TEMPORADA 2022_2023-2023'!$A:$M,12,0),"")</f>
        <v/>
      </c>
      <c r="O5391" s="90" t="str">
        <f>IFERROR(VLOOKUP(A5391,'[2]CLASES-TEMPORADA 2022_2023-2023'!$A:$M,13,0),"")</f>
        <v/>
      </c>
    </row>
    <row r="5392" spans="1:15" s="95" customFormat="1" x14ac:dyDescent="0.2">
      <c r="A5392" s="116">
        <v>36212</v>
      </c>
      <c r="B5392" s="90" t="s">
        <v>8750</v>
      </c>
      <c r="C5392" s="90" t="s">
        <v>957</v>
      </c>
      <c r="D5392" s="90" t="s">
        <v>18731</v>
      </c>
      <c r="E5392" s="90" t="s">
        <v>1103</v>
      </c>
      <c r="F5392" s="90" t="s">
        <v>18732</v>
      </c>
      <c r="G5392" s="90" t="s">
        <v>18733</v>
      </c>
      <c r="H5392" s="90" t="s">
        <v>1115</v>
      </c>
      <c r="I5392" s="90" t="s">
        <v>1150</v>
      </c>
      <c r="J5392" s="116">
        <v>439</v>
      </c>
      <c r="K5392" s="90" t="s">
        <v>1963</v>
      </c>
      <c r="L5392" s="90" t="s">
        <v>583</v>
      </c>
      <c r="M5392" s="90"/>
      <c r="N5392" s="94" t="str">
        <f>IFERROR(VLOOKUP(A5392,'[2]CLASES-TEMPORADA 2022_2023-2023'!$A:$M,12,0),"")</f>
        <v/>
      </c>
      <c r="O5392" s="90" t="str">
        <f>IFERROR(VLOOKUP(A5392,'[2]CLASES-TEMPORADA 2022_2023-2023'!$A:$M,13,0),"")</f>
        <v/>
      </c>
    </row>
    <row r="5393" spans="1:15" s="95" customFormat="1" x14ac:dyDescent="0.2">
      <c r="A5393" s="116">
        <v>36181</v>
      </c>
      <c r="B5393" s="90" t="s">
        <v>8750</v>
      </c>
      <c r="C5393" s="90" t="s">
        <v>2042</v>
      </c>
      <c r="D5393" s="90" t="s">
        <v>51</v>
      </c>
      <c r="E5393" s="90" t="s">
        <v>3028</v>
      </c>
      <c r="F5393" s="90" t="s">
        <v>3029</v>
      </c>
      <c r="G5393" s="90" t="s">
        <v>18734</v>
      </c>
      <c r="H5393" s="90" t="s">
        <v>1115</v>
      </c>
      <c r="I5393" s="90" t="s">
        <v>928</v>
      </c>
      <c r="J5393" s="116">
        <v>109</v>
      </c>
      <c r="K5393" s="90" t="s">
        <v>2176</v>
      </c>
      <c r="L5393" s="90" t="s">
        <v>585</v>
      </c>
      <c r="M5393" s="90"/>
      <c r="N5393" s="94" t="str">
        <f>IFERROR(VLOOKUP(A5393,'[2]CLASES-TEMPORADA 2022_2023-2023'!$A:$M,12,0),"")</f>
        <v/>
      </c>
      <c r="O5393" s="90" t="str">
        <f>IFERROR(VLOOKUP(A5393,'[2]CLASES-TEMPORADA 2022_2023-2023'!$A:$M,13,0),"")</f>
        <v/>
      </c>
    </row>
    <row r="5394" spans="1:15" s="95" customFormat="1" x14ac:dyDescent="0.2">
      <c r="A5394" s="116">
        <v>36158</v>
      </c>
      <c r="B5394" s="90" t="s">
        <v>8750</v>
      </c>
      <c r="C5394" s="90" t="s">
        <v>31</v>
      </c>
      <c r="D5394" s="90" t="s">
        <v>2600</v>
      </c>
      <c r="E5394" s="90" t="s">
        <v>3038</v>
      </c>
      <c r="F5394" s="90" t="s">
        <v>3039</v>
      </c>
      <c r="G5394" s="90" t="s">
        <v>18735</v>
      </c>
      <c r="H5394" s="90" t="s">
        <v>1115</v>
      </c>
      <c r="I5394" s="90" t="s">
        <v>1000</v>
      </c>
      <c r="J5394" s="116">
        <v>10039</v>
      </c>
      <c r="K5394" s="90" t="s">
        <v>2071</v>
      </c>
      <c r="L5394" s="90" t="s">
        <v>583</v>
      </c>
      <c r="M5394" s="90"/>
      <c r="N5394" s="94" t="str">
        <f>IFERROR(VLOOKUP(A5394,'[2]CLASES-TEMPORADA 2022_2023-2023'!$A:$M,12,0),"")</f>
        <v/>
      </c>
      <c r="O5394" s="90" t="str">
        <f>IFERROR(VLOOKUP(A5394,'[2]CLASES-TEMPORADA 2022_2023-2023'!$A:$M,13,0),"")</f>
        <v/>
      </c>
    </row>
    <row r="5395" spans="1:15" s="95" customFormat="1" x14ac:dyDescent="0.2">
      <c r="A5395" s="116">
        <v>36146</v>
      </c>
      <c r="B5395" s="90" t="s">
        <v>8750</v>
      </c>
      <c r="C5395" s="90" t="s">
        <v>118</v>
      </c>
      <c r="D5395" s="90" t="s">
        <v>8471</v>
      </c>
      <c r="E5395" s="90" t="s">
        <v>6849</v>
      </c>
      <c r="F5395" s="90" t="s">
        <v>8472</v>
      </c>
      <c r="G5395" s="90" t="s">
        <v>18736</v>
      </c>
      <c r="H5395" s="90" t="s">
        <v>1115</v>
      </c>
      <c r="I5395" s="90" t="s">
        <v>2495</v>
      </c>
      <c r="J5395" s="116">
        <v>10193</v>
      </c>
      <c r="K5395" s="90" t="s">
        <v>1963</v>
      </c>
      <c r="L5395" s="90" t="s">
        <v>588</v>
      </c>
      <c r="M5395" s="90"/>
      <c r="N5395" s="94" t="str">
        <f>IFERROR(VLOOKUP(A5395,'[2]CLASES-TEMPORADA 2022_2023-2023'!$A:$M,12,0),"")</f>
        <v/>
      </c>
      <c r="O5395" s="90" t="str">
        <f>IFERROR(VLOOKUP(A5395,'[2]CLASES-TEMPORADA 2022_2023-2023'!$A:$M,13,0),"")</f>
        <v/>
      </c>
    </row>
    <row r="5396" spans="1:15" s="95" customFormat="1" x14ac:dyDescent="0.2">
      <c r="A5396" s="116">
        <v>36124</v>
      </c>
      <c r="B5396" s="90" t="s">
        <v>8750</v>
      </c>
      <c r="C5396" s="90" t="s">
        <v>1711</v>
      </c>
      <c r="D5396" s="90"/>
      <c r="E5396" s="90" t="s">
        <v>8473</v>
      </c>
      <c r="F5396" s="90" t="s">
        <v>8474</v>
      </c>
      <c r="G5396" s="90" t="s">
        <v>18737</v>
      </c>
      <c r="H5396" s="90" t="s">
        <v>1115</v>
      </c>
      <c r="I5396" s="90" t="s">
        <v>1248</v>
      </c>
      <c r="J5396" s="116">
        <v>349</v>
      </c>
      <c r="K5396" s="90" t="s">
        <v>2165</v>
      </c>
      <c r="L5396" s="90" t="s">
        <v>593</v>
      </c>
      <c r="M5396" s="90"/>
      <c r="N5396" s="94" t="str">
        <f>IFERROR(VLOOKUP(A5396,'[2]CLASES-TEMPORADA 2022_2023-2023'!$A:$M,12,0),"")</f>
        <v/>
      </c>
      <c r="O5396" s="90" t="str">
        <f>IFERROR(VLOOKUP(A5396,'[2]CLASES-TEMPORADA 2022_2023-2023'!$A:$M,13,0),"")</f>
        <v/>
      </c>
    </row>
    <row r="5397" spans="1:15" s="95" customFormat="1" x14ac:dyDescent="0.2">
      <c r="A5397" s="116">
        <v>35992</v>
      </c>
      <c r="B5397" s="90" t="s">
        <v>10851</v>
      </c>
      <c r="C5397" s="90" t="s">
        <v>8475</v>
      </c>
      <c r="D5397" s="90" t="s">
        <v>8476</v>
      </c>
      <c r="E5397" s="90" t="s">
        <v>8477</v>
      </c>
      <c r="F5397" s="90" t="s">
        <v>8478</v>
      </c>
      <c r="G5397" s="90" t="s">
        <v>18738</v>
      </c>
      <c r="H5397" s="90" t="s">
        <v>1115</v>
      </c>
      <c r="I5397" s="90" t="s">
        <v>11828</v>
      </c>
      <c r="J5397" s="116">
        <v>10485</v>
      </c>
      <c r="K5397" s="90" t="s">
        <v>1963</v>
      </c>
      <c r="L5397" s="90" t="s">
        <v>585</v>
      </c>
      <c r="M5397" s="90"/>
      <c r="N5397" s="94" t="str">
        <f>IFERROR(VLOOKUP(A5397,'[2]CLASES-TEMPORADA 2022_2023-2023'!$A:$M,12,0),"")</f>
        <v/>
      </c>
      <c r="O5397" s="90" t="str">
        <f>IFERROR(VLOOKUP(A5397,'[2]CLASES-TEMPORADA 2022_2023-2023'!$A:$M,13,0),"")</f>
        <v/>
      </c>
    </row>
    <row r="5398" spans="1:15" s="95" customFormat="1" x14ac:dyDescent="0.2">
      <c r="A5398" s="116">
        <v>35959</v>
      </c>
      <c r="B5398" s="90" t="s">
        <v>8750</v>
      </c>
      <c r="C5398" s="90" t="s">
        <v>3117</v>
      </c>
      <c r="D5398" s="90" t="s">
        <v>2351</v>
      </c>
      <c r="E5398" s="90" t="s">
        <v>18739</v>
      </c>
      <c r="F5398" s="90" t="s">
        <v>5295</v>
      </c>
      <c r="G5398" s="90" t="s">
        <v>18740</v>
      </c>
      <c r="H5398" s="90" t="s">
        <v>1115</v>
      </c>
      <c r="I5398" s="90" t="s">
        <v>3119</v>
      </c>
      <c r="J5398" s="116">
        <v>733</v>
      </c>
      <c r="K5398" s="90" t="s">
        <v>1963</v>
      </c>
      <c r="L5398" s="90" t="s">
        <v>602</v>
      </c>
      <c r="M5398" s="90"/>
      <c r="N5398" s="94" t="str">
        <f>IFERROR(VLOOKUP(A5398,'[2]CLASES-TEMPORADA 2022_2023-2023'!$A:$M,12,0),"")</f>
        <v/>
      </c>
      <c r="O5398" s="90" t="str">
        <f>IFERROR(VLOOKUP(A5398,'[2]CLASES-TEMPORADA 2022_2023-2023'!$A:$M,13,0),"")</f>
        <v/>
      </c>
    </row>
    <row r="5399" spans="1:15" s="95" customFormat="1" x14ac:dyDescent="0.2">
      <c r="A5399" s="116">
        <v>35846</v>
      </c>
      <c r="B5399" s="90" t="s">
        <v>8750</v>
      </c>
      <c r="C5399" s="90" t="s">
        <v>1413</v>
      </c>
      <c r="D5399" s="90" t="s">
        <v>1414</v>
      </c>
      <c r="E5399" s="90" t="s">
        <v>48</v>
      </c>
      <c r="F5399" s="90" t="s">
        <v>7237</v>
      </c>
      <c r="G5399" s="90" t="s">
        <v>18741</v>
      </c>
      <c r="H5399" s="90" t="s">
        <v>1253</v>
      </c>
      <c r="I5399" s="90" t="s">
        <v>14973</v>
      </c>
      <c r="J5399" s="116">
        <v>317</v>
      </c>
      <c r="K5399" s="90" t="s">
        <v>1963</v>
      </c>
      <c r="L5399" s="90" t="s">
        <v>185</v>
      </c>
      <c r="M5399" s="90"/>
      <c r="N5399" s="94" t="str">
        <f>IFERROR(VLOOKUP(A5399,'[2]CLASES-TEMPORADA 2022_2023-2023'!$A:$M,12,0),"")</f>
        <v/>
      </c>
      <c r="O5399" s="90" t="str">
        <f>IFERROR(VLOOKUP(A5399,'[2]CLASES-TEMPORADA 2022_2023-2023'!$A:$M,13,0),"")</f>
        <v/>
      </c>
    </row>
    <row r="5400" spans="1:15" s="95" customFormat="1" x14ac:dyDescent="0.2">
      <c r="A5400" s="116">
        <v>35626</v>
      </c>
      <c r="B5400" s="90" t="s">
        <v>8750</v>
      </c>
      <c r="C5400" s="90" t="s">
        <v>3335</v>
      </c>
      <c r="D5400" s="90" t="s">
        <v>1316</v>
      </c>
      <c r="E5400" s="90" t="s">
        <v>24</v>
      </c>
      <c r="F5400" s="90" t="s">
        <v>7197</v>
      </c>
      <c r="G5400" s="90" t="s">
        <v>18742</v>
      </c>
      <c r="H5400" s="90" t="s">
        <v>1115</v>
      </c>
      <c r="I5400" s="90" t="s">
        <v>921</v>
      </c>
      <c r="J5400" s="116">
        <v>78</v>
      </c>
      <c r="K5400" s="90" t="s">
        <v>1963</v>
      </c>
      <c r="L5400" s="90" t="s">
        <v>583</v>
      </c>
      <c r="M5400" s="90"/>
      <c r="N5400" s="94" t="str">
        <f>IFERROR(VLOOKUP(A5400,'[2]CLASES-TEMPORADA 2022_2023-2023'!$A:$M,12,0),"")</f>
        <v/>
      </c>
      <c r="O5400" s="90" t="str">
        <f>IFERROR(VLOOKUP(A5400,'[2]CLASES-TEMPORADA 2022_2023-2023'!$A:$M,13,0),"")</f>
        <v/>
      </c>
    </row>
    <row r="5401" spans="1:15" s="95" customFormat="1" x14ac:dyDescent="0.2">
      <c r="A5401" s="116">
        <v>35625</v>
      </c>
      <c r="B5401" s="90" t="s">
        <v>8750</v>
      </c>
      <c r="C5401" s="90" t="s">
        <v>8479</v>
      </c>
      <c r="D5401" s="90" t="s">
        <v>1622</v>
      </c>
      <c r="E5401" s="90" t="s">
        <v>54</v>
      </c>
      <c r="F5401" s="90" t="s">
        <v>8480</v>
      </c>
      <c r="G5401" s="90" t="s">
        <v>18743</v>
      </c>
      <c r="H5401" s="90" t="s">
        <v>1115</v>
      </c>
      <c r="I5401" s="90" t="s">
        <v>1152</v>
      </c>
      <c r="J5401" s="116">
        <v>62</v>
      </c>
      <c r="K5401" s="90" t="s">
        <v>1963</v>
      </c>
      <c r="L5401" s="90" t="s">
        <v>588</v>
      </c>
      <c r="M5401" s="90"/>
      <c r="N5401" s="94" t="str">
        <f>IFERROR(VLOOKUP(A5401,'[2]CLASES-TEMPORADA 2022_2023-2023'!$A:$M,12,0),"")</f>
        <v/>
      </c>
      <c r="O5401" s="90" t="str">
        <f>IFERROR(VLOOKUP(A5401,'[2]CLASES-TEMPORADA 2022_2023-2023'!$A:$M,13,0),"")</f>
        <v/>
      </c>
    </row>
    <row r="5402" spans="1:15" s="95" customFormat="1" x14ac:dyDescent="0.2">
      <c r="A5402" s="116">
        <v>35595</v>
      </c>
      <c r="B5402" s="90" t="s">
        <v>8750</v>
      </c>
      <c r="C5402" s="90" t="s">
        <v>1707</v>
      </c>
      <c r="D5402" s="90" t="s">
        <v>1708</v>
      </c>
      <c r="E5402" s="90" t="s">
        <v>64</v>
      </c>
      <c r="F5402" s="90" t="s">
        <v>8481</v>
      </c>
      <c r="G5402" s="90" t="s">
        <v>18744</v>
      </c>
      <c r="H5402" s="90" t="s">
        <v>1115</v>
      </c>
      <c r="I5402" s="90" t="s">
        <v>921</v>
      </c>
      <c r="J5402" s="116">
        <v>78</v>
      </c>
      <c r="K5402" s="90" t="s">
        <v>1963</v>
      </c>
      <c r="L5402" s="90" t="s">
        <v>583</v>
      </c>
      <c r="M5402" s="90"/>
      <c r="N5402" s="94" t="str">
        <f>IFERROR(VLOOKUP(A5402,'[2]CLASES-TEMPORADA 2022_2023-2023'!$A:$M,12,0),"")</f>
        <v/>
      </c>
      <c r="O5402" s="90" t="str">
        <f>IFERROR(VLOOKUP(A5402,'[2]CLASES-TEMPORADA 2022_2023-2023'!$A:$M,13,0),"")</f>
        <v/>
      </c>
    </row>
    <row r="5403" spans="1:15" s="95" customFormat="1" x14ac:dyDescent="0.2">
      <c r="A5403" s="116">
        <v>35561</v>
      </c>
      <c r="B5403" s="90" t="s">
        <v>10851</v>
      </c>
      <c r="C5403" s="90" t="s">
        <v>1081</v>
      </c>
      <c r="D5403" s="90" t="s">
        <v>1706</v>
      </c>
      <c r="E5403" s="90" t="s">
        <v>4247</v>
      </c>
      <c r="F5403" s="90" t="s">
        <v>6929</v>
      </c>
      <c r="G5403" s="90" t="s">
        <v>18745</v>
      </c>
      <c r="H5403" s="90" t="s">
        <v>1115</v>
      </c>
      <c r="I5403" s="90" t="s">
        <v>1020</v>
      </c>
      <c r="J5403" s="116">
        <v>10163</v>
      </c>
      <c r="K5403" s="90" t="s">
        <v>1963</v>
      </c>
      <c r="L5403" s="90" t="s">
        <v>599</v>
      </c>
      <c r="M5403" s="90"/>
      <c r="N5403" s="94" t="str">
        <f>IFERROR(VLOOKUP(A5403,'[2]CLASES-TEMPORADA 2022_2023-2023'!$A:$M,12,0),"")</f>
        <v/>
      </c>
      <c r="O5403" s="90" t="str">
        <f>IFERROR(VLOOKUP(A5403,'[2]CLASES-TEMPORADA 2022_2023-2023'!$A:$M,13,0),"")</f>
        <v/>
      </c>
    </row>
    <row r="5404" spans="1:15" s="95" customFormat="1" x14ac:dyDescent="0.2">
      <c r="A5404" s="116">
        <v>35526</v>
      </c>
      <c r="B5404" s="90" t="s">
        <v>8750</v>
      </c>
      <c r="C5404" s="90" t="s">
        <v>1671</v>
      </c>
      <c r="D5404" s="90" t="s">
        <v>84</v>
      </c>
      <c r="E5404" s="90" t="s">
        <v>8482</v>
      </c>
      <c r="F5404" s="90" t="s">
        <v>8483</v>
      </c>
      <c r="G5404" s="90" t="s">
        <v>18746</v>
      </c>
      <c r="H5404" s="90" t="s">
        <v>1115</v>
      </c>
      <c r="I5404" s="90" t="s">
        <v>1246</v>
      </c>
      <c r="J5404" s="116">
        <v>245</v>
      </c>
      <c r="K5404" s="90" t="s">
        <v>1963</v>
      </c>
      <c r="L5404" s="90" t="s">
        <v>588</v>
      </c>
      <c r="M5404" s="90"/>
      <c r="N5404" s="94" t="str">
        <f>IFERROR(VLOOKUP(A5404,'[2]CLASES-TEMPORADA 2022_2023-2023'!$A:$M,12,0),"")</f>
        <v/>
      </c>
      <c r="O5404" s="90" t="str">
        <f>IFERROR(VLOOKUP(A5404,'[2]CLASES-TEMPORADA 2022_2023-2023'!$A:$M,13,0),"")</f>
        <v/>
      </c>
    </row>
    <row r="5405" spans="1:15" s="95" customFormat="1" x14ac:dyDescent="0.2">
      <c r="A5405" s="116">
        <v>35401</v>
      </c>
      <c r="B5405" s="90" t="s">
        <v>8750</v>
      </c>
      <c r="C5405" s="90" t="s">
        <v>56</v>
      </c>
      <c r="D5405" s="90" t="s">
        <v>46</v>
      </c>
      <c r="E5405" s="90" t="s">
        <v>57</v>
      </c>
      <c r="F5405" s="90" t="s">
        <v>8484</v>
      </c>
      <c r="G5405" s="90" t="s">
        <v>18747</v>
      </c>
      <c r="H5405" s="90" t="s">
        <v>1115</v>
      </c>
      <c r="I5405" s="90" t="s">
        <v>1093</v>
      </c>
      <c r="J5405" s="116">
        <v>519</v>
      </c>
      <c r="K5405" s="90" t="s">
        <v>1963</v>
      </c>
      <c r="L5405" s="90" t="s">
        <v>583</v>
      </c>
      <c r="M5405" s="90"/>
      <c r="N5405" s="94" t="str">
        <f>IFERROR(VLOOKUP(A5405,'[2]CLASES-TEMPORADA 2022_2023-2023'!$A:$M,12,0),"")</f>
        <v/>
      </c>
      <c r="O5405" s="90" t="str">
        <f>IFERROR(VLOOKUP(A5405,'[2]CLASES-TEMPORADA 2022_2023-2023'!$A:$M,13,0),"")</f>
        <v/>
      </c>
    </row>
    <row r="5406" spans="1:15" s="95" customFormat="1" x14ac:dyDescent="0.2">
      <c r="A5406" s="116">
        <v>35395</v>
      </c>
      <c r="B5406" s="90" t="s">
        <v>8750</v>
      </c>
      <c r="C5406" s="90" t="s">
        <v>4594</v>
      </c>
      <c r="D5406" s="90" t="s">
        <v>84</v>
      </c>
      <c r="E5406" s="90" t="s">
        <v>957</v>
      </c>
      <c r="F5406" s="90" t="s">
        <v>18748</v>
      </c>
      <c r="G5406" s="90" t="s">
        <v>18749</v>
      </c>
      <c r="H5406" s="90" t="s">
        <v>1115</v>
      </c>
      <c r="I5406" s="90" t="s">
        <v>11351</v>
      </c>
      <c r="J5406" s="116">
        <v>10411</v>
      </c>
      <c r="K5406" s="90" t="s">
        <v>1963</v>
      </c>
      <c r="L5406" s="90" t="s">
        <v>520</v>
      </c>
      <c r="M5406" s="90"/>
      <c r="N5406" s="94" t="str">
        <f>IFERROR(VLOOKUP(A5406,'[2]CLASES-TEMPORADA 2022_2023-2023'!$A:$M,12,0),"")</f>
        <v/>
      </c>
      <c r="O5406" s="90" t="str">
        <f>IFERROR(VLOOKUP(A5406,'[2]CLASES-TEMPORADA 2022_2023-2023'!$A:$M,13,0),"")</f>
        <v/>
      </c>
    </row>
    <row r="5407" spans="1:15" s="95" customFormat="1" x14ac:dyDescent="0.2">
      <c r="A5407" s="116">
        <v>35170</v>
      </c>
      <c r="B5407" s="90" t="s">
        <v>8750</v>
      </c>
      <c r="C5407" s="90" t="s">
        <v>1061</v>
      </c>
      <c r="D5407" s="90" t="s">
        <v>1062</v>
      </c>
      <c r="E5407" s="90" t="s">
        <v>94</v>
      </c>
      <c r="F5407" s="90" t="s">
        <v>3369</v>
      </c>
      <c r="G5407" s="90" t="s">
        <v>18750</v>
      </c>
      <c r="H5407" s="90" t="s">
        <v>1115</v>
      </c>
      <c r="I5407" s="90" t="s">
        <v>1063</v>
      </c>
      <c r="J5407" s="116">
        <v>10445</v>
      </c>
      <c r="K5407" s="90" t="s">
        <v>1963</v>
      </c>
      <c r="L5407" s="90" t="s">
        <v>593</v>
      </c>
      <c r="M5407" s="90"/>
      <c r="N5407" s="94">
        <f>IFERROR(VLOOKUP(A5407,'[2]CLASES-TEMPORADA 2022_2023-2023'!$A:$M,12,0),"")</f>
        <v>-1</v>
      </c>
      <c r="O5407" s="90">
        <f>IFERROR(VLOOKUP(A5407,'[2]CLASES-TEMPORADA 2022_2023-2023'!$A:$M,13,0),"")</f>
        <v>0</v>
      </c>
    </row>
    <row r="5408" spans="1:15" s="95" customFormat="1" x14ac:dyDescent="0.2">
      <c r="A5408" s="116">
        <v>35106</v>
      </c>
      <c r="B5408" s="90" t="s">
        <v>8750</v>
      </c>
      <c r="C5408" s="90" t="s">
        <v>1704</v>
      </c>
      <c r="D5408" s="90" t="s">
        <v>1705</v>
      </c>
      <c r="E5408" s="90" t="s">
        <v>48</v>
      </c>
      <c r="F5408" s="90" t="s">
        <v>8485</v>
      </c>
      <c r="G5408" s="90" t="s">
        <v>18751</v>
      </c>
      <c r="H5408" s="90" t="s">
        <v>1115</v>
      </c>
      <c r="I5408" s="90" t="s">
        <v>935</v>
      </c>
      <c r="J5408" s="116">
        <v>233</v>
      </c>
      <c r="K5408" s="90" t="s">
        <v>2099</v>
      </c>
      <c r="L5408" s="90" t="s">
        <v>520</v>
      </c>
      <c r="M5408" s="90"/>
      <c r="N5408" s="94" t="str">
        <f>IFERROR(VLOOKUP(A5408,'[2]CLASES-TEMPORADA 2022_2023-2023'!$A:$M,12,0),"")</f>
        <v/>
      </c>
      <c r="O5408" s="90" t="str">
        <f>IFERROR(VLOOKUP(A5408,'[2]CLASES-TEMPORADA 2022_2023-2023'!$A:$M,13,0),"")</f>
        <v/>
      </c>
    </row>
    <row r="5409" spans="1:15" s="95" customFormat="1" x14ac:dyDescent="0.2">
      <c r="A5409" s="116">
        <v>34961</v>
      </c>
      <c r="B5409" s="90" t="s">
        <v>8750</v>
      </c>
      <c r="C5409" s="90" t="s">
        <v>2195</v>
      </c>
      <c r="D5409" s="90" t="s">
        <v>86</v>
      </c>
      <c r="E5409" s="90" t="s">
        <v>3394</v>
      </c>
      <c r="F5409" s="90" t="s">
        <v>3395</v>
      </c>
      <c r="G5409" s="90" t="s">
        <v>18752</v>
      </c>
      <c r="H5409" s="90" t="s">
        <v>1115</v>
      </c>
      <c r="I5409" s="90" t="s">
        <v>1123</v>
      </c>
      <c r="J5409" s="116">
        <v>87</v>
      </c>
      <c r="K5409" s="90" t="s">
        <v>2071</v>
      </c>
      <c r="L5409" s="90" t="s">
        <v>627</v>
      </c>
      <c r="M5409" s="90"/>
      <c r="N5409" s="94" t="str">
        <f>IFERROR(VLOOKUP(A5409,'[2]CLASES-TEMPORADA 2022_2023-2023'!$A:$M,12,0),"")</f>
        <v/>
      </c>
      <c r="O5409" s="90" t="str">
        <f>IFERROR(VLOOKUP(A5409,'[2]CLASES-TEMPORADA 2022_2023-2023'!$A:$M,13,0),"")</f>
        <v/>
      </c>
    </row>
    <row r="5410" spans="1:15" s="95" customFormat="1" x14ac:dyDescent="0.2">
      <c r="A5410" s="116">
        <v>34923</v>
      </c>
      <c r="B5410" s="90" t="s">
        <v>8750</v>
      </c>
      <c r="C5410" s="90" t="s">
        <v>25</v>
      </c>
      <c r="D5410" s="90" t="s">
        <v>102</v>
      </c>
      <c r="E5410" s="90" t="s">
        <v>45</v>
      </c>
      <c r="F5410" s="90" t="s">
        <v>3408</v>
      </c>
      <c r="G5410" s="90" t="s">
        <v>18753</v>
      </c>
      <c r="H5410" s="90" t="s">
        <v>1115</v>
      </c>
      <c r="I5410" s="90" t="s">
        <v>915</v>
      </c>
      <c r="J5410" s="116">
        <v>37</v>
      </c>
      <c r="K5410" s="90" t="s">
        <v>1963</v>
      </c>
      <c r="L5410" s="90" t="s">
        <v>185</v>
      </c>
      <c r="M5410" s="90"/>
      <c r="N5410" s="94" t="str">
        <f>IFERROR(VLOOKUP(A5410,'[2]CLASES-TEMPORADA 2022_2023-2023'!$A:$M,12,0),"")</f>
        <v/>
      </c>
      <c r="O5410" s="90" t="str">
        <f>IFERROR(VLOOKUP(A5410,'[2]CLASES-TEMPORADA 2022_2023-2023'!$A:$M,13,0),"")</f>
        <v/>
      </c>
    </row>
    <row r="5411" spans="1:15" s="95" customFormat="1" x14ac:dyDescent="0.2">
      <c r="A5411" s="116">
        <v>34858</v>
      </c>
      <c r="B5411" s="90" t="s">
        <v>8750</v>
      </c>
      <c r="C5411" s="90" t="s">
        <v>1619</v>
      </c>
      <c r="D5411" s="90" t="s">
        <v>91</v>
      </c>
      <c r="E5411" s="90" t="s">
        <v>8486</v>
      </c>
      <c r="F5411" s="90" t="s">
        <v>8487</v>
      </c>
      <c r="G5411" s="90" t="s">
        <v>18754</v>
      </c>
      <c r="H5411" s="90" t="s">
        <v>1115</v>
      </c>
      <c r="I5411" s="90" t="s">
        <v>921</v>
      </c>
      <c r="J5411" s="116">
        <v>78</v>
      </c>
      <c r="K5411" s="90" t="s">
        <v>2071</v>
      </c>
      <c r="L5411" s="90" t="s">
        <v>583</v>
      </c>
      <c r="M5411" s="90"/>
      <c r="N5411" s="94" t="str">
        <f>IFERROR(VLOOKUP(A5411,'[2]CLASES-TEMPORADA 2022_2023-2023'!$A:$M,12,0),"")</f>
        <v/>
      </c>
      <c r="O5411" s="90" t="str">
        <f>IFERROR(VLOOKUP(A5411,'[2]CLASES-TEMPORADA 2022_2023-2023'!$A:$M,13,0),"")</f>
        <v/>
      </c>
    </row>
    <row r="5412" spans="1:15" s="95" customFormat="1" x14ac:dyDescent="0.2">
      <c r="A5412" s="116">
        <v>34678</v>
      </c>
      <c r="B5412" s="90" t="s">
        <v>8750</v>
      </c>
      <c r="C5412" s="90" t="s">
        <v>46</v>
      </c>
      <c r="D5412" s="90" t="s">
        <v>1878</v>
      </c>
      <c r="E5412" s="90" t="s">
        <v>2869</v>
      </c>
      <c r="F5412" s="90" t="s">
        <v>3456</v>
      </c>
      <c r="G5412" s="90" t="s">
        <v>18755</v>
      </c>
      <c r="H5412" s="90" t="s">
        <v>1115</v>
      </c>
      <c r="I5412" s="90" t="s">
        <v>1150</v>
      </c>
      <c r="J5412" s="116">
        <v>439</v>
      </c>
      <c r="K5412" s="90" t="s">
        <v>1963</v>
      </c>
      <c r="L5412" s="90" t="s">
        <v>583</v>
      </c>
      <c r="M5412" s="90"/>
      <c r="N5412" s="94" t="str">
        <f>IFERROR(VLOOKUP(A5412,'[2]CLASES-TEMPORADA 2022_2023-2023'!$A:$M,12,0),"")</f>
        <v/>
      </c>
      <c r="O5412" s="90" t="str">
        <f>IFERROR(VLOOKUP(A5412,'[2]CLASES-TEMPORADA 2022_2023-2023'!$A:$M,13,0),"")</f>
        <v/>
      </c>
    </row>
    <row r="5413" spans="1:15" s="95" customFormat="1" x14ac:dyDescent="0.2">
      <c r="A5413" s="116">
        <v>34652</v>
      </c>
      <c r="B5413" s="90" t="s">
        <v>8750</v>
      </c>
      <c r="C5413" s="90" t="s">
        <v>53</v>
      </c>
      <c r="D5413" s="90" t="s">
        <v>8488</v>
      </c>
      <c r="E5413" s="90" t="s">
        <v>1379</v>
      </c>
      <c r="F5413" s="90" t="s">
        <v>8489</v>
      </c>
      <c r="G5413" s="90" t="s">
        <v>18756</v>
      </c>
      <c r="H5413" s="90" t="s">
        <v>1115</v>
      </c>
      <c r="I5413" s="90" t="s">
        <v>1069</v>
      </c>
      <c r="J5413" s="116">
        <v>10440</v>
      </c>
      <c r="K5413" s="90" t="s">
        <v>1963</v>
      </c>
      <c r="L5413" s="90" t="s">
        <v>582</v>
      </c>
      <c r="M5413" s="90"/>
      <c r="N5413" s="94" t="str">
        <f>IFERROR(VLOOKUP(A5413,'[2]CLASES-TEMPORADA 2022_2023-2023'!$A:$M,12,0),"")</f>
        <v/>
      </c>
      <c r="O5413" s="90" t="str">
        <f>IFERROR(VLOOKUP(A5413,'[2]CLASES-TEMPORADA 2022_2023-2023'!$A:$M,13,0),"")</f>
        <v/>
      </c>
    </row>
    <row r="5414" spans="1:15" s="95" customFormat="1" x14ac:dyDescent="0.2">
      <c r="A5414" s="116">
        <v>34651</v>
      </c>
      <c r="B5414" s="90" t="s">
        <v>8750</v>
      </c>
      <c r="C5414" s="90" t="s">
        <v>8490</v>
      </c>
      <c r="D5414" s="90" t="s">
        <v>26</v>
      </c>
      <c r="E5414" s="90" t="s">
        <v>75</v>
      </c>
      <c r="F5414" s="90" t="s">
        <v>8489</v>
      </c>
      <c r="G5414" s="90" t="s">
        <v>18757</v>
      </c>
      <c r="H5414" s="90" t="s">
        <v>1115</v>
      </c>
      <c r="I5414" s="90" t="s">
        <v>1069</v>
      </c>
      <c r="J5414" s="116">
        <v>10440</v>
      </c>
      <c r="K5414" s="90" t="s">
        <v>1963</v>
      </c>
      <c r="L5414" s="90" t="s">
        <v>582</v>
      </c>
      <c r="M5414" s="90"/>
      <c r="N5414" s="94" t="str">
        <f>IFERROR(VLOOKUP(A5414,'[2]CLASES-TEMPORADA 2022_2023-2023'!$A:$M,12,0),"")</f>
        <v/>
      </c>
      <c r="O5414" s="90" t="str">
        <f>IFERROR(VLOOKUP(A5414,'[2]CLASES-TEMPORADA 2022_2023-2023'!$A:$M,13,0),"")</f>
        <v/>
      </c>
    </row>
    <row r="5415" spans="1:15" s="95" customFormat="1" x14ac:dyDescent="0.2">
      <c r="A5415" s="116">
        <v>34603</v>
      </c>
      <c r="B5415" s="90" t="s">
        <v>8750</v>
      </c>
      <c r="C5415" s="90" t="s">
        <v>1067</v>
      </c>
      <c r="D5415" s="90" t="s">
        <v>1068</v>
      </c>
      <c r="E5415" s="90" t="s">
        <v>119</v>
      </c>
      <c r="F5415" s="90" t="s">
        <v>8491</v>
      </c>
      <c r="G5415" s="90" t="s">
        <v>18758</v>
      </c>
      <c r="H5415" s="90" t="s">
        <v>1115</v>
      </c>
      <c r="I5415" s="90" t="s">
        <v>1069</v>
      </c>
      <c r="J5415" s="116">
        <v>10440</v>
      </c>
      <c r="K5415" s="90" t="s">
        <v>1963</v>
      </c>
      <c r="L5415" s="90" t="s">
        <v>582</v>
      </c>
      <c r="M5415" s="90"/>
      <c r="N5415" s="94">
        <f>IFERROR(VLOOKUP(A5415,'[2]CLASES-TEMPORADA 2022_2023-2023'!$A:$M,12,0),"")</f>
        <v>-1</v>
      </c>
      <c r="O5415" s="90" t="str">
        <f>IFERROR(VLOOKUP(A5415,'[2]CLASES-TEMPORADA 2022_2023-2023'!$A:$M,13,0),"")</f>
        <v>NUE</v>
      </c>
    </row>
    <row r="5416" spans="1:15" s="95" customFormat="1" x14ac:dyDescent="0.2">
      <c r="A5416" s="116">
        <v>34479</v>
      </c>
      <c r="B5416" s="90" t="s">
        <v>8750</v>
      </c>
      <c r="C5416" s="90" t="s">
        <v>31</v>
      </c>
      <c r="D5416" s="90" t="s">
        <v>84</v>
      </c>
      <c r="E5416" s="90" t="s">
        <v>126</v>
      </c>
      <c r="F5416" s="90" t="s">
        <v>18759</v>
      </c>
      <c r="G5416" s="90" t="s">
        <v>18760</v>
      </c>
      <c r="H5416" s="90" t="s">
        <v>1115</v>
      </c>
      <c r="I5416" s="90" t="s">
        <v>673</v>
      </c>
      <c r="J5416" s="116">
        <v>10202</v>
      </c>
      <c r="K5416" s="90" t="s">
        <v>1963</v>
      </c>
      <c r="L5416" s="90" t="s">
        <v>583</v>
      </c>
      <c r="M5416" s="90"/>
      <c r="N5416" s="94" t="str">
        <f>IFERROR(VLOOKUP(A5416,'[2]CLASES-TEMPORADA 2022_2023-2023'!$A:$M,12,0),"")</f>
        <v/>
      </c>
      <c r="O5416" s="90" t="str">
        <f>IFERROR(VLOOKUP(A5416,'[2]CLASES-TEMPORADA 2022_2023-2023'!$A:$M,13,0),"")</f>
        <v/>
      </c>
    </row>
    <row r="5417" spans="1:15" s="95" customFormat="1" x14ac:dyDescent="0.2">
      <c r="A5417" s="116">
        <v>34432</v>
      </c>
      <c r="B5417" s="90" t="s">
        <v>8750</v>
      </c>
      <c r="C5417" s="90" t="s">
        <v>1405</v>
      </c>
      <c r="D5417" s="90" t="s">
        <v>1618</v>
      </c>
      <c r="E5417" s="90" t="s">
        <v>3500</v>
      </c>
      <c r="F5417" s="90" t="s">
        <v>3501</v>
      </c>
      <c r="G5417" s="90" t="s">
        <v>18761</v>
      </c>
      <c r="H5417" s="90" t="s">
        <v>1115</v>
      </c>
      <c r="I5417" s="90" t="s">
        <v>1150</v>
      </c>
      <c r="J5417" s="116">
        <v>439</v>
      </c>
      <c r="K5417" s="90" t="s">
        <v>2122</v>
      </c>
      <c r="L5417" s="90" t="s">
        <v>583</v>
      </c>
      <c r="M5417" s="90"/>
      <c r="N5417" s="94" t="str">
        <f>IFERROR(VLOOKUP(A5417,'[2]CLASES-TEMPORADA 2022_2023-2023'!$A:$M,12,0),"")</f>
        <v/>
      </c>
      <c r="O5417" s="90" t="str">
        <f>IFERROR(VLOOKUP(A5417,'[2]CLASES-TEMPORADA 2022_2023-2023'!$A:$M,13,0),"")</f>
        <v/>
      </c>
    </row>
    <row r="5418" spans="1:15" s="95" customFormat="1" x14ac:dyDescent="0.2">
      <c r="A5418" s="116">
        <v>34330</v>
      </c>
      <c r="B5418" s="90" t="s">
        <v>8750</v>
      </c>
      <c r="C5418" s="90" t="s">
        <v>1523</v>
      </c>
      <c r="D5418" s="90" t="s">
        <v>91</v>
      </c>
      <c r="E5418" s="90" t="s">
        <v>61</v>
      </c>
      <c r="F5418" s="90" t="s">
        <v>3179</v>
      </c>
      <c r="G5418" s="90" t="s">
        <v>18762</v>
      </c>
      <c r="H5418" s="90" t="s">
        <v>1115</v>
      </c>
      <c r="I5418" s="90" t="s">
        <v>934</v>
      </c>
      <c r="J5418" s="116">
        <v>193</v>
      </c>
      <c r="K5418" s="90" t="s">
        <v>1963</v>
      </c>
      <c r="L5418" s="90" t="s">
        <v>586</v>
      </c>
      <c r="M5418" s="90"/>
      <c r="N5418" s="94" t="str">
        <f>IFERROR(VLOOKUP(A5418,'[2]CLASES-TEMPORADA 2022_2023-2023'!$A:$M,12,0),"")</f>
        <v/>
      </c>
      <c r="O5418" s="90" t="str">
        <f>IFERROR(VLOOKUP(A5418,'[2]CLASES-TEMPORADA 2022_2023-2023'!$A:$M,13,0),"")</f>
        <v/>
      </c>
    </row>
    <row r="5419" spans="1:15" s="95" customFormat="1" x14ac:dyDescent="0.2">
      <c r="A5419" s="116">
        <v>34300</v>
      </c>
      <c r="B5419" s="90" t="s">
        <v>8750</v>
      </c>
      <c r="C5419" s="90" t="s">
        <v>1918</v>
      </c>
      <c r="D5419" s="90" t="s">
        <v>1919</v>
      </c>
      <c r="E5419" s="90" t="s">
        <v>5951</v>
      </c>
      <c r="F5419" s="90" t="s">
        <v>8492</v>
      </c>
      <c r="G5419" s="90" t="s">
        <v>18763</v>
      </c>
      <c r="H5419" s="90" t="s">
        <v>1252</v>
      </c>
      <c r="I5419" s="90" t="s">
        <v>921</v>
      </c>
      <c r="J5419" s="116">
        <v>78</v>
      </c>
      <c r="K5419" s="90" t="s">
        <v>2011</v>
      </c>
      <c r="L5419" s="90" t="s">
        <v>583</v>
      </c>
      <c r="M5419" s="90"/>
      <c r="N5419" s="94" t="str">
        <f>IFERROR(VLOOKUP(A5419,'[2]CLASES-TEMPORADA 2022_2023-2023'!$A:$M,12,0),"")</f>
        <v/>
      </c>
      <c r="O5419" s="90" t="str">
        <f>IFERROR(VLOOKUP(A5419,'[2]CLASES-TEMPORADA 2022_2023-2023'!$A:$M,13,0),"")</f>
        <v/>
      </c>
    </row>
    <row r="5420" spans="1:15" s="95" customFormat="1" x14ac:dyDescent="0.2">
      <c r="A5420" s="116">
        <v>34297</v>
      </c>
      <c r="B5420" s="90" t="s">
        <v>10851</v>
      </c>
      <c r="C5420" s="90" t="s">
        <v>55</v>
      </c>
      <c r="D5420" s="90" t="s">
        <v>1702</v>
      </c>
      <c r="E5420" s="90" t="s">
        <v>2662</v>
      </c>
      <c r="F5420" s="90" t="s">
        <v>8493</v>
      </c>
      <c r="G5420" s="90" t="s">
        <v>18764</v>
      </c>
      <c r="H5420" s="90" t="s">
        <v>1115</v>
      </c>
      <c r="I5420" s="90" t="s">
        <v>1042</v>
      </c>
      <c r="J5420" s="116">
        <v>10436</v>
      </c>
      <c r="K5420" s="90" t="s">
        <v>1963</v>
      </c>
      <c r="L5420" s="90" t="s">
        <v>591</v>
      </c>
      <c r="M5420" s="90"/>
      <c r="N5420" s="94" t="str">
        <f>IFERROR(VLOOKUP(A5420,'[2]CLASES-TEMPORADA 2022_2023-2023'!$A:$M,12,0),"")</f>
        <v/>
      </c>
      <c r="O5420" s="90" t="str">
        <f>IFERROR(VLOOKUP(A5420,'[2]CLASES-TEMPORADA 2022_2023-2023'!$A:$M,13,0),"")</f>
        <v/>
      </c>
    </row>
    <row r="5421" spans="1:15" s="95" customFormat="1" x14ac:dyDescent="0.2">
      <c r="A5421" s="116">
        <v>34264</v>
      </c>
      <c r="B5421" s="90" t="s">
        <v>8750</v>
      </c>
      <c r="C5421" s="90" t="s">
        <v>1700</v>
      </c>
      <c r="D5421" s="90" t="s">
        <v>1701</v>
      </c>
      <c r="E5421" s="90" t="s">
        <v>105</v>
      </c>
      <c r="F5421" s="90" t="s">
        <v>8494</v>
      </c>
      <c r="G5421" s="90" t="s">
        <v>18765</v>
      </c>
      <c r="H5421" s="90" t="s">
        <v>1115</v>
      </c>
      <c r="I5421" s="90" t="s">
        <v>1187</v>
      </c>
      <c r="J5421" s="116">
        <v>246</v>
      </c>
      <c r="K5421" s="90" t="s">
        <v>1963</v>
      </c>
      <c r="L5421" s="90" t="s">
        <v>587</v>
      </c>
      <c r="M5421" s="90"/>
      <c r="N5421" s="94" t="str">
        <f>IFERROR(VLOOKUP(A5421,'[2]CLASES-TEMPORADA 2022_2023-2023'!$A:$M,12,0),"")</f>
        <v/>
      </c>
      <c r="O5421" s="90" t="str">
        <f>IFERROR(VLOOKUP(A5421,'[2]CLASES-TEMPORADA 2022_2023-2023'!$A:$M,13,0),"")</f>
        <v/>
      </c>
    </row>
    <row r="5422" spans="1:15" s="95" customFormat="1" x14ac:dyDescent="0.2">
      <c r="A5422" s="116">
        <v>34189</v>
      </c>
      <c r="B5422" s="90" t="s">
        <v>8750</v>
      </c>
      <c r="C5422" s="90" t="s">
        <v>66</v>
      </c>
      <c r="D5422" s="90" t="s">
        <v>1083</v>
      </c>
      <c r="E5422" s="90" t="s">
        <v>5838</v>
      </c>
      <c r="F5422" s="90" t="s">
        <v>18766</v>
      </c>
      <c r="G5422" s="90" t="s">
        <v>18767</v>
      </c>
      <c r="H5422" s="90" t="s">
        <v>1115</v>
      </c>
      <c r="I5422" s="90" t="s">
        <v>1222</v>
      </c>
      <c r="J5422" s="116">
        <v>310</v>
      </c>
      <c r="K5422" s="90" t="s">
        <v>1963</v>
      </c>
      <c r="L5422" s="90" t="s">
        <v>583</v>
      </c>
      <c r="M5422" s="90"/>
      <c r="N5422" s="94" t="str">
        <f>IFERROR(VLOOKUP(A5422,'[2]CLASES-TEMPORADA 2022_2023-2023'!$A:$M,12,0),"")</f>
        <v/>
      </c>
      <c r="O5422" s="90" t="str">
        <f>IFERROR(VLOOKUP(A5422,'[2]CLASES-TEMPORADA 2022_2023-2023'!$A:$M,13,0),"")</f>
        <v/>
      </c>
    </row>
    <row r="5423" spans="1:15" s="95" customFormat="1" x14ac:dyDescent="0.2">
      <c r="A5423" s="116">
        <v>34072</v>
      </c>
      <c r="B5423" s="90" t="s">
        <v>10851</v>
      </c>
      <c r="C5423" s="90" t="s">
        <v>46</v>
      </c>
      <c r="D5423" s="90" t="s">
        <v>25</v>
      </c>
      <c r="E5423" s="90" t="s">
        <v>8495</v>
      </c>
      <c r="F5423" s="90" t="s">
        <v>8496</v>
      </c>
      <c r="G5423" s="90" t="s">
        <v>18768</v>
      </c>
      <c r="H5423" s="90" t="s">
        <v>1115</v>
      </c>
      <c r="I5423" s="90" t="s">
        <v>1020</v>
      </c>
      <c r="J5423" s="116">
        <v>10163</v>
      </c>
      <c r="K5423" s="90" t="s">
        <v>1963</v>
      </c>
      <c r="L5423" s="90" t="s">
        <v>599</v>
      </c>
      <c r="M5423" s="90"/>
      <c r="N5423" s="94" t="str">
        <f>IFERROR(VLOOKUP(A5423,'[2]CLASES-TEMPORADA 2022_2023-2023'!$A:$M,12,0),"")</f>
        <v/>
      </c>
      <c r="O5423" s="90" t="str">
        <f>IFERROR(VLOOKUP(A5423,'[2]CLASES-TEMPORADA 2022_2023-2023'!$A:$M,13,0),"")</f>
        <v/>
      </c>
    </row>
    <row r="5424" spans="1:15" s="95" customFormat="1" x14ac:dyDescent="0.2">
      <c r="A5424" s="116">
        <v>34036</v>
      </c>
      <c r="B5424" s="90" t="s">
        <v>8750</v>
      </c>
      <c r="C5424" s="90" t="s">
        <v>19</v>
      </c>
      <c r="D5424" s="90" t="s">
        <v>1599</v>
      </c>
      <c r="E5424" s="90" t="s">
        <v>4047</v>
      </c>
      <c r="F5424" s="90" t="s">
        <v>8497</v>
      </c>
      <c r="G5424" s="90" t="s">
        <v>18769</v>
      </c>
      <c r="H5424" s="90" t="s">
        <v>1253</v>
      </c>
      <c r="I5424" s="90" t="s">
        <v>1159</v>
      </c>
      <c r="J5424" s="116">
        <v>259</v>
      </c>
      <c r="K5424" s="90" t="s">
        <v>1963</v>
      </c>
      <c r="L5424" s="90" t="s">
        <v>587</v>
      </c>
      <c r="M5424" s="90"/>
      <c r="N5424" s="94" t="str">
        <f>IFERROR(VLOOKUP(A5424,'[2]CLASES-TEMPORADA 2022_2023-2023'!$A:$M,12,0),"")</f>
        <v/>
      </c>
      <c r="O5424" s="90" t="str">
        <f>IFERROR(VLOOKUP(A5424,'[2]CLASES-TEMPORADA 2022_2023-2023'!$A:$M,13,0),"")</f>
        <v/>
      </c>
    </row>
    <row r="5425" spans="1:15" s="95" customFormat="1" x14ac:dyDescent="0.2">
      <c r="A5425" s="116">
        <v>34029</v>
      </c>
      <c r="B5425" s="90" t="s">
        <v>8750</v>
      </c>
      <c r="C5425" s="90" t="s">
        <v>3794</v>
      </c>
      <c r="D5425" s="90" t="s">
        <v>51</v>
      </c>
      <c r="E5425" s="90" t="s">
        <v>8498</v>
      </c>
      <c r="F5425" s="90" t="s">
        <v>8499</v>
      </c>
      <c r="G5425" s="90" t="s">
        <v>18770</v>
      </c>
      <c r="H5425" s="90" t="s">
        <v>1115</v>
      </c>
      <c r="I5425" s="90" t="s">
        <v>930</v>
      </c>
      <c r="J5425" s="116">
        <v>138</v>
      </c>
      <c r="K5425" s="90" t="s">
        <v>1963</v>
      </c>
      <c r="L5425" s="90" t="s">
        <v>593</v>
      </c>
      <c r="M5425" s="90"/>
      <c r="N5425" s="94" t="str">
        <f>IFERROR(VLOOKUP(A5425,'[2]CLASES-TEMPORADA 2022_2023-2023'!$A:$M,12,0),"")</f>
        <v/>
      </c>
      <c r="O5425" s="90" t="str">
        <f>IFERROR(VLOOKUP(A5425,'[2]CLASES-TEMPORADA 2022_2023-2023'!$A:$M,13,0),"")</f>
        <v/>
      </c>
    </row>
    <row r="5426" spans="1:15" s="95" customFormat="1" x14ac:dyDescent="0.2">
      <c r="A5426" s="116">
        <v>34027</v>
      </c>
      <c r="B5426" s="90" t="s">
        <v>8750</v>
      </c>
      <c r="C5426" s="90" t="s">
        <v>84</v>
      </c>
      <c r="D5426" s="90" t="s">
        <v>46</v>
      </c>
      <c r="E5426" s="90" t="s">
        <v>8500</v>
      </c>
      <c r="F5426" s="90" t="s">
        <v>8501</v>
      </c>
      <c r="G5426" s="90" t="s">
        <v>18771</v>
      </c>
      <c r="H5426" s="90" t="s">
        <v>1115</v>
      </c>
      <c r="I5426" s="90" t="s">
        <v>979</v>
      </c>
      <c r="J5426" s="116">
        <v>634</v>
      </c>
      <c r="K5426" s="90" t="s">
        <v>1963</v>
      </c>
      <c r="L5426" s="90" t="s">
        <v>593</v>
      </c>
      <c r="M5426" s="90"/>
      <c r="N5426" s="94" t="str">
        <f>IFERROR(VLOOKUP(A5426,'[2]CLASES-TEMPORADA 2022_2023-2023'!$A:$M,12,0),"")</f>
        <v/>
      </c>
      <c r="O5426" s="90" t="str">
        <f>IFERROR(VLOOKUP(A5426,'[2]CLASES-TEMPORADA 2022_2023-2023'!$A:$M,13,0),"")</f>
        <v/>
      </c>
    </row>
    <row r="5427" spans="1:15" s="95" customFormat="1" x14ac:dyDescent="0.2">
      <c r="A5427" s="116">
        <v>34026</v>
      </c>
      <c r="B5427" s="90" t="s">
        <v>10851</v>
      </c>
      <c r="C5427" s="90" t="s">
        <v>1699</v>
      </c>
      <c r="D5427" s="90"/>
      <c r="E5427" s="90" t="s">
        <v>8502</v>
      </c>
      <c r="F5427" s="90" t="s">
        <v>8503</v>
      </c>
      <c r="G5427" s="90" t="s">
        <v>18772</v>
      </c>
      <c r="H5427" s="90" t="s">
        <v>1115</v>
      </c>
      <c r="I5427" s="90" t="s">
        <v>1242</v>
      </c>
      <c r="J5427" s="116">
        <v>10152</v>
      </c>
      <c r="K5427" s="90" t="s">
        <v>5448</v>
      </c>
      <c r="L5427" s="90" t="s">
        <v>593</v>
      </c>
      <c r="M5427" s="90"/>
      <c r="N5427" s="94" t="str">
        <f>IFERROR(VLOOKUP(A5427,'[2]CLASES-TEMPORADA 2022_2023-2023'!$A:$M,12,0),"")</f>
        <v/>
      </c>
      <c r="O5427" s="90" t="str">
        <f>IFERROR(VLOOKUP(A5427,'[2]CLASES-TEMPORADA 2022_2023-2023'!$A:$M,13,0),"")</f>
        <v/>
      </c>
    </row>
    <row r="5428" spans="1:15" s="95" customFormat="1" x14ac:dyDescent="0.2">
      <c r="A5428" s="116">
        <v>33962</v>
      </c>
      <c r="B5428" s="90" t="s">
        <v>8750</v>
      </c>
      <c r="C5428" s="90" t="s">
        <v>1469</v>
      </c>
      <c r="D5428" s="90" t="s">
        <v>3616</v>
      </c>
      <c r="E5428" s="90" t="s">
        <v>85</v>
      </c>
      <c r="F5428" s="90" t="s">
        <v>2436</v>
      </c>
      <c r="G5428" s="90" t="s">
        <v>18773</v>
      </c>
      <c r="H5428" s="90" t="s">
        <v>1115</v>
      </c>
      <c r="I5428" s="90" t="s">
        <v>955</v>
      </c>
      <c r="J5428" s="116">
        <v>331</v>
      </c>
      <c r="K5428" s="90" t="s">
        <v>1963</v>
      </c>
      <c r="L5428" s="90" t="s">
        <v>588</v>
      </c>
      <c r="M5428" s="90"/>
      <c r="N5428" s="94" t="str">
        <f>IFERROR(VLOOKUP(A5428,'[2]CLASES-TEMPORADA 2022_2023-2023'!$A:$M,12,0),"")</f>
        <v/>
      </c>
      <c r="O5428" s="90" t="str">
        <f>IFERROR(VLOOKUP(A5428,'[2]CLASES-TEMPORADA 2022_2023-2023'!$A:$M,13,0),"")</f>
        <v/>
      </c>
    </row>
    <row r="5429" spans="1:15" s="95" customFormat="1" x14ac:dyDescent="0.2">
      <c r="A5429" s="116">
        <v>33917</v>
      </c>
      <c r="B5429" s="90" t="s">
        <v>8750</v>
      </c>
      <c r="C5429" s="90" t="s">
        <v>1697</v>
      </c>
      <c r="D5429" s="90" t="s">
        <v>1698</v>
      </c>
      <c r="E5429" s="90" t="s">
        <v>18</v>
      </c>
      <c r="F5429" s="90" t="s">
        <v>8504</v>
      </c>
      <c r="G5429" s="90" t="s">
        <v>18774</v>
      </c>
      <c r="H5429" s="90" t="s">
        <v>1115</v>
      </c>
      <c r="I5429" s="90" t="s">
        <v>934</v>
      </c>
      <c r="J5429" s="116">
        <v>193</v>
      </c>
      <c r="K5429" s="90" t="s">
        <v>1963</v>
      </c>
      <c r="L5429" s="90" t="s">
        <v>586</v>
      </c>
      <c r="M5429" s="90"/>
      <c r="N5429" s="94" t="str">
        <f>IFERROR(VLOOKUP(A5429,'[2]CLASES-TEMPORADA 2022_2023-2023'!$A:$M,12,0),"")</f>
        <v/>
      </c>
      <c r="O5429" s="90" t="str">
        <f>IFERROR(VLOOKUP(A5429,'[2]CLASES-TEMPORADA 2022_2023-2023'!$A:$M,13,0),"")</f>
        <v/>
      </c>
    </row>
    <row r="5430" spans="1:15" s="95" customFormat="1" x14ac:dyDescent="0.2">
      <c r="A5430" s="116">
        <v>33895</v>
      </c>
      <c r="B5430" s="90" t="s">
        <v>8750</v>
      </c>
      <c r="C5430" s="90" t="s">
        <v>1917</v>
      </c>
      <c r="D5430" s="90"/>
      <c r="E5430" s="90" t="s">
        <v>8505</v>
      </c>
      <c r="F5430" s="90" t="s">
        <v>8506</v>
      </c>
      <c r="G5430" s="90" t="s">
        <v>18775</v>
      </c>
      <c r="H5430" s="90" t="s">
        <v>1252</v>
      </c>
      <c r="I5430" s="90" t="s">
        <v>1210</v>
      </c>
      <c r="J5430" s="116">
        <v>668</v>
      </c>
      <c r="K5430" s="90" t="s">
        <v>2131</v>
      </c>
      <c r="L5430" s="90" t="s">
        <v>585</v>
      </c>
      <c r="M5430" s="90"/>
      <c r="N5430" s="94" t="str">
        <f>IFERROR(VLOOKUP(A5430,'[2]CLASES-TEMPORADA 2022_2023-2023'!$A:$M,12,0),"")</f>
        <v/>
      </c>
      <c r="O5430" s="90" t="str">
        <f>IFERROR(VLOOKUP(A5430,'[2]CLASES-TEMPORADA 2022_2023-2023'!$A:$M,13,0),"")</f>
        <v/>
      </c>
    </row>
    <row r="5431" spans="1:15" s="95" customFormat="1" x14ac:dyDescent="0.2">
      <c r="A5431" s="116">
        <v>33889</v>
      </c>
      <c r="B5431" s="90" t="s">
        <v>8750</v>
      </c>
      <c r="C5431" s="90" t="s">
        <v>26</v>
      </c>
      <c r="D5431" s="90" t="s">
        <v>3488</v>
      </c>
      <c r="E5431" s="90" t="s">
        <v>7434</v>
      </c>
      <c r="F5431" s="90" t="s">
        <v>7085</v>
      </c>
      <c r="G5431" s="90" t="s">
        <v>18776</v>
      </c>
      <c r="H5431" s="90" t="s">
        <v>1115</v>
      </c>
      <c r="I5431" s="90" t="s">
        <v>933</v>
      </c>
      <c r="J5431" s="116">
        <v>176</v>
      </c>
      <c r="K5431" s="90" t="s">
        <v>1963</v>
      </c>
      <c r="L5431" s="90" t="s">
        <v>599</v>
      </c>
      <c r="M5431" s="90"/>
      <c r="N5431" s="94" t="str">
        <f>IFERROR(VLOOKUP(A5431,'[2]CLASES-TEMPORADA 2022_2023-2023'!$A:$M,12,0),"")</f>
        <v/>
      </c>
      <c r="O5431" s="90" t="str">
        <f>IFERROR(VLOOKUP(A5431,'[2]CLASES-TEMPORADA 2022_2023-2023'!$A:$M,13,0),"")</f>
        <v/>
      </c>
    </row>
    <row r="5432" spans="1:15" s="95" customFormat="1" x14ac:dyDescent="0.2">
      <c r="A5432" s="116">
        <v>33793</v>
      </c>
      <c r="B5432" s="90" t="s">
        <v>8750</v>
      </c>
      <c r="C5432" s="90" t="s">
        <v>1915</v>
      </c>
      <c r="D5432" s="90" t="s">
        <v>1916</v>
      </c>
      <c r="E5432" s="90" t="s">
        <v>3684</v>
      </c>
      <c r="F5432" s="90" t="s">
        <v>3685</v>
      </c>
      <c r="G5432" s="90" t="s">
        <v>18777</v>
      </c>
      <c r="H5432" s="90" t="s">
        <v>1253</v>
      </c>
      <c r="I5432" s="90" t="s">
        <v>1060</v>
      </c>
      <c r="J5432" s="116">
        <v>353</v>
      </c>
      <c r="K5432" s="90" t="s">
        <v>1963</v>
      </c>
      <c r="L5432" s="90" t="s">
        <v>583</v>
      </c>
      <c r="M5432" s="90"/>
      <c r="N5432" s="94" t="str">
        <f>IFERROR(VLOOKUP(A5432,'[2]CLASES-TEMPORADA 2022_2023-2023'!$A:$M,12,0),"")</f>
        <v/>
      </c>
      <c r="O5432" s="90" t="str">
        <f>IFERROR(VLOOKUP(A5432,'[2]CLASES-TEMPORADA 2022_2023-2023'!$A:$M,13,0),"")</f>
        <v/>
      </c>
    </row>
    <row r="5433" spans="1:15" s="95" customFormat="1" x14ac:dyDescent="0.2">
      <c r="A5433" s="116">
        <v>33781</v>
      </c>
      <c r="B5433" s="90" t="s">
        <v>8750</v>
      </c>
      <c r="C5433" s="90" t="s">
        <v>1536</v>
      </c>
      <c r="D5433" s="90" t="s">
        <v>36</v>
      </c>
      <c r="E5433" s="90" t="s">
        <v>2261</v>
      </c>
      <c r="F5433" s="90" t="s">
        <v>8183</v>
      </c>
      <c r="G5433" s="90" t="s">
        <v>18778</v>
      </c>
      <c r="H5433" s="90" t="s">
        <v>1115</v>
      </c>
      <c r="I5433" s="90" t="s">
        <v>990</v>
      </c>
      <c r="J5433" s="116">
        <v>736</v>
      </c>
      <c r="K5433" s="90" t="s">
        <v>1963</v>
      </c>
      <c r="L5433" s="90" t="s">
        <v>587</v>
      </c>
      <c r="M5433" s="90"/>
      <c r="N5433" s="94" t="str">
        <f>IFERROR(VLOOKUP(A5433,'[2]CLASES-TEMPORADA 2022_2023-2023'!$A:$M,12,0),"")</f>
        <v/>
      </c>
      <c r="O5433" s="90" t="str">
        <f>IFERROR(VLOOKUP(A5433,'[2]CLASES-TEMPORADA 2022_2023-2023'!$A:$M,13,0),"")</f>
        <v/>
      </c>
    </row>
    <row r="5434" spans="1:15" s="95" customFormat="1" x14ac:dyDescent="0.2">
      <c r="A5434" s="116">
        <v>33773</v>
      </c>
      <c r="B5434" s="90" t="s">
        <v>8750</v>
      </c>
      <c r="C5434" s="90" t="s">
        <v>924</v>
      </c>
      <c r="D5434" s="90" t="s">
        <v>1408</v>
      </c>
      <c r="E5434" s="90" t="s">
        <v>79</v>
      </c>
      <c r="F5434" s="90" t="s">
        <v>3696</v>
      </c>
      <c r="G5434" s="90" t="s">
        <v>18779</v>
      </c>
      <c r="H5434" s="90" t="s">
        <v>1115</v>
      </c>
      <c r="I5434" s="90" t="s">
        <v>947</v>
      </c>
      <c r="J5434" s="116">
        <v>274</v>
      </c>
      <c r="K5434" s="90" t="s">
        <v>1963</v>
      </c>
      <c r="L5434" s="90" t="s">
        <v>588</v>
      </c>
      <c r="M5434" s="90"/>
      <c r="N5434" s="94" t="str">
        <f>IFERROR(VLOOKUP(A5434,'[2]CLASES-TEMPORADA 2022_2023-2023'!$A:$M,12,0),"")</f>
        <v/>
      </c>
      <c r="O5434" s="90" t="str">
        <f>IFERROR(VLOOKUP(A5434,'[2]CLASES-TEMPORADA 2022_2023-2023'!$A:$M,13,0),"")</f>
        <v/>
      </c>
    </row>
    <row r="5435" spans="1:15" s="95" customFormat="1" x14ac:dyDescent="0.2">
      <c r="A5435" s="116">
        <v>33772</v>
      </c>
      <c r="B5435" s="90" t="s">
        <v>8750</v>
      </c>
      <c r="C5435" s="90" t="s">
        <v>1168</v>
      </c>
      <c r="D5435" s="90" t="s">
        <v>1583</v>
      </c>
      <c r="E5435" s="90" t="s">
        <v>8507</v>
      </c>
      <c r="F5435" s="90" t="s">
        <v>8508</v>
      </c>
      <c r="G5435" s="90" t="s">
        <v>18780</v>
      </c>
      <c r="H5435" s="90" t="s">
        <v>1115</v>
      </c>
      <c r="I5435" s="90" t="s">
        <v>1210</v>
      </c>
      <c r="J5435" s="116">
        <v>668</v>
      </c>
      <c r="K5435" s="90" t="s">
        <v>1963</v>
      </c>
      <c r="L5435" s="90" t="s">
        <v>585</v>
      </c>
      <c r="M5435" s="90"/>
      <c r="N5435" s="94" t="str">
        <f>IFERROR(VLOOKUP(A5435,'[2]CLASES-TEMPORADA 2022_2023-2023'!$A:$M,12,0),"")</f>
        <v/>
      </c>
      <c r="O5435" s="90" t="str">
        <f>IFERROR(VLOOKUP(A5435,'[2]CLASES-TEMPORADA 2022_2023-2023'!$A:$M,13,0),"")</f>
        <v/>
      </c>
    </row>
    <row r="5436" spans="1:15" s="95" customFormat="1" x14ac:dyDescent="0.2">
      <c r="A5436" s="116">
        <v>33764</v>
      </c>
      <c r="B5436" s="90" t="s">
        <v>10851</v>
      </c>
      <c r="C5436" s="90" t="s">
        <v>3703</v>
      </c>
      <c r="D5436" s="90"/>
      <c r="E5436" s="90" t="s">
        <v>3704</v>
      </c>
      <c r="F5436" s="90" t="s">
        <v>3705</v>
      </c>
      <c r="G5436" s="90" t="s">
        <v>18781</v>
      </c>
      <c r="H5436" s="90" t="s">
        <v>1253</v>
      </c>
      <c r="I5436" s="90" t="s">
        <v>1124</v>
      </c>
      <c r="J5436" s="116">
        <v>175</v>
      </c>
      <c r="K5436" s="90" t="s">
        <v>2711</v>
      </c>
      <c r="L5436" s="90" t="s">
        <v>520</v>
      </c>
      <c r="M5436" s="90"/>
      <c r="N5436" s="94" t="str">
        <f>IFERROR(VLOOKUP(A5436,'[2]CLASES-TEMPORADA 2022_2023-2023'!$A:$M,12,0),"")</f>
        <v/>
      </c>
      <c r="O5436" s="90" t="str">
        <f>IFERROR(VLOOKUP(A5436,'[2]CLASES-TEMPORADA 2022_2023-2023'!$A:$M,13,0),"")</f>
        <v/>
      </c>
    </row>
    <row r="5437" spans="1:15" s="95" customFormat="1" x14ac:dyDescent="0.2">
      <c r="A5437" s="116">
        <v>33728</v>
      </c>
      <c r="B5437" s="90" t="s">
        <v>8750</v>
      </c>
      <c r="C5437" s="90" t="s">
        <v>1730</v>
      </c>
      <c r="D5437" s="90" t="s">
        <v>3717</v>
      </c>
      <c r="E5437" s="90" t="s">
        <v>3718</v>
      </c>
      <c r="F5437" s="90" t="s">
        <v>2342</v>
      </c>
      <c r="G5437" s="90" t="s">
        <v>18782</v>
      </c>
      <c r="H5437" s="90" t="s">
        <v>1115</v>
      </c>
      <c r="I5437" s="90" t="s">
        <v>921</v>
      </c>
      <c r="J5437" s="116">
        <v>78</v>
      </c>
      <c r="K5437" s="90" t="s">
        <v>2071</v>
      </c>
      <c r="L5437" s="90" t="s">
        <v>583</v>
      </c>
      <c r="M5437" s="90"/>
      <c r="N5437" s="94" t="str">
        <f>IFERROR(VLOOKUP(A5437,'[2]CLASES-TEMPORADA 2022_2023-2023'!$A:$M,12,0),"")</f>
        <v/>
      </c>
      <c r="O5437" s="90" t="str">
        <f>IFERROR(VLOOKUP(A5437,'[2]CLASES-TEMPORADA 2022_2023-2023'!$A:$M,13,0),"")</f>
        <v/>
      </c>
    </row>
    <row r="5438" spans="1:15" s="95" customFormat="1" x14ac:dyDescent="0.2">
      <c r="A5438" s="116">
        <v>33714</v>
      </c>
      <c r="B5438" s="90" t="s">
        <v>8750</v>
      </c>
      <c r="C5438" s="90" t="s">
        <v>18783</v>
      </c>
      <c r="D5438" s="90" t="s">
        <v>4533</v>
      </c>
      <c r="E5438" s="90" t="s">
        <v>72</v>
      </c>
      <c r="F5438" s="90" t="s">
        <v>18784</v>
      </c>
      <c r="G5438" s="90" t="s">
        <v>18785</v>
      </c>
      <c r="H5438" s="90" t="s">
        <v>1115</v>
      </c>
      <c r="I5438" s="90" t="s">
        <v>14389</v>
      </c>
      <c r="J5438" s="116">
        <v>424</v>
      </c>
      <c r="K5438" s="90" t="s">
        <v>1963</v>
      </c>
      <c r="L5438" s="90" t="s">
        <v>585</v>
      </c>
      <c r="M5438" s="90"/>
      <c r="N5438" s="94" t="str">
        <f>IFERROR(VLOOKUP(A5438,'[2]CLASES-TEMPORADA 2022_2023-2023'!$A:$M,12,0),"")</f>
        <v/>
      </c>
      <c r="O5438" s="90" t="str">
        <f>IFERROR(VLOOKUP(A5438,'[2]CLASES-TEMPORADA 2022_2023-2023'!$A:$M,13,0),"")</f>
        <v/>
      </c>
    </row>
    <row r="5439" spans="1:15" s="95" customFormat="1" x14ac:dyDescent="0.2">
      <c r="A5439" s="116">
        <v>33666</v>
      </c>
      <c r="B5439" s="90" t="s">
        <v>8750</v>
      </c>
      <c r="C5439" s="90" t="s">
        <v>1694</v>
      </c>
      <c r="D5439" s="90" t="s">
        <v>161</v>
      </c>
      <c r="E5439" s="90" t="s">
        <v>3743</v>
      </c>
      <c r="F5439" s="90" t="s">
        <v>3744</v>
      </c>
      <c r="G5439" s="90" t="s">
        <v>18786</v>
      </c>
      <c r="H5439" s="90" t="s">
        <v>1115</v>
      </c>
      <c r="I5439" s="90" t="s">
        <v>1241</v>
      </c>
      <c r="J5439" s="116">
        <v>10116</v>
      </c>
      <c r="K5439" s="90" t="s">
        <v>1963</v>
      </c>
      <c r="L5439" s="90" t="s">
        <v>598</v>
      </c>
      <c r="M5439" s="90"/>
      <c r="N5439" s="94" t="str">
        <f>IFERROR(VLOOKUP(A5439,'[2]CLASES-TEMPORADA 2022_2023-2023'!$A:$M,12,0),"")</f>
        <v/>
      </c>
      <c r="O5439" s="90" t="str">
        <f>IFERROR(VLOOKUP(A5439,'[2]CLASES-TEMPORADA 2022_2023-2023'!$A:$M,13,0),"")</f>
        <v/>
      </c>
    </row>
    <row r="5440" spans="1:15" s="95" customFormat="1" x14ac:dyDescent="0.2">
      <c r="A5440" s="116">
        <v>33663</v>
      </c>
      <c r="B5440" s="90" t="s">
        <v>8750</v>
      </c>
      <c r="C5440" s="90" t="s">
        <v>1287</v>
      </c>
      <c r="D5440" s="90" t="s">
        <v>914</v>
      </c>
      <c r="E5440" s="90" t="s">
        <v>38</v>
      </c>
      <c r="F5440" s="90" t="s">
        <v>18787</v>
      </c>
      <c r="G5440" s="90" t="s">
        <v>18788</v>
      </c>
      <c r="H5440" s="90" t="s">
        <v>1115</v>
      </c>
      <c r="I5440" s="90" t="s">
        <v>1181</v>
      </c>
      <c r="J5440" s="116">
        <v>293</v>
      </c>
      <c r="K5440" s="90" t="s">
        <v>1963</v>
      </c>
      <c r="L5440" s="90" t="s">
        <v>587</v>
      </c>
      <c r="M5440" s="90"/>
      <c r="N5440" s="94" t="str">
        <f>IFERROR(VLOOKUP(A5440,'[2]CLASES-TEMPORADA 2022_2023-2023'!$A:$M,12,0),"")</f>
        <v/>
      </c>
      <c r="O5440" s="90" t="str">
        <f>IFERROR(VLOOKUP(A5440,'[2]CLASES-TEMPORADA 2022_2023-2023'!$A:$M,13,0),"")</f>
        <v/>
      </c>
    </row>
    <row r="5441" spans="1:15" s="95" customFormat="1" x14ac:dyDescent="0.2">
      <c r="A5441" s="116">
        <v>33408</v>
      </c>
      <c r="B5441" s="90" t="s">
        <v>8750</v>
      </c>
      <c r="C5441" s="90" t="s">
        <v>29</v>
      </c>
      <c r="D5441" s="90" t="s">
        <v>1352</v>
      </c>
      <c r="E5441" s="90" t="s">
        <v>3486</v>
      </c>
      <c r="F5441" s="90" t="s">
        <v>8509</v>
      </c>
      <c r="G5441" s="90" t="s">
        <v>18789</v>
      </c>
      <c r="H5441" s="90" t="s">
        <v>1115</v>
      </c>
      <c r="I5441" s="90" t="s">
        <v>954</v>
      </c>
      <c r="J5441" s="116">
        <v>321</v>
      </c>
      <c r="K5441" s="90" t="s">
        <v>1963</v>
      </c>
      <c r="L5441" s="90" t="s">
        <v>591</v>
      </c>
      <c r="M5441" s="90"/>
      <c r="N5441" s="94" t="str">
        <f>IFERROR(VLOOKUP(A5441,'[2]CLASES-TEMPORADA 2022_2023-2023'!$A:$M,12,0),"")</f>
        <v/>
      </c>
      <c r="O5441" s="90" t="str">
        <f>IFERROR(VLOOKUP(A5441,'[2]CLASES-TEMPORADA 2022_2023-2023'!$A:$M,13,0),"")</f>
        <v/>
      </c>
    </row>
    <row r="5442" spans="1:15" s="95" customFormat="1" x14ac:dyDescent="0.2">
      <c r="A5442" s="116">
        <v>33361</v>
      </c>
      <c r="B5442" s="90" t="s">
        <v>8750</v>
      </c>
      <c r="C5442" s="90" t="s">
        <v>71</v>
      </c>
      <c r="D5442" s="90" t="s">
        <v>1693</v>
      </c>
      <c r="E5442" s="90" t="s">
        <v>2261</v>
      </c>
      <c r="F5442" s="90" t="s">
        <v>8510</v>
      </c>
      <c r="G5442" s="90" t="s">
        <v>18790</v>
      </c>
      <c r="H5442" s="90" t="s">
        <v>1115</v>
      </c>
      <c r="I5442" s="90" t="s">
        <v>1126</v>
      </c>
      <c r="J5442" s="116">
        <v>128</v>
      </c>
      <c r="K5442" s="90" t="s">
        <v>1963</v>
      </c>
      <c r="L5442" s="90" t="s">
        <v>587</v>
      </c>
      <c r="M5442" s="90"/>
      <c r="N5442" s="94" t="str">
        <f>IFERROR(VLOOKUP(A5442,'[2]CLASES-TEMPORADA 2022_2023-2023'!$A:$M,12,0),"")</f>
        <v/>
      </c>
      <c r="O5442" s="90" t="str">
        <f>IFERROR(VLOOKUP(A5442,'[2]CLASES-TEMPORADA 2022_2023-2023'!$A:$M,13,0),"")</f>
        <v/>
      </c>
    </row>
    <row r="5443" spans="1:15" s="95" customFormat="1" x14ac:dyDescent="0.2">
      <c r="A5443" s="116">
        <v>33350</v>
      </c>
      <c r="B5443" s="90" t="s">
        <v>8750</v>
      </c>
      <c r="C5443" s="90" t="s">
        <v>1725</v>
      </c>
      <c r="D5443" s="90" t="s">
        <v>66</v>
      </c>
      <c r="E5443" s="90" t="s">
        <v>23</v>
      </c>
      <c r="F5443" s="90" t="s">
        <v>18791</v>
      </c>
      <c r="G5443" s="90" t="s">
        <v>18792</v>
      </c>
      <c r="H5443" s="90" t="s">
        <v>1115</v>
      </c>
      <c r="I5443" s="90" t="s">
        <v>666</v>
      </c>
      <c r="J5443" s="116">
        <v>10219</v>
      </c>
      <c r="K5443" s="90" t="s">
        <v>1963</v>
      </c>
      <c r="L5443" s="90" t="s">
        <v>591</v>
      </c>
      <c r="M5443" s="90"/>
      <c r="N5443" s="94" t="str">
        <f>IFERROR(VLOOKUP(A5443,'[2]CLASES-TEMPORADA 2022_2023-2023'!$A:$M,12,0),"")</f>
        <v/>
      </c>
      <c r="O5443" s="90" t="str">
        <f>IFERROR(VLOOKUP(A5443,'[2]CLASES-TEMPORADA 2022_2023-2023'!$A:$M,13,0),"")</f>
        <v/>
      </c>
    </row>
    <row r="5444" spans="1:15" s="95" customFormat="1" x14ac:dyDescent="0.2">
      <c r="A5444" s="116">
        <v>33348</v>
      </c>
      <c r="B5444" s="90" t="s">
        <v>8750</v>
      </c>
      <c r="C5444" s="90" t="s">
        <v>66</v>
      </c>
      <c r="D5444" s="90" t="s">
        <v>1059</v>
      </c>
      <c r="E5444" s="90" t="s">
        <v>3828</v>
      </c>
      <c r="F5444" s="90" t="s">
        <v>3829</v>
      </c>
      <c r="G5444" s="90" t="s">
        <v>18793</v>
      </c>
      <c r="H5444" s="90" t="s">
        <v>1115</v>
      </c>
      <c r="I5444" s="90" t="s">
        <v>959</v>
      </c>
      <c r="J5444" s="116">
        <v>375</v>
      </c>
      <c r="K5444" s="90" t="s">
        <v>1963</v>
      </c>
      <c r="L5444" s="90" t="s">
        <v>588</v>
      </c>
      <c r="M5444" s="90"/>
      <c r="N5444" s="94" t="str">
        <f>IFERROR(VLOOKUP(A5444,'[2]CLASES-TEMPORADA 2022_2023-2023'!$A:$M,12,0),"")</f>
        <v/>
      </c>
      <c r="O5444" s="90" t="str">
        <f>IFERROR(VLOOKUP(A5444,'[2]CLASES-TEMPORADA 2022_2023-2023'!$A:$M,13,0),"")</f>
        <v/>
      </c>
    </row>
    <row r="5445" spans="1:15" s="95" customFormat="1" x14ac:dyDescent="0.2">
      <c r="A5445" s="116">
        <v>33071</v>
      </c>
      <c r="B5445" s="90" t="s">
        <v>10851</v>
      </c>
      <c r="C5445" s="90" t="s">
        <v>1691</v>
      </c>
      <c r="D5445" s="90" t="s">
        <v>1692</v>
      </c>
      <c r="E5445" s="90" t="s">
        <v>3861</v>
      </c>
      <c r="F5445" s="90" t="s">
        <v>3862</v>
      </c>
      <c r="G5445" s="90" t="s">
        <v>18794</v>
      </c>
      <c r="H5445" s="90" t="s">
        <v>1115</v>
      </c>
      <c r="I5445" s="90" t="s">
        <v>1038</v>
      </c>
      <c r="J5445" s="116">
        <v>10392</v>
      </c>
      <c r="K5445" s="90" t="s">
        <v>1963</v>
      </c>
      <c r="L5445" s="90" t="s">
        <v>587</v>
      </c>
      <c r="M5445" s="90"/>
      <c r="N5445" s="94" t="str">
        <f>IFERROR(VLOOKUP(A5445,'[2]CLASES-TEMPORADA 2022_2023-2023'!$A:$M,12,0),"")</f>
        <v/>
      </c>
      <c r="O5445" s="90" t="str">
        <f>IFERROR(VLOOKUP(A5445,'[2]CLASES-TEMPORADA 2022_2023-2023'!$A:$M,13,0),"")</f>
        <v/>
      </c>
    </row>
    <row r="5446" spans="1:15" s="95" customFormat="1" x14ac:dyDescent="0.2">
      <c r="A5446" s="116">
        <v>32893</v>
      </c>
      <c r="B5446" s="90" t="s">
        <v>8750</v>
      </c>
      <c r="C5446" s="90" t="s">
        <v>14497</v>
      </c>
      <c r="D5446" s="90" t="s">
        <v>21</v>
      </c>
      <c r="E5446" s="90" t="s">
        <v>6800</v>
      </c>
      <c r="F5446" s="90" t="s">
        <v>14498</v>
      </c>
      <c r="G5446" s="90" t="s">
        <v>18795</v>
      </c>
      <c r="H5446" s="90" t="s">
        <v>1115</v>
      </c>
      <c r="I5446" s="90" t="s">
        <v>14500</v>
      </c>
      <c r="J5446" s="116">
        <v>10302</v>
      </c>
      <c r="K5446" s="90" t="s">
        <v>1963</v>
      </c>
      <c r="L5446" s="90" t="s">
        <v>587</v>
      </c>
      <c r="M5446" s="90"/>
      <c r="N5446" s="94" t="str">
        <f>IFERROR(VLOOKUP(A5446,'[2]CLASES-TEMPORADA 2022_2023-2023'!$A:$M,12,0),"")</f>
        <v/>
      </c>
      <c r="O5446" s="90" t="str">
        <f>IFERROR(VLOOKUP(A5446,'[2]CLASES-TEMPORADA 2022_2023-2023'!$A:$M,13,0),"")</f>
        <v/>
      </c>
    </row>
    <row r="5447" spans="1:15" s="95" customFormat="1" x14ac:dyDescent="0.2">
      <c r="A5447" s="116">
        <v>32815</v>
      </c>
      <c r="B5447" s="90" t="s">
        <v>8750</v>
      </c>
      <c r="C5447" s="90" t="s">
        <v>1090</v>
      </c>
      <c r="D5447" s="90" t="s">
        <v>25</v>
      </c>
      <c r="E5447" s="90" t="s">
        <v>105</v>
      </c>
      <c r="F5447" s="90" t="s">
        <v>3896</v>
      </c>
      <c r="G5447" s="90" t="s">
        <v>18796</v>
      </c>
      <c r="H5447" s="90" t="s">
        <v>1115</v>
      </c>
      <c r="I5447" s="90" t="s">
        <v>949</v>
      </c>
      <c r="J5447" s="116">
        <v>295</v>
      </c>
      <c r="K5447" s="90" t="s">
        <v>1963</v>
      </c>
      <c r="L5447" s="90" t="s">
        <v>587</v>
      </c>
      <c r="M5447" s="90"/>
      <c r="N5447" s="94" t="str">
        <f>IFERROR(VLOOKUP(A5447,'[2]CLASES-TEMPORADA 2022_2023-2023'!$A:$M,12,0),"")</f>
        <v/>
      </c>
      <c r="O5447" s="90" t="str">
        <f>IFERROR(VLOOKUP(A5447,'[2]CLASES-TEMPORADA 2022_2023-2023'!$A:$M,13,0),"")</f>
        <v/>
      </c>
    </row>
    <row r="5448" spans="1:15" s="95" customFormat="1" x14ac:dyDescent="0.2">
      <c r="A5448" s="116">
        <v>32557</v>
      </c>
      <c r="B5448" s="90" t="s">
        <v>8750</v>
      </c>
      <c r="C5448" s="90" t="s">
        <v>1682</v>
      </c>
      <c r="D5448" s="90" t="s">
        <v>3949</v>
      </c>
      <c r="E5448" s="90" t="s">
        <v>64</v>
      </c>
      <c r="F5448" s="90" t="s">
        <v>3950</v>
      </c>
      <c r="G5448" s="90" t="s">
        <v>18797</v>
      </c>
      <c r="H5448" s="90" t="s">
        <v>1234</v>
      </c>
      <c r="I5448" s="90" t="s">
        <v>3264</v>
      </c>
      <c r="J5448" s="116">
        <v>10400</v>
      </c>
      <c r="K5448" s="90" t="s">
        <v>1963</v>
      </c>
      <c r="L5448" s="90" t="s">
        <v>599</v>
      </c>
      <c r="M5448" s="90"/>
      <c r="N5448" s="94" t="str">
        <f>IFERROR(VLOOKUP(A5448,'[2]CLASES-TEMPORADA 2022_2023-2023'!$A:$M,12,0),"")</f>
        <v/>
      </c>
      <c r="O5448" s="90" t="str">
        <f>IFERROR(VLOOKUP(A5448,'[2]CLASES-TEMPORADA 2022_2023-2023'!$A:$M,13,0),"")</f>
        <v/>
      </c>
    </row>
    <row r="5449" spans="1:15" s="95" customFormat="1" x14ac:dyDescent="0.2">
      <c r="A5449" s="116">
        <v>32489</v>
      </c>
      <c r="B5449" s="90" t="s">
        <v>8750</v>
      </c>
      <c r="C5449" s="90" t="s">
        <v>31</v>
      </c>
      <c r="D5449" s="90" t="s">
        <v>110</v>
      </c>
      <c r="E5449" s="90" t="s">
        <v>2273</v>
      </c>
      <c r="F5449" s="90" t="s">
        <v>7592</v>
      </c>
      <c r="G5449" s="90" t="s">
        <v>18798</v>
      </c>
      <c r="H5449" s="90" t="s">
        <v>1115</v>
      </c>
      <c r="I5449" s="90" t="s">
        <v>1215</v>
      </c>
      <c r="J5449" s="116">
        <v>306</v>
      </c>
      <c r="K5449" s="90" t="s">
        <v>1963</v>
      </c>
      <c r="L5449" s="90" t="s">
        <v>602</v>
      </c>
      <c r="M5449" s="90"/>
      <c r="N5449" s="94" t="str">
        <f>IFERROR(VLOOKUP(A5449,'[2]CLASES-TEMPORADA 2022_2023-2023'!$A:$M,12,0),"")</f>
        <v/>
      </c>
      <c r="O5449" s="90" t="str">
        <f>IFERROR(VLOOKUP(A5449,'[2]CLASES-TEMPORADA 2022_2023-2023'!$A:$M,13,0),"")</f>
        <v/>
      </c>
    </row>
    <row r="5450" spans="1:15" s="95" customFormat="1" x14ac:dyDescent="0.2">
      <c r="A5450" s="116">
        <v>32436</v>
      </c>
      <c r="B5450" s="90" t="s">
        <v>8750</v>
      </c>
      <c r="C5450" s="90" t="s">
        <v>1688</v>
      </c>
      <c r="D5450" s="90" t="s">
        <v>21</v>
      </c>
      <c r="E5450" s="90" t="s">
        <v>2030</v>
      </c>
      <c r="F5450" s="90" t="s">
        <v>7174</v>
      </c>
      <c r="G5450" s="90" t="s">
        <v>18799</v>
      </c>
      <c r="H5450" s="90" t="s">
        <v>1115</v>
      </c>
      <c r="I5450" s="90" t="s">
        <v>1210</v>
      </c>
      <c r="J5450" s="116">
        <v>668</v>
      </c>
      <c r="K5450" s="90" t="s">
        <v>1963</v>
      </c>
      <c r="L5450" s="90" t="s">
        <v>585</v>
      </c>
      <c r="M5450" s="90"/>
      <c r="N5450" s="94" t="str">
        <f>IFERROR(VLOOKUP(A5450,'[2]CLASES-TEMPORADA 2022_2023-2023'!$A:$M,12,0),"")</f>
        <v/>
      </c>
      <c r="O5450" s="90" t="str">
        <f>IFERROR(VLOOKUP(A5450,'[2]CLASES-TEMPORADA 2022_2023-2023'!$A:$M,13,0),"")</f>
        <v/>
      </c>
    </row>
    <row r="5451" spans="1:15" s="95" customFormat="1" x14ac:dyDescent="0.2">
      <c r="A5451" s="116">
        <v>32394</v>
      </c>
      <c r="B5451" s="90" t="s">
        <v>8750</v>
      </c>
      <c r="C5451" s="90" t="s">
        <v>1271</v>
      </c>
      <c r="D5451" s="90" t="s">
        <v>3974</v>
      </c>
      <c r="E5451" s="90" t="s">
        <v>3975</v>
      </c>
      <c r="F5451" s="90" t="s">
        <v>3976</v>
      </c>
      <c r="G5451" s="90" t="s">
        <v>18800</v>
      </c>
      <c r="H5451" s="90" t="s">
        <v>1115</v>
      </c>
      <c r="I5451" s="90" t="s">
        <v>1223</v>
      </c>
      <c r="J5451" s="116">
        <v>141</v>
      </c>
      <c r="K5451" s="90" t="s">
        <v>1963</v>
      </c>
      <c r="L5451" s="90" t="s">
        <v>593</v>
      </c>
      <c r="M5451" s="90"/>
      <c r="N5451" s="94" t="str">
        <f>IFERROR(VLOOKUP(A5451,'[2]CLASES-TEMPORADA 2022_2023-2023'!$A:$M,12,0),"")</f>
        <v/>
      </c>
      <c r="O5451" s="90" t="str">
        <f>IFERROR(VLOOKUP(A5451,'[2]CLASES-TEMPORADA 2022_2023-2023'!$A:$M,13,0),"")</f>
        <v/>
      </c>
    </row>
    <row r="5452" spans="1:15" s="95" customFormat="1" x14ac:dyDescent="0.2">
      <c r="A5452" s="116">
        <v>32319</v>
      </c>
      <c r="B5452" s="90" t="s">
        <v>8750</v>
      </c>
      <c r="C5452" s="90" t="s">
        <v>25</v>
      </c>
      <c r="D5452" s="90" t="s">
        <v>26</v>
      </c>
      <c r="E5452" s="90" t="s">
        <v>43</v>
      </c>
      <c r="F5452" s="90" t="s">
        <v>8511</v>
      </c>
      <c r="G5452" s="90" t="s">
        <v>18801</v>
      </c>
      <c r="H5452" s="90" t="s">
        <v>1115</v>
      </c>
      <c r="I5452" s="90" t="s">
        <v>825</v>
      </c>
      <c r="J5452" s="116">
        <v>10402</v>
      </c>
      <c r="K5452" s="90" t="s">
        <v>2343</v>
      </c>
      <c r="L5452" s="90" t="s">
        <v>587</v>
      </c>
      <c r="M5452" s="90"/>
      <c r="N5452" s="94" t="str">
        <f>IFERROR(VLOOKUP(A5452,'[2]CLASES-TEMPORADA 2022_2023-2023'!$A:$M,12,0),"")</f>
        <v/>
      </c>
      <c r="O5452" s="90" t="str">
        <f>IFERROR(VLOOKUP(A5452,'[2]CLASES-TEMPORADA 2022_2023-2023'!$A:$M,13,0),"")</f>
        <v/>
      </c>
    </row>
    <row r="5453" spans="1:15" s="95" customFormat="1" x14ac:dyDescent="0.2">
      <c r="A5453" s="116">
        <v>32036</v>
      </c>
      <c r="B5453" s="90" t="s">
        <v>8750</v>
      </c>
      <c r="C5453" s="90" t="s">
        <v>4068</v>
      </c>
      <c r="D5453" s="90" t="s">
        <v>4069</v>
      </c>
      <c r="E5453" s="90" t="s">
        <v>2827</v>
      </c>
      <c r="F5453" s="90" t="s">
        <v>4070</v>
      </c>
      <c r="G5453" s="90" t="s">
        <v>18802</v>
      </c>
      <c r="H5453" s="90" t="s">
        <v>1115</v>
      </c>
      <c r="I5453" s="90" t="s">
        <v>1216</v>
      </c>
      <c r="J5453" s="116">
        <v>10001</v>
      </c>
      <c r="K5453" s="90" t="s">
        <v>1963</v>
      </c>
      <c r="L5453" s="90" t="s">
        <v>591</v>
      </c>
      <c r="M5453" s="90"/>
      <c r="N5453" s="94" t="str">
        <f>IFERROR(VLOOKUP(A5453,'[2]CLASES-TEMPORADA 2022_2023-2023'!$A:$M,12,0),"")</f>
        <v/>
      </c>
      <c r="O5453" s="90" t="str">
        <f>IFERROR(VLOOKUP(A5453,'[2]CLASES-TEMPORADA 2022_2023-2023'!$A:$M,13,0),"")</f>
        <v/>
      </c>
    </row>
    <row r="5454" spans="1:15" s="95" customFormat="1" x14ac:dyDescent="0.2">
      <c r="A5454" s="116">
        <v>32018</v>
      </c>
      <c r="B5454" s="90" t="s">
        <v>8750</v>
      </c>
      <c r="C5454" s="90" t="s">
        <v>18803</v>
      </c>
      <c r="D5454" s="90" t="s">
        <v>31</v>
      </c>
      <c r="E5454" s="90" t="s">
        <v>109</v>
      </c>
      <c r="F5454" s="90" t="s">
        <v>18804</v>
      </c>
      <c r="G5454" s="90" t="s">
        <v>18805</v>
      </c>
      <c r="H5454" s="90" t="s">
        <v>1115</v>
      </c>
      <c r="I5454" s="90" t="s">
        <v>1112</v>
      </c>
      <c r="J5454" s="116">
        <v>10104</v>
      </c>
      <c r="K5454" s="90" t="s">
        <v>1963</v>
      </c>
      <c r="L5454" s="90" t="s">
        <v>520</v>
      </c>
      <c r="M5454" s="90"/>
      <c r="N5454" s="94" t="str">
        <f>IFERROR(VLOOKUP(A5454,'[2]CLASES-TEMPORADA 2022_2023-2023'!$A:$M,12,0),"")</f>
        <v/>
      </c>
      <c r="O5454" s="90" t="str">
        <f>IFERROR(VLOOKUP(A5454,'[2]CLASES-TEMPORADA 2022_2023-2023'!$A:$M,13,0),"")</f>
        <v/>
      </c>
    </row>
    <row r="5455" spans="1:15" s="95" customFormat="1" x14ac:dyDescent="0.2">
      <c r="A5455" s="116">
        <v>31867</v>
      </c>
      <c r="B5455" s="90" t="s">
        <v>8750</v>
      </c>
      <c r="C5455" s="90" t="s">
        <v>29</v>
      </c>
      <c r="D5455" s="90" t="s">
        <v>84</v>
      </c>
      <c r="E5455" s="90" t="s">
        <v>76</v>
      </c>
      <c r="F5455" s="90" t="s">
        <v>4090</v>
      </c>
      <c r="G5455" s="90" t="s">
        <v>18806</v>
      </c>
      <c r="H5455" s="90" t="s">
        <v>1253</v>
      </c>
      <c r="I5455" s="90" t="s">
        <v>1185</v>
      </c>
      <c r="J5455" s="116">
        <v>10058</v>
      </c>
      <c r="K5455" s="90" t="s">
        <v>1963</v>
      </c>
      <c r="L5455" s="90" t="s">
        <v>591</v>
      </c>
      <c r="M5455" s="90"/>
      <c r="N5455" s="94" t="str">
        <f>IFERROR(VLOOKUP(A5455,'[2]CLASES-TEMPORADA 2022_2023-2023'!$A:$M,12,0),"")</f>
        <v/>
      </c>
      <c r="O5455" s="90" t="str">
        <f>IFERROR(VLOOKUP(A5455,'[2]CLASES-TEMPORADA 2022_2023-2023'!$A:$M,13,0),"")</f>
        <v/>
      </c>
    </row>
    <row r="5456" spans="1:15" s="95" customFormat="1" x14ac:dyDescent="0.2">
      <c r="A5456" s="116">
        <v>31822</v>
      </c>
      <c r="B5456" s="90" t="s">
        <v>8750</v>
      </c>
      <c r="C5456" s="90" t="s">
        <v>1376</v>
      </c>
      <c r="D5456" s="90" t="s">
        <v>4108</v>
      </c>
      <c r="E5456" s="90" t="s">
        <v>4109</v>
      </c>
      <c r="F5456" s="90" t="s">
        <v>4110</v>
      </c>
      <c r="G5456" s="90" t="s">
        <v>18807</v>
      </c>
      <c r="H5456" s="90" t="s">
        <v>1115</v>
      </c>
      <c r="I5456" s="90" t="s">
        <v>1214</v>
      </c>
      <c r="J5456" s="116">
        <v>3</v>
      </c>
      <c r="K5456" s="90" t="s">
        <v>2113</v>
      </c>
      <c r="L5456" s="90" t="s">
        <v>591</v>
      </c>
      <c r="M5456" s="90"/>
      <c r="N5456" s="94" t="str">
        <f>IFERROR(VLOOKUP(A5456,'[2]CLASES-TEMPORADA 2022_2023-2023'!$A:$M,12,0),"")</f>
        <v/>
      </c>
      <c r="O5456" s="90" t="str">
        <f>IFERROR(VLOOKUP(A5456,'[2]CLASES-TEMPORADA 2022_2023-2023'!$A:$M,13,0),"")</f>
        <v/>
      </c>
    </row>
    <row r="5457" spans="1:15" s="95" customFormat="1" x14ac:dyDescent="0.2">
      <c r="A5457" s="116">
        <v>31822</v>
      </c>
      <c r="B5457" s="90" t="s">
        <v>8750</v>
      </c>
      <c r="C5457" s="90" t="s">
        <v>1376</v>
      </c>
      <c r="D5457" s="90" t="s">
        <v>4108</v>
      </c>
      <c r="E5457" s="90" t="s">
        <v>4109</v>
      </c>
      <c r="F5457" s="90" t="s">
        <v>4110</v>
      </c>
      <c r="G5457" s="90" t="s">
        <v>18808</v>
      </c>
      <c r="H5457" s="90" t="s">
        <v>1253</v>
      </c>
      <c r="I5457" s="90" t="s">
        <v>1214</v>
      </c>
      <c r="J5457" s="116">
        <v>3</v>
      </c>
      <c r="K5457" s="90" t="s">
        <v>2113</v>
      </c>
      <c r="L5457" s="90" t="s">
        <v>591</v>
      </c>
      <c r="M5457" s="90"/>
      <c r="N5457" s="94" t="str">
        <f>IFERROR(VLOOKUP(A5457,'[2]CLASES-TEMPORADA 2022_2023-2023'!$A:$M,12,0),"")</f>
        <v/>
      </c>
      <c r="O5457" s="90" t="str">
        <f>IFERROR(VLOOKUP(A5457,'[2]CLASES-TEMPORADA 2022_2023-2023'!$A:$M,13,0),"")</f>
        <v/>
      </c>
    </row>
    <row r="5458" spans="1:15" s="95" customFormat="1" x14ac:dyDescent="0.2">
      <c r="A5458" s="116">
        <v>31777</v>
      </c>
      <c r="B5458" s="90" t="s">
        <v>8750</v>
      </c>
      <c r="C5458" s="90" t="s">
        <v>8071</v>
      </c>
      <c r="D5458" s="90" t="s">
        <v>1268</v>
      </c>
      <c r="E5458" s="90" t="s">
        <v>6797</v>
      </c>
      <c r="F5458" s="90" t="s">
        <v>18809</v>
      </c>
      <c r="G5458" s="90" t="s">
        <v>18810</v>
      </c>
      <c r="H5458" s="90" t="s">
        <v>1115</v>
      </c>
      <c r="I5458" s="90" t="s">
        <v>1158</v>
      </c>
      <c r="J5458" s="116">
        <v>556</v>
      </c>
      <c r="K5458" s="90" t="s">
        <v>1963</v>
      </c>
      <c r="L5458" s="90" t="s">
        <v>587</v>
      </c>
      <c r="M5458" s="90"/>
      <c r="N5458" s="94" t="str">
        <f>IFERROR(VLOOKUP(A5458,'[2]CLASES-TEMPORADA 2022_2023-2023'!$A:$M,12,0),"")</f>
        <v/>
      </c>
      <c r="O5458" s="90" t="str">
        <f>IFERROR(VLOOKUP(A5458,'[2]CLASES-TEMPORADA 2022_2023-2023'!$A:$M,13,0),"")</f>
        <v/>
      </c>
    </row>
    <row r="5459" spans="1:15" s="95" customFormat="1" x14ac:dyDescent="0.2">
      <c r="A5459" s="116">
        <v>31743</v>
      </c>
      <c r="B5459" s="90" t="s">
        <v>8750</v>
      </c>
      <c r="C5459" s="90" t="s">
        <v>1686</v>
      </c>
      <c r="D5459" s="90" t="s">
        <v>1687</v>
      </c>
      <c r="E5459" s="90" t="s">
        <v>6416</v>
      </c>
      <c r="F5459" s="90" t="s">
        <v>8512</v>
      </c>
      <c r="G5459" s="90" t="s">
        <v>18811</v>
      </c>
      <c r="H5459" s="90" t="s">
        <v>1115</v>
      </c>
      <c r="I5459" s="90" t="s">
        <v>1214</v>
      </c>
      <c r="J5459" s="116">
        <v>3</v>
      </c>
      <c r="K5459" s="90" t="s">
        <v>1963</v>
      </c>
      <c r="L5459" s="90" t="s">
        <v>591</v>
      </c>
      <c r="M5459" s="90"/>
      <c r="N5459" s="94" t="str">
        <f>IFERROR(VLOOKUP(A5459,'[2]CLASES-TEMPORADA 2022_2023-2023'!$A:$M,12,0),"")</f>
        <v/>
      </c>
      <c r="O5459" s="90" t="str">
        <f>IFERROR(VLOOKUP(A5459,'[2]CLASES-TEMPORADA 2022_2023-2023'!$A:$M,13,0),"")</f>
        <v/>
      </c>
    </row>
    <row r="5460" spans="1:15" s="95" customFormat="1" x14ac:dyDescent="0.2">
      <c r="A5460" s="116">
        <v>31697</v>
      </c>
      <c r="B5460" s="90" t="s">
        <v>10851</v>
      </c>
      <c r="C5460" s="90" t="s">
        <v>1395</v>
      </c>
      <c r="D5460" s="90" t="s">
        <v>1375</v>
      </c>
      <c r="E5460" s="90" t="s">
        <v>4144</v>
      </c>
      <c r="F5460" s="90" t="s">
        <v>4145</v>
      </c>
      <c r="G5460" s="90" t="s">
        <v>18812</v>
      </c>
      <c r="H5460" s="90" t="s">
        <v>1115</v>
      </c>
      <c r="I5460" s="90" t="s">
        <v>1176</v>
      </c>
      <c r="J5460" s="116">
        <v>10133</v>
      </c>
      <c r="K5460" s="90" t="s">
        <v>2071</v>
      </c>
      <c r="L5460" s="90" t="s">
        <v>591</v>
      </c>
      <c r="M5460" s="90"/>
      <c r="N5460" s="94" t="str">
        <f>IFERROR(VLOOKUP(A5460,'[2]CLASES-TEMPORADA 2022_2023-2023'!$A:$M,12,0),"")</f>
        <v/>
      </c>
      <c r="O5460" s="90" t="str">
        <f>IFERROR(VLOOKUP(A5460,'[2]CLASES-TEMPORADA 2022_2023-2023'!$A:$M,13,0),"")</f>
        <v/>
      </c>
    </row>
    <row r="5461" spans="1:15" s="95" customFormat="1" x14ac:dyDescent="0.2">
      <c r="A5461" s="116">
        <v>31566</v>
      </c>
      <c r="B5461" s="90" t="s">
        <v>10851</v>
      </c>
      <c r="C5461" s="90" t="s">
        <v>100</v>
      </c>
      <c r="D5461" s="90" t="s">
        <v>31</v>
      </c>
      <c r="E5461" s="90" t="s">
        <v>1084</v>
      </c>
      <c r="F5461" s="90" t="s">
        <v>7683</v>
      </c>
      <c r="G5461" s="90" t="s">
        <v>18813</v>
      </c>
      <c r="H5461" s="90" t="s">
        <v>1253</v>
      </c>
      <c r="I5461" s="90" t="s">
        <v>1241</v>
      </c>
      <c r="J5461" s="116">
        <v>10116</v>
      </c>
      <c r="K5461" s="90" t="s">
        <v>1963</v>
      </c>
      <c r="L5461" s="90" t="s">
        <v>598</v>
      </c>
      <c r="M5461" s="90"/>
      <c r="N5461" s="94" t="str">
        <f>IFERROR(VLOOKUP(A5461,'[2]CLASES-TEMPORADA 2022_2023-2023'!$A:$M,12,0),"")</f>
        <v/>
      </c>
      <c r="O5461" s="90" t="str">
        <f>IFERROR(VLOOKUP(A5461,'[2]CLASES-TEMPORADA 2022_2023-2023'!$A:$M,13,0),"")</f>
        <v/>
      </c>
    </row>
    <row r="5462" spans="1:15" s="95" customFormat="1" x14ac:dyDescent="0.2">
      <c r="A5462" s="116">
        <v>31552</v>
      </c>
      <c r="B5462" s="90" t="s">
        <v>10851</v>
      </c>
      <c r="C5462" s="90" t="s">
        <v>21</v>
      </c>
      <c r="D5462" s="90" t="s">
        <v>1872</v>
      </c>
      <c r="E5462" s="90" t="s">
        <v>4195</v>
      </c>
      <c r="F5462" s="90" t="s">
        <v>4196</v>
      </c>
      <c r="G5462" s="90" t="s">
        <v>18814</v>
      </c>
      <c r="H5462" s="90" t="s">
        <v>1253</v>
      </c>
      <c r="I5462" s="90" t="s">
        <v>799</v>
      </c>
      <c r="J5462" s="116">
        <v>10414</v>
      </c>
      <c r="K5462" s="90" t="s">
        <v>1963</v>
      </c>
      <c r="L5462" s="90" t="s">
        <v>520</v>
      </c>
      <c r="M5462" s="90"/>
      <c r="N5462" s="94" t="str">
        <f>IFERROR(VLOOKUP(A5462,'[2]CLASES-TEMPORADA 2022_2023-2023'!$A:$M,12,0),"")</f>
        <v/>
      </c>
      <c r="O5462" s="90" t="str">
        <f>IFERROR(VLOOKUP(A5462,'[2]CLASES-TEMPORADA 2022_2023-2023'!$A:$M,13,0),"")</f>
        <v/>
      </c>
    </row>
    <row r="5463" spans="1:15" s="95" customFormat="1" x14ac:dyDescent="0.2">
      <c r="A5463" s="116">
        <v>31475</v>
      </c>
      <c r="B5463" s="90" t="s">
        <v>10851</v>
      </c>
      <c r="C5463" s="90" t="s">
        <v>84</v>
      </c>
      <c r="D5463" s="90" t="s">
        <v>31</v>
      </c>
      <c r="E5463" s="90" t="s">
        <v>4227</v>
      </c>
      <c r="F5463" s="90" t="s">
        <v>4228</v>
      </c>
      <c r="G5463" s="90" t="s">
        <v>18815</v>
      </c>
      <c r="H5463" s="90" t="s">
        <v>1115</v>
      </c>
      <c r="I5463" s="90" t="s">
        <v>966</v>
      </c>
      <c r="J5463" s="116">
        <v>502</v>
      </c>
      <c r="K5463" s="90" t="s">
        <v>1963</v>
      </c>
      <c r="L5463" s="90" t="s">
        <v>520</v>
      </c>
      <c r="M5463" s="90"/>
      <c r="N5463" s="94" t="str">
        <f>IFERROR(VLOOKUP(A5463,'[2]CLASES-TEMPORADA 2022_2023-2023'!$A:$M,12,0),"")</f>
        <v/>
      </c>
      <c r="O5463" s="90" t="str">
        <f>IFERROR(VLOOKUP(A5463,'[2]CLASES-TEMPORADA 2022_2023-2023'!$A:$M,13,0),"")</f>
        <v/>
      </c>
    </row>
    <row r="5464" spans="1:15" s="95" customFormat="1" x14ac:dyDescent="0.2">
      <c r="A5464" s="116">
        <v>31475</v>
      </c>
      <c r="B5464" s="90" t="s">
        <v>10851</v>
      </c>
      <c r="C5464" s="90" t="s">
        <v>84</v>
      </c>
      <c r="D5464" s="90" t="s">
        <v>31</v>
      </c>
      <c r="E5464" s="90" t="s">
        <v>4227</v>
      </c>
      <c r="F5464" s="90" t="s">
        <v>4228</v>
      </c>
      <c r="G5464" s="90" t="s">
        <v>18816</v>
      </c>
      <c r="H5464" s="90" t="s">
        <v>1253</v>
      </c>
      <c r="I5464" s="90" t="s">
        <v>966</v>
      </c>
      <c r="J5464" s="116">
        <v>502</v>
      </c>
      <c r="K5464" s="90" t="s">
        <v>1963</v>
      </c>
      <c r="L5464" s="90" t="s">
        <v>520</v>
      </c>
      <c r="M5464" s="90"/>
      <c r="N5464" s="94" t="str">
        <f>IFERROR(VLOOKUP(A5464,'[2]CLASES-TEMPORADA 2022_2023-2023'!$A:$M,12,0),"")</f>
        <v/>
      </c>
      <c r="O5464" s="90" t="str">
        <f>IFERROR(VLOOKUP(A5464,'[2]CLASES-TEMPORADA 2022_2023-2023'!$A:$M,13,0),"")</f>
        <v/>
      </c>
    </row>
    <row r="5465" spans="1:15" s="95" customFormat="1" x14ac:dyDescent="0.2">
      <c r="A5465" s="116">
        <v>31332</v>
      </c>
      <c r="B5465" s="90" t="s">
        <v>8750</v>
      </c>
      <c r="C5465" s="90" t="s">
        <v>1683</v>
      </c>
      <c r="D5465" s="90" t="s">
        <v>1684</v>
      </c>
      <c r="E5465" s="90" t="s">
        <v>2151</v>
      </c>
      <c r="F5465" s="90" t="s">
        <v>8019</v>
      </c>
      <c r="G5465" s="90" t="s">
        <v>18817</v>
      </c>
      <c r="H5465" s="90" t="s">
        <v>1115</v>
      </c>
      <c r="I5465" s="90" t="s">
        <v>990</v>
      </c>
      <c r="J5465" s="116">
        <v>736</v>
      </c>
      <c r="K5465" s="90" t="s">
        <v>1963</v>
      </c>
      <c r="L5465" s="90" t="s">
        <v>587</v>
      </c>
      <c r="M5465" s="90"/>
      <c r="N5465" s="94" t="str">
        <f>IFERROR(VLOOKUP(A5465,'[2]CLASES-TEMPORADA 2022_2023-2023'!$A:$M,12,0),"")</f>
        <v/>
      </c>
      <c r="O5465" s="90" t="str">
        <f>IFERROR(VLOOKUP(A5465,'[2]CLASES-TEMPORADA 2022_2023-2023'!$A:$M,13,0),"")</f>
        <v/>
      </c>
    </row>
    <row r="5466" spans="1:15" s="95" customFormat="1" x14ac:dyDescent="0.2">
      <c r="A5466" s="116">
        <v>31328</v>
      </c>
      <c r="B5466" s="90" t="s">
        <v>8750</v>
      </c>
      <c r="C5466" s="90" t="s">
        <v>4261</v>
      </c>
      <c r="D5466" s="90"/>
      <c r="E5466" s="90" t="s">
        <v>4262</v>
      </c>
      <c r="F5466" s="90" t="s">
        <v>4263</v>
      </c>
      <c r="G5466" s="90" t="s">
        <v>18818</v>
      </c>
      <c r="H5466" s="90" t="s">
        <v>1253</v>
      </c>
      <c r="I5466" s="90" t="s">
        <v>1124</v>
      </c>
      <c r="J5466" s="116">
        <v>175</v>
      </c>
      <c r="K5466" s="90" t="s">
        <v>2707</v>
      </c>
      <c r="L5466" s="90" t="s">
        <v>520</v>
      </c>
      <c r="M5466" s="90"/>
      <c r="N5466" s="94" t="str">
        <f>IFERROR(VLOOKUP(A5466,'[2]CLASES-TEMPORADA 2022_2023-2023'!$A:$M,12,0),"")</f>
        <v/>
      </c>
      <c r="O5466" s="90" t="str">
        <f>IFERROR(VLOOKUP(A5466,'[2]CLASES-TEMPORADA 2022_2023-2023'!$A:$M,13,0),"")</f>
        <v/>
      </c>
    </row>
    <row r="5467" spans="1:15" s="95" customFormat="1" x14ac:dyDescent="0.2">
      <c r="A5467" s="116">
        <v>31226</v>
      </c>
      <c r="B5467" s="90" t="s">
        <v>8750</v>
      </c>
      <c r="C5467" s="90" t="s">
        <v>5805</v>
      </c>
      <c r="D5467" s="90" t="s">
        <v>8513</v>
      </c>
      <c r="E5467" s="90" t="s">
        <v>4972</v>
      </c>
      <c r="F5467" s="90" t="s">
        <v>8514</v>
      </c>
      <c r="G5467" s="90" t="s">
        <v>18819</v>
      </c>
      <c r="H5467" s="90" t="s">
        <v>1115</v>
      </c>
      <c r="I5467" s="90" t="s">
        <v>1060</v>
      </c>
      <c r="J5467" s="116">
        <v>353</v>
      </c>
      <c r="K5467" s="90" t="s">
        <v>1963</v>
      </c>
      <c r="L5467" s="90" t="s">
        <v>583</v>
      </c>
      <c r="M5467" s="90"/>
      <c r="N5467" s="94" t="str">
        <f>IFERROR(VLOOKUP(A5467,'[2]CLASES-TEMPORADA 2022_2023-2023'!$A:$M,12,0),"")</f>
        <v/>
      </c>
      <c r="O5467" s="90" t="str">
        <f>IFERROR(VLOOKUP(A5467,'[2]CLASES-TEMPORADA 2022_2023-2023'!$A:$M,13,0),"")</f>
        <v/>
      </c>
    </row>
    <row r="5468" spans="1:15" s="95" customFormat="1" x14ac:dyDescent="0.2">
      <c r="A5468" s="116">
        <v>31072</v>
      </c>
      <c r="B5468" s="90" t="s">
        <v>8750</v>
      </c>
      <c r="C5468" s="90" t="s">
        <v>3493</v>
      </c>
      <c r="D5468" s="90" t="s">
        <v>8515</v>
      </c>
      <c r="E5468" s="90" t="s">
        <v>8294</v>
      </c>
      <c r="F5468" s="90" t="s">
        <v>4342</v>
      </c>
      <c r="G5468" s="90" t="s">
        <v>18820</v>
      </c>
      <c r="H5468" s="90" t="s">
        <v>1115</v>
      </c>
      <c r="I5468" s="90" t="s">
        <v>1091</v>
      </c>
      <c r="J5468" s="116">
        <v>10148</v>
      </c>
      <c r="K5468" s="90" t="s">
        <v>1963</v>
      </c>
      <c r="L5468" s="90" t="s">
        <v>583</v>
      </c>
      <c r="M5468" s="90"/>
      <c r="N5468" s="94" t="str">
        <f>IFERROR(VLOOKUP(A5468,'[2]CLASES-TEMPORADA 2022_2023-2023'!$A:$M,12,0),"")</f>
        <v/>
      </c>
      <c r="O5468" s="90" t="str">
        <f>IFERROR(VLOOKUP(A5468,'[2]CLASES-TEMPORADA 2022_2023-2023'!$A:$M,13,0),"")</f>
        <v/>
      </c>
    </row>
    <row r="5469" spans="1:15" s="95" customFormat="1" x14ac:dyDescent="0.2">
      <c r="A5469" s="116">
        <v>30804</v>
      </c>
      <c r="B5469" s="90" t="s">
        <v>8750</v>
      </c>
      <c r="C5469" s="90" t="s">
        <v>1680</v>
      </c>
      <c r="D5469" s="90" t="s">
        <v>102</v>
      </c>
      <c r="E5469" s="90" t="s">
        <v>4372</v>
      </c>
      <c r="F5469" s="90" t="s">
        <v>4373</v>
      </c>
      <c r="G5469" s="90" t="s">
        <v>18821</v>
      </c>
      <c r="H5469" s="90" t="s">
        <v>1115</v>
      </c>
      <c r="I5469" s="90" t="s">
        <v>3067</v>
      </c>
      <c r="J5469" s="116">
        <v>10188</v>
      </c>
      <c r="K5469" s="90" t="s">
        <v>2011</v>
      </c>
      <c r="L5469" s="90" t="s">
        <v>602</v>
      </c>
      <c r="M5469" s="90"/>
      <c r="N5469" s="94" t="str">
        <f>IFERROR(VLOOKUP(A5469,'[2]CLASES-TEMPORADA 2022_2023-2023'!$A:$M,12,0),"")</f>
        <v/>
      </c>
      <c r="O5469" s="90" t="str">
        <f>IFERROR(VLOOKUP(A5469,'[2]CLASES-TEMPORADA 2022_2023-2023'!$A:$M,13,0),"")</f>
        <v/>
      </c>
    </row>
    <row r="5470" spans="1:15" s="95" customFormat="1" x14ac:dyDescent="0.2">
      <c r="A5470" s="116">
        <v>30574</v>
      </c>
      <c r="B5470" s="90" t="s">
        <v>8750</v>
      </c>
      <c r="C5470" s="90" t="s">
        <v>84</v>
      </c>
      <c r="D5470" s="90" t="s">
        <v>1283</v>
      </c>
      <c r="E5470" s="90" t="s">
        <v>1776</v>
      </c>
      <c r="F5470" s="90" t="s">
        <v>18822</v>
      </c>
      <c r="G5470" s="90" t="s">
        <v>18823</v>
      </c>
      <c r="H5470" s="90" t="s">
        <v>1115</v>
      </c>
      <c r="I5470" s="90" t="s">
        <v>872</v>
      </c>
      <c r="J5470" s="116">
        <v>10453</v>
      </c>
      <c r="K5470" s="90" t="s">
        <v>1963</v>
      </c>
      <c r="L5470" s="90" t="s">
        <v>520</v>
      </c>
      <c r="M5470" s="90"/>
      <c r="N5470" s="94">
        <f>IFERROR(VLOOKUP(A5470,'[2]CLASES-TEMPORADA 2022_2023-2023'!$A:$M,12,0),"")</f>
        <v>-1</v>
      </c>
      <c r="O5470" s="90">
        <f>IFERROR(VLOOKUP(A5470,'[2]CLASES-TEMPORADA 2022_2023-2023'!$A:$M,13,0),"")</f>
        <v>0</v>
      </c>
    </row>
    <row r="5471" spans="1:15" s="95" customFormat="1" x14ac:dyDescent="0.2">
      <c r="A5471" s="116">
        <v>30373</v>
      </c>
      <c r="B5471" s="90" t="s">
        <v>8750</v>
      </c>
      <c r="C5471" s="90" t="s">
        <v>6185</v>
      </c>
      <c r="D5471" s="90" t="s">
        <v>14906</v>
      </c>
      <c r="E5471" s="90" t="s">
        <v>3099</v>
      </c>
      <c r="F5471" s="90" t="s">
        <v>14907</v>
      </c>
      <c r="G5471" s="90" t="s">
        <v>18824</v>
      </c>
      <c r="H5471" s="90" t="s">
        <v>1115</v>
      </c>
      <c r="I5471" s="90" t="s">
        <v>8802</v>
      </c>
      <c r="J5471" s="116">
        <v>10214</v>
      </c>
      <c r="K5471" s="90" t="s">
        <v>1963</v>
      </c>
      <c r="L5471" s="90" t="s">
        <v>591</v>
      </c>
      <c r="M5471" s="90"/>
      <c r="N5471" s="94" t="str">
        <f>IFERROR(VLOOKUP(A5471,'[2]CLASES-TEMPORADA 2022_2023-2023'!$A:$M,12,0),"")</f>
        <v/>
      </c>
      <c r="O5471" s="90" t="str">
        <f>IFERROR(VLOOKUP(A5471,'[2]CLASES-TEMPORADA 2022_2023-2023'!$A:$M,13,0),"")</f>
        <v/>
      </c>
    </row>
    <row r="5472" spans="1:15" s="95" customFormat="1" x14ac:dyDescent="0.2">
      <c r="A5472" s="116">
        <v>30203</v>
      </c>
      <c r="B5472" s="90" t="s">
        <v>8750</v>
      </c>
      <c r="C5472" s="90" t="s">
        <v>1678</v>
      </c>
      <c r="D5472" s="90" t="s">
        <v>1449</v>
      </c>
      <c r="E5472" s="90" t="s">
        <v>4427</v>
      </c>
      <c r="F5472" s="90" t="s">
        <v>4428</v>
      </c>
      <c r="G5472" s="90" t="s">
        <v>18825</v>
      </c>
      <c r="H5472" s="90" t="s">
        <v>1253</v>
      </c>
      <c r="I5472" s="90" t="s">
        <v>1214</v>
      </c>
      <c r="J5472" s="116">
        <v>3</v>
      </c>
      <c r="K5472" s="90" t="s">
        <v>1963</v>
      </c>
      <c r="L5472" s="90" t="s">
        <v>591</v>
      </c>
      <c r="M5472" s="90"/>
      <c r="N5472" s="94" t="str">
        <f>IFERROR(VLOOKUP(A5472,'[2]CLASES-TEMPORADA 2022_2023-2023'!$A:$M,12,0),"")</f>
        <v/>
      </c>
      <c r="O5472" s="90" t="str">
        <f>IFERROR(VLOOKUP(A5472,'[2]CLASES-TEMPORADA 2022_2023-2023'!$A:$M,13,0),"")</f>
        <v/>
      </c>
    </row>
    <row r="5473" spans="1:15" s="95" customFormat="1" x14ac:dyDescent="0.2">
      <c r="A5473" s="116">
        <v>30186</v>
      </c>
      <c r="B5473" s="90" t="s">
        <v>10851</v>
      </c>
      <c r="C5473" s="90" t="s">
        <v>39</v>
      </c>
      <c r="D5473" s="90" t="s">
        <v>1676</v>
      </c>
      <c r="E5473" s="90" t="s">
        <v>2268</v>
      </c>
      <c r="F5473" s="90" t="s">
        <v>8516</v>
      </c>
      <c r="G5473" s="90" t="s">
        <v>18826</v>
      </c>
      <c r="H5473" s="90" t="s">
        <v>1115</v>
      </c>
      <c r="I5473" s="90" t="s">
        <v>952</v>
      </c>
      <c r="J5473" s="116">
        <v>308</v>
      </c>
      <c r="K5473" s="90" t="s">
        <v>1963</v>
      </c>
      <c r="L5473" s="90" t="s">
        <v>591</v>
      </c>
      <c r="M5473" s="90"/>
      <c r="N5473" s="94" t="str">
        <f>IFERROR(VLOOKUP(A5473,'[2]CLASES-TEMPORADA 2022_2023-2023'!$A:$M,12,0),"")</f>
        <v/>
      </c>
      <c r="O5473" s="90" t="str">
        <f>IFERROR(VLOOKUP(A5473,'[2]CLASES-TEMPORADA 2022_2023-2023'!$A:$M,13,0),"")</f>
        <v/>
      </c>
    </row>
    <row r="5474" spans="1:15" s="95" customFormat="1" x14ac:dyDescent="0.2">
      <c r="A5474" s="116">
        <v>30005</v>
      </c>
      <c r="B5474" s="90" t="s">
        <v>8750</v>
      </c>
      <c r="C5474" s="90" t="s">
        <v>1675</v>
      </c>
      <c r="D5474" s="90" t="s">
        <v>21</v>
      </c>
      <c r="E5474" s="90" t="s">
        <v>2040</v>
      </c>
      <c r="F5474" s="90" t="s">
        <v>4125</v>
      </c>
      <c r="G5474" s="90" t="s">
        <v>18827</v>
      </c>
      <c r="H5474" s="90" t="s">
        <v>1115</v>
      </c>
      <c r="I5474" s="90" t="s">
        <v>919</v>
      </c>
      <c r="J5474" s="116">
        <v>47</v>
      </c>
      <c r="K5474" s="90" t="s">
        <v>1963</v>
      </c>
      <c r="L5474" s="90" t="s">
        <v>585</v>
      </c>
      <c r="M5474" s="90"/>
      <c r="N5474" s="94" t="str">
        <f>IFERROR(VLOOKUP(A5474,'[2]CLASES-TEMPORADA 2022_2023-2023'!$A:$M,12,0),"")</f>
        <v/>
      </c>
      <c r="O5474" s="90" t="str">
        <f>IFERROR(VLOOKUP(A5474,'[2]CLASES-TEMPORADA 2022_2023-2023'!$A:$M,13,0),"")</f>
        <v/>
      </c>
    </row>
    <row r="5475" spans="1:15" s="95" customFormat="1" x14ac:dyDescent="0.2">
      <c r="A5475" s="116">
        <v>29981</v>
      </c>
      <c r="B5475" s="90" t="s">
        <v>8750</v>
      </c>
      <c r="C5475" s="90" t="s">
        <v>1011</v>
      </c>
      <c r="D5475" s="90" t="s">
        <v>4139</v>
      </c>
      <c r="E5475" s="90" t="s">
        <v>2796</v>
      </c>
      <c r="F5475" s="90" t="s">
        <v>4469</v>
      </c>
      <c r="G5475" s="90" t="s">
        <v>18828</v>
      </c>
      <c r="H5475" s="90" t="s">
        <v>1115</v>
      </c>
      <c r="I5475" s="90" t="s">
        <v>673</v>
      </c>
      <c r="J5475" s="116">
        <v>10202</v>
      </c>
      <c r="K5475" s="90" t="s">
        <v>1963</v>
      </c>
      <c r="L5475" s="90" t="s">
        <v>583</v>
      </c>
      <c r="M5475" s="90"/>
      <c r="N5475" s="94" t="str">
        <f>IFERROR(VLOOKUP(A5475,'[2]CLASES-TEMPORADA 2022_2023-2023'!$A:$M,12,0),"")</f>
        <v/>
      </c>
      <c r="O5475" s="90" t="str">
        <f>IFERROR(VLOOKUP(A5475,'[2]CLASES-TEMPORADA 2022_2023-2023'!$A:$M,13,0),"")</f>
        <v/>
      </c>
    </row>
    <row r="5476" spans="1:15" s="95" customFormat="1" x14ac:dyDescent="0.2">
      <c r="A5476" s="116">
        <v>29973</v>
      </c>
      <c r="B5476" s="90" t="s">
        <v>8750</v>
      </c>
      <c r="C5476" s="90" t="s">
        <v>84</v>
      </c>
      <c r="D5476" s="90" t="s">
        <v>1577</v>
      </c>
      <c r="E5476" s="90" t="s">
        <v>63</v>
      </c>
      <c r="F5476" s="90" t="s">
        <v>4472</v>
      </c>
      <c r="G5476" s="90" t="s">
        <v>18829</v>
      </c>
      <c r="H5476" s="90" t="s">
        <v>1115</v>
      </c>
      <c r="I5476" s="90" t="s">
        <v>14973</v>
      </c>
      <c r="J5476" s="116">
        <v>317</v>
      </c>
      <c r="K5476" s="90" t="s">
        <v>1963</v>
      </c>
      <c r="L5476" s="90" t="s">
        <v>185</v>
      </c>
      <c r="M5476" s="90"/>
      <c r="N5476" s="94" t="str">
        <f>IFERROR(VLOOKUP(A5476,'[2]CLASES-TEMPORADA 2022_2023-2023'!$A:$M,12,0),"")</f>
        <v/>
      </c>
      <c r="O5476" s="90" t="str">
        <f>IFERROR(VLOOKUP(A5476,'[2]CLASES-TEMPORADA 2022_2023-2023'!$A:$M,13,0),"")</f>
        <v/>
      </c>
    </row>
    <row r="5477" spans="1:15" s="95" customFormat="1" x14ac:dyDescent="0.2">
      <c r="A5477" s="116">
        <v>29972</v>
      </c>
      <c r="B5477" s="90" t="s">
        <v>8750</v>
      </c>
      <c r="C5477" s="90" t="s">
        <v>1609</v>
      </c>
      <c r="D5477" s="90" t="s">
        <v>917</v>
      </c>
      <c r="E5477" s="90" t="s">
        <v>114</v>
      </c>
      <c r="F5477" s="90" t="s">
        <v>4473</v>
      </c>
      <c r="G5477" s="90" t="s">
        <v>18830</v>
      </c>
      <c r="H5477" s="90" t="s">
        <v>1115</v>
      </c>
      <c r="I5477" s="90" t="s">
        <v>915</v>
      </c>
      <c r="J5477" s="116">
        <v>37</v>
      </c>
      <c r="K5477" s="90" t="s">
        <v>1963</v>
      </c>
      <c r="L5477" s="90" t="s">
        <v>185</v>
      </c>
      <c r="M5477" s="90"/>
      <c r="N5477" s="94" t="str">
        <f>IFERROR(VLOOKUP(A5477,'[2]CLASES-TEMPORADA 2022_2023-2023'!$A:$M,12,0),"")</f>
        <v/>
      </c>
      <c r="O5477" s="90" t="str">
        <f>IFERROR(VLOOKUP(A5477,'[2]CLASES-TEMPORADA 2022_2023-2023'!$A:$M,13,0),"")</f>
        <v/>
      </c>
    </row>
    <row r="5478" spans="1:15" s="95" customFormat="1" x14ac:dyDescent="0.2">
      <c r="A5478" s="116">
        <v>29896</v>
      </c>
      <c r="B5478" s="90" t="s">
        <v>8750</v>
      </c>
      <c r="C5478" s="90" t="s">
        <v>1673</v>
      </c>
      <c r="D5478" s="90" t="s">
        <v>1674</v>
      </c>
      <c r="E5478" s="90" t="s">
        <v>4258</v>
      </c>
      <c r="F5478" s="90" t="s">
        <v>8517</v>
      </c>
      <c r="G5478" s="90" t="s">
        <v>18831</v>
      </c>
      <c r="H5478" s="90" t="s">
        <v>1115</v>
      </c>
      <c r="I5478" s="90" t="s">
        <v>971</v>
      </c>
      <c r="J5478" s="116">
        <v>10124</v>
      </c>
      <c r="K5478" s="90" t="s">
        <v>1963</v>
      </c>
      <c r="L5478" s="90" t="s">
        <v>583</v>
      </c>
      <c r="M5478" s="90"/>
      <c r="N5478" s="94" t="str">
        <f>IFERROR(VLOOKUP(A5478,'[2]CLASES-TEMPORADA 2022_2023-2023'!$A:$M,12,0),"")</f>
        <v/>
      </c>
      <c r="O5478" s="90" t="str">
        <f>IFERROR(VLOOKUP(A5478,'[2]CLASES-TEMPORADA 2022_2023-2023'!$A:$M,13,0),"")</f>
        <v/>
      </c>
    </row>
    <row r="5479" spans="1:15" s="95" customFormat="1" x14ac:dyDescent="0.2">
      <c r="A5479" s="116">
        <v>29869</v>
      </c>
      <c r="B5479" s="90" t="s">
        <v>10851</v>
      </c>
      <c r="C5479" s="90" t="s">
        <v>1672</v>
      </c>
      <c r="D5479" s="90"/>
      <c r="E5479" s="90" t="s">
        <v>2545</v>
      </c>
      <c r="F5479" s="90" t="s">
        <v>4495</v>
      </c>
      <c r="G5479" s="90" t="s">
        <v>18832</v>
      </c>
      <c r="H5479" s="90" t="s">
        <v>1115</v>
      </c>
      <c r="I5479" s="90" t="s">
        <v>919</v>
      </c>
      <c r="J5479" s="116">
        <v>47</v>
      </c>
      <c r="K5479" s="90" t="s">
        <v>2103</v>
      </c>
      <c r="L5479" s="90" t="s">
        <v>585</v>
      </c>
      <c r="M5479" s="90"/>
      <c r="N5479" s="94" t="str">
        <f>IFERROR(VLOOKUP(A5479,'[2]CLASES-TEMPORADA 2022_2023-2023'!$A:$M,12,0),"")</f>
        <v/>
      </c>
      <c r="O5479" s="90" t="str">
        <f>IFERROR(VLOOKUP(A5479,'[2]CLASES-TEMPORADA 2022_2023-2023'!$A:$M,13,0),"")</f>
        <v/>
      </c>
    </row>
    <row r="5480" spans="1:15" x14ac:dyDescent="0.2">
      <c r="A5480" s="116">
        <v>29707</v>
      </c>
      <c r="B5480" s="90" t="s">
        <v>8750</v>
      </c>
      <c r="C5480" s="90" t="s">
        <v>133</v>
      </c>
      <c r="D5480" s="90" t="s">
        <v>31</v>
      </c>
      <c r="E5480" s="90" t="s">
        <v>23</v>
      </c>
      <c r="F5480" s="90" t="s">
        <v>4539</v>
      </c>
      <c r="G5480" s="90" t="s">
        <v>18833</v>
      </c>
      <c r="H5480" s="90" t="s">
        <v>1115</v>
      </c>
      <c r="I5480" s="90" t="s">
        <v>966</v>
      </c>
      <c r="J5480" s="116">
        <v>502</v>
      </c>
      <c r="K5480" s="90" t="s">
        <v>1963</v>
      </c>
      <c r="L5480" s="90" t="s">
        <v>520</v>
      </c>
      <c r="M5480" s="90"/>
    </row>
    <row r="5481" spans="1:15" x14ac:dyDescent="0.2">
      <c r="A5481" s="116">
        <v>29689</v>
      </c>
      <c r="B5481" s="90" t="s">
        <v>8750</v>
      </c>
      <c r="C5481" s="90" t="s">
        <v>26</v>
      </c>
      <c r="D5481" s="90" t="s">
        <v>1671</v>
      </c>
      <c r="E5481" s="90" t="s">
        <v>3486</v>
      </c>
      <c r="F5481" s="90" t="s">
        <v>8521</v>
      </c>
      <c r="G5481" s="90" t="s">
        <v>18834</v>
      </c>
      <c r="H5481" s="90" t="s">
        <v>1115</v>
      </c>
      <c r="I5481" s="90" t="s">
        <v>1210</v>
      </c>
      <c r="J5481" s="116">
        <v>668</v>
      </c>
      <c r="K5481" s="90" t="s">
        <v>1963</v>
      </c>
      <c r="L5481" s="90" t="s">
        <v>585</v>
      </c>
      <c r="M5481" s="90"/>
    </row>
    <row r="5482" spans="1:15" x14ac:dyDescent="0.2">
      <c r="A5482" s="116">
        <v>29680</v>
      </c>
      <c r="B5482" s="90" t="s">
        <v>10851</v>
      </c>
      <c r="C5482" s="90" t="s">
        <v>1912</v>
      </c>
      <c r="D5482" s="90" t="s">
        <v>1913</v>
      </c>
      <c r="E5482" s="90" t="s">
        <v>5301</v>
      </c>
      <c r="F5482" s="90" t="s">
        <v>8522</v>
      </c>
      <c r="G5482" s="90" t="s">
        <v>18835</v>
      </c>
      <c r="H5482" s="90" t="s">
        <v>1253</v>
      </c>
      <c r="I5482" s="90" t="s">
        <v>1138</v>
      </c>
      <c r="J5482" s="116">
        <v>253</v>
      </c>
      <c r="K5482" s="90" t="s">
        <v>1963</v>
      </c>
      <c r="L5482" s="90" t="s">
        <v>587</v>
      </c>
      <c r="M5482" s="90"/>
    </row>
    <row r="5483" spans="1:15" x14ac:dyDescent="0.2">
      <c r="A5483" s="116">
        <v>29678</v>
      </c>
      <c r="B5483" s="90" t="s">
        <v>8750</v>
      </c>
      <c r="C5483" s="90" t="s">
        <v>4548</v>
      </c>
      <c r="D5483" s="90" t="s">
        <v>31</v>
      </c>
      <c r="E5483" s="90" t="s">
        <v>61</v>
      </c>
      <c r="F5483" s="90" t="s">
        <v>4549</v>
      </c>
      <c r="G5483" s="90" t="s">
        <v>18836</v>
      </c>
      <c r="H5483" s="90" t="s">
        <v>1115</v>
      </c>
      <c r="I5483" s="90" t="s">
        <v>1124</v>
      </c>
      <c r="J5483" s="116">
        <v>175</v>
      </c>
      <c r="K5483" s="90" t="s">
        <v>1963</v>
      </c>
      <c r="L5483" s="90" t="s">
        <v>520</v>
      </c>
      <c r="M5483" s="90"/>
    </row>
    <row r="5484" spans="1:15" x14ac:dyDescent="0.2">
      <c r="A5484" s="116">
        <v>29669</v>
      </c>
      <c r="B5484" s="90" t="s">
        <v>10851</v>
      </c>
      <c r="C5484" s="90" t="s">
        <v>138</v>
      </c>
      <c r="D5484" s="90" t="s">
        <v>1572</v>
      </c>
      <c r="E5484" s="90" t="s">
        <v>8523</v>
      </c>
      <c r="F5484" s="90" t="s">
        <v>8524</v>
      </c>
      <c r="G5484" s="90" t="s">
        <v>18837</v>
      </c>
      <c r="H5484" s="90" t="s">
        <v>1115</v>
      </c>
      <c r="I5484" s="90" t="s">
        <v>1034</v>
      </c>
      <c r="J5484" s="116">
        <v>10344</v>
      </c>
      <c r="K5484" s="90" t="s">
        <v>1963</v>
      </c>
      <c r="L5484" s="90" t="s">
        <v>586</v>
      </c>
      <c r="M5484" s="90"/>
    </row>
    <row r="5485" spans="1:15" x14ac:dyDescent="0.2">
      <c r="A5485" s="116">
        <v>29620</v>
      </c>
      <c r="B5485" s="90" t="s">
        <v>8750</v>
      </c>
      <c r="C5485" s="90" t="s">
        <v>4563</v>
      </c>
      <c r="D5485" s="90" t="s">
        <v>4564</v>
      </c>
      <c r="E5485" s="90" t="s">
        <v>1271</v>
      </c>
      <c r="F5485" s="90" t="s">
        <v>4565</v>
      </c>
      <c r="G5485" s="90" t="s">
        <v>18838</v>
      </c>
      <c r="H5485" s="90" t="s">
        <v>1253</v>
      </c>
      <c r="I5485" s="90" t="s">
        <v>1008</v>
      </c>
      <c r="J5485" s="116">
        <v>10086</v>
      </c>
      <c r="K5485" s="90" t="s">
        <v>1963</v>
      </c>
      <c r="L5485" s="90" t="s">
        <v>588</v>
      </c>
      <c r="M5485" s="90"/>
    </row>
    <row r="5486" spans="1:15" x14ac:dyDescent="0.2">
      <c r="A5486" s="116">
        <v>29477</v>
      </c>
      <c r="B5486" s="90" t="s">
        <v>10851</v>
      </c>
      <c r="C5486" s="90" t="s">
        <v>1669</v>
      </c>
      <c r="D5486" s="90" t="s">
        <v>1670</v>
      </c>
      <c r="E5486" s="90" t="s">
        <v>1077</v>
      </c>
      <c r="F5486" s="90" t="s">
        <v>8525</v>
      </c>
      <c r="G5486" s="90" t="s">
        <v>18839</v>
      </c>
      <c r="H5486" s="90" t="s">
        <v>1115</v>
      </c>
      <c r="I5486" s="90" t="s">
        <v>1171</v>
      </c>
      <c r="J5486" s="116">
        <v>59</v>
      </c>
      <c r="K5486" s="90" t="s">
        <v>1963</v>
      </c>
      <c r="L5486" s="90" t="s">
        <v>587</v>
      </c>
      <c r="M5486" s="90"/>
    </row>
    <row r="5487" spans="1:15" x14ac:dyDescent="0.2">
      <c r="A5487" s="116">
        <v>29467</v>
      </c>
      <c r="B5487" s="90" t="s">
        <v>8750</v>
      </c>
      <c r="C5487" s="90" t="s">
        <v>4599</v>
      </c>
      <c r="D5487" s="90" t="s">
        <v>60</v>
      </c>
      <c r="E5487" s="90" t="s">
        <v>4600</v>
      </c>
      <c r="F5487" s="90" t="s">
        <v>4601</v>
      </c>
      <c r="G5487" s="90" t="s">
        <v>18840</v>
      </c>
      <c r="H5487" s="90" t="s">
        <v>1253</v>
      </c>
      <c r="I5487" s="90" t="s">
        <v>1257</v>
      </c>
      <c r="J5487" s="116">
        <v>393</v>
      </c>
      <c r="K5487" s="90" t="s">
        <v>1963</v>
      </c>
      <c r="L5487" s="90" t="s">
        <v>583</v>
      </c>
      <c r="M5487" s="90"/>
    </row>
    <row r="5488" spans="1:15" x14ac:dyDescent="0.2">
      <c r="A5488" s="116">
        <v>29448</v>
      </c>
      <c r="B5488" s="90" t="s">
        <v>8750</v>
      </c>
      <c r="C5488" s="90" t="s">
        <v>1668</v>
      </c>
      <c r="D5488" s="90" t="s">
        <v>29</v>
      </c>
      <c r="E5488" s="90" t="s">
        <v>4610</v>
      </c>
      <c r="F5488" s="90" t="s">
        <v>4611</v>
      </c>
      <c r="G5488" s="90" t="s">
        <v>18841</v>
      </c>
      <c r="H5488" s="90" t="s">
        <v>1115</v>
      </c>
      <c r="I5488" s="90" t="s">
        <v>2116</v>
      </c>
      <c r="J5488" s="116">
        <v>10463</v>
      </c>
      <c r="K5488" s="90" t="s">
        <v>2618</v>
      </c>
      <c r="L5488" s="90" t="s">
        <v>583</v>
      </c>
      <c r="M5488" s="90"/>
    </row>
    <row r="5489" spans="1:13" x14ac:dyDescent="0.2">
      <c r="A5489" s="116">
        <v>29446</v>
      </c>
      <c r="B5489" s="90" t="s">
        <v>10851</v>
      </c>
      <c r="C5489" s="90" t="s">
        <v>4612</v>
      </c>
      <c r="D5489" s="90" t="s">
        <v>4400</v>
      </c>
      <c r="E5489" s="90" t="s">
        <v>2024</v>
      </c>
      <c r="F5489" s="90" t="s">
        <v>4613</v>
      </c>
      <c r="G5489" s="90" t="s">
        <v>18842</v>
      </c>
      <c r="H5489" s="90" t="s">
        <v>1115</v>
      </c>
      <c r="I5489" s="90" t="s">
        <v>951</v>
      </c>
      <c r="J5489" s="116">
        <v>305</v>
      </c>
      <c r="K5489" s="90" t="s">
        <v>1963</v>
      </c>
      <c r="L5489" s="90" t="s">
        <v>583</v>
      </c>
      <c r="M5489" s="90"/>
    </row>
    <row r="5490" spans="1:13" x14ac:dyDescent="0.2">
      <c r="A5490" s="116">
        <v>29417</v>
      </c>
      <c r="B5490" s="90" t="s">
        <v>8750</v>
      </c>
      <c r="C5490" s="90" t="s">
        <v>26</v>
      </c>
      <c r="D5490" s="90" t="s">
        <v>113</v>
      </c>
      <c r="E5490" s="90" t="s">
        <v>64</v>
      </c>
      <c r="F5490" s="90" t="s">
        <v>4617</v>
      </c>
      <c r="G5490" s="90" t="s">
        <v>18843</v>
      </c>
      <c r="H5490" s="90" t="s">
        <v>1115</v>
      </c>
      <c r="I5490" s="90" t="s">
        <v>1000</v>
      </c>
      <c r="J5490" s="116">
        <v>10039</v>
      </c>
      <c r="K5490" s="90" t="s">
        <v>1963</v>
      </c>
      <c r="L5490" s="90" t="s">
        <v>583</v>
      </c>
      <c r="M5490" s="90"/>
    </row>
    <row r="5491" spans="1:13" x14ac:dyDescent="0.2">
      <c r="A5491" s="116">
        <v>29162</v>
      </c>
      <c r="B5491" s="90" t="s">
        <v>8750</v>
      </c>
      <c r="C5491" s="90" t="s">
        <v>1666</v>
      </c>
      <c r="D5491" s="90" t="s">
        <v>1667</v>
      </c>
      <c r="E5491" s="90" t="s">
        <v>963</v>
      </c>
      <c r="F5491" s="90" t="s">
        <v>8526</v>
      </c>
      <c r="G5491" s="90" t="s">
        <v>18844</v>
      </c>
      <c r="H5491" s="90" t="s">
        <v>1115</v>
      </c>
      <c r="I5491" s="90" t="s">
        <v>756</v>
      </c>
      <c r="J5491" s="116">
        <v>10383</v>
      </c>
      <c r="K5491" s="90" t="s">
        <v>1963</v>
      </c>
      <c r="L5491" s="90" t="s">
        <v>591</v>
      </c>
      <c r="M5491" s="90"/>
    </row>
    <row r="5492" spans="1:13" x14ac:dyDescent="0.2">
      <c r="A5492" s="116">
        <v>28840</v>
      </c>
      <c r="B5492" s="90" t="s">
        <v>10851</v>
      </c>
      <c r="C5492" s="90" t="s">
        <v>1289</v>
      </c>
      <c r="D5492" s="90" t="s">
        <v>1290</v>
      </c>
      <c r="E5492" s="90" t="s">
        <v>3459</v>
      </c>
      <c r="F5492" s="90" t="s">
        <v>4714</v>
      </c>
      <c r="G5492" s="90" t="s">
        <v>18845</v>
      </c>
      <c r="H5492" s="90" t="s">
        <v>1252</v>
      </c>
      <c r="I5492" s="90" t="s">
        <v>1209</v>
      </c>
      <c r="J5492" s="116">
        <v>19</v>
      </c>
      <c r="K5492" s="90" t="s">
        <v>1963</v>
      </c>
      <c r="L5492" s="90" t="s">
        <v>591</v>
      </c>
      <c r="M5492" s="90"/>
    </row>
    <row r="5493" spans="1:13" x14ac:dyDescent="0.2">
      <c r="A5493" s="116">
        <v>28743</v>
      </c>
      <c r="B5493" s="90" t="s">
        <v>8750</v>
      </c>
      <c r="C5493" s="90" t="s">
        <v>69</v>
      </c>
      <c r="D5493" s="90" t="s">
        <v>66</v>
      </c>
      <c r="E5493" s="90" t="s">
        <v>107</v>
      </c>
      <c r="F5493" s="90" t="s">
        <v>15143</v>
      </c>
      <c r="G5493" s="90" t="s">
        <v>18846</v>
      </c>
      <c r="H5493" s="90" t="s">
        <v>1115</v>
      </c>
      <c r="I5493" s="90" t="s">
        <v>11140</v>
      </c>
      <c r="J5493" s="116">
        <v>10494</v>
      </c>
      <c r="K5493" s="90" t="s">
        <v>1963</v>
      </c>
      <c r="L5493" s="90" t="s">
        <v>591</v>
      </c>
      <c r="M5493" s="90"/>
    </row>
    <row r="5494" spans="1:13" x14ac:dyDescent="0.2">
      <c r="A5494" s="116">
        <v>28625</v>
      </c>
      <c r="B5494" s="90" t="s">
        <v>8750</v>
      </c>
      <c r="C5494" s="90" t="s">
        <v>4306</v>
      </c>
      <c r="D5494" s="90" t="s">
        <v>998</v>
      </c>
      <c r="E5494" s="90" t="s">
        <v>77</v>
      </c>
      <c r="F5494" s="90" t="s">
        <v>4746</v>
      </c>
      <c r="G5494" s="90" t="s">
        <v>18847</v>
      </c>
      <c r="H5494" s="90" t="s">
        <v>1115</v>
      </c>
      <c r="I5494" s="90" t="s">
        <v>3208</v>
      </c>
      <c r="J5494" s="116">
        <v>155</v>
      </c>
      <c r="K5494" s="90" t="s">
        <v>1963</v>
      </c>
      <c r="L5494" s="90" t="s">
        <v>602</v>
      </c>
      <c r="M5494" s="90"/>
    </row>
    <row r="5495" spans="1:13" x14ac:dyDescent="0.2">
      <c r="A5495" s="116">
        <v>28603</v>
      </c>
      <c r="B5495" s="90" t="s">
        <v>10851</v>
      </c>
      <c r="C5495" s="90" t="s">
        <v>71</v>
      </c>
      <c r="D5495" s="90" t="s">
        <v>118</v>
      </c>
      <c r="E5495" s="90" t="s">
        <v>1044</v>
      </c>
      <c r="F5495" s="90" t="s">
        <v>4750</v>
      </c>
      <c r="G5495" s="90" t="s">
        <v>18848</v>
      </c>
      <c r="H5495" s="90" t="s">
        <v>1115</v>
      </c>
      <c r="I5495" s="90" t="s">
        <v>1042</v>
      </c>
      <c r="J5495" s="116">
        <v>10436</v>
      </c>
      <c r="K5495" s="90" t="s">
        <v>1963</v>
      </c>
      <c r="L5495" s="90" t="s">
        <v>591</v>
      </c>
      <c r="M5495" s="90"/>
    </row>
    <row r="5496" spans="1:13" x14ac:dyDescent="0.2">
      <c r="A5496" s="116">
        <v>28434</v>
      </c>
      <c r="B5496" s="90" t="s">
        <v>8750</v>
      </c>
      <c r="C5496" s="90" t="s">
        <v>4766</v>
      </c>
      <c r="D5496" s="90" t="s">
        <v>4767</v>
      </c>
      <c r="E5496" s="90" t="s">
        <v>23</v>
      </c>
      <c r="F5496" s="90" t="s">
        <v>4768</v>
      </c>
      <c r="G5496" s="90" t="s">
        <v>18849</v>
      </c>
      <c r="H5496" s="90" t="s">
        <v>1115</v>
      </c>
      <c r="I5496" s="90" t="s">
        <v>1249</v>
      </c>
      <c r="J5496" s="116">
        <v>10181</v>
      </c>
      <c r="K5496" s="90" t="s">
        <v>1963</v>
      </c>
      <c r="L5496" s="90" t="s">
        <v>583</v>
      </c>
      <c r="M5496" s="90"/>
    </row>
    <row r="5497" spans="1:13" x14ac:dyDescent="0.2">
      <c r="A5497" s="116">
        <v>28434</v>
      </c>
      <c r="B5497" s="90" t="s">
        <v>8750</v>
      </c>
      <c r="C5497" s="90" t="s">
        <v>4766</v>
      </c>
      <c r="D5497" s="90" t="s">
        <v>4767</v>
      </c>
      <c r="E5497" s="90" t="s">
        <v>23</v>
      </c>
      <c r="F5497" s="90" t="s">
        <v>4768</v>
      </c>
      <c r="G5497" s="90" t="s">
        <v>18850</v>
      </c>
      <c r="H5497" s="90" t="s">
        <v>1253</v>
      </c>
      <c r="I5497" s="90" t="s">
        <v>1249</v>
      </c>
      <c r="J5497" s="116">
        <v>10181</v>
      </c>
      <c r="K5497" s="90" t="s">
        <v>1963</v>
      </c>
      <c r="L5497" s="90" t="s">
        <v>583</v>
      </c>
      <c r="M5497" s="90"/>
    </row>
    <row r="5498" spans="1:13" x14ac:dyDescent="0.2">
      <c r="A5498" s="116">
        <v>28322</v>
      </c>
      <c r="B5498" s="90" t="s">
        <v>8750</v>
      </c>
      <c r="C5498" s="90" t="s">
        <v>18851</v>
      </c>
      <c r="D5498" s="90" t="s">
        <v>1664</v>
      </c>
      <c r="E5498" s="90" t="s">
        <v>18852</v>
      </c>
      <c r="F5498" s="90" t="s">
        <v>18853</v>
      </c>
      <c r="G5498" s="90" t="s">
        <v>18854</v>
      </c>
      <c r="H5498" s="90" t="s">
        <v>1115</v>
      </c>
      <c r="I5498" s="90" t="s">
        <v>919</v>
      </c>
      <c r="J5498" s="116">
        <v>47</v>
      </c>
      <c r="K5498" s="90" t="s">
        <v>1963</v>
      </c>
      <c r="L5498" s="90" t="s">
        <v>585</v>
      </c>
      <c r="M5498" s="90"/>
    </row>
    <row r="5499" spans="1:13" x14ac:dyDescent="0.2">
      <c r="A5499" s="116">
        <v>28298</v>
      </c>
      <c r="B5499" s="90" t="s">
        <v>8750</v>
      </c>
      <c r="C5499" s="90" t="s">
        <v>2969</v>
      </c>
      <c r="D5499" s="90" t="s">
        <v>21</v>
      </c>
      <c r="E5499" s="90" t="s">
        <v>76</v>
      </c>
      <c r="F5499" s="90" t="s">
        <v>4791</v>
      </c>
      <c r="G5499" s="90" t="s">
        <v>18855</v>
      </c>
      <c r="H5499" s="90" t="s">
        <v>1115</v>
      </c>
      <c r="I5499" s="90" t="s">
        <v>1214</v>
      </c>
      <c r="J5499" s="116">
        <v>3</v>
      </c>
      <c r="K5499" s="90" t="s">
        <v>1963</v>
      </c>
      <c r="L5499" s="90" t="s">
        <v>591</v>
      </c>
      <c r="M5499" s="90"/>
    </row>
    <row r="5500" spans="1:13" x14ac:dyDescent="0.2">
      <c r="A5500" s="116">
        <v>28258</v>
      </c>
      <c r="B5500" s="90" t="s">
        <v>8750</v>
      </c>
      <c r="C5500" s="90" t="s">
        <v>29</v>
      </c>
      <c r="D5500" s="90" t="s">
        <v>1682</v>
      </c>
      <c r="E5500" s="90" t="s">
        <v>130</v>
      </c>
      <c r="F5500" s="90" t="s">
        <v>4794</v>
      </c>
      <c r="G5500" s="90" t="s">
        <v>18856</v>
      </c>
      <c r="H5500" s="90" t="s">
        <v>1115</v>
      </c>
      <c r="I5500" s="90" t="s">
        <v>915</v>
      </c>
      <c r="J5500" s="116">
        <v>37</v>
      </c>
      <c r="K5500" s="90" t="s">
        <v>1963</v>
      </c>
      <c r="L5500" s="90" t="s">
        <v>185</v>
      </c>
      <c r="M5500" s="90"/>
    </row>
    <row r="5501" spans="1:13" x14ac:dyDescent="0.2">
      <c r="A5501" s="116">
        <v>28165</v>
      </c>
      <c r="B5501" s="90" t="s">
        <v>8750</v>
      </c>
      <c r="C5501" s="90" t="s">
        <v>31</v>
      </c>
      <c r="D5501" s="90" t="s">
        <v>14195</v>
      </c>
      <c r="E5501" s="90" t="s">
        <v>18857</v>
      </c>
      <c r="F5501" s="90" t="s">
        <v>6278</v>
      </c>
      <c r="G5501" s="90" t="s">
        <v>18858</v>
      </c>
      <c r="H5501" s="90" t="s">
        <v>1115</v>
      </c>
      <c r="I5501" s="90" t="s">
        <v>934</v>
      </c>
      <c r="J5501" s="116">
        <v>193</v>
      </c>
      <c r="K5501" s="90" t="s">
        <v>1963</v>
      </c>
      <c r="L5501" s="90" t="s">
        <v>586</v>
      </c>
      <c r="M5501" s="90"/>
    </row>
    <row r="5502" spans="1:13" x14ac:dyDescent="0.2">
      <c r="A5502" s="116">
        <v>28119</v>
      </c>
      <c r="B5502" s="90" t="s">
        <v>8750</v>
      </c>
      <c r="C5502" s="90" t="s">
        <v>25</v>
      </c>
      <c r="D5502" s="90" t="s">
        <v>4826</v>
      </c>
      <c r="E5502" s="90" t="s">
        <v>64</v>
      </c>
      <c r="F5502" s="90" t="s">
        <v>4827</v>
      </c>
      <c r="G5502" s="90" t="s">
        <v>18859</v>
      </c>
      <c r="H5502" s="90" t="s">
        <v>1115</v>
      </c>
      <c r="I5502" s="90" t="s">
        <v>1058</v>
      </c>
      <c r="J5502" s="116">
        <v>10095</v>
      </c>
      <c r="K5502" s="90" t="s">
        <v>1963</v>
      </c>
      <c r="L5502" s="90" t="s">
        <v>604</v>
      </c>
      <c r="M5502" s="90"/>
    </row>
    <row r="5503" spans="1:13" x14ac:dyDescent="0.2">
      <c r="A5503" s="116">
        <v>27871</v>
      </c>
      <c r="B5503" s="90" t="s">
        <v>10851</v>
      </c>
      <c r="C5503" s="90" t="s">
        <v>31</v>
      </c>
      <c r="D5503" s="90" t="s">
        <v>86</v>
      </c>
      <c r="E5503" s="90" t="s">
        <v>1084</v>
      </c>
      <c r="F5503" s="90" t="s">
        <v>4876</v>
      </c>
      <c r="G5503" s="90" t="s">
        <v>18860</v>
      </c>
      <c r="H5503" s="90" t="s">
        <v>1115</v>
      </c>
      <c r="I5503" s="90" t="s">
        <v>1047</v>
      </c>
      <c r="J5503" s="116">
        <v>10438</v>
      </c>
      <c r="K5503" s="90" t="s">
        <v>1963</v>
      </c>
      <c r="L5503" s="90" t="s">
        <v>520</v>
      </c>
      <c r="M5503" s="90"/>
    </row>
    <row r="5504" spans="1:13" x14ac:dyDescent="0.2">
      <c r="A5504" s="116">
        <v>27852</v>
      </c>
      <c r="B5504" s="90" t="s">
        <v>8750</v>
      </c>
      <c r="C5504" s="90" t="s">
        <v>1662</v>
      </c>
      <c r="D5504" s="90" t="s">
        <v>22</v>
      </c>
      <c r="E5504" s="90" t="s">
        <v>2320</v>
      </c>
      <c r="F5504" s="90" t="s">
        <v>4880</v>
      </c>
      <c r="G5504" s="90" t="s">
        <v>18861</v>
      </c>
      <c r="H5504" s="90" t="s">
        <v>1115</v>
      </c>
      <c r="I5504" s="90" t="s">
        <v>1105</v>
      </c>
      <c r="J5504" s="116">
        <v>10348</v>
      </c>
      <c r="K5504" s="90" t="s">
        <v>1963</v>
      </c>
      <c r="L5504" s="90" t="s">
        <v>520</v>
      </c>
      <c r="M5504" s="90"/>
    </row>
    <row r="5505" spans="1:13" x14ac:dyDescent="0.2">
      <c r="A5505" s="116">
        <v>27846</v>
      </c>
      <c r="B5505" s="90" t="s">
        <v>10851</v>
      </c>
      <c r="C5505" s="90" t="s">
        <v>4881</v>
      </c>
      <c r="E5505" s="90" t="s">
        <v>4882</v>
      </c>
      <c r="F5505" s="90" t="s">
        <v>4883</v>
      </c>
      <c r="G5505" s="90" t="s">
        <v>18862</v>
      </c>
      <c r="H5505" s="90" t="s">
        <v>1115</v>
      </c>
      <c r="I5505" s="90" t="s">
        <v>756</v>
      </c>
      <c r="J5505" s="116">
        <v>10383</v>
      </c>
      <c r="K5505" s="90" t="s">
        <v>2200</v>
      </c>
      <c r="L5505" s="90" t="s">
        <v>591</v>
      </c>
      <c r="M5505" s="90"/>
    </row>
    <row r="5506" spans="1:13" x14ac:dyDescent="0.2">
      <c r="A5506" s="116">
        <v>27827</v>
      </c>
      <c r="B5506" s="90" t="s">
        <v>8750</v>
      </c>
      <c r="C5506" s="90" t="s">
        <v>18863</v>
      </c>
      <c r="D5506" s="90" t="s">
        <v>12409</v>
      </c>
      <c r="E5506" s="90" t="s">
        <v>54</v>
      </c>
      <c r="F5506" s="90" t="s">
        <v>18864</v>
      </c>
      <c r="G5506" s="90" t="s">
        <v>18865</v>
      </c>
      <c r="H5506" s="90" t="s">
        <v>1253</v>
      </c>
      <c r="I5506" s="90" t="s">
        <v>953</v>
      </c>
      <c r="J5506" s="116">
        <v>309</v>
      </c>
      <c r="K5506" s="90" t="s">
        <v>1963</v>
      </c>
      <c r="L5506" s="90" t="s">
        <v>583</v>
      </c>
      <c r="M5506" s="90"/>
    </row>
    <row r="5507" spans="1:13" x14ac:dyDescent="0.2">
      <c r="A5507" s="116">
        <v>27619</v>
      </c>
      <c r="B5507" s="90" t="s">
        <v>10851</v>
      </c>
      <c r="C5507" s="90" t="s">
        <v>1658</v>
      </c>
      <c r="D5507" s="90" t="s">
        <v>37</v>
      </c>
      <c r="E5507" s="90" t="s">
        <v>1659</v>
      </c>
      <c r="F5507" s="90" t="s">
        <v>8527</v>
      </c>
      <c r="G5507" s="90" t="s">
        <v>18866</v>
      </c>
      <c r="H5507" s="90" t="s">
        <v>1115</v>
      </c>
      <c r="I5507" s="90" t="s">
        <v>1187</v>
      </c>
      <c r="J5507" s="116">
        <v>246</v>
      </c>
      <c r="K5507" s="90" t="s">
        <v>1963</v>
      </c>
      <c r="L5507" s="90" t="s">
        <v>587</v>
      </c>
      <c r="M5507" s="90"/>
    </row>
    <row r="5508" spans="1:13" x14ac:dyDescent="0.2">
      <c r="A5508" s="116">
        <v>27582</v>
      </c>
      <c r="B5508" s="90" t="s">
        <v>8750</v>
      </c>
      <c r="C5508" s="90" t="s">
        <v>1657</v>
      </c>
      <c r="D5508" s="90" t="s">
        <v>31</v>
      </c>
      <c r="E5508" s="90" t="s">
        <v>114</v>
      </c>
      <c r="F5508" s="90" t="s">
        <v>8528</v>
      </c>
      <c r="G5508" s="90" t="s">
        <v>18867</v>
      </c>
      <c r="H5508" s="90" t="s">
        <v>1115</v>
      </c>
      <c r="I5508" s="90" t="s">
        <v>756</v>
      </c>
      <c r="J5508" s="116">
        <v>10383</v>
      </c>
      <c r="K5508" s="90" t="s">
        <v>1963</v>
      </c>
      <c r="L5508" s="90" t="s">
        <v>591</v>
      </c>
      <c r="M5508" s="90"/>
    </row>
    <row r="5509" spans="1:13" x14ac:dyDescent="0.2">
      <c r="A5509" s="116">
        <v>27393</v>
      </c>
      <c r="B5509" s="90" t="s">
        <v>8750</v>
      </c>
      <c r="C5509" s="90" t="s">
        <v>123</v>
      </c>
      <c r="E5509" s="90" t="s">
        <v>2312</v>
      </c>
      <c r="F5509" s="90" t="s">
        <v>4050</v>
      </c>
      <c r="G5509" s="90" t="s">
        <v>18868</v>
      </c>
      <c r="H5509" s="90" t="s">
        <v>1115</v>
      </c>
      <c r="I5509" s="90" t="s">
        <v>912</v>
      </c>
      <c r="J5509" s="116">
        <v>33</v>
      </c>
      <c r="K5509" s="90" t="s">
        <v>1963</v>
      </c>
      <c r="L5509" s="90" t="s">
        <v>586</v>
      </c>
      <c r="M5509" s="90"/>
    </row>
    <row r="5510" spans="1:13" x14ac:dyDescent="0.2">
      <c r="A5510" s="116">
        <v>27390</v>
      </c>
      <c r="B5510" s="90" t="s">
        <v>8750</v>
      </c>
      <c r="C5510" s="90" t="s">
        <v>1654</v>
      </c>
      <c r="D5510" s="90" t="s">
        <v>1655</v>
      </c>
      <c r="E5510" s="90" t="s">
        <v>117</v>
      </c>
      <c r="F5510" s="90" t="s">
        <v>8529</v>
      </c>
      <c r="G5510" s="90" t="s">
        <v>18869</v>
      </c>
      <c r="H5510" s="90" t="s">
        <v>1115</v>
      </c>
      <c r="I5510" s="90" t="s">
        <v>912</v>
      </c>
      <c r="J5510" s="116">
        <v>33</v>
      </c>
      <c r="K5510" s="90" t="s">
        <v>1963</v>
      </c>
      <c r="L5510" s="90" t="s">
        <v>586</v>
      </c>
      <c r="M5510" s="90"/>
    </row>
    <row r="5511" spans="1:13" x14ac:dyDescent="0.2">
      <c r="A5511" s="116">
        <v>27371</v>
      </c>
      <c r="B5511" s="90" t="s">
        <v>8750</v>
      </c>
      <c r="C5511" s="90" t="s">
        <v>22</v>
      </c>
      <c r="D5511" s="90" t="s">
        <v>1407</v>
      </c>
      <c r="E5511" s="90" t="s">
        <v>4972</v>
      </c>
      <c r="F5511" s="90" t="s">
        <v>4973</v>
      </c>
      <c r="G5511" s="90" t="s">
        <v>18870</v>
      </c>
      <c r="H5511" s="90" t="s">
        <v>1115</v>
      </c>
      <c r="I5511" s="90" t="s">
        <v>1161</v>
      </c>
      <c r="J5511" s="116">
        <v>10129</v>
      </c>
      <c r="K5511" s="90" t="s">
        <v>1963</v>
      </c>
      <c r="L5511" s="90" t="s">
        <v>598</v>
      </c>
      <c r="M5511" s="90"/>
    </row>
    <row r="5512" spans="1:13" x14ac:dyDescent="0.2">
      <c r="A5512" s="116">
        <v>27287</v>
      </c>
      <c r="B5512" s="90" t="s">
        <v>8750</v>
      </c>
      <c r="C5512" s="90" t="s">
        <v>2903</v>
      </c>
      <c r="E5512" s="90" t="s">
        <v>4981</v>
      </c>
      <c r="F5512" s="90" t="s">
        <v>4982</v>
      </c>
      <c r="G5512" s="90" t="s">
        <v>18871</v>
      </c>
      <c r="H5512" s="90" t="s">
        <v>1253</v>
      </c>
      <c r="I5512" s="90" t="s">
        <v>1246</v>
      </c>
      <c r="J5512" s="116">
        <v>245</v>
      </c>
      <c r="K5512" s="90" t="s">
        <v>1963</v>
      </c>
      <c r="L5512" s="90" t="s">
        <v>588</v>
      </c>
      <c r="M5512" s="90"/>
    </row>
    <row r="5513" spans="1:13" x14ac:dyDescent="0.2">
      <c r="A5513" s="116">
        <v>27253</v>
      </c>
      <c r="B5513" s="90" t="s">
        <v>8750</v>
      </c>
      <c r="C5513" s="90" t="s">
        <v>115</v>
      </c>
      <c r="D5513" s="90" t="s">
        <v>18872</v>
      </c>
      <c r="E5513" s="90" t="s">
        <v>136</v>
      </c>
      <c r="F5513" s="90" t="s">
        <v>18873</v>
      </c>
      <c r="G5513" s="90" t="s">
        <v>18874</v>
      </c>
      <c r="H5513" s="90" t="s">
        <v>1115</v>
      </c>
      <c r="I5513" s="90" t="s">
        <v>1066</v>
      </c>
      <c r="J5513" s="116">
        <v>543</v>
      </c>
      <c r="K5513" s="90" t="s">
        <v>1963</v>
      </c>
      <c r="L5513" s="90" t="s">
        <v>602</v>
      </c>
      <c r="M5513" s="90"/>
    </row>
    <row r="5514" spans="1:13" x14ac:dyDescent="0.2">
      <c r="A5514" s="116">
        <v>27154</v>
      </c>
      <c r="B5514" s="90" t="s">
        <v>8750</v>
      </c>
      <c r="C5514" s="90" t="s">
        <v>1974</v>
      </c>
      <c r="D5514" s="90" t="s">
        <v>5013</v>
      </c>
      <c r="E5514" s="90" t="s">
        <v>2796</v>
      </c>
      <c r="F5514" s="90" t="s">
        <v>5014</v>
      </c>
      <c r="G5514" s="90" t="s">
        <v>18875</v>
      </c>
      <c r="H5514" s="90" t="s">
        <v>1115</v>
      </c>
      <c r="I5514" s="90" t="s">
        <v>1055</v>
      </c>
      <c r="J5514" s="116">
        <v>359</v>
      </c>
      <c r="K5514" s="90" t="s">
        <v>1963</v>
      </c>
      <c r="L5514" s="90" t="s">
        <v>599</v>
      </c>
      <c r="M5514" s="90"/>
    </row>
    <row r="5515" spans="1:13" x14ac:dyDescent="0.2">
      <c r="A5515" s="116">
        <v>27122</v>
      </c>
      <c r="B5515" s="90" t="s">
        <v>8750</v>
      </c>
      <c r="C5515" s="90" t="s">
        <v>1652</v>
      </c>
      <c r="D5515" s="90" t="s">
        <v>1653</v>
      </c>
      <c r="E5515" s="90" t="s">
        <v>3009</v>
      </c>
      <c r="F5515" s="90" t="s">
        <v>8530</v>
      </c>
      <c r="G5515" s="90" t="s">
        <v>18876</v>
      </c>
      <c r="H5515" s="90" t="s">
        <v>1253</v>
      </c>
      <c r="I5515" s="90" t="s">
        <v>951</v>
      </c>
      <c r="J5515" s="116">
        <v>305</v>
      </c>
      <c r="K5515" s="90" t="s">
        <v>1963</v>
      </c>
      <c r="L5515" s="90" t="s">
        <v>583</v>
      </c>
      <c r="M5515" s="90"/>
    </row>
    <row r="5516" spans="1:13" x14ac:dyDescent="0.2">
      <c r="A5516" s="116">
        <v>27121</v>
      </c>
      <c r="B5516" s="90" t="s">
        <v>8750</v>
      </c>
      <c r="C5516" s="90" t="s">
        <v>1011</v>
      </c>
      <c r="D5516" s="90" t="s">
        <v>1041</v>
      </c>
      <c r="E5516" s="90" t="s">
        <v>4984</v>
      </c>
      <c r="F5516" s="90" t="s">
        <v>8531</v>
      </c>
      <c r="G5516" s="90" t="s">
        <v>18877</v>
      </c>
      <c r="H5516" s="90" t="s">
        <v>1253</v>
      </c>
      <c r="I5516" s="90" t="s">
        <v>873</v>
      </c>
      <c r="J5516" s="116">
        <v>10427</v>
      </c>
      <c r="K5516" s="90" t="s">
        <v>1963</v>
      </c>
      <c r="L5516" s="90" t="s">
        <v>583</v>
      </c>
      <c r="M5516" s="90"/>
    </row>
    <row r="5517" spans="1:13" x14ac:dyDescent="0.2">
      <c r="A5517" s="116">
        <v>27121</v>
      </c>
      <c r="B5517" s="90" t="s">
        <v>8750</v>
      </c>
      <c r="C5517" s="90" t="s">
        <v>1011</v>
      </c>
      <c r="D5517" s="90" t="s">
        <v>1041</v>
      </c>
      <c r="E5517" s="90" t="s">
        <v>4984</v>
      </c>
      <c r="F5517" s="90" t="s">
        <v>8531</v>
      </c>
      <c r="G5517" s="90" t="s">
        <v>18878</v>
      </c>
      <c r="H5517" s="90" t="s">
        <v>1115</v>
      </c>
      <c r="I5517" s="90" t="s">
        <v>873</v>
      </c>
      <c r="J5517" s="116">
        <v>10427</v>
      </c>
      <c r="K5517" s="90" t="s">
        <v>1963</v>
      </c>
      <c r="L5517" s="90" t="s">
        <v>583</v>
      </c>
      <c r="M5517" s="90"/>
    </row>
    <row r="5518" spans="1:13" x14ac:dyDescent="0.2">
      <c r="A5518" s="116">
        <v>27044</v>
      </c>
      <c r="B5518" s="90" t="s">
        <v>8750</v>
      </c>
      <c r="C5518" s="90" t="s">
        <v>163</v>
      </c>
      <c r="D5518" s="90" t="s">
        <v>8532</v>
      </c>
      <c r="E5518" s="90" t="s">
        <v>4258</v>
      </c>
      <c r="F5518" s="90" t="s">
        <v>8533</v>
      </c>
      <c r="G5518" s="90" t="s">
        <v>18879</v>
      </c>
      <c r="H5518" s="90" t="s">
        <v>1115</v>
      </c>
      <c r="I5518" s="90" t="s">
        <v>1152</v>
      </c>
      <c r="J5518" s="116">
        <v>62</v>
      </c>
      <c r="K5518" s="90" t="s">
        <v>1963</v>
      </c>
      <c r="L5518" s="90" t="s">
        <v>588</v>
      </c>
      <c r="M5518" s="90"/>
    </row>
    <row r="5519" spans="1:13" x14ac:dyDescent="0.2">
      <c r="A5519" s="116">
        <v>26951</v>
      </c>
      <c r="B5519" s="90" t="s">
        <v>8750</v>
      </c>
      <c r="C5519" s="90" t="s">
        <v>22</v>
      </c>
      <c r="D5519" s="90" t="s">
        <v>3988</v>
      </c>
      <c r="E5519" s="90" t="s">
        <v>5062</v>
      </c>
      <c r="F5519" s="90" t="s">
        <v>5063</v>
      </c>
      <c r="G5519" s="90" t="s">
        <v>18880</v>
      </c>
      <c r="H5519" s="90" t="s">
        <v>1253</v>
      </c>
      <c r="I5519" s="90" t="s">
        <v>958</v>
      </c>
      <c r="J5519" s="116">
        <v>355</v>
      </c>
      <c r="K5519" s="90" t="s">
        <v>1963</v>
      </c>
      <c r="L5519" s="90" t="s">
        <v>604</v>
      </c>
      <c r="M5519" s="90"/>
    </row>
    <row r="5520" spans="1:13" x14ac:dyDescent="0.2">
      <c r="A5520" s="116">
        <v>26951</v>
      </c>
      <c r="B5520" s="90" t="s">
        <v>8750</v>
      </c>
      <c r="C5520" s="90" t="s">
        <v>22</v>
      </c>
      <c r="D5520" s="90" t="s">
        <v>3988</v>
      </c>
      <c r="E5520" s="90" t="s">
        <v>5062</v>
      </c>
      <c r="F5520" s="90" t="s">
        <v>5063</v>
      </c>
      <c r="G5520" s="90" t="s">
        <v>18881</v>
      </c>
      <c r="H5520" s="90" t="s">
        <v>1115</v>
      </c>
      <c r="I5520" s="90" t="s">
        <v>958</v>
      </c>
      <c r="J5520" s="116">
        <v>355</v>
      </c>
      <c r="K5520" s="90" t="s">
        <v>1963</v>
      </c>
      <c r="L5520" s="90" t="s">
        <v>604</v>
      </c>
      <c r="M5520" s="90"/>
    </row>
    <row r="5521" spans="1:13" x14ac:dyDescent="0.2">
      <c r="A5521" s="116">
        <v>26629</v>
      </c>
      <c r="B5521" s="90" t="s">
        <v>8750</v>
      </c>
      <c r="C5521" s="90" t="s">
        <v>1910</v>
      </c>
      <c r="D5521" s="90" t="s">
        <v>1911</v>
      </c>
      <c r="E5521" s="90" t="s">
        <v>136</v>
      </c>
      <c r="F5521" s="90" t="s">
        <v>8534</v>
      </c>
      <c r="G5521" s="90" t="s">
        <v>18882</v>
      </c>
      <c r="H5521" s="90" t="s">
        <v>1253</v>
      </c>
      <c r="I5521" s="90" t="s">
        <v>1049</v>
      </c>
      <c r="J5521" s="116">
        <v>337</v>
      </c>
      <c r="K5521" s="90" t="s">
        <v>1963</v>
      </c>
      <c r="L5521" s="90" t="s">
        <v>585</v>
      </c>
      <c r="M5521" s="90"/>
    </row>
    <row r="5522" spans="1:13" x14ac:dyDescent="0.2">
      <c r="A5522" s="116">
        <v>26629</v>
      </c>
      <c r="B5522" s="90" t="s">
        <v>8750</v>
      </c>
      <c r="C5522" s="90" t="s">
        <v>1910</v>
      </c>
      <c r="D5522" s="90" t="s">
        <v>1911</v>
      </c>
      <c r="E5522" s="90" t="s">
        <v>136</v>
      </c>
      <c r="F5522" s="90" t="s">
        <v>8534</v>
      </c>
      <c r="G5522" s="90" t="s">
        <v>18883</v>
      </c>
      <c r="H5522" s="90" t="s">
        <v>1253</v>
      </c>
      <c r="I5522" s="90" t="s">
        <v>1210</v>
      </c>
      <c r="J5522" s="116">
        <v>668</v>
      </c>
      <c r="K5522" s="90" t="s">
        <v>1963</v>
      </c>
      <c r="L5522" s="90" t="s">
        <v>585</v>
      </c>
      <c r="M5522" s="90"/>
    </row>
    <row r="5523" spans="1:13" x14ac:dyDescent="0.2">
      <c r="A5523" s="116">
        <v>26261</v>
      </c>
      <c r="B5523" s="90" t="s">
        <v>8750</v>
      </c>
      <c r="C5523" s="90" t="s">
        <v>5111</v>
      </c>
      <c r="D5523" s="90" t="s">
        <v>7535</v>
      </c>
      <c r="E5523" s="90" t="s">
        <v>32</v>
      </c>
      <c r="F5523" s="90" t="s">
        <v>5700</v>
      </c>
      <c r="G5523" s="90" t="s">
        <v>18884</v>
      </c>
      <c r="H5523" s="90" t="s">
        <v>1115</v>
      </c>
      <c r="I5523" s="90" t="s">
        <v>1156</v>
      </c>
      <c r="J5523" s="116">
        <v>490</v>
      </c>
      <c r="K5523" s="90" t="s">
        <v>1963</v>
      </c>
      <c r="L5523" s="90" t="s">
        <v>604</v>
      </c>
      <c r="M5523" s="90"/>
    </row>
    <row r="5524" spans="1:13" x14ac:dyDescent="0.2">
      <c r="A5524" s="116">
        <v>26120</v>
      </c>
      <c r="B5524" s="90" t="s">
        <v>10851</v>
      </c>
      <c r="C5524" s="90" t="s">
        <v>1909</v>
      </c>
      <c r="D5524" s="90" t="s">
        <v>1909</v>
      </c>
      <c r="E5524" s="90" t="s">
        <v>2657</v>
      </c>
      <c r="F5524" s="90" t="s">
        <v>5140</v>
      </c>
      <c r="G5524" s="90" t="s">
        <v>18885</v>
      </c>
      <c r="H5524" s="90" t="s">
        <v>1253</v>
      </c>
      <c r="I5524" s="90" t="s">
        <v>1206</v>
      </c>
      <c r="J5524" s="116">
        <v>10173</v>
      </c>
      <c r="K5524" s="90" t="s">
        <v>1963</v>
      </c>
      <c r="L5524" s="90" t="s">
        <v>587</v>
      </c>
      <c r="M5524" s="90"/>
    </row>
    <row r="5525" spans="1:13" x14ac:dyDescent="0.2">
      <c r="A5525" s="116">
        <v>25931</v>
      </c>
      <c r="B5525" s="90" t="s">
        <v>8750</v>
      </c>
      <c r="C5525" s="90" t="s">
        <v>15480</v>
      </c>
      <c r="D5525" s="90" t="s">
        <v>6210</v>
      </c>
      <c r="E5525" s="90" t="s">
        <v>2001</v>
      </c>
      <c r="F5525" s="90" t="s">
        <v>15481</v>
      </c>
      <c r="G5525" s="90" t="s">
        <v>18886</v>
      </c>
      <c r="H5525" s="90" t="s">
        <v>1253</v>
      </c>
      <c r="I5525" s="90" t="s">
        <v>14500</v>
      </c>
      <c r="J5525" s="116">
        <v>10302</v>
      </c>
      <c r="K5525" s="90" t="s">
        <v>1963</v>
      </c>
      <c r="L5525" s="90" t="s">
        <v>587</v>
      </c>
      <c r="M5525" s="90"/>
    </row>
    <row r="5526" spans="1:13" x14ac:dyDescent="0.2">
      <c r="A5526" s="116">
        <v>25891</v>
      </c>
      <c r="B5526" s="90" t="s">
        <v>8750</v>
      </c>
      <c r="C5526" s="90" t="s">
        <v>3774</v>
      </c>
      <c r="D5526" s="90" t="s">
        <v>5176</v>
      </c>
      <c r="E5526" s="90" t="s">
        <v>2550</v>
      </c>
      <c r="F5526" s="90" t="s">
        <v>5177</v>
      </c>
      <c r="G5526" s="90" t="s">
        <v>18887</v>
      </c>
      <c r="H5526" s="90" t="s">
        <v>1115</v>
      </c>
      <c r="I5526" s="90" t="s">
        <v>1170</v>
      </c>
      <c r="J5526" s="116">
        <v>406</v>
      </c>
      <c r="K5526" s="90" t="s">
        <v>1963</v>
      </c>
      <c r="L5526" s="90" t="s">
        <v>587</v>
      </c>
      <c r="M5526" s="90"/>
    </row>
    <row r="5527" spans="1:13" x14ac:dyDescent="0.2">
      <c r="A5527" s="116">
        <v>25850</v>
      </c>
      <c r="B5527" s="90" t="s">
        <v>8750</v>
      </c>
      <c r="C5527" s="90" t="s">
        <v>1433</v>
      </c>
      <c r="D5527" s="90" t="s">
        <v>1092</v>
      </c>
      <c r="E5527" s="90" t="s">
        <v>4111</v>
      </c>
      <c r="F5527" s="90" t="s">
        <v>5187</v>
      </c>
      <c r="G5527" s="90" t="s">
        <v>18888</v>
      </c>
      <c r="H5527" s="90" t="s">
        <v>1115</v>
      </c>
      <c r="I5527" s="90" t="s">
        <v>941</v>
      </c>
      <c r="J5527" s="116">
        <v>262</v>
      </c>
      <c r="K5527" s="90" t="s">
        <v>1963</v>
      </c>
      <c r="L5527" s="90" t="s">
        <v>587</v>
      </c>
      <c r="M5527" s="90"/>
    </row>
    <row r="5528" spans="1:13" x14ac:dyDescent="0.2">
      <c r="A5528" s="116">
        <v>25646</v>
      </c>
      <c r="B5528" s="90" t="s">
        <v>8750</v>
      </c>
      <c r="C5528" s="90" t="s">
        <v>161</v>
      </c>
      <c r="D5528" s="90" t="s">
        <v>5238</v>
      </c>
      <c r="E5528" s="90" t="s">
        <v>3870</v>
      </c>
      <c r="F5528" s="90" t="s">
        <v>5239</v>
      </c>
      <c r="G5528" s="90" t="s">
        <v>18889</v>
      </c>
      <c r="H5528" s="90" t="s">
        <v>1115</v>
      </c>
      <c r="I5528" s="90" t="s">
        <v>1106</v>
      </c>
      <c r="J5528" s="116">
        <v>10412</v>
      </c>
      <c r="K5528" s="90" t="s">
        <v>1963</v>
      </c>
      <c r="L5528" s="90" t="s">
        <v>587</v>
      </c>
      <c r="M5528" s="90"/>
    </row>
    <row r="5529" spans="1:13" x14ac:dyDescent="0.2">
      <c r="A5529" s="116">
        <v>25519</v>
      </c>
      <c r="B5529" s="90" t="s">
        <v>8750</v>
      </c>
      <c r="C5529" s="90" t="s">
        <v>161</v>
      </c>
      <c r="D5529" s="90" t="s">
        <v>84</v>
      </c>
      <c r="E5529" s="90" t="s">
        <v>109</v>
      </c>
      <c r="F5529" s="90" t="s">
        <v>5256</v>
      </c>
      <c r="G5529" s="90" t="s">
        <v>18890</v>
      </c>
      <c r="H5529" s="90" t="s">
        <v>1252</v>
      </c>
      <c r="I5529" s="90" t="s">
        <v>1236</v>
      </c>
      <c r="J5529" s="116">
        <v>10176</v>
      </c>
      <c r="K5529" s="90" t="s">
        <v>1963</v>
      </c>
      <c r="L5529" s="90" t="s">
        <v>587</v>
      </c>
      <c r="M5529" s="90"/>
    </row>
    <row r="5530" spans="1:13" x14ac:dyDescent="0.2">
      <c r="A5530" s="116">
        <v>25437</v>
      </c>
      <c r="B5530" s="90" t="s">
        <v>8750</v>
      </c>
      <c r="C5530" s="90" t="s">
        <v>1650</v>
      </c>
      <c r="D5530" s="90" t="s">
        <v>29</v>
      </c>
      <c r="E5530" s="90" t="s">
        <v>4162</v>
      </c>
      <c r="F5530" s="90" t="s">
        <v>5269</v>
      </c>
      <c r="G5530" s="90" t="s">
        <v>18891</v>
      </c>
      <c r="H5530" s="90" t="s">
        <v>1115</v>
      </c>
      <c r="I5530" s="90" t="s">
        <v>940</v>
      </c>
      <c r="J5530" s="116">
        <v>261</v>
      </c>
      <c r="K5530" s="90" t="s">
        <v>1963</v>
      </c>
      <c r="L5530" s="90" t="s">
        <v>587</v>
      </c>
      <c r="M5530" s="90"/>
    </row>
    <row r="5531" spans="1:13" x14ac:dyDescent="0.2">
      <c r="A5531" s="116">
        <v>25437</v>
      </c>
      <c r="B5531" s="90" t="s">
        <v>8750</v>
      </c>
      <c r="C5531" s="90" t="s">
        <v>1650</v>
      </c>
      <c r="D5531" s="90" t="s">
        <v>29</v>
      </c>
      <c r="E5531" s="90" t="s">
        <v>4162</v>
      </c>
      <c r="F5531" s="90" t="s">
        <v>5269</v>
      </c>
      <c r="G5531" s="90" t="s">
        <v>18892</v>
      </c>
      <c r="H5531" s="90" t="s">
        <v>1252</v>
      </c>
      <c r="I5531" s="90" t="s">
        <v>940</v>
      </c>
      <c r="J5531" s="116">
        <v>261</v>
      </c>
      <c r="K5531" s="90" t="s">
        <v>1963</v>
      </c>
      <c r="L5531" s="90" t="s">
        <v>587</v>
      </c>
      <c r="M5531" s="90"/>
    </row>
    <row r="5532" spans="1:13" x14ac:dyDescent="0.2">
      <c r="A5532" s="116">
        <v>25284</v>
      </c>
      <c r="B5532" s="90" t="s">
        <v>8750</v>
      </c>
      <c r="C5532" s="90" t="s">
        <v>161</v>
      </c>
      <c r="D5532" s="90" t="s">
        <v>1649</v>
      </c>
      <c r="E5532" s="90" t="s">
        <v>943</v>
      </c>
      <c r="F5532" s="90" t="s">
        <v>8535</v>
      </c>
      <c r="G5532" s="90" t="s">
        <v>18893</v>
      </c>
      <c r="H5532" s="90" t="s">
        <v>1115</v>
      </c>
      <c r="I5532" s="90" t="s">
        <v>1106</v>
      </c>
      <c r="J5532" s="116">
        <v>10412</v>
      </c>
      <c r="K5532" s="90" t="s">
        <v>1963</v>
      </c>
      <c r="L5532" s="90" t="s">
        <v>587</v>
      </c>
      <c r="M5532" s="90"/>
    </row>
    <row r="5533" spans="1:13" x14ac:dyDescent="0.2">
      <c r="A5533" s="116">
        <v>25251</v>
      </c>
      <c r="B5533" s="90" t="s">
        <v>8750</v>
      </c>
      <c r="C5533" s="90" t="s">
        <v>37</v>
      </c>
      <c r="D5533" s="90" t="s">
        <v>1648</v>
      </c>
      <c r="E5533" s="90" t="s">
        <v>48</v>
      </c>
      <c r="F5533" s="90" t="s">
        <v>5290</v>
      </c>
      <c r="G5533" s="90" t="s">
        <v>18894</v>
      </c>
      <c r="H5533" s="90" t="s">
        <v>1253</v>
      </c>
      <c r="I5533" s="90" t="s">
        <v>1235</v>
      </c>
      <c r="J5533" s="116">
        <v>10036</v>
      </c>
      <c r="K5533" s="90" t="s">
        <v>1963</v>
      </c>
      <c r="L5533" s="90" t="s">
        <v>587</v>
      </c>
      <c r="M5533" s="90"/>
    </row>
    <row r="5534" spans="1:13" x14ac:dyDescent="0.2">
      <c r="A5534" s="116">
        <v>25199</v>
      </c>
      <c r="B5534" s="90" t="s">
        <v>8750</v>
      </c>
      <c r="C5534" s="90" t="s">
        <v>1059</v>
      </c>
      <c r="D5534" s="90" t="s">
        <v>36</v>
      </c>
      <c r="E5534" s="90" t="s">
        <v>108</v>
      </c>
      <c r="F5534" s="90" t="s">
        <v>5295</v>
      </c>
      <c r="G5534" s="90" t="s">
        <v>18895</v>
      </c>
      <c r="H5534" s="90" t="s">
        <v>1115</v>
      </c>
      <c r="I5534" s="90" t="s">
        <v>1235</v>
      </c>
      <c r="J5534" s="116">
        <v>10036</v>
      </c>
      <c r="K5534" s="90" t="s">
        <v>1963</v>
      </c>
      <c r="L5534" s="90" t="s">
        <v>587</v>
      </c>
      <c r="M5534" s="90"/>
    </row>
    <row r="5535" spans="1:13" x14ac:dyDescent="0.2">
      <c r="A5535" s="116">
        <v>25181</v>
      </c>
      <c r="B5535" s="90" t="s">
        <v>8750</v>
      </c>
      <c r="C5535" s="90" t="s">
        <v>1908</v>
      </c>
      <c r="D5535" s="90" t="s">
        <v>1097</v>
      </c>
      <c r="E5535" s="90" t="s">
        <v>931</v>
      </c>
      <c r="F5535" s="90" t="s">
        <v>5298</v>
      </c>
      <c r="G5535" s="90" t="s">
        <v>18896</v>
      </c>
      <c r="H5535" s="90" t="s">
        <v>1115</v>
      </c>
      <c r="I5535" s="90" t="s">
        <v>1201</v>
      </c>
      <c r="J5535" s="116">
        <v>10314</v>
      </c>
      <c r="K5535" s="90" t="s">
        <v>1963</v>
      </c>
      <c r="L5535" s="90" t="s">
        <v>587</v>
      </c>
      <c r="M5535" s="90"/>
    </row>
    <row r="5536" spans="1:13" x14ac:dyDescent="0.2">
      <c r="A5536" s="116">
        <v>25181</v>
      </c>
      <c r="B5536" s="90" t="s">
        <v>8750</v>
      </c>
      <c r="C5536" s="90" t="s">
        <v>1908</v>
      </c>
      <c r="D5536" s="90" t="s">
        <v>1097</v>
      </c>
      <c r="E5536" s="90" t="s">
        <v>931</v>
      </c>
      <c r="F5536" s="90" t="s">
        <v>5298</v>
      </c>
      <c r="G5536" s="90" t="s">
        <v>18897</v>
      </c>
      <c r="H5536" s="90" t="s">
        <v>1252</v>
      </c>
      <c r="I5536" s="90" t="s">
        <v>1201</v>
      </c>
      <c r="J5536" s="116">
        <v>10314</v>
      </c>
      <c r="K5536" s="90" t="s">
        <v>1963</v>
      </c>
      <c r="L5536" s="90" t="s">
        <v>587</v>
      </c>
      <c r="M5536" s="90"/>
    </row>
    <row r="5537" spans="1:13" x14ac:dyDescent="0.2">
      <c r="A5537" s="116">
        <v>25128</v>
      </c>
      <c r="B5537" s="90" t="s">
        <v>8750</v>
      </c>
      <c r="C5537" s="90" t="s">
        <v>5916</v>
      </c>
      <c r="D5537" s="90" t="s">
        <v>8537</v>
      </c>
      <c r="E5537" s="90" t="s">
        <v>3107</v>
      </c>
      <c r="F5537" s="90" t="s">
        <v>8538</v>
      </c>
      <c r="G5537" s="90" t="s">
        <v>18898</v>
      </c>
      <c r="H5537" s="90" t="s">
        <v>1115</v>
      </c>
      <c r="I5537" s="90" t="s">
        <v>4965</v>
      </c>
      <c r="J5537" s="116">
        <v>260</v>
      </c>
      <c r="K5537" s="90" t="s">
        <v>1963</v>
      </c>
      <c r="L5537" s="90" t="s">
        <v>587</v>
      </c>
      <c r="M5537" s="90"/>
    </row>
    <row r="5538" spans="1:13" x14ac:dyDescent="0.2">
      <c r="A5538" s="116">
        <v>24933</v>
      </c>
      <c r="B5538" s="90" t="s">
        <v>8750</v>
      </c>
      <c r="C5538" s="90" t="s">
        <v>15597</v>
      </c>
      <c r="D5538" s="90" t="s">
        <v>15613</v>
      </c>
      <c r="E5538" s="90" t="s">
        <v>2001</v>
      </c>
      <c r="F5538" s="90" t="s">
        <v>15614</v>
      </c>
      <c r="G5538" s="90" t="s">
        <v>18899</v>
      </c>
      <c r="H5538" s="90" t="s">
        <v>1253</v>
      </c>
      <c r="I5538" s="90" t="s">
        <v>1182</v>
      </c>
      <c r="J5538" s="116">
        <v>10143</v>
      </c>
      <c r="K5538" s="90" t="s">
        <v>1963</v>
      </c>
      <c r="L5538" s="90" t="s">
        <v>587</v>
      </c>
      <c r="M5538" s="90"/>
    </row>
    <row r="5539" spans="1:13" x14ac:dyDescent="0.2">
      <c r="A5539" s="116">
        <v>24929</v>
      </c>
      <c r="B5539" s="90" t="s">
        <v>8750</v>
      </c>
      <c r="C5539" s="90" t="s">
        <v>1646</v>
      </c>
      <c r="D5539" s="90" t="s">
        <v>1647</v>
      </c>
      <c r="E5539" s="90" t="s">
        <v>1426</v>
      </c>
      <c r="F5539" s="90" t="s">
        <v>8539</v>
      </c>
      <c r="G5539" s="90" t="s">
        <v>18900</v>
      </c>
      <c r="H5539" s="90" t="s">
        <v>1115</v>
      </c>
      <c r="I5539" s="90" t="s">
        <v>1182</v>
      </c>
      <c r="J5539" s="116">
        <v>10143</v>
      </c>
      <c r="K5539" s="90" t="s">
        <v>1963</v>
      </c>
      <c r="L5539" s="90" t="s">
        <v>587</v>
      </c>
      <c r="M5539" s="90"/>
    </row>
    <row r="5540" spans="1:13" x14ac:dyDescent="0.2">
      <c r="A5540" s="116">
        <v>24861</v>
      </c>
      <c r="B5540" s="90" t="s">
        <v>8750</v>
      </c>
      <c r="C5540" s="90" t="s">
        <v>8540</v>
      </c>
      <c r="D5540" s="90" t="s">
        <v>3833</v>
      </c>
      <c r="E5540" s="90" t="s">
        <v>2034</v>
      </c>
      <c r="F5540" s="90" t="s">
        <v>8541</v>
      </c>
      <c r="G5540" s="90" t="s">
        <v>18901</v>
      </c>
      <c r="H5540" s="90" t="s">
        <v>1253</v>
      </c>
      <c r="I5540" s="90" t="s">
        <v>4704</v>
      </c>
      <c r="J5540" s="116">
        <v>10174</v>
      </c>
      <c r="K5540" s="90" t="s">
        <v>1963</v>
      </c>
      <c r="L5540" s="90" t="s">
        <v>587</v>
      </c>
      <c r="M5540" s="90"/>
    </row>
    <row r="5541" spans="1:13" x14ac:dyDescent="0.2">
      <c r="A5541" s="116">
        <v>24858</v>
      </c>
      <c r="B5541" s="90" t="s">
        <v>8750</v>
      </c>
      <c r="C5541" s="90" t="s">
        <v>21</v>
      </c>
      <c r="D5541" s="90" t="s">
        <v>8542</v>
      </c>
      <c r="E5541" s="90" t="s">
        <v>8543</v>
      </c>
      <c r="F5541" s="90" t="s">
        <v>8544</v>
      </c>
      <c r="G5541" s="90" t="s">
        <v>18902</v>
      </c>
      <c r="H5541" s="90" t="s">
        <v>1115</v>
      </c>
      <c r="I5541" s="90" t="s">
        <v>4704</v>
      </c>
      <c r="J5541" s="116">
        <v>10174</v>
      </c>
      <c r="K5541" s="90" t="s">
        <v>1963</v>
      </c>
      <c r="L5541" s="90" t="s">
        <v>587</v>
      </c>
      <c r="M5541" s="90"/>
    </row>
    <row r="5542" spans="1:13" x14ac:dyDescent="0.2">
      <c r="A5542" s="116">
        <v>24777</v>
      </c>
      <c r="B5542" s="90" t="s">
        <v>8750</v>
      </c>
      <c r="C5542" s="90" t="s">
        <v>1643</v>
      </c>
      <c r="D5542" s="90" t="s">
        <v>1282</v>
      </c>
      <c r="E5542" s="90" t="s">
        <v>8545</v>
      </c>
      <c r="F5542" s="90" t="s">
        <v>8546</v>
      </c>
      <c r="G5542" s="90" t="s">
        <v>18903</v>
      </c>
      <c r="H5542" s="90" t="s">
        <v>1115</v>
      </c>
      <c r="I5542" s="90" t="s">
        <v>1164</v>
      </c>
      <c r="J5542" s="116">
        <v>643</v>
      </c>
      <c r="K5542" s="90" t="s">
        <v>1963</v>
      </c>
      <c r="L5542" s="90" t="s">
        <v>587</v>
      </c>
      <c r="M5542" s="90"/>
    </row>
    <row r="5543" spans="1:13" x14ac:dyDescent="0.2">
      <c r="A5543" s="116">
        <v>24668</v>
      </c>
      <c r="B5543" s="90" t="s">
        <v>8750</v>
      </c>
      <c r="C5543" s="90" t="s">
        <v>4139</v>
      </c>
      <c r="D5543" s="90" t="s">
        <v>5353</v>
      </c>
      <c r="E5543" s="90" t="s">
        <v>58</v>
      </c>
      <c r="F5543" s="90" t="s">
        <v>5354</v>
      </c>
      <c r="G5543" s="90" t="s">
        <v>18904</v>
      </c>
      <c r="H5543" s="90" t="s">
        <v>1253</v>
      </c>
      <c r="I5543" s="90" t="s">
        <v>3208</v>
      </c>
      <c r="J5543" s="116">
        <v>155</v>
      </c>
      <c r="K5543" s="90" t="s">
        <v>1963</v>
      </c>
      <c r="L5543" s="90" t="s">
        <v>602</v>
      </c>
      <c r="M5543" s="90"/>
    </row>
    <row r="5544" spans="1:13" x14ac:dyDescent="0.2">
      <c r="A5544" s="116">
        <v>24539</v>
      </c>
      <c r="B5544" s="90" t="s">
        <v>8750</v>
      </c>
      <c r="C5544" s="90" t="s">
        <v>1547</v>
      </c>
      <c r="D5544" s="90" t="s">
        <v>1640</v>
      </c>
      <c r="E5544" s="90" t="s">
        <v>2312</v>
      </c>
      <c r="F5544" s="90" t="s">
        <v>5360</v>
      </c>
      <c r="G5544" s="90" t="s">
        <v>18905</v>
      </c>
      <c r="H5544" s="90" t="s">
        <v>1115</v>
      </c>
      <c r="I5544" s="90" t="s">
        <v>941</v>
      </c>
      <c r="J5544" s="116">
        <v>262</v>
      </c>
      <c r="K5544" s="90" t="s">
        <v>1963</v>
      </c>
      <c r="L5544" s="90" t="s">
        <v>587</v>
      </c>
      <c r="M5544" s="90"/>
    </row>
    <row r="5545" spans="1:13" x14ac:dyDescent="0.2">
      <c r="A5545" s="116">
        <v>24505</v>
      </c>
      <c r="B5545" s="90" t="s">
        <v>8750</v>
      </c>
      <c r="C5545" s="90" t="s">
        <v>5211</v>
      </c>
      <c r="D5545" s="90" t="s">
        <v>2296</v>
      </c>
      <c r="E5545" s="90" t="s">
        <v>3484</v>
      </c>
      <c r="F5545" s="90" t="s">
        <v>8549</v>
      </c>
      <c r="G5545" s="90" t="s">
        <v>18906</v>
      </c>
      <c r="H5545" s="90" t="s">
        <v>1115</v>
      </c>
      <c r="I5545" s="90" t="s">
        <v>1171</v>
      </c>
      <c r="J5545" s="116">
        <v>59</v>
      </c>
      <c r="K5545" s="90" t="s">
        <v>1963</v>
      </c>
      <c r="L5545" s="90" t="s">
        <v>587</v>
      </c>
      <c r="M5545" s="90"/>
    </row>
    <row r="5546" spans="1:13" x14ac:dyDescent="0.2">
      <c r="A5546" s="116">
        <v>24488</v>
      </c>
      <c r="B5546" s="90" t="s">
        <v>8750</v>
      </c>
      <c r="C5546" s="90" t="s">
        <v>5265</v>
      </c>
      <c r="D5546" s="90" t="s">
        <v>1717</v>
      </c>
      <c r="E5546" s="90" t="s">
        <v>943</v>
      </c>
      <c r="F5546" s="90" t="s">
        <v>8550</v>
      </c>
      <c r="G5546" s="90" t="s">
        <v>18907</v>
      </c>
      <c r="H5546" s="90" t="s">
        <v>1115</v>
      </c>
      <c r="I5546" s="90" t="s">
        <v>990</v>
      </c>
      <c r="J5546" s="116">
        <v>736</v>
      </c>
      <c r="K5546" s="90" t="s">
        <v>1963</v>
      </c>
      <c r="L5546" s="90" t="s">
        <v>587</v>
      </c>
      <c r="M5546" s="90"/>
    </row>
    <row r="5547" spans="1:13" x14ac:dyDescent="0.2">
      <c r="A5547" s="116">
        <v>24267</v>
      </c>
      <c r="B5547" s="90" t="s">
        <v>8750</v>
      </c>
      <c r="C5547" s="90" t="s">
        <v>22</v>
      </c>
      <c r="D5547" s="90" t="s">
        <v>1907</v>
      </c>
      <c r="E5547" s="90" t="s">
        <v>8551</v>
      </c>
      <c r="F5547" s="90" t="s">
        <v>8552</v>
      </c>
      <c r="G5547" s="90" t="s">
        <v>18908</v>
      </c>
      <c r="H5547" s="90" t="s">
        <v>1252</v>
      </c>
      <c r="I5547" s="90" t="s">
        <v>1215</v>
      </c>
      <c r="J5547" s="116">
        <v>306</v>
      </c>
      <c r="K5547" s="90" t="s">
        <v>1963</v>
      </c>
      <c r="L5547" s="90" t="s">
        <v>602</v>
      </c>
      <c r="M5547" s="90"/>
    </row>
    <row r="5548" spans="1:13" x14ac:dyDescent="0.2">
      <c r="A5548" s="116">
        <v>24120</v>
      </c>
      <c r="B5548" s="90" t="s">
        <v>8750</v>
      </c>
      <c r="C5548" s="90" t="s">
        <v>5417</v>
      </c>
      <c r="D5548" s="90" t="s">
        <v>46</v>
      </c>
      <c r="E5548" s="90" t="s">
        <v>8469</v>
      </c>
      <c r="F5548" s="90" t="s">
        <v>5418</v>
      </c>
      <c r="G5548" s="90" t="s">
        <v>18909</v>
      </c>
      <c r="H5548" s="90" t="s">
        <v>1253</v>
      </c>
      <c r="I5548" s="90" t="s">
        <v>1048</v>
      </c>
      <c r="J5548" s="116">
        <v>10456</v>
      </c>
      <c r="K5548" s="90" t="s">
        <v>1963</v>
      </c>
      <c r="L5548" s="90" t="s">
        <v>604</v>
      </c>
      <c r="M5548" s="90"/>
    </row>
    <row r="5549" spans="1:13" x14ac:dyDescent="0.2">
      <c r="A5549" s="116">
        <v>23951</v>
      </c>
      <c r="B5549" s="90" t="s">
        <v>8750</v>
      </c>
      <c r="C5549" s="90" t="s">
        <v>103</v>
      </c>
      <c r="D5549" s="90" t="s">
        <v>5435</v>
      </c>
      <c r="E5549" s="90" t="s">
        <v>5436</v>
      </c>
      <c r="F5549" s="90" t="s">
        <v>5437</v>
      </c>
      <c r="G5549" s="90" t="s">
        <v>18910</v>
      </c>
      <c r="H5549" s="90" t="s">
        <v>1253</v>
      </c>
      <c r="I5549" s="90" t="s">
        <v>4673</v>
      </c>
      <c r="J5549" s="116">
        <v>10234</v>
      </c>
      <c r="K5549" s="90" t="s">
        <v>2113</v>
      </c>
      <c r="L5549" s="90" t="s">
        <v>582</v>
      </c>
      <c r="M5549" s="90"/>
    </row>
    <row r="5550" spans="1:13" x14ac:dyDescent="0.2">
      <c r="A5550" s="116">
        <v>23816</v>
      </c>
      <c r="B5550" s="90" t="s">
        <v>8750</v>
      </c>
      <c r="C5550" s="90" t="s">
        <v>22</v>
      </c>
      <c r="D5550" s="90" t="s">
        <v>5451</v>
      </c>
      <c r="E5550" s="90" t="s">
        <v>43</v>
      </c>
      <c r="F5550" s="90" t="s">
        <v>5452</v>
      </c>
      <c r="G5550" s="90" t="s">
        <v>18911</v>
      </c>
      <c r="H5550" s="90" t="s">
        <v>1253</v>
      </c>
      <c r="I5550" s="90" t="s">
        <v>2197</v>
      </c>
      <c r="J5550" s="116">
        <v>10159</v>
      </c>
      <c r="K5550" s="90" t="s">
        <v>1963</v>
      </c>
      <c r="L5550" s="90" t="s">
        <v>583</v>
      </c>
      <c r="M5550" s="90"/>
    </row>
    <row r="5551" spans="1:13" x14ac:dyDescent="0.2">
      <c r="A5551" s="116">
        <v>23798</v>
      </c>
      <c r="B5551" s="90" t="s">
        <v>8750</v>
      </c>
      <c r="C5551" s="90" t="s">
        <v>1298</v>
      </c>
      <c r="D5551" s="90" t="s">
        <v>74</v>
      </c>
      <c r="E5551" s="90" t="s">
        <v>64</v>
      </c>
      <c r="F5551" s="90" t="s">
        <v>18912</v>
      </c>
      <c r="G5551" s="90" t="s">
        <v>18913</v>
      </c>
      <c r="H5551" s="90" t="s">
        <v>1115</v>
      </c>
      <c r="I5551" s="90" t="s">
        <v>12627</v>
      </c>
      <c r="J5551" s="116">
        <v>10484</v>
      </c>
      <c r="K5551" s="90" t="s">
        <v>1963</v>
      </c>
      <c r="L5551" s="90" t="s">
        <v>582</v>
      </c>
      <c r="M5551" s="90"/>
    </row>
    <row r="5552" spans="1:13" x14ac:dyDescent="0.2">
      <c r="A5552" s="116">
        <v>23707</v>
      </c>
      <c r="B5552" s="90" t="s">
        <v>8750</v>
      </c>
      <c r="C5552" s="90" t="s">
        <v>1104</v>
      </c>
      <c r="D5552" s="90" t="s">
        <v>1906</v>
      </c>
      <c r="E5552" s="90" t="s">
        <v>5467</v>
      </c>
      <c r="F5552" s="90" t="s">
        <v>4238</v>
      </c>
      <c r="G5552" s="90" t="s">
        <v>18914</v>
      </c>
      <c r="H5552" s="90" t="s">
        <v>1115</v>
      </c>
      <c r="I5552" s="90" t="s">
        <v>979</v>
      </c>
      <c r="J5552" s="116">
        <v>634</v>
      </c>
      <c r="K5552" s="90" t="s">
        <v>1963</v>
      </c>
      <c r="L5552" s="90" t="s">
        <v>593</v>
      </c>
      <c r="M5552" s="90"/>
    </row>
    <row r="5553" spans="1:13" x14ac:dyDescent="0.2">
      <c r="A5553" s="116">
        <v>23662</v>
      </c>
      <c r="B5553" s="90" t="s">
        <v>8750</v>
      </c>
      <c r="C5553" s="90" t="s">
        <v>8554</v>
      </c>
      <c r="D5553" s="90" t="s">
        <v>8555</v>
      </c>
      <c r="E5553" s="90" t="s">
        <v>107</v>
      </c>
      <c r="F5553" s="90" t="s">
        <v>4256</v>
      </c>
      <c r="G5553" s="90" t="s">
        <v>18915</v>
      </c>
      <c r="H5553" s="90" t="s">
        <v>1253</v>
      </c>
      <c r="I5553" s="90" t="s">
        <v>1091</v>
      </c>
      <c r="J5553" s="116">
        <v>10148</v>
      </c>
      <c r="K5553" s="90" t="s">
        <v>1963</v>
      </c>
      <c r="L5553" s="90" t="s">
        <v>583</v>
      </c>
      <c r="M5553" s="90"/>
    </row>
    <row r="5554" spans="1:13" x14ac:dyDescent="0.2">
      <c r="A5554" s="116">
        <v>23659</v>
      </c>
      <c r="B5554" s="90" t="s">
        <v>8750</v>
      </c>
      <c r="C5554" s="90" t="s">
        <v>1388</v>
      </c>
      <c r="D5554" s="90" t="s">
        <v>82</v>
      </c>
      <c r="E5554" s="90" t="s">
        <v>2139</v>
      </c>
      <c r="F5554" s="90" t="s">
        <v>5474</v>
      </c>
      <c r="G5554" s="90" t="s">
        <v>18916</v>
      </c>
      <c r="H5554" s="90" t="s">
        <v>1253</v>
      </c>
      <c r="I5554" s="90" t="s">
        <v>327</v>
      </c>
      <c r="J5554" s="116">
        <v>504</v>
      </c>
      <c r="K5554" s="90" t="s">
        <v>1963</v>
      </c>
      <c r="L5554" s="90" t="s">
        <v>593</v>
      </c>
      <c r="M5554" s="90"/>
    </row>
    <row r="5555" spans="1:13" x14ac:dyDescent="0.2">
      <c r="A5555" s="116">
        <v>23637</v>
      </c>
      <c r="B5555" s="90" t="s">
        <v>10851</v>
      </c>
      <c r="C5555" s="90" t="s">
        <v>1003</v>
      </c>
      <c r="D5555" s="90" t="s">
        <v>66</v>
      </c>
      <c r="E5555" s="90" t="s">
        <v>1004</v>
      </c>
      <c r="F5555" s="90" t="s">
        <v>5480</v>
      </c>
      <c r="G5555" s="90" t="s">
        <v>18917</v>
      </c>
      <c r="H5555" s="90" t="s">
        <v>1115</v>
      </c>
      <c r="I5555" s="90" t="s">
        <v>1002</v>
      </c>
      <c r="J5555" s="116">
        <v>10061</v>
      </c>
      <c r="K5555" s="90" t="s">
        <v>1963</v>
      </c>
      <c r="L5555" s="90" t="s">
        <v>583</v>
      </c>
      <c r="M5555" s="90"/>
    </row>
    <row r="5556" spans="1:13" x14ac:dyDescent="0.2">
      <c r="A5556" s="116">
        <v>23556</v>
      </c>
      <c r="B5556" s="90" t="s">
        <v>8750</v>
      </c>
      <c r="C5556" s="90" t="s">
        <v>3779</v>
      </c>
      <c r="D5556" s="90" t="s">
        <v>7887</v>
      </c>
      <c r="E5556" s="90" t="s">
        <v>2040</v>
      </c>
      <c r="F5556" s="90" t="s">
        <v>15777</v>
      </c>
      <c r="G5556" s="90" t="s">
        <v>18918</v>
      </c>
      <c r="H5556" s="90" t="s">
        <v>1115</v>
      </c>
      <c r="I5556" s="90" t="s">
        <v>1009</v>
      </c>
      <c r="J5556" s="116">
        <v>10098</v>
      </c>
      <c r="K5556" s="90" t="s">
        <v>1963</v>
      </c>
      <c r="L5556" s="90" t="s">
        <v>591</v>
      </c>
      <c r="M5556" s="90"/>
    </row>
    <row r="5557" spans="1:13" x14ac:dyDescent="0.2">
      <c r="A5557" s="116">
        <v>23369</v>
      </c>
      <c r="B5557" s="90" t="s">
        <v>8750</v>
      </c>
      <c r="C5557" s="90" t="s">
        <v>29</v>
      </c>
      <c r="D5557" s="90" t="s">
        <v>66</v>
      </c>
      <c r="E5557" s="90" t="s">
        <v>24</v>
      </c>
      <c r="F5557" s="90" t="s">
        <v>8556</v>
      </c>
      <c r="G5557" s="90" t="s">
        <v>18919</v>
      </c>
      <c r="H5557" s="90" t="s">
        <v>1115</v>
      </c>
      <c r="I5557" s="90" t="s">
        <v>1075</v>
      </c>
      <c r="J5557" s="116">
        <v>17</v>
      </c>
      <c r="K5557" s="90" t="s">
        <v>1963</v>
      </c>
      <c r="L5557" s="90" t="s">
        <v>591</v>
      </c>
      <c r="M5557" s="90"/>
    </row>
    <row r="5558" spans="1:13" x14ac:dyDescent="0.2">
      <c r="A5558" s="116">
        <v>23350</v>
      </c>
      <c r="B5558" s="90" t="s">
        <v>8750</v>
      </c>
      <c r="C5558" s="90" t="s">
        <v>25</v>
      </c>
      <c r="D5558" s="90" t="s">
        <v>49</v>
      </c>
      <c r="E5558" s="90" t="s">
        <v>3107</v>
      </c>
      <c r="F5558" s="90" t="s">
        <v>5542</v>
      </c>
      <c r="G5558" s="90" t="s">
        <v>18920</v>
      </c>
      <c r="H5558" s="90" t="s">
        <v>1253</v>
      </c>
      <c r="I5558" s="90" t="s">
        <v>825</v>
      </c>
      <c r="J5558" s="116">
        <v>10402</v>
      </c>
      <c r="K5558" s="90" t="s">
        <v>1963</v>
      </c>
      <c r="L5558" s="90" t="s">
        <v>587</v>
      </c>
      <c r="M5558" s="90"/>
    </row>
    <row r="5559" spans="1:13" x14ac:dyDescent="0.2">
      <c r="A5559" s="116">
        <v>23328</v>
      </c>
      <c r="B5559" s="90" t="s">
        <v>8750</v>
      </c>
      <c r="C5559" s="90" t="s">
        <v>5544</v>
      </c>
      <c r="D5559" s="90" t="s">
        <v>21</v>
      </c>
      <c r="E5559" s="90" t="s">
        <v>24</v>
      </c>
      <c r="F5559" s="90" t="s">
        <v>5545</v>
      </c>
      <c r="G5559" s="90" t="s">
        <v>18921</v>
      </c>
      <c r="H5559" s="90" t="s">
        <v>1115</v>
      </c>
      <c r="I5559" s="90" t="s">
        <v>1216</v>
      </c>
      <c r="J5559" s="116">
        <v>10001</v>
      </c>
      <c r="K5559" s="90" t="s">
        <v>1963</v>
      </c>
      <c r="L5559" s="90" t="s">
        <v>591</v>
      </c>
      <c r="M5559" s="90"/>
    </row>
    <row r="5560" spans="1:13" x14ac:dyDescent="0.2">
      <c r="A5560" s="116">
        <v>23281</v>
      </c>
      <c r="B5560" s="90" t="s">
        <v>8750</v>
      </c>
      <c r="C5560" s="90" t="s">
        <v>25</v>
      </c>
      <c r="D5560" s="90" t="s">
        <v>37</v>
      </c>
      <c r="E5560" s="90" t="s">
        <v>41</v>
      </c>
      <c r="F5560" s="90" t="s">
        <v>8558</v>
      </c>
      <c r="G5560" s="90" t="s">
        <v>18922</v>
      </c>
      <c r="H5560" s="90" t="s">
        <v>1253</v>
      </c>
      <c r="I5560" s="90" t="s">
        <v>1260</v>
      </c>
      <c r="J5560" s="116">
        <v>10183</v>
      </c>
      <c r="K5560" s="90" t="s">
        <v>1963</v>
      </c>
      <c r="L5560" s="90" t="s">
        <v>582</v>
      </c>
      <c r="M5560" s="90"/>
    </row>
    <row r="5561" spans="1:13" x14ac:dyDescent="0.2">
      <c r="A5561" s="116">
        <v>23278</v>
      </c>
      <c r="B5561" s="90" t="s">
        <v>8750</v>
      </c>
      <c r="C5561" s="90" t="s">
        <v>15820</v>
      </c>
      <c r="D5561" s="90" t="s">
        <v>15821</v>
      </c>
      <c r="E5561" s="90" t="s">
        <v>41</v>
      </c>
      <c r="F5561" s="90" t="s">
        <v>15822</v>
      </c>
      <c r="G5561" s="90" t="s">
        <v>18923</v>
      </c>
      <c r="H5561" s="90" t="s">
        <v>1115</v>
      </c>
      <c r="I5561" s="90" t="s">
        <v>15681</v>
      </c>
      <c r="J5561" s="116">
        <v>10233</v>
      </c>
      <c r="K5561" s="90" t="s">
        <v>1963</v>
      </c>
      <c r="L5561" s="90" t="s">
        <v>520</v>
      </c>
      <c r="M5561" s="90"/>
    </row>
    <row r="5562" spans="1:13" x14ac:dyDescent="0.2">
      <c r="A5562" s="116">
        <v>23235</v>
      </c>
      <c r="B5562" s="90" t="s">
        <v>8750</v>
      </c>
      <c r="C5562" s="90" t="s">
        <v>69</v>
      </c>
      <c r="D5562" s="90" t="s">
        <v>84</v>
      </c>
      <c r="E5562" s="90" t="s">
        <v>54</v>
      </c>
      <c r="F5562" s="90" t="s">
        <v>5556</v>
      </c>
      <c r="G5562" s="90" t="s">
        <v>18924</v>
      </c>
      <c r="H5562" s="90" t="s">
        <v>1115</v>
      </c>
      <c r="I5562" s="90" t="s">
        <v>3420</v>
      </c>
      <c r="J5562" s="116">
        <v>10437</v>
      </c>
      <c r="K5562" s="90" t="s">
        <v>1963</v>
      </c>
      <c r="L5562" s="90" t="s">
        <v>520</v>
      </c>
      <c r="M5562" s="90"/>
    </row>
    <row r="5563" spans="1:13" x14ac:dyDescent="0.2">
      <c r="A5563" s="116">
        <v>23099</v>
      </c>
      <c r="B5563" s="90" t="s">
        <v>8750</v>
      </c>
      <c r="C5563" s="90" t="s">
        <v>56</v>
      </c>
      <c r="D5563" s="90" t="s">
        <v>1637</v>
      </c>
      <c r="E5563" s="90" t="s">
        <v>8320</v>
      </c>
      <c r="F5563" s="90" t="s">
        <v>8559</v>
      </c>
      <c r="G5563" s="90" t="s">
        <v>18925</v>
      </c>
      <c r="H5563" s="90" t="s">
        <v>1115</v>
      </c>
      <c r="I5563" s="90" t="s">
        <v>4374</v>
      </c>
      <c r="J5563" s="116">
        <v>10466</v>
      </c>
      <c r="K5563" s="90" t="s">
        <v>1963</v>
      </c>
      <c r="L5563" s="90" t="s">
        <v>583</v>
      </c>
      <c r="M5563" s="90"/>
    </row>
    <row r="5564" spans="1:13" x14ac:dyDescent="0.2">
      <c r="A5564" s="116">
        <v>23099</v>
      </c>
      <c r="B5564" s="90" t="s">
        <v>8750</v>
      </c>
      <c r="C5564" s="90" t="s">
        <v>56</v>
      </c>
      <c r="D5564" s="90" t="s">
        <v>1637</v>
      </c>
      <c r="E5564" s="90" t="s">
        <v>8320</v>
      </c>
      <c r="F5564" s="90" t="s">
        <v>8559</v>
      </c>
      <c r="G5564" s="90" t="s">
        <v>18926</v>
      </c>
      <c r="H5564" s="90" t="s">
        <v>1253</v>
      </c>
      <c r="I5564" s="90" t="s">
        <v>1091</v>
      </c>
      <c r="J5564" s="116">
        <v>10148</v>
      </c>
      <c r="K5564" s="90" t="s">
        <v>1963</v>
      </c>
      <c r="L5564" s="90" t="s">
        <v>583</v>
      </c>
      <c r="M5564" s="90"/>
    </row>
    <row r="5565" spans="1:13" x14ac:dyDescent="0.2">
      <c r="A5565" s="116">
        <v>23098</v>
      </c>
      <c r="B5565" s="90" t="s">
        <v>8750</v>
      </c>
      <c r="C5565" s="90" t="s">
        <v>6275</v>
      </c>
      <c r="E5565" s="90" t="s">
        <v>6276</v>
      </c>
      <c r="F5565" s="90" t="s">
        <v>18927</v>
      </c>
      <c r="G5565" s="90" t="s">
        <v>18928</v>
      </c>
      <c r="H5565" s="90" t="s">
        <v>1234</v>
      </c>
      <c r="I5565" s="90" t="s">
        <v>953</v>
      </c>
      <c r="J5565" s="116">
        <v>309</v>
      </c>
      <c r="K5565" s="90" t="s">
        <v>2357</v>
      </c>
      <c r="L5565" s="90" t="s">
        <v>583</v>
      </c>
      <c r="M5565" s="90"/>
    </row>
    <row r="5566" spans="1:13" x14ac:dyDescent="0.2">
      <c r="A5566" s="116">
        <v>23038</v>
      </c>
      <c r="B5566" s="90" t="s">
        <v>8750</v>
      </c>
      <c r="C5566" s="90" t="s">
        <v>51</v>
      </c>
      <c r="D5566" s="90" t="s">
        <v>1098</v>
      </c>
      <c r="E5566" s="90" t="s">
        <v>2601</v>
      </c>
      <c r="F5566" s="90" t="s">
        <v>8560</v>
      </c>
      <c r="G5566" s="90" t="s">
        <v>18929</v>
      </c>
      <c r="H5566" s="90" t="s">
        <v>1115</v>
      </c>
      <c r="I5566" s="90" t="s">
        <v>1233</v>
      </c>
      <c r="J5566" s="116">
        <v>703</v>
      </c>
      <c r="K5566" s="90" t="s">
        <v>1963</v>
      </c>
      <c r="L5566" s="90" t="s">
        <v>520</v>
      </c>
      <c r="M5566" s="90"/>
    </row>
    <row r="5567" spans="1:13" x14ac:dyDescent="0.2">
      <c r="A5567" s="116">
        <v>22901</v>
      </c>
      <c r="B5567" s="90" t="s">
        <v>8750</v>
      </c>
      <c r="C5567" s="90" t="s">
        <v>22</v>
      </c>
      <c r="D5567" s="90" t="s">
        <v>5407</v>
      </c>
      <c r="E5567" s="90" t="s">
        <v>43</v>
      </c>
      <c r="F5567" s="90" t="s">
        <v>5608</v>
      </c>
      <c r="G5567" s="90" t="s">
        <v>18930</v>
      </c>
      <c r="H5567" s="90" t="s">
        <v>1115</v>
      </c>
      <c r="I5567" s="90" t="s">
        <v>2197</v>
      </c>
      <c r="J5567" s="116">
        <v>10159</v>
      </c>
      <c r="K5567" s="90" t="s">
        <v>1963</v>
      </c>
      <c r="L5567" s="90" t="s">
        <v>583</v>
      </c>
      <c r="M5567" s="90"/>
    </row>
    <row r="5568" spans="1:13" x14ac:dyDescent="0.2">
      <c r="A5568" s="116">
        <v>22856</v>
      </c>
      <c r="B5568" s="90" t="s">
        <v>8750</v>
      </c>
      <c r="C5568" s="90" t="s">
        <v>4375</v>
      </c>
      <c r="D5568" s="90" t="s">
        <v>66</v>
      </c>
      <c r="E5568" s="90" t="s">
        <v>4103</v>
      </c>
      <c r="F5568" s="90" t="s">
        <v>5609</v>
      </c>
      <c r="G5568" s="90" t="s">
        <v>18931</v>
      </c>
      <c r="H5568" s="90" t="s">
        <v>1115</v>
      </c>
      <c r="I5568" s="90" t="s">
        <v>550</v>
      </c>
      <c r="J5568" s="116">
        <v>10138</v>
      </c>
      <c r="K5568" s="90" t="s">
        <v>1963</v>
      </c>
      <c r="L5568" s="90" t="s">
        <v>627</v>
      </c>
      <c r="M5568" s="90"/>
    </row>
    <row r="5569" spans="1:13" x14ac:dyDescent="0.2">
      <c r="A5569" s="116">
        <v>22855</v>
      </c>
      <c r="B5569" s="90" t="s">
        <v>8750</v>
      </c>
      <c r="C5569" s="90" t="s">
        <v>1734</v>
      </c>
      <c r="D5569" s="90" t="s">
        <v>173</v>
      </c>
      <c r="E5569" s="90" t="s">
        <v>63</v>
      </c>
      <c r="F5569" s="90" t="s">
        <v>5610</v>
      </c>
      <c r="G5569" s="90" t="s">
        <v>18932</v>
      </c>
      <c r="H5569" s="90" t="s">
        <v>1115</v>
      </c>
      <c r="I5569" s="90" t="s">
        <v>550</v>
      </c>
      <c r="J5569" s="116">
        <v>10138</v>
      </c>
      <c r="K5569" s="90" t="s">
        <v>1963</v>
      </c>
      <c r="L5569" s="90" t="s">
        <v>627</v>
      </c>
      <c r="M5569" s="90"/>
    </row>
    <row r="5570" spans="1:13" x14ac:dyDescent="0.2">
      <c r="A5570" s="116">
        <v>22831</v>
      </c>
      <c r="B5570" s="90" t="s">
        <v>8750</v>
      </c>
      <c r="C5570" s="90" t="s">
        <v>15901</v>
      </c>
      <c r="D5570" s="90" t="s">
        <v>31</v>
      </c>
      <c r="E5570" s="90" t="s">
        <v>18</v>
      </c>
      <c r="F5570" s="90" t="s">
        <v>15902</v>
      </c>
      <c r="G5570" s="90" t="s">
        <v>18933</v>
      </c>
      <c r="H5570" s="90" t="s">
        <v>1234</v>
      </c>
      <c r="I5570" s="90" t="s">
        <v>953</v>
      </c>
      <c r="J5570" s="116">
        <v>309</v>
      </c>
      <c r="K5570" s="90" t="s">
        <v>1963</v>
      </c>
      <c r="L5570" s="90" t="s">
        <v>583</v>
      </c>
      <c r="M5570" s="90"/>
    </row>
    <row r="5571" spans="1:13" x14ac:dyDescent="0.2">
      <c r="A5571" s="116">
        <v>22803</v>
      </c>
      <c r="B5571" s="90" t="s">
        <v>10851</v>
      </c>
      <c r="C5571" s="90" t="s">
        <v>3961</v>
      </c>
      <c r="D5571" s="90" t="s">
        <v>5621</v>
      </c>
      <c r="E5571" s="90" t="s">
        <v>5622</v>
      </c>
      <c r="F5571" s="90" t="s">
        <v>5623</v>
      </c>
      <c r="G5571" s="90" t="s">
        <v>18934</v>
      </c>
      <c r="H5571" s="90" t="s">
        <v>1115</v>
      </c>
      <c r="I5571" s="90" t="s">
        <v>953</v>
      </c>
      <c r="J5571" s="116">
        <v>309</v>
      </c>
      <c r="K5571" s="90" t="s">
        <v>2540</v>
      </c>
      <c r="L5571" s="90" t="s">
        <v>583</v>
      </c>
      <c r="M5571" s="90"/>
    </row>
    <row r="5572" spans="1:13" x14ac:dyDescent="0.2">
      <c r="A5572" s="116">
        <v>22778</v>
      </c>
      <c r="B5572" s="90" t="s">
        <v>8750</v>
      </c>
      <c r="C5572" s="90" t="s">
        <v>19</v>
      </c>
      <c r="D5572" s="90" t="s">
        <v>19</v>
      </c>
      <c r="E5572" s="90" t="s">
        <v>963</v>
      </c>
      <c r="F5572" s="90" t="s">
        <v>5629</v>
      </c>
      <c r="G5572" s="90" t="s">
        <v>18935</v>
      </c>
      <c r="H5572" s="90" t="s">
        <v>1253</v>
      </c>
      <c r="I5572" s="90" t="s">
        <v>2098</v>
      </c>
      <c r="J5572" s="116">
        <v>323</v>
      </c>
      <c r="K5572" s="90" t="s">
        <v>1963</v>
      </c>
      <c r="L5572" s="90" t="s">
        <v>591</v>
      </c>
      <c r="M5572" s="90"/>
    </row>
    <row r="5573" spans="1:13" x14ac:dyDescent="0.2">
      <c r="A5573" s="116">
        <v>22763</v>
      </c>
      <c r="B5573" s="90" t="s">
        <v>8750</v>
      </c>
      <c r="C5573" s="90" t="s">
        <v>1558</v>
      </c>
      <c r="D5573" s="90" t="s">
        <v>69</v>
      </c>
      <c r="E5573" s="90" t="s">
        <v>5631</v>
      </c>
      <c r="F5573" s="90" t="s">
        <v>5632</v>
      </c>
      <c r="G5573" s="90" t="s">
        <v>18936</v>
      </c>
      <c r="H5573" s="90" t="s">
        <v>1115</v>
      </c>
      <c r="I5573" s="90" t="s">
        <v>1242</v>
      </c>
      <c r="J5573" s="116">
        <v>10152</v>
      </c>
      <c r="K5573" s="90" t="s">
        <v>1963</v>
      </c>
      <c r="L5573" s="90" t="s">
        <v>593</v>
      </c>
      <c r="M5573" s="90"/>
    </row>
    <row r="5574" spans="1:13" x14ac:dyDescent="0.2">
      <c r="A5574" s="116">
        <v>22716</v>
      </c>
      <c r="B5574" s="90" t="s">
        <v>8750</v>
      </c>
      <c r="C5574" s="90" t="s">
        <v>1790</v>
      </c>
      <c r="D5574" s="90" t="s">
        <v>1763</v>
      </c>
      <c r="E5574" s="90" t="s">
        <v>2030</v>
      </c>
      <c r="F5574" s="90" t="s">
        <v>5637</v>
      </c>
      <c r="G5574" s="90" t="s">
        <v>18937</v>
      </c>
      <c r="H5574" s="90" t="s">
        <v>1115</v>
      </c>
      <c r="I5574" s="90" t="s">
        <v>921</v>
      </c>
      <c r="J5574" s="116">
        <v>78</v>
      </c>
      <c r="K5574" s="90" t="s">
        <v>1963</v>
      </c>
      <c r="L5574" s="90" t="s">
        <v>583</v>
      </c>
      <c r="M5574" s="90"/>
    </row>
    <row r="5575" spans="1:13" x14ac:dyDescent="0.2">
      <c r="A5575" s="116">
        <v>22643</v>
      </c>
      <c r="B5575" s="90" t="s">
        <v>8750</v>
      </c>
      <c r="C5575" s="90" t="s">
        <v>21</v>
      </c>
      <c r="D5575" s="90" t="s">
        <v>1636</v>
      </c>
      <c r="E5575" s="90" t="s">
        <v>147</v>
      </c>
      <c r="F5575" s="90" t="s">
        <v>5651</v>
      </c>
      <c r="G5575" s="90" t="s">
        <v>18938</v>
      </c>
      <c r="H5575" s="90" t="s">
        <v>1115</v>
      </c>
      <c r="I5575" s="90" t="s">
        <v>1124</v>
      </c>
      <c r="J5575" s="116">
        <v>175</v>
      </c>
      <c r="K5575" s="90" t="s">
        <v>1963</v>
      </c>
      <c r="L5575" s="90" t="s">
        <v>520</v>
      </c>
      <c r="M5575" s="90"/>
    </row>
    <row r="5576" spans="1:13" x14ac:dyDescent="0.2">
      <c r="A5576" s="116">
        <v>22633</v>
      </c>
      <c r="B5576" s="90" t="s">
        <v>10851</v>
      </c>
      <c r="C5576" s="90" t="s">
        <v>46</v>
      </c>
      <c r="D5576" s="90" t="s">
        <v>1039</v>
      </c>
      <c r="E5576" s="90" t="s">
        <v>18939</v>
      </c>
      <c r="F5576" s="90" t="s">
        <v>6321</v>
      </c>
      <c r="G5576" s="90" t="s">
        <v>18940</v>
      </c>
      <c r="H5576" s="90" t="s">
        <v>1253</v>
      </c>
      <c r="I5576" s="90" t="s">
        <v>1211</v>
      </c>
      <c r="J5576" s="116">
        <v>10045</v>
      </c>
      <c r="K5576" s="90" t="s">
        <v>1963</v>
      </c>
      <c r="L5576" s="90" t="s">
        <v>520</v>
      </c>
      <c r="M5576" s="90"/>
    </row>
    <row r="5577" spans="1:13" x14ac:dyDescent="0.2">
      <c r="A5577" s="116">
        <v>22627</v>
      </c>
      <c r="B5577" s="90" t="s">
        <v>8750</v>
      </c>
      <c r="C5577" s="90" t="s">
        <v>5656</v>
      </c>
      <c r="D5577" s="90" t="s">
        <v>2548</v>
      </c>
      <c r="E5577" s="90" t="s">
        <v>126</v>
      </c>
      <c r="F5577" s="90" t="s">
        <v>5657</v>
      </c>
      <c r="G5577" s="90" t="s">
        <v>18941</v>
      </c>
      <c r="H5577" s="90" t="s">
        <v>1115</v>
      </c>
      <c r="I5577" s="90" t="s">
        <v>1249</v>
      </c>
      <c r="J5577" s="116">
        <v>10181</v>
      </c>
      <c r="K5577" s="90" t="s">
        <v>1963</v>
      </c>
      <c r="L5577" s="90" t="s">
        <v>583</v>
      </c>
      <c r="M5577" s="90"/>
    </row>
    <row r="5578" spans="1:13" x14ac:dyDescent="0.2">
      <c r="A5578" s="116">
        <v>22610</v>
      </c>
      <c r="B5578" s="90" t="s">
        <v>8750</v>
      </c>
      <c r="C5578" s="90" t="s">
        <v>5658</v>
      </c>
      <c r="D5578" s="90" t="s">
        <v>21</v>
      </c>
      <c r="E5578" s="90" t="s">
        <v>43</v>
      </c>
      <c r="F5578" s="90" t="s">
        <v>5659</v>
      </c>
      <c r="G5578" s="90" t="s">
        <v>18942</v>
      </c>
      <c r="H5578" s="90" t="s">
        <v>1115</v>
      </c>
      <c r="I5578" s="90" t="s">
        <v>1217</v>
      </c>
      <c r="J5578" s="116">
        <v>10130</v>
      </c>
      <c r="K5578" s="90" t="s">
        <v>1963</v>
      </c>
      <c r="L5578" s="90" t="s">
        <v>591</v>
      </c>
      <c r="M5578" s="90"/>
    </row>
    <row r="5579" spans="1:13" x14ac:dyDescent="0.2">
      <c r="A5579" s="116">
        <v>22604</v>
      </c>
      <c r="B5579" s="90" t="s">
        <v>8750</v>
      </c>
      <c r="C5579" s="90" t="s">
        <v>1634</v>
      </c>
      <c r="D5579" s="90" t="s">
        <v>1635</v>
      </c>
      <c r="E5579" s="90" t="s">
        <v>3084</v>
      </c>
      <c r="F5579" s="90" t="s">
        <v>8563</v>
      </c>
      <c r="G5579" s="90" t="s">
        <v>18943</v>
      </c>
      <c r="H5579" s="90" t="s">
        <v>1115</v>
      </c>
      <c r="I5579" s="90" t="s">
        <v>1222</v>
      </c>
      <c r="J5579" s="116">
        <v>310</v>
      </c>
      <c r="K5579" s="90" t="s">
        <v>1963</v>
      </c>
      <c r="L5579" s="90" t="s">
        <v>583</v>
      </c>
      <c r="M5579" s="90"/>
    </row>
    <row r="5580" spans="1:13" x14ac:dyDescent="0.2">
      <c r="A5580" s="116">
        <v>22535</v>
      </c>
      <c r="B5580" s="90" t="s">
        <v>10851</v>
      </c>
      <c r="C5580" s="90" t="s">
        <v>1294</v>
      </c>
      <c r="D5580" s="90" t="s">
        <v>924</v>
      </c>
      <c r="E5580" s="90" t="s">
        <v>5678</v>
      </c>
      <c r="F5580" s="90" t="s">
        <v>5679</v>
      </c>
      <c r="G5580" s="90" t="s">
        <v>18944</v>
      </c>
      <c r="H5580" s="90" t="s">
        <v>1115</v>
      </c>
      <c r="I5580" s="90" t="s">
        <v>1232</v>
      </c>
      <c r="J5580" s="116">
        <v>10399</v>
      </c>
      <c r="K5580" s="90" t="s">
        <v>1963</v>
      </c>
      <c r="L5580" s="90" t="s">
        <v>520</v>
      </c>
      <c r="M5580" s="90"/>
    </row>
    <row r="5581" spans="1:13" x14ac:dyDescent="0.2">
      <c r="A5581" s="116">
        <v>22523</v>
      </c>
      <c r="B5581" s="90" t="s">
        <v>8750</v>
      </c>
      <c r="C5581" s="90" t="s">
        <v>46</v>
      </c>
      <c r="D5581" s="90" t="s">
        <v>1631</v>
      </c>
      <c r="E5581" s="90" t="s">
        <v>2040</v>
      </c>
      <c r="F5581" s="90" t="s">
        <v>5681</v>
      </c>
      <c r="G5581" s="90" t="s">
        <v>18945</v>
      </c>
      <c r="H5581" s="90" t="s">
        <v>1115</v>
      </c>
      <c r="I5581" s="90" t="s">
        <v>985</v>
      </c>
      <c r="J5581" s="116">
        <v>673</v>
      </c>
      <c r="K5581" s="90" t="s">
        <v>1963</v>
      </c>
      <c r="L5581" s="90" t="s">
        <v>583</v>
      </c>
      <c r="M5581" s="90"/>
    </row>
    <row r="5582" spans="1:13" x14ac:dyDescent="0.2">
      <c r="A5582" s="116">
        <v>22502</v>
      </c>
      <c r="B5582" s="90" t="s">
        <v>8750</v>
      </c>
      <c r="C5582" s="90" t="s">
        <v>18946</v>
      </c>
      <c r="D5582" s="90" t="s">
        <v>7666</v>
      </c>
      <c r="E5582" s="90" t="s">
        <v>126</v>
      </c>
      <c r="F5582" s="90" t="s">
        <v>18947</v>
      </c>
      <c r="G5582" s="90" t="s">
        <v>18948</v>
      </c>
      <c r="H5582" s="90" t="s">
        <v>1115</v>
      </c>
      <c r="I5582" s="90" t="s">
        <v>18949</v>
      </c>
      <c r="J5582" s="116">
        <v>10489</v>
      </c>
      <c r="K5582" s="90" t="s">
        <v>1963</v>
      </c>
      <c r="L5582" s="90" t="s">
        <v>583</v>
      </c>
      <c r="M5582" s="90"/>
    </row>
    <row r="5583" spans="1:13" x14ac:dyDescent="0.2">
      <c r="A5583" s="116">
        <v>22455</v>
      </c>
      <c r="B5583" s="90" t="s">
        <v>8750</v>
      </c>
      <c r="C5583" s="90" t="s">
        <v>5970</v>
      </c>
      <c r="D5583" s="90" t="s">
        <v>26</v>
      </c>
      <c r="E5583" s="90" t="s">
        <v>6893</v>
      </c>
      <c r="F5583" s="90" t="s">
        <v>8564</v>
      </c>
      <c r="G5583" s="90" t="s">
        <v>18950</v>
      </c>
      <c r="H5583" s="90" t="s">
        <v>1115</v>
      </c>
      <c r="I5583" s="90" t="s">
        <v>1065</v>
      </c>
      <c r="J5583" s="116">
        <v>10040</v>
      </c>
      <c r="K5583" s="90" t="s">
        <v>1963</v>
      </c>
      <c r="L5583" s="90" t="s">
        <v>184</v>
      </c>
      <c r="M5583" s="90"/>
    </row>
    <row r="5584" spans="1:13" x14ac:dyDescent="0.2">
      <c r="A5584" s="116">
        <v>22443</v>
      </c>
      <c r="B5584" s="90" t="s">
        <v>10851</v>
      </c>
      <c r="C5584" s="90" t="s">
        <v>5701</v>
      </c>
      <c r="D5584" s="90" t="s">
        <v>91</v>
      </c>
      <c r="E5584" s="90" t="s">
        <v>5702</v>
      </c>
      <c r="F5584" s="90" t="s">
        <v>5703</v>
      </c>
      <c r="G5584" s="90" t="s">
        <v>18951</v>
      </c>
      <c r="H5584" s="90" t="s">
        <v>1253</v>
      </c>
      <c r="I5584" s="90" t="s">
        <v>1246</v>
      </c>
      <c r="J5584" s="116">
        <v>245</v>
      </c>
      <c r="K5584" s="90" t="s">
        <v>1963</v>
      </c>
      <c r="L5584" s="90" t="s">
        <v>588</v>
      </c>
      <c r="M5584" s="90"/>
    </row>
    <row r="5585" spans="1:13" x14ac:dyDescent="0.2">
      <c r="A5585" s="116">
        <v>22441</v>
      </c>
      <c r="B5585" s="90" t="s">
        <v>8750</v>
      </c>
      <c r="C5585" s="90" t="s">
        <v>1905</v>
      </c>
      <c r="D5585" s="90" t="s">
        <v>957</v>
      </c>
      <c r="E5585" s="90" t="s">
        <v>5704</v>
      </c>
      <c r="F5585" s="90" t="s">
        <v>5705</v>
      </c>
      <c r="G5585" s="90" t="s">
        <v>18952</v>
      </c>
      <c r="H5585" s="90" t="s">
        <v>1115</v>
      </c>
      <c r="I5585" s="90" t="s">
        <v>1021</v>
      </c>
      <c r="J5585" s="116">
        <v>10178</v>
      </c>
      <c r="K5585" s="90" t="s">
        <v>1963</v>
      </c>
      <c r="L5585" s="90" t="s">
        <v>588</v>
      </c>
      <c r="M5585" s="90"/>
    </row>
    <row r="5586" spans="1:13" x14ac:dyDescent="0.2">
      <c r="A5586" s="116">
        <v>22441</v>
      </c>
      <c r="B5586" s="90" t="s">
        <v>8750</v>
      </c>
      <c r="C5586" s="90" t="s">
        <v>1905</v>
      </c>
      <c r="D5586" s="90" t="s">
        <v>957</v>
      </c>
      <c r="E5586" s="90" t="s">
        <v>5704</v>
      </c>
      <c r="F5586" s="90" t="s">
        <v>5705</v>
      </c>
      <c r="G5586" s="90" t="s">
        <v>18953</v>
      </c>
      <c r="H5586" s="90" t="s">
        <v>1253</v>
      </c>
      <c r="I5586" s="90" t="s">
        <v>1021</v>
      </c>
      <c r="J5586" s="116">
        <v>10178</v>
      </c>
      <c r="K5586" s="90" t="s">
        <v>1963</v>
      </c>
      <c r="L5586" s="90" t="s">
        <v>588</v>
      </c>
      <c r="M5586" s="90"/>
    </row>
    <row r="5587" spans="1:13" x14ac:dyDescent="0.2">
      <c r="A5587" s="116">
        <v>22371</v>
      </c>
      <c r="B5587" s="90" t="s">
        <v>8750</v>
      </c>
      <c r="C5587" s="90" t="s">
        <v>6139</v>
      </c>
      <c r="D5587" s="90" t="s">
        <v>6139</v>
      </c>
      <c r="E5587" s="90" t="s">
        <v>57</v>
      </c>
      <c r="F5587" s="90" t="s">
        <v>18954</v>
      </c>
      <c r="G5587" s="90" t="s">
        <v>18955</v>
      </c>
      <c r="H5587" s="90" t="s">
        <v>1115</v>
      </c>
      <c r="I5587" s="90" t="s">
        <v>377</v>
      </c>
      <c r="J5587" s="116">
        <v>674</v>
      </c>
      <c r="K5587" s="90" t="s">
        <v>1963</v>
      </c>
      <c r="L5587" s="90" t="s">
        <v>184</v>
      </c>
      <c r="M5587" s="90"/>
    </row>
    <row r="5588" spans="1:13" x14ac:dyDescent="0.2">
      <c r="A5588" s="116">
        <v>22356</v>
      </c>
      <c r="B5588" s="90" t="s">
        <v>8750</v>
      </c>
      <c r="C5588" s="90" t="s">
        <v>1903</v>
      </c>
      <c r="D5588" s="90" t="s">
        <v>1904</v>
      </c>
      <c r="E5588" s="90" t="s">
        <v>2785</v>
      </c>
      <c r="F5588" s="90" t="s">
        <v>5720</v>
      </c>
      <c r="G5588" s="90" t="s">
        <v>18956</v>
      </c>
      <c r="H5588" s="90" t="s">
        <v>1253</v>
      </c>
      <c r="I5588" s="90" t="s">
        <v>1127</v>
      </c>
      <c r="J5588" s="116">
        <v>67</v>
      </c>
      <c r="K5588" s="90" t="s">
        <v>1963</v>
      </c>
      <c r="L5588" s="90" t="s">
        <v>520</v>
      </c>
      <c r="M5588" s="90"/>
    </row>
    <row r="5589" spans="1:13" x14ac:dyDescent="0.2">
      <c r="A5589" s="116">
        <v>22345</v>
      </c>
      <c r="B5589" s="90" t="s">
        <v>10851</v>
      </c>
      <c r="C5589" s="90" t="s">
        <v>1438</v>
      </c>
      <c r="D5589" s="90" t="s">
        <v>1376</v>
      </c>
      <c r="E5589" s="90" t="s">
        <v>8565</v>
      </c>
      <c r="F5589" s="90" t="s">
        <v>8566</v>
      </c>
      <c r="G5589" s="90" t="s">
        <v>18957</v>
      </c>
      <c r="H5589" s="90" t="s">
        <v>1253</v>
      </c>
      <c r="I5589" s="90" t="s">
        <v>1058</v>
      </c>
      <c r="J5589" s="116">
        <v>10095</v>
      </c>
      <c r="K5589" s="90" t="s">
        <v>1963</v>
      </c>
      <c r="L5589" s="90" t="s">
        <v>604</v>
      </c>
      <c r="M5589" s="90"/>
    </row>
    <row r="5590" spans="1:13" x14ac:dyDescent="0.2">
      <c r="A5590" s="116">
        <v>22334</v>
      </c>
      <c r="B5590" s="90" t="s">
        <v>8750</v>
      </c>
      <c r="C5590" s="90" t="s">
        <v>1682</v>
      </c>
      <c r="D5590" s="90" t="s">
        <v>957</v>
      </c>
      <c r="E5590" s="90" t="s">
        <v>41</v>
      </c>
      <c r="F5590" s="90" t="s">
        <v>5723</v>
      </c>
      <c r="G5590" s="90" t="s">
        <v>18958</v>
      </c>
      <c r="H5590" s="90" t="s">
        <v>1115</v>
      </c>
      <c r="I5590" s="90" t="s">
        <v>1058</v>
      </c>
      <c r="J5590" s="116">
        <v>10095</v>
      </c>
      <c r="K5590" s="90" t="s">
        <v>1963</v>
      </c>
      <c r="L5590" s="90" t="s">
        <v>604</v>
      </c>
      <c r="M5590" s="90"/>
    </row>
    <row r="5591" spans="1:13" x14ac:dyDescent="0.2">
      <c r="A5591" s="116">
        <v>22310</v>
      </c>
      <c r="B5591" s="90" t="s">
        <v>8750</v>
      </c>
      <c r="C5591" s="90" t="s">
        <v>31</v>
      </c>
      <c r="D5591" s="90" t="s">
        <v>1630</v>
      </c>
      <c r="E5591" s="90" t="s">
        <v>3581</v>
      </c>
      <c r="F5591" s="90" t="s">
        <v>5726</v>
      </c>
      <c r="G5591" s="90" t="s">
        <v>18959</v>
      </c>
      <c r="H5591" s="90" t="s">
        <v>1115</v>
      </c>
      <c r="I5591" s="90" t="s">
        <v>1231</v>
      </c>
      <c r="J5591" s="116">
        <v>727</v>
      </c>
      <c r="K5591" s="90" t="s">
        <v>1963</v>
      </c>
      <c r="L5591" s="90" t="s">
        <v>588</v>
      </c>
      <c r="M5591" s="90"/>
    </row>
    <row r="5592" spans="1:13" x14ac:dyDescent="0.2">
      <c r="A5592" s="116">
        <v>22288</v>
      </c>
      <c r="B5592" s="90" t="s">
        <v>8750</v>
      </c>
      <c r="C5592" s="90" t="s">
        <v>5729</v>
      </c>
      <c r="D5592" s="90" t="s">
        <v>140</v>
      </c>
      <c r="E5592" s="90" t="s">
        <v>119</v>
      </c>
      <c r="F5592" s="90" t="s">
        <v>5730</v>
      </c>
      <c r="G5592" s="90" t="s">
        <v>18960</v>
      </c>
      <c r="H5592" s="90" t="s">
        <v>1115</v>
      </c>
      <c r="I5592" s="90" t="s">
        <v>1203</v>
      </c>
      <c r="J5592" s="116">
        <v>10055</v>
      </c>
      <c r="K5592" s="90" t="s">
        <v>1963</v>
      </c>
      <c r="L5592" s="90" t="s">
        <v>585</v>
      </c>
      <c r="M5592" s="90"/>
    </row>
    <row r="5593" spans="1:13" x14ac:dyDescent="0.2">
      <c r="A5593" s="116">
        <v>22279</v>
      </c>
      <c r="B5593" s="90" t="s">
        <v>8750</v>
      </c>
      <c r="C5593" s="90" t="s">
        <v>1298</v>
      </c>
      <c r="D5593" s="90" t="s">
        <v>1623</v>
      </c>
      <c r="E5593" s="90" t="s">
        <v>64</v>
      </c>
      <c r="F5593" s="90" t="s">
        <v>5732</v>
      </c>
      <c r="G5593" s="90" t="s">
        <v>18961</v>
      </c>
      <c r="H5593" s="90" t="s">
        <v>1115</v>
      </c>
      <c r="I5593" s="90" t="s">
        <v>1240</v>
      </c>
      <c r="J5593" s="116">
        <v>10382</v>
      </c>
      <c r="K5593" s="90" t="s">
        <v>1963</v>
      </c>
      <c r="L5593" s="90" t="s">
        <v>184</v>
      </c>
      <c r="M5593" s="90"/>
    </row>
    <row r="5594" spans="1:13" x14ac:dyDescent="0.2">
      <c r="A5594" s="116">
        <v>22241</v>
      </c>
      <c r="B5594" s="90" t="s">
        <v>8750</v>
      </c>
      <c r="C5594" s="90" t="s">
        <v>66</v>
      </c>
      <c r="D5594" s="90" t="s">
        <v>1629</v>
      </c>
      <c r="E5594" s="90" t="s">
        <v>3455</v>
      </c>
      <c r="F5594" s="90" t="s">
        <v>4990</v>
      </c>
      <c r="G5594" s="90" t="s">
        <v>18962</v>
      </c>
      <c r="H5594" s="90" t="s">
        <v>1115</v>
      </c>
      <c r="I5594" s="90" t="s">
        <v>1217</v>
      </c>
      <c r="J5594" s="116">
        <v>10130</v>
      </c>
      <c r="K5594" s="90" t="s">
        <v>1963</v>
      </c>
      <c r="L5594" s="90" t="s">
        <v>591</v>
      </c>
      <c r="M5594" s="90"/>
    </row>
    <row r="5595" spans="1:13" x14ac:dyDescent="0.2">
      <c r="A5595" s="116">
        <v>22231</v>
      </c>
      <c r="B5595" s="90" t="s">
        <v>8750</v>
      </c>
      <c r="C5595" s="90" t="s">
        <v>1477</v>
      </c>
      <c r="D5595" s="90" t="s">
        <v>29</v>
      </c>
      <c r="E5595" s="90" t="s">
        <v>5838</v>
      </c>
      <c r="F5595" s="90" t="s">
        <v>5886</v>
      </c>
      <c r="G5595" s="90" t="s">
        <v>18963</v>
      </c>
      <c r="H5595" s="90" t="s">
        <v>1253</v>
      </c>
      <c r="I5595" s="90" t="s">
        <v>15333</v>
      </c>
      <c r="J5595" s="116">
        <v>10156</v>
      </c>
      <c r="K5595" s="90" t="s">
        <v>1963</v>
      </c>
      <c r="L5595" s="90" t="s">
        <v>602</v>
      </c>
      <c r="M5595" s="90"/>
    </row>
    <row r="5596" spans="1:13" x14ac:dyDescent="0.2">
      <c r="A5596" s="116">
        <v>22181</v>
      </c>
      <c r="B5596" s="90" t="s">
        <v>8750</v>
      </c>
      <c r="C5596" s="90" t="s">
        <v>1344</v>
      </c>
      <c r="D5596" s="90" t="s">
        <v>68</v>
      </c>
      <c r="E5596" s="90" t="s">
        <v>970</v>
      </c>
      <c r="F5596" s="90" t="s">
        <v>5765</v>
      </c>
      <c r="G5596" s="90" t="s">
        <v>18964</v>
      </c>
      <c r="H5596" s="90" t="s">
        <v>1253</v>
      </c>
      <c r="I5596" s="90" t="s">
        <v>986</v>
      </c>
      <c r="J5596" s="116">
        <v>713</v>
      </c>
      <c r="K5596" s="90" t="s">
        <v>1963</v>
      </c>
      <c r="L5596" s="90" t="s">
        <v>599</v>
      </c>
      <c r="M5596" s="90"/>
    </row>
    <row r="5597" spans="1:13" x14ac:dyDescent="0.2">
      <c r="A5597" s="116">
        <v>22146</v>
      </c>
      <c r="B5597" s="90" t="s">
        <v>8750</v>
      </c>
      <c r="C5597" s="90" t="s">
        <v>1002</v>
      </c>
      <c r="D5597" s="90" t="s">
        <v>1059</v>
      </c>
      <c r="E5597" s="90" t="s">
        <v>45</v>
      </c>
      <c r="F5597" s="90" t="s">
        <v>8567</v>
      </c>
      <c r="G5597" s="90" t="s">
        <v>18965</v>
      </c>
      <c r="H5597" s="90" t="s">
        <v>1115</v>
      </c>
      <c r="I5597" s="90" t="s">
        <v>985</v>
      </c>
      <c r="J5597" s="116">
        <v>673</v>
      </c>
      <c r="K5597" s="90" t="s">
        <v>1963</v>
      </c>
      <c r="L5597" s="90" t="s">
        <v>583</v>
      </c>
      <c r="M5597" s="90"/>
    </row>
    <row r="5598" spans="1:13" x14ac:dyDescent="0.2">
      <c r="A5598" s="116">
        <v>22089</v>
      </c>
      <c r="B5598" s="90" t="s">
        <v>8750</v>
      </c>
      <c r="C5598" s="90" t="s">
        <v>46</v>
      </c>
      <c r="D5598" s="90" t="s">
        <v>26</v>
      </c>
      <c r="E5598" s="90" t="s">
        <v>2184</v>
      </c>
      <c r="F5598" s="90" t="s">
        <v>8568</v>
      </c>
      <c r="G5598" s="90" t="s">
        <v>18966</v>
      </c>
      <c r="H5598" s="90" t="s">
        <v>1115</v>
      </c>
      <c r="I5598" s="90" t="s">
        <v>921</v>
      </c>
      <c r="J5598" s="116">
        <v>78</v>
      </c>
      <c r="K5598" s="90" t="s">
        <v>1963</v>
      </c>
      <c r="L5598" s="90" t="s">
        <v>583</v>
      </c>
      <c r="M5598" s="90"/>
    </row>
    <row r="5599" spans="1:13" x14ac:dyDescent="0.2">
      <c r="A5599" s="116">
        <v>22057</v>
      </c>
      <c r="B5599" s="90" t="s">
        <v>8750</v>
      </c>
      <c r="C5599" s="90" t="s">
        <v>1624</v>
      </c>
      <c r="D5599" s="90" t="s">
        <v>21</v>
      </c>
      <c r="E5599" s="90" t="s">
        <v>41</v>
      </c>
      <c r="F5599" s="90" t="s">
        <v>5785</v>
      </c>
      <c r="G5599" s="90" t="s">
        <v>18967</v>
      </c>
      <c r="H5599" s="90" t="s">
        <v>1253</v>
      </c>
      <c r="I5599" s="90" t="s">
        <v>1176</v>
      </c>
      <c r="J5599" s="116">
        <v>10133</v>
      </c>
      <c r="K5599" s="90" t="s">
        <v>1963</v>
      </c>
      <c r="L5599" s="90" t="s">
        <v>591</v>
      </c>
      <c r="M5599" s="90"/>
    </row>
    <row r="5600" spans="1:13" x14ac:dyDescent="0.2">
      <c r="A5600" s="116">
        <v>22057</v>
      </c>
      <c r="B5600" s="90" t="s">
        <v>8750</v>
      </c>
      <c r="C5600" s="90" t="s">
        <v>1624</v>
      </c>
      <c r="D5600" s="90" t="s">
        <v>21</v>
      </c>
      <c r="E5600" s="90" t="s">
        <v>41</v>
      </c>
      <c r="F5600" s="90" t="s">
        <v>5785</v>
      </c>
      <c r="G5600" s="90" t="s">
        <v>18968</v>
      </c>
      <c r="H5600" s="90" t="s">
        <v>1115</v>
      </c>
      <c r="I5600" s="90" t="s">
        <v>1176</v>
      </c>
      <c r="J5600" s="116">
        <v>10133</v>
      </c>
      <c r="K5600" s="90" t="s">
        <v>1963</v>
      </c>
      <c r="L5600" s="90" t="s">
        <v>591</v>
      </c>
      <c r="M5600" s="90"/>
    </row>
    <row r="5601" spans="1:13" x14ac:dyDescent="0.2">
      <c r="A5601" s="116">
        <v>22049</v>
      </c>
      <c r="B5601" s="90" t="s">
        <v>8750</v>
      </c>
      <c r="C5601" s="90" t="s">
        <v>1309</v>
      </c>
      <c r="D5601" s="90" t="s">
        <v>1623</v>
      </c>
      <c r="E5601" s="90" t="s">
        <v>43</v>
      </c>
      <c r="F5601" s="90" t="s">
        <v>6487</v>
      </c>
      <c r="G5601" s="90" t="s">
        <v>18969</v>
      </c>
      <c r="H5601" s="90" t="s">
        <v>1115</v>
      </c>
      <c r="I5601" s="90" t="s">
        <v>934</v>
      </c>
      <c r="J5601" s="116">
        <v>193</v>
      </c>
      <c r="K5601" s="90" t="s">
        <v>1963</v>
      </c>
      <c r="L5601" s="90" t="s">
        <v>586</v>
      </c>
      <c r="M5601" s="90"/>
    </row>
    <row r="5602" spans="1:13" x14ac:dyDescent="0.2">
      <c r="A5602" s="116">
        <v>22042</v>
      </c>
      <c r="B5602" s="90" t="s">
        <v>8750</v>
      </c>
      <c r="C5602" s="90" t="s">
        <v>84</v>
      </c>
      <c r="D5602" s="90" t="s">
        <v>22</v>
      </c>
      <c r="E5602" s="90" t="s">
        <v>58</v>
      </c>
      <c r="F5602" s="90" t="s">
        <v>8569</v>
      </c>
      <c r="G5602" s="90" t="s">
        <v>18970</v>
      </c>
      <c r="H5602" s="90" t="s">
        <v>1251</v>
      </c>
      <c r="I5602" s="90" t="s">
        <v>953</v>
      </c>
      <c r="J5602" s="116">
        <v>309</v>
      </c>
      <c r="K5602" s="90" t="s">
        <v>1963</v>
      </c>
      <c r="L5602" s="90" t="s">
        <v>583</v>
      </c>
      <c r="M5602" s="90"/>
    </row>
    <row r="5603" spans="1:13" x14ac:dyDescent="0.2">
      <c r="A5603" s="116">
        <v>22042</v>
      </c>
      <c r="B5603" s="90" t="s">
        <v>8750</v>
      </c>
      <c r="C5603" s="90" t="s">
        <v>84</v>
      </c>
      <c r="D5603" s="90" t="s">
        <v>22</v>
      </c>
      <c r="E5603" s="90" t="s">
        <v>58</v>
      </c>
      <c r="F5603" s="90" t="s">
        <v>8569</v>
      </c>
      <c r="G5603" s="90" t="s">
        <v>18971</v>
      </c>
      <c r="H5603" s="90" t="s">
        <v>1115</v>
      </c>
      <c r="I5603" s="90" t="s">
        <v>953</v>
      </c>
      <c r="J5603" s="116">
        <v>309</v>
      </c>
      <c r="K5603" s="90" t="s">
        <v>1963</v>
      </c>
      <c r="L5603" s="90" t="s">
        <v>583</v>
      </c>
      <c r="M5603" s="90"/>
    </row>
    <row r="5604" spans="1:13" x14ac:dyDescent="0.2">
      <c r="A5604" s="116">
        <v>22040</v>
      </c>
      <c r="B5604" s="90" t="s">
        <v>8750</v>
      </c>
      <c r="C5604" s="90" t="s">
        <v>31</v>
      </c>
      <c r="D5604" s="90" t="s">
        <v>3424</v>
      </c>
      <c r="E5604" s="90" t="s">
        <v>41</v>
      </c>
      <c r="F5604" s="90" t="s">
        <v>18972</v>
      </c>
      <c r="G5604" s="90" t="s">
        <v>18973</v>
      </c>
      <c r="H5604" s="90" t="s">
        <v>1115</v>
      </c>
      <c r="I5604" s="90" t="s">
        <v>1174</v>
      </c>
      <c r="J5604" s="116">
        <v>10137</v>
      </c>
      <c r="K5604" s="90" t="s">
        <v>1963</v>
      </c>
      <c r="L5604" s="90" t="s">
        <v>585</v>
      </c>
      <c r="M5604" s="90"/>
    </row>
    <row r="5605" spans="1:13" x14ac:dyDescent="0.2">
      <c r="A5605" s="116">
        <v>22001</v>
      </c>
      <c r="B5605" s="90" t="s">
        <v>8750</v>
      </c>
      <c r="C5605" s="90" t="s">
        <v>1901</v>
      </c>
      <c r="D5605" s="90" t="s">
        <v>1902</v>
      </c>
      <c r="E5605" s="90" t="s">
        <v>5798</v>
      </c>
      <c r="F5605" s="90" t="s">
        <v>5799</v>
      </c>
      <c r="G5605" s="90" t="s">
        <v>18974</v>
      </c>
      <c r="H5605" s="90" t="s">
        <v>1252</v>
      </c>
      <c r="I5605" s="90" t="s">
        <v>1089</v>
      </c>
      <c r="J5605" s="116">
        <v>10053</v>
      </c>
      <c r="K5605" s="90" t="s">
        <v>1963</v>
      </c>
      <c r="L5605" s="90" t="s">
        <v>585</v>
      </c>
      <c r="M5605" s="90"/>
    </row>
    <row r="5606" spans="1:13" x14ac:dyDescent="0.2">
      <c r="A5606" s="116">
        <v>21943</v>
      </c>
      <c r="B5606" s="90" t="s">
        <v>8750</v>
      </c>
      <c r="C5606" s="90" t="s">
        <v>1011</v>
      </c>
      <c r="D5606" s="90" t="s">
        <v>4731</v>
      </c>
      <c r="E5606" s="90" t="s">
        <v>110</v>
      </c>
      <c r="F5606" s="90" t="s">
        <v>5815</v>
      </c>
      <c r="G5606" s="90" t="s">
        <v>18975</v>
      </c>
      <c r="H5606" s="90" t="s">
        <v>1253</v>
      </c>
      <c r="I5606" s="90" t="s">
        <v>873</v>
      </c>
      <c r="J5606" s="116">
        <v>10427</v>
      </c>
      <c r="K5606" s="90" t="s">
        <v>1963</v>
      </c>
      <c r="L5606" s="90" t="s">
        <v>583</v>
      </c>
      <c r="M5606" s="90"/>
    </row>
    <row r="5607" spans="1:13" x14ac:dyDescent="0.2">
      <c r="A5607" s="116">
        <v>21943</v>
      </c>
      <c r="B5607" s="90" t="s">
        <v>8750</v>
      </c>
      <c r="C5607" s="90" t="s">
        <v>1011</v>
      </c>
      <c r="D5607" s="90" t="s">
        <v>4731</v>
      </c>
      <c r="E5607" s="90" t="s">
        <v>110</v>
      </c>
      <c r="F5607" s="90" t="s">
        <v>5815</v>
      </c>
      <c r="G5607" s="90" t="s">
        <v>18976</v>
      </c>
      <c r="H5607" s="90" t="s">
        <v>1115</v>
      </c>
      <c r="I5607" s="90" t="s">
        <v>873</v>
      </c>
      <c r="J5607" s="116">
        <v>10427</v>
      </c>
      <c r="K5607" s="90" t="s">
        <v>1963</v>
      </c>
      <c r="L5607" s="90" t="s">
        <v>583</v>
      </c>
      <c r="M5607" s="90"/>
    </row>
    <row r="5608" spans="1:13" x14ac:dyDescent="0.2">
      <c r="A5608" s="116">
        <v>21941</v>
      </c>
      <c r="B5608" s="90" t="s">
        <v>8750</v>
      </c>
      <c r="C5608" s="90" t="s">
        <v>1043</v>
      </c>
      <c r="D5608" s="90" t="s">
        <v>1622</v>
      </c>
      <c r="E5608" s="90" t="s">
        <v>32</v>
      </c>
      <c r="F5608" s="90" t="s">
        <v>5816</v>
      </c>
      <c r="G5608" s="90" t="s">
        <v>18977</v>
      </c>
      <c r="H5608" s="90" t="s">
        <v>1115</v>
      </c>
      <c r="I5608" s="90" t="s">
        <v>1183</v>
      </c>
      <c r="J5608" s="116">
        <v>600</v>
      </c>
      <c r="K5608" s="90" t="s">
        <v>1963</v>
      </c>
      <c r="L5608" s="90" t="s">
        <v>583</v>
      </c>
      <c r="M5608" s="90"/>
    </row>
    <row r="5609" spans="1:13" x14ac:dyDescent="0.2">
      <c r="A5609" s="116">
        <v>21941</v>
      </c>
      <c r="B5609" s="90" t="s">
        <v>8750</v>
      </c>
      <c r="C5609" s="90" t="s">
        <v>1043</v>
      </c>
      <c r="D5609" s="90" t="s">
        <v>1622</v>
      </c>
      <c r="E5609" s="90" t="s">
        <v>32</v>
      </c>
      <c r="F5609" s="90" t="s">
        <v>5816</v>
      </c>
      <c r="G5609" s="90" t="s">
        <v>18978</v>
      </c>
      <c r="H5609" s="90" t="s">
        <v>1253</v>
      </c>
      <c r="I5609" s="90" t="s">
        <v>1183</v>
      </c>
      <c r="J5609" s="116">
        <v>600</v>
      </c>
      <c r="K5609" s="90" t="s">
        <v>1963</v>
      </c>
      <c r="L5609" s="90" t="s">
        <v>583</v>
      </c>
      <c r="M5609" s="90"/>
    </row>
    <row r="5610" spans="1:13" x14ac:dyDescent="0.2">
      <c r="A5610" s="116">
        <v>21897</v>
      </c>
      <c r="B5610" s="90" t="s">
        <v>8750</v>
      </c>
      <c r="C5610" s="90" t="s">
        <v>5822</v>
      </c>
      <c r="D5610" s="90" t="s">
        <v>5823</v>
      </c>
      <c r="E5610" s="90" t="s">
        <v>32</v>
      </c>
      <c r="F5610" s="90" t="s">
        <v>5824</v>
      </c>
      <c r="G5610" s="90" t="s">
        <v>18979</v>
      </c>
      <c r="H5610" s="90" t="s">
        <v>1115</v>
      </c>
      <c r="I5610" s="90" t="s">
        <v>673</v>
      </c>
      <c r="J5610" s="116">
        <v>10202</v>
      </c>
      <c r="K5610" s="90" t="s">
        <v>1963</v>
      </c>
      <c r="L5610" s="90" t="s">
        <v>583</v>
      </c>
      <c r="M5610" s="90"/>
    </row>
    <row r="5611" spans="1:13" x14ac:dyDescent="0.2">
      <c r="A5611" s="116">
        <v>21797</v>
      </c>
      <c r="B5611" s="90" t="s">
        <v>8750</v>
      </c>
      <c r="C5611" s="90" t="s">
        <v>1621</v>
      </c>
      <c r="D5611" s="90" t="s">
        <v>1413</v>
      </c>
      <c r="E5611" s="90" t="s">
        <v>1271</v>
      </c>
      <c r="F5611" s="90" t="s">
        <v>5853</v>
      </c>
      <c r="G5611" s="90" t="s">
        <v>18980</v>
      </c>
      <c r="H5611" s="90" t="s">
        <v>1115</v>
      </c>
      <c r="I5611" s="90" t="s">
        <v>1123</v>
      </c>
      <c r="J5611" s="116">
        <v>87</v>
      </c>
      <c r="K5611" s="90" t="s">
        <v>1963</v>
      </c>
      <c r="L5611" s="90" t="s">
        <v>627</v>
      </c>
      <c r="M5611" s="90"/>
    </row>
    <row r="5612" spans="1:13" x14ac:dyDescent="0.2">
      <c r="A5612" s="116">
        <v>21759</v>
      </c>
      <c r="B5612" s="90" t="s">
        <v>8750</v>
      </c>
      <c r="C5612" s="90" t="s">
        <v>5856</v>
      </c>
      <c r="D5612" s="90" t="s">
        <v>5857</v>
      </c>
      <c r="E5612" s="90" t="s">
        <v>2423</v>
      </c>
      <c r="F5612" s="90" t="s">
        <v>5858</v>
      </c>
      <c r="G5612" s="90" t="s">
        <v>18981</v>
      </c>
      <c r="H5612" s="90" t="s">
        <v>1253</v>
      </c>
      <c r="I5612" s="90" t="s">
        <v>1152</v>
      </c>
      <c r="J5612" s="116">
        <v>62</v>
      </c>
      <c r="K5612" s="90" t="s">
        <v>1963</v>
      </c>
      <c r="L5612" s="90" t="s">
        <v>588</v>
      </c>
      <c r="M5612" s="90"/>
    </row>
    <row r="5613" spans="1:13" x14ac:dyDescent="0.2">
      <c r="A5613" s="116">
        <v>21752</v>
      </c>
      <c r="B5613" s="90" t="s">
        <v>8750</v>
      </c>
      <c r="C5613" s="90" t="s">
        <v>5865</v>
      </c>
      <c r="D5613" s="90" t="s">
        <v>1327</v>
      </c>
      <c r="E5613" s="90" t="s">
        <v>5866</v>
      </c>
      <c r="F5613" s="90" t="s">
        <v>5867</v>
      </c>
      <c r="G5613" s="90" t="s">
        <v>18982</v>
      </c>
      <c r="H5613" s="90" t="s">
        <v>1253</v>
      </c>
      <c r="I5613" s="90" t="s">
        <v>1152</v>
      </c>
      <c r="J5613" s="116">
        <v>62</v>
      </c>
      <c r="K5613" s="90" t="s">
        <v>1963</v>
      </c>
      <c r="L5613" s="90" t="s">
        <v>588</v>
      </c>
      <c r="M5613" s="90"/>
    </row>
    <row r="5614" spans="1:13" x14ac:dyDescent="0.2">
      <c r="A5614" s="116">
        <v>21747</v>
      </c>
      <c r="B5614" s="90" t="s">
        <v>8750</v>
      </c>
      <c r="C5614" s="90" t="s">
        <v>5868</v>
      </c>
      <c r="D5614" s="90" t="s">
        <v>5869</v>
      </c>
      <c r="E5614" s="90" t="s">
        <v>4847</v>
      </c>
      <c r="F5614" s="90" t="s">
        <v>5870</v>
      </c>
      <c r="G5614" s="90" t="s">
        <v>18983</v>
      </c>
      <c r="H5614" s="90" t="s">
        <v>1115</v>
      </c>
      <c r="I5614" s="90" t="s">
        <v>955</v>
      </c>
      <c r="J5614" s="116">
        <v>331</v>
      </c>
      <c r="K5614" s="90" t="s">
        <v>1963</v>
      </c>
      <c r="L5614" s="90" t="s">
        <v>588</v>
      </c>
      <c r="M5614" s="90"/>
    </row>
    <row r="5615" spans="1:13" x14ac:dyDescent="0.2">
      <c r="A5615" s="116">
        <v>21733</v>
      </c>
      <c r="B5615" s="90" t="s">
        <v>8750</v>
      </c>
      <c r="C5615" s="90" t="s">
        <v>163</v>
      </c>
      <c r="D5615" s="90" t="s">
        <v>4842</v>
      </c>
      <c r="E5615" s="90" t="s">
        <v>3417</v>
      </c>
      <c r="F5615" s="90" t="s">
        <v>5884</v>
      </c>
      <c r="G5615" s="90" t="s">
        <v>18984</v>
      </c>
      <c r="H5615" s="90" t="s">
        <v>1253</v>
      </c>
      <c r="I5615" s="90" t="s">
        <v>1152</v>
      </c>
      <c r="J5615" s="116">
        <v>62</v>
      </c>
      <c r="K5615" s="90" t="s">
        <v>1963</v>
      </c>
      <c r="L5615" s="90" t="s">
        <v>588</v>
      </c>
      <c r="M5615" s="90"/>
    </row>
    <row r="5616" spans="1:13" x14ac:dyDescent="0.2">
      <c r="A5616" s="116">
        <v>21697</v>
      </c>
      <c r="B5616" s="90" t="s">
        <v>8750</v>
      </c>
      <c r="C5616" s="90" t="s">
        <v>718</v>
      </c>
      <c r="D5616" s="90" t="s">
        <v>33</v>
      </c>
      <c r="E5616" s="90" t="s">
        <v>18</v>
      </c>
      <c r="F5616" s="90" t="s">
        <v>5889</v>
      </c>
      <c r="G5616" s="90" t="s">
        <v>18985</v>
      </c>
      <c r="H5616" s="90" t="s">
        <v>1115</v>
      </c>
      <c r="I5616" s="90" t="s">
        <v>940</v>
      </c>
      <c r="J5616" s="116">
        <v>261</v>
      </c>
      <c r="K5616" s="90" t="s">
        <v>1963</v>
      </c>
      <c r="L5616" s="90" t="s">
        <v>587</v>
      </c>
      <c r="M5616" s="90"/>
    </row>
    <row r="5617" spans="1:13" x14ac:dyDescent="0.2">
      <c r="A5617" s="116">
        <v>21617</v>
      </c>
      <c r="B5617" s="90" t="s">
        <v>8750</v>
      </c>
      <c r="C5617" s="90" t="s">
        <v>1906</v>
      </c>
      <c r="D5617" s="90" t="s">
        <v>18986</v>
      </c>
      <c r="E5617" s="90" t="s">
        <v>77</v>
      </c>
      <c r="F5617" s="90" t="s">
        <v>18987</v>
      </c>
      <c r="G5617" s="90" t="s">
        <v>18988</v>
      </c>
      <c r="H5617" s="90" t="s">
        <v>1115</v>
      </c>
      <c r="I5617" s="90" t="s">
        <v>10930</v>
      </c>
      <c r="J5617" s="116">
        <v>10146</v>
      </c>
      <c r="K5617" s="90" t="s">
        <v>1963</v>
      </c>
      <c r="L5617" s="90" t="s">
        <v>587</v>
      </c>
      <c r="M5617" s="90"/>
    </row>
    <row r="5618" spans="1:13" x14ac:dyDescent="0.2">
      <c r="A5618" s="116">
        <v>21515</v>
      </c>
      <c r="B5618" s="90" t="s">
        <v>8750</v>
      </c>
      <c r="C5618" s="90" t="s">
        <v>25</v>
      </c>
      <c r="D5618" s="90" t="s">
        <v>5898</v>
      </c>
      <c r="E5618" s="90" t="s">
        <v>5899</v>
      </c>
      <c r="F5618" s="90" t="s">
        <v>5900</v>
      </c>
      <c r="G5618" s="90" t="s">
        <v>18989</v>
      </c>
      <c r="H5618" s="90" t="s">
        <v>1115</v>
      </c>
      <c r="I5618" s="90" t="s">
        <v>1236</v>
      </c>
      <c r="J5618" s="116">
        <v>10176</v>
      </c>
      <c r="K5618" s="90" t="s">
        <v>1963</v>
      </c>
      <c r="L5618" s="90" t="s">
        <v>587</v>
      </c>
      <c r="M5618" s="90"/>
    </row>
    <row r="5619" spans="1:13" x14ac:dyDescent="0.2">
      <c r="A5619" s="116">
        <v>21512</v>
      </c>
      <c r="B5619" s="90" t="s">
        <v>8750</v>
      </c>
      <c r="C5619" s="90" t="s">
        <v>5903</v>
      </c>
      <c r="D5619" s="90" t="s">
        <v>5904</v>
      </c>
      <c r="E5619" s="90" t="s">
        <v>5655</v>
      </c>
      <c r="F5619" s="90" t="s">
        <v>3883</v>
      </c>
      <c r="G5619" s="90" t="s">
        <v>18990</v>
      </c>
      <c r="H5619" s="90" t="s">
        <v>1253</v>
      </c>
      <c r="I5619" s="90" t="s">
        <v>272</v>
      </c>
      <c r="J5619" s="116">
        <v>290</v>
      </c>
      <c r="K5619" s="90" t="s">
        <v>1963</v>
      </c>
      <c r="L5619" s="90" t="s">
        <v>587</v>
      </c>
      <c r="M5619" s="90"/>
    </row>
    <row r="5620" spans="1:13" x14ac:dyDescent="0.2">
      <c r="A5620" s="116">
        <v>21491</v>
      </c>
      <c r="B5620" s="90" t="s">
        <v>8750</v>
      </c>
      <c r="C5620" s="90" t="s">
        <v>1617</v>
      </c>
      <c r="D5620" s="90" t="s">
        <v>1618</v>
      </c>
      <c r="E5620" s="90" t="s">
        <v>5908</v>
      </c>
      <c r="F5620" s="90" t="s">
        <v>5909</v>
      </c>
      <c r="G5620" s="90" t="s">
        <v>18991</v>
      </c>
      <c r="H5620" s="90" t="s">
        <v>1115</v>
      </c>
      <c r="I5620" s="90" t="s">
        <v>961</v>
      </c>
      <c r="J5620" s="116">
        <v>425</v>
      </c>
      <c r="K5620" s="90" t="s">
        <v>1963</v>
      </c>
      <c r="L5620" s="90" t="s">
        <v>587</v>
      </c>
      <c r="M5620" s="90"/>
    </row>
    <row r="5621" spans="1:13" x14ac:dyDescent="0.2">
      <c r="A5621" s="116">
        <v>21406</v>
      </c>
      <c r="B5621" s="90" t="s">
        <v>8750</v>
      </c>
      <c r="C5621" s="90" t="s">
        <v>1615</v>
      </c>
      <c r="D5621" s="90" t="s">
        <v>1616</v>
      </c>
      <c r="E5621" s="90" t="s">
        <v>3422</v>
      </c>
      <c r="F5621" s="90" t="s">
        <v>8571</v>
      </c>
      <c r="G5621" s="90" t="s">
        <v>18992</v>
      </c>
      <c r="H5621" s="90" t="s">
        <v>1115</v>
      </c>
      <c r="I5621" s="90" t="s">
        <v>1229</v>
      </c>
      <c r="J5621" s="116">
        <v>404</v>
      </c>
      <c r="K5621" s="90" t="s">
        <v>1963</v>
      </c>
      <c r="L5621" s="90" t="s">
        <v>587</v>
      </c>
      <c r="M5621" s="90"/>
    </row>
    <row r="5622" spans="1:13" x14ac:dyDescent="0.2">
      <c r="A5622" s="116">
        <v>21292</v>
      </c>
      <c r="B5622" s="90" t="s">
        <v>8750</v>
      </c>
      <c r="C5622" s="90" t="s">
        <v>21</v>
      </c>
      <c r="D5622" s="90" t="s">
        <v>3790</v>
      </c>
      <c r="E5622" s="90" t="s">
        <v>7986</v>
      </c>
      <c r="F5622" s="90" t="s">
        <v>2713</v>
      </c>
      <c r="G5622" s="90" t="s">
        <v>18993</v>
      </c>
      <c r="H5622" s="90" t="s">
        <v>1115</v>
      </c>
      <c r="I5622" s="90" t="s">
        <v>2197</v>
      </c>
      <c r="J5622" s="116">
        <v>10159</v>
      </c>
      <c r="K5622" s="90" t="s">
        <v>1963</v>
      </c>
      <c r="L5622" s="90" t="s">
        <v>583</v>
      </c>
      <c r="M5622" s="90"/>
    </row>
    <row r="5623" spans="1:13" x14ac:dyDescent="0.2">
      <c r="A5623" s="116">
        <v>21236</v>
      </c>
      <c r="B5623" s="90" t="s">
        <v>8750</v>
      </c>
      <c r="C5623" s="90" t="s">
        <v>115</v>
      </c>
      <c r="E5623" s="90" t="s">
        <v>3916</v>
      </c>
      <c r="F5623" s="90" t="s">
        <v>18994</v>
      </c>
      <c r="G5623" s="90" t="s">
        <v>18995</v>
      </c>
      <c r="H5623" s="90" t="s">
        <v>1253</v>
      </c>
      <c r="I5623" s="90" t="s">
        <v>954</v>
      </c>
      <c r="J5623" s="116">
        <v>321</v>
      </c>
      <c r="K5623" s="90" t="s">
        <v>1963</v>
      </c>
      <c r="L5623" s="90" t="s">
        <v>591</v>
      </c>
      <c r="M5623" s="90"/>
    </row>
    <row r="5624" spans="1:13" x14ac:dyDescent="0.2">
      <c r="A5624" s="116">
        <v>21223</v>
      </c>
      <c r="B5624" s="90" t="s">
        <v>10851</v>
      </c>
      <c r="C5624" s="90" t="s">
        <v>21</v>
      </c>
      <c r="D5624" s="90" t="s">
        <v>4866</v>
      </c>
      <c r="E5624" s="90" t="s">
        <v>4989</v>
      </c>
      <c r="F5624" s="90" t="s">
        <v>5939</v>
      </c>
      <c r="G5624" s="90" t="s">
        <v>18996</v>
      </c>
      <c r="H5624" s="90" t="s">
        <v>1253</v>
      </c>
      <c r="I5624" s="90" t="s">
        <v>1161</v>
      </c>
      <c r="J5624" s="116">
        <v>10129</v>
      </c>
      <c r="K5624" s="90" t="s">
        <v>1963</v>
      </c>
      <c r="L5624" s="90" t="s">
        <v>598</v>
      </c>
      <c r="M5624" s="90"/>
    </row>
    <row r="5625" spans="1:13" x14ac:dyDescent="0.2">
      <c r="A5625" s="116">
        <v>21178</v>
      </c>
      <c r="B5625" s="90" t="s">
        <v>10851</v>
      </c>
      <c r="C5625" s="90" t="s">
        <v>1697</v>
      </c>
      <c r="D5625" s="90" t="s">
        <v>1309</v>
      </c>
      <c r="E5625" s="90" t="s">
        <v>1077</v>
      </c>
      <c r="F5625" s="90" t="s">
        <v>5944</v>
      </c>
      <c r="G5625" s="90" t="s">
        <v>18997</v>
      </c>
      <c r="H5625" s="90" t="s">
        <v>1253</v>
      </c>
      <c r="I5625" s="90" t="s">
        <v>934</v>
      </c>
      <c r="J5625" s="116">
        <v>193</v>
      </c>
      <c r="K5625" s="90" t="s">
        <v>1963</v>
      </c>
      <c r="L5625" s="90" t="s">
        <v>586</v>
      </c>
      <c r="M5625" s="90"/>
    </row>
    <row r="5626" spans="1:13" x14ac:dyDescent="0.2">
      <c r="A5626" s="116">
        <v>21167</v>
      </c>
      <c r="B5626" s="90" t="s">
        <v>8750</v>
      </c>
      <c r="C5626" s="90" t="s">
        <v>1613</v>
      </c>
      <c r="D5626" s="90" t="s">
        <v>1614</v>
      </c>
      <c r="E5626" s="90" t="s">
        <v>3422</v>
      </c>
      <c r="F5626" s="90" t="s">
        <v>8572</v>
      </c>
      <c r="G5626" s="90" t="s">
        <v>18998</v>
      </c>
      <c r="H5626" s="90" t="s">
        <v>1115</v>
      </c>
      <c r="I5626" s="90" t="s">
        <v>1228</v>
      </c>
      <c r="J5626" s="116">
        <v>57</v>
      </c>
      <c r="K5626" s="90" t="s">
        <v>1963</v>
      </c>
      <c r="L5626" s="90" t="s">
        <v>184</v>
      </c>
      <c r="M5626" s="90"/>
    </row>
    <row r="5627" spans="1:13" x14ac:dyDescent="0.2">
      <c r="A5627" s="116">
        <v>21137</v>
      </c>
      <c r="B5627" s="90" t="s">
        <v>8750</v>
      </c>
      <c r="C5627" s="90" t="s">
        <v>1520</v>
      </c>
      <c r="D5627" s="90" t="s">
        <v>138</v>
      </c>
      <c r="E5627" s="90" t="s">
        <v>23</v>
      </c>
      <c r="F5627" s="90" t="s">
        <v>18999</v>
      </c>
      <c r="G5627" s="90" t="s">
        <v>19000</v>
      </c>
      <c r="H5627" s="90" t="s">
        <v>1115</v>
      </c>
      <c r="I5627" s="90" t="s">
        <v>3937</v>
      </c>
      <c r="J5627" s="116">
        <v>467</v>
      </c>
      <c r="K5627" s="90" t="s">
        <v>1963</v>
      </c>
      <c r="L5627" s="90" t="s">
        <v>591</v>
      </c>
      <c r="M5627" s="90"/>
    </row>
    <row r="5628" spans="1:13" x14ac:dyDescent="0.2">
      <c r="A5628" s="116">
        <v>21109</v>
      </c>
      <c r="B5628" s="90" t="s">
        <v>8750</v>
      </c>
      <c r="C5628" s="90" t="s">
        <v>1697</v>
      </c>
      <c r="D5628" s="90" t="s">
        <v>1309</v>
      </c>
      <c r="E5628" s="90" t="s">
        <v>18</v>
      </c>
      <c r="F5628" s="90" t="s">
        <v>5959</v>
      </c>
      <c r="G5628" s="90" t="s">
        <v>19001</v>
      </c>
      <c r="H5628" s="90" t="s">
        <v>1253</v>
      </c>
      <c r="I5628" s="90" t="s">
        <v>934</v>
      </c>
      <c r="J5628" s="116">
        <v>193</v>
      </c>
      <c r="K5628" s="90" t="s">
        <v>1963</v>
      </c>
      <c r="L5628" s="90" t="s">
        <v>586</v>
      </c>
      <c r="M5628" s="90"/>
    </row>
    <row r="5629" spans="1:13" x14ac:dyDescent="0.2">
      <c r="A5629" s="116">
        <v>21090</v>
      </c>
      <c r="B5629" s="90" t="s">
        <v>8750</v>
      </c>
      <c r="C5629" s="90" t="s">
        <v>1309</v>
      </c>
      <c r="D5629" s="90" t="s">
        <v>21</v>
      </c>
      <c r="E5629" s="90" t="s">
        <v>48</v>
      </c>
      <c r="F5629" s="90" t="s">
        <v>5965</v>
      </c>
      <c r="G5629" s="90" t="s">
        <v>19002</v>
      </c>
      <c r="H5629" s="90" t="s">
        <v>1253</v>
      </c>
      <c r="I5629" s="90" t="s">
        <v>1244</v>
      </c>
      <c r="J5629" s="116">
        <v>10087</v>
      </c>
      <c r="K5629" s="90" t="s">
        <v>1963</v>
      </c>
      <c r="L5629" s="90" t="s">
        <v>591</v>
      </c>
      <c r="M5629" s="90"/>
    </row>
    <row r="5630" spans="1:13" x14ac:dyDescent="0.2">
      <c r="A5630" s="116">
        <v>21070</v>
      </c>
      <c r="B5630" s="90" t="s">
        <v>10851</v>
      </c>
      <c r="C5630" s="90" t="s">
        <v>1900</v>
      </c>
      <c r="E5630" s="90" t="s">
        <v>5968</v>
      </c>
      <c r="F5630" s="90" t="s">
        <v>5969</v>
      </c>
      <c r="G5630" s="90" t="s">
        <v>19003</v>
      </c>
      <c r="H5630" s="90" t="s">
        <v>1253</v>
      </c>
      <c r="I5630" s="90" t="s">
        <v>2078</v>
      </c>
      <c r="J5630" s="116">
        <v>10467</v>
      </c>
      <c r="K5630" s="90" t="s">
        <v>2079</v>
      </c>
      <c r="L5630" s="90" t="s">
        <v>599</v>
      </c>
      <c r="M5630" s="90"/>
    </row>
    <row r="5631" spans="1:13" x14ac:dyDescent="0.2">
      <c r="A5631" s="116">
        <v>21070</v>
      </c>
      <c r="B5631" s="90" t="s">
        <v>10851</v>
      </c>
      <c r="C5631" s="90" t="s">
        <v>1900</v>
      </c>
      <c r="E5631" s="90" t="s">
        <v>5968</v>
      </c>
      <c r="F5631" s="90" t="s">
        <v>5969</v>
      </c>
      <c r="G5631" s="90" t="s">
        <v>19004</v>
      </c>
      <c r="H5631" s="90" t="s">
        <v>1115</v>
      </c>
      <c r="I5631" s="90" t="s">
        <v>932</v>
      </c>
      <c r="J5631" s="116">
        <v>165</v>
      </c>
      <c r="K5631" s="90" t="s">
        <v>2079</v>
      </c>
      <c r="L5631" s="90" t="s">
        <v>599</v>
      </c>
      <c r="M5631" s="90"/>
    </row>
    <row r="5632" spans="1:13" x14ac:dyDescent="0.2">
      <c r="A5632" s="116">
        <v>21039</v>
      </c>
      <c r="B5632" s="90" t="s">
        <v>8750</v>
      </c>
      <c r="C5632" s="90" t="s">
        <v>1611</v>
      </c>
      <c r="D5632" s="90" t="s">
        <v>1612</v>
      </c>
      <c r="E5632" s="90" t="s">
        <v>3028</v>
      </c>
      <c r="F5632" s="90" t="s">
        <v>5976</v>
      </c>
      <c r="G5632" s="90" t="s">
        <v>19005</v>
      </c>
      <c r="H5632" s="90" t="s">
        <v>1253</v>
      </c>
      <c r="I5632" s="90" t="s">
        <v>1032</v>
      </c>
      <c r="J5632" s="116">
        <v>10224</v>
      </c>
      <c r="K5632" s="90" t="s">
        <v>1963</v>
      </c>
      <c r="L5632" s="90" t="s">
        <v>585</v>
      </c>
      <c r="M5632" s="90"/>
    </row>
    <row r="5633" spans="1:13" x14ac:dyDescent="0.2">
      <c r="A5633" s="116">
        <v>21039</v>
      </c>
      <c r="B5633" s="90" t="s">
        <v>8750</v>
      </c>
      <c r="C5633" s="90" t="s">
        <v>1611</v>
      </c>
      <c r="D5633" s="90" t="s">
        <v>1612</v>
      </c>
      <c r="E5633" s="90" t="s">
        <v>3028</v>
      </c>
      <c r="F5633" s="90" t="s">
        <v>5976</v>
      </c>
      <c r="G5633" s="90" t="s">
        <v>19006</v>
      </c>
      <c r="H5633" s="90" t="s">
        <v>1115</v>
      </c>
      <c r="I5633" s="90" t="s">
        <v>1032</v>
      </c>
      <c r="J5633" s="116">
        <v>10224</v>
      </c>
      <c r="K5633" s="90" t="s">
        <v>1963</v>
      </c>
      <c r="L5633" s="90" t="s">
        <v>585</v>
      </c>
      <c r="M5633" s="90"/>
    </row>
    <row r="5634" spans="1:13" x14ac:dyDescent="0.2">
      <c r="A5634" s="116">
        <v>21019</v>
      </c>
      <c r="B5634" s="90" t="s">
        <v>8750</v>
      </c>
      <c r="C5634" s="90" t="s">
        <v>160</v>
      </c>
      <c r="D5634" s="90" t="s">
        <v>72</v>
      </c>
      <c r="E5634" s="90" t="s">
        <v>41</v>
      </c>
      <c r="F5634" s="90" t="s">
        <v>5984</v>
      </c>
      <c r="G5634" s="90" t="s">
        <v>19007</v>
      </c>
      <c r="H5634" s="90" t="s">
        <v>1253</v>
      </c>
      <c r="I5634" s="90" t="s">
        <v>1212</v>
      </c>
      <c r="J5634" s="116">
        <v>10083</v>
      </c>
      <c r="K5634" s="90" t="s">
        <v>1963</v>
      </c>
      <c r="L5634" s="90" t="s">
        <v>586</v>
      </c>
      <c r="M5634" s="90"/>
    </row>
    <row r="5635" spans="1:13" x14ac:dyDescent="0.2">
      <c r="A5635" s="116">
        <v>21015</v>
      </c>
      <c r="B5635" s="90" t="s">
        <v>8750</v>
      </c>
      <c r="C5635" s="90" t="s">
        <v>1610</v>
      </c>
      <c r="D5635" s="90" t="s">
        <v>74</v>
      </c>
      <c r="E5635" s="90" t="s">
        <v>57</v>
      </c>
      <c r="F5635" s="90" t="s">
        <v>8573</v>
      </c>
      <c r="G5635" s="90" t="s">
        <v>19008</v>
      </c>
      <c r="H5635" s="90" t="s">
        <v>1115</v>
      </c>
      <c r="I5635" s="90" t="s">
        <v>2049</v>
      </c>
      <c r="J5635" s="116">
        <v>103</v>
      </c>
      <c r="K5635" s="90" t="s">
        <v>1963</v>
      </c>
      <c r="L5635" s="90" t="s">
        <v>582</v>
      </c>
      <c r="M5635" s="90"/>
    </row>
    <row r="5636" spans="1:13" x14ac:dyDescent="0.2">
      <c r="A5636" s="116">
        <v>21009</v>
      </c>
      <c r="B5636" s="90" t="s">
        <v>8750</v>
      </c>
      <c r="C5636" s="90" t="s">
        <v>8574</v>
      </c>
      <c r="D5636" s="90" t="s">
        <v>5087</v>
      </c>
      <c r="E5636" s="90" t="s">
        <v>108</v>
      </c>
      <c r="F5636" s="90" t="s">
        <v>8575</v>
      </c>
      <c r="G5636" s="90" t="s">
        <v>19009</v>
      </c>
      <c r="H5636" s="90" t="s">
        <v>1115</v>
      </c>
      <c r="I5636" s="90" t="s">
        <v>15333</v>
      </c>
      <c r="J5636" s="116">
        <v>10156</v>
      </c>
      <c r="K5636" s="90" t="s">
        <v>1963</v>
      </c>
      <c r="L5636" s="90" t="s">
        <v>602</v>
      </c>
      <c r="M5636" s="90"/>
    </row>
    <row r="5637" spans="1:13" x14ac:dyDescent="0.2">
      <c r="A5637" s="116">
        <v>21008</v>
      </c>
      <c r="B5637" s="90" t="s">
        <v>10851</v>
      </c>
      <c r="C5637" s="90" t="s">
        <v>1898</v>
      </c>
      <c r="D5637" s="90" t="s">
        <v>1899</v>
      </c>
      <c r="E5637" s="90" t="s">
        <v>5988</v>
      </c>
      <c r="F5637" s="90" t="s">
        <v>5989</v>
      </c>
      <c r="G5637" s="90" t="s">
        <v>19010</v>
      </c>
      <c r="H5637" s="90" t="s">
        <v>1252</v>
      </c>
      <c r="I5637" s="90" t="s">
        <v>1222</v>
      </c>
      <c r="J5637" s="116">
        <v>310</v>
      </c>
      <c r="K5637" s="90" t="s">
        <v>2079</v>
      </c>
      <c r="L5637" s="90" t="s">
        <v>583</v>
      </c>
      <c r="M5637" s="90"/>
    </row>
    <row r="5638" spans="1:13" x14ac:dyDescent="0.2">
      <c r="A5638" s="116">
        <v>20988</v>
      </c>
      <c r="B5638" s="90" t="s">
        <v>8750</v>
      </c>
      <c r="C5638" s="90" t="s">
        <v>3094</v>
      </c>
      <c r="D5638" s="90" t="s">
        <v>84</v>
      </c>
      <c r="E5638" s="90" t="s">
        <v>1082</v>
      </c>
      <c r="F5638" s="90" t="s">
        <v>5990</v>
      </c>
      <c r="G5638" s="90" t="s">
        <v>19011</v>
      </c>
      <c r="H5638" s="90" t="s">
        <v>1115</v>
      </c>
      <c r="I5638" s="90" t="s">
        <v>1190</v>
      </c>
      <c r="J5638" s="116">
        <v>636</v>
      </c>
      <c r="K5638" s="90" t="s">
        <v>1963</v>
      </c>
      <c r="L5638" s="90" t="s">
        <v>593</v>
      </c>
      <c r="M5638" s="90"/>
    </row>
    <row r="5639" spans="1:13" x14ac:dyDescent="0.2">
      <c r="A5639" s="116">
        <v>20973</v>
      </c>
      <c r="B5639" s="90" t="s">
        <v>8750</v>
      </c>
      <c r="C5639" s="90" t="s">
        <v>29</v>
      </c>
      <c r="D5639" s="90" t="s">
        <v>1607</v>
      </c>
      <c r="E5639" s="90" t="s">
        <v>3243</v>
      </c>
      <c r="F5639" s="90" t="s">
        <v>5994</v>
      </c>
      <c r="G5639" s="90" t="s">
        <v>19012</v>
      </c>
      <c r="H5639" s="90" t="s">
        <v>1252</v>
      </c>
      <c r="I5639" s="90" t="s">
        <v>1227</v>
      </c>
      <c r="J5639" s="116">
        <v>10208</v>
      </c>
      <c r="K5639" s="90" t="s">
        <v>1963</v>
      </c>
      <c r="L5639" s="90" t="s">
        <v>591</v>
      </c>
      <c r="M5639" s="90"/>
    </row>
    <row r="5640" spans="1:13" x14ac:dyDescent="0.2">
      <c r="A5640" s="116">
        <v>20960</v>
      </c>
      <c r="B5640" s="90" t="s">
        <v>8750</v>
      </c>
      <c r="C5640" s="90" t="s">
        <v>161</v>
      </c>
      <c r="D5640" s="90" t="s">
        <v>4533</v>
      </c>
      <c r="E5640" s="90" t="s">
        <v>5995</v>
      </c>
      <c r="F5640" s="90" t="s">
        <v>5996</v>
      </c>
      <c r="G5640" s="90" t="s">
        <v>19013</v>
      </c>
      <c r="H5640" s="90" t="s">
        <v>1253</v>
      </c>
      <c r="I5640" s="90" t="s">
        <v>873</v>
      </c>
      <c r="J5640" s="116">
        <v>10427</v>
      </c>
      <c r="K5640" s="90" t="s">
        <v>1963</v>
      </c>
      <c r="L5640" s="90" t="s">
        <v>583</v>
      </c>
      <c r="M5640" s="90"/>
    </row>
    <row r="5641" spans="1:13" x14ac:dyDescent="0.2">
      <c r="A5641" s="116">
        <v>20949</v>
      </c>
      <c r="B5641" s="90" t="s">
        <v>8750</v>
      </c>
      <c r="C5641" s="90" t="s">
        <v>84</v>
      </c>
      <c r="D5641" s="90" t="s">
        <v>170</v>
      </c>
      <c r="E5641" s="90" t="s">
        <v>5997</v>
      </c>
      <c r="F5641" s="90" t="s">
        <v>5998</v>
      </c>
      <c r="G5641" s="90" t="s">
        <v>19014</v>
      </c>
      <c r="H5641" s="90" t="s">
        <v>1115</v>
      </c>
      <c r="I5641" s="90" t="s">
        <v>930</v>
      </c>
      <c r="J5641" s="116">
        <v>138</v>
      </c>
      <c r="K5641" s="90" t="s">
        <v>1963</v>
      </c>
      <c r="L5641" s="90" t="s">
        <v>593</v>
      </c>
      <c r="M5641" s="90"/>
    </row>
    <row r="5642" spans="1:13" x14ac:dyDescent="0.2">
      <c r="A5642" s="116">
        <v>20949</v>
      </c>
      <c r="B5642" s="90" t="s">
        <v>8750</v>
      </c>
      <c r="C5642" s="90" t="s">
        <v>84</v>
      </c>
      <c r="D5642" s="90" t="s">
        <v>170</v>
      </c>
      <c r="E5642" s="90" t="s">
        <v>5997</v>
      </c>
      <c r="F5642" s="90" t="s">
        <v>5998</v>
      </c>
      <c r="G5642" s="90" t="s">
        <v>19015</v>
      </c>
      <c r="H5642" s="90" t="s">
        <v>1253</v>
      </c>
      <c r="I5642" s="90" t="s">
        <v>930</v>
      </c>
      <c r="J5642" s="116">
        <v>138</v>
      </c>
      <c r="K5642" s="90" t="s">
        <v>1963</v>
      </c>
      <c r="L5642" s="90" t="s">
        <v>593</v>
      </c>
      <c r="M5642" s="90"/>
    </row>
    <row r="5643" spans="1:13" x14ac:dyDescent="0.2">
      <c r="A5643" s="116">
        <v>20923</v>
      </c>
      <c r="B5643" s="90" t="s">
        <v>8750</v>
      </c>
      <c r="C5643" s="90" t="s">
        <v>1606</v>
      </c>
      <c r="D5643" s="90" t="s">
        <v>169</v>
      </c>
      <c r="E5643" s="90" t="s">
        <v>130</v>
      </c>
      <c r="F5643" s="90" t="s">
        <v>6004</v>
      </c>
      <c r="G5643" s="90" t="s">
        <v>19016</v>
      </c>
      <c r="H5643" s="90" t="s">
        <v>1115</v>
      </c>
      <c r="I5643" s="90" t="s">
        <v>1226</v>
      </c>
      <c r="J5643" s="116">
        <v>10151</v>
      </c>
      <c r="K5643" s="90" t="s">
        <v>1963</v>
      </c>
      <c r="L5643" s="90" t="s">
        <v>602</v>
      </c>
      <c r="M5643" s="90"/>
    </row>
    <row r="5644" spans="1:13" x14ac:dyDescent="0.2">
      <c r="A5644" s="116">
        <v>20922</v>
      </c>
      <c r="B5644" s="90" t="s">
        <v>8750</v>
      </c>
      <c r="C5644" s="90" t="s">
        <v>1896</v>
      </c>
      <c r="D5644" s="90" t="s">
        <v>1897</v>
      </c>
      <c r="E5644" s="90" t="s">
        <v>8432</v>
      </c>
      <c r="F5644" s="90" t="s">
        <v>8576</v>
      </c>
      <c r="G5644" s="90" t="s">
        <v>19017</v>
      </c>
      <c r="H5644" s="90" t="s">
        <v>1253</v>
      </c>
      <c r="I5644" s="90" t="s">
        <v>1226</v>
      </c>
      <c r="J5644" s="116">
        <v>10151</v>
      </c>
      <c r="K5644" s="90" t="s">
        <v>1963</v>
      </c>
      <c r="L5644" s="90" t="s">
        <v>602</v>
      </c>
      <c r="M5644" s="90"/>
    </row>
    <row r="5645" spans="1:13" x14ac:dyDescent="0.2">
      <c r="A5645" s="116">
        <v>20920</v>
      </c>
      <c r="B5645" s="90" t="s">
        <v>8750</v>
      </c>
      <c r="C5645" s="90" t="s">
        <v>83</v>
      </c>
      <c r="D5645" s="90" t="s">
        <v>37</v>
      </c>
      <c r="E5645" s="90" t="s">
        <v>107</v>
      </c>
      <c r="F5645" s="90" t="s">
        <v>6005</v>
      </c>
      <c r="G5645" s="90" t="s">
        <v>19018</v>
      </c>
      <c r="H5645" s="90" t="s">
        <v>1253</v>
      </c>
      <c r="I5645" s="90" t="s">
        <v>1093</v>
      </c>
      <c r="J5645" s="116">
        <v>519</v>
      </c>
      <c r="K5645" s="90" t="s">
        <v>1963</v>
      </c>
      <c r="L5645" s="90" t="s">
        <v>583</v>
      </c>
      <c r="M5645" s="90"/>
    </row>
    <row r="5646" spans="1:13" x14ac:dyDescent="0.2">
      <c r="A5646" s="116">
        <v>20869</v>
      </c>
      <c r="B5646" s="90" t="s">
        <v>8750</v>
      </c>
      <c r="C5646" s="90" t="s">
        <v>46</v>
      </c>
      <c r="D5646" s="90" t="s">
        <v>1860</v>
      </c>
      <c r="E5646" s="90" t="s">
        <v>72</v>
      </c>
      <c r="F5646" s="90" t="s">
        <v>3759</v>
      </c>
      <c r="G5646" s="90" t="s">
        <v>19019</v>
      </c>
      <c r="H5646" s="90" t="s">
        <v>1115</v>
      </c>
      <c r="I5646" s="90" t="s">
        <v>981</v>
      </c>
      <c r="J5646" s="116">
        <v>641</v>
      </c>
      <c r="K5646" s="90" t="s">
        <v>1963</v>
      </c>
      <c r="L5646" s="90" t="s">
        <v>520</v>
      </c>
      <c r="M5646" s="90"/>
    </row>
    <row r="5647" spans="1:13" x14ac:dyDescent="0.2">
      <c r="A5647" s="116">
        <v>20850</v>
      </c>
      <c r="B5647" s="90" t="s">
        <v>8750</v>
      </c>
      <c r="C5647" s="90" t="s">
        <v>1895</v>
      </c>
      <c r="D5647" s="90" t="s">
        <v>995</v>
      </c>
      <c r="E5647" s="90" t="s">
        <v>109</v>
      </c>
      <c r="F5647" s="90" t="s">
        <v>6027</v>
      </c>
      <c r="G5647" s="90" t="s">
        <v>19020</v>
      </c>
      <c r="H5647" s="90" t="s">
        <v>1251</v>
      </c>
      <c r="I5647" s="90" t="s">
        <v>1139</v>
      </c>
      <c r="J5647" s="116">
        <v>52</v>
      </c>
      <c r="K5647" s="90" t="s">
        <v>1963</v>
      </c>
      <c r="L5647" s="90" t="s">
        <v>598</v>
      </c>
      <c r="M5647" s="90"/>
    </row>
    <row r="5648" spans="1:13" x14ac:dyDescent="0.2">
      <c r="A5648" s="116">
        <v>20850</v>
      </c>
      <c r="B5648" s="90" t="s">
        <v>8750</v>
      </c>
      <c r="C5648" s="90" t="s">
        <v>1895</v>
      </c>
      <c r="D5648" s="90" t="s">
        <v>995</v>
      </c>
      <c r="E5648" s="90" t="s">
        <v>109</v>
      </c>
      <c r="F5648" s="90" t="s">
        <v>6027</v>
      </c>
      <c r="G5648" s="90" t="s">
        <v>19021</v>
      </c>
      <c r="H5648" s="90" t="s">
        <v>1115</v>
      </c>
      <c r="I5648" s="90" t="s">
        <v>1139</v>
      </c>
      <c r="J5648" s="116">
        <v>52</v>
      </c>
      <c r="K5648" s="90" t="s">
        <v>1963</v>
      </c>
      <c r="L5648" s="90" t="s">
        <v>598</v>
      </c>
      <c r="M5648" s="90"/>
    </row>
    <row r="5649" spans="1:13" x14ac:dyDescent="0.2">
      <c r="A5649" s="116">
        <v>20798</v>
      </c>
      <c r="B5649" s="90" t="s">
        <v>8750</v>
      </c>
      <c r="C5649" s="90" t="s">
        <v>22</v>
      </c>
      <c r="D5649" s="90" t="s">
        <v>84</v>
      </c>
      <c r="E5649" s="90" t="s">
        <v>557</v>
      </c>
      <c r="F5649" s="90" t="s">
        <v>6039</v>
      </c>
      <c r="G5649" s="90" t="s">
        <v>19022</v>
      </c>
      <c r="H5649" s="90" t="s">
        <v>1115</v>
      </c>
      <c r="I5649" s="90" t="s">
        <v>971</v>
      </c>
      <c r="J5649" s="116">
        <v>10124</v>
      </c>
      <c r="K5649" s="90" t="s">
        <v>1963</v>
      </c>
      <c r="L5649" s="90" t="s">
        <v>583</v>
      </c>
      <c r="M5649" s="90"/>
    </row>
    <row r="5650" spans="1:13" x14ac:dyDescent="0.2">
      <c r="A5650" s="116">
        <v>20787</v>
      </c>
      <c r="B5650" s="90" t="s">
        <v>8750</v>
      </c>
      <c r="C5650" s="90" t="s">
        <v>31</v>
      </c>
      <c r="D5650" s="90" t="s">
        <v>36</v>
      </c>
      <c r="E5650" s="90" t="s">
        <v>1029</v>
      </c>
      <c r="F5650" s="90" t="s">
        <v>8577</v>
      </c>
      <c r="G5650" s="90" t="s">
        <v>19023</v>
      </c>
      <c r="H5650" s="90" t="s">
        <v>1252</v>
      </c>
      <c r="I5650" s="90" t="s">
        <v>944</v>
      </c>
      <c r="J5650" s="116">
        <v>266</v>
      </c>
      <c r="K5650" s="90" t="s">
        <v>1963</v>
      </c>
      <c r="L5650" s="90" t="s">
        <v>583</v>
      </c>
      <c r="M5650" s="90"/>
    </row>
    <row r="5651" spans="1:13" x14ac:dyDescent="0.2">
      <c r="A5651" s="116">
        <v>20777</v>
      </c>
      <c r="B5651" s="90" t="s">
        <v>8750</v>
      </c>
      <c r="C5651" s="90" t="s">
        <v>1601</v>
      </c>
      <c r="D5651" s="90" t="s">
        <v>1605</v>
      </c>
      <c r="E5651" s="90" t="s">
        <v>6041</v>
      </c>
      <c r="F5651" s="90" t="s">
        <v>6042</v>
      </c>
      <c r="G5651" s="90" t="s">
        <v>19024</v>
      </c>
      <c r="H5651" s="90" t="s">
        <v>1253</v>
      </c>
      <c r="I5651" s="90" t="s">
        <v>971</v>
      </c>
      <c r="J5651" s="116">
        <v>10124</v>
      </c>
      <c r="K5651" s="90" t="s">
        <v>1963</v>
      </c>
      <c r="L5651" s="90" t="s">
        <v>583</v>
      </c>
      <c r="M5651" s="90"/>
    </row>
    <row r="5652" spans="1:13" x14ac:dyDescent="0.2">
      <c r="A5652" s="116">
        <v>20777</v>
      </c>
      <c r="B5652" s="90" t="s">
        <v>8750</v>
      </c>
      <c r="C5652" s="90" t="s">
        <v>1601</v>
      </c>
      <c r="D5652" s="90" t="s">
        <v>1605</v>
      </c>
      <c r="E5652" s="90" t="s">
        <v>6041</v>
      </c>
      <c r="F5652" s="90" t="s">
        <v>6042</v>
      </c>
      <c r="G5652" s="90" t="s">
        <v>19025</v>
      </c>
      <c r="H5652" s="90" t="s">
        <v>1115</v>
      </c>
      <c r="I5652" s="90" t="s">
        <v>971</v>
      </c>
      <c r="J5652" s="116">
        <v>10124</v>
      </c>
      <c r="K5652" s="90" t="s">
        <v>1963</v>
      </c>
      <c r="L5652" s="90" t="s">
        <v>583</v>
      </c>
      <c r="M5652" s="90"/>
    </row>
    <row r="5653" spans="1:13" x14ac:dyDescent="0.2">
      <c r="A5653" s="116">
        <v>20737</v>
      </c>
      <c r="B5653" s="90" t="s">
        <v>8750</v>
      </c>
      <c r="C5653" s="90" t="s">
        <v>1085</v>
      </c>
      <c r="D5653" s="90" t="s">
        <v>71</v>
      </c>
      <c r="E5653" s="90" t="s">
        <v>5112</v>
      </c>
      <c r="F5653" s="90" t="s">
        <v>5210</v>
      </c>
      <c r="G5653" s="90" t="s">
        <v>19026</v>
      </c>
      <c r="H5653" s="90" t="s">
        <v>1253</v>
      </c>
      <c r="I5653" s="90" t="s">
        <v>867</v>
      </c>
      <c r="J5653" s="116">
        <v>10460</v>
      </c>
      <c r="K5653" s="90" t="s">
        <v>1963</v>
      </c>
      <c r="L5653" s="90" t="s">
        <v>185</v>
      </c>
      <c r="M5653" s="90"/>
    </row>
    <row r="5654" spans="1:13" x14ac:dyDescent="0.2">
      <c r="A5654" s="116">
        <v>20726</v>
      </c>
      <c r="B5654" s="90" t="s">
        <v>8750</v>
      </c>
      <c r="C5654" s="90" t="s">
        <v>139</v>
      </c>
      <c r="D5654" s="90" t="s">
        <v>1293</v>
      </c>
      <c r="E5654" s="90" t="s">
        <v>2040</v>
      </c>
      <c r="F5654" s="90" t="s">
        <v>19027</v>
      </c>
      <c r="G5654" s="90" t="s">
        <v>19028</v>
      </c>
      <c r="H5654" s="90" t="s">
        <v>1115</v>
      </c>
      <c r="I5654" s="90" t="s">
        <v>12786</v>
      </c>
      <c r="J5654" s="116">
        <v>334</v>
      </c>
      <c r="K5654" s="90" t="s">
        <v>1963</v>
      </c>
      <c r="L5654" s="90" t="s">
        <v>585</v>
      </c>
      <c r="M5654" s="90"/>
    </row>
    <row r="5655" spans="1:13" x14ac:dyDescent="0.2">
      <c r="A5655" s="116">
        <v>20708</v>
      </c>
      <c r="B5655" s="90" t="s">
        <v>8750</v>
      </c>
      <c r="C5655" s="90" t="s">
        <v>6059</v>
      </c>
      <c r="D5655" s="90" t="s">
        <v>924</v>
      </c>
      <c r="E5655" s="90" t="s">
        <v>1082</v>
      </c>
      <c r="F5655" s="90" t="s">
        <v>6060</v>
      </c>
      <c r="G5655" s="90" t="s">
        <v>19029</v>
      </c>
      <c r="H5655" s="90" t="s">
        <v>1115</v>
      </c>
      <c r="I5655" s="90" t="s">
        <v>1141</v>
      </c>
      <c r="J5655" s="116">
        <v>652</v>
      </c>
      <c r="K5655" s="90" t="s">
        <v>1963</v>
      </c>
      <c r="L5655" s="90" t="s">
        <v>599</v>
      </c>
      <c r="M5655" s="90"/>
    </row>
    <row r="5656" spans="1:13" x14ac:dyDescent="0.2">
      <c r="A5656" s="116">
        <v>20685</v>
      </c>
      <c r="B5656" s="90" t="s">
        <v>8750</v>
      </c>
      <c r="C5656" s="90" t="s">
        <v>1438</v>
      </c>
      <c r="D5656" s="90" t="s">
        <v>32</v>
      </c>
      <c r="E5656" s="90" t="s">
        <v>109</v>
      </c>
      <c r="F5656" s="90" t="s">
        <v>7202</v>
      </c>
      <c r="G5656" s="90" t="s">
        <v>19030</v>
      </c>
      <c r="H5656" s="90" t="s">
        <v>1115</v>
      </c>
      <c r="I5656" s="90" t="s">
        <v>968</v>
      </c>
      <c r="J5656" s="116">
        <v>115</v>
      </c>
      <c r="K5656" s="90" t="s">
        <v>1963</v>
      </c>
      <c r="L5656" s="90" t="s">
        <v>586</v>
      </c>
      <c r="M5656" s="90"/>
    </row>
    <row r="5657" spans="1:13" x14ac:dyDescent="0.2">
      <c r="A5657" s="116">
        <v>20433</v>
      </c>
      <c r="B5657" s="90" t="s">
        <v>8750</v>
      </c>
      <c r="C5657" s="90" t="s">
        <v>1602</v>
      </c>
      <c r="D5657" s="90" t="s">
        <v>101</v>
      </c>
      <c r="E5657" s="90" t="s">
        <v>3209</v>
      </c>
      <c r="F5657" s="90" t="s">
        <v>6096</v>
      </c>
      <c r="G5657" s="90" t="s">
        <v>19031</v>
      </c>
      <c r="H5657" s="90" t="s">
        <v>1253</v>
      </c>
      <c r="I5657" s="90" t="s">
        <v>915</v>
      </c>
      <c r="J5657" s="116">
        <v>37</v>
      </c>
      <c r="K5657" s="90" t="s">
        <v>1963</v>
      </c>
      <c r="L5657" s="90" t="s">
        <v>185</v>
      </c>
      <c r="M5657" s="90"/>
    </row>
    <row r="5658" spans="1:13" x14ac:dyDescent="0.2">
      <c r="A5658" s="116">
        <v>20433</v>
      </c>
      <c r="B5658" s="90" t="s">
        <v>8750</v>
      </c>
      <c r="C5658" s="90" t="s">
        <v>1602</v>
      </c>
      <c r="D5658" s="90" t="s">
        <v>101</v>
      </c>
      <c r="E5658" s="90" t="s">
        <v>3209</v>
      </c>
      <c r="F5658" s="90" t="s">
        <v>6096</v>
      </c>
      <c r="G5658" s="90" t="s">
        <v>19032</v>
      </c>
      <c r="H5658" s="90" t="s">
        <v>1115</v>
      </c>
      <c r="I5658" s="90" t="s">
        <v>915</v>
      </c>
      <c r="J5658" s="116">
        <v>37</v>
      </c>
      <c r="K5658" s="90" t="s">
        <v>1963</v>
      </c>
      <c r="L5658" s="90" t="s">
        <v>185</v>
      </c>
      <c r="M5658" s="90"/>
    </row>
    <row r="5659" spans="1:13" x14ac:dyDescent="0.2">
      <c r="A5659" s="116">
        <v>20212</v>
      </c>
      <c r="B5659" s="90" t="s">
        <v>8750</v>
      </c>
      <c r="C5659" s="90" t="s">
        <v>1600</v>
      </c>
      <c r="D5659" s="90" t="s">
        <v>66</v>
      </c>
      <c r="E5659" s="90" t="s">
        <v>6115</v>
      </c>
      <c r="F5659" s="90" t="s">
        <v>6116</v>
      </c>
      <c r="G5659" s="90" t="s">
        <v>19033</v>
      </c>
      <c r="H5659" s="90" t="s">
        <v>1115</v>
      </c>
      <c r="I5659" s="90" t="s">
        <v>947</v>
      </c>
      <c r="J5659" s="116">
        <v>274</v>
      </c>
      <c r="K5659" s="90" t="s">
        <v>1963</v>
      </c>
      <c r="L5659" s="90" t="s">
        <v>588</v>
      </c>
      <c r="M5659" s="90"/>
    </row>
    <row r="5660" spans="1:13" x14ac:dyDescent="0.2">
      <c r="A5660" s="116">
        <v>20150</v>
      </c>
      <c r="B5660" s="90" t="s">
        <v>8750</v>
      </c>
      <c r="C5660" s="90" t="s">
        <v>101</v>
      </c>
      <c r="D5660" s="90" t="s">
        <v>1571</v>
      </c>
      <c r="E5660" s="90" t="s">
        <v>5951</v>
      </c>
      <c r="F5660" s="90" t="s">
        <v>6124</v>
      </c>
      <c r="G5660" s="90" t="s">
        <v>19034</v>
      </c>
      <c r="H5660" s="90" t="s">
        <v>1253</v>
      </c>
      <c r="I5660" s="90" t="s">
        <v>1014</v>
      </c>
      <c r="J5660" s="116">
        <v>10141</v>
      </c>
      <c r="K5660" s="90" t="s">
        <v>1963</v>
      </c>
      <c r="L5660" s="90" t="s">
        <v>585</v>
      </c>
      <c r="M5660" s="90"/>
    </row>
    <row r="5661" spans="1:13" x14ac:dyDescent="0.2">
      <c r="A5661" s="116">
        <v>20142</v>
      </c>
      <c r="B5661" s="90" t="s">
        <v>8750</v>
      </c>
      <c r="C5661" s="90" t="s">
        <v>46</v>
      </c>
      <c r="D5661" s="90" t="s">
        <v>37</v>
      </c>
      <c r="E5661" s="90" t="s">
        <v>79</v>
      </c>
      <c r="F5661" s="90" t="s">
        <v>6126</v>
      </c>
      <c r="G5661" s="90" t="s">
        <v>19035</v>
      </c>
      <c r="H5661" s="90" t="s">
        <v>1115</v>
      </c>
      <c r="I5661" s="90" t="s">
        <v>892</v>
      </c>
      <c r="J5661" s="116">
        <v>10454</v>
      </c>
      <c r="K5661" s="90" t="s">
        <v>1963</v>
      </c>
      <c r="L5661" s="90" t="s">
        <v>591</v>
      </c>
      <c r="M5661" s="90"/>
    </row>
    <row r="5662" spans="1:13" x14ac:dyDescent="0.2">
      <c r="A5662" s="116">
        <v>20129</v>
      </c>
      <c r="B5662" s="90" t="s">
        <v>8750</v>
      </c>
      <c r="C5662" s="90" t="s">
        <v>1891</v>
      </c>
      <c r="D5662" s="90" t="s">
        <v>1892</v>
      </c>
      <c r="E5662" s="90" t="s">
        <v>8579</v>
      </c>
      <c r="F5662" s="90" t="s">
        <v>7419</v>
      </c>
      <c r="G5662" s="90" t="s">
        <v>19036</v>
      </c>
      <c r="H5662" s="90" t="s">
        <v>1115</v>
      </c>
      <c r="I5662" s="90" t="s">
        <v>1216</v>
      </c>
      <c r="J5662" s="116">
        <v>10001</v>
      </c>
      <c r="K5662" s="90" t="s">
        <v>1963</v>
      </c>
      <c r="L5662" s="90" t="s">
        <v>591</v>
      </c>
      <c r="M5662" s="90"/>
    </row>
    <row r="5663" spans="1:13" x14ac:dyDescent="0.2">
      <c r="A5663" s="116">
        <v>20093</v>
      </c>
      <c r="B5663" s="90" t="s">
        <v>10851</v>
      </c>
      <c r="C5663" s="90" t="s">
        <v>1858</v>
      </c>
      <c r="D5663" s="90" t="s">
        <v>6137</v>
      </c>
      <c r="E5663" s="90" t="s">
        <v>2064</v>
      </c>
      <c r="F5663" s="90" t="s">
        <v>6138</v>
      </c>
      <c r="G5663" s="90" t="s">
        <v>19037</v>
      </c>
      <c r="H5663" s="90" t="s">
        <v>1253</v>
      </c>
      <c r="I5663" s="90" t="s">
        <v>1249</v>
      </c>
      <c r="J5663" s="116">
        <v>10181</v>
      </c>
      <c r="K5663" s="90" t="s">
        <v>1963</v>
      </c>
      <c r="L5663" s="90" t="s">
        <v>583</v>
      </c>
      <c r="M5663" s="90"/>
    </row>
    <row r="5664" spans="1:13" x14ac:dyDescent="0.2">
      <c r="A5664" s="116">
        <v>20092</v>
      </c>
      <c r="B5664" s="90" t="s">
        <v>10851</v>
      </c>
      <c r="C5664" s="90" t="s">
        <v>6139</v>
      </c>
      <c r="D5664" s="90" t="s">
        <v>6140</v>
      </c>
      <c r="E5664" s="90" t="s">
        <v>2067</v>
      </c>
      <c r="F5664" s="90" t="s">
        <v>6141</v>
      </c>
      <c r="G5664" s="90" t="s">
        <v>19038</v>
      </c>
      <c r="H5664" s="90" t="s">
        <v>1253</v>
      </c>
      <c r="I5664" s="90" t="s">
        <v>377</v>
      </c>
      <c r="J5664" s="116">
        <v>674</v>
      </c>
      <c r="K5664" s="90" t="s">
        <v>1963</v>
      </c>
      <c r="L5664" s="90" t="s">
        <v>184</v>
      </c>
      <c r="M5664" s="90"/>
    </row>
    <row r="5665" spans="1:13" x14ac:dyDescent="0.2">
      <c r="A5665" s="116">
        <v>20087</v>
      </c>
      <c r="B5665" s="90" t="s">
        <v>8750</v>
      </c>
      <c r="C5665" s="90" t="s">
        <v>29</v>
      </c>
      <c r="D5665" s="90" t="s">
        <v>47</v>
      </c>
      <c r="E5665" s="90" t="s">
        <v>911</v>
      </c>
      <c r="F5665" s="90" t="s">
        <v>8580</v>
      </c>
      <c r="G5665" s="90" t="s">
        <v>19039</v>
      </c>
      <c r="H5665" s="90" t="s">
        <v>1115</v>
      </c>
      <c r="I5665" s="90" t="s">
        <v>1225</v>
      </c>
      <c r="J5665" s="116">
        <v>536</v>
      </c>
      <c r="K5665" s="90" t="s">
        <v>1963</v>
      </c>
      <c r="L5665" s="90" t="s">
        <v>185</v>
      </c>
      <c r="M5665" s="90"/>
    </row>
    <row r="5666" spans="1:13" x14ac:dyDescent="0.2">
      <c r="A5666" s="116">
        <v>20074</v>
      </c>
      <c r="B5666" s="90" t="s">
        <v>8750</v>
      </c>
      <c r="C5666" s="90" t="s">
        <v>6144</v>
      </c>
      <c r="E5666" s="90" t="s">
        <v>5839</v>
      </c>
      <c r="F5666" s="90" t="s">
        <v>6145</v>
      </c>
      <c r="G5666" s="90" t="s">
        <v>19040</v>
      </c>
      <c r="H5666" s="90" t="s">
        <v>1115</v>
      </c>
      <c r="I5666" s="90" t="s">
        <v>915</v>
      </c>
      <c r="J5666" s="116">
        <v>37</v>
      </c>
      <c r="K5666" s="90" t="s">
        <v>2103</v>
      </c>
      <c r="L5666" s="90" t="s">
        <v>185</v>
      </c>
      <c r="M5666" s="90"/>
    </row>
    <row r="5667" spans="1:13" x14ac:dyDescent="0.2">
      <c r="A5667" s="116">
        <v>19990</v>
      </c>
      <c r="B5667" s="90" t="s">
        <v>8750</v>
      </c>
      <c r="C5667" s="90" t="s">
        <v>1669</v>
      </c>
      <c r="D5667" s="90" t="s">
        <v>6164</v>
      </c>
      <c r="E5667" s="90" t="s">
        <v>6165</v>
      </c>
      <c r="F5667" s="90" t="s">
        <v>2654</v>
      </c>
      <c r="G5667" s="90" t="s">
        <v>19041</v>
      </c>
      <c r="H5667" s="90" t="s">
        <v>1115</v>
      </c>
      <c r="I5667" s="90" t="s">
        <v>1150</v>
      </c>
      <c r="J5667" s="116">
        <v>439</v>
      </c>
      <c r="K5667" s="90" t="s">
        <v>1963</v>
      </c>
      <c r="L5667" s="90" t="s">
        <v>583</v>
      </c>
      <c r="M5667" s="90"/>
    </row>
    <row r="5668" spans="1:13" x14ac:dyDescent="0.2">
      <c r="A5668" s="116">
        <v>19919</v>
      </c>
      <c r="B5668" s="90" t="s">
        <v>8750</v>
      </c>
      <c r="C5668" s="90" t="s">
        <v>69</v>
      </c>
      <c r="D5668" s="90" t="s">
        <v>66</v>
      </c>
      <c r="E5668" s="90" t="s">
        <v>6173</v>
      </c>
      <c r="F5668" s="90" t="s">
        <v>6174</v>
      </c>
      <c r="G5668" s="90" t="s">
        <v>19042</v>
      </c>
      <c r="H5668" s="90" t="s">
        <v>1115</v>
      </c>
      <c r="I5668" s="90" t="s">
        <v>975</v>
      </c>
      <c r="J5668" s="116">
        <v>546</v>
      </c>
      <c r="K5668" s="90" t="s">
        <v>1963</v>
      </c>
      <c r="L5668" s="90" t="s">
        <v>593</v>
      </c>
      <c r="M5668" s="90"/>
    </row>
    <row r="5669" spans="1:13" x14ac:dyDescent="0.2">
      <c r="A5669" s="116">
        <v>19894</v>
      </c>
      <c r="B5669" s="90" t="s">
        <v>8750</v>
      </c>
      <c r="C5669" s="90" t="s">
        <v>1487</v>
      </c>
      <c r="D5669" s="90" t="s">
        <v>1985</v>
      </c>
      <c r="E5669" s="90" t="s">
        <v>6183</v>
      </c>
      <c r="F5669" s="90" t="s">
        <v>2696</v>
      </c>
      <c r="G5669" s="90" t="s">
        <v>19043</v>
      </c>
      <c r="H5669" s="90" t="s">
        <v>1115</v>
      </c>
      <c r="I5669" s="90" t="s">
        <v>1212</v>
      </c>
      <c r="J5669" s="116">
        <v>10083</v>
      </c>
      <c r="K5669" s="90" t="s">
        <v>1963</v>
      </c>
      <c r="L5669" s="90" t="s">
        <v>586</v>
      </c>
      <c r="M5669" s="90"/>
    </row>
    <row r="5670" spans="1:13" x14ac:dyDescent="0.2">
      <c r="A5670" s="116">
        <v>19840</v>
      </c>
      <c r="B5670" s="90" t="s">
        <v>8750</v>
      </c>
      <c r="C5670" s="90" t="s">
        <v>1328</v>
      </c>
      <c r="D5670" s="90" t="s">
        <v>46</v>
      </c>
      <c r="E5670" s="90" t="s">
        <v>3099</v>
      </c>
      <c r="F5670" s="90" t="s">
        <v>8581</v>
      </c>
      <c r="G5670" s="90" t="s">
        <v>19044</v>
      </c>
      <c r="H5670" s="90" t="s">
        <v>1115</v>
      </c>
      <c r="I5670" s="90" t="s">
        <v>1176</v>
      </c>
      <c r="J5670" s="116">
        <v>10133</v>
      </c>
      <c r="K5670" s="90" t="s">
        <v>1963</v>
      </c>
      <c r="L5670" s="90" t="s">
        <v>591</v>
      </c>
      <c r="M5670" s="90"/>
    </row>
    <row r="5671" spans="1:13" x14ac:dyDescent="0.2">
      <c r="A5671" s="116">
        <v>19809</v>
      </c>
      <c r="B5671" s="90" t="s">
        <v>8750</v>
      </c>
      <c r="C5671" s="90" t="s">
        <v>1890</v>
      </c>
      <c r="D5671" s="90" t="s">
        <v>135</v>
      </c>
      <c r="E5671" s="90" t="s">
        <v>24</v>
      </c>
      <c r="F5671" s="90" t="s">
        <v>6207</v>
      </c>
      <c r="G5671" s="90" t="s">
        <v>19045</v>
      </c>
      <c r="H5671" s="90" t="s">
        <v>1115</v>
      </c>
      <c r="I5671" s="90" t="s">
        <v>1259</v>
      </c>
      <c r="J5671" s="116">
        <v>10225</v>
      </c>
      <c r="K5671" s="90" t="s">
        <v>1963</v>
      </c>
      <c r="L5671" s="90" t="s">
        <v>599</v>
      </c>
      <c r="M5671" s="90"/>
    </row>
    <row r="5672" spans="1:13" x14ac:dyDescent="0.2">
      <c r="A5672" s="116">
        <v>19809</v>
      </c>
      <c r="B5672" s="90" t="s">
        <v>8750</v>
      </c>
      <c r="C5672" s="90" t="s">
        <v>1890</v>
      </c>
      <c r="D5672" s="90" t="s">
        <v>135</v>
      </c>
      <c r="E5672" s="90" t="s">
        <v>24</v>
      </c>
      <c r="F5672" s="90" t="s">
        <v>6207</v>
      </c>
      <c r="G5672" s="90" t="s">
        <v>19046</v>
      </c>
      <c r="H5672" s="90" t="s">
        <v>1253</v>
      </c>
      <c r="I5672" s="90" t="s">
        <v>1259</v>
      </c>
      <c r="J5672" s="116">
        <v>10225</v>
      </c>
      <c r="K5672" s="90" t="s">
        <v>1963</v>
      </c>
      <c r="L5672" s="90" t="s">
        <v>599</v>
      </c>
      <c r="M5672" s="90"/>
    </row>
    <row r="5673" spans="1:13" x14ac:dyDescent="0.2">
      <c r="A5673" s="116">
        <v>19742</v>
      </c>
      <c r="B5673" s="90" t="s">
        <v>8750</v>
      </c>
      <c r="C5673" s="90" t="s">
        <v>102</v>
      </c>
      <c r="D5673" s="90" t="s">
        <v>1599</v>
      </c>
      <c r="E5673" s="90" t="s">
        <v>6220</v>
      </c>
      <c r="F5673" s="90" t="s">
        <v>6221</v>
      </c>
      <c r="G5673" s="90" t="s">
        <v>19047</v>
      </c>
      <c r="H5673" s="90" t="s">
        <v>1115</v>
      </c>
      <c r="I5673" s="90" t="s">
        <v>1224</v>
      </c>
      <c r="J5673" s="116">
        <v>10153</v>
      </c>
      <c r="K5673" s="90" t="s">
        <v>1963</v>
      </c>
      <c r="L5673" s="90" t="s">
        <v>593</v>
      </c>
      <c r="M5673" s="90"/>
    </row>
    <row r="5674" spans="1:13" x14ac:dyDescent="0.2">
      <c r="A5674" s="116">
        <v>19739</v>
      </c>
      <c r="B5674" s="90" t="s">
        <v>8750</v>
      </c>
      <c r="C5674" s="90" t="s">
        <v>1888</v>
      </c>
      <c r="D5674" s="90" t="s">
        <v>1889</v>
      </c>
      <c r="E5674" s="90" t="s">
        <v>6222</v>
      </c>
      <c r="F5674" s="90" t="s">
        <v>6223</v>
      </c>
      <c r="G5674" s="90" t="s">
        <v>19048</v>
      </c>
      <c r="H5674" s="90" t="s">
        <v>1252</v>
      </c>
      <c r="I5674" s="90" t="s">
        <v>1224</v>
      </c>
      <c r="J5674" s="116">
        <v>10153</v>
      </c>
      <c r="K5674" s="90" t="s">
        <v>1963</v>
      </c>
      <c r="L5674" s="90" t="s">
        <v>593</v>
      </c>
      <c r="M5674" s="90"/>
    </row>
    <row r="5675" spans="1:13" x14ac:dyDescent="0.2">
      <c r="A5675" s="116">
        <v>19725</v>
      </c>
      <c r="B5675" s="90" t="s">
        <v>8750</v>
      </c>
      <c r="C5675" s="90" t="s">
        <v>6097</v>
      </c>
      <c r="D5675" s="90" t="s">
        <v>6226</v>
      </c>
      <c r="E5675" s="90" t="s">
        <v>72</v>
      </c>
      <c r="F5675" s="90" t="s">
        <v>6227</v>
      </c>
      <c r="G5675" s="90" t="s">
        <v>19049</v>
      </c>
      <c r="H5675" s="90" t="s">
        <v>1115</v>
      </c>
      <c r="I5675" s="90" t="s">
        <v>1091</v>
      </c>
      <c r="J5675" s="116">
        <v>10148</v>
      </c>
      <c r="K5675" s="90" t="s">
        <v>1963</v>
      </c>
      <c r="L5675" s="90" t="s">
        <v>583</v>
      </c>
      <c r="M5675" s="90"/>
    </row>
    <row r="5676" spans="1:13" x14ac:dyDescent="0.2">
      <c r="A5676" s="116">
        <v>19723</v>
      </c>
      <c r="B5676" s="90" t="s">
        <v>8750</v>
      </c>
      <c r="C5676" s="90" t="s">
        <v>1886</v>
      </c>
      <c r="D5676" s="90" t="s">
        <v>1887</v>
      </c>
      <c r="E5676" s="90" t="s">
        <v>43</v>
      </c>
      <c r="F5676" s="90" t="s">
        <v>8582</v>
      </c>
      <c r="G5676" s="90" t="s">
        <v>19050</v>
      </c>
      <c r="H5676" s="90" t="s">
        <v>1253</v>
      </c>
      <c r="I5676" s="90" t="s">
        <v>1119</v>
      </c>
      <c r="J5676" s="116">
        <v>534</v>
      </c>
      <c r="K5676" s="90" t="s">
        <v>1963</v>
      </c>
      <c r="L5676" s="90" t="s">
        <v>520</v>
      </c>
      <c r="M5676" s="90"/>
    </row>
    <row r="5677" spans="1:13" x14ac:dyDescent="0.2">
      <c r="A5677" s="116">
        <v>19719</v>
      </c>
      <c r="B5677" s="90" t="s">
        <v>8750</v>
      </c>
      <c r="C5677" s="90" t="s">
        <v>1720</v>
      </c>
      <c r="D5677" s="90" t="s">
        <v>942</v>
      </c>
      <c r="E5677" s="90" t="s">
        <v>6228</v>
      </c>
      <c r="F5677" s="90" t="s">
        <v>6229</v>
      </c>
      <c r="G5677" s="90" t="s">
        <v>19051</v>
      </c>
      <c r="H5677" s="90" t="s">
        <v>1253</v>
      </c>
      <c r="I5677" s="90" t="s">
        <v>873</v>
      </c>
      <c r="J5677" s="116">
        <v>10427</v>
      </c>
      <c r="K5677" s="90" t="s">
        <v>1963</v>
      </c>
      <c r="L5677" s="90" t="s">
        <v>583</v>
      </c>
      <c r="M5677" s="90"/>
    </row>
    <row r="5678" spans="1:13" x14ac:dyDescent="0.2">
      <c r="A5678" s="116">
        <v>19615</v>
      </c>
      <c r="B5678" s="90" t="s">
        <v>8750</v>
      </c>
      <c r="C5678" s="90" t="s">
        <v>6248</v>
      </c>
      <c r="D5678" s="90" t="s">
        <v>3056</v>
      </c>
      <c r="E5678" s="90" t="s">
        <v>2827</v>
      </c>
      <c r="F5678" s="90" t="s">
        <v>6249</v>
      </c>
      <c r="G5678" s="90" t="s">
        <v>19052</v>
      </c>
      <c r="H5678" s="90" t="s">
        <v>1115</v>
      </c>
      <c r="I5678" s="90" t="s">
        <v>928</v>
      </c>
      <c r="J5678" s="116">
        <v>109</v>
      </c>
      <c r="K5678" s="90" t="s">
        <v>1963</v>
      </c>
      <c r="L5678" s="90" t="s">
        <v>585</v>
      </c>
      <c r="M5678" s="90"/>
    </row>
    <row r="5679" spans="1:13" x14ac:dyDescent="0.2">
      <c r="A5679" s="116">
        <v>19608</v>
      </c>
      <c r="B5679" s="90" t="s">
        <v>8750</v>
      </c>
      <c r="C5679" s="90" t="s">
        <v>22</v>
      </c>
      <c r="D5679" s="90" t="s">
        <v>93</v>
      </c>
      <c r="E5679" s="90" t="s">
        <v>76</v>
      </c>
      <c r="F5679" s="90" t="s">
        <v>6250</v>
      </c>
      <c r="G5679" s="90" t="s">
        <v>19053</v>
      </c>
      <c r="H5679" s="90" t="s">
        <v>1115</v>
      </c>
      <c r="I5679" s="90" t="s">
        <v>3451</v>
      </c>
      <c r="J5679" s="116">
        <v>715</v>
      </c>
      <c r="K5679" s="90" t="s">
        <v>1963</v>
      </c>
      <c r="L5679" s="90" t="s">
        <v>185</v>
      </c>
      <c r="M5679" s="90"/>
    </row>
    <row r="5680" spans="1:13" x14ac:dyDescent="0.2">
      <c r="A5680" s="116">
        <v>19561</v>
      </c>
      <c r="B5680" s="90" t="s">
        <v>8750</v>
      </c>
      <c r="C5680" s="90" t="s">
        <v>21</v>
      </c>
      <c r="D5680" s="90" t="s">
        <v>6257</v>
      </c>
      <c r="E5680" s="90" t="s">
        <v>76</v>
      </c>
      <c r="F5680" s="90" t="s">
        <v>6258</v>
      </c>
      <c r="G5680" s="90" t="s">
        <v>19054</v>
      </c>
      <c r="H5680" s="90" t="s">
        <v>1252</v>
      </c>
      <c r="I5680" s="90" t="s">
        <v>1150</v>
      </c>
      <c r="J5680" s="116">
        <v>439</v>
      </c>
      <c r="K5680" s="90" t="s">
        <v>1963</v>
      </c>
      <c r="L5680" s="90" t="s">
        <v>583</v>
      </c>
      <c r="M5680" s="90"/>
    </row>
    <row r="5681" spans="1:13" x14ac:dyDescent="0.2">
      <c r="A5681" s="116">
        <v>19510</v>
      </c>
      <c r="B5681" s="90" t="s">
        <v>8750</v>
      </c>
      <c r="C5681" s="90" t="s">
        <v>84</v>
      </c>
      <c r="D5681" s="90" t="s">
        <v>2201</v>
      </c>
      <c r="E5681" s="90" t="s">
        <v>3473</v>
      </c>
      <c r="F5681" s="90" t="s">
        <v>3474</v>
      </c>
      <c r="G5681" s="90" t="s">
        <v>19055</v>
      </c>
      <c r="H5681" s="90" t="s">
        <v>1253</v>
      </c>
      <c r="I5681" s="90" t="s">
        <v>1048</v>
      </c>
      <c r="J5681" s="116">
        <v>10456</v>
      </c>
      <c r="K5681" s="90" t="s">
        <v>1963</v>
      </c>
      <c r="L5681" s="90" t="s">
        <v>604</v>
      </c>
      <c r="M5681" s="90"/>
    </row>
    <row r="5682" spans="1:13" x14ac:dyDescent="0.2">
      <c r="A5682" s="116">
        <v>19475</v>
      </c>
      <c r="B5682" s="90" t="s">
        <v>8750</v>
      </c>
      <c r="C5682" s="90" t="s">
        <v>141</v>
      </c>
      <c r="D5682" s="90" t="s">
        <v>167</v>
      </c>
      <c r="E5682" s="90" t="s">
        <v>109</v>
      </c>
      <c r="F5682" s="90" t="s">
        <v>6278</v>
      </c>
      <c r="G5682" s="90" t="s">
        <v>19056</v>
      </c>
      <c r="H5682" s="90" t="s">
        <v>1115</v>
      </c>
      <c r="I5682" s="90" t="s">
        <v>1222</v>
      </c>
      <c r="J5682" s="116">
        <v>310</v>
      </c>
      <c r="K5682" s="90" t="s">
        <v>1963</v>
      </c>
      <c r="L5682" s="90" t="s">
        <v>583</v>
      </c>
      <c r="M5682" s="90"/>
    </row>
    <row r="5683" spans="1:13" x14ac:dyDescent="0.2">
      <c r="A5683" s="116">
        <v>19468</v>
      </c>
      <c r="B5683" s="90" t="s">
        <v>8750</v>
      </c>
      <c r="C5683" s="90" t="s">
        <v>1597</v>
      </c>
      <c r="D5683" s="90" t="s">
        <v>169</v>
      </c>
      <c r="E5683" s="90" t="s">
        <v>6281</v>
      </c>
      <c r="F5683" s="90" t="s">
        <v>6282</v>
      </c>
      <c r="G5683" s="90" t="s">
        <v>19057</v>
      </c>
      <c r="H5683" s="90" t="s">
        <v>1115</v>
      </c>
      <c r="I5683" s="90" t="s">
        <v>921</v>
      </c>
      <c r="J5683" s="116">
        <v>78</v>
      </c>
      <c r="K5683" s="90" t="s">
        <v>1963</v>
      </c>
      <c r="L5683" s="90" t="s">
        <v>583</v>
      </c>
      <c r="M5683" s="90"/>
    </row>
    <row r="5684" spans="1:13" x14ac:dyDescent="0.2">
      <c r="A5684" s="116">
        <v>19452</v>
      </c>
      <c r="B5684" s="90" t="s">
        <v>8750</v>
      </c>
      <c r="C5684" s="90" t="s">
        <v>1597</v>
      </c>
      <c r="D5684" s="90" t="s">
        <v>1885</v>
      </c>
      <c r="E5684" s="90" t="s">
        <v>34</v>
      </c>
      <c r="F5684" s="90" t="s">
        <v>6288</v>
      </c>
      <c r="G5684" s="90" t="s">
        <v>19058</v>
      </c>
      <c r="H5684" s="90" t="s">
        <v>1253</v>
      </c>
      <c r="I5684" s="90" t="s">
        <v>921</v>
      </c>
      <c r="J5684" s="116">
        <v>78</v>
      </c>
      <c r="K5684" s="90" t="s">
        <v>1963</v>
      </c>
      <c r="L5684" s="90" t="s">
        <v>583</v>
      </c>
      <c r="M5684" s="90"/>
    </row>
    <row r="5685" spans="1:13" x14ac:dyDescent="0.2">
      <c r="A5685" s="116">
        <v>19452</v>
      </c>
      <c r="B5685" s="90" t="s">
        <v>8750</v>
      </c>
      <c r="C5685" s="90" t="s">
        <v>1597</v>
      </c>
      <c r="D5685" s="90" t="s">
        <v>1885</v>
      </c>
      <c r="E5685" s="90" t="s">
        <v>34</v>
      </c>
      <c r="F5685" s="90" t="s">
        <v>6288</v>
      </c>
      <c r="G5685" s="90" t="s">
        <v>19059</v>
      </c>
      <c r="H5685" s="90" t="s">
        <v>1115</v>
      </c>
      <c r="I5685" s="90" t="s">
        <v>921</v>
      </c>
      <c r="J5685" s="116">
        <v>78</v>
      </c>
      <c r="K5685" s="90" t="s">
        <v>1963</v>
      </c>
      <c r="L5685" s="90" t="s">
        <v>583</v>
      </c>
      <c r="M5685" s="90"/>
    </row>
    <row r="5686" spans="1:13" x14ac:dyDescent="0.2">
      <c r="A5686" s="116">
        <v>19270</v>
      </c>
      <c r="B5686" s="90" t="s">
        <v>8750</v>
      </c>
      <c r="C5686" s="90" t="s">
        <v>36</v>
      </c>
      <c r="D5686" s="90" t="s">
        <v>6307</v>
      </c>
      <c r="E5686" s="90" t="s">
        <v>20</v>
      </c>
      <c r="F5686" s="90" t="s">
        <v>6308</v>
      </c>
      <c r="G5686" s="90" t="s">
        <v>19060</v>
      </c>
      <c r="H5686" s="90" t="s">
        <v>1115</v>
      </c>
      <c r="I5686" s="90" t="s">
        <v>953</v>
      </c>
      <c r="J5686" s="116">
        <v>309</v>
      </c>
      <c r="K5686" s="90" t="s">
        <v>1963</v>
      </c>
      <c r="L5686" s="90" t="s">
        <v>583</v>
      </c>
      <c r="M5686" s="90"/>
    </row>
    <row r="5687" spans="1:13" x14ac:dyDescent="0.2">
      <c r="A5687" s="116">
        <v>19132</v>
      </c>
      <c r="B5687" s="90" t="s">
        <v>8750</v>
      </c>
      <c r="C5687" s="90" t="s">
        <v>1381</v>
      </c>
      <c r="D5687" s="90" t="s">
        <v>6326</v>
      </c>
      <c r="E5687" s="90" t="s">
        <v>3780</v>
      </c>
      <c r="F5687" s="90" t="s">
        <v>6327</v>
      </c>
      <c r="G5687" s="90" t="s">
        <v>19061</v>
      </c>
      <c r="H5687" s="90" t="s">
        <v>1115</v>
      </c>
      <c r="I5687" s="90" t="s">
        <v>1247</v>
      </c>
      <c r="J5687" s="116">
        <v>710</v>
      </c>
      <c r="K5687" s="90" t="s">
        <v>1963</v>
      </c>
      <c r="L5687" s="90" t="s">
        <v>587</v>
      </c>
      <c r="M5687" s="90"/>
    </row>
    <row r="5688" spans="1:13" x14ac:dyDescent="0.2">
      <c r="A5688" s="116">
        <v>19093</v>
      </c>
      <c r="B5688" s="90" t="s">
        <v>8750</v>
      </c>
      <c r="C5688" s="90" t="s">
        <v>2181</v>
      </c>
      <c r="D5688" s="90" t="s">
        <v>3488</v>
      </c>
      <c r="E5688" s="90" t="s">
        <v>41</v>
      </c>
      <c r="F5688" s="90" t="s">
        <v>6332</v>
      </c>
      <c r="G5688" s="90" t="s">
        <v>19062</v>
      </c>
      <c r="H5688" s="90" t="s">
        <v>1115</v>
      </c>
      <c r="I5688" s="90" t="s">
        <v>933</v>
      </c>
      <c r="J5688" s="116">
        <v>176</v>
      </c>
      <c r="K5688" s="90" t="s">
        <v>1963</v>
      </c>
      <c r="L5688" s="90" t="s">
        <v>599</v>
      </c>
      <c r="M5688" s="90"/>
    </row>
    <row r="5689" spans="1:13" x14ac:dyDescent="0.2">
      <c r="A5689" s="116">
        <v>19058</v>
      </c>
      <c r="B5689" s="90" t="s">
        <v>8750</v>
      </c>
      <c r="C5689" s="90" t="s">
        <v>1495</v>
      </c>
      <c r="D5689" s="90" t="s">
        <v>1884</v>
      </c>
      <c r="E5689" s="90" t="s">
        <v>6337</v>
      </c>
      <c r="F5689" s="90" t="s">
        <v>6338</v>
      </c>
      <c r="G5689" s="90" t="s">
        <v>19063</v>
      </c>
      <c r="H5689" s="90" t="s">
        <v>1253</v>
      </c>
      <c r="I5689" s="90" t="s">
        <v>1190</v>
      </c>
      <c r="J5689" s="116">
        <v>636</v>
      </c>
      <c r="K5689" s="90" t="s">
        <v>1963</v>
      </c>
      <c r="L5689" s="90" t="s">
        <v>593</v>
      </c>
      <c r="M5689" s="90"/>
    </row>
    <row r="5690" spans="1:13" x14ac:dyDescent="0.2">
      <c r="A5690" s="116">
        <v>19050</v>
      </c>
      <c r="B5690" s="90" t="s">
        <v>8750</v>
      </c>
      <c r="C5690" s="90" t="s">
        <v>46</v>
      </c>
      <c r="D5690" s="90" t="s">
        <v>1316</v>
      </c>
      <c r="E5690" s="90" t="s">
        <v>6339</v>
      </c>
      <c r="F5690" s="90" t="s">
        <v>6340</v>
      </c>
      <c r="G5690" s="90" t="s">
        <v>19064</v>
      </c>
      <c r="H5690" s="90" t="s">
        <v>1115</v>
      </c>
      <c r="I5690" s="90" t="s">
        <v>975</v>
      </c>
      <c r="J5690" s="116">
        <v>546</v>
      </c>
      <c r="K5690" s="90" t="s">
        <v>1963</v>
      </c>
      <c r="L5690" s="90" t="s">
        <v>593</v>
      </c>
      <c r="M5690" s="90"/>
    </row>
    <row r="5691" spans="1:13" x14ac:dyDescent="0.2">
      <c r="A5691" s="116">
        <v>19035</v>
      </c>
      <c r="B5691" s="90" t="s">
        <v>8750</v>
      </c>
      <c r="C5691" s="90" t="s">
        <v>1883</v>
      </c>
      <c r="D5691" s="90" t="s">
        <v>1658</v>
      </c>
      <c r="E5691" s="90" t="s">
        <v>2037</v>
      </c>
      <c r="F5691" s="90" t="s">
        <v>2010</v>
      </c>
      <c r="G5691" s="90" t="s">
        <v>19065</v>
      </c>
      <c r="H5691" s="90" t="s">
        <v>1253</v>
      </c>
      <c r="I5691" s="90" t="s">
        <v>1187</v>
      </c>
      <c r="J5691" s="116">
        <v>246</v>
      </c>
      <c r="K5691" s="90" t="s">
        <v>1963</v>
      </c>
      <c r="L5691" s="90" t="s">
        <v>587</v>
      </c>
      <c r="M5691" s="90"/>
    </row>
    <row r="5692" spans="1:13" x14ac:dyDescent="0.2">
      <c r="A5692" s="116">
        <v>18999</v>
      </c>
      <c r="B5692" s="90" t="s">
        <v>8750</v>
      </c>
      <c r="C5692" s="90" t="s">
        <v>69</v>
      </c>
      <c r="D5692" s="90" t="s">
        <v>21</v>
      </c>
      <c r="E5692" s="90" t="s">
        <v>79</v>
      </c>
      <c r="F5692" s="90" t="s">
        <v>6568</v>
      </c>
      <c r="G5692" s="90" t="s">
        <v>19066</v>
      </c>
      <c r="H5692" s="90" t="s">
        <v>1115</v>
      </c>
      <c r="I5692" s="90" t="s">
        <v>946</v>
      </c>
      <c r="J5692" s="116">
        <v>268</v>
      </c>
      <c r="K5692" s="90" t="s">
        <v>1963</v>
      </c>
      <c r="L5692" s="90" t="s">
        <v>587</v>
      </c>
      <c r="M5692" s="90"/>
    </row>
    <row r="5693" spans="1:13" x14ac:dyDescent="0.2">
      <c r="A5693" s="116">
        <v>18909</v>
      </c>
      <c r="B5693" s="90" t="s">
        <v>8750</v>
      </c>
      <c r="C5693" s="90" t="s">
        <v>7148</v>
      </c>
      <c r="D5693" s="90" t="s">
        <v>5230</v>
      </c>
      <c r="E5693" s="90" t="s">
        <v>5339</v>
      </c>
      <c r="F5693" s="90" t="s">
        <v>8583</v>
      </c>
      <c r="G5693" s="90" t="s">
        <v>19067</v>
      </c>
      <c r="H5693" s="90" t="s">
        <v>1115</v>
      </c>
      <c r="I5693" s="90" t="s">
        <v>1993</v>
      </c>
      <c r="J5693" s="116">
        <v>10281</v>
      </c>
      <c r="K5693" s="90" t="s">
        <v>1963</v>
      </c>
      <c r="L5693" s="90" t="s">
        <v>587</v>
      </c>
      <c r="M5693" s="90"/>
    </row>
    <row r="5694" spans="1:13" x14ac:dyDescent="0.2">
      <c r="A5694" s="116">
        <v>18905</v>
      </c>
      <c r="B5694" s="90" t="s">
        <v>10851</v>
      </c>
      <c r="C5694" s="90" t="s">
        <v>161</v>
      </c>
      <c r="D5694" s="90" t="s">
        <v>1342</v>
      </c>
      <c r="E5694" s="90" t="s">
        <v>3135</v>
      </c>
      <c r="F5694" s="90" t="s">
        <v>6352</v>
      </c>
      <c r="G5694" s="90" t="s">
        <v>19068</v>
      </c>
      <c r="H5694" s="90" t="s">
        <v>1115</v>
      </c>
      <c r="I5694" s="90" t="s">
        <v>1171</v>
      </c>
      <c r="J5694" s="116">
        <v>59</v>
      </c>
      <c r="K5694" s="90" t="s">
        <v>1963</v>
      </c>
      <c r="L5694" s="90" t="s">
        <v>587</v>
      </c>
      <c r="M5694" s="90"/>
    </row>
    <row r="5695" spans="1:13" x14ac:dyDescent="0.2">
      <c r="A5695" s="116">
        <v>18886</v>
      </c>
      <c r="B5695" s="90" t="s">
        <v>8750</v>
      </c>
      <c r="C5695" s="90" t="s">
        <v>1592</v>
      </c>
      <c r="D5695" s="90" t="s">
        <v>1593</v>
      </c>
      <c r="E5695" s="90" t="s">
        <v>6353</v>
      </c>
      <c r="F5695" s="90" t="s">
        <v>6354</v>
      </c>
      <c r="G5695" s="90" t="s">
        <v>19069</v>
      </c>
      <c r="H5695" s="90" t="s">
        <v>1115</v>
      </c>
      <c r="I5695" s="90" t="s">
        <v>1219</v>
      </c>
      <c r="J5695" s="116">
        <v>10102</v>
      </c>
      <c r="K5695" s="90" t="s">
        <v>1963</v>
      </c>
      <c r="L5695" s="90" t="s">
        <v>586</v>
      </c>
      <c r="M5695" s="90"/>
    </row>
    <row r="5696" spans="1:13" x14ac:dyDescent="0.2">
      <c r="A5696" s="116">
        <v>18861</v>
      </c>
      <c r="B5696" s="90" t="s">
        <v>8750</v>
      </c>
      <c r="C5696" s="90" t="s">
        <v>29</v>
      </c>
      <c r="D5696" s="90" t="s">
        <v>6358</v>
      </c>
      <c r="E5696" s="90" t="s">
        <v>3291</v>
      </c>
      <c r="F5696" s="90" t="s">
        <v>6359</v>
      </c>
      <c r="G5696" s="90" t="s">
        <v>19070</v>
      </c>
      <c r="H5696" s="90" t="s">
        <v>1253</v>
      </c>
      <c r="I5696" s="90" t="s">
        <v>2495</v>
      </c>
      <c r="J5696" s="116">
        <v>10193</v>
      </c>
      <c r="K5696" s="90" t="s">
        <v>1963</v>
      </c>
      <c r="L5696" s="90" t="s">
        <v>588</v>
      </c>
      <c r="M5696" s="90"/>
    </row>
    <row r="5697" spans="1:13" x14ac:dyDescent="0.2">
      <c r="A5697" s="116">
        <v>18832</v>
      </c>
      <c r="B5697" s="90" t="s">
        <v>8750</v>
      </c>
      <c r="C5697" s="90" t="s">
        <v>1050</v>
      </c>
      <c r="D5697" s="90" t="s">
        <v>1591</v>
      </c>
      <c r="E5697" s="90" t="s">
        <v>177</v>
      </c>
      <c r="F5697" s="90" t="s">
        <v>6369</v>
      </c>
      <c r="G5697" s="90" t="s">
        <v>19071</v>
      </c>
      <c r="H5697" s="90" t="s">
        <v>1115</v>
      </c>
      <c r="I5697" s="90" t="s">
        <v>947</v>
      </c>
      <c r="J5697" s="116">
        <v>274</v>
      </c>
      <c r="K5697" s="90" t="s">
        <v>1963</v>
      </c>
      <c r="L5697" s="90" t="s">
        <v>588</v>
      </c>
      <c r="M5697" s="90"/>
    </row>
    <row r="5698" spans="1:13" x14ac:dyDescent="0.2">
      <c r="A5698" s="116">
        <v>18793</v>
      </c>
      <c r="B5698" s="90" t="s">
        <v>8750</v>
      </c>
      <c r="C5698" s="90" t="s">
        <v>1589</v>
      </c>
      <c r="D5698" s="90" t="s">
        <v>1590</v>
      </c>
      <c r="E5698" s="90" t="s">
        <v>105</v>
      </c>
      <c r="F5698" s="90" t="s">
        <v>6375</v>
      </c>
      <c r="G5698" s="90" t="s">
        <v>19072</v>
      </c>
      <c r="H5698" s="90" t="s">
        <v>1115</v>
      </c>
      <c r="I5698" s="90" t="s">
        <v>1218</v>
      </c>
      <c r="J5698" s="116">
        <v>10448</v>
      </c>
      <c r="K5698" s="90" t="s">
        <v>1963</v>
      </c>
      <c r="L5698" s="90" t="s">
        <v>591</v>
      </c>
      <c r="M5698" s="90"/>
    </row>
    <row r="5699" spans="1:13" x14ac:dyDescent="0.2">
      <c r="A5699" s="116">
        <v>18766</v>
      </c>
      <c r="B5699" s="90" t="s">
        <v>8750</v>
      </c>
      <c r="C5699" s="90" t="s">
        <v>1588</v>
      </c>
      <c r="D5699" s="90" t="s">
        <v>973</v>
      </c>
      <c r="E5699" s="90" t="s">
        <v>109</v>
      </c>
      <c r="F5699" s="90" t="s">
        <v>8584</v>
      </c>
      <c r="G5699" s="90" t="s">
        <v>19073</v>
      </c>
      <c r="H5699" s="90" t="s">
        <v>1115</v>
      </c>
      <c r="I5699" s="90" t="s">
        <v>1217</v>
      </c>
      <c r="J5699" s="116">
        <v>10130</v>
      </c>
      <c r="K5699" s="90" t="s">
        <v>1963</v>
      </c>
      <c r="L5699" s="90" t="s">
        <v>591</v>
      </c>
      <c r="M5699" s="90"/>
    </row>
    <row r="5700" spans="1:13" x14ac:dyDescent="0.2">
      <c r="A5700" s="116">
        <v>18753</v>
      </c>
      <c r="B5700" s="90" t="s">
        <v>8750</v>
      </c>
      <c r="C5700" s="90" t="s">
        <v>4406</v>
      </c>
      <c r="D5700" s="90" t="s">
        <v>19074</v>
      </c>
      <c r="E5700" s="90" t="s">
        <v>3237</v>
      </c>
      <c r="F5700" s="90" t="s">
        <v>19075</v>
      </c>
      <c r="G5700" s="90" t="s">
        <v>19076</v>
      </c>
      <c r="H5700" s="90" t="s">
        <v>1115</v>
      </c>
      <c r="I5700" s="90" t="s">
        <v>400</v>
      </c>
      <c r="J5700" s="116">
        <v>737</v>
      </c>
      <c r="K5700" s="90" t="s">
        <v>1963</v>
      </c>
      <c r="L5700" s="90" t="s">
        <v>591</v>
      </c>
      <c r="M5700" s="90"/>
    </row>
    <row r="5701" spans="1:13" x14ac:dyDescent="0.2">
      <c r="A5701" s="116">
        <v>18716</v>
      </c>
      <c r="B5701" s="90" t="s">
        <v>8750</v>
      </c>
      <c r="C5701" s="90" t="s">
        <v>1584</v>
      </c>
      <c r="D5701" s="90" t="s">
        <v>1585</v>
      </c>
      <c r="E5701" s="90" t="s">
        <v>2464</v>
      </c>
      <c r="F5701" s="90" t="s">
        <v>6386</v>
      </c>
      <c r="G5701" s="90" t="s">
        <v>19077</v>
      </c>
      <c r="H5701" s="90" t="s">
        <v>1253</v>
      </c>
      <c r="I5701" s="90" t="s">
        <v>1215</v>
      </c>
      <c r="J5701" s="116">
        <v>306</v>
      </c>
      <c r="K5701" s="90" t="s">
        <v>1963</v>
      </c>
      <c r="L5701" s="90" t="s">
        <v>602</v>
      </c>
      <c r="M5701" s="90"/>
    </row>
    <row r="5702" spans="1:13" x14ac:dyDescent="0.2">
      <c r="A5702" s="116">
        <v>18694</v>
      </c>
      <c r="B5702" s="90" t="s">
        <v>8750</v>
      </c>
      <c r="C5702" s="90" t="s">
        <v>954</v>
      </c>
      <c r="D5702" s="90" t="s">
        <v>6389</v>
      </c>
      <c r="E5702" s="90" t="s">
        <v>6390</v>
      </c>
      <c r="F5702" s="90" t="s">
        <v>6391</v>
      </c>
      <c r="G5702" s="90" t="s">
        <v>13949</v>
      </c>
      <c r="H5702" s="90" t="s">
        <v>1253</v>
      </c>
      <c r="I5702" s="90" t="s">
        <v>979</v>
      </c>
      <c r="J5702" s="116">
        <v>634</v>
      </c>
      <c r="K5702" s="90" t="s">
        <v>1963</v>
      </c>
      <c r="L5702" s="90" t="s">
        <v>593</v>
      </c>
      <c r="M5702" s="90"/>
    </row>
    <row r="5703" spans="1:13" x14ac:dyDescent="0.2">
      <c r="A5703" s="116">
        <v>18674</v>
      </c>
      <c r="B5703" s="90" t="s">
        <v>10851</v>
      </c>
      <c r="C5703" s="90" t="s">
        <v>6243</v>
      </c>
      <c r="D5703" s="90" t="s">
        <v>1778</v>
      </c>
      <c r="E5703" s="90" t="s">
        <v>7342</v>
      </c>
      <c r="F5703" s="90" t="s">
        <v>8586</v>
      </c>
      <c r="G5703" s="90" t="s">
        <v>19078</v>
      </c>
      <c r="H5703" s="90" t="s">
        <v>1115</v>
      </c>
      <c r="I5703" s="90" t="s">
        <v>799</v>
      </c>
      <c r="J5703" s="116">
        <v>10414</v>
      </c>
      <c r="K5703" s="90" t="s">
        <v>1963</v>
      </c>
      <c r="L5703" s="90" t="s">
        <v>520</v>
      </c>
      <c r="M5703" s="90"/>
    </row>
    <row r="5704" spans="1:13" x14ac:dyDescent="0.2">
      <c r="A5704" s="116">
        <v>18657</v>
      </c>
      <c r="B5704" s="90" t="s">
        <v>10851</v>
      </c>
      <c r="C5704" s="90" t="s">
        <v>81</v>
      </c>
      <c r="D5704" s="90" t="s">
        <v>69</v>
      </c>
      <c r="E5704" s="90" t="s">
        <v>6396</v>
      </c>
      <c r="F5704" s="90" t="s">
        <v>2388</v>
      </c>
      <c r="G5704" s="90" t="s">
        <v>19079</v>
      </c>
      <c r="H5704" s="90" t="s">
        <v>1253</v>
      </c>
      <c r="I5704" s="90" t="s">
        <v>377</v>
      </c>
      <c r="J5704" s="116">
        <v>674</v>
      </c>
      <c r="K5704" s="90" t="s">
        <v>1963</v>
      </c>
      <c r="L5704" s="90" t="s">
        <v>184</v>
      </c>
      <c r="M5704" s="90"/>
    </row>
    <row r="5705" spans="1:13" x14ac:dyDescent="0.2">
      <c r="A5705" s="116">
        <v>18657</v>
      </c>
      <c r="B5705" s="90" t="s">
        <v>10851</v>
      </c>
      <c r="C5705" s="90" t="s">
        <v>81</v>
      </c>
      <c r="D5705" s="90" t="s">
        <v>69</v>
      </c>
      <c r="E5705" s="90" t="s">
        <v>6396</v>
      </c>
      <c r="F5705" s="90" t="s">
        <v>2388</v>
      </c>
      <c r="G5705" s="90" t="s">
        <v>19080</v>
      </c>
      <c r="H5705" s="90" t="s">
        <v>1115</v>
      </c>
      <c r="I5705" s="90" t="s">
        <v>377</v>
      </c>
      <c r="J5705" s="116">
        <v>674</v>
      </c>
      <c r="K5705" s="90" t="s">
        <v>1963</v>
      </c>
      <c r="L5705" s="90" t="s">
        <v>184</v>
      </c>
      <c r="M5705" s="90"/>
    </row>
    <row r="5706" spans="1:13" x14ac:dyDescent="0.2">
      <c r="A5706" s="116">
        <v>18626</v>
      </c>
      <c r="B5706" s="90" t="s">
        <v>8750</v>
      </c>
      <c r="C5706" s="90" t="s">
        <v>1581</v>
      </c>
      <c r="D5706" s="90" t="s">
        <v>1582</v>
      </c>
      <c r="E5706" s="90" t="s">
        <v>8587</v>
      </c>
      <c r="F5706" s="90" t="s">
        <v>8588</v>
      </c>
      <c r="G5706" s="90" t="s">
        <v>19081</v>
      </c>
      <c r="H5706" s="90" t="s">
        <v>1251</v>
      </c>
      <c r="I5706" s="90" t="s">
        <v>928</v>
      </c>
      <c r="J5706" s="116">
        <v>109</v>
      </c>
      <c r="K5706" s="90" t="s">
        <v>1963</v>
      </c>
      <c r="L5706" s="90" t="s">
        <v>585</v>
      </c>
      <c r="M5706" s="90"/>
    </row>
    <row r="5707" spans="1:13" x14ac:dyDescent="0.2">
      <c r="A5707" s="116">
        <v>18626</v>
      </c>
      <c r="B5707" s="90" t="s">
        <v>8750</v>
      </c>
      <c r="C5707" s="90" t="s">
        <v>1581</v>
      </c>
      <c r="D5707" s="90" t="s">
        <v>1582</v>
      </c>
      <c r="E5707" s="90" t="s">
        <v>8587</v>
      </c>
      <c r="F5707" s="90" t="s">
        <v>8588</v>
      </c>
      <c r="G5707" s="90" t="s">
        <v>19082</v>
      </c>
      <c r="H5707" s="90" t="s">
        <v>1115</v>
      </c>
      <c r="I5707" s="90" t="s">
        <v>928</v>
      </c>
      <c r="J5707" s="116">
        <v>109</v>
      </c>
      <c r="K5707" s="90" t="s">
        <v>1963</v>
      </c>
      <c r="L5707" s="90" t="s">
        <v>585</v>
      </c>
      <c r="M5707" s="90"/>
    </row>
    <row r="5708" spans="1:13" x14ac:dyDescent="0.2">
      <c r="A5708" s="116">
        <v>18618</v>
      </c>
      <c r="B5708" s="90" t="s">
        <v>8750</v>
      </c>
      <c r="C5708" s="90" t="s">
        <v>1882</v>
      </c>
      <c r="D5708" s="90" t="s">
        <v>6401</v>
      </c>
      <c r="E5708" s="90" t="s">
        <v>6402</v>
      </c>
      <c r="F5708" s="90" t="s">
        <v>6403</v>
      </c>
      <c r="G5708" s="90" t="s">
        <v>19083</v>
      </c>
      <c r="H5708" s="90" t="s">
        <v>1252</v>
      </c>
      <c r="I5708" s="90" t="s">
        <v>1124</v>
      </c>
      <c r="J5708" s="116">
        <v>175</v>
      </c>
      <c r="K5708" s="90" t="s">
        <v>1963</v>
      </c>
      <c r="L5708" s="90" t="s">
        <v>520</v>
      </c>
      <c r="M5708" s="90"/>
    </row>
    <row r="5709" spans="1:13" x14ac:dyDescent="0.2">
      <c r="A5709" s="116">
        <v>18618</v>
      </c>
      <c r="B5709" s="90" t="s">
        <v>8750</v>
      </c>
      <c r="C5709" s="90" t="s">
        <v>1882</v>
      </c>
      <c r="D5709" s="90" t="s">
        <v>6401</v>
      </c>
      <c r="E5709" s="90" t="s">
        <v>6402</v>
      </c>
      <c r="F5709" s="90" t="s">
        <v>6403</v>
      </c>
      <c r="G5709" s="90" t="s">
        <v>19084</v>
      </c>
      <c r="H5709" s="90" t="s">
        <v>1115</v>
      </c>
      <c r="I5709" s="90" t="s">
        <v>1124</v>
      </c>
      <c r="J5709" s="116">
        <v>175</v>
      </c>
      <c r="K5709" s="90" t="s">
        <v>1963</v>
      </c>
      <c r="L5709" s="90" t="s">
        <v>520</v>
      </c>
      <c r="M5709" s="90"/>
    </row>
    <row r="5710" spans="1:13" x14ac:dyDescent="0.2">
      <c r="A5710" s="116">
        <v>18529</v>
      </c>
      <c r="B5710" s="90" t="s">
        <v>8750</v>
      </c>
      <c r="C5710" s="90" t="s">
        <v>1720</v>
      </c>
      <c r="D5710" s="90" t="s">
        <v>31</v>
      </c>
      <c r="E5710" s="90" t="s">
        <v>6416</v>
      </c>
      <c r="F5710" s="90" t="s">
        <v>6417</v>
      </c>
      <c r="G5710" s="90" t="s">
        <v>19085</v>
      </c>
      <c r="H5710" s="90" t="s">
        <v>1115</v>
      </c>
      <c r="I5710" s="90" t="s">
        <v>1066</v>
      </c>
      <c r="J5710" s="116">
        <v>543</v>
      </c>
      <c r="K5710" s="90" t="s">
        <v>1963</v>
      </c>
      <c r="L5710" s="90" t="s">
        <v>602</v>
      </c>
      <c r="M5710" s="90"/>
    </row>
    <row r="5711" spans="1:13" x14ac:dyDescent="0.2">
      <c r="A5711" s="116">
        <v>18487</v>
      </c>
      <c r="B5711" s="90" t="s">
        <v>8750</v>
      </c>
      <c r="C5711" s="90" t="s">
        <v>6421</v>
      </c>
      <c r="D5711" s="90" t="s">
        <v>6422</v>
      </c>
      <c r="E5711" s="90" t="s">
        <v>24</v>
      </c>
      <c r="F5711" s="90" t="s">
        <v>6423</v>
      </c>
      <c r="G5711" s="90" t="s">
        <v>19086</v>
      </c>
      <c r="H5711" s="90" t="s">
        <v>1253</v>
      </c>
      <c r="I5711" s="90" t="s">
        <v>985</v>
      </c>
      <c r="J5711" s="116">
        <v>673</v>
      </c>
      <c r="K5711" s="90" t="s">
        <v>1963</v>
      </c>
      <c r="L5711" s="90" t="s">
        <v>583</v>
      </c>
      <c r="M5711" s="90"/>
    </row>
    <row r="5712" spans="1:13" x14ac:dyDescent="0.2">
      <c r="A5712" s="116">
        <v>18486</v>
      </c>
      <c r="B5712" s="90" t="s">
        <v>8750</v>
      </c>
      <c r="C5712" s="90" t="s">
        <v>2965</v>
      </c>
      <c r="D5712" s="90" t="s">
        <v>924</v>
      </c>
      <c r="E5712" s="90" t="s">
        <v>58</v>
      </c>
      <c r="F5712" s="90" t="s">
        <v>5033</v>
      </c>
      <c r="G5712" s="90" t="s">
        <v>19087</v>
      </c>
      <c r="H5712" s="90" t="s">
        <v>1253</v>
      </c>
      <c r="I5712" s="90" t="s">
        <v>2116</v>
      </c>
      <c r="J5712" s="116">
        <v>10463</v>
      </c>
      <c r="K5712" s="90" t="s">
        <v>1963</v>
      </c>
      <c r="L5712" s="90" t="s">
        <v>583</v>
      </c>
      <c r="M5712" s="90"/>
    </row>
    <row r="5713" spans="1:13" x14ac:dyDescent="0.2">
      <c r="A5713" s="116">
        <v>18429</v>
      </c>
      <c r="B5713" s="90" t="s">
        <v>8750</v>
      </c>
      <c r="C5713" s="90" t="s">
        <v>1541</v>
      </c>
      <c r="D5713" s="90" t="s">
        <v>6434</v>
      </c>
      <c r="E5713" s="90" t="s">
        <v>107</v>
      </c>
      <c r="F5713" s="90" t="s">
        <v>6435</v>
      </c>
      <c r="G5713" s="90" t="s">
        <v>19088</v>
      </c>
      <c r="H5713" s="90" t="s">
        <v>1115</v>
      </c>
      <c r="I5713" s="90" t="s">
        <v>1049</v>
      </c>
      <c r="J5713" s="116">
        <v>337</v>
      </c>
      <c r="K5713" s="90" t="s">
        <v>1963</v>
      </c>
      <c r="L5713" s="90" t="s">
        <v>585</v>
      </c>
      <c r="M5713" s="90"/>
    </row>
    <row r="5714" spans="1:13" x14ac:dyDescent="0.2">
      <c r="A5714" s="116">
        <v>18423</v>
      </c>
      <c r="B5714" s="90" t="s">
        <v>8750</v>
      </c>
      <c r="C5714" s="90" t="s">
        <v>1880</v>
      </c>
      <c r="D5714" s="90" t="s">
        <v>1881</v>
      </c>
      <c r="E5714" s="90" t="s">
        <v>5839</v>
      </c>
      <c r="F5714" s="90" t="s">
        <v>6436</v>
      </c>
      <c r="G5714" s="90" t="s">
        <v>19089</v>
      </c>
      <c r="H5714" s="90" t="s">
        <v>1253</v>
      </c>
      <c r="I5714" s="90" t="s">
        <v>990</v>
      </c>
      <c r="J5714" s="116">
        <v>736</v>
      </c>
      <c r="K5714" s="90" t="s">
        <v>1963</v>
      </c>
      <c r="L5714" s="90" t="s">
        <v>587</v>
      </c>
      <c r="M5714" s="90"/>
    </row>
    <row r="5715" spans="1:13" x14ac:dyDescent="0.2">
      <c r="A5715" s="116">
        <v>18404</v>
      </c>
      <c r="B5715" s="90" t="s">
        <v>8750</v>
      </c>
      <c r="C5715" s="90" t="s">
        <v>1579</v>
      </c>
      <c r="D5715" s="90" t="s">
        <v>69</v>
      </c>
      <c r="E5715" s="90" t="s">
        <v>6442</v>
      </c>
      <c r="F5715" s="90" t="s">
        <v>6443</v>
      </c>
      <c r="G5715" s="90" t="s">
        <v>19090</v>
      </c>
      <c r="H5715" s="90" t="s">
        <v>1115</v>
      </c>
      <c r="I5715" s="90" t="s">
        <v>1165</v>
      </c>
      <c r="J5715" s="116">
        <v>10084</v>
      </c>
      <c r="K5715" s="90" t="s">
        <v>1963</v>
      </c>
      <c r="L5715" s="90" t="s">
        <v>585</v>
      </c>
      <c r="M5715" s="90"/>
    </row>
    <row r="5716" spans="1:13" x14ac:dyDescent="0.2">
      <c r="A5716" s="116">
        <v>18404</v>
      </c>
      <c r="B5716" s="90" t="s">
        <v>8750</v>
      </c>
      <c r="C5716" s="90" t="s">
        <v>1579</v>
      </c>
      <c r="D5716" s="90" t="s">
        <v>69</v>
      </c>
      <c r="E5716" s="90" t="s">
        <v>6442</v>
      </c>
      <c r="F5716" s="90" t="s">
        <v>6443</v>
      </c>
      <c r="G5716" s="90" t="s">
        <v>19091</v>
      </c>
      <c r="H5716" s="90" t="s">
        <v>1253</v>
      </c>
      <c r="I5716" s="90" t="s">
        <v>1165</v>
      </c>
      <c r="J5716" s="116">
        <v>10084</v>
      </c>
      <c r="K5716" s="90" t="s">
        <v>1963</v>
      </c>
      <c r="L5716" s="90" t="s">
        <v>585</v>
      </c>
      <c r="M5716" s="90"/>
    </row>
    <row r="5717" spans="1:13" x14ac:dyDescent="0.2">
      <c r="A5717" s="116">
        <v>18389</v>
      </c>
      <c r="B5717" s="90" t="s">
        <v>8750</v>
      </c>
      <c r="C5717" s="90" t="s">
        <v>69</v>
      </c>
      <c r="D5717" s="90" t="s">
        <v>84</v>
      </c>
      <c r="E5717" s="90" t="s">
        <v>6452</v>
      </c>
      <c r="F5717" s="90" t="s">
        <v>6453</v>
      </c>
      <c r="G5717" s="90" t="s">
        <v>19092</v>
      </c>
      <c r="H5717" s="90" t="s">
        <v>1253</v>
      </c>
      <c r="I5717" s="90" t="s">
        <v>327</v>
      </c>
      <c r="J5717" s="116">
        <v>504</v>
      </c>
      <c r="K5717" s="90" t="s">
        <v>1963</v>
      </c>
      <c r="L5717" s="90" t="s">
        <v>593</v>
      </c>
      <c r="M5717" s="90"/>
    </row>
    <row r="5718" spans="1:13" x14ac:dyDescent="0.2">
      <c r="A5718" s="116">
        <v>18334</v>
      </c>
      <c r="B5718" s="90" t="s">
        <v>8750</v>
      </c>
      <c r="C5718" s="90" t="s">
        <v>1718</v>
      </c>
      <c r="D5718" s="90" t="s">
        <v>27</v>
      </c>
      <c r="E5718" s="90" t="s">
        <v>58</v>
      </c>
      <c r="F5718" s="90" t="s">
        <v>6459</v>
      </c>
      <c r="G5718" s="90" t="s">
        <v>19093</v>
      </c>
      <c r="H5718" s="90" t="s">
        <v>1115</v>
      </c>
      <c r="I5718" s="90" t="s">
        <v>985</v>
      </c>
      <c r="J5718" s="116">
        <v>673</v>
      </c>
      <c r="K5718" s="90" t="s">
        <v>1963</v>
      </c>
      <c r="L5718" s="90" t="s">
        <v>583</v>
      </c>
      <c r="M5718" s="90"/>
    </row>
    <row r="5719" spans="1:13" x14ac:dyDescent="0.2">
      <c r="A5719" s="116">
        <v>18292</v>
      </c>
      <c r="B5719" s="90" t="s">
        <v>8750</v>
      </c>
      <c r="C5719" s="90" t="s">
        <v>21</v>
      </c>
      <c r="D5719" s="90" t="s">
        <v>21</v>
      </c>
      <c r="E5719" s="90" t="s">
        <v>76</v>
      </c>
      <c r="F5719" s="90" t="s">
        <v>8589</v>
      </c>
      <c r="G5719" s="90" t="s">
        <v>19094</v>
      </c>
      <c r="H5719" s="90" t="s">
        <v>1115</v>
      </c>
      <c r="I5719" s="90" t="s">
        <v>1126</v>
      </c>
      <c r="J5719" s="116">
        <v>128</v>
      </c>
      <c r="K5719" s="90" t="s">
        <v>1963</v>
      </c>
      <c r="L5719" s="90" t="s">
        <v>587</v>
      </c>
      <c r="M5719" s="90"/>
    </row>
    <row r="5720" spans="1:13" x14ac:dyDescent="0.2">
      <c r="A5720" s="116">
        <v>18232</v>
      </c>
      <c r="B5720" s="90" t="s">
        <v>8750</v>
      </c>
      <c r="C5720" s="90" t="s">
        <v>125</v>
      </c>
      <c r="D5720" s="90" t="s">
        <v>704</v>
      </c>
      <c r="E5720" s="90" t="s">
        <v>182</v>
      </c>
      <c r="F5720" s="90" t="s">
        <v>6476</v>
      </c>
      <c r="G5720" s="90" t="s">
        <v>19095</v>
      </c>
      <c r="H5720" s="90" t="s">
        <v>1115</v>
      </c>
      <c r="I5720" s="90" t="s">
        <v>921</v>
      </c>
      <c r="J5720" s="116">
        <v>78</v>
      </c>
      <c r="K5720" s="90" t="s">
        <v>1963</v>
      </c>
      <c r="L5720" s="90" t="s">
        <v>583</v>
      </c>
      <c r="M5720" s="90"/>
    </row>
    <row r="5721" spans="1:13" x14ac:dyDescent="0.2">
      <c r="A5721" s="116">
        <v>18229</v>
      </c>
      <c r="B5721" s="90" t="s">
        <v>8750</v>
      </c>
      <c r="C5721" s="90" t="s">
        <v>8590</v>
      </c>
      <c r="D5721" s="90" t="s">
        <v>8591</v>
      </c>
      <c r="E5721" s="90" t="s">
        <v>107</v>
      </c>
      <c r="F5721" s="90" t="s">
        <v>8592</v>
      </c>
      <c r="G5721" s="90" t="s">
        <v>19096</v>
      </c>
      <c r="H5721" s="90" t="s">
        <v>1115</v>
      </c>
      <c r="I5721" s="90" t="s">
        <v>1153</v>
      </c>
      <c r="J5721" s="116">
        <v>444</v>
      </c>
      <c r="K5721" s="90" t="s">
        <v>1963</v>
      </c>
      <c r="L5721" s="90" t="s">
        <v>520</v>
      </c>
      <c r="M5721" s="90"/>
    </row>
    <row r="5722" spans="1:13" x14ac:dyDescent="0.2">
      <c r="A5722" s="116">
        <v>18228</v>
      </c>
      <c r="B5722" s="90" t="s">
        <v>8750</v>
      </c>
      <c r="C5722" s="90" t="s">
        <v>46</v>
      </c>
      <c r="D5722" s="90" t="s">
        <v>1576</v>
      </c>
      <c r="E5722" s="90" t="s">
        <v>110</v>
      </c>
      <c r="F5722" s="90" t="s">
        <v>6477</v>
      </c>
      <c r="G5722" s="90" t="s">
        <v>19097</v>
      </c>
      <c r="H5722" s="90" t="s">
        <v>1115</v>
      </c>
      <c r="I5722" s="90" t="s">
        <v>955</v>
      </c>
      <c r="J5722" s="116">
        <v>331</v>
      </c>
      <c r="K5722" s="90" t="s">
        <v>1963</v>
      </c>
      <c r="L5722" s="90" t="s">
        <v>588</v>
      </c>
      <c r="M5722" s="90"/>
    </row>
    <row r="5723" spans="1:13" x14ac:dyDescent="0.2">
      <c r="A5723" s="116">
        <v>18130</v>
      </c>
      <c r="B5723" s="90" t="s">
        <v>8750</v>
      </c>
      <c r="C5723" s="90" t="s">
        <v>2042</v>
      </c>
      <c r="D5723" s="90" t="s">
        <v>84</v>
      </c>
      <c r="E5723" s="90" t="s">
        <v>5627</v>
      </c>
      <c r="F5723" s="90" t="s">
        <v>16680</v>
      </c>
      <c r="G5723" s="90" t="s">
        <v>19098</v>
      </c>
      <c r="H5723" s="90" t="s">
        <v>1253</v>
      </c>
      <c r="I5723" s="90" t="s">
        <v>8802</v>
      </c>
      <c r="J5723" s="116">
        <v>10214</v>
      </c>
      <c r="K5723" s="90" t="s">
        <v>1963</v>
      </c>
      <c r="L5723" s="90" t="s">
        <v>591</v>
      </c>
      <c r="M5723" s="90"/>
    </row>
    <row r="5724" spans="1:13" x14ac:dyDescent="0.2">
      <c r="A5724" s="116">
        <v>18130</v>
      </c>
      <c r="B5724" s="90" t="s">
        <v>8750</v>
      </c>
      <c r="C5724" s="90" t="s">
        <v>2042</v>
      </c>
      <c r="D5724" s="90" t="s">
        <v>84</v>
      </c>
      <c r="E5724" s="90" t="s">
        <v>5627</v>
      </c>
      <c r="F5724" s="90" t="s">
        <v>16680</v>
      </c>
      <c r="G5724" s="90" t="s">
        <v>19099</v>
      </c>
      <c r="H5724" s="90" t="s">
        <v>1115</v>
      </c>
      <c r="I5724" s="90" t="s">
        <v>8802</v>
      </c>
      <c r="J5724" s="116">
        <v>10214</v>
      </c>
      <c r="K5724" s="90" t="s">
        <v>1963</v>
      </c>
      <c r="L5724" s="90" t="s">
        <v>591</v>
      </c>
      <c r="M5724" s="90"/>
    </row>
    <row r="5725" spans="1:13" x14ac:dyDescent="0.2">
      <c r="A5725" s="116">
        <v>18014</v>
      </c>
      <c r="B5725" s="90" t="s">
        <v>8750</v>
      </c>
      <c r="C5725" s="90" t="s">
        <v>4385</v>
      </c>
      <c r="D5725" s="90" t="s">
        <v>100</v>
      </c>
      <c r="E5725" s="90" t="s">
        <v>1029</v>
      </c>
      <c r="F5725" s="90" t="s">
        <v>6498</v>
      </c>
      <c r="G5725" s="90" t="s">
        <v>19100</v>
      </c>
      <c r="H5725" s="90" t="s">
        <v>1115</v>
      </c>
      <c r="I5725" s="90" t="s">
        <v>1189</v>
      </c>
      <c r="J5725" s="116">
        <v>10014</v>
      </c>
      <c r="K5725" s="90" t="s">
        <v>1963</v>
      </c>
      <c r="L5725" s="90" t="s">
        <v>185</v>
      </c>
      <c r="M5725" s="90"/>
    </row>
    <row r="5726" spans="1:13" x14ac:dyDescent="0.2">
      <c r="A5726" s="116">
        <v>18013</v>
      </c>
      <c r="B5726" s="90" t="s">
        <v>8750</v>
      </c>
      <c r="C5726" s="90" t="s">
        <v>84</v>
      </c>
      <c r="D5726" s="90" t="s">
        <v>91</v>
      </c>
      <c r="E5726" s="90" t="s">
        <v>6499</v>
      </c>
      <c r="F5726" s="90" t="s">
        <v>6500</v>
      </c>
      <c r="G5726" s="90" t="s">
        <v>19101</v>
      </c>
      <c r="H5726" s="90" t="s">
        <v>1115</v>
      </c>
      <c r="I5726" s="90" t="s">
        <v>673</v>
      </c>
      <c r="J5726" s="116">
        <v>10202</v>
      </c>
      <c r="K5726" s="90" t="s">
        <v>1963</v>
      </c>
      <c r="L5726" s="90" t="s">
        <v>583</v>
      </c>
      <c r="M5726" s="90"/>
    </row>
    <row r="5727" spans="1:13" x14ac:dyDescent="0.2">
      <c r="A5727" s="116">
        <v>17979</v>
      </c>
      <c r="B5727" s="90" t="s">
        <v>8750</v>
      </c>
      <c r="C5727" s="90" t="s">
        <v>6503</v>
      </c>
      <c r="D5727" s="90" t="s">
        <v>6504</v>
      </c>
      <c r="E5727" s="90" t="s">
        <v>2229</v>
      </c>
      <c r="F5727" s="90" t="s">
        <v>5593</v>
      </c>
      <c r="G5727" s="90" t="s">
        <v>19102</v>
      </c>
      <c r="H5727" s="90" t="s">
        <v>1253</v>
      </c>
      <c r="I5727" s="90" t="s">
        <v>1229</v>
      </c>
      <c r="J5727" s="116">
        <v>404</v>
      </c>
      <c r="K5727" s="90" t="s">
        <v>1963</v>
      </c>
      <c r="L5727" s="90" t="s">
        <v>587</v>
      </c>
      <c r="M5727" s="90"/>
    </row>
    <row r="5728" spans="1:13" x14ac:dyDescent="0.2">
      <c r="A5728" s="116">
        <v>17970</v>
      </c>
      <c r="B5728" s="90" t="s">
        <v>8750</v>
      </c>
      <c r="C5728" s="90" t="s">
        <v>1573</v>
      </c>
      <c r="D5728" s="90" t="s">
        <v>79</v>
      </c>
      <c r="E5728" s="90" t="s">
        <v>6505</v>
      </c>
      <c r="F5728" s="90" t="s">
        <v>6506</v>
      </c>
      <c r="G5728" s="90" t="s">
        <v>19103</v>
      </c>
      <c r="H5728" s="90" t="s">
        <v>1115</v>
      </c>
      <c r="I5728" s="90" t="s">
        <v>1032</v>
      </c>
      <c r="J5728" s="116">
        <v>10224</v>
      </c>
      <c r="K5728" s="90" t="s">
        <v>1963</v>
      </c>
      <c r="L5728" s="90" t="s">
        <v>585</v>
      </c>
      <c r="M5728" s="90"/>
    </row>
    <row r="5729" spans="1:13" x14ac:dyDescent="0.2">
      <c r="A5729" s="116">
        <v>17950</v>
      </c>
      <c r="B5729" s="90" t="s">
        <v>8750</v>
      </c>
      <c r="C5729" s="90" t="s">
        <v>19104</v>
      </c>
      <c r="D5729" s="90" t="s">
        <v>29</v>
      </c>
      <c r="E5729" s="90" t="s">
        <v>1271</v>
      </c>
      <c r="F5729" s="90" t="s">
        <v>19105</v>
      </c>
      <c r="G5729" s="90" t="s">
        <v>19106</v>
      </c>
      <c r="H5729" s="90" t="s">
        <v>1115</v>
      </c>
      <c r="I5729" s="90" t="s">
        <v>974</v>
      </c>
      <c r="J5729" s="116">
        <v>538</v>
      </c>
      <c r="K5729" s="90" t="s">
        <v>1963</v>
      </c>
      <c r="L5729" s="90" t="s">
        <v>587</v>
      </c>
      <c r="M5729" s="90"/>
    </row>
    <row r="5730" spans="1:13" x14ac:dyDescent="0.2">
      <c r="A5730" s="116">
        <v>17932</v>
      </c>
      <c r="B5730" s="90" t="s">
        <v>8750</v>
      </c>
      <c r="C5730" s="90" t="s">
        <v>46</v>
      </c>
      <c r="D5730" s="90" t="s">
        <v>84</v>
      </c>
      <c r="E5730" s="90" t="s">
        <v>6509</v>
      </c>
      <c r="F5730" s="90" t="s">
        <v>6510</v>
      </c>
      <c r="G5730" s="90" t="s">
        <v>19107</v>
      </c>
      <c r="H5730" s="90" t="s">
        <v>1115</v>
      </c>
      <c r="I5730" s="90" t="s">
        <v>1244</v>
      </c>
      <c r="J5730" s="116">
        <v>10087</v>
      </c>
      <c r="K5730" s="90" t="s">
        <v>1963</v>
      </c>
      <c r="L5730" s="90" t="s">
        <v>591</v>
      </c>
      <c r="M5730" s="90"/>
    </row>
    <row r="5731" spans="1:13" x14ac:dyDescent="0.2">
      <c r="A5731" s="116">
        <v>17927</v>
      </c>
      <c r="B5731" s="90" t="s">
        <v>8750</v>
      </c>
      <c r="C5731" s="90" t="s">
        <v>101</v>
      </c>
      <c r="D5731" s="90" t="s">
        <v>1571</v>
      </c>
      <c r="E5731" s="90" t="s">
        <v>6511</v>
      </c>
      <c r="F5731" s="90" t="s">
        <v>6512</v>
      </c>
      <c r="G5731" s="90" t="s">
        <v>19108</v>
      </c>
      <c r="H5731" s="90" t="s">
        <v>1115</v>
      </c>
      <c r="I5731" s="90" t="s">
        <v>1014</v>
      </c>
      <c r="J5731" s="116">
        <v>10141</v>
      </c>
      <c r="K5731" s="90" t="s">
        <v>1963</v>
      </c>
      <c r="L5731" s="90" t="s">
        <v>585</v>
      </c>
      <c r="M5731" s="90"/>
    </row>
    <row r="5732" spans="1:13" x14ac:dyDescent="0.2">
      <c r="A5732" s="116">
        <v>17926</v>
      </c>
      <c r="B5732" s="90" t="s">
        <v>8750</v>
      </c>
      <c r="C5732" s="90" t="s">
        <v>4595</v>
      </c>
      <c r="D5732" s="90" t="s">
        <v>1660</v>
      </c>
      <c r="E5732" s="90" t="s">
        <v>57</v>
      </c>
      <c r="F5732" s="90" t="s">
        <v>6513</v>
      </c>
      <c r="G5732" s="90" t="s">
        <v>19109</v>
      </c>
      <c r="H5732" s="90" t="s">
        <v>1115</v>
      </c>
      <c r="I5732" s="90" t="s">
        <v>2098</v>
      </c>
      <c r="J5732" s="116">
        <v>323</v>
      </c>
      <c r="K5732" s="90" t="s">
        <v>1963</v>
      </c>
      <c r="L5732" s="90" t="s">
        <v>591</v>
      </c>
      <c r="M5732" s="90"/>
    </row>
    <row r="5733" spans="1:13" x14ac:dyDescent="0.2">
      <c r="A5733" s="116">
        <v>17903</v>
      </c>
      <c r="B5733" s="90" t="s">
        <v>8750</v>
      </c>
      <c r="C5733" s="90" t="s">
        <v>1879</v>
      </c>
      <c r="D5733" s="90" t="s">
        <v>1393</v>
      </c>
      <c r="E5733" s="90" t="s">
        <v>6514</v>
      </c>
      <c r="F5733" s="90" t="s">
        <v>6515</v>
      </c>
      <c r="G5733" s="90" t="s">
        <v>19110</v>
      </c>
      <c r="H5733" s="90" t="s">
        <v>1253</v>
      </c>
      <c r="I5733" s="90" t="s">
        <v>952</v>
      </c>
      <c r="J5733" s="116">
        <v>308</v>
      </c>
      <c r="K5733" s="90" t="s">
        <v>1963</v>
      </c>
      <c r="L5733" s="90" t="s">
        <v>591</v>
      </c>
      <c r="M5733" s="90"/>
    </row>
    <row r="5734" spans="1:13" x14ac:dyDescent="0.2">
      <c r="A5734" s="116">
        <v>17868</v>
      </c>
      <c r="B5734" s="90" t="s">
        <v>8750</v>
      </c>
      <c r="C5734" s="90" t="s">
        <v>1110</v>
      </c>
      <c r="D5734" s="90" t="s">
        <v>1570</v>
      </c>
      <c r="E5734" s="90" t="s">
        <v>23</v>
      </c>
      <c r="F5734" s="90" t="s">
        <v>6523</v>
      </c>
      <c r="G5734" s="90" t="s">
        <v>19111</v>
      </c>
      <c r="H5734" s="90" t="s">
        <v>1115</v>
      </c>
      <c r="I5734" s="90" t="s">
        <v>1001</v>
      </c>
      <c r="J5734" s="116">
        <v>10043</v>
      </c>
      <c r="K5734" s="90" t="s">
        <v>1963</v>
      </c>
      <c r="L5734" s="90" t="s">
        <v>591</v>
      </c>
      <c r="M5734" s="90"/>
    </row>
    <row r="5735" spans="1:13" x14ac:dyDescent="0.2">
      <c r="A5735" s="116">
        <v>17818</v>
      </c>
      <c r="B5735" s="90" t="s">
        <v>10851</v>
      </c>
      <c r="C5735" s="90" t="s">
        <v>26</v>
      </c>
      <c r="D5735" s="90" t="s">
        <v>46</v>
      </c>
      <c r="E5735" s="90" t="s">
        <v>6526</v>
      </c>
      <c r="F5735" s="90" t="s">
        <v>6527</v>
      </c>
      <c r="G5735" s="90" t="s">
        <v>19112</v>
      </c>
      <c r="H5735" s="90" t="s">
        <v>1252</v>
      </c>
      <c r="I5735" s="90" t="s">
        <v>377</v>
      </c>
      <c r="J5735" s="116">
        <v>674</v>
      </c>
      <c r="K5735" s="90" t="s">
        <v>1963</v>
      </c>
      <c r="L5735" s="90" t="s">
        <v>184</v>
      </c>
      <c r="M5735" s="90"/>
    </row>
    <row r="5736" spans="1:13" x14ac:dyDescent="0.2">
      <c r="A5736" s="116">
        <v>17756</v>
      </c>
      <c r="B5736" s="90" t="s">
        <v>10851</v>
      </c>
      <c r="C5736" s="90" t="s">
        <v>1534</v>
      </c>
      <c r="D5736" s="90" t="s">
        <v>1710</v>
      </c>
      <c r="E5736" s="90" t="s">
        <v>6540</v>
      </c>
      <c r="F5736" s="90" t="s">
        <v>6155</v>
      </c>
      <c r="G5736" s="90" t="s">
        <v>19113</v>
      </c>
      <c r="H5736" s="90" t="s">
        <v>1253</v>
      </c>
      <c r="I5736" s="90" t="s">
        <v>1206</v>
      </c>
      <c r="J5736" s="116">
        <v>10173</v>
      </c>
      <c r="K5736" s="90" t="s">
        <v>1963</v>
      </c>
      <c r="L5736" s="90" t="s">
        <v>587</v>
      </c>
      <c r="M5736" s="90"/>
    </row>
    <row r="5737" spans="1:13" x14ac:dyDescent="0.2">
      <c r="A5737" s="116">
        <v>17708</v>
      </c>
      <c r="B5737" s="90" t="s">
        <v>8750</v>
      </c>
      <c r="C5737" s="90" t="s">
        <v>1568</v>
      </c>
      <c r="D5737" s="90" t="s">
        <v>1569</v>
      </c>
      <c r="E5737" s="90" t="s">
        <v>3484</v>
      </c>
      <c r="F5737" s="90" t="s">
        <v>6547</v>
      </c>
      <c r="G5737" s="90" t="s">
        <v>19114</v>
      </c>
      <c r="H5737" s="90" t="s">
        <v>1115</v>
      </c>
      <c r="I5737" s="90" t="s">
        <v>1213</v>
      </c>
      <c r="J5737" s="116">
        <v>10149</v>
      </c>
      <c r="K5737" s="90" t="s">
        <v>1963</v>
      </c>
      <c r="L5737" s="90" t="s">
        <v>587</v>
      </c>
      <c r="M5737" s="90"/>
    </row>
    <row r="5738" spans="1:13" x14ac:dyDescent="0.2">
      <c r="A5738" s="116">
        <v>17702</v>
      </c>
      <c r="B5738" s="90" t="s">
        <v>8750</v>
      </c>
      <c r="C5738" s="90" t="s">
        <v>118</v>
      </c>
      <c r="D5738" s="90" t="s">
        <v>1878</v>
      </c>
      <c r="E5738" s="90" t="s">
        <v>4017</v>
      </c>
      <c r="F5738" s="90" t="s">
        <v>6548</v>
      </c>
      <c r="G5738" s="90" t="s">
        <v>19115</v>
      </c>
      <c r="H5738" s="90" t="s">
        <v>1253</v>
      </c>
      <c r="I5738" s="90" t="s">
        <v>974</v>
      </c>
      <c r="J5738" s="116">
        <v>538</v>
      </c>
      <c r="K5738" s="90" t="s">
        <v>1963</v>
      </c>
      <c r="L5738" s="90" t="s">
        <v>587</v>
      </c>
      <c r="M5738" s="90"/>
    </row>
    <row r="5739" spans="1:13" x14ac:dyDescent="0.2">
      <c r="A5739" s="116">
        <v>17588</v>
      </c>
      <c r="B5739" s="90" t="s">
        <v>8750</v>
      </c>
      <c r="C5739" s="90" t="s">
        <v>5903</v>
      </c>
      <c r="D5739" s="90" t="s">
        <v>5904</v>
      </c>
      <c r="E5739" s="90" t="s">
        <v>2037</v>
      </c>
      <c r="F5739" s="90" t="s">
        <v>2368</v>
      </c>
      <c r="G5739" s="90" t="s">
        <v>19116</v>
      </c>
      <c r="H5739" s="90" t="s">
        <v>1115</v>
      </c>
      <c r="I5739" s="90" t="s">
        <v>272</v>
      </c>
      <c r="J5739" s="116">
        <v>290</v>
      </c>
      <c r="K5739" s="90" t="s">
        <v>1963</v>
      </c>
      <c r="L5739" s="90" t="s">
        <v>587</v>
      </c>
      <c r="M5739" s="90"/>
    </row>
    <row r="5740" spans="1:13" x14ac:dyDescent="0.2">
      <c r="A5740" s="116">
        <v>17520</v>
      </c>
      <c r="B5740" s="90" t="s">
        <v>8750</v>
      </c>
      <c r="C5740" s="90" t="s">
        <v>1491</v>
      </c>
      <c r="D5740" s="90" t="s">
        <v>1877</v>
      </c>
      <c r="E5740" s="90" t="s">
        <v>1426</v>
      </c>
      <c r="F5740" s="90" t="s">
        <v>6565</v>
      </c>
      <c r="G5740" s="90" t="s">
        <v>19117</v>
      </c>
      <c r="H5740" s="90" t="s">
        <v>1253</v>
      </c>
      <c r="I5740" s="90" t="s">
        <v>354</v>
      </c>
      <c r="J5740" s="116">
        <v>598</v>
      </c>
      <c r="K5740" s="90" t="s">
        <v>1963</v>
      </c>
      <c r="L5740" s="90" t="s">
        <v>587</v>
      </c>
      <c r="M5740" s="90"/>
    </row>
    <row r="5741" spans="1:13" x14ac:dyDescent="0.2">
      <c r="A5741" s="116">
        <v>17514</v>
      </c>
      <c r="B5741" s="90" t="s">
        <v>8750</v>
      </c>
      <c r="C5741" s="90" t="s">
        <v>3309</v>
      </c>
      <c r="D5741" s="90" t="s">
        <v>8593</v>
      </c>
      <c r="E5741" s="90" t="s">
        <v>3004</v>
      </c>
      <c r="F5741" s="90" t="s">
        <v>8531</v>
      </c>
      <c r="G5741" s="90" t="s">
        <v>19118</v>
      </c>
      <c r="H5741" s="90" t="s">
        <v>1115</v>
      </c>
      <c r="I5741" s="90" t="s">
        <v>1154</v>
      </c>
      <c r="J5741" s="116">
        <v>256</v>
      </c>
      <c r="K5741" s="90" t="s">
        <v>1963</v>
      </c>
      <c r="L5741" s="90" t="s">
        <v>587</v>
      </c>
      <c r="M5741" s="90"/>
    </row>
    <row r="5742" spans="1:13" x14ac:dyDescent="0.2">
      <c r="A5742" s="116">
        <v>17459</v>
      </c>
      <c r="B5742" s="90" t="s">
        <v>8750</v>
      </c>
      <c r="C5742" s="90" t="s">
        <v>46</v>
      </c>
      <c r="D5742" s="90" t="s">
        <v>1876</v>
      </c>
      <c r="E5742" s="90" t="s">
        <v>5866</v>
      </c>
      <c r="F5742" s="90" t="s">
        <v>6570</v>
      </c>
      <c r="G5742" s="90" t="s">
        <v>19119</v>
      </c>
      <c r="H5742" s="90" t="s">
        <v>1253</v>
      </c>
      <c r="I5742" s="90" t="s">
        <v>1139</v>
      </c>
      <c r="J5742" s="116">
        <v>52</v>
      </c>
      <c r="K5742" s="90" t="s">
        <v>1963</v>
      </c>
      <c r="L5742" s="90" t="s">
        <v>598</v>
      </c>
      <c r="M5742" s="90"/>
    </row>
    <row r="5743" spans="1:13" x14ac:dyDescent="0.2">
      <c r="A5743" s="116">
        <v>17454</v>
      </c>
      <c r="B5743" s="90" t="s">
        <v>8750</v>
      </c>
      <c r="C5743" s="90" t="s">
        <v>1567</v>
      </c>
      <c r="D5743" s="90" t="s">
        <v>6571</v>
      </c>
      <c r="E5743" s="90" t="s">
        <v>6572</v>
      </c>
      <c r="F5743" s="90" t="s">
        <v>6573</v>
      </c>
      <c r="G5743" s="90" t="s">
        <v>19120</v>
      </c>
      <c r="H5743" s="90" t="s">
        <v>1253</v>
      </c>
      <c r="I5743" s="90" t="s">
        <v>912</v>
      </c>
      <c r="J5743" s="116">
        <v>33</v>
      </c>
      <c r="K5743" s="90" t="s">
        <v>1963</v>
      </c>
      <c r="L5743" s="90" t="s">
        <v>586</v>
      </c>
      <c r="M5743" s="90"/>
    </row>
    <row r="5744" spans="1:13" x14ac:dyDescent="0.2">
      <c r="A5744" s="116">
        <v>17449</v>
      </c>
      <c r="B5744" s="90" t="s">
        <v>8750</v>
      </c>
      <c r="C5744" s="90" t="s">
        <v>1582</v>
      </c>
      <c r="D5744" s="90" t="s">
        <v>1622</v>
      </c>
      <c r="E5744" s="90" t="s">
        <v>6575</v>
      </c>
      <c r="F5744" s="90" t="s">
        <v>6576</v>
      </c>
      <c r="G5744" s="90" t="s">
        <v>19121</v>
      </c>
      <c r="H5744" s="90" t="s">
        <v>1115</v>
      </c>
      <c r="I5744" s="90" t="s">
        <v>11275</v>
      </c>
      <c r="J5744" s="116">
        <v>10482</v>
      </c>
      <c r="K5744" s="90" t="s">
        <v>1963</v>
      </c>
      <c r="L5744" s="90" t="s">
        <v>586</v>
      </c>
      <c r="M5744" s="90"/>
    </row>
    <row r="5745" spans="1:13" x14ac:dyDescent="0.2">
      <c r="A5745" s="116">
        <v>17434</v>
      </c>
      <c r="B5745" s="90" t="s">
        <v>10851</v>
      </c>
      <c r="C5745" s="90" t="s">
        <v>1565</v>
      </c>
      <c r="D5745" s="90" t="s">
        <v>1566</v>
      </c>
      <c r="E5745" s="90" t="s">
        <v>6577</v>
      </c>
      <c r="F5745" s="90" t="s">
        <v>5113</v>
      </c>
      <c r="G5745" s="90" t="s">
        <v>19122</v>
      </c>
      <c r="H5745" s="90" t="s">
        <v>1115</v>
      </c>
      <c r="I5745" s="90" t="s">
        <v>1119</v>
      </c>
      <c r="J5745" s="116">
        <v>534</v>
      </c>
      <c r="K5745" s="90" t="s">
        <v>1963</v>
      </c>
      <c r="L5745" s="90" t="s">
        <v>520</v>
      </c>
      <c r="M5745" s="90"/>
    </row>
    <row r="5746" spans="1:13" x14ac:dyDescent="0.2">
      <c r="A5746" s="116">
        <v>17347</v>
      </c>
      <c r="B5746" s="90" t="s">
        <v>8750</v>
      </c>
      <c r="C5746" s="90" t="s">
        <v>87</v>
      </c>
      <c r="D5746" s="90" t="s">
        <v>111</v>
      </c>
      <c r="E5746" s="90" t="s">
        <v>3909</v>
      </c>
      <c r="F5746" s="90" t="s">
        <v>6502</v>
      </c>
      <c r="G5746" s="90" t="s">
        <v>19123</v>
      </c>
      <c r="H5746" s="90" t="s">
        <v>1115</v>
      </c>
      <c r="I5746" s="90" t="s">
        <v>1167</v>
      </c>
      <c r="J5746" s="116">
        <v>682</v>
      </c>
      <c r="K5746" s="90" t="s">
        <v>1963</v>
      </c>
      <c r="L5746" s="90" t="s">
        <v>520</v>
      </c>
      <c r="M5746" s="90"/>
    </row>
    <row r="5747" spans="1:13" x14ac:dyDescent="0.2">
      <c r="A5747" s="116">
        <v>17317</v>
      </c>
      <c r="B5747" s="90" t="s">
        <v>8750</v>
      </c>
      <c r="C5747" s="90" t="s">
        <v>1564</v>
      </c>
      <c r="D5747" s="90" t="s">
        <v>21</v>
      </c>
      <c r="E5747" s="90" t="s">
        <v>76</v>
      </c>
      <c r="F5747" s="90" t="s">
        <v>6587</v>
      </c>
      <c r="G5747" s="90" t="s">
        <v>19124</v>
      </c>
      <c r="H5747" s="90" t="s">
        <v>1115</v>
      </c>
      <c r="I5747" s="90" t="s">
        <v>1198</v>
      </c>
      <c r="J5747" s="116">
        <v>567</v>
      </c>
      <c r="K5747" s="90" t="s">
        <v>1963</v>
      </c>
      <c r="L5747" s="90" t="s">
        <v>520</v>
      </c>
      <c r="M5747" s="90"/>
    </row>
    <row r="5748" spans="1:13" x14ac:dyDescent="0.2">
      <c r="A5748" s="116">
        <v>17279</v>
      </c>
      <c r="B5748" s="90" t="s">
        <v>8750</v>
      </c>
      <c r="C5748" s="90" t="s">
        <v>1618</v>
      </c>
      <c r="D5748" s="90" t="s">
        <v>1875</v>
      </c>
      <c r="E5748" s="90" t="s">
        <v>54</v>
      </c>
      <c r="F5748" s="90" t="s">
        <v>6591</v>
      </c>
      <c r="G5748" s="90" t="s">
        <v>19125</v>
      </c>
      <c r="H5748" s="90" t="s">
        <v>1253</v>
      </c>
      <c r="I5748" s="90" t="s">
        <v>1219</v>
      </c>
      <c r="J5748" s="116">
        <v>10102</v>
      </c>
      <c r="K5748" s="90" t="s">
        <v>1963</v>
      </c>
      <c r="L5748" s="90" t="s">
        <v>586</v>
      </c>
      <c r="M5748" s="90"/>
    </row>
    <row r="5749" spans="1:13" x14ac:dyDescent="0.2">
      <c r="A5749" s="116">
        <v>17223</v>
      </c>
      <c r="B5749" s="90" t="s">
        <v>8750</v>
      </c>
      <c r="C5749" s="90" t="s">
        <v>3810</v>
      </c>
      <c r="D5749" s="90" t="s">
        <v>53</v>
      </c>
      <c r="E5749" s="90" t="s">
        <v>64</v>
      </c>
      <c r="F5749" s="90" t="s">
        <v>19126</v>
      </c>
      <c r="G5749" s="90" t="s">
        <v>19127</v>
      </c>
      <c r="H5749" s="90" t="s">
        <v>1253</v>
      </c>
      <c r="I5749" s="90" t="s">
        <v>1203</v>
      </c>
      <c r="J5749" s="116">
        <v>10055</v>
      </c>
      <c r="K5749" s="90" t="s">
        <v>1963</v>
      </c>
      <c r="L5749" s="90" t="s">
        <v>585</v>
      </c>
      <c r="M5749" s="90"/>
    </row>
    <row r="5750" spans="1:13" x14ac:dyDescent="0.2">
      <c r="A5750" s="116">
        <v>17118</v>
      </c>
      <c r="B5750" s="90" t="s">
        <v>10851</v>
      </c>
      <c r="C5750" s="90" t="s">
        <v>1562</v>
      </c>
      <c r="D5750" s="90" t="s">
        <v>1563</v>
      </c>
      <c r="E5750" s="90" t="s">
        <v>6599</v>
      </c>
      <c r="F5750" s="90" t="s">
        <v>6600</v>
      </c>
      <c r="G5750" s="90" t="s">
        <v>19128</v>
      </c>
      <c r="H5750" s="90" t="s">
        <v>1252</v>
      </c>
      <c r="I5750" s="90" t="s">
        <v>1152</v>
      </c>
      <c r="J5750" s="116">
        <v>62</v>
      </c>
      <c r="K5750" s="90" t="s">
        <v>1963</v>
      </c>
      <c r="L5750" s="90" t="s">
        <v>588</v>
      </c>
      <c r="M5750" s="90"/>
    </row>
    <row r="5751" spans="1:13" x14ac:dyDescent="0.2">
      <c r="A5751" s="116">
        <v>17113</v>
      </c>
      <c r="B5751" s="90" t="s">
        <v>10851</v>
      </c>
      <c r="C5751" s="90" t="s">
        <v>1874</v>
      </c>
      <c r="D5751" s="90" t="s">
        <v>16796</v>
      </c>
      <c r="E5751" s="90" t="s">
        <v>6601</v>
      </c>
      <c r="F5751" s="90" t="s">
        <v>6602</v>
      </c>
      <c r="G5751" s="90" t="s">
        <v>19129</v>
      </c>
      <c r="H5751" s="90" t="s">
        <v>1253</v>
      </c>
      <c r="I5751" s="90" t="s">
        <v>1129</v>
      </c>
      <c r="J5751" s="116">
        <v>10432</v>
      </c>
      <c r="K5751" s="90" t="s">
        <v>1963</v>
      </c>
      <c r="L5751" s="90" t="s">
        <v>591</v>
      </c>
      <c r="M5751" s="90"/>
    </row>
    <row r="5752" spans="1:13" x14ac:dyDescent="0.2">
      <c r="A5752" s="116">
        <v>17063</v>
      </c>
      <c r="B5752" s="90" t="s">
        <v>10851</v>
      </c>
      <c r="C5752" s="90" t="s">
        <v>161</v>
      </c>
      <c r="D5752" s="90" t="s">
        <v>138</v>
      </c>
      <c r="E5752" s="90" t="s">
        <v>3082</v>
      </c>
      <c r="F5752" s="90" t="s">
        <v>6604</v>
      </c>
      <c r="G5752" s="90" t="s">
        <v>19130</v>
      </c>
      <c r="H5752" s="90" t="s">
        <v>1115</v>
      </c>
      <c r="I5752" s="90" t="s">
        <v>1064</v>
      </c>
      <c r="J5752" s="116">
        <v>10132</v>
      </c>
      <c r="K5752" s="90" t="s">
        <v>1963</v>
      </c>
      <c r="L5752" s="90" t="s">
        <v>184</v>
      </c>
      <c r="M5752" s="90"/>
    </row>
    <row r="5753" spans="1:13" x14ac:dyDescent="0.2">
      <c r="A5753" s="116">
        <v>17063</v>
      </c>
      <c r="B5753" s="90" t="s">
        <v>10851</v>
      </c>
      <c r="C5753" s="90" t="s">
        <v>161</v>
      </c>
      <c r="D5753" s="90" t="s">
        <v>138</v>
      </c>
      <c r="E5753" s="90" t="s">
        <v>3082</v>
      </c>
      <c r="F5753" s="90" t="s">
        <v>6604</v>
      </c>
      <c r="G5753" s="90" t="s">
        <v>19131</v>
      </c>
      <c r="H5753" s="90" t="s">
        <v>1253</v>
      </c>
      <c r="I5753" s="90" t="s">
        <v>1240</v>
      </c>
      <c r="J5753" s="116">
        <v>10382</v>
      </c>
      <c r="K5753" s="90" t="s">
        <v>1963</v>
      </c>
      <c r="L5753" s="90" t="s">
        <v>184</v>
      </c>
      <c r="M5753" s="90"/>
    </row>
    <row r="5754" spans="1:13" x14ac:dyDescent="0.2">
      <c r="A5754" s="116">
        <v>17041</v>
      </c>
      <c r="B5754" s="90" t="s">
        <v>8750</v>
      </c>
      <c r="C5754" s="90" t="s">
        <v>1560</v>
      </c>
      <c r="D5754" s="90" t="s">
        <v>1561</v>
      </c>
      <c r="E5754" s="90" t="s">
        <v>2755</v>
      </c>
      <c r="F5754" s="90" t="s">
        <v>6608</v>
      </c>
      <c r="G5754" s="90" t="s">
        <v>19132</v>
      </c>
      <c r="H5754" s="90" t="s">
        <v>1115</v>
      </c>
      <c r="I5754" s="90" t="s">
        <v>1147</v>
      </c>
      <c r="J5754" s="116">
        <v>288</v>
      </c>
      <c r="K5754" s="90" t="s">
        <v>1963</v>
      </c>
      <c r="L5754" s="90" t="s">
        <v>627</v>
      </c>
      <c r="M5754" s="90"/>
    </row>
    <row r="5755" spans="1:13" x14ac:dyDescent="0.2">
      <c r="A5755" s="116">
        <v>17028</v>
      </c>
      <c r="B5755" s="90" t="s">
        <v>8750</v>
      </c>
      <c r="C5755" s="90" t="s">
        <v>1376</v>
      </c>
      <c r="D5755" s="90" t="s">
        <v>1836</v>
      </c>
      <c r="E5755" s="90" t="s">
        <v>75</v>
      </c>
      <c r="F5755" s="90" t="s">
        <v>6611</v>
      </c>
      <c r="G5755" s="90" t="s">
        <v>19133</v>
      </c>
      <c r="H5755" s="90" t="s">
        <v>1115</v>
      </c>
      <c r="I5755" s="90" t="s">
        <v>993</v>
      </c>
      <c r="J5755" s="116">
        <v>10005</v>
      </c>
      <c r="K5755" s="90" t="s">
        <v>1963</v>
      </c>
      <c r="L5755" s="90" t="s">
        <v>593</v>
      </c>
      <c r="M5755" s="90"/>
    </row>
    <row r="5756" spans="1:13" x14ac:dyDescent="0.2">
      <c r="A5756" s="116">
        <v>17015</v>
      </c>
      <c r="B5756" s="90" t="s">
        <v>8750</v>
      </c>
      <c r="C5756" s="90" t="s">
        <v>26</v>
      </c>
      <c r="D5756" s="90" t="s">
        <v>16816</v>
      </c>
      <c r="E5756" s="90" t="s">
        <v>41</v>
      </c>
      <c r="F5756" s="90" t="s">
        <v>16817</v>
      </c>
      <c r="G5756" s="90" t="s">
        <v>19134</v>
      </c>
      <c r="H5756" s="90" t="s">
        <v>1115</v>
      </c>
      <c r="I5756" s="90" t="s">
        <v>1243</v>
      </c>
      <c r="J5756" s="116">
        <v>10381</v>
      </c>
      <c r="K5756" s="90" t="s">
        <v>1963</v>
      </c>
      <c r="L5756" s="90" t="s">
        <v>520</v>
      </c>
      <c r="M5756" s="90"/>
    </row>
    <row r="5757" spans="1:13" x14ac:dyDescent="0.2">
      <c r="A5757" s="116">
        <v>16991</v>
      </c>
      <c r="B5757" s="90" t="s">
        <v>8750</v>
      </c>
      <c r="C5757" s="90" t="s">
        <v>69</v>
      </c>
      <c r="D5757" s="90" t="s">
        <v>1411</v>
      </c>
      <c r="E5757" s="90" t="s">
        <v>6613</v>
      </c>
      <c r="F5757" s="90" t="s">
        <v>6614</v>
      </c>
      <c r="G5757" s="90" t="s">
        <v>19135</v>
      </c>
      <c r="H5757" s="90" t="s">
        <v>1115</v>
      </c>
      <c r="I5757" s="90" t="s">
        <v>993</v>
      </c>
      <c r="J5757" s="116">
        <v>10005</v>
      </c>
      <c r="K5757" s="90" t="s">
        <v>1963</v>
      </c>
      <c r="L5757" s="90" t="s">
        <v>593</v>
      </c>
      <c r="M5757" s="90"/>
    </row>
    <row r="5758" spans="1:13" x14ac:dyDescent="0.2">
      <c r="A5758" s="116">
        <v>16981</v>
      </c>
      <c r="B5758" s="90" t="s">
        <v>8750</v>
      </c>
      <c r="C5758" s="90" t="s">
        <v>5693</v>
      </c>
      <c r="D5758" s="90" t="s">
        <v>51</v>
      </c>
      <c r="E5758" s="90" t="s">
        <v>1086</v>
      </c>
      <c r="F5758" s="90" t="s">
        <v>8594</v>
      </c>
      <c r="G5758" s="90" t="s">
        <v>19136</v>
      </c>
      <c r="H5758" s="90" t="s">
        <v>1115</v>
      </c>
      <c r="I5758" s="90" t="s">
        <v>1211</v>
      </c>
      <c r="J5758" s="116">
        <v>10045</v>
      </c>
      <c r="K5758" s="90" t="s">
        <v>1963</v>
      </c>
      <c r="L5758" s="90" t="s">
        <v>520</v>
      </c>
      <c r="M5758" s="90"/>
    </row>
    <row r="5759" spans="1:13" x14ac:dyDescent="0.2">
      <c r="A5759" s="116">
        <v>16972</v>
      </c>
      <c r="B5759" s="90" t="s">
        <v>8750</v>
      </c>
      <c r="C5759" s="90" t="s">
        <v>1873</v>
      </c>
      <c r="D5759" s="90" t="s">
        <v>985</v>
      </c>
      <c r="E5759" s="90" t="s">
        <v>4693</v>
      </c>
      <c r="F5759" s="90" t="s">
        <v>6617</v>
      </c>
      <c r="G5759" s="90" t="s">
        <v>19137</v>
      </c>
      <c r="H5759" s="90" t="s">
        <v>1252</v>
      </c>
      <c r="I5759" s="90" t="s">
        <v>377</v>
      </c>
      <c r="J5759" s="116">
        <v>674</v>
      </c>
      <c r="K5759" s="90" t="s">
        <v>1963</v>
      </c>
      <c r="L5759" s="90" t="s">
        <v>184</v>
      </c>
      <c r="M5759" s="90"/>
    </row>
    <row r="5760" spans="1:13" x14ac:dyDescent="0.2">
      <c r="A5760" s="116">
        <v>16972</v>
      </c>
      <c r="B5760" s="90" t="s">
        <v>8750</v>
      </c>
      <c r="C5760" s="90" t="s">
        <v>1873</v>
      </c>
      <c r="D5760" s="90" t="s">
        <v>985</v>
      </c>
      <c r="E5760" s="90" t="s">
        <v>4693</v>
      </c>
      <c r="F5760" s="90" t="s">
        <v>6617</v>
      </c>
      <c r="G5760" s="90" t="s">
        <v>19138</v>
      </c>
      <c r="H5760" s="90" t="s">
        <v>1115</v>
      </c>
      <c r="I5760" s="90" t="s">
        <v>1256</v>
      </c>
      <c r="J5760" s="116">
        <v>10164</v>
      </c>
      <c r="K5760" s="90" t="s">
        <v>1963</v>
      </c>
      <c r="L5760" s="90" t="s">
        <v>604</v>
      </c>
      <c r="M5760" s="90"/>
    </row>
    <row r="5761" spans="1:13" x14ac:dyDescent="0.2">
      <c r="A5761" s="116">
        <v>16944</v>
      </c>
      <c r="B5761" s="90" t="s">
        <v>8750</v>
      </c>
      <c r="C5761" s="90" t="s">
        <v>21</v>
      </c>
      <c r="D5761" s="90" t="s">
        <v>1872</v>
      </c>
      <c r="E5761" s="90" t="s">
        <v>6620</v>
      </c>
      <c r="F5761" s="90" t="s">
        <v>6621</v>
      </c>
      <c r="G5761" s="90" t="s">
        <v>19139</v>
      </c>
      <c r="H5761" s="90" t="s">
        <v>1253</v>
      </c>
      <c r="I5761" s="90" t="s">
        <v>799</v>
      </c>
      <c r="J5761" s="116">
        <v>10414</v>
      </c>
      <c r="K5761" s="90" t="s">
        <v>1963</v>
      </c>
      <c r="L5761" s="90" t="s">
        <v>520</v>
      </c>
      <c r="M5761" s="90"/>
    </row>
    <row r="5762" spans="1:13" x14ac:dyDescent="0.2">
      <c r="A5762" s="116">
        <v>16944</v>
      </c>
      <c r="B5762" s="90" t="s">
        <v>8750</v>
      </c>
      <c r="C5762" s="90" t="s">
        <v>21</v>
      </c>
      <c r="D5762" s="90" t="s">
        <v>1872</v>
      </c>
      <c r="E5762" s="90" t="s">
        <v>6620</v>
      </c>
      <c r="F5762" s="90" t="s">
        <v>6621</v>
      </c>
      <c r="G5762" s="90" t="s">
        <v>19140</v>
      </c>
      <c r="H5762" s="90" t="s">
        <v>1234</v>
      </c>
      <c r="I5762" s="90" t="s">
        <v>799</v>
      </c>
      <c r="J5762" s="116">
        <v>10414</v>
      </c>
      <c r="K5762" s="90" t="s">
        <v>1963</v>
      </c>
      <c r="L5762" s="90" t="s">
        <v>520</v>
      </c>
      <c r="M5762" s="90"/>
    </row>
    <row r="5763" spans="1:13" x14ac:dyDescent="0.2">
      <c r="A5763" s="116">
        <v>16917</v>
      </c>
      <c r="B5763" s="90" t="s">
        <v>10851</v>
      </c>
      <c r="C5763" s="90" t="s">
        <v>46</v>
      </c>
      <c r="D5763" s="90" t="s">
        <v>1559</v>
      </c>
      <c r="E5763" s="90" t="s">
        <v>2205</v>
      </c>
      <c r="F5763" s="90" t="s">
        <v>6623</v>
      </c>
      <c r="G5763" s="90" t="s">
        <v>19141</v>
      </c>
      <c r="H5763" s="90" t="s">
        <v>1115</v>
      </c>
      <c r="I5763" s="90" t="s">
        <v>377</v>
      </c>
      <c r="J5763" s="116">
        <v>674</v>
      </c>
      <c r="K5763" s="90" t="s">
        <v>1963</v>
      </c>
      <c r="L5763" s="90" t="s">
        <v>184</v>
      </c>
      <c r="M5763" s="90"/>
    </row>
    <row r="5764" spans="1:13" x14ac:dyDescent="0.2">
      <c r="A5764" s="116">
        <v>16917</v>
      </c>
      <c r="B5764" s="90" t="s">
        <v>10851</v>
      </c>
      <c r="C5764" s="90" t="s">
        <v>46</v>
      </c>
      <c r="D5764" s="90" t="s">
        <v>1559</v>
      </c>
      <c r="E5764" s="90" t="s">
        <v>2205</v>
      </c>
      <c r="F5764" s="90" t="s">
        <v>6623</v>
      </c>
      <c r="G5764" s="90" t="s">
        <v>19142</v>
      </c>
      <c r="H5764" s="90" t="s">
        <v>1253</v>
      </c>
      <c r="I5764" s="90" t="s">
        <v>1256</v>
      </c>
      <c r="J5764" s="116">
        <v>10164</v>
      </c>
      <c r="K5764" s="90" t="s">
        <v>1963</v>
      </c>
      <c r="L5764" s="90" t="s">
        <v>604</v>
      </c>
      <c r="M5764" s="90"/>
    </row>
    <row r="5765" spans="1:13" x14ac:dyDescent="0.2">
      <c r="A5765" s="116">
        <v>16899</v>
      </c>
      <c r="B5765" s="90" t="s">
        <v>8750</v>
      </c>
      <c r="C5765" s="90" t="s">
        <v>1298</v>
      </c>
      <c r="D5765" s="90" t="s">
        <v>1558</v>
      </c>
      <c r="E5765" s="90" t="s">
        <v>6627</v>
      </c>
      <c r="F5765" s="90" t="s">
        <v>6628</v>
      </c>
      <c r="G5765" s="90" t="s">
        <v>19143</v>
      </c>
      <c r="H5765" s="90" t="s">
        <v>1115</v>
      </c>
      <c r="I5765" s="90" t="s">
        <v>954</v>
      </c>
      <c r="J5765" s="116">
        <v>321</v>
      </c>
      <c r="K5765" s="90" t="s">
        <v>1963</v>
      </c>
      <c r="L5765" s="90" t="s">
        <v>591</v>
      </c>
      <c r="M5765" s="90"/>
    </row>
    <row r="5766" spans="1:13" x14ac:dyDescent="0.2">
      <c r="A5766" s="116">
        <v>16899</v>
      </c>
      <c r="B5766" s="90" t="s">
        <v>8750</v>
      </c>
      <c r="C5766" s="90" t="s">
        <v>1298</v>
      </c>
      <c r="D5766" s="90" t="s">
        <v>1558</v>
      </c>
      <c r="E5766" s="90" t="s">
        <v>6627</v>
      </c>
      <c r="F5766" s="90" t="s">
        <v>6628</v>
      </c>
      <c r="G5766" s="90" t="s">
        <v>19144</v>
      </c>
      <c r="H5766" s="90" t="s">
        <v>1252</v>
      </c>
      <c r="I5766" s="90" t="s">
        <v>954</v>
      </c>
      <c r="J5766" s="116">
        <v>321</v>
      </c>
      <c r="K5766" s="90" t="s">
        <v>1963</v>
      </c>
      <c r="L5766" s="90" t="s">
        <v>591</v>
      </c>
      <c r="M5766" s="90"/>
    </row>
    <row r="5767" spans="1:13" x14ac:dyDescent="0.2">
      <c r="A5767" s="116">
        <v>16820</v>
      </c>
      <c r="B5767" s="90" t="s">
        <v>8750</v>
      </c>
      <c r="C5767" s="90" t="s">
        <v>6629</v>
      </c>
      <c r="D5767" s="90" t="s">
        <v>84</v>
      </c>
      <c r="E5767" s="90" t="s">
        <v>3979</v>
      </c>
      <c r="F5767" s="90" t="s">
        <v>6630</v>
      </c>
      <c r="G5767" s="90" t="s">
        <v>19145</v>
      </c>
      <c r="H5767" s="90" t="s">
        <v>1115</v>
      </c>
      <c r="I5767" s="90" t="s">
        <v>1206</v>
      </c>
      <c r="J5767" s="116">
        <v>10173</v>
      </c>
      <c r="K5767" s="90" t="s">
        <v>1963</v>
      </c>
      <c r="L5767" s="90" t="s">
        <v>587</v>
      </c>
      <c r="M5767" s="90"/>
    </row>
    <row r="5768" spans="1:13" x14ac:dyDescent="0.2">
      <c r="A5768" s="116">
        <v>16697</v>
      </c>
      <c r="B5768" s="90" t="s">
        <v>8750</v>
      </c>
      <c r="C5768" s="90" t="s">
        <v>162</v>
      </c>
      <c r="D5768" s="90" t="s">
        <v>1557</v>
      </c>
      <c r="E5768" s="90" t="s">
        <v>5951</v>
      </c>
      <c r="F5768" s="90" t="s">
        <v>6640</v>
      </c>
      <c r="G5768" s="90" t="s">
        <v>19146</v>
      </c>
      <c r="H5768" s="90" t="s">
        <v>1115</v>
      </c>
      <c r="I5768" s="90" t="s">
        <v>958</v>
      </c>
      <c r="J5768" s="116">
        <v>355</v>
      </c>
      <c r="K5768" s="90" t="s">
        <v>1963</v>
      </c>
      <c r="L5768" s="90" t="s">
        <v>604</v>
      </c>
      <c r="M5768" s="90"/>
    </row>
    <row r="5769" spans="1:13" x14ac:dyDescent="0.2">
      <c r="A5769" s="116">
        <v>16636</v>
      </c>
      <c r="B5769" s="90" t="s">
        <v>8750</v>
      </c>
      <c r="C5769" s="90" t="s">
        <v>69</v>
      </c>
      <c r="D5769" s="90" t="s">
        <v>1556</v>
      </c>
      <c r="E5769" s="90" t="s">
        <v>108</v>
      </c>
      <c r="F5769" s="90" t="s">
        <v>6644</v>
      </c>
      <c r="G5769" s="90" t="s">
        <v>19147</v>
      </c>
      <c r="H5769" s="90" t="s">
        <v>1253</v>
      </c>
      <c r="I5769" s="90" t="s">
        <v>966</v>
      </c>
      <c r="J5769" s="116">
        <v>502</v>
      </c>
      <c r="K5769" s="90" t="s">
        <v>1963</v>
      </c>
      <c r="L5769" s="90" t="s">
        <v>520</v>
      </c>
      <c r="M5769" s="90"/>
    </row>
    <row r="5770" spans="1:13" x14ac:dyDescent="0.2">
      <c r="A5770" s="116">
        <v>16636</v>
      </c>
      <c r="B5770" s="90" t="s">
        <v>8750</v>
      </c>
      <c r="C5770" s="90" t="s">
        <v>69</v>
      </c>
      <c r="D5770" s="90" t="s">
        <v>1556</v>
      </c>
      <c r="E5770" s="90" t="s">
        <v>108</v>
      </c>
      <c r="F5770" s="90" t="s">
        <v>6644</v>
      </c>
      <c r="G5770" s="90" t="s">
        <v>19148</v>
      </c>
      <c r="H5770" s="90" t="s">
        <v>1115</v>
      </c>
      <c r="I5770" s="90" t="s">
        <v>966</v>
      </c>
      <c r="J5770" s="116">
        <v>502</v>
      </c>
      <c r="K5770" s="90" t="s">
        <v>1963</v>
      </c>
      <c r="L5770" s="90" t="s">
        <v>520</v>
      </c>
      <c r="M5770" s="90"/>
    </row>
    <row r="5771" spans="1:13" x14ac:dyDescent="0.2">
      <c r="A5771" s="116">
        <v>16561</v>
      </c>
      <c r="B5771" s="90" t="s">
        <v>8750</v>
      </c>
      <c r="C5771" s="90" t="s">
        <v>102</v>
      </c>
      <c r="D5771" s="90" t="s">
        <v>4007</v>
      </c>
      <c r="E5771" s="90" t="s">
        <v>3417</v>
      </c>
      <c r="F5771" s="90" t="s">
        <v>6646</v>
      </c>
      <c r="G5771" s="90" t="s">
        <v>19149</v>
      </c>
      <c r="H5771" s="90" t="s">
        <v>1115</v>
      </c>
      <c r="I5771" s="90" t="s">
        <v>1220</v>
      </c>
      <c r="J5771" s="116">
        <v>10015</v>
      </c>
      <c r="K5771" s="90" t="s">
        <v>1963</v>
      </c>
      <c r="L5771" s="90" t="s">
        <v>588</v>
      </c>
      <c r="M5771" s="90"/>
    </row>
    <row r="5772" spans="1:13" x14ac:dyDescent="0.2">
      <c r="A5772" s="116">
        <v>16561</v>
      </c>
      <c r="B5772" s="90" t="s">
        <v>8750</v>
      </c>
      <c r="C5772" s="90" t="s">
        <v>102</v>
      </c>
      <c r="D5772" s="90" t="s">
        <v>4007</v>
      </c>
      <c r="E5772" s="90" t="s">
        <v>3417</v>
      </c>
      <c r="F5772" s="90" t="s">
        <v>6646</v>
      </c>
      <c r="G5772" s="90" t="s">
        <v>19150</v>
      </c>
      <c r="H5772" s="90" t="s">
        <v>1253</v>
      </c>
      <c r="I5772" s="90" t="s">
        <v>1220</v>
      </c>
      <c r="J5772" s="116">
        <v>10015</v>
      </c>
      <c r="K5772" s="90" t="s">
        <v>1963</v>
      </c>
      <c r="L5772" s="90" t="s">
        <v>588</v>
      </c>
      <c r="M5772" s="90"/>
    </row>
    <row r="5773" spans="1:13" x14ac:dyDescent="0.2">
      <c r="A5773" s="116">
        <v>16547</v>
      </c>
      <c r="B5773" s="90" t="s">
        <v>8750</v>
      </c>
      <c r="C5773" s="90" t="s">
        <v>6537</v>
      </c>
      <c r="D5773" s="90" t="s">
        <v>5592</v>
      </c>
      <c r="E5773" s="90" t="s">
        <v>126</v>
      </c>
      <c r="F5773" s="90" t="s">
        <v>4613</v>
      </c>
      <c r="G5773" s="90" t="s">
        <v>19151</v>
      </c>
      <c r="H5773" s="90" t="s">
        <v>1115</v>
      </c>
      <c r="I5773" s="90" t="s">
        <v>948</v>
      </c>
      <c r="J5773" s="116">
        <v>284</v>
      </c>
      <c r="K5773" s="90" t="s">
        <v>1963</v>
      </c>
      <c r="L5773" s="90" t="s">
        <v>588</v>
      </c>
      <c r="M5773" s="90"/>
    </row>
    <row r="5774" spans="1:13" x14ac:dyDescent="0.2">
      <c r="A5774" s="116">
        <v>16547</v>
      </c>
      <c r="B5774" s="90" t="s">
        <v>8750</v>
      </c>
      <c r="C5774" s="90" t="s">
        <v>6537</v>
      </c>
      <c r="D5774" s="90" t="s">
        <v>5592</v>
      </c>
      <c r="E5774" s="90" t="s">
        <v>126</v>
      </c>
      <c r="F5774" s="90" t="s">
        <v>4613</v>
      </c>
      <c r="G5774" s="90" t="s">
        <v>19152</v>
      </c>
      <c r="H5774" s="90" t="s">
        <v>1253</v>
      </c>
      <c r="I5774" s="90" t="s">
        <v>948</v>
      </c>
      <c r="J5774" s="116">
        <v>284</v>
      </c>
      <c r="K5774" s="90" t="s">
        <v>1963</v>
      </c>
      <c r="L5774" s="90" t="s">
        <v>588</v>
      </c>
      <c r="M5774" s="90"/>
    </row>
    <row r="5775" spans="1:13" x14ac:dyDescent="0.2">
      <c r="A5775" s="116">
        <v>16538</v>
      </c>
      <c r="B5775" s="90" t="s">
        <v>8750</v>
      </c>
      <c r="C5775" s="90" t="s">
        <v>3424</v>
      </c>
      <c r="D5775" s="90" t="s">
        <v>21</v>
      </c>
      <c r="E5775" s="90" t="s">
        <v>63</v>
      </c>
      <c r="F5775" s="90" t="s">
        <v>6755</v>
      </c>
      <c r="G5775" s="90" t="s">
        <v>19153</v>
      </c>
      <c r="H5775" s="90" t="s">
        <v>1253</v>
      </c>
      <c r="I5775" s="90" t="s">
        <v>1066</v>
      </c>
      <c r="J5775" s="116">
        <v>543</v>
      </c>
      <c r="K5775" s="90" t="s">
        <v>1963</v>
      </c>
      <c r="L5775" s="90" t="s">
        <v>602</v>
      </c>
      <c r="M5775" s="90"/>
    </row>
    <row r="5776" spans="1:13" x14ac:dyDescent="0.2">
      <c r="A5776" s="116">
        <v>16507</v>
      </c>
      <c r="B5776" s="90" t="s">
        <v>8750</v>
      </c>
      <c r="C5776" s="90" t="s">
        <v>163</v>
      </c>
      <c r="D5776" s="90" t="s">
        <v>1555</v>
      </c>
      <c r="E5776" s="90" t="s">
        <v>42</v>
      </c>
      <c r="F5776" s="90" t="s">
        <v>6653</v>
      </c>
      <c r="G5776" s="90" t="s">
        <v>19154</v>
      </c>
      <c r="H5776" s="90" t="s">
        <v>1115</v>
      </c>
      <c r="I5776" s="90" t="s">
        <v>947</v>
      </c>
      <c r="J5776" s="116">
        <v>274</v>
      </c>
      <c r="K5776" s="90" t="s">
        <v>1963</v>
      </c>
      <c r="L5776" s="90" t="s">
        <v>588</v>
      </c>
      <c r="M5776" s="90"/>
    </row>
    <row r="5777" spans="1:13" x14ac:dyDescent="0.2">
      <c r="A5777" s="116">
        <v>16492</v>
      </c>
      <c r="B5777" s="90" t="s">
        <v>8750</v>
      </c>
      <c r="C5777" s="90" t="s">
        <v>1553</v>
      </c>
      <c r="D5777" s="90" t="s">
        <v>1554</v>
      </c>
      <c r="E5777" s="90" t="s">
        <v>5339</v>
      </c>
      <c r="F5777" s="90" t="s">
        <v>6658</v>
      </c>
      <c r="G5777" s="90" t="s">
        <v>19155</v>
      </c>
      <c r="H5777" s="90" t="s">
        <v>1115</v>
      </c>
      <c r="I5777" s="90" t="s">
        <v>377</v>
      </c>
      <c r="J5777" s="116">
        <v>674</v>
      </c>
      <c r="K5777" s="90" t="s">
        <v>1963</v>
      </c>
      <c r="L5777" s="90" t="s">
        <v>184</v>
      </c>
      <c r="M5777" s="90"/>
    </row>
    <row r="5778" spans="1:13" x14ac:dyDescent="0.2">
      <c r="A5778" s="116">
        <v>16474</v>
      </c>
      <c r="B5778" s="90" t="s">
        <v>8750</v>
      </c>
      <c r="C5778" s="90" t="s">
        <v>1901</v>
      </c>
      <c r="D5778" s="90" t="s">
        <v>1577</v>
      </c>
      <c r="E5778" s="90" t="s">
        <v>48</v>
      </c>
      <c r="F5778" s="90" t="s">
        <v>6660</v>
      </c>
      <c r="G5778" s="90" t="s">
        <v>19156</v>
      </c>
      <c r="H5778" s="90" t="s">
        <v>1115</v>
      </c>
      <c r="I5778" s="90" t="s">
        <v>1089</v>
      </c>
      <c r="J5778" s="116">
        <v>10053</v>
      </c>
      <c r="K5778" s="90" t="s">
        <v>1963</v>
      </c>
      <c r="L5778" s="90" t="s">
        <v>585</v>
      </c>
      <c r="M5778" s="90"/>
    </row>
    <row r="5779" spans="1:13" x14ac:dyDescent="0.2">
      <c r="A5779" s="116">
        <v>16348</v>
      </c>
      <c r="B5779" s="90" t="s">
        <v>8750</v>
      </c>
      <c r="C5779" s="90" t="s">
        <v>2873</v>
      </c>
      <c r="D5779" s="90" t="s">
        <v>22</v>
      </c>
      <c r="E5779" s="90" t="s">
        <v>4168</v>
      </c>
      <c r="F5779" s="90" t="s">
        <v>16895</v>
      </c>
      <c r="G5779" s="90" t="s">
        <v>19157</v>
      </c>
      <c r="H5779" s="90" t="s">
        <v>1115</v>
      </c>
      <c r="I5779" s="90" t="s">
        <v>1136</v>
      </c>
      <c r="J5779" s="116">
        <v>291</v>
      </c>
      <c r="K5779" s="90" t="s">
        <v>1963</v>
      </c>
      <c r="L5779" s="90" t="s">
        <v>587</v>
      </c>
      <c r="M5779" s="90"/>
    </row>
    <row r="5780" spans="1:13" x14ac:dyDescent="0.2">
      <c r="A5780" s="116">
        <v>16284</v>
      </c>
      <c r="B5780" s="90" t="s">
        <v>10851</v>
      </c>
      <c r="C5780" s="90" t="s">
        <v>1550</v>
      </c>
      <c r="D5780" s="90" t="s">
        <v>8595</v>
      </c>
      <c r="E5780" s="90" t="s">
        <v>8596</v>
      </c>
      <c r="F5780" s="90" t="s">
        <v>7496</v>
      </c>
      <c r="G5780" s="90" t="s">
        <v>19158</v>
      </c>
      <c r="H5780" s="90" t="s">
        <v>1115</v>
      </c>
      <c r="I5780" s="90" t="s">
        <v>974</v>
      </c>
      <c r="J5780" s="116">
        <v>538</v>
      </c>
      <c r="K5780" s="90" t="s">
        <v>1963</v>
      </c>
      <c r="L5780" s="90" t="s">
        <v>587</v>
      </c>
      <c r="M5780" s="90"/>
    </row>
    <row r="5781" spans="1:13" x14ac:dyDescent="0.2">
      <c r="A5781" s="116">
        <v>16283</v>
      </c>
      <c r="B5781" s="90" t="s">
        <v>8750</v>
      </c>
      <c r="C5781" s="90" t="s">
        <v>1548</v>
      </c>
      <c r="D5781" s="90" t="s">
        <v>1549</v>
      </c>
      <c r="E5781" s="90" t="s">
        <v>6989</v>
      </c>
      <c r="F5781" s="90" t="s">
        <v>8597</v>
      </c>
      <c r="G5781" s="90" t="s">
        <v>19159</v>
      </c>
      <c r="H5781" s="90" t="s">
        <v>1115</v>
      </c>
      <c r="I5781" s="90" t="s">
        <v>1188</v>
      </c>
      <c r="J5781" s="116">
        <v>251</v>
      </c>
      <c r="K5781" s="90" t="s">
        <v>1963</v>
      </c>
      <c r="L5781" s="90" t="s">
        <v>587</v>
      </c>
      <c r="M5781" s="90"/>
    </row>
    <row r="5782" spans="1:13" x14ac:dyDescent="0.2">
      <c r="A5782" s="116">
        <v>16237</v>
      </c>
      <c r="B5782" s="90" t="s">
        <v>8750</v>
      </c>
      <c r="C5782" s="90" t="s">
        <v>180</v>
      </c>
      <c r="D5782" s="90" t="s">
        <v>8598</v>
      </c>
      <c r="E5782" s="90" t="s">
        <v>8599</v>
      </c>
      <c r="F5782" s="90" t="s">
        <v>8600</v>
      </c>
      <c r="G5782" s="90" t="s">
        <v>19160</v>
      </c>
      <c r="H5782" s="90" t="s">
        <v>1115</v>
      </c>
      <c r="I5782" s="90" t="s">
        <v>11471</v>
      </c>
      <c r="J5782" s="116">
        <v>173</v>
      </c>
      <c r="K5782" s="90" t="s">
        <v>1963</v>
      </c>
      <c r="L5782" s="90" t="s">
        <v>585</v>
      </c>
      <c r="M5782" s="90"/>
    </row>
    <row r="5783" spans="1:13" x14ac:dyDescent="0.2">
      <c r="A5783" s="116">
        <v>16187</v>
      </c>
      <c r="B5783" s="90" t="s">
        <v>8750</v>
      </c>
      <c r="C5783" s="90" t="s">
        <v>6323</v>
      </c>
      <c r="D5783" s="90" t="s">
        <v>16924</v>
      </c>
      <c r="E5783" s="90" t="s">
        <v>16925</v>
      </c>
      <c r="F5783" s="90" t="s">
        <v>16926</v>
      </c>
      <c r="G5783" s="90" t="s">
        <v>19161</v>
      </c>
      <c r="H5783" s="90" t="s">
        <v>1115</v>
      </c>
      <c r="I5783" s="90" t="s">
        <v>1123</v>
      </c>
      <c r="J5783" s="116">
        <v>87</v>
      </c>
      <c r="K5783" s="90" t="s">
        <v>1963</v>
      </c>
      <c r="L5783" s="90" t="s">
        <v>627</v>
      </c>
      <c r="M5783" s="90"/>
    </row>
    <row r="5784" spans="1:13" x14ac:dyDescent="0.2">
      <c r="A5784" s="116">
        <v>16138</v>
      </c>
      <c r="B5784" s="90" t="s">
        <v>8750</v>
      </c>
      <c r="C5784" s="90" t="s">
        <v>51</v>
      </c>
      <c r="D5784" s="90" t="s">
        <v>6716</v>
      </c>
      <c r="E5784" s="90" t="s">
        <v>43</v>
      </c>
      <c r="F5784" s="90" t="s">
        <v>6717</v>
      </c>
      <c r="G5784" s="90" t="s">
        <v>19162</v>
      </c>
      <c r="H5784" s="90" t="s">
        <v>1115</v>
      </c>
      <c r="I5784" s="90" t="s">
        <v>968</v>
      </c>
      <c r="J5784" s="116">
        <v>115</v>
      </c>
      <c r="K5784" s="90" t="s">
        <v>1963</v>
      </c>
      <c r="L5784" s="90" t="s">
        <v>586</v>
      </c>
      <c r="M5784" s="90"/>
    </row>
    <row r="5785" spans="1:13" x14ac:dyDescent="0.2">
      <c r="A5785" s="116">
        <v>15907</v>
      </c>
      <c r="B5785" s="90" t="s">
        <v>8750</v>
      </c>
      <c r="C5785" s="90" t="s">
        <v>1543</v>
      </c>
      <c r="D5785" s="90" t="s">
        <v>1544</v>
      </c>
      <c r="E5785" s="90" t="s">
        <v>6158</v>
      </c>
      <c r="F5785" s="90" t="s">
        <v>8601</v>
      </c>
      <c r="G5785" s="90" t="s">
        <v>19163</v>
      </c>
      <c r="H5785" s="90" t="s">
        <v>1252</v>
      </c>
      <c r="I5785" s="90" t="s">
        <v>11471</v>
      </c>
      <c r="J5785" s="116">
        <v>173</v>
      </c>
      <c r="K5785" s="90" t="s">
        <v>1963</v>
      </c>
      <c r="L5785" s="90" t="s">
        <v>585</v>
      </c>
      <c r="M5785" s="90"/>
    </row>
    <row r="5786" spans="1:13" x14ac:dyDescent="0.2">
      <c r="A5786" s="116">
        <v>15907</v>
      </c>
      <c r="B5786" s="90" t="s">
        <v>8750</v>
      </c>
      <c r="C5786" s="90" t="s">
        <v>1543</v>
      </c>
      <c r="D5786" s="90" t="s">
        <v>1544</v>
      </c>
      <c r="E5786" s="90" t="s">
        <v>6158</v>
      </c>
      <c r="F5786" s="90" t="s">
        <v>8601</v>
      </c>
      <c r="G5786" s="90" t="s">
        <v>19164</v>
      </c>
      <c r="H5786" s="90" t="s">
        <v>1252</v>
      </c>
      <c r="I5786" s="90" t="s">
        <v>1258</v>
      </c>
      <c r="J5786" s="116">
        <v>10333</v>
      </c>
      <c r="K5786" s="90" t="s">
        <v>1963</v>
      </c>
      <c r="L5786" s="90" t="s">
        <v>585</v>
      </c>
      <c r="M5786" s="90"/>
    </row>
    <row r="5787" spans="1:13" x14ac:dyDescent="0.2">
      <c r="A5787" s="116">
        <v>15864</v>
      </c>
      <c r="B5787" s="90" t="s">
        <v>8750</v>
      </c>
      <c r="C5787" s="90" t="s">
        <v>1542</v>
      </c>
      <c r="D5787" s="90" t="s">
        <v>37</v>
      </c>
      <c r="E5787" s="90" t="s">
        <v>6750</v>
      </c>
      <c r="F5787" s="90" t="s">
        <v>6751</v>
      </c>
      <c r="G5787" s="90" t="s">
        <v>19165</v>
      </c>
      <c r="H5787" s="90" t="s">
        <v>1115</v>
      </c>
      <c r="I5787" s="90" t="s">
        <v>1209</v>
      </c>
      <c r="J5787" s="116">
        <v>19</v>
      </c>
      <c r="K5787" s="90" t="s">
        <v>1963</v>
      </c>
      <c r="L5787" s="90" t="s">
        <v>591</v>
      </c>
      <c r="M5787" s="90"/>
    </row>
    <row r="5788" spans="1:13" x14ac:dyDescent="0.2">
      <c r="A5788" s="116">
        <v>15771</v>
      </c>
      <c r="B5788" s="90" t="s">
        <v>8750</v>
      </c>
      <c r="C5788" s="90" t="s">
        <v>69</v>
      </c>
      <c r="D5788" s="90" t="s">
        <v>1541</v>
      </c>
      <c r="E5788" s="90" t="s">
        <v>6040</v>
      </c>
      <c r="F5788" s="90" t="s">
        <v>8602</v>
      </c>
      <c r="G5788" s="90" t="s">
        <v>19166</v>
      </c>
      <c r="H5788" s="90" t="s">
        <v>1115</v>
      </c>
      <c r="I5788" s="90" t="s">
        <v>1208</v>
      </c>
      <c r="J5788" s="116">
        <v>487</v>
      </c>
      <c r="K5788" s="90" t="s">
        <v>1963</v>
      </c>
      <c r="L5788" s="90" t="s">
        <v>520</v>
      </c>
      <c r="M5788" s="90"/>
    </row>
    <row r="5789" spans="1:13" x14ac:dyDescent="0.2">
      <c r="A5789" s="116">
        <v>15755</v>
      </c>
      <c r="B5789" s="90" t="s">
        <v>8750</v>
      </c>
      <c r="C5789" s="90" t="s">
        <v>6762</v>
      </c>
      <c r="D5789" s="90" t="s">
        <v>1495</v>
      </c>
      <c r="E5789" s="90" t="s">
        <v>54</v>
      </c>
      <c r="F5789" s="90" t="s">
        <v>6763</v>
      </c>
      <c r="G5789" s="90" t="s">
        <v>19167</v>
      </c>
      <c r="H5789" s="90" t="s">
        <v>1115</v>
      </c>
      <c r="I5789" s="90" t="s">
        <v>1195</v>
      </c>
      <c r="J5789" s="116">
        <v>442</v>
      </c>
      <c r="K5789" s="90" t="s">
        <v>1963</v>
      </c>
      <c r="L5789" s="90" t="s">
        <v>520</v>
      </c>
      <c r="M5789" s="90"/>
    </row>
    <row r="5790" spans="1:13" x14ac:dyDescent="0.2">
      <c r="A5790" s="116">
        <v>15703</v>
      </c>
      <c r="B5790" s="90" t="s">
        <v>8750</v>
      </c>
      <c r="C5790" s="90" t="s">
        <v>1540</v>
      </c>
      <c r="D5790" s="90" t="s">
        <v>161</v>
      </c>
      <c r="E5790" s="90" t="s">
        <v>119</v>
      </c>
      <c r="F5790" s="90" t="s">
        <v>6767</v>
      </c>
      <c r="G5790" s="90" t="s">
        <v>19168</v>
      </c>
      <c r="H5790" s="90" t="s">
        <v>1253</v>
      </c>
      <c r="I5790" s="90" t="s">
        <v>3119</v>
      </c>
      <c r="J5790" s="116">
        <v>733</v>
      </c>
      <c r="K5790" s="90" t="s">
        <v>1963</v>
      </c>
      <c r="L5790" s="90" t="s">
        <v>602</v>
      </c>
      <c r="M5790" s="90"/>
    </row>
    <row r="5791" spans="1:13" x14ac:dyDescent="0.2">
      <c r="A5791" s="116">
        <v>15569</v>
      </c>
      <c r="B5791" s="90" t="s">
        <v>8750</v>
      </c>
      <c r="C5791" s="90" t="s">
        <v>3389</v>
      </c>
      <c r="D5791" s="90" t="s">
        <v>1415</v>
      </c>
      <c r="E5791" s="90" t="s">
        <v>2464</v>
      </c>
      <c r="F5791" s="90" t="s">
        <v>6776</v>
      </c>
      <c r="G5791" s="90" t="s">
        <v>19169</v>
      </c>
      <c r="H5791" s="90" t="s">
        <v>1253</v>
      </c>
      <c r="I5791" s="90" t="s">
        <v>985</v>
      </c>
      <c r="J5791" s="116">
        <v>673</v>
      </c>
      <c r="K5791" s="90" t="s">
        <v>1963</v>
      </c>
      <c r="L5791" s="90" t="s">
        <v>583</v>
      </c>
      <c r="M5791" s="90"/>
    </row>
    <row r="5792" spans="1:13" x14ac:dyDescent="0.2">
      <c r="A5792" s="116">
        <v>15504</v>
      </c>
      <c r="B5792" s="90" t="s">
        <v>8750</v>
      </c>
      <c r="C5792" s="90" t="s">
        <v>1539</v>
      </c>
      <c r="D5792" s="90" t="s">
        <v>53</v>
      </c>
      <c r="E5792" s="90" t="s">
        <v>45</v>
      </c>
      <c r="F5792" s="90" t="s">
        <v>8603</v>
      </c>
      <c r="G5792" s="90" t="s">
        <v>19170</v>
      </c>
      <c r="H5792" s="90" t="s">
        <v>1115</v>
      </c>
      <c r="I5792" s="90" t="s">
        <v>1150</v>
      </c>
      <c r="J5792" s="116">
        <v>439</v>
      </c>
      <c r="K5792" s="90" t="s">
        <v>1963</v>
      </c>
      <c r="L5792" s="90" t="s">
        <v>583</v>
      </c>
      <c r="M5792" s="90"/>
    </row>
    <row r="5793" spans="1:13" x14ac:dyDescent="0.2">
      <c r="A5793" s="116">
        <v>15504</v>
      </c>
      <c r="B5793" s="90" t="s">
        <v>8750</v>
      </c>
      <c r="C5793" s="90" t="s">
        <v>1539</v>
      </c>
      <c r="D5793" s="90" t="s">
        <v>53</v>
      </c>
      <c r="E5793" s="90" t="s">
        <v>45</v>
      </c>
      <c r="F5793" s="90" t="s">
        <v>8603</v>
      </c>
      <c r="G5793" s="90" t="s">
        <v>19171</v>
      </c>
      <c r="H5793" s="90" t="s">
        <v>1253</v>
      </c>
      <c r="I5793" s="90" t="s">
        <v>1150</v>
      </c>
      <c r="J5793" s="116">
        <v>439</v>
      </c>
      <c r="K5793" s="90" t="s">
        <v>1963</v>
      </c>
      <c r="L5793" s="90" t="s">
        <v>583</v>
      </c>
      <c r="M5793" s="90"/>
    </row>
    <row r="5794" spans="1:13" x14ac:dyDescent="0.2">
      <c r="A5794" s="116">
        <v>15496</v>
      </c>
      <c r="B5794" s="90" t="s">
        <v>8750</v>
      </c>
      <c r="C5794" s="90" t="s">
        <v>1868</v>
      </c>
      <c r="D5794" s="90" t="s">
        <v>6781</v>
      </c>
      <c r="E5794" s="90" t="s">
        <v>963</v>
      </c>
      <c r="F5794" s="90" t="s">
        <v>6782</v>
      </c>
      <c r="G5794" s="90" t="s">
        <v>19172</v>
      </c>
      <c r="H5794" s="90" t="s">
        <v>1253</v>
      </c>
      <c r="I5794" s="90" t="s">
        <v>921</v>
      </c>
      <c r="J5794" s="116">
        <v>78</v>
      </c>
      <c r="K5794" s="90" t="s">
        <v>1963</v>
      </c>
      <c r="L5794" s="90" t="s">
        <v>583</v>
      </c>
      <c r="M5794" s="90"/>
    </row>
    <row r="5795" spans="1:13" x14ac:dyDescent="0.2">
      <c r="A5795" s="116">
        <v>15487</v>
      </c>
      <c r="B5795" s="90" t="s">
        <v>8750</v>
      </c>
      <c r="C5795" s="90" t="s">
        <v>17002</v>
      </c>
      <c r="D5795" s="90" t="s">
        <v>17003</v>
      </c>
      <c r="E5795" s="90" t="s">
        <v>6678</v>
      </c>
      <c r="F5795" s="90" t="s">
        <v>17004</v>
      </c>
      <c r="G5795" s="90" t="s">
        <v>19173</v>
      </c>
      <c r="H5795" s="90" t="s">
        <v>1115</v>
      </c>
      <c r="I5795" s="90" t="s">
        <v>14515</v>
      </c>
      <c r="J5795" s="116">
        <v>423</v>
      </c>
      <c r="K5795" s="90" t="s">
        <v>1963</v>
      </c>
      <c r="L5795" s="90" t="s">
        <v>587</v>
      </c>
      <c r="M5795" s="90"/>
    </row>
    <row r="5796" spans="1:13" x14ac:dyDescent="0.2">
      <c r="A5796" s="116">
        <v>15396</v>
      </c>
      <c r="B5796" s="90" t="s">
        <v>8750</v>
      </c>
      <c r="C5796" s="90" t="s">
        <v>71</v>
      </c>
      <c r="D5796" s="90" t="s">
        <v>84</v>
      </c>
      <c r="E5796" s="90" t="s">
        <v>63</v>
      </c>
      <c r="F5796" s="90" t="s">
        <v>6786</v>
      </c>
      <c r="G5796" s="90" t="s">
        <v>19174</v>
      </c>
      <c r="H5796" s="90" t="s">
        <v>1115</v>
      </c>
      <c r="I5796" s="90" t="s">
        <v>1207</v>
      </c>
      <c r="J5796" s="116">
        <v>705</v>
      </c>
      <c r="K5796" s="90" t="s">
        <v>1963</v>
      </c>
      <c r="L5796" s="90" t="s">
        <v>593</v>
      </c>
      <c r="M5796" s="90"/>
    </row>
    <row r="5797" spans="1:13" x14ac:dyDescent="0.2">
      <c r="A5797" s="116">
        <v>15324</v>
      </c>
      <c r="B5797" s="90" t="s">
        <v>8750</v>
      </c>
      <c r="C5797" s="90" t="s">
        <v>2135</v>
      </c>
      <c r="D5797" s="90" t="s">
        <v>914</v>
      </c>
      <c r="E5797" s="90" t="s">
        <v>6792</v>
      </c>
      <c r="F5797" s="90" t="s">
        <v>6793</v>
      </c>
      <c r="G5797" s="90" t="s">
        <v>19175</v>
      </c>
      <c r="H5797" s="90" t="s">
        <v>1253</v>
      </c>
      <c r="I5797" s="90" t="s">
        <v>1147</v>
      </c>
      <c r="J5797" s="116">
        <v>288</v>
      </c>
      <c r="K5797" s="90" t="s">
        <v>1963</v>
      </c>
      <c r="L5797" s="90" t="s">
        <v>627</v>
      </c>
      <c r="M5797" s="90"/>
    </row>
    <row r="5798" spans="1:13" x14ac:dyDescent="0.2">
      <c r="A5798" s="116">
        <v>15320</v>
      </c>
      <c r="B5798" s="90" t="s">
        <v>8750</v>
      </c>
      <c r="C5798" s="90" t="s">
        <v>29</v>
      </c>
      <c r="D5798" s="90" t="s">
        <v>29</v>
      </c>
      <c r="E5798" s="90" t="s">
        <v>108</v>
      </c>
      <c r="F5798" s="90" t="s">
        <v>6794</v>
      </c>
      <c r="G5798" s="90" t="s">
        <v>19176</v>
      </c>
      <c r="H5798" s="90" t="s">
        <v>1252</v>
      </c>
      <c r="I5798" s="90" t="s">
        <v>1174</v>
      </c>
      <c r="J5798" s="116">
        <v>10137</v>
      </c>
      <c r="K5798" s="90" t="s">
        <v>1963</v>
      </c>
      <c r="L5798" s="90" t="s">
        <v>585</v>
      </c>
      <c r="M5798" s="90"/>
    </row>
    <row r="5799" spans="1:13" x14ac:dyDescent="0.2">
      <c r="A5799" s="116">
        <v>15320</v>
      </c>
      <c r="B5799" s="90" t="s">
        <v>8750</v>
      </c>
      <c r="C5799" s="90" t="s">
        <v>29</v>
      </c>
      <c r="D5799" s="90" t="s">
        <v>29</v>
      </c>
      <c r="E5799" s="90" t="s">
        <v>108</v>
      </c>
      <c r="F5799" s="90" t="s">
        <v>6794</v>
      </c>
      <c r="G5799" s="90" t="s">
        <v>19177</v>
      </c>
      <c r="H5799" s="90" t="s">
        <v>1252</v>
      </c>
      <c r="I5799" s="90" t="s">
        <v>1203</v>
      </c>
      <c r="J5799" s="116">
        <v>10055</v>
      </c>
      <c r="K5799" s="90" t="s">
        <v>1963</v>
      </c>
      <c r="L5799" s="90" t="s">
        <v>585</v>
      </c>
      <c r="M5799" s="90"/>
    </row>
    <row r="5800" spans="1:13" x14ac:dyDescent="0.2">
      <c r="A5800" s="116">
        <v>15304</v>
      </c>
      <c r="B5800" s="90" t="s">
        <v>8750</v>
      </c>
      <c r="C5800" s="90" t="s">
        <v>1537</v>
      </c>
      <c r="D5800" s="90" t="s">
        <v>1538</v>
      </c>
      <c r="E5800" s="90" t="s">
        <v>6795</v>
      </c>
      <c r="F5800" s="90" t="s">
        <v>6796</v>
      </c>
      <c r="G5800" s="90" t="s">
        <v>19178</v>
      </c>
      <c r="H5800" s="90" t="s">
        <v>1115</v>
      </c>
      <c r="I5800" s="90" t="s">
        <v>1112</v>
      </c>
      <c r="J5800" s="116">
        <v>10104</v>
      </c>
      <c r="K5800" s="90" t="s">
        <v>1963</v>
      </c>
      <c r="L5800" s="90" t="s">
        <v>520</v>
      </c>
      <c r="M5800" s="90"/>
    </row>
    <row r="5801" spans="1:13" x14ac:dyDescent="0.2">
      <c r="A5801" s="116">
        <v>15304</v>
      </c>
      <c r="B5801" s="90" t="s">
        <v>8750</v>
      </c>
      <c r="C5801" s="90" t="s">
        <v>1537</v>
      </c>
      <c r="D5801" s="90" t="s">
        <v>1538</v>
      </c>
      <c r="E5801" s="90" t="s">
        <v>6795</v>
      </c>
      <c r="F5801" s="90" t="s">
        <v>6796</v>
      </c>
      <c r="G5801" s="90" t="s">
        <v>19179</v>
      </c>
      <c r="H5801" s="90" t="s">
        <v>1253</v>
      </c>
      <c r="I5801" s="90" t="s">
        <v>1112</v>
      </c>
      <c r="J5801" s="116">
        <v>10104</v>
      </c>
      <c r="K5801" s="90" t="s">
        <v>1963</v>
      </c>
      <c r="L5801" s="90" t="s">
        <v>520</v>
      </c>
      <c r="M5801" s="90"/>
    </row>
    <row r="5802" spans="1:13" x14ac:dyDescent="0.2">
      <c r="A5802" s="116">
        <v>15272</v>
      </c>
      <c r="B5802" s="90" t="s">
        <v>8750</v>
      </c>
      <c r="C5802" s="90" t="s">
        <v>1534</v>
      </c>
      <c r="D5802" s="90" t="s">
        <v>1535</v>
      </c>
      <c r="E5802" s="90" t="s">
        <v>6797</v>
      </c>
      <c r="F5802" s="90" t="s">
        <v>6798</v>
      </c>
      <c r="G5802" s="90" t="s">
        <v>19180</v>
      </c>
      <c r="H5802" s="90" t="s">
        <v>1115</v>
      </c>
      <c r="I5802" s="90" t="s">
        <v>1206</v>
      </c>
      <c r="J5802" s="116">
        <v>10173</v>
      </c>
      <c r="K5802" s="90" t="s">
        <v>1963</v>
      </c>
      <c r="L5802" s="90" t="s">
        <v>587</v>
      </c>
      <c r="M5802" s="90"/>
    </row>
    <row r="5803" spans="1:13" x14ac:dyDescent="0.2">
      <c r="A5803" s="116">
        <v>15210</v>
      </c>
      <c r="B5803" s="90" t="s">
        <v>8750</v>
      </c>
      <c r="C5803" s="90" t="s">
        <v>1866</v>
      </c>
      <c r="D5803" s="90" t="s">
        <v>1867</v>
      </c>
      <c r="E5803" s="90" t="s">
        <v>2562</v>
      </c>
      <c r="F5803" s="90" t="s">
        <v>6805</v>
      </c>
      <c r="G5803" s="90" t="s">
        <v>19181</v>
      </c>
      <c r="H5803" s="90" t="s">
        <v>1253</v>
      </c>
      <c r="I5803" s="90" t="s">
        <v>1171</v>
      </c>
      <c r="J5803" s="116">
        <v>59</v>
      </c>
      <c r="K5803" s="90" t="s">
        <v>1963</v>
      </c>
      <c r="L5803" s="90" t="s">
        <v>587</v>
      </c>
      <c r="M5803" s="90"/>
    </row>
    <row r="5804" spans="1:13" x14ac:dyDescent="0.2">
      <c r="A5804" s="116">
        <v>15196</v>
      </c>
      <c r="B5804" s="90" t="s">
        <v>8750</v>
      </c>
      <c r="C5804" s="90" t="s">
        <v>1533</v>
      </c>
      <c r="D5804" s="90" t="s">
        <v>80</v>
      </c>
      <c r="E5804" s="90" t="s">
        <v>963</v>
      </c>
      <c r="F5804" s="90" t="s">
        <v>6806</v>
      </c>
      <c r="G5804" s="90" t="s">
        <v>19182</v>
      </c>
      <c r="H5804" s="90" t="s">
        <v>1115</v>
      </c>
      <c r="I5804" s="90" t="s">
        <v>1205</v>
      </c>
      <c r="J5804" s="116">
        <v>10033</v>
      </c>
      <c r="K5804" s="90" t="s">
        <v>1963</v>
      </c>
      <c r="L5804" s="90" t="s">
        <v>587</v>
      </c>
      <c r="M5804" s="90"/>
    </row>
    <row r="5805" spans="1:13" x14ac:dyDescent="0.2">
      <c r="A5805" s="116">
        <v>15196</v>
      </c>
      <c r="B5805" s="90" t="s">
        <v>8750</v>
      </c>
      <c r="C5805" s="90" t="s">
        <v>1533</v>
      </c>
      <c r="D5805" s="90" t="s">
        <v>80</v>
      </c>
      <c r="E5805" s="90" t="s">
        <v>963</v>
      </c>
      <c r="F5805" s="90" t="s">
        <v>6806</v>
      </c>
      <c r="G5805" s="90" t="s">
        <v>19183</v>
      </c>
      <c r="H5805" s="90" t="s">
        <v>1253</v>
      </c>
      <c r="I5805" s="90" t="s">
        <v>1205</v>
      </c>
      <c r="J5805" s="116">
        <v>10033</v>
      </c>
      <c r="K5805" s="90" t="s">
        <v>1963</v>
      </c>
      <c r="L5805" s="90" t="s">
        <v>587</v>
      </c>
      <c r="M5805" s="90"/>
    </row>
    <row r="5806" spans="1:13" x14ac:dyDescent="0.2">
      <c r="A5806" s="116">
        <v>15194</v>
      </c>
      <c r="B5806" s="90" t="s">
        <v>8750</v>
      </c>
      <c r="C5806" s="90" t="s">
        <v>1864</v>
      </c>
      <c r="D5806" s="90" t="s">
        <v>1865</v>
      </c>
      <c r="E5806" s="90" t="s">
        <v>2797</v>
      </c>
      <c r="F5806" s="90" t="s">
        <v>6807</v>
      </c>
      <c r="G5806" s="90" t="s">
        <v>19184</v>
      </c>
      <c r="H5806" s="90" t="s">
        <v>1253</v>
      </c>
      <c r="I5806" s="90" t="s">
        <v>1171</v>
      </c>
      <c r="J5806" s="116">
        <v>59</v>
      </c>
      <c r="K5806" s="90" t="s">
        <v>1963</v>
      </c>
      <c r="L5806" s="90" t="s">
        <v>587</v>
      </c>
      <c r="M5806" s="90"/>
    </row>
    <row r="5807" spans="1:13" x14ac:dyDescent="0.2">
      <c r="A5807" s="116">
        <v>15155</v>
      </c>
      <c r="B5807" s="90" t="s">
        <v>8750</v>
      </c>
      <c r="C5807" s="90" t="s">
        <v>35</v>
      </c>
      <c r="D5807" s="90" t="s">
        <v>21</v>
      </c>
      <c r="E5807" s="90" t="s">
        <v>3249</v>
      </c>
      <c r="F5807" s="90" t="s">
        <v>6822</v>
      </c>
      <c r="G5807" s="90" t="s">
        <v>19185</v>
      </c>
      <c r="H5807" s="90" t="s">
        <v>1115</v>
      </c>
      <c r="I5807" s="90" t="s">
        <v>1204</v>
      </c>
      <c r="J5807" s="116">
        <v>298</v>
      </c>
      <c r="K5807" s="90" t="s">
        <v>1963</v>
      </c>
      <c r="L5807" s="90" t="s">
        <v>587</v>
      </c>
      <c r="M5807" s="90"/>
    </row>
    <row r="5808" spans="1:13" x14ac:dyDescent="0.2">
      <c r="A5808" s="116">
        <v>15130</v>
      </c>
      <c r="B5808" s="90" t="s">
        <v>8750</v>
      </c>
      <c r="C5808" s="90" t="s">
        <v>1532</v>
      </c>
      <c r="D5808" s="90" t="s">
        <v>1497</v>
      </c>
      <c r="E5808" s="90" t="s">
        <v>6826</v>
      </c>
      <c r="F5808" s="90" t="s">
        <v>6827</v>
      </c>
      <c r="G5808" s="90" t="s">
        <v>19186</v>
      </c>
      <c r="H5808" s="90" t="s">
        <v>1252</v>
      </c>
      <c r="I5808" s="90" t="s">
        <v>938</v>
      </c>
      <c r="J5808" s="116">
        <v>130</v>
      </c>
      <c r="K5808" s="90" t="s">
        <v>1963</v>
      </c>
      <c r="L5808" s="90" t="s">
        <v>587</v>
      </c>
      <c r="M5808" s="90"/>
    </row>
    <row r="5809" spans="1:13" x14ac:dyDescent="0.2">
      <c r="A5809" s="116">
        <v>15130</v>
      </c>
      <c r="B5809" s="90" t="s">
        <v>8750</v>
      </c>
      <c r="C5809" s="90" t="s">
        <v>1532</v>
      </c>
      <c r="D5809" s="90" t="s">
        <v>1497</v>
      </c>
      <c r="E5809" s="90" t="s">
        <v>6826</v>
      </c>
      <c r="F5809" s="90" t="s">
        <v>6827</v>
      </c>
      <c r="G5809" s="90" t="s">
        <v>19187</v>
      </c>
      <c r="H5809" s="90" t="s">
        <v>1115</v>
      </c>
      <c r="I5809" s="90" t="s">
        <v>938</v>
      </c>
      <c r="J5809" s="116">
        <v>130</v>
      </c>
      <c r="K5809" s="90" t="s">
        <v>1963</v>
      </c>
      <c r="L5809" s="90" t="s">
        <v>587</v>
      </c>
      <c r="M5809" s="90"/>
    </row>
    <row r="5810" spans="1:13" x14ac:dyDescent="0.2">
      <c r="A5810" s="116">
        <v>15129</v>
      </c>
      <c r="B5810" s="90" t="s">
        <v>8750</v>
      </c>
      <c r="C5810" s="90" t="s">
        <v>1863</v>
      </c>
      <c r="D5810" s="90" t="s">
        <v>1440</v>
      </c>
      <c r="E5810" s="90" t="s">
        <v>4162</v>
      </c>
      <c r="F5810" s="90" t="s">
        <v>6828</v>
      </c>
      <c r="G5810" s="90" t="s">
        <v>19188</v>
      </c>
      <c r="H5810" s="90" t="s">
        <v>1253</v>
      </c>
      <c r="I5810" s="90" t="s">
        <v>1247</v>
      </c>
      <c r="J5810" s="116">
        <v>710</v>
      </c>
      <c r="K5810" s="90" t="s">
        <v>1963</v>
      </c>
      <c r="L5810" s="90" t="s">
        <v>587</v>
      </c>
      <c r="M5810" s="90"/>
    </row>
    <row r="5811" spans="1:13" x14ac:dyDescent="0.2">
      <c r="A5811" s="116">
        <v>15129</v>
      </c>
      <c r="B5811" s="90" t="s">
        <v>8750</v>
      </c>
      <c r="C5811" s="90" t="s">
        <v>1863</v>
      </c>
      <c r="D5811" s="90" t="s">
        <v>1440</v>
      </c>
      <c r="E5811" s="90" t="s">
        <v>4162</v>
      </c>
      <c r="F5811" s="90" t="s">
        <v>6828</v>
      </c>
      <c r="G5811" s="90" t="s">
        <v>19189</v>
      </c>
      <c r="H5811" s="90" t="s">
        <v>1115</v>
      </c>
      <c r="I5811" s="90" t="s">
        <v>1188</v>
      </c>
      <c r="J5811" s="116">
        <v>251</v>
      </c>
      <c r="K5811" s="90" t="s">
        <v>1963</v>
      </c>
      <c r="L5811" s="90" t="s">
        <v>587</v>
      </c>
      <c r="M5811" s="90"/>
    </row>
    <row r="5812" spans="1:13" x14ac:dyDescent="0.2">
      <c r="A5812" s="116">
        <v>14886</v>
      </c>
      <c r="B5812" s="90" t="s">
        <v>10851</v>
      </c>
      <c r="C5812" s="90" t="s">
        <v>1531</v>
      </c>
      <c r="D5812" s="90" t="s">
        <v>995</v>
      </c>
      <c r="E5812" s="90" t="s">
        <v>6835</v>
      </c>
      <c r="F5812" s="90" t="s">
        <v>2516</v>
      </c>
      <c r="G5812" s="90" t="s">
        <v>19190</v>
      </c>
      <c r="H5812" s="90" t="s">
        <v>1115</v>
      </c>
      <c r="I5812" s="90" t="s">
        <v>2116</v>
      </c>
      <c r="J5812" s="116">
        <v>10463</v>
      </c>
      <c r="K5812" s="90" t="s">
        <v>1963</v>
      </c>
      <c r="L5812" s="90" t="s">
        <v>583</v>
      </c>
      <c r="M5812" s="90"/>
    </row>
    <row r="5813" spans="1:13" x14ac:dyDescent="0.2">
      <c r="A5813" s="116">
        <v>14815</v>
      </c>
      <c r="B5813" s="90" t="s">
        <v>8750</v>
      </c>
      <c r="C5813" s="90" t="s">
        <v>25</v>
      </c>
      <c r="D5813" s="90" t="s">
        <v>3087</v>
      </c>
      <c r="E5813" s="90" t="s">
        <v>2827</v>
      </c>
      <c r="F5813" s="90" t="s">
        <v>6841</v>
      </c>
      <c r="G5813" s="90" t="s">
        <v>19191</v>
      </c>
      <c r="H5813" s="90" t="s">
        <v>1115</v>
      </c>
      <c r="I5813" s="90" t="s">
        <v>1176</v>
      </c>
      <c r="J5813" s="116">
        <v>10133</v>
      </c>
      <c r="K5813" s="90" t="s">
        <v>1963</v>
      </c>
      <c r="L5813" s="90" t="s">
        <v>591</v>
      </c>
      <c r="M5813" s="90"/>
    </row>
    <row r="5814" spans="1:13" x14ac:dyDescent="0.2">
      <c r="A5814" s="116">
        <v>14777</v>
      </c>
      <c r="B5814" s="90" t="s">
        <v>8750</v>
      </c>
      <c r="C5814" s="90" t="s">
        <v>37</v>
      </c>
      <c r="D5814" s="90" t="s">
        <v>1644</v>
      </c>
      <c r="E5814" s="90" t="s">
        <v>6849</v>
      </c>
      <c r="F5814" s="90" t="s">
        <v>6850</v>
      </c>
      <c r="G5814" s="90" t="s">
        <v>19192</v>
      </c>
      <c r="H5814" s="90" t="s">
        <v>1251</v>
      </c>
      <c r="I5814" s="90" t="s">
        <v>13474</v>
      </c>
      <c r="J5814" s="116">
        <v>10471</v>
      </c>
      <c r="K5814" s="90" t="s">
        <v>1963</v>
      </c>
      <c r="L5814" s="90" t="s">
        <v>583</v>
      </c>
      <c r="M5814" s="90"/>
    </row>
    <row r="5815" spans="1:13" x14ac:dyDescent="0.2">
      <c r="A5815" s="116">
        <v>14768</v>
      </c>
      <c r="B5815" s="90" t="s">
        <v>8750</v>
      </c>
      <c r="C5815" s="90" t="s">
        <v>92</v>
      </c>
      <c r="D5815" s="90" t="s">
        <v>21</v>
      </c>
      <c r="E5815" s="90" t="s">
        <v>2184</v>
      </c>
      <c r="F5815" s="90" t="s">
        <v>6851</v>
      </c>
      <c r="G5815" s="90" t="s">
        <v>19193</v>
      </c>
      <c r="H5815" s="90" t="s">
        <v>1253</v>
      </c>
      <c r="I5815" s="90" t="s">
        <v>1189</v>
      </c>
      <c r="J5815" s="116">
        <v>10014</v>
      </c>
      <c r="K5815" s="90" t="s">
        <v>1963</v>
      </c>
      <c r="L5815" s="90" t="s">
        <v>185</v>
      </c>
      <c r="M5815" s="90"/>
    </row>
    <row r="5816" spans="1:13" x14ac:dyDescent="0.2">
      <c r="A5816" s="116">
        <v>14653</v>
      </c>
      <c r="B5816" s="90" t="s">
        <v>8750</v>
      </c>
      <c r="C5816" s="90" t="s">
        <v>6865</v>
      </c>
      <c r="D5816" s="90" t="s">
        <v>62</v>
      </c>
      <c r="E5816" s="90" t="s">
        <v>109</v>
      </c>
      <c r="F5816" s="90" t="s">
        <v>6819</v>
      </c>
      <c r="G5816" s="90" t="s">
        <v>19194</v>
      </c>
      <c r="H5816" s="90" t="s">
        <v>1115</v>
      </c>
      <c r="I5816" s="90" t="s">
        <v>377</v>
      </c>
      <c r="J5816" s="116">
        <v>674</v>
      </c>
      <c r="K5816" s="90" t="s">
        <v>1963</v>
      </c>
      <c r="L5816" s="90" t="s">
        <v>184</v>
      </c>
      <c r="M5816" s="90"/>
    </row>
    <row r="5817" spans="1:13" x14ac:dyDescent="0.2">
      <c r="A5817" s="116">
        <v>14594</v>
      </c>
      <c r="B5817" s="90" t="s">
        <v>8750</v>
      </c>
      <c r="C5817" s="90" t="s">
        <v>1415</v>
      </c>
      <c r="D5817" s="90" t="s">
        <v>8604</v>
      </c>
      <c r="E5817" s="90" t="s">
        <v>8605</v>
      </c>
      <c r="F5817" s="90" t="s">
        <v>8606</v>
      </c>
      <c r="G5817" s="90" t="s">
        <v>19195</v>
      </c>
      <c r="H5817" s="90" t="s">
        <v>1115</v>
      </c>
      <c r="I5817" s="90" t="s">
        <v>5046</v>
      </c>
      <c r="J5817" s="116">
        <v>10023</v>
      </c>
      <c r="K5817" s="90" t="s">
        <v>1963</v>
      </c>
      <c r="L5817" s="90" t="s">
        <v>520</v>
      </c>
      <c r="M5817" s="90"/>
    </row>
    <row r="5818" spans="1:13" x14ac:dyDescent="0.2">
      <c r="A5818" s="116">
        <v>14564</v>
      </c>
      <c r="B5818" s="90" t="s">
        <v>8750</v>
      </c>
      <c r="C5818" s="90" t="s">
        <v>8607</v>
      </c>
      <c r="D5818" s="90" t="s">
        <v>8110</v>
      </c>
      <c r="E5818" s="90" t="s">
        <v>2827</v>
      </c>
      <c r="F5818" s="90" t="s">
        <v>8608</v>
      </c>
      <c r="G5818" s="90" t="s">
        <v>19196</v>
      </c>
      <c r="H5818" s="90" t="s">
        <v>1253</v>
      </c>
      <c r="I5818" s="90" t="s">
        <v>835</v>
      </c>
      <c r="J5818" s="116">
        <v>10434</v>
      </c>
      <c r="K5818" s="90" t="s">
        <v>1963</v>
      </c>
      <c r="L5818" s="90" t="s">
        <v>588</v>
      </c>
      <c r="M5818" s="90"/>
    </row>
    <row r="5819" spans="1:13" x14ac:dyDescent="0.2">
      <c r="A5819" s="116">
        <v>14564</v>
      </c>
      <c r="B5819" s="90" t="s">
        <v>8750</v>
      </c>
      <c r="C5819" s="90" t="s">
        <v>8607</v>
      </c>
      <c r="D5819" s="90" t="s">
        <v>8110</v>
      </c>
      <c r="E5819" s="90" t="s">
        <v>2827</v>
      </c>
      <c r="F5819" s="90" t="s">
        <v>8608</v>
      </c>
      <c r="G5819" s="90" t="s">
        <v>19197</v>
      </c>
      <c r="H5819" s="90" t="s">
        <v>1115</v>
      </c>
      <c r="I5819" s="90" t="s">
        <v>835</v>
      </c>
      <c r="J5819" s="116">
        <v>10434</v>
      </c>
      <c r="K5819" s="90" t="s">
        <v>1963</v>
      </c>
      <c r="L5819" s="90" t="s">
        <v>588</v>
      </c>
      <c r="M5819" s="90"/>
    </row>
    <row r="5820" spans="1:13" x14ac:dyDescent="0.2">
      <c r="A5820" s="116">
        <v>14555</v>
      </c>
      <c r="B5820" s="90" t="s">
        <v>8750</v>
      </c>
      <c r="C5820" s="90" t="s">
        <v>46</v>
      </c>
      <c r="D5820" s="90" t="s">
        <v>93</v>
      </c>
      <c r="E5820" s="90" t="s">
        <v>105</v>
      </c>
      <c r="F5820" s="90" t="s">
        <v>8609</v>
      </c>
      <c r="G5820" s="90" t="s">
        <v>19198</v>
      </c>
      <c r="H5820" s="90" t="s">
        <v>1252</v>
      </c>
      <c r="I5820" s="90" t="s">
        <v>1002</v>
      </c>
      <c r="J5820" s="116">
        <v>10061</v>
      </c>
      <c r="K5820" s="90" t="s">
        <v>1963</v>
      </c>
      <c r="L5820" s="90" t="s">
        <v>583</v>
      </c>
      <c r="M5820" s="90"/>
    </row>
    <row r="5821" spans="1:13" x14ac:dyDescent="0.2">
      <c r="A5821" s="116">
        <v>14495</v>
      </c>
      <c r="B5821" s="90" t="s">
        <v>8750</v>
      </c>
      <c r="C5821" s="90" t="s">
        <v>6883</v>
      </c>
      <c r="D5821" s="90" t="s">
        <v>6884</v>
      </c>
      <c r="E5821" s="90" t="s">
        <v>57</v>
      </c>
      <c r="F5821" s="90" t="s">
        <v>6885</v>
      </c>
      <c r="G5821" s="90" t="s">
        <v>19199</v>
      </c>
      <c r="H5821" s="90" t="s">
        <v>1115</v>
      </c>
      <c r="I5821" s="90" t="s">
        <v>1169</v>
      </c>
      <c r="J5821" s="116">
        <v>678</v>
      </c>
      <c r="K5821" s="90" t="s">
        <v>1963</v>
      </c>
      <c r="L5821" s="90" t="s">
        <v>586</v>
      </c>
      <c r="M5821" s="90"/>
    </row>
    <row r="5822" spans="1:13" x14ac:dyDescent="0.2">
      <c r="A5822" s="116">
        <v>11086</v>
      </c>
      <c r="B5822" s="90" t="s">
        <v>8750</v>
      </c>
      <c r="C5822" s="90" t="s">
        <v>1040</v>
      </c>
      <c r="D5822" s="90" t="s">
        <v>1529</v>
      </c>
      <c r="E5822" s="90" t="s">
        <v>1296</v>
      </c>
      <c r="F5822" s="90" t="s">
        <v>6898</v>
      </c>
      <c r="G5822" s="90" t="s">
        <v>19200</v>
      </c>
      <c r="H5822" s="90" t="s">
        <v>1115</v>
      </c>
      <c r="I5822" s="90" t="s">
        <v>1189</v>
      </c>
      <c r="J5822" s="116">
        <v>10014</v>
      </c>
      <c r="K5822" s="90" t="s">
        <v>1963</v>
      </c>
      <c r="L5822" s="90" t="s">
        <v>185</v>
      </c>
      <c r="M5822" s="90"/>
    </row>
    <row r="5823" spans="1:13" x14ac:dyDescent="0.2">
      <c r="A5823" s="116">
        <v>10874</v>
      </c>
      <c r="B5823" s="90" t="s">
        <v>8750</v>
      </c>
      <c r="C5823" s="90" t="s">
        <v>21</v>
      </c>
      <c r="D5823" s="90" t="s">
        <v>1696</v>
      </c>
      <c r="E5823" s="90" t="s">
        <v>6002</v>
      </c>
      <c r="F5823" s="90" t="s">
        <v>6636</v>
      </c>
      <c r="G5823" s="90" t="s">
        <v>19201</v>
      </c>
      <c r="H5823" s="90" t="s">
        <v>1253</v>
      </c>
      <c r="I5823" s="90" t="s">
        <v>1065</v>
      </c>
      <c r="J5823" s="116">
        <v>10040</v>
      </c>
      <c r="K5823" s="90" t="s">
        <v>1963</v>
      </c>
      <c r="L5823" s="90" t="s">
        <v>184</v>
      </c>
      <c r="M5823" s="90"/>
    </row>
    <row r="5824" spans="1:13" x14ac:dyDescent="0.2">
      <c r="A5824" s="116">
        <v>10874</v>
      </c>
      <c r="B5824" s="90" t="s">
        <v>8750</v>
      </c>
      <c r="C5824" s="90" t="s">
        <v>21</v>
      </c>
      <c r="D5824" s="90" t="s">
        <v>1696</v>
      </c>
      <c r="E5824" s="90" t="s">
        <v>6002</v>
      </c>
      <c r="F5824" s="90" t="s">
        <v>6636</v>
      </c>
      <c r="G5824" s="90" t="s">
        <v>19202</v>
      </c>
      <c r="H5824" s="90" t="s">
        <v>1115</v>
      </c>
      <c r="I5824" s="90" t="s">
        <v>1175</v>
      </c>
      <c r="J5824" s="116">
        <v>561</v>
      </c>
      <c r="K5824" s="90" t="s">
        <v>1963</v>
      </c>
      <c r="L5824" s="90" t="s">
        <v>184</v>
      </c>
      <c r="M5824" s="90"/>
    </row>
    <row r="5825" spans="1:13" x14ac:dyDescent="0.2">
      <c r="A5825" s="116">
        <v>10837</v>
      </c>
      <c r="B5825" s="90" t="s">
        <v>8750</v>
      </c>
      <c r="C5825" s="90" t="s">
        <v>6520</v>
      </c>
      <c r="D5825" s="90" t="s">
        <v>6924</v>
      </c>
      <c r="E5825" s="90" t="s">
        <v>6925</v>
      </c>
      <c r="F5825" s="90" t="s">
        <v>6926</v>
      </c>
      <c r="G5825" s="90" t="s">
        <v>19203</v>
      </c>
      <c r="H5825" s="90" t="s">
        <v>1115</v>
      </c>
      <c r="I5825" s="90" t="s">
        <v>1246</v>
      </c>
      <c r="J5825" s="116">
        <v>245</v>
      </c>
      <c r="K5825" s="90" t="s">
        <v>1963</v>
      </c>
      <c r="L5825" s="90" t="s">
        <v>588</v>
      </c>
      <c r="M5825" s="90"/>
    </row>
    <row r="5826" spans="1:13" x14ac:dyDescent="0.2">
      <c r="A5826" s="116">
        <v>10837</v>
      </c>
      <c r="B5826" s="90" t="s">
        <v>8750</v>
      </c>
      <c r="C5826" s="90" t="s">
        <v>6520</v>
      </c>
      <c r="D5826" s="90" t="s">
        <v>6924</v>
      </c>
      <c r="E5826" s="90" t="s">
        <v>6925</v>
      </c>
      <c r="F5826" s="90" t="s">
        <v>6926</v>
      </c>
      <c r="G5826" s="90" t="s">
        <v>19204</v>
      </c>
      <c r="H5826" s="90" t="s">
        <v>1253</v>
      </c>
      <c r="I5826" s="90" t="s">
        <v>1246</v>
      </c>
      <c r="J5826" s="116">
        <v>245</v>
      </c>
      <c r="K5826" s="90" t="s">
        <v>1963</v>
      </c>
      <c r="L5826" s="90" t="s">
        <v>588</v>
      </c>
      <c r="M5826" s="90"/>
    </row>
    <row r="5827" spans="1:13" x14ac:dyDescent="0.2">
      <c r="A5827" s="116">
        <v>10816</v>
      </c>
      <c r="B5827" s="90" t="s">
        <v>8750</v>
      </c>
      <c r="C5827" s="90" t="s">
        <v>1386</v>
      </c>
      <c r="D5827" s="90" t="s">
        <v>1493</v>
      </c>
      <c r="E5827" s="90" t="s">
        <v>1357</v>
      </c>
      <c r="F5827" s="90" t="s">
        <v>6927</v>
      </c>
      <c r="G5827" s="90" t="s">
        <v>19205</v>
      </c>
      <c r="H5827" s="90" t="s">
        <v>1115</v>
      </c>
      <c r="I5827" s="90" t="s">
        <v>1133</v>
      </c>
      <c r="J5827" s="116">
        <v>43</v>
      </c>
      <c r="K5827" s="90" t="s">
        <v>1963</v>
      </c>
      <c r="L5827" s="90" t="s">
        <v>520</v>
      </c>
      <c r="M5827" s="90"/>
    </row>
    <row r="5828" spans="1:13" x14ac:dyDescent="0.2">
      <c r="A5828" s="116">
        <v>10707</v>
      </c>
      <c r="B5828" s="90" t="s">
        <v>8750</v>
      </c>
      <c r="C5828" s="90" t="s">
        <v>6939</v>
      </c>
      <c r="D5828" s="90" t="s">
        <v>56</v>
      </c>
      <c r="E5828" s="90" t="s">
        <v>6940</v>
      </c>
      <c r="F5828" s="90" t="s">
        <v>6941</v>
      </c>
      <c r="G5828" s="90" t="s">
        <v>19206</v>
      </c>
      <c r="H5828" s="90" t="s">
        <v>1253</v>
      </c>
      <c r="I5828" s="90" t="s">
        <v>2478</v>
      </c>
      <c r="J5828" s="116">
        <v>10111</v>
      </c>
      <c r="K5828" s="90" t="s">
        <v>1963</v>
      </c>
      <c r="L5828" s="90" t="s">
        <v>585</v>
      </c>
      <c r="M5828" s="90"/>
    </row>
    <row r="5829" spans="1:13" x14ac:dyDescent="0.2">
      <c r="A5829" s="116">
        <v>10699</v>
      </c>
      <c r="B5829" s="90" t="s">
        <v>8750</v>
      </c>
      <c r="C5829" s="90" t="s">
        <v>71</v>
      </c>
      <c r="D5829" s="90" t="s">
        <v>189</v>
      </c>
      <c r="E5829" s="90" t="s">
        <v>148</v>
      </c>
      <c r="F5829" s="90" t="s">
        <v>8610</v>
      </c>
      <c r="G5829" s="90" t="s">
        <v>19207</v>
      </c>
      <c r="H5829" s="90" t="s">
        <v>1115</v>
      </c>
      <c r="I5829" s="90" t="s">
        <v>948</v>
      </c>
      <c r="J5829" s="116">
        <v>284</v>
      </c>
      <c r="K5829" s="90" t="s">
        <v>1963</v>
      </c>
      <c r="L5829" s="90" t="s">
        <v>588</v>
      </c>
      <c r="M5829" s="90"/>
    </row>
    <row r="5830" spans="1:13" x14ac:dyDescent="0.2">
      <c r="A5830" s="116">
        <v>10693</v>
      </c>
      <c r="B5830" s="90" t="s">
        <v>8750</v>
      </c>
      <c r="C5830" s="90" t="s">
        <v>1272</v>
      </c>
      <c r="D5830" s="90" t="s">
        <v>1862</v>
      </c>
      <c r="E5830" s="90" t="s">
        <v>76</v>
      </c>
      <c r="F5830" s="90" t="s">
        <v>6942</v>
      </c>
      <c r="G5830" s="90" t="s">
        <v>19208</v>
      </c>
      <c r="H5830" s="90" t="s">
        <v>1253</v>
      </c>
      <c r="I5830" s="90" t="s">
        <v>1000</v>
      </c>
      <c r="J5830" s="116">
        <v>10039</v>
      </c>
      <c r="K5830" s="90" t="s">
        <v>1963</v>
      </c>
      <c r="L5830" s="90" t="s">
        <v>583</v>
      </c>
      <c r="M5830" s="90"/>
    </row>
    <row r="5831" spans="1:13" x14ac:dyDescent="0.2">
      <c r="A5831" s="116">
        <v>10674</v>
      </c>
      <c r="B5831" s="90" t="s">
        <v>8750</v>
      </c>
      <c r="C5831" s="90" t="s">
        <v>74</v>
      </c>
      <c r="D5831" s="90" t="s">
        <v>121</v>
      </c>
      <c r="E5831" s="90" t="s">
        <v>24</v>
      </c>
      <c r="F5831" s="90" t="s">
        <v>6943</v>
      </c>
      <c r="G5831" s="90" t="s">
        <v>19209</v>
      </c>
      <c r="H5831" s="90" t="s">
        <v>1115</v>
      </c>
      <c r="I5831" s="90" t="s">
        <v>1179</v>
      </c>
      <c r="J5831" s="116">
        <v>10184</v>
      </c>
      <c r="K5831" s="90" t="s">
        <v>1963</v>
      </c>
      <c r="L5831" s="90" t="s">
        <v>599</v>
      </c>
      <c r="M5831" s="90"/>
    </row>
    <row r="5832" spans="1:13" x14ac:dyDescent="0.2">
      <c r="A5832" s="116">
        <v>10662</v>
      </c>
      <c r="B5832" s="90" t="s">
        <v>8750</v>
      </c>
      <c r="C5832" s="90" t="s">
        <v>168</v>
      </c>
      <c r="D5832" s="90" t="s">
        <v>1527</v>
      </c>
      <c r="E5832" s="90" t="s">
        <v>43</v>
      </c>
      <c r="F5832" s="90" t="s">
        <v>8295</v>
      </c>
      <c r="G5832" s="90" t="s">
        <v>19210</v>
      </c>
      <c r="H5832" s="90" t="s">
        <v>1115</v>
      </c>
      <c r="I5832" s="90" t="s">
        <v>921</v>
      </c>
      <c r="J5832" s="116">
        <v>78</v>
      </c>
      <c r="K5832" s="90" t="s">
        <v>1963</v>
      </c>
      <c r="L5832" s="90" t="s">
        <v>583</v>
      </c>
      <c r="M5832" s="90"/>
    </row>
    <row r="5833" spans="1:13" x14ac:dyDescent="0.2">
      <c r="A5833" s="116">
        <v>10636</v>
      </c>
      <c r="B5833" s="90" t="s">
        <v>10851</v>
      </c>
      <c r="C5833" s="90" t="s">
        <v>1861</v>
      </c>
      <c r="E5833" s="90" t="s">
        <v>8611</v>
      </c>
      <c r="F5833" s="90" t="s">
        <v>8612</v>
      </c>
      <c r="G5833" s="90" t="s">
        <v>19211</v>
      </c>
      <c r="H5833" s="90" t="s">
        <v>1252</v>
      </c>
      <c r="I5833" s="90" t="s">
        <v>953</v>
      </c>
      <c r="J5833" s="116">
        <v>309</v>
      </c>
      <c r="K5833" s="90" t="s">
        <v>2014</v>
      </c>
      <c r="L5833" s="90" t="s">
        <v>583</v>
      </c>
      <c r="M5833" s="90"/>
    </row>
    <row r="5834" spans="1:13" x14ac:dyDescent="0.2">
      <c r="A5834" s="116">
        <v>10626</v>
      </c>
      <c r="B5834" s="90" t="s">
        <v>8750</v>
      </c>
      <c r="C5834" s="90" t="s">
        <v>1378</v>
      </c>
      <c r="D5834" s="90" t="s">
        <v>6952</v>
      </c>
      <c r="E5834" s="90" t="s">
        <v>1052</v>
      </c>
      <c r="F5834" s="90" t="s">
        <v>6953</v>
      </c>
      <c r="G5834" s="90" t="s">
        <v>19212</v>
      </c>
      <c r="H5834" s="90" t="s">
        <v>1115</v>
      </c>
      <c r="I5834" s="90" t="s">
        <v>1021</v>
      </c>
      <c r="J5834" s="116">
        <v>10178</v>
      </c>
      <c r="K5834" s="90" t="s">
        <v>1963</v>
      </c>
      <c r="L5834" s="90" t="s">
        <v>588</v>
      </c>
      <c r="M5834" s="90"/>
    </row>
    <row r="5835" spans="1:13" x14ac:dyDescent="0.2">
      <c r="A5835" s="116">
        <v>10624</v>
      </c>
      <c r="B5835" s="90" t="s">
        <v>8750</v>
      </c>
      <c r="C5835" s="90" t="s">
        <v>1860</v>
      </c>
      <c r="D5835" s="90" t="s">
        <v>1405</v>
      </c>
      <c r="E5835" s="90" t="s">
        <v>2034</v>
      </c>
      <c r="F5835" s="90" t="s">
        <v>6954</v>
      </c>
      <c r="G5835" s="90" t="s">
        <v>19213</v>
      </c>
      <c r="H5835" s="90" t="s">
        <v>1253</v>
      </c>
      <c r="I5835" s="90" t="s">
        <v>1231</v>
      </c>
      <c r="J5835" s="116">
        <v>727</v>
      </c>
      <c r="K5835" s="90" t="s">
        <v>1963</v>
      </c>
      <c r="L5835" s="90" t="s">
        <v>588</v>
      </c>
      <c r="M5835" s="90"/>
    </row>
    <row r="5836" spans="1:13" x14ac:dyDescent="0.2">
      <c r="A5836" s="116">
        <v>10573</v>
      </c>
      <c r="B5836" s="90" t="s">
        <v>8750</v>
      </c>
      <c r="C5836" s="90" t="s">
        <v>1859</v>
      </c>
      <c r="D5836" s="90" t="s">
        <v>173</v>
      </c>
      <c r="E5836" s="90" t="s">
        <v>48</v>
      </c>
      <c r="F5836" s="90" t="s">
        <v>6963</v>
      </c>
      <c r="G5836" s="90" t="s">
        <v>19214</v>
      </c>
      <c r="H5836" s="90" t="s">
        <v>1253</v>
      </c>
      <c r="I5836" s="90" t="s">
        <v>550</v>
      </c>
      <c r="J5836" s="116">
        <v>10138</v>
      </c>
      <c r="K5836" s="90" t="s">
        <v>1963</v>
      </c>
      <c r="L5836" s="90" t="s">
        <v>627</v>
      </c>
      <c r="M5836" s="90"/>
    </row>
    <row r="5837" spans="1:13" x14ac:dyDescent="0.2">
      <c r="A5837" s="116">
        <v>10383</v>
      </c>
      <c r="B5837" s="90" t="s">
        <v>8750</v>
      </c>
      <c r="C5837" s="90" t="s">
        <v>17186</v>
      </c>
      <c r="D5837" s="90" t="s">
        <v>1775</v>
      </c>
      <c r="E5837" s="90" t="s">
        <v>24</v>
      </c>
      <c r="F5837" s="90" t="s">
        <v>17187</v>
      </c>
      <c r="G5837" s="90" t="s">
        <v>19215</v>
      </c>
      <c r="H5837" s="90" t="s">
        <v>1115</v>
      </c>
      <c r="I5837" s="90" t="s">
        <v>1144</v>
      </c>
      <c r="J5837" s="116">
        <v>51</v>
      </c>
      <c r="K5837" s="90" t="s">
        <v>1963</v>
      </c>
      <c r="L5837" s="90" t="s">
        <v>585</v>
      </c>
      <c r="M5837" s="90"/>
    </row>
    <row r="5838" spans="1:13" x14ac:dyDescent="0.2">
      <c r="A5838" s="116">
        <v>10382</v>
      </c>
      <c r="B5838" s="90" t="s">
        <v>8750</v>
      </c>
      <c r="C5838" s="90" t="s">
        <v>135</v>
      </c>
      <c r="D5838" s="90" t="s">
        <v>22</v>
      </c>
      <c r="E5838" s="90" t="s">
        <v>54</v>
      </c>
      <c r="F5838" s="90" t="s">
        <v>6985</v>
      </c>
      <c r="G5838" s="90" t="s">
        <v>19216</v>
      </c>
      <c r="H5838" s="90" t="s">
        <v>1115</v>
      </c>
      <c r="I5838" s="90" t="s">
        <v>1203</v>
      </c>
      <c r="J5838" s="116">
        <v>10055</v>
      </c>
      <c r="K5838" s="90" t="s">
        <v>1963</v>
      </c>
      <c r="L5838" s="90" t="s">
        <v>585</v>
      </c>
      <c r="M5838" s="90"/>
    </row>
    <row r="5839" spans="1:13" x14ac:dyDescent="0.2">
      <c r="A5839" s="116">
        <v>10353</v>
      </c>
      <c r="B5839" s="90" t="s">
        <v>8750</v>
      </c>
      <c r="C5839" s="90" t="s">
        <v>1858</v>
      </c>
      <c r="D5839" s="90" t="s">
        <v>1437</v>
      </c>
      <c r="E5839" s="90" t="s">
        <v>43</v>
      </c>
      <c r="F5839" s="90" t="s">
        <v>6999</v>
      </c>
      <c r="G5839" s="90" t="s">
        <v>19217</v>
      </c>
      <c r="H5839" s="90" t="s">
        <v>1252</v>
      </c>
      <c r="I5839" s="90" t="s">
        <v>1249</v>
      </c>
      <c r="J5839" s="116">
        <v>10181</v>
      </c>
      <c r="K5839" s="90" t="s">
        <v>1963</v>
      </c>
      <c r="L5839" s="90" t="s">
        <v>583</v>
      </c>
      <c r="M5839" s="90"/>
    </row>
    <row r="5840" spans="1:13" x14ac:dyDescent="0.2">
      <c r="A5840" s="116">
        <v>10331</v>
      </c>
      <c r="B5840" s="90" t="s">
        <v>8750</v>
      </c>
      <c r="C5840" s="90" t="s">
        <v>1337</v>
      </c>
      <c r="D5840" s="90" t="s">
        <v>46</v>
      </c>
      <c r="E5840" s="90" t="s">
        <v>32</v>
      </c>
      <c r="F5840" s="90" t="s">
        <v>7000</v>
      </c>
      <c r="G5840" s="90" t="s">
        <v>19218</v>
      </c>
      <c r="H5840" s="90" t="s">
        <v>1115</v>
      </c>
      <c r="I5840" s="90" t="s">
        <v>935</v>
      </c>
      <c r="J5840" s="116">
        <v>233</v>
      </c>
      <c r="K5840" s="90" t="s">
        <v>1963</v>
      </c>
      <c r="L5840" s="90" t="s">
        <v>520</v>
      </c>
      <c r="M5840" s="90"/>
    </row>
    <row r="5841" spans="1:13" x14ac:dyDescent="0.2">
      <c r="A5841" s="116">
        <v>10291</v>
      </c>
      <c r="B5841" s="90" t="s">
        <v>8750</v>
      </c>
      <c r="C5841" s="90" t="s">
        <v>6986</v>
      </c>
      <c r="D5841" s="90" t="s">
        <v>25</v>
      </c>
      <c r="E5841" s="90" t="s">
        <v>2034</v>
      </c>
      <c r="F5841" s="90" t="s">
        <v>7001</v>
      </c>
      <c r="G5841" s="90" t="s">
        <v>19219</v>
      </c>
      <c r="H5841" s="90" t="s">
        <v>1115</v>
      </c>
      <c r="I5841" s="90" t="s">
        <v>1136</v>
      </c>
      <c r="J5841" s="116">
        <v>291</v>
      </c>
      <c r="K5841" s="90" t="s">
        <v>1963</v>
      </c>
      <c r="L5841" s="90" t="s">
        <v>587</v>
      </c>
      <c r="M5841" s="90"/>
    </row>
    <row r="5842" spans="1:13" x14ac:dyDescent="0.2">
      <c r="A5842" s="116">
        <v>10266</v>
      </c>
      <c r="B5842" s="90" t="s">
        <v>8750</v>
      </c>
      <c r="C5842" s="90" t="s">
        <v>102</v>
      </c>
      <c r="D5842" s="90" t="s">
        <v>102</v>
      </c>
      <c r="E5842" s="90" t="s">
        <v>76</v>
      </c>
      <c r="F5842" s="90" t="s">
        <v>7006</v>
      </c>
      <c r="G5842" s="90" t="s">
        <v>19220</v>
      </c>
      <c r="H5842" s="90" t="s">
        <v>1115</v>
      </c>
      <c r="I5842" s="90" t="s">
        <v>930</v>
      </c>
      <c r="J5842" s="116">
        <v>138</v>
      </c>
      <c r="K5842" s="90" t="s">
        <v>1963</v>
      </c>
      <c r="L5842" s="90" t="s">
        <v>593</v>
      </c>
      <c r="M5842" s="90"/>
    </row>
    <row r="5843" spans="1:13" x14ac:dyDescent="0.2">
      <c r="A5843" s="116">
        <v>10251</v>
      </c>
      <c r="B5843" s="90" t="s">
        <v>8750</v>
      </c>
      <c r="C5843" s="90" t="s">
        <v>924</v>
      </c>
      <c r="D5843" s="90" t="s">
        <v>1857</v>
      </c>
      <c r="E5843" s="90" t="s">
        <v>7008</v>
      </c>
      <c r="F5843" s="90" t="s">
        <v>7009</v>
      </c>
      <c r="G5843" s="90" t="s">
        <v>19221</v>
      </c>
      <c r="H5843" s="90" t="s">
        <v>1253</v>
      </c>
      <c r="I5843" s="90" t="s">
        <v>993</v>
      </c>
      <c r="J5843" s="116">
        <v>10005</v>
      </c>
      <c r="K5843" s="90" t="s">
        <v>1963</v>
      </c>
      <c r="L5843" s="90" t="s">
        <v>593</v>
      </c>
      <c r="M5843" s="90"/>
    </row>
    <row r="5844" spans="1:13" x14ac:dyDescent="0.2">
      <c r="A5844" s="116">
        <v>10204</v>
      </c>
      <c r="B5844" s="90" t="s">
        <v>8750</v>
      </c>
      <c r="C5844" s="90" t="s">
        <v>74</v>
      </c>
      <c r="D5844" s="90" t="s">
        <v>1078</v>
      </c>
      <c r="E5844" s="90" t="s">
        <v>43</v>
      </c>
      <c r="F5844" s="90" t="s">
        <v>7011</v>
      </c>
      <c r="G5844" s="90" t="s">
        <v>19222</v>
      </c>
      <c r="H5844" s="90" t="s">
        <v>1252</v>
      </c>
      <c r="I5844" s="90" t="s">
        <v>1179</v>
      </c>
      <c r="J5844" s="116">
        <v>10184</v>
      </c>
      <c r="K5844" s="90" t="s">
        <v>1963</v>
      </c>
      <c r="L5844" s="90" t="s">
        <v>599</v>
      </c>
      <c r="M5844" s="90"/>
    </row>
    <row r="5845" spans="1:13" x14ac:dyDescent="0.2">
      <c r="A5845" s="116">
        <v>10165</v>
      </c>
      <c r="B5845" s="90" t="s">
        <v>10851</v>
      </c>
      <c r="C5845" s="90" t="s">
        <v>8613</v>
      </c>
      <c r="D5845" s="90" t="s">
        <v>8614</v>
      </c>
      <c r="E5845" s="90" t="s">
        <v>2208</v>
      </c>
      <c r="F5845" s="90" t="s">
        <v>4090</v>
      </c>
      <c r="G5845" s="90" t="s">
        <v>19223</v>
      </c>
      <c r="H5845" s="90" t="s">
        <v>1115</v>
      </c>
      <c r="I5845" s="90" t="s">
        <v>967</v>
      </c>
      <c r="J5845" s="116">
        <v>529</v>
      </c>
      <c r="K5845" s="90" t="s">
        <v>1963</v>
      </c>
      <c r="L5845" s="90" t="s">
        <v>812</v>
      </c>
      <c r="M5845" s="90"/>
    </row>
    <row r="5846" spans="1:13" x14ac:dyDescent="0.2">
      <c r="A5846" s="116">
        <v>10138</v>
      </c>
      <c r="B5846" s="90" t="s">
        <v>8750</v>
      </c>
      <c r="C5846" s="90" t="s">
        <v>53</v>
      </c>
      <c r="D5846" s="90" t="s">
        <v>927</v>
      </c>
      <c r="E5846" s="90" t="s">
        <v>4258</v>
      </c>
      <c r="F5846" s="90" t="s">
        <v>7018</v>
      </c>
      <c r="G5846" s="90" t="s">
        <v>19224</v>
      </c>
      <c r="H5846" s="90" t="s">
        <v>1115</v>
      </c>
      <c r="I5846" s="90" t="s">
        <v>4648</v>
      </c>
      <c r="J5846" s="116">
        <v>724</v>
      </c>
      <c r="K5846" s="90" t="s">
        <v>1963</v>
      </c>
      <c r="L5846" s="90" t="s">
        <v>185</v>
      </c>
      <c r="M5846" s="90"/>
    </row>
    <row r="5847" spans="1:13" x14ac:dyDescent="0.2">
      <c r="A5847" s="116">
        <v>10083</v>
      </c>
      <c r="B5847" s="90" t="s">
        <v>8750</v>
      </c>
      <c r="C5847" s="90" t="s">
        <v>998</v>
      </c>
      <c r="D5847" s="90" t="s">
        <v>25</v>
      </c>
      <c r="E5847" s="90" t="s">
        <v>64</v>
      </c>
      <c r="F5847" s="90" t="s">
        <v>7023</v>
      </c>
      <c r="G5847" s="90" t="s">
        <v>19225</v>
      </c>
      <c r="H5847" s="90" t="s">
        <v>1115</v>
      </c>
      <c r="I5847" s="90" t="s">
        <v>1155</v>
      </c>
      <c r="J5847" s="116">
        <v>214</v>
      </c>
      <c r="K5847" s="90" t="s">
        <v>1963</v>
      </c>
      <c r="L5847" s="90" t="s">
        <v>185</v>
      </c>
      <c r="M5847" s="90"/>
    </row>
    <row r="5848" spans="1:13" x14ac:dyDescent="0.2">
      <c r="A5848" s="116">
        <v>10017</v>
      </c>
      <c r="B5848" s="90" t="s">
        <v>8750</v>
      </c>
      <c r="C5848" s="90" t="s">
        <v>69</v>
      </c>
      <c r="D5848" s="90" t="s">
        <v>7034</v>
      </c>
      <c r="E5848" s="90" t="s">
        <v>126</v>
      </c>
      <c r="F5848" s="90" t="s">
        <v>7035</v>
      </c>
      <c r="G5848" s="90" t="s">
        <v>19226</v>
      </c>
      <c r="H5848" s="90" t="s">
        <v>1115</v>
      </c>
      <c r="I5848" s="90" t="s">
        <v>1136</v>
      </c>
      <c r="J5848" s="116">
        <v>291</v>
      </c>
      <c r="K5848" s="90" t="s">
        <v>1963</v>
      </c>
      <c r="L5848" s="90" t="s">
        <v>587</v>
      </c>
      <c r="M5848" s="90"/>
    </row>
    <row r="5849" spans="1:13" x14ac:dyDescent="0.2">
      <c r="A5849" s="116">
        <v>9975</v>
      </c>
      <c r="B5849" s="90" t="s">
        <v>8750</v>
      </c>
      <c r="C5849" s="90" t="s">
        <v>1457</v>
      </c>
      <c r="D5849" s="90" t="s">
        <v>1294</v>
      </c>
      <c r="E5849" s="90" t="s">
        <v>66</v>
      </c>
      <c r="F5849" s="90" t="s">
        <v>7044</v>
      </c>
      <c r="G5849" s="90" t="s">
        <v>19227</v>
      </c>
      <c r="H5849" s="90" t="s">
        <v>1252</v>
      </c>
      <c r="I5849" s="90" t="s">
        <v>1184</v>
      </c>
      <c r="J5849" s="116">
        <v>461</v>
      </c>
      <c r="K5849" s="90" t="s">
        <v>1963</v>
      </c>
      <c r="L5849" s="90" t="s">
        <v>520</v>
      </c>
      <c r="M5849" s="90"/>
    </row>
    <row r="5850" spans="1:13" x14ac:dyDescent="0.2">
      <c r="A5850" s="116">
        <v>9919</v>
      </c>
      <c r="B5850" s="90" t="s">
        <v>8750</v>
      </c>
      <c r="C5850" s="90" t="s">
        <v>22</v>
      </c>
      <c r="D5850" s="90" t="s">
        <v>69</v>
      </c>
      <c r="E5850" s="90" t="s">
        <v>24</v>
      </c>
      <c r="F5850" s="90" t="s">
        <v>7050</v>
      </c>
      <c r="G5850" s="90" t="s">
        <v>19228</v>
      </c>
      <c r="H5850" s="90" t="s">
        <v>1115</v>
      </c>
      <c r="I5850" s="90" t="s">
        <v>2219</v>
      </c>
      <c r="J5850" s="116">
        <v>10475</v>
      </c>
      <c r="K5850" s="90" t="s">
        <v>1963</v>
      </c>
      <c r="L5850" s="90" t="s">
        <v>591</v>
      </c>
      <c r="M5850" s="90"/>
    </row>
    <row r="5851" spans="1:13" x14ac:dyDescent="0.2">
      <c r="A5851" s="116">
        <v>9889</v>
      </c>
      <c r="B5851" s="90" t="s">
        <v>8750</v>
      </c>
      <c r="C5851" s="90" t="s">
        <v>26</v>
      </c>
      <c r="D5851" s="90" t="s">
        <v>84</v>
      </c>
      <c r="E5851" s="90" t="s">
        <v>45</v>
      </c>
      <c r="F5851" s="90" t="s">
        <v>7057</v>
      </c>
      <c r="G5851" s="90" t="s">
        <v>19229</v>
      </c>
      <c r="H5851" s="90" t="s">
        <v>1115</v>
      </c>
      <c r="I5851" s="90" t="s">
        <v>958</v>
      </c>
      <c r="J5851" s="116">
        <v>355</v>
      </c>
      <c r="K5851" s="90" t="s">
        <v>1963</v>
      </c>
      <c r="L5851" s="90" t="s">
        <v>604</v>
      </c>
      <c r="M5851" s="90"/>
    </row>
    <row r="5852" spans="1:13" x14ac:dyDescent="0.2">
      <c r="A5852" s="116">
        <v>9889</v>
      </c>
      <c r="B5852" s="90" t="s">
        <v>8750</v>
      </c>
      <c r="C5852" s="90" t="s">
        <v>26</v>
      </c>
      <c r="D5852" s="90" t="s">
        <v>84</v>
      </c>
      <c r="E5852" s="90" t="s">
        <v>45</v>
      </c>
      <c r="F5852" s="90" t="s">
        <v>7057</v>
      </c>
      <c r="G5852" s="90" t="s">
        <v>19230</v>
      </c>
      <c r="H5852" s="90" t="s">
        <v>1253</v>
      </c>
      <c r="I5852" s="90" t="s">
        <v>958</v>
      </c>
      <c r="J5852" s="116">
        <v>355</v>
      </c>
      <c r="K5852" s="90" t="s">
        <v>1963</v>
      </c>
      <c r="L5852" s="90" t="s">
        <v>604</v>
      </c>
      <c r="M5852" s="90"/>
    </row>
    <row r="5853" spans="1:13" x14ac:dyDescent="0.2">
      <c r="A5853" s="116">
        <v>9787</v>
      </c>
      <c r="B5853" s="90" t="s">
        <v>8750</v>
      </c>
      <c r="C5853" s="90" t="s">
        <v>6813</v>
      </c>
      <c r="D5853" s="90" t="s">
        <v>1577</v>
      </c>
      <c r="E5853" s="90" t="s">
        <v>2151</v>
      </c>
      <c r="F5853" s="90" t="s">
        <v>6663</v>
      </c>
      <c r="G5853" s="90" t="s">
        <v>19231</v>
      </c>
      <c r="H5853" s="90" t="s">
        <v>1253</v>
      </c>
      <c r="I5853" s="90" t="s">
        <v>1126</v>
      </c>
      <c r="J5853" s="116">
        <v>128</v>
      </c>
      <c r="K5853" s="90" t="s">
        <v>1963</v>
      </c>
      <c r="L5853" s="90" t="s">
        <v>587</v>
      </c>
      <c r="M5853" s="90"/>
    </row>
    <row r="5854" spans="1:13" x14ac:dyDescent="0.2">
      <c r="A5854" s="116">
        <v>9750</v>
      </c>
      <c r="B5854" s="90" t="s">
        <v>8750</v>
      </c>
      <c r="C5854" s="90" t="s">
        <v>1872</v>
      </c>
      <c r="D5854" s="90" t="s">
        <v>144</v>
      </c>
      <c r="E5854" s="90" t="s">
        <v>136</v>
      </c>
      <c r="F5854" s="90" t="s">
        <v>6328</v>
      </c>
      <c r="G5854" s="90" t="s">
        <v>19232</v>
      </c>
      <c r="H5854" s="90" t="s">
        <v>1115</v>
      </c>
      <c r="I5854" s="90" t="s">
        <v>1202</v>
      </c>
      <c r="J5854" s="116">
        <v>495</v>
      </c>
      <c r="K5854" s="90" t="s">
        <v>1963</v>
      </c>
      <c r="L5854" s="90" t="s">
        <v>599</v>
      </c>
      <c r="M5854" s="90"/>
    </row>
    <row r="5855" spans="1:13" x14ac:dyDescent="0.2">
      <c r="A5855" s="116">
        <v>9686</v>
      </c>
      <c r="B5855" s="90" t="s">
        <v>8750</v>
      </c>
      <c r="C5855" s="90" t="s">
        <v>1729</v>
      </c>
      <c r="D5855" s="90" t="s">
        <v>138</v>
      </c>
      <c r="E5855" s="90" t="s">
        <v>3209</v>
      </c>
      <c r="F5855" s="90" t="s">
        <v>7078</v>
      </c>
      <c r="G5855" s="90" t="s">
        <v>19233</v>
      </c>
      <c r="H5855" s="90" t="s">
        <v>1252</v>
      </c>
      <c r="I5855" s="90" t="s">
        <v>1192</v>
      </c>
      <c r="J5855" s="116">
        <v>653</v>
      </c>
      <c r="K5855" s="90" t="s">
        <v>1963</v>
      </c>
      <c r="L5855" s="90" t="s">
        <v>593</v>
      </c>
      <c r="M5855" s="90"/>
    </row>
    <row r="5856" spans="1:13" x14ac:dyDescent="0.2">
      <c r="A5856" s="116">
        <v>9617</v>
      </c>
      <c r="B5856" s="90" t="s">
        <v>8750</v>
      </c>
      <c r="C5856" s="90" t="s">
        <v>1854</v>
      </c>
      <c r="D5856" s="90" t="s">
        <v>31</v>
      </c>
      <c r="E5856" s="90" t="s">
        <v>7084</v>
      </c>
      <c r="F5856" s="90" t="s">
        <v>7085</v>
      </c>
      <c r="G5856" s="90" t="s">
        <v>19234</v>
      </c>
      <c r="H5856" s="90" t="s">
        <v>1253</v>
      </c>
      <c r="I5856" s="90" t="s">
        <v>1120</v>
      </c>
      <c r="J5856" s="116">
        <v>441</v>
      </c>
      <c r="K5856" s="90" t="s">
        <v>1963</v>
      </c>
      <c r="L5856" s="90" t="s">
        <v>583</v>
      </c>
      <c r="M5856" s="90"/>
    </row>
    <row r="5857" spans="1:13" x14ac:dyDescent="0.2">
      <c r="A5857" s="116">
        <v>9604</v>
      </c>
      <c r="B5857" s="90" t="s">
        <v>8750</v>
      </c>
      <c r="C5857" s="90" t="s">
        <v>118</v>
      </c>
      <c r="D5857" s="90" t="s">
        <v>1524</v>
      </c>
      <c r="E5857" s="90" t="s">
        <v>54</v>
      </c>
      <c r="F5857" s="90" t="s">
        <v>7091</v>
      </c>
      <c r="G5857" s="90" t="s">
        <v>19235</v>
      </c>
      <c r="H5857" s="90" t="s">
        <v>1115</v>
      </c>
      <c r="I5857" s="90" t="s">
        <v>944</v>
      </c>
      <c r="J5857" s="116">
        <v>266</v>
      </c>
      <c r="K5857" s="90" t="s">
        <v>1963</v>
      </c>
      <c r="L5857" s="90" t="s">
        <v>583</v>
      </c>
      <c r="M5857" s="90"/>
    </row>
    <row r="5858" spans="1:13" x14ac:dyDescent="0.2">
      <c r="A5858" s="116">
        <v>9569</v>
      </c>
      <c r="B5858" s="90" t="s">
        <v>8750</v>
      </c>
      <c r="C5858" s="90" t="s">
        <v>1521</v>
      </c>
      <c r="D5858" s="90" t="s">
        <v>1522</v>
      </c>
      <c r="E5858" s="90" t="s">
        <v>45</v>
      </c>
      <c r="F5858" s="90" t="s">
        <v>8615</v>
      </c>
      <c r="G5858" s="90" t="s">
        <v>19236</v>
      </c>
      <c r="H5858" s="90" t="s">
        <v>1115</v>
      </c>
      <c r="I5858" s="90" t="s">
        <v>1087</v>
      </c>
      <c r="J5858" s="116">
        <v>712</v>
      </c>
      <c r="K5858" s="90" t="s">
        <v>1963</v>
      </c>
      <c r="L5858" s="90" t="s">
        <v>585</v>
      </c>
      <c r="M5858" s="90"/>
    </row>
    <row r="5859" spans="1:13" x14ac:dyDescent="0.2">
      <c r="A5859" s="116">
        <v>9439</v>
      </c>
      <c r="B5859" s="90" t="s">
        <v>8750</v>
      </c>
      <c r="C5859" s="90" t="s">
        <v>69</v>
      </c>
      <c r="D5859" s="90" t="s">
        <v>1520</v>
      </c>
      <c r="E5859" s="90" t="s">
        <v>105</v>
      </c>
      <c r="F5859" s="90" t="s">
        <v>8616</v>
      </c>
      <c r="G5859" s="90" t="s">
        <v>19237</v>
      </c>
      <c r="H5859" s="90" t="s">
        <v>1253</v>
      </c>
      <c r="I5859" s="90" t="s">
        <v>958</v>
      </c>
      <c r="J5859" s="116">
        <v>355</v>
      </c>
      <c r="K5859" s="90" t="s">
        <v>1963</v>
      </c>
      <c r="L5859" s="90" t="s">
        <v>604</v>
      </c>
      <c r="M5859" s="90"/>
    </row>
    <row r="5860" spans="1:13" x14ac:dyDescent="0.2">
      <c r="A5860" s="116">
        <v>9439</v>
      </c>
      <c r="B5860" s="90" t="s">
        <v>8750</v>
      </c>
      <c r="C5860" s="90" t="s">
        <v>69</v>
      </c>
      <c r="D5860" s="90" t="s">
        <v>1520</v>
      </c>
      <c r="E5860" s="90" t="s">
        <v>105</v>
      </c>
      <c r="F5860" s="90" t="s">
        <v>8616</v>
      </c>
      <c r="G5860" s="90" t="s">
        <v>19238</v>
      </c>
      <c r="H5860" s="90" t="s">
        <v>1115</v>
      </c>
      <c r="I5860" s="90" t="s">
        <v>958</v>
      </c>
      <c r="J5860" s="116">
        <v>355</v>
      </c>
      <c r="K5860" s="90" t="s">
        <v>1963</v>
      </c>
      <c r="L5860" s="90" t="s">
        <v>604</v>
      </c>
      <c r="M5860" s="90"/>
    </row>
    <row r="5861" spans="1:13" x14ac:dyDescent="0.2">
      <c r="A5861" s="116">
        <v>9410</v>
      </c>
      <c r="B5861" s="90" t="s">
        <v>10851</v>
      </c>
      <c r="C5861" s="90" t="s">
        <v>2571</v>
      </c>
      <c r="D5861" s="90" t="s">
        <v>1682</v>
      </c>
      <c r="E5861" s="90" t="s">
        <v>7111</v>
      </c>
      <c r="F5861" s="90" t="s">
        <v>7112</v>
      </c>
      <c r="G5861" s="90" t="s">
        <v>19239</v>
      </c>
      <c r="H5861" s="90" t="s">
        <v>1115</v>
      </c>
      <c r="I5861" s="90" t="s">
        <v>327</v>
      </c>
      <c r="J5861" s="116">
        <v>504</v>
      </c>
      <c r="K5861" s="90" t="s">
        <v>1963</v>
      </c>
      <c r="L5861" s="90" t="s">
        <v>593</v>
      </c>
      <c r="M5861" s="90"/>
    </row>
    <row r="5862" spans="1:13" x14ac:dyDescent="0.2">
      <c r="A5862" s="116">
        <v>9369</v>
      </c>
      <c r="B5862" s="90" t="s">
        <v>8750</v>
      </c>
      <c r="C5862" s="90" t="s">
        <v>31</v>
      </c>
      <c r="D5862" s="90" t="s">
        <v>56</v>
      </c>
      <c r="E5862" s="90" t="s">
        <v>114</v>
      </c>
      <c r="F5862" s="90" t="s">
        <v>17327</v>
      </c>
      <c r="G5862" s="90" t="s">
        <v>19240</v>
      </c>
      <c r="H5862" s="90" t="s">
        <v>1115</v>
      </c>
      <c r="I5862" s="90" t="s">
        <v>1177</v>
      </c>
      <c r="J5862" s="116">
        <v>80</v>
      </c>
      <c r="K5862" s="90" t="s">
        <v>1963</v>
      </c>
      <c r="L5862" s="90" t="s">
        <v>185</v>
      </c>
      <c r="M5862" s="90"/>
    </row>
    <row r="5863" spans="1:13" x14ac:dyDescent="0.2">
      <c r="A5863" s="116">
        <v>9367</v>
      </c>
      <c r="B5863" s="90" t="s">
        <v>8750</v>
      </c>
      <c r="C5863" s="90" t="s">
        <v>21</v>
      </c>
      <c r="D5863" s="90" t="s">
        <v>1407</v>
      </c>
      <c r="E5863" s="90" t="s">
        <v>7119</v>
      </c>
      <c r="F5863" s="90" t="s">
        <v>7120</v>
      </c>
      <c r="G5863" s="90" t="s">
        <v>19241</v>
      </c>
      <c r="H5863" s="90" t="s">
        <v>1253</v>
      </c>
      <c r="I5863" s="90" t="s">
        <v>929</v>
      </c>
      <c r="J5863" s="116">
        <v>111</v>
      </c>
      <c r="K5863" s="90" t="s">
        <v>1963</v>
      </c>
      <c r="L5863" s="90" t="s">
        <v>598</v>
      </c>
      <c r="M5863" s="90"/>
    </row>
    <row r="5864" spans="1:13" x14ac:dyDescent="0.2">
      <c r="A5864" s="116">
        <v>9367</v>
      </c>
      <c r="B5864" s="90" t="s">
        <v>8750</v>
      </c>
      <c r="C5864" s="90" t="s">
        <v>21</v>
      </c>
      <c r="D5864" s="90" t="s">
        <v>1407</v>
      </c>
      <c r="E5864" s="90" t="s">
        <v>7119</v>
      </c>
      <c r="F5864" s="90" t="s">
        <v>7120</v>
      </c>
      <c r="G5864" s="90" t="s">
        <v>19242</v>
      </c>
      <c r="H5864" s="90" t="s">
        <v>1115</v>
      </c>
      <c r="I5864" s="90" t="s">
        <v>929</v>
      </c>
      <c r="J5864" s="116">
        <v>111</v>
      </c>
      <c r="K5864" s="90" t="s">
        <v>1963</v>
      </c>
      <c r="L5864" s="90" t="s">
        <v>598</v>
      </c>
      <c r="M5864" s="90"/>
    </row>
    <row r="5865" spans="1:13" x14ac:dyDescent="0.2">
      <c r="A5865" s="116">
        <v>9298</v>
      </c>
      <c r="B5865" s="90" t="s">
        <v>8750</v>
      </c>
      <c r="C5865" s="90" t="s">
        <v>1517</v>
      </c>
      <c r="D5865" s="90" t="s">
        <v>1518</v>
      </c>
      <c r="E5865" s="90" t="s">
        <v>23</v>
      </c>
      <c r="F5865" s="90" t="s">
        <v>7126</v>
      </c>
      <c r="G5865" s="90" t="s">
        <v>19243</v>
      </c>
      <c r="H5865" s="90" t="s">
        <v>1252</v>
      </c>
      <c r="I5865" s="90" t="s">
        <v>1130</v>
      </c>
      <c r="J5865" s="116">
        <v>58</v>
      </c>
      <c r="K5865" s="90" t="s">
        <v>1963</v>
      </c>
      <c r="L5865" s="90" t="s">
        <v>184</v>
      </c>
      <c r="M5865" s="90"/>
    </row>
    <row r="5866" spans="1:13" x14ac:dyDescent="0.2">
      <c r="A5866" s="116">
        <v>9298</v>
      </c>
      <c r="B5866" s="90" t="s">
        <v>8750</v>
      </c>
      <c r="C5866" s="90" t="s">
        <v>1517</v>
      </c>
      <c r="D5866" s="90" t="s">
        <v>1518</v>
      </c>
      <c r="E5866" s="90" t="s">
        <v>23</v>
      </c>
      <c r="F5866" s="90" t="s">
        <v>7126</v>
      </c>
      <c r="G5866" s="90" t="s">
        <v>19244</v>
      </c>
      <c r="H5866" s="90" t="s">
        <v>1115</v>
      </c>
      <c r="I5866" s="90" t="s">
        <v>1130</v>
      </c>
      <c r="J5866" s="116">
        <v>58</v>
      </c>
      <c r="K5866" s="90" t="s">
        <v>1963</v>
      </c>
      <c r="L5866" s="90" t="s">
        <v>184</v>
      </c>
      <c r="M5866" s="90"/>
    </row>
    <row r="5867" spans="1:13" x14ac:dyDescent="0.2">
      <c r="A5867" s="116">
        <v>9270</v>
      </c>
      <c r="B5867" s="90" t="s">
        <v>8750</v>
      </c>
      <c r="C5867" s="90" t="s">
        <v>1851</v>
      </c>
      <c r="D5867" s="90" t="s">
        <v>1852</v>
      </c>
      <c r="E5867" s="90" t="s">
        <v>130</v>
      </c>
      <c r="F5867" s="90" t="s">
        <v>7127</v>
      </c>
      <c r="G5867" s="90" t="s">
        <v>19245</v>
      </c>
      <c r="H5867" s="90" t="s">
        <v>1253</v>
      </c>
      <c r="I5867" s="90" t="s">
        <v>919</v>
      </c>
      <c r="J5867" s="116">
        <v>47</v>
      </c>
      <c r="K5867" s="90" t="s">
        <v>1963</v>
      </c>
      <c r="L5867" s="90" t="s">
        <v>585</v>
      </c>
      <c r="M5867" s="90"/>
    </row>
    <row r="5868" spans="1:13" x14ac:dyDescent="0.2">
      <c r="A5868" s="116">
        <v>9189</v>
      </c>
      <c r="B5868" s="90" t="s">
        <v>8750</v>
      </c>
      <c r="C5868" s="90" t="s">
        <v>7133</v>
      </c>
      <c r="D5868" s="90" t="s">
        <v>103</v>
      </c>
      <c r="E5868" s="90" t="s">
        <v>48</v>
      </c>
      <c r="F5868" s="90" t="s">
        <v>7135</v>
      </c>
      <c r="G5868" s="90" t="s">
        <v>19246</v>
      </c>
      <c r="H5868" s="90" t="s">
        <v>1115</v>
      </c>
      <c r="I5868" s="90" t="s">
        <v>1198</v>
      </c>
      <c r="J5868" s="116">
        <v>567</v>
      </c>
      <c r="K5868" s="90" t="s">
        <v>1963</v>
      </c>
      <c r="L5868" s="90" t="s">
        <v>520</v>
      </c>
      <c r="M5868" s="90"/>
    </row>
    <row r="5869" spans="1:13" x14ac:dyDescent="0.2">
      <c r="A5869" s="116">
        <v>9186</v>
      </c>
      <c r="B5869" s="90" t="s">
        <v>10851</v>
      </c>
      <c r="C5869" s="90" t="s">
        <v>7137</v>
      </c>
      <c r="D5869" s="90" t="s">
        <v>5862</v>
      </c>
      <c r="E5869" s="90" t="s">
        <v>2906</v>
      </c>
      <c r="F5869" s="90" t="s">
        <v>7138</v>
      </c>
      <c r="G5869" s="90" t="s">
        <v>19247</v>
      </c>
      <c r="H5869" s="90" t="s">
        <v>1253</v>
      </c>
      <c r="I5869" s="90" t="s">
        <v>1119</v>
      </c>
      <c r="J5869" s="116">
        <v>534</v>
      </c>
      <c r="K5869" s="90" t="s">
        <v>1963</v>
      </c>
      <c r="L5869" s="90" t="s">
        <v>520</v>
      </c>
      <c r="M5869" s="90"/>
    </row>
    <row r="5870" spans="1:13" x14ac:dyDescent="0.2">
      <c r="A5870" s="116">
        <v>9186</v>
      </c>
      <c r="B5870" s="90" t="s">
        <v>10851</v>
      </c>
      <c r="C5870" s="90" t="s">
        <v>7137</v>
      </c>
      <c r="D5870" s="90" t="s">
        <v>5862</v>
      </c>
      <c r="E5870" s="90" t="s">
        <v>2906</v>
      </c>
      <c r="F5870" s="90" t="s">
        <v>7138</v>
      </c>
      <c r="G5870" s="90" t="s">
        <v>19248</v>
      </c>
      <c r="H5870" s="90" t="s">
        <v>1253</v>
      </c>
      <c r="I5870" s="90" t="s">
        <v>11920</v>
      </c>
      <c r="J5870" s="116">
        <v>10480</v>
      </c>
      <c r="K5870" s="90" t="s">
        <v>1963</v>
      </c>
      <c r="L5870" s="90" t="s">
        <v>520</v>
      </c>
      <c r="M5870" s="90"/>
    </row>
    <row r="5871" spans="1:13" x14ac:dyDescent="0.2">
      <c r="A5871" s="116">
        <v>9136</v>
      </c>
      <c r="B5871" s="90" t="s">
        <v>8750</v>
      </c>
      <c r="C5871" s="90" t="s">
        <v>27</v>
      </c>
      <c r="D5871" s="90" t="s">
        <v>80</v>
      </c>
      <c r="E5871" s="90" t="s">
        <v>2873</v>
      </c>
      <c r="F5871" s="90" t="s">
        <v>8617</v>
      </c>
      <c r="G5871" s="90" t="s">
        <v>19249</v>
      </c>
      <c r="H5871" s="90" t="s">
        <v>1253</v>
      </c>
      <c r="I5871" s="90" t="s">
        <v>1171</v>
      </c>
      <c r="J5871" s="116">
        <v>59</v>
      </c>
      <c r="K5871" s="90" t="s">
        <v>1963</v>
      </c>
      <c r="L5871" s="90" t="s">
        <v>587</v>
      </c>
      <c r="M5871" s="90"/>
    </row>
    <row r="5872" spans="1:13" x14ac:dyDescent="0.2">
      <c r="A5872" s="116">
        <v>9115</v>
      </c>
      <c r="B5872" s="90" t="s">
        <v>8750</v>
      </c>
      <c r="C5872" s="90" t="s">
        <v>26</v>
      </c>
      <c r="D5872" s="90" t="s">
        <v>1268</v>
      </c>
      <c r="E5872" s="90" t="s">
        <v>30</v>
      </c>
      <c r="F5872" s="90" t="s">
        <v>7147</v>
      </c>
      <c r="G5872" s="90" t="s">
        <v>19250</v>
      </c>
      <c r="H5872" s="90" t="s">
        <v>1115</v>
      </c>
      <c r="I5872" s="90" t="s">
        <v>1201</v>
      </c>
      <c r="J5872" s="116">
        <v>10314</v>
      </c>
      <c r="K5872" s="90" t="s">
        <v>1963</v>
      </c>
      <c r="L5872" s="90" t="s">
        <v>587</v>
      </c>
      <c r="M5872" s="90"/>
    </row>
    <row r="5873" spans="1:13" x14ac:dyDescent="0.2">
      <c r="A5873" s="116">
        <v>9106</v>
      </c>
      <c r="B5873" s="90" t="s">
        <v>8750</v>
      </c>
      <c r="C5873" s="90" t="s">
        <v>1850</v>
      </c>
      <c r="D5873" s="90" t="s">
        <v>21</v>
      </c>
      <c r="E5873" s="90" t="s">
        <v>2151</v>
      </c>
      <c r="F5873" s="90" t="s">
        <v>8618</v>
      </c>
      <c r="G5873" s="90" t="s">
        <v>19251</v>
      </c>
      <c r="H5873" s="90" t="s">
        <v>1252</v>
      </c>
      <c r="I5873" s="90" t="s">
        <v>1181</v>
      </c>
      <c r="J5873" s="116">
        <v>293</v>
      </c>
      <c r="K5873" s="90" t="s">
        <v>1963</v>
      </c>
      <c r="L5873" s="90" t="s">
        <v>587</v>
      </c>
      <c r="M5873" s="90"/>
    </row>
    <row r="5874" spans="1:13" x14ac:dyDescent="0.2">
      <c r="A5874" s="116">
        <v>9034</v>
      </c>
      <c r="B5874" s="90" t="s">
        <v>8750</v>
      </c>
      <c r="C5874" s="90" t="s">
        <v>161</v>
      </c>
      <c r="D5874" s="90" t="s">
        <v>69</v>
      </c>
      <c r="E5874" s="90" t="s">
        <v>7161</v>
      </c>
      <c r="F5874" s="90" t="s">
        <v>7162</v>
      </c>
      <c r="G5874" s="90" t="s">
        <v>19252</v>
      </c>
      <c r="H5874" s="90" t="s">
        <v>1253</v>
      </c>
      <c r="I5874" s="90" t="s">
        <v>1200</v>
      </c>
      <c r="J5874" s="116">
        <v>10145</v>
      </c>
      <c r="K5874" s="90" t="s">
        <v>1963</v>
      </c>
      <c r="L5874" s="90" t="s">
        <v>185</v>
      </c>
      <c r="M5874" s="90"/>
    </row>
    <row r="5875" spans="1:13" x14ac:dyDescent="0.2">
      <c r="A5875" s="116">
        <v>9034</v>
      </c>
      <c r="B5875" s="90" t="s">
        <v>8750</v>
      </c>
      <c r="C5875" s="90" t="s">
        <v>161</v>
      </c>
      <c r="D5875" s="90" t="s">
        <v>69</v>
      </c>
      <c r="E5875" s="90" t="s">
        <v>7161</v>
      </c>
      <c r="F5875" s="90" t="s">
        <v>7162</v>
      </c>
      <c r="G5875" s="90" t="s">
        <v>19253</v>
      </c>
      <c r="H5875" s="90" t="s">
        <v>1115</v>
      </c>
      <c r="I5875" s="90" t="s">
        <v>1200</v>
      </c>
      <c r="J5875" s="116">
        <v>10145</v>
      </c>
      <c r="K5875" s="90" t="s">
        <v>1963</v>
      </c>
      <c r="L5875" s="90" t="s">
        <v>185</v>
      </c>
      <c r="M5875" s="90"/>
    </row>
    <row r="5876" spans="1:13" x14ac:dyDescent="0.2">
      <c r="A5876" s="116">
        <v>9027</v>
      </c>
      <c r="B5876" s="90" t="s">
        <v>8750</v>
      </c>
      <c r="C5876" s="90" t="s">
        <v>46</v>
      </c>
      <c r="D5876" s="90" t="s">
        <v>19</v>
      </c>
      <c r="E5876" s="90" t="s">
        <v>1379</v>
      </c>
      <c r="F5876" s="90" t="s">
        <v>15481</v>
      </c>
      <c r="G5876" s="90" t="s">
        <v>19254</v>
      </c>
      <c r="H5876" s="90" t="s">
        <v>1115</v>
      </c>
      <c r="I5876" s="90" t="s">
        <v>1129</v>
      </c>
      <c r="J5876" s="116">
        <v>10432</v>
      </c>
      <c r="K5876" s="90" t="s">
        <v>1963</v>
      </c>
      <c r="L5876" s="90" t="s">
        <v>591</v>
      </c>
      <c r="M5876" s="90"/>
    </row>
    <row r="5877" spans="1:13" x14ac:dyDescent="0.2">
      <c r="A5877" s="116">
        <v>8974</v>
      </c>
      <c r="B5877" s="90" t="s">
        <v>8750</v>
      </c>
      <c r="C5877" s="90" t="s">
        <v>8619</v>
      </c>
      <c r="D5877" s="90" t="s">
        <v>19</v>
      </c>
      <c r="E5877" s="90" t="s">
        <v>3486</v>
      </c>
      <c r="F5877" s="90" t="s">
        <v>8620</v>
      </c>
      <c r="G5877" s="90" t="s">
        <v>19255</v>
      </c>
      <c r="H5877" s="90" t="s">
        <v>1253</v>
      </c>
      <c r="I5877" s="90" t="s">
        <v>3640</v>
      </c>
      <c r="J5877" s="116">
        <v>507</v>
      </c>
      <c r="K5877" s="90" t="s">
        <v>1963</v>
      </c>
      <c r="L5877" s="90" t="s">
        <v>602</v>
      </c>
      <c r="M5877" s="90"/>
    </row>
    <row r="5878" spans="1:13" x14ac:dyDescent="0.2">
      <c r="A5878" s="116">
        <v>8906</v>
      </c>
      <c r="B5878" s="90" t="s">
        <v>8750</v>
      </c>
      <c r="C5878" s="90" t="s">
        <v>1819</v>
      </c>
      <c r="D5878" s="90" t="s">
        <v>1893</v>
      </c>
      <c r="E5878" s="90" t="s">
        <v>4017</v>
      </c>
      <c r="F5878" s="90" t="s">
        <v>8621</v>
      </c>
      <c r="G5878" s="90" t="s">
        <v>19256</v>
      </c>
      <c r="H5878" s="90" t="s">
        <v>1115</v>
      </c>
      <c r="I5878" s="90" t="s">
        <v>1158</v>
      </c>
      <c r="J5878" s="116">
        <v>556</v>
      </c>
      <c r="K5878" s="90" t="s">
        <v>1963</v>
      </c>
      <c r="L5878" s="90" t="s">
        <v>587</v>
      </c>
      <c r="M5878" s="90"/>
    </row>
    <row r="5879" spans="1:13" x14ac:dyDescent="0.2">
      <c r="A5879" s="116">
        <v>8905</v>
      </c>
      <c r="B5879" s="90" t="s">
        <v>8750</v>
      </c>
      <c r="C5879" s="90" t="s">
        <v>1515</v>
      </c>
      <c r="D5879" s="90" t="s">
        <v>1516</v>
      </c>
      <c r="E5879" s="90" t="s">
        <v>4233</v>
      </c>
      <c r="F5879" s="90" t="s">
        <v>7088</v>
      </c>
      <c r="G5879" s="90" t="s">
        <v>19257</v>
      </c>
      <c r="H5879" s="90" t="s">
        <v>1115</v>
      </c>
      <c r="I5879" s="90" t="s">
        <v>1158</v>
      </c>
      <c r="J5879" s="116">
        <v>556</v>
      </c>
      <c r="K5879" s="90" t="s">
        <v>1963</v>
      </c>
      <c r="L5879" s="90" t="s">
        <v>587</v>
      </c>
      <c r="M5879" s="90"/>
    </row>
    <row r="5880" spans="1:13" x14ac:dyDescent="0.2">
      <c r="A5880" s="116">
        <v>8905</v>
      </c>
      <c r="B5880" s="90" t="s">
        <v>8750</v>
      </c>
      <c r="C5880" s="90" t="s">
        <v>1515</v>
      </c>
      <c r="D5880" s="90" t="s">
        <v>1516</v>
      </c>
      <c r="E5880" s="90" t="s">
        <v>4233</v>
      </c>
      <c r="F5880" s="90" t="s">
        <v>7088</v>
      </c>
      <c r="G5880" s="90" t="s">
        <v>19258</v>
      </c>
      <c r="H5880" s="90" t="s">
        <v>1253</v>
      </c>
      <c r="I5880" s="90" t="s">
        <v>1158</v>
      </c>
      <c r="J5880" s="116">
        <v>556</v>
      </c>
      <c r="K5880" s="90" t="s">
        <v>1963</v>
      </c>
      <c r="L5880" s="90" t="s">
        <v>587</v>
      </c>
      <c r="M5880" s="90"/>
    </row>
    <row r="5881" spans="1:13" x14ac:dyDescent="0.2">
      <c r="A5881" s="116">
        <v>8902</v>
      </c>
      <c r="B5881" s="90" t="s">
        <v>8750</v>
      </c>
      <c r="C5881" s="90" t="s">
        <v>1513</v>
      </c>
      <c r="D5881" s="90" t="s">
        <v>1514</v>
      </c>
      <c r="E5881" s="90" t="s">
        <v>5339</v>
      </c>
      <c r="F5881" s="90" t="s">
        <v>7178</v>
      </c>
      <c r="G5881" s="90" t="s">
        <v>19259</v>
      </c>
      <c r="H5881" s="90" t="s">
        <v>1253</v>
      </c>
      <c r="I5881" s="90" t="s">
        <v>1993</v>
      </c>
      <c r="J5881" s="116">
        <v>10281</v>
      </c>
      <c r="K5881" s="90" t="s">
        <v>1963</v>
      </c>
      <c r="L5881" s="90" t="s">
        <v>587</v>
      </c>
      <c r="M5881" s="90"/>
    </row>
    <row r="5882" spans="1:13" x14ac:dyDescent="0.2">
      <c r="A5882" s="116">
        <v>8902</v>
      </c>
      <c r="B5882" s="90" t="s">
        <v>8750</v>
      </c>
      <c r="C5882" s="90" t="s">
        <v>1513</v>
      </c>
      <c r="D5882" s="90" t="s">
        <v>1514</v>
      </c>
      <c r="E5882" s="90" t="s">
        <v>5339</v>
      </c>
      <c r="F5882" s="90" t="s">
        <v>7178</v>
      </c>
      <c r="G5882" s="90" t="s">
        <v>19260</v>
      </c>
      <c r="H5882" s="90" t="s">
        <v>1115</v>
      </c>
      <c r="I5882" s="90" t="s">
        <v>974</v>
      </c>
      <c r="J5882" s="116">
        <v>538</v>
      </c>
      <c r="K5882" s="90" t="s">
        <v>1963</v>
      </c>
      <c r="L5882" s="90" t="s">
        <v>587</v>
      </c>
      <c r="M5882" s="90"/>
    </row>
    <row r="5883" spans="1:13" x14ac:dyDescent="0.2">
      <c r="A5883" s="116">
        <v>8866</v>
      </c>
      <c r="B5883" s="90" t="s">
        <v>8750</v>
      </c>
      <c r="C5883" s="90" t="s">
        <v>21</v>
      </c>
      <c r="D5883" s="90" t="s">
        <v>17372</v>
      </c>
      <c r="E5883" s="90" t="s">
        <v>2320</v>
      </c>
      <c r="F5883" s="90" t="s">
        <v>17373</v>
      </c>
      <c r="G5883" s="90" t="s">
        <v>19261</v>
      </c>
      <c r="H5883" s="90" t="s">
        <v>1253</v>
      </c>
      <c r="I5883" s="90" t="s">
        <v>15291</v>
      </c>
      <c r="J5883" s="116">
        <v>10455</v>
      </c>
      <c r="K5883" s="90" t="s">
        <v>1963</v>
      </c>
      <c r="L5883" s="90" t="s">
        <v>586</v>
      </c>
      <c r="M5883" s="90"/>
    </row>
    <row r="5884" spans="1:13" x14ac:dyDescent="0.2">
      <c r="A5884" s="116">
        <v>8851</v>
      </c>
      <c r="B5884" s="90" t="s">
        <v>8750</v>
      </c>
      <c r="C5884" s="90" t="s">
        <v>46</v>
      </c>
      <c r="D5884" s="90" t="s">
        <v>1626</v>
      </c>
      <c r="E5884" s="90" t="s">
        <v>7182</v>
      </c>
      <c r="F5884" s="90" t="s">
        <v>7183</v>
      </c>
      <c r="G5884" s="90" t="s">
        <v>19262</v>
      </c>
      <c r="H5884" s="90" t="s">
        <v>1115</v>
      </c>
      <c r="I5884" s="90" t="s">
        <v>1230</v>
      </c>
      <c r="J5884" s="116">
        <v>701</v>
      </c>
      <c r="K5884" s="90" t="s">
        <v>1963</v>
      </c>
      <c r="L5884" s="90" t="s">
        <v>586</v>
      </c>
      <c r="M5884" s="90"/>
    </row>
    <row r="5885" spans="1:13" x14ac:dyDescent="0.2">
      <c r="A5885" s="116">
        <v>8792</v>
      </c>
      <c r="B5885" s="90" t="s">
        <v>8750</v>
      </c>
      <c r="C5885" s="90" t="s">
        <v>2572</v>
      </c>
      <c r="D5885" s="90" t="s">
        <v>86</v>
      </c>
      <c r="E5885" s="90" t="s">
        <v>76</v>
      </c>
      <c r="F5885" s="90" t="s">
        <v>7190</v>
      </c>
      <c r="G5885" s="90" t="s">
        <v>19263</v>
      </c>
      <c r="H5885" s="90" t="s">
        <v>1115</v>
      </c>
      <c r="I5885" s="90" t="s">
        <v>954</v>
      </c>
      <c r="J5885" s="116">
        <v>321</v>
      </c>
      <c r="K5885" s="90" t="s">
        <v>1963</v>
      </c>
      <c r="L5885" s="90" t="s">
        <v>591</v>
      </c>
      <c r="M5885" s="90"/>
    </row>
    <row r="5886" spans="1:13" x14ac:dyDescent="0.2">
      <c r="A5886" s="116">
        <v>8779</v>
      </c>
      <c r="B5886" s="90" t="s">
        <v>8750</v>
      </c>
      <c r="C5886" s="90" t="s">
        <v>1349</v>
      </c>
      <c r="D5886" s="90" t="s">
        <v>29</v>
      </c>
      <c r="E5886" s="90" t="s">
        <v>8622</v>
      </c>
      <c r="F5886" s="90" t="s">
        <v>8623</v>
      </c>
      <c r="G5886" s="90" t="s">
        <v>19264</v>
      </c>
      <c r="H5886" s="90" t="s">
        <v>1115</v>
      </c>
      <c r="I5886" s="90" t="s">
        <v>952</v>
      </c>
      <c r="J5886" s="116">
        <v>308</v>
      </c>
      <c r="K5886" s="90" t="s">
        <v>1963</v>
      </c>
      <c r="L5886" s="90" t="s">
        <v>591</v>
      </c>
      <c r="M5886" s="90"/>
    </row>
    <row r="5887" spans="1:13" x14ac:dyDescent="0.2">
      <c r="A5887" s="116">
        <v>8709</v>
      </c>
      <c r="B5887" s="90" t="s">
        <v>8750</v>
      </c>
      <c r="C5887" s="90" t="s">
        <v>26</v>
      </c>
      <c r="D5887" s="90" t="s">
        <v>19265</v>
      </c>
      <c r="E5887" s="90" t="s">
        <v>19266</v>
      </c>
      <c r="F5887" s="90" t="s">
        <v>19267</v>
      </c>
      <c r="G5887" s="90" t="s">
        <v>19268</v>
      </c>
      <c r="H5887" s="90" t="s">
        <v>1115</v>
      </c>
      <c r="I5887" s="90" t="s">
        <v>1259</v>
      </c>
      <c r="J5887" s="116">
        <v>10225</v>
      </c>
      <c r="K5887" s="90" t="s">
        <v>1963</v>
      </c>
      <c r="L5887" s="90" t="s">
        <v>599</v>
      </c>
      <c r="M5887" s="90"/>
    </row>
    <row r="5888" spans="1:13" x14ac:dyDescent="0.2">
      <c r="A5888" s="116">
        <v>8661</v>
      </c>
      <c r="B5888" s="90" t="s">
        <v>8750</v>
      </c>
      <c r="C5888" s="90" t="s">
        <v>121</v>
      </c>
      <c r="D5888" s="90" t="s">
        <v>1081</v>
      </c>
      <c r="E5888" s="90" t="s">
        <v>4111</v>
      </c>
      <c r="F5888" s="90" t="s">
        <v>2955</v>
      </c>
      <c r="G5888" s="90" t="s">
        <v>19269</v>
      </c>
      <c r="H5888" s="90" t="s">
        <v>1115</v>
      </c>
      <c r="I5888" s="90" t="s">
        <v>1218</v>
      </c>
      <c r="J5888" s="116">
        <v>10448</v>
      </c>
      <c r="K5888" s="90" t="s">
        <v>1963</v>
      </c>
      <c r="L5888" s="90" t="s">
        <v>591</v>
      </c>
      <c r="M5888" s="90"/>
    </row>
    <row r="5889" spans="1:13" x14ac:dyDescent="0.2">
      <c r="A5889" s="116">
        <v>8659</v>
      </c>
      <c r="B5889" s="90" t="s">
        <v>8750</v>
      </c>
      <c r="C5889" s="90" t="s">
        <v>69</v>
      </c>
      <c r="D5889" s="90" t="s">
        <v>84</v>
      </c>
      <c r="E5889" s="90" t="s">
        <v>41</v>
      </c>
      <c r="F5889" s="90" t="s">
        <v>7201</v>
      </c>
      <c r="G5889" s="90" t="s">
        <v>19270</v>
      </c>
      <c r="H5889" s="90" t="s">
        <v>1115</v>
      </c>
      <c r="I5889" s="90" t="s">
        <v>1132</v>
      </c>
      <c r="J5889" s="116">
        <v>626</v>
      </c>
      <c r="K5889" s="90" t="s">
        <v>1963</v>
      </c>
      <c r="L5889" s="90" t="s">
        <v>591</v>
      </c>
      <c r="M5889" s="90"/>
    </row>
    <row r="5890" spans="1:13" x14ac:dyDescent="0.2">
      <c r="A5890" s="116">
        <v>8649</v>
      </c>
      <c r="B5890" s="90" t="s">
        <v>8750</v>
      </c>
      <c r="C5890" s="90" t="s">
        <v>1438</v>
      </c>
      <c r="D5890" s="90" t="s">
        <v>6847</v>
      </c>
      <c r="E5890" s="90" t="s">
        <v>109</v>
      </c>
      <c r="F5890" s="90" t="s">
        <v>7202</v>
      </c>
      <c r="G5890" s="90" t="s">
        <v>19271</v>
      </c>
      <c r="H5890" s="90" t="s">
        <v>1115</v>
      </c>
      <c r="I5890" s="90" t="s">
        <v>968</v>
      </c>
      <c r="J5890" s="116">
        <v>115</v>
      </c>
      <c r="K5890" s="90" t="s">
        <v>1963</v>
      </c>
      <c r="L5890" s="90" t="s">
        <v>586</v>
      </c>
      <c r="M5890" s="90"/>
    </row>
    <row r="5891" spans="1:13" x14ac:dyDescent="0.2">
      <c r="A5891" s="116">
        <v>8645</v>
      </c>
      <c r="B5891" s="90" t="s">
        <v>10851</v>
      </c>
      <c r="C5891" s="90" t="s">
        <v>118</v>
      </c>
      <c r="D5891" s="90" t="s">
        <v>22</v>
      </c>
      <c r="E5891" s="90" t="s">
        <v>7204</v>
      </c>
      <c r="F5891" s="90" t="s">
        <v>7205</v>
      </c>
      <c r="G5891" s="90" t="s">
        <v>19272</v>
      </c>
      <c r="H5891" s="90" t="s">
        <v>1115</v>
      </c>
      <c r="I5891" s="90" t="s">
        <v>1150</v>
      </c>
      <c r="J5891" s="116">
        <v>439</v>
      </c>
      <c r="K5891" s="90" t="s">
        <v>1963</v>
      </c>
      <c r="L5891" s="90" t="s">
        <v>583</v>
      </c>
      <c r="M5891" s="90"/>
    </row>
    <row r="5892" spans="1:13" x14ac:dyDescent="0.2">
      <c r="A5892" s="116">
        <v>8640</v>
      </c>
      <c r="B5892" s="90" t="s">
        <v>8750</v>
      </c>
      <c r="C5892" s="90" t="s">
        <v>86</v>
      </c>
      <c r="D5892" s="90" t="s">
        <v>46</v>
      </c>
      <c r="E5892" s="90" t="s">
        <v>119</v>
      </c>
      <c r="F5892" s="90" t="s">
        <v>7207</v>
      </c>
      <c r="G5892" s="90" t="s">
        <v>19273</v>
      </c>
      <c r="H5892" s="90" t="s">
        <v>1253</v>
      </c>
      <c r="I5892" s="90" t="s">
        <v>4374</v>
      </c>
      <c r="J5892" s="116">
        <v>10466</v>
      </c>
      <c r="K5892" s="90" t="s">
        <v>1963</v>
      </c>
      <c r="L5892" s="90" t="s">
        <v>583</v>
      </c>
      <c r="M5892" s="90"/>
    </row>
    <row r="5893" spans="1:13" x14ac:dyDescent="0.2">
      <c r="A5893" s="116">
        <v>8640</v>
      </c>
      <c r="B5893" s="90" t="s">
        <v>8750</v>
      </c>
      <c r="C5893" s="90" t="s">
        <v>86</v>
      </c>
      <c r="D5893" s="90" t="s">
        <v>46</v>
      </c>
      <c r="E5893" s="90" t="s">
        <v>119</v>
      </c>
      <c r="F5893" s="90" t="s">
        <v>7207</v>
      </c>
      <c r="G5893" s="90" t="s">
        <v>19274</v>
      </c>
      <c r="H5893" s="90" t="s">
        <v>1115</v>
      </c>
      <c r="I5893" s="90" t="s">
        <v>1091</v>
      </c>
      <c r="J5893" s="116">
        <v>10148</v>
      </c>
      <c r="K5893" s="90" t="s">
        <v>1963</v>
      </c>
      <c r="L5893" s="90" t="s">
        <v>583</v>
      </c>
      <c r="M5893" s="90"/>
    </row>
    <row r="5894" spans="1:13" x14ac:dyDescent="0.2">
      <c r="A5894" s="116">
        <v>8618</v>
      </c>
      <c r="B5894" s="90" t="s">
        <v>8750</v>
      </c>
      <c r="C5894" s="90" t="s">
        <v>7213</v>
      </c>
      <c r="D5894" s="90" t="s">
        <v>17405</v>
      </c>
      <c r="E5894" s="90" t="s">
        <v>17406</v>
      </c>
      <c r="F5894" s="90" t="s">
        <v>7214</v>
      </c>
      <c r="G5894" s="90" t="s">
        <v>19275</v>
      </c>
      <c r="H5894" s="90" t="s">
        <v>1115</v>
      </c>
      <c r="I5894" s="90" t="s">
        <v>5078</v>
      </c>
      <c r="J5894" s="116">
        <v>10401</v>
      </c>
      <c r="K5894" s="90" t="s">
        <v>1963</v>
      </c>
      <c r="L5894" s="90" t="s">
        <v>583</v>
      </c>
      <c r="M5894" s="90"/>
    </row>
    <row r="5895" spans="1:13" x14ac:dyDescent="0.2">
      <c r="A5895" s="116">
        <v>8586</v>
      </c>
      <c r="B5895" s="90" t="s">
        <v>8750</v>
      </c>
      <c r="C5895" s="90" t="s">
        <v>55</v>
      </c>
      <c r="D5895" s="90" t="s">
        <v>1511</v>
      </c>
      <c r="E5895" s="90" t="s">
        <v>20</v>
      </c>
      <c r="F5895" s="90" t="s">
        <v>7219</v>
      </c>
      <c r="G5895" s="90" t="s">
        <v>19276</v>
      </c>
      <c r="H5895" s="90" t="s">
        <v>1115</v>
      </c>
      <c r="I5895" s="90" t="s">
        <v>1177</v>
      </c>
      <c r="J5895" s="116">
        <v>80</v>
      </c>
      <c r="K5895" s="90" t="s">
        <v>1963</v>
      </c>
      <c r="L5895" s="90" t="s">
        <v>185</v>
      </c>
      <c r="M5895" s="90"/>
    </row>
    <row r="5896" spans="1:13" x14ac:dyDescent="0.2">
      <c r="A5896" s="116">
        <v>8584</v>
      </c>
      <c r="B5896" s="90" t="s">
        <v>8750</v>
      </c>
      <c r="C5896" s="90" t="s">
        <v>1510</v>
      </c>
      <c r="D5896" s="90" t="s">
        <v>22</v>
      </c>
      <c r="E5896" s="90" t="s">
        <v>57</v>
      </c>
      <c r="F5896" s="90" t="s">
        <v>7220</v>
      </c>
      <c r="G5896" s="90" t="s">
        <v>19277</v>
      </c>
      <c r="H5896" s="90" t="s">
        <v>1252</v>
      </c>
      <c r="I5896" s="90" t="s">
        <v>947</v>
      </c>
      <c r="J5896" s="116">
        <v>274</v>
      </c>
      <c r="K5896" s="90" t="s">
        <v>1963</v>
      </c>
      <c r="L5896" s="90" t="s">
        <v>588</v>
      </c>
      <c r="M5896" s="90"/>
    </row>
    <row r="5897" spans="1:13" x14ac:dyDescent="0.2">
      <c r="A5897" s="116">
        <v>8558</v>
      </c>
      <c r="B5897" s="90" t="s">
        <v>8750</v>
      </c>
      <c r="C5897" s="90" t="s">
        <v>69</v>
      </c>
      <c r="D5897" s="90" t="s">
        <v>25</v>
      </c>
      <c r="E5897" s="90" t="s">
        <v>2040</v>
      </c>
      <c r="F5897" s="90" t="s">
        <v>17415</v>
      </c>
      <c r="G5897" s="90" t="s">
        <v>19278</v>
      </c>
      <c r="H5897" s="90" t="s">
        <v>1115</v>
      </c>
      <c r="I5897" s="90" t="s">
        <v>16045</v>
      </c>
      <c r="J5897" s="116">
        <v>10495</v>
      </c>
      <c r="K5897" s="90" t="s">
        <v>1963</v>
      </c>
      <c r="L5897" s="90" t="s">
        <v>591</v>
      </c>
      <c r="M5897" s="90"/>
    </row>
    <row r="5898" spans="1:13" x14ac:dyDescent="0.2">
      <c r="A5898" s="116">
        <v>8520</v>
      </c>
      <c r="B5898" s="90" t="s">
        <v>8750</v>
      </c>
      <c r="C5898" s="90" t="s">
        <v>1404</v>
      </c>
      <c r="D5898" s="90" t="s">
        <v>1043</v>
      </c>
      <c r="E5898" s="90" t="s">
        <v>7234</v>
      </c>
      <c r="F5898" s="90" t="s">
        <v>3950</v>
      </c>
      <c r="G5898" s="90" t="s">
        <v>19279</v>
      </c>
      <c r="H5898" s="90" t="s">
        <v>1115</v>
      </c>
      <c r="I5898" s="90" t="s">
        <v>1008</v>
      </c>
      <c r="J5898" s="116">
        <v>10086</v>
      </c>
      <c r="K5898" s="90" t="s">
        <v>1963</v>
      </c>
      <c r="L5898" s="90" t="s">
        <v>588</v>
      </c>
      <c r="M5898" s="90"/>
    </row>
    <row r="5899" spans="1:13" x14ac:dyDescent="0.2">
      <c r="A5899" s="116">
        <v>8480</v>
      </c>
      <c r="B5899" s="90" t="s">
        <v>10851</v>
      </c>
      <c r="C5899" s="90" t="s">
        <v>7238</v>
      </c>
      <c r="E5899" s="90" t="s">
        <v>3127</v>
      </c>
      <c r="F5899" s="90" t="s">
        <v>7239</v>
      </c>
      <c r="G5899" s="90" t="s">
        <v>19280</v>
      </c>
      <c r="H5899" s="90" t="s">
        <v>1253</v>
      </c>
      <c r="I5899" s="90" t="s">
        <v>1187</v>
      </c>
      <c r="J5899" s="116">
        <v>246</v>
      </c>
      <c r="K5899" s="90" t="s">
        <v>2165</v>
      </c>
      <c r="L5899" s="90" t="s">
        <v>587</v>
      </c>
      <c r="M5899" s="90"/>
    </row>
    <row r="5900" spans="1:13" x14ac:dyDescent="0.2">
      <c r="A5900" s="116">
        <v>8411</v>
      </c>
      <c r="B5900" s="90" t="s">
        <v>8750</v>
      </c>
      <c r="C5900" s="90" t="s">
        <v>101</v>
      </c>
      <c r="D5900" s="90" t="s">
        <v>1791</v>
      </c>
      <c r="E5900" s="90" t="s">
        <v>109</v>
      </c>
      <c r="F5900" s="90" t="s">
        <v>8624</v>
      </c>
      <c r="G5900" s="90" t="s">
        <v>19281</v>
      </c>
      <c r="H5900" s="90" t="s">
        <v>1253</v>
      </c>
      <c r="I5900" s="90" t="s">
        <v>1245</v>
      </c>
      <c r="J5900" s="116">
        <v>10101</v>
      </c>
      <c r="K5900" s="90" t="s">
        <v>1963</v>
      </c>
      <c r="L5900" s="90" t="s">
        <v>591</v>
      </c>
      <c r="M5900" s="90"/>
    </row>
    <row r="5901" spans="1:13" x14ac:dyDescent="0.2">
      <c r="A5901" s="116">
        <v>8407</v>
      </c>
      <c r="B5901" s="90" t="s">
        <v>8750</v>
      </c>
      <c r="C5901" s="90" t="s">
        <v>46</v>
      </c>
      <c r="D5901" s="90" t="s">
        <v>56</v>
      </c>
      <c r="E5901" s="90" t="s">
        <v>5991</v>
      </c>
      <c r="F5901" s="90" t="s">
        <v>7240</v>
      </c>
      <c r="G5901" s="90" t="s">
        <v>19282</v>
      </c>
      <c r="H5901" s="90" t="s">
        <v>1115</v>
      </c>
      <c r="I5901" s="90" t="s">
        <v>952</v>
      </c>
      <c r="J5901" s="116">
        <v>308</v>
      </c>
      <c r="K5901" s="90" t="s">
        <v>1963</v>
      </c>
      <c r="L5901" s="90" t="s">
        <v>591</v>
      </c>
      <c r="M5901" s="90"/>
    </row>
    <row r="5902" spans="1:13" x14ac:dyDescent="0.2">
      <c r="A5902" s="116">
        <v>8368</v>
      </c>
      <c r="B5902" s="90" t="s">
        <v>8750</v>
      </c>
      <c r="C5902" s="90" t="s">
        <v>21</v>
      </c>
      <c r="D5902" s="90" t="s">
        <v>1509</v>
      </c>
      <c r="E5902" s="90" t="s">
        <v>45</v>
      </c>
      <c r="F5902" s="90" t="s">
        <v>7248</v>
      </c>
      <c r="G5902" s="90" t="s">
        <v>19283</v>
      </c>
      <c r="H5902" s="90" t="s">
        <v>1253</v>
      </c>
      <c r="I5902" s="90" t="s">
        <v>973</v>
      </c>
      <c r="J5902" s="116">
        <v>578</v>
      </c>
      <c r="K5902" s="90" t="s">
        <v>1963</v>
      </c>
      <c r="L5902" s="90" t="s">
        <v>602</v>
      </c>
      <c r="M5902" s="90"/>
    </row>
    <row r="5903" spans="1:13" x14ac:dyDescent="0.2">
      <c r="A5903" s="116">
        <v>8216</v>
      </c>
      <c r="B5903" s="90" t="s">
        <v>8750</v>
      </c>
      <c r="C5903" s="90" t="s">
        <v>36</v>
      </c>
      <c r="D5903" s="90" t="s">
        <v>1392</v>
      </c>
      <c r="E5903" s="90" t="s">
        <v>2385</v>
      </c>
      <c r="F5903" s="90" t="s">
        <v>7266</v>
      </c>
      <c r="G5903" s="90" t="s">
        <v>19284</v>
      </c>
      <c r="H5903" s="90" t="s">
        <v>1252</v>
      </c>
      <c r="I5903" s="90" t="s">
        <v>11275</v>
      </c>
      <c r="J5903" s="116">
        <v>10482</v>
      </c>
      <c r="K5903" s="90" t="s">
        <v>1963</v>
      </c>
      <c r="L5903" s="90" t="s">
        <v>586</v>
      </c>
      <c r="M5903" s="90"/>
    </row>
    <row r="5904" spans="1:13" x14ac:dyDescent="0.2">
      <c r="A5904" s="116">
        <v>8171</v>
      </c>
      <c r="B5904" s="90" t="s">
        <v>10851</v>
      </c>
      <c r="C5904" s="90" t="s">
        <v>28</v>
      </c>
      <c r="D5904" s="90" t="s">
        <v>102</v>
      </c>
      <c r="E5904" s="90" t="s">
        <v>4407</v>
      </c>
      <c r="F5904" s="90" t="s">
        <v>7269</v>
      </c>
      <c r="G5904" s="90" t="s">
        <v>19285</v>
      </c>
      <c r="H5904" s="90" t="s">
        <v>1115</v>
      </c>
      <c r="I5904" s="90" t="s">
        <v>1238</v>
      </c>
      <c r="J5904" s="116">
        <v>10428</v>
      </c>
      <c r="K5904" s="90" t="s">
        <v>1963</v>
      </c>
      <c r="L5904" s="90" t="s">
        <v>185</v>
      </c>
      <c r="M5904" s="90"/>
    </row>
    <row r="5905" spans="1:13" x14ac:dyDescent="0.2">
      <c r="A5905" s="116">
        <v>8034</v>
      </c>
      <c r="B5905" s="90" t="s">
        <v>10851</v>
      </c>
      <c r="C5905" s="90" t="s">
        <v>69</v>
      </c>
      <c r="D5905" s="90" t="s">
        <v>1849</v>
      </c>
      <c r="E5905" s="90" t="s">
        <v>1084</v>
      </c>
      <c r="F5905" s="90" t="s">
        <v>7272</v>
      </c>
      <c r="G5905" s="90" t="s">
        <v>19286</v>
      </c>
      <c r="H5905" s="90" t="s">
        <v>1253</v>
      </c>
      <c r="I5905" s="90" t="s">
        <v>1242</v>
      </c>
      <c r="J5905" s="116">
        <v>10152</v>
      </c>
      <c r="K5905" s="90" t="s">
        <v>1963</v>
      </c>
      <c r="L5905" s="90" t="s">
        <v>593</v>
      </c>
      <c r="M5905" s="90"/>
    </row>
    <row r="5906" spans="1:13" x14ac:dyDescent="0.2">
      <c r="A5906" s="116">
        <v>8033</v>
      </c>
      <c r="B5906" s="90" t="s">
        <v>8750</v>
      </c>
      <c r="C5906" s="90" t="s">
        <v>1508</v>
      </c>
      <c r="D5906" s="90" t="s">
        <v>55</v>
      </c>
      <c r="E5906" s="90" t="s">
        <v>2869</v>
      </c>
      <c r="F5906" s="90" t="s">
        <v>8625</v>
      </c>
      <c r="G5906" s="90" t="s">
        <v>19287</v>
      </c>
      <c r="H5906" s="90" t="s">
        <v>1115</v>
      </c>
      <c r="I5906" s="90" t="s">
        <v>1109</v>
      </c>
      <c r="J5906" s="116">
        <v>572</v>
      </c>
      <c r="K5906" s="90" t="s">
        <v>1963</v>
      </c>
      <c r="L5906" s="90" t="s">
        <v>593</v>
      </c>
      <c r="M5906" s="90"/>
    </row>
    <row r="5907" spans="1:13" x14ac:dyDescent="0.2">
      <c r="A5907" s="116">
        <v>7951</v>
      </c>
      <c r="B5907" s="90" t="s">
        <v>8750</v>
      </c>
      <c r="C5907" s="90" t="s">
        <v>1506</v>
      </c>
      <c r="D5907" s="90" t="s">
        <v>1507</v>
      </c>
      <c r="E5907" s="90" t="s">
        <v>76</v>
      </c>
      <c r="F5907" s="90" t="s">
        <v>7276</v>
      </c>
      <c r="G5907" s="90" t="s">
        <v>19288</v>
      </c>
      <c r="H5907" s="90" t="s">
        <v>1115</v>
      </c>
      <c r="I5907" s="90" t="s">
        <v>1199</v>
      </c>
      <c r="J5907" s="116">
        <v>10223</v>
      </c>
      <c r="K5907" s="90" t="s">
        <v>1963</v>
      </c>
      <c r="L5907" s="90" t="s">
        <v>520</v>
      </c>
      <c r="M5907" s="90"/>
    </row>
    <row r="5908" spans="1:13" x14ac:dyDescent="0.2">
      <c r="A5908" s="116">
        <v>7951</v>
      </c>
      <c r="B5908" s="90" t="s">
        <v>8750</v>
      </c>
      <c r="C5908" s="90" t="s">
        <v>1506</v>
      </c>
      <c r="D5908" s="90" t="s">
        <v>1507</v>
      </c>
      <c r="E5908" s="90" t="s">
        <v>76</v>
      </c>
      <c r="F5908" s="90" t="s">
        <v>7276</v>
      </c>
      <c r="G5908" s="90" t="s">
        <v>19289</v>
      </c>
      <c r="H5908" s="90" t="s">
        <v>1253</v>
      </c>
      <c r="I5908" s="90" t="s">
        <v>1199</v>
      </c>
      <c r="J5908" s="116">
        <v>10223</v>
      </c>
      <c r="K5908" s="90" t="s">
        <v>1963</v>
      </c>
      <c r="L5908" s="90" t="s">
        <v>520</v>
      </c>
      <c r="M5908" s="90"/>
    </row>
    <row r="5909" spans="1:13" x14ac:dyDescent="0.2">
      <c r="A5909" s="116">
        <v>7951</v>
      </c>
      <c r="B5909" s="90" t="s">
        <v>8750</v>
      </c>
      <c r="C5909" s="90" t="s">
        <v>1506</v>
      </c>
      <c r="D5909" s="90" t="s">
        <v>1507</v>
      </c>
      <c r="E5909" s="90" t="s">
        <v>76</v>
      </c>
      <c r="F5909" s="90" t="s">
        <v>7276</v>
      </c>
      <c r="G5909" s="90" t="s">
        <v>19290</v>
      </c>
      <c r="H5909" s="90" t="s">
        <v>1253</v>
      </c>
      <c r="I5909" s="90" t="s">
        <v>15681</v>
      </c>
      <c r="J5909" s="116">
        <v>10233</v>
      </c>
      <c r="K5909" s="90" t="s">
        <v>1963</v>
      </c>
      <c r="L5909" s="90" t="s">
        <v>520</v>
      </c>
      <c r="M5909" s="90"/>
    </row>
    <row r="5910" spans="1:13" x14ac:dyDescent="0.2">
      <c r="A5910" s="116">
        <v>7935</v>
      </c>
      <c r="B5910" s="90" t="s">
        <v>8750</v>
      </c>
      <c r="C5910" s="90" t="s">
        <v>125</v>
      </c>
      <c r="D5910" s="90" t="s">
        <v>1503</v>
      </c>
      <c r="E5910" s="90" t="s">
        <v>7280</v>
      </c>
      <c r="F5910" s="90" t="s">
        <v>7281</v>
      </c>
      <c r="G5910" s="90" t="s">
        <v>19291</v>
      </c>
      <c r="H5910" s="90" t="s">
        <v>1115</v>
      </c>
      <c r="I5910" s="90" t="s">
        <v>1151</v>
      </c>
      <c r="J5910" s="116">
        <v>104</v>
      </c>
      <c r="K5910" s="90" t="s">
        <v>1963</v>
      </c>
      <c r="L5910" s="90" t="s">
        <v>582</v>
      </c>
      <c r="M5910" s="90"/>
    </row>
    <row r="5911" spans="1:13" x14ac:dyDescent="0.2">
      <c r="A5911" s="116">
        <v>7935</v>
      </c>
      <c r="B5911" s="90" t="s">
        <v>8750</v>
      </c>
      <c r="C5911" s="90" t="s">
        <v>125</v>
      </c>
      <c r="D5911" s="90" t="s">
        <v>1503</v>
      </c>
      <c r="E5911" s="90" t="s">
        <v>7280</v>
      </c>
      <c r="F5911" s="90" t="s">
        <v>7281</v>
      </c>
      <c r="G5911" s="90" t="s">
        <v>19292</v>
      </c>
      <c r="H5911" s="90" t="s">
        <v>1252</v>
      </c>
      <c r="I5911" s="90" t="s">
        <v>1151</v>
      </c>
      <c r="J5911" s="116">
        <v>104</v>
      </c>
      <c r="K5911" s="90" t="s">
        <v>1963</v>
      </c>
      <c r="L5911" s="90" t="s">
        <v>582</v>
      </c>
      <c r="M5911" s="90"/>
    </row>
    <row r="5912" spans="1:13" x14ac:dyDescent="0.2">
      <c r="A5912" s="116">
        <v>7922</v>
      </c>
      <c r="B5912" s="90" t="s">
        <v>8750</v>
      </c>
      <c r="C5912" s="90" t="s">
        <v>1848</v>
      </c>
      <c r="D5912" s="90" t="s">
        <v>25</v>
      </c>
      <c r="E5912" s="90" t="s">
        <v>8626</v>
      </c>
      <c r="F5912" s="90" t="s">
        <v>8627</v>
      </c>
      <c r="G5912" s="90" t="s">
        <v>19293</v>
      </c>
      <c r="H5912" s="90" t="s">
        <v>1252</v>
      </c>
      <c r="I5912" s="90" t="s">
        <v>4648</v>
      </c>
      <c r="J5912" s="116">
        <v>724</v>
      </c>
      <c r="K5912" s="90" t="s">
        <v>1963</v>
      </c>
      <c r="L5912" s="90" t="s">
        <v>185</v>
      </c>
      <c r="M5912" s="90"/>
    </row>
    <row r="5913" spans="1:13" x14ac:dyDescent="0.2">
      <c r="A5913" s="116">
        <v>7798</v>
      </c>
      <c r="B5913" s="90" t="s">
        <v>8750</v>
      </c>
      <c r="C5913" s="90" t="s">
        <v>111</v>
      </c>
      <c r="D5913" s="90" t="s">
        <v>1847</v>
      </c>
      <c r="E5913" s="90" t="s">
        <v>4258</v>
      </c>
      <c r="F5913" s="90" t="s">
        <v>7286</v>
      </c>
      <c r="G5913" s="90" t="s">
        <v>19294</v>
      </c>
      <c r="H5913" s="90" t="s">
        <v>1253</v>
      </c>
      <c r="I5913" s="90" t="s">
        <v>1194</v>
      </c>
      <c r="J5913" s="116">
        <v>10341</v>
      </c>
      <c r="K5913" s="90" t="s">
        <v>1963</v>
      </c>
      <c r="L5913" s="90" t="s">
        <v>520</v>
      </c>
      <c r="M5913" s="90"/>
    </row>
    <row r="5914" spans="1:13" x14ac:dyDescent="0.2">
      <c r="A5914" s="116">
        <v>7767</v>
      </c>
      <c r="B5914" s="90" t="s">
        <v>8750</v>
      </c>
      <c r="C5914" s="90" t="s">
        <v>26</v>
      </c>
      <c r="D5914" s="90" t="s">
        <v>26</v>
      </c>
      <c r="E5914" s="90" t="s">
        <v>85</v>
      </c>
      <c r="F5914" s="90" t="s">
        <v>7293</v>
      </c>
      <c r="G5914" s="90" t="s">
        <v>19295</v>
      </c>
      <c r="H5914" s="90" t="s">
        <v>1253</v>
      </c>
      <c r="I5914" s="90" t="s">
        <v>1243</v>
      </c>
      <c r="J5914" s="116">
        <v>10381</v>
      </c>
      <c r="K5914" s="90" t="s">
        <v>1963</v>
      </c>
      <c r="L5914" s="90" t="s">
        <v>520</v>
      </c>
      <c r="M5914" s="90"/>
    </row>
    <row r="5915" spans="1:13" x14ac:dyDescent="0.2">
      <c r="A5915" s="116">
        <v>7624</v>
      </c>
      <c r="B5915" s="90" t="s">
        <v>10851</v>
      </c>
      <c r="C5915" s="90" t="s">
        <v>7298</v>
      </c>
      <c r="D5915" s="90" t="s">
        <v>7299</v>
      </c>
      <c r="E5915" s="90" t="s">
        <v>4195</v>
      </c>
      <c r="F5915" s="90" t="s">
        <v>7300</v>
      </c>
      <c r="G5915" s="90" t="s">
        <v>19296</v>
      </c>
      <c r="H5915" s="90" t="s">
        <v>1253</v>
      </c>
      <c r="I5915" s="90" t="s">
        <v>919</v>
      </c>
      <c r="J5915" s="116">
        <v>47</v>
      </c>
      <c r="K5915" s="90" t="s">
        <v>1963</v>
      </c>
      <c r="L5915" s="90" t="s">
        <v>585</v>
      </c>
      <c r="M5915" s="90"/>
    </row>
    <row r="5916" spans="1:13" x14ac:dyDescent="0.2">
      <c r="A5916" s="116">
        <v>7622</v>
      </c>
      <c r="B5916" s="90" t="s">
        <v>10851</v>
      </c>
      <c r="C5916" s="90" t="s">
        <v>21</v>
      </c>
      <c r="D5916" s="90" t="s">
        <v>1501</v>
      </c>
      <c r="E5916" s="90" t="s">
        <v>7301</v>
      </c>
      <c r="F5916" s="90" t="s">
        <v>6365</v>
      </c>
      <c r="G5916" s="90" t="s">
        <v>19297</v>
      </c>
      <c r="H5916" s="90" t="s">
        <v>1252</v>
      </c>
      <c r="I5916" s="90" t="s">
        <v>11828</v>
      </c>
      <c r="J5916" s="116">
        <v>10485</v>
      </c>
      <c r="K5916" s="90" t="s">
        <v>1963</v>
      </c>
      <c r="L5916" s="90" t="s">
        <v>585</v>
      </c>
      <c r="M5916" s="90"/>
    </row>
    <row r="5917" spans="1:13" x14ac:dyDescent="0.2">
      <c r="A5917" s="116">
        <v>7601</v>
      </c>
      <c r="B5917" s="90" t="s">
        <v>8750</v>
      </c>
      <c r="C5917" s="90" t="s">
        <v>1499</v>
      </c>
      <c r="D5917" s="90" t="s">
        <v>1500</v>
      </c>
      <c r="E5917" s="90" t="s">
        <v>8628</v>
      </c>
      <c r="F5917" s="90" t="s">
        <v>8629</v>
      </c>
      <c r="G5917" s="90" t="s">
        <v>19298</v>
      </c>
      <c r="H5917" s="90" t="s">
        <v>1115</v>
      </c>
      <c r="I5917" s="90" t="s">
        <v>967</v>
      </c>
      <c r="J5917" s="116">
        <v>529</v>
      </c>
      <c r="K5917" s="90" t="s">
        <v>1963</v>
      </c>
      <c r="L5917" s="90" t="s">
        <v>812</v>
      </c>
      <c r="M5917" s="90"/>
    </row>
    <row r="5918" spans="1:13" x14ac:dyDescent="0.2">
      <c r="A5918" s="116">
        <v>7566</v>
      </c>
      <c r="B5918" s="90" t="s">
        <v>8750</v>
      </c>
      <c r="C5918" s="90" t="s">
        <v>1462</v>
      </c>
      <c r="D5918" s="90" t="s">
        <v>21</v>
      </c>
      <c r="E5918" s="90" t="s">
        <v>126</v>
      </c>
      <c r="F5918" s="90" t="s">
        <v>6120</v>
      </c>
      <c r="G5918" s="90" t="s">
        <v>19299</v>
      </c>
      <c r="H5918" s="90" t="s">
        <v>1253</v>
      </c>
      <c r="I5918" s="90" t="s">
        <v>1000</v>
      </c>
      <c r="J5918" s="116">
        <v>10039</v>
      </c>
      <c r="K5918" s="90" t="s">
        <v>1963</v>
      </c>
      <c r="L5918" s="90" t="s">
        <v>583</v>
      </c>
      <c r="M5918" s="90"/>
    </row>
    <row r="5919" spans="1:13" x14ac:dyDescent="0.2">
      <c r="A5919" s="116">
        <v>7538</v>
      </c>
      <c r="B5919" s="90" t="s">
        <v>10851</v>
      </c>
      <c r="C5919" s="90" t="s">
        <v>7304</v>
      </c>
      <c r="D5919" s="90" t="s">
        <v>1309</v>
      </c>
      <c r="E5919" s="90" t="s">
        <v>6043</v>
      </c>
      <c r="F5919" s="90" t="s">
        <v>7305</v>
      </c>
      <c r="G5919" s="90" t="s">
        <v>19300</v>
      </c>
      <c r="H5919" s="90" t="s">
        <v>1253</v>
      </c>
      <c r="I5919" s="90" t="s">
        <v>934</v>
      </c>
      <c r="J5919" s="116">
        <v>193</v>
      </c>
      <c r="K5919" s="90" t="s">
        <v>1963</v>
      </c>
      <c r="L5919" s="90" t="s">
        <v>586</v>
      </c>
      <c r="M5919" s="90"/>
    </row>
    <row r="5920" spans="1:13" x14ac:dyDescent="0.2">
      <c r="A5920" s="116">
        <v>7521</v>
      </c>
      <c r="B5920" s="90" t="s">
        <v>8750</v>
      </c>
      <c r="C5920" s="90" t="s">
        <v>1845</v>
      </c>
      <c r="D5920" s="90" t="s">
        <v>1846</v>
      </c>
      <c r="E5920" s="90" t="s">
        <v>23</v>
      </c>
      <c r="F5920" s="90" t="s">
        <v>8630</v>
      </c>
      <c r="G5920" s="90" t="s">
        <v>19301</v>
      </c>
      <c r="H5920" s="90" t="s">
        <v>1253</v>
      </c>
      <c r="I5920" s="90" t="s">
        <v>1230</v>
      </c>
      <c r="J5920" s="116">
        <v>701</v>
      </c>
      <c r="K5920" s="90" t="s">
        <v>1963</v>
      </c>
      <c r="L5920" s="90" t="s">
        <v>586</v>
      </c>
      <c r="M5920" s="90"/>
    </row>
    <row r="5921" spans="1:13" x14ac:dyDescent="0.2">
      <c r="A5921" s="116">
        <v>7512</v>
      </c>
      <c r="B5921" s="90" t="s">
        <v>10851</v>
      </c>
      <c r="C5921" s="90" t="s">
        <v>1521</v>
      </c>
      <c r="D5921" s="90" t="s">
        <v>1090</v>
      </c>
      <c r="E5921" s="90" t="s">
        <v>7308</v>
      </c>
      <c r="F5921" s="90" t="s">
        <v>7247</v>
      </c>
      <c r="G5921" s="90" t="s">
        <v>19302</v>
      </c>
      <c r="H5921" s="90" t="s">
        <v>1253</v>
      </c>
      <c r="I5921" s="90" t="s">
        <v>1087</v>
      </c>
      <c r="J5921" s="116">
        <v>712</v>
      </c>
      <c r="K5921" s="90" t="s">
        <v>1963</v>
      </c>
      <c r="L5921" s="90" t="s">
        <v>585</v>
      </c>
      <c r="M5921" s="90"/>
    </row>
    <row r="5922" spans="1:13" x14ac:dyDescent="0.2">
      <c r="A5922" s="116">
        <v>7502</v>
      </c>
      <c r="B5922" s="90" t="s">
        <v>8750</v>
      </c>
      <c r="C5922" s="90" t="s">
        <v>1497</v>
      </c>
      <c r="D5922" s="90" t="s">
        <v>1498</v>
      </c>
      <c r="E5922" s="90" t="s">
        <v>1489</v>
      </c>
      <c r="F5922" s="90" t="s">
        <v>7309</v>
      </c>
      <c r="G5922" s="90" t="s">
        <v>19303</v>
      </c>
      <c r="H5922" s="90" t="s">
        <v>1115</v>
      </c>
      <c r="I5922" s="90" t="s">
        <v>1197</v>
      </c>
      <c r="J5922" s="116">
        <v>304</v>
      </c>
      <c r="K5922" s="90" t="s">
        <v>1963</v>
      </c>
      <c r="L5922" s="90" t="s">
        <v>591</v>
      </c>
      <c r="M5922" s="90"/>
    </row>
    <row r="5923" spans="1:13" x14ac:dyDescent="0.2">
      <c r="A5923" s="116">
        <v>7412</v>
      </c>
      <c r="B5923" s="90" t="s">
        <v>8750</v>
      </c>
      <c r="C5923" s="90" t="s">
        <v>1496</v>
      </c>
      <c r="D5923" s="90" t="s">
        <v>1085</v>
      </c>
      <c r="E5923" s="90" t="s">
        <v>7316</v>
      </c>
      <c r="F5923" s="90" t="s">
        <v>7317</v>
      </c>
      <c r="G5923" s="90" t="s">
        <v>19304</v>
      </c>
      <c r="H5923" s="90" t="s">
        <v>1253</v>
      </c>
      <c r="I5923" s="90" t="s">
        <v>939</v>
      </c>
      <c r="J5923" s="116">
        <v>252</v>
      </c>
      <c r="K5923" s="90" t="s">
        <v>1963</v>
      </c>
      <c r="L5923" s="90" t="s">
        <v>587</v>
      </c>
      <c r="M5923" s="90"/>
    </row>
    <row r="5924" spans="1:13" x14ac:dyDescent="0.2">
      <c r="A5924" s="116">
        <v>7412</v>
      </c>
      <c r="B5924" s="90" t="s">
        <v>8750</v>
      </c>
      <c r="C5924" s="90" t="s">
        <v>1496</v>
      </c>
      <c r="D5924" s="90" t="s">
        <v>1085</v>
      </c>
      <c r="E5924" s="90" t="s">
        <v>7316</v>
      </c>
      <c r="F5924" s="90" t="s">
        <v>7317</v>
      </c>
      <c r="G5924" s="90" t="s">
        <v>19305</v>
      </c>
      <c r="H5924" s="90" t="s">
        <v>1115</v>
      </c>
      <c r="I5924" s="90" t="s">
        <v>939</v>
      </c>
      <c r="J5924" s="116">
        <v>252</v>
      </c>
      <c r="K5924" s="90" t="s">
        <v>1963</v>
      </c>
      <c r="L5924" s="90" t="s">
        <v>587</v>
      </c>
      <c r="M5924" s="90"/>
    </row>
    <row r="5925" spans="1:13" x14ac:dyDescent="0.2">
      <c r="A5925" s="116">
        <v>7382</v>
      </c>
      <c r="B5925" s="90" t="s">
        <v>8750</v>
      </c>
      <c r="C5925" s="90" t="s">
        <v>2178</v>
      </c>
      <c r="D5925" s="90" t="s">
        <v>69</v>
      </c>
      <c r="E5925" s="90" t="s">
        <v>64</v>
      </c>
      <c r="F5925" s="90" t="s">
        <v>7323</v>
      </c>
      <c r="G5925" s="90" t="s">
        <v>19306</v>
      </c>
      <c r="H5925" s="90" t="s">
        <v>1115</v>
      </c>
      <c r="I5925" s="90" t="s">
        <v>1149</v>
      </c>
      <c r="J5925" s="116">
        <v>102</v>
      </c>
      <c r="K5925" s="90" t="s">
        <v>1963</v>
      </c>
      <c r="L5925" s="90" t="s">
        <v>582</v>
      </c>
      <c r="M5925" s="90"/>
    </row>
    <row r="5926" spans="1:13" x14ac:dyDescent="0.2">
      <c r="A5926" s="116">
        <v>7324</v>
      </c>
      <c r="B5926" s="90" t="s">
        <v>8750</v>
      </c>
      <c r="C5926" s="90" t="s">
        <v>31</v>
      </c>
      <c r="D5926" s="90" t="s">
        <v>67</v>
      </c>
      <c r="E5926" s="90" t="s">
        <v>105</v>
      </c>
      <c r="F5926" s="90" t="s">
        <v>7327</v>
      </c>
      <c r="G5926" s="90" t="s">
        <v>19307</v>
      </c>
      <c r="H5926" s="90" t="s">
        <v>1115</v>
      </c>
      <c r="I5926" s="90" t="s">
        <v>968</v>
      </c>
      <c r="J5926" s="116">
        <v>115</v>
      </c>
      <c r="K5926" s="90" t="s">
        <v>1963</v>
      </c>
      <c r="L5926" s="90" t="s">
        <v>586</v>
      </c>
      <c r="M5926" s="90"/>
    </row>
    <row r="5927" spans="1:13" x14ac:dyDescent="0.2">
      <c r="A5927" s="116">
        <v>7180</v>
      </c>
      <c r="B5927" s="90" t="s">
        <v>8750</v>
      </c>
      <c r="C5927" s="90" t="s">
        <v>169</v>
      </c>
      <c r="D5927" s="90" t="s">
        <v>1601</v>
      </c>
      <c r="E5927" s="90" t="s">
        <v>85</v>
      </c>
      <c r="F5927" s="90" t="s">
        <v>7334</v>
      </c>
      <c r="G5927" s="90" t="s">
        <v>19308</v>
      </c>
      <c r="H5927" s="90" t="s">
        <v>1253</v>
      </c>
      <c r="I5927" s="90" t="s">
        <v>985</v>
      </c>
      <c r="J5927" s="116">
        <v>673</v>
      </c>
      <c r="K5927" s="90" t="s">
        <v>1963</v>
      </c>
      <c r="L5927" s="90" t="s">
        <v>583</v>
      </c>
      <c r="M5927" s="90"/>
    </row>
    <row r="5928" spans="1:13" x14ac:dyDescent="0.2">
      <c r="A5928" s="116">
        <v>7126</v>
      </c>
      <c r="B5928" s="90" t="s">
        <v>10851</v>
      </c>
      <c r="C5928" s="90" t="s">
        <v>21</v>
      </c>
      <c r="D5928" s="90" t="s">
        <v>69</v>
      </c>
      <c r="E5928" s="90" t="s">
        <v>1975</v>
      </c>
      <c r="F5928" s="90" t="s">
        <v>7343</v>
      </c>
      <c r="G5928" s="90" t="s">
        <v>19309</v>
      </c>
      <c r="H5928" s="90" t="s">
        <v>1115</v>
      </c>
      <c r="I5928" s="90" t="s">
        <v>1176</v>
      </c>
      <c r="J5928" s="116">
        <v>10133</v>
      </c>
      <c r="K5928" s="90" t="s">
        <v>1963</v>
      </c>
      <c r="L5928" s="90" t="s">
        <v>591</v>
      </c>
      <c r="M5928" s="90"/>
    </row>
    <row r="5929" spans="1:13" x14ac:dyDescent="0.2">
      <c r="A5929" s="116">
        <v>7126</v>
      </c>
      <c r="B5929" s="90" t="s">
        <v>10851</v>
      </c>
      <c r="C5929" s="90" t="s">
        <v>21</v>
      </c>
      <c r="D5929" s="90" t="s">
        <v>69</v>
      </c>
      <c r="E5929" s="90" t="s">
        <v>1975</v>
      </c>
      <c r="F5929" s="90" t="s">
        <v>7343</v>
      </c>
      <c r="G5929" s="90" t="s">
        <v>19310</v>
      </c>
      <c r="H5929" s="90" t="s">
        <v>1253</v>
      </c>
      <c r="I5929" s="90" t="s">
        <v>1176</v>
      </c>
      <c r="J5929" s="116">
        <v>10133</v>
      </c>
      <c r="K5929" s="90" t="s">
        <v>1963</v>
      </c>
      <c r="L5929" s="90" t="s">
        <v>591</v>
      </c>
      <c r="M5929" s="90"/>
    </row>
    <row r="5930" spans="1:13" x14ac:dyDescent="0.2">
      <c r="A5930" s="116">
        <v>7094</v>
      </c>
      <c r="B5930" s="90" t="s">
        <v>8750</v>
      </c>
      <c r="C5930" s="90" t="s">
        <v>995</v>
      </c>
      <c r="D5930" s="90" t="s">
        <v>168</v>
      </c>
      <c r="E5930" s="90" t="s">
        <v>1370</v>
      </c>
      <c r="F5930" s="90" t="s">
        <v>8631</v>
      </c>
      <c r="G5930" s="90" t="s">
        <v>19311</v>
      </c>
      <c r="H5930" s="90" t="s">
        <v>1251</v>
      </c>
      <c r="I5930" s="90" t="s">
        <v>971</v>
      </c>
      <c r="J5930" s="116">
        <v>10124</v>
      </c>
      <c r="K5930" s="90" t="s">
        <v>1963</v>
      </c>
      <c r="L5930" s="90" t="s">
        <v>583</v>
      </c>
      <c r="M5930" s="90"/>
    </row>
    <row r="5931" spans="1:13" x14ac:dyDescent="0.2">
      <c r="A5931" s="116">
        <v>7068</v>
      </c>
      <c r="B5931" s="90" t="s">
        <v>8750</v>
      </c>
      <c r="C5931" s="90" t="s">
        <v>4849</v>
      </c>
      <c r="D5931" s="90" t="s">
        <v>1487</v>
      </c>
      <c r="E5931" s="90" t="s">
        <v>76</v>
      </c>
      <c r="F5931" s="90" t="s">
        <v>17551</v>
      </c>
      <c r="G5931" s="90" t="s">
        <v>19312</v>
      </c>
      <c r="H5931" s="90" t="s">
        <v>1115</v>
      </c>
      <c r="I5931" s="90" t="s">
        <v>362</v>
      </c>
      <c r="J5931" s="116">
        <v>630</v>
      </c>
      <c r="K5931" s="90" t="s">
        <v>1963</v>
      </c>
      <c r="L5931" s="90" t="s">
        <v>587</v>
      </c>
      <c r="M5931" s="90"/>
    </row>
    <row r="5932" spans="1:13" x14ac:dyDescent="0.2">
      <c r="A5932" s="116">
        <v>7057</v>
      </c>
      <c r="B5932" s="90" t="s">
        <v>8750</v>
      </c>
      <c r="C5932" s="90" t="s">
        <v>158</v>
      </c>
      <c r="D5932" s="90" t="s">
        <v>4949</v>
      </c>
      <c r="E5932" s="90" t="s">
        <v>43</v>
      </c>
      <c r="F5932" s="90" t="s">
        <v>7351</v>
      </c>
      <c r="G5932" s="90" t="s">
        <v>19313</v>
      </c>
      <c r="H5932" s="90" t="s">
        <v>1253</v>
      </c>
      <c r="I5932" s="90" t="s">
        <v>1118</v>
      </c>
      <c r="J5932" s="116">
        <v>169</v>
      </c>
      <c r="K5932" s="90" t="s">
        <v>1963</v>
      </c>
      <c r="L5932" s="90" t="s">
        <v>591</v>
      </c>
      <c r="M5932" s="90"/>
    </row>
    <row r="5933" spans="1:13" x14ac:dyDescent="0.2">
      <c r="A5933" s="116">
        <v>7057</v>
      </c>
      <c r="B5933" s="90" t="s">
        <v>8750</v>
      </c>
      <c r="C5933" s="90" t="s">
        <v>158</v>
      </c>
      <c r="D5933" s="90" t="s">
        <v>4949</v>
      </c>
      <c r="E5933" s="90" t="s">
        <v>43</v>
      </c>
      <c r="F5933" s="90" t="s">
        <v>7351</v>
      </c>
      <c r="G5933" s="90" t="s">
        <v>19314</v>
      </c>
      <c r="H5933" s="90" t="s">
        <v>1253</v>
      </c>
      <c r="I5933" s="90" t="s">
        <v>2258</v>
      </c>
      <c r="J5933" s="116">
        <v>10477</v>
      </c>
      <c r="K5933" s="90" t="s">
        <v>1963</v>
      </c>
      <c r="L5933" s="90" t="s">
        <v>591</v>
      </c>
      <c r="M5933" s="90"/>
    </row>
    <row r="5934" spans="1:13" x14ac:dyDescent="0.2">
      <c r="A5934" s="116">
        <v>7053</v>
      </c>
      <c r="B5934" s="90" t="s">
        <v>8750</v>
      </c>
      <c r="C5934" s="90" t="s">
        <v>70</v>
      </c>
      <c r="D5934" s="90" t="s">
        <v>1392</v>
      </c>
      <c r="E5934" s="90" t="s">
        <v>2873</v>
      </c>
      <c r="F5934" s="90" t="s">
        <v>7353</v>
      </c>
      <c r="G5934" s="90" t="s">
        <v>19315</v>
      </c>
      <c r="H5934" s="90" t="s">
        <v>1253</v>
      </c>
      <c r="I5934" s="90" t="s">
        <v>1210</v>
      </c>
      <c r="J5934" s="116">
        <v>668</v>
      </c>
      <c r="K5934" s="90" t="s">
        <v>1963</v>
      </c>
      <c r="L5934" s="90" t="s">
        <v>585</v>
      </c>
      <c r="M5934" s="90"/>
    </row>
    <row r="5935" spans="1:13" x14ac:dyDescent="0.2">
      <c r="A5935" s="116">
        <v>7035</v>
      </c>
      <c r="B5935" s="90" t="s">
        <v>8750</v>
      </c>
      <c r="C5935" s="90" t="s">
        <v>3320</v>
      </c>
      <c r="D5935" s="90" t="s">
        <v>21</v>
      </c>
      <c r="E5935" s="90" t="s">
        <v>79</v>
      </c>
      <c r="F5935" s="90" t="s">
        <v>17561</v>
      </c>
      <c r="G5935" s="90" t="s">
        <v>19316</v>
      </c>
      <c r="H5935" s="90" t="s">
        <v>1115</v>
      </c>
      <c r="I5935" s="90" t="s">
        <v>17563</v>
      </c>
      <c r="J5935" s="116">
        <v>380</v>
      </c>
      <c r="K5935" s="90" t="s">
        <v>1963</v>
      </c>
      <c r="L5935" s="90" t="s">
        <v>585</v>
      </c>
      <c r="M5935" s="90"/>
    </row>
    <row r="5936" spans="1:13" x14ac:dyDescent="0.2">
      <c r="A5936" s="116">
        <v>6974</v>
      </c>
      <c r="B5936" s="90" t="s">
        <v>8750</v>
      </c>
      <c r="C5936" s="90" t="s">
        <v>22</v>
      </c>
      <c r="D5936" s="90" t="s">
        <v>1495</v>
      </c>
      <c r="E5936" s="90" t="s">
        <v>48</v>
      </c>
      <c r="F5936" s="90" t="s">
        <v>7361</v>
      </c>
      <c r="G5936" s="90" t="s">
        <v>19317</v>
      </c>
      <c r="H5936" s="90" t="s">
        <v>1115</v>
      </c>
      <c r="I5936" s="90" t="s">
        <v>1196</v>
      </c>
      <c r="J5936" s="116">
        <v>664</v>
      </c>
      <c r="K5936" s="90" t="s">
        <v>1963</v>
      </c>
      <c r="L5936" s="90" t="s">
        <v>520</v>
      </c>
      <c r="M5936" s="90"/>
    </row>
    <row r="5937" spans="1:13" x14ac:dyDescent="0.2">
      <c r="A5937" s="116">
        <v>6908</v>
      </c>
      <c r="B5937" s="90" t="s">
        <v>8750</v>
      </c>
      <c r="C5937" s="90" t="s">
        <v>1376</v>
      </c>
      <c r="D5937" s="90" t="s">
        <v>7367</v>
      </c>
      <c r="E5937" s="90" t="s">
        <v>7368</v>
      </c>
      <c r="F5937" s="90" t="s">
        <v>7369</v>
      </c>
      <c r="G5937" s="90" t="s">
        <v>19318</v>
      </c>
      <c r="H5937" s="90" t="s">
        <v>1115</v>
      </c>
      <c r="I5937" s="90" t="s">
        <v>1160</v>
      </c>
      <c r="J5937" s="116">
        <v>278</v>
      </c>
      <c r="K5937" s="90" t="s">
        <v>1963</v>
      </c>
      <c r="L5937" s="90" t="s">
        <v>587</v>
      </c>
      <c r="M5937" s="90"/>
    </row>
    <row r="5938" spans="1:13" x14ac:dyDescent="0.2">
      <c r="A5938" s="116">
        <v>6902</v>
      </c>
      <c r="B5938" s="90" t="s">
        <v>8750</v>
      </c>
      <c r="C5938" s="90" t="s">
        <v>46</v>
      </c>
      <c r="D5938" s="90" t="s">
        <v>84</v>
      </c>
      <c r="E5938" s="90" t="s">
        <v>41</v>
      </c>
      <c r="F5938" s="90" t="s">
        <v>7370</v>
      </c>
      <c r="G5938" s="90" t="s">
        <v>19319</v>
      </c>
      <c r="H5938" s="90" t="s">
        <v>1115</v>
      </c>
      <c r="I5938" s="90" t="s">
        <v>327</v>
      </c>
      <c r="J5938" s="116">
        <v>504</v>
      </c>
      <c r="K5938" s="90" t="s">
        <v>1963</v>
      </c>
      <c r="L5938" s="90" t="s">
        <v>593</v>
      </c>
      <c r="M5938" s="90"/>
    </row>
    <row r="5939" spans="1:13" x14ac:dyDescent="0.2">
      <c r="A5939" s="116">
        <v>6850</v>
      </c>
      <c r="B5939" s="90" t="s">
        <v>8750</v>
      </c>
      <c r="C5939" s="90" t="s">
        <v>84</v>
      </c>
      <c r="D5939" s="90" t="s">
        <v>917</v>
      </c>
      <c r="E5939" s="90" t="s">
        <v>43</v>
      </c>
      <c r="F5939" s="90" t="s">
        <v>7371</v>
      </c>
      <c r="G5939" s="90" t="s">
        <v>19320</v>
      </c>
      <c r="H5939" s="90" t="s">
        <v>1115</v>
      </c>
      <c r="I5939" s="90" t="s">
        <v>1169</v>
      </c>
      <c r="J5939" s="116">
        <v>678</v>
      </c>
      <c r="K5939" s="90" t="s">
        <v>1963</v>
      </c>
      <c r="L5939" s="90" t="s">
        <v>586</v>
      </c>
      <c r="M5939" s="90"/>
    </row>
    <row r="5940" spans="1:13" x14ac:dyDescent="0.2">
      <c r="A5940" s="116">
        <v>6850</v>
      </c>
      <c r="B5940" s="90" t="s">
        <v>8750</v>
      </c>
      <c r="C5940" s="90" t="s">
        <v>84</v>
      </c>
      <c r="D5940" s="90" t="s">
        <v>917</v>
      </c>
      <c r="E5940" s="90" t="s">
        <v>43</v>
      </c>
      <c r="F5940" s="90" t="s">
        <v>7371</v>
      </c>
      <c r="G5940" s="90" t="s">
        <v>19321</v>
      </c>
      <c r="H5940" s="90" t="s">
        <v>1253</v>
      </c>
      <c r="I5940" s="90" t="s">
        <v>1169</v>
      </c>
      <c r="J5940" s="116">
        <v>678</v>
      </c>
      <c r="K5940" s="90" t="s">
        <v>1963</v>
      </c>
      <c r="L5940" s="90" t="s">
        <v>586</v>
      </c>
      <c r="M5940" s="90"/>
    </row>
    <row r="5941" spans="1:13" x14ac:dyDescent="0.2">
      <c r="A5941" s="116">
        <v>6841</v>
      </c>
      <c r="B5941" s="90" t="s">
        <v>8750</v>
      </c>
      <c r="C5941" s="90" t="s">
        <v>1558</v>
      </c>
      <c r="D5941" s="90" t="s">
        <v>4958</v>
      </c>
      <c r="E5941" s="90" t="s">
        <v>2034</v>
      </c>
      <c r="F5941" s="90" t="s">
        <v>7372</v>
      </c>
      <c r="G5941" s="90" t="s">
        <v>19322</v>
      </c>
      <c r="H5941" s="90" t="s">
        <v>1253</v>
      </c>
      <c r="I5941" s="90" t="s">
        <v>2932</v>
      </c>
      <c r="J5941" s="116">
        <v>667</v>
      </c>
      <c r="K5941" s="90" t="s">
        <v>1963</v>
      </c>
      <c r="L5941" s="90" t="s">
        <v>585</v>
      </c>
      <c r="M5941" s="90"/>
    </row>
    <row r="5942" spans="1:13" x14ac:dyDescent="0.2">
      <c r="A5942" s="116">
        <v>6841</v>
      </c>
      <c r="B5942" s="90" t="s">
        <v>8750</v>
      </c>
      <c r="C5942" s="90" t="s">
        <v>1558</v>
      </c>
      <c r="D5942" s="90" t="s">
        <v>4958</v>
      </c>
      <c r="E5942" s="90" t="s">
        <v>2034</v>
      </c>
      <c r="F5942" s="90" t="s">
        <v>7372</v>
      </c>
      <c r="G5942" s="90" t="s">
        <v>19323</v>
      </c>
      <c r="H5942" s="90" t="s">
        <v>1115</v>
      </c>
      <c r="I5942" s="90" t="s">
        <v>2932</v>
      </c>
      <c r="J5942" s="116">
        <v>667</v>
      </c>
      <c r="K5942" s="90" t="s">
        <v>1963</v>
      </c>
      <c r="L5942" s="90" t="s">
        <v>585</v>
      </c>
      <c r="M5942" s="90"/>
    </row>
    <row r="5943" spans="1:13" x14ac:dyDescent="0.2">
      <c r="A5943" s="116">
        <v>6782</v>
      </c>
      <c r="B5943" s="90" t="s">
        <v>8750</v>
      </c>
      <c r="C5943" s="90" t="s">
        <v>12338</v>
      </c>
      <c r="D5943" s="90" t="s">
        <v>29</v>
      </c>
      <c r="E5943" s="90" t="s">
        <v>24</v>
      </c>
      <c r="F5943" s="90" t="s">
        <v>17578</v>
      </c>
      <c r="G5943" s="90" t="s">
        <v>19324</v>
      </c>
      <c r="H5943" s="90" t="s">
        <v>1115</v>
      </c>
      <c r="I5943" s="90" t="s">
        <v>1245</v>
      </c>
      <c r="J5943" s="116">
        <v>10101</v>
      </c>
      <c r="K5943" s="90" t="s">
        <v>1963</v>
      </c>
      <c r="L5943" s="90" t="s">
        <v>591</v>
      </c>
      <c r="M5943" s="90"/>
    </row>
    <row r="5944" spans="1:13" x14ac:dyDescent="0.2">
      <c r="A5944" s="116">
        <v>6749</v>
      </c>
      <c r="B5944" s="90" t="s">
        <v>10851</v>
      </c>
      <c r="C5944" s="90" t="s">
        <v>1577</v>
      </c>
      <c r="D5944" s="90" t="s">
        <v>1437</v>
      </c>
      <c r="E5944" s="90" t="s">
        <v>3813</v>
      </c>
      <c r="F5944" s="90" t="s">
        <v>7381</v>
      </c>
      <c r="G5944" s="90" t="s">
        <v>19325</v>
      </c>
      <c r="H5944" s="90" t="s">
        <v>1253</v>
      </c>
      <c r="I5944" s="90" t="s">
        <v>968</v>
      </c>
      <c r="J5944" s="116">
        <v>115</v>
      </c>
      <c r="K5944" s="90" t="s">
        <v>1963</v>
      </c>
      <c r="L5944" s="90" t="s">
        <v>586</v>
      </c>
      <c r="M5944" s="90"/>
    </row>
    <row r="5945" spans="1:13" x14ac:dyDescent="0.2">
      <c r="A5945" s="116">
        <v>6597</v>
      </c>
      <c r="B5945" s="90" t="s">
        <v>8750</v>
      </c>
      <c r="C5945" s="90" t="s">
        <v>8547</v>
      </c>
      <c r="D5945" s="90" t="s">
        <v>93</v>
      </c>
      <c r="E5945" s="90" t="s">
        <v>108</v>
      </c>
      <c r="F5945" s="90" t="s">
        <v>17609</v>
      </c>
      <c r="G5945" s="90" t="s">
        <v>19326</v>
      </c>
      <c r="H5945" s="90" t="s">
        <v>1115</v>
      </c>
      <c r="I5945" s="90" t="s">
        <v>1206</v>
      </c>
      <c r="J5945" s="116">
        <v>10173</v>
      </c>
      <c r="K5945" s="90" t="s">
        <v>1963</v>
      </c>
      <c r="L5945" s="90" t="s">
        <v>587</v>
      </c>
      <c r="M5945" s="90"/>
    </row>
    <row r="5946" spans="1:13" x14ac:dyDescent="0.2">
      <c r="A5946" s="116">
        <v>6578</v>
      </c>
      <c r="B5946" s="90" t="s">
        <v>10851</v>
      </c>
      <c r="C5946" s="90" t="s">
        <v>1842</v>
      </c>
      <c r="D5946" s="90" t="s">
        <v>1843</v>
      </c>
      <c r="E5946" s="90" t="s">
        <v>3199</v>
      </c>
      <c r="F5946" s="90" t="s">
        <v>7397</v>
      </c>
      <c r="G5946" s="90" t="s">
        <v>19327</v>
      </c>
      <c r="H5946" s="90" t="s">
        <v>1253</v>
      </c>
      <c r="I5946" s="90" t="s">
        <v>1180</v>
      </c>
      <c r="J5946" s="116">
        <v>494</v>
      </c>
      <c r="K5946" s="90" t="s">
        <v>1963</v>
      </c>
      <c r="L5946" s="90" t="s">
        <v>587</v>
      </c>
      <c r="M5946" s="90"/>
    </row>
    <row r="5947" spans="1:13" x14ac:dyDescent="0.2">
      <c r="A5947" s="116">
        <v>6559</v>
      </c>
      <c r="B5947" s="90" t="s">
        <v>8750</v>
      </c>
      <c r="C5947" s="90" t="s">
        <v>31</v>
      </c>
      <c r="D5947" s="90" t="s">
        <v>1631</v>
      </c>
      <c r="E5947" s="90" t="s">
        <v>7401</v>
      </c>
      <c r="F5947" s="90" t="s">
        <v>7402</v>
      </c>
      <c r="G5947" s="90" t="s">
        <v>19328</v>
      </c>
      <c r="H5947" s="90" t="s">
        <v>1252</v>
      </c>
      <c r="I5947" s="90" t="s">
        <v>1197</v>
      </c>
      <c r="J5947" s="116">
        <v>304</v>
      </c>
      <c r="K5947" s="90" t="s">
        <v>1963</v>
      </c>
      <c r="L5947" s="90" t="s">
        <v>591</v>
      </c>
      <c r="M5947" s="90"/>
    </row>
    <row r="5948" spans="1:13" x14ac:dyDescent="0.2">
      <c r="A5948" s="116">
        <v>6457</v>
      </c>
      <c r="B5948" s="90" t="s">
        <v>8750</v>
      </c>
      <c r="C5948" s="90" t="s">
        <v>17639</v>
      </c>
      <c r="D5948" s="90" t="s">
        <v>2003</v>
      </c>
      <c r="E5948" s="90" t="s">
        <v>2242</v>
      </c>
      <c r="F5948" s="90" t="s">
        <v>17640</v>
      </c>
      <c r="G5948" s="90" t="s">
        <v>19329</v>
      </c>
      <c r="H5948" s="90" t="s">
        <v>1115</v>
      </c>
      <c r="I5948" s="90" t="s">
        <v>1080</v>
      </c>
      <c r="J5948" s="116">
        <v>302</v>
      </c>
      <c r="K5948" s="90" t="s">
        <v>1963</v>
      </c>
      <c r="L5948" s="90" t="s">
        <v>585</v>
      </c>
      <c r="M5948" s="90"/>
    </row>
    <row r="5949" spans="1:13" x14ac:dyDescent="0.2">
      <c r="A5949" s="116">
        <v>6338</v>
      </c>
      <c r="B5949" s="90" t="s">
        <v>8750</v>
      </c>
      <c r="C5949" s="90" t="s">
        <v>135</v>
      </c>
      <c r="D5949" s="90" t="s">
        <v>1728</v>
      </c>
      <c r="E5949" s="90" t="s">
        <v>3206</v>
      </c>
      <c r="F5949" s="90" t="s">
        <v>19330</v>
      </c>
      <c r="G5949" s="90" t="s">
        <v>19331</v>
      </c>
      <c r="H5949" s="90" t="s">
        <v>1115</v>
      </c>
      <c r="I5949" s="90" t="s">
        <v>1246</v>
      </c>
      <c r="J5949" s="116">
        <v>245</v>
      </c>
      <c r="K5949" s="90" t="s">
        <v>1963</v>
      </c>
      <c r="L5949" s="90" t="s">
        <v>588</v>
      </c>
      <c r="M5949" s="90"/>
    </row>
    <row r="5950" spans="1:13" x14ac:dyDescent="0.2">
      <c r="A5950" s="116">
        <v>6296</v>
      </c>
      <c r="B5950" s="90" t="s">
        <v>8750</v>
      </c>
      <c r="C5950" s="90" t="s">
        <v>2063</v>
      </c>
      <c r="D5950" s="90" t="s">
        <v>7432</v>
      </c>
      <c r="E5950" s="90" t="s">
        <v>105</v>
      </c>
      <c r="F5950" s="90" t="s">
        <v>7433</v>
      </c>
      <c r="G5950" s="90" t="s">
        <v>19332</v>
      </c>
      <c r="H5950" s="90" t="s">
        <v>1115</v>
      </c>
      <c r="I5950" s="90" t="s">
        <v>1191</v>
      </c>
      <c r="J5950" s="116">
        <v>446</v>
      </c>
      <c r="K5950" s="90" t="s">
        <v>1963</v>
      </c>
      <c r="L5950" s="90" t="s">
        <v>583</v>
      </c>
      <c r="M5950" s="90"/>
    </row>
    <row r="5951" spans="1:13" x14ac:dyDescent="0.2">
      <c r="A5951" s="116">
        <v>6237</v>
      </c>
      <c r="B5951" s="90" t="s">
        <v>8750</v>
      </c>
      <c r="C5951" s="90" t="s">
        <v>1883</v>
      </c>
      <c r="D5951" s="90" t="s">
        <v>2982</v>
      </c>
      <c r="E5951" s="90" t="s">
        <v>2464</v>
      </c>
      <c r="F5951" s="90" t="s">
        <v>4745</v>
      </c>
      <c r="G5951" s="90" t="s">
        <v>19333</v>
      </c>
      <c r="H5951" s="90" t="s">
        <v>1115</v>
      </c>
      <c r="I5951" s="90" t="s">
        <v>11089</v>
      </c>
      <c r="J5951" s="116">
        <v>192</v>
      </c>
      <c r="K5951" s="90" t="s">
        <v>1963</v>
      </c>
      <c r="L5951" s="90" t="s">
        <v>184</v>
      </c>
      <c r="M5951" s="90"/>
    </row>
    <row r="5952" spans="1:13" x14ac:dyDescent="0.2">
      <c r="A5952" s="116">
        <v>6190</v>
      </c>
      <c r="B5952" s="90" t="s">
        <v>8750</v>
      </c>
      <c r="C5952" s="90" t="s">
        <v>140</v>
      </c>
      <c r="D5952" s="90" t="s">
        <v>151</v>
      </c>
      <c r="E5952" s="90" t="s">
        <v>7439</v>
      </c>
      <c r="F5952" s="90" t="s">
        <v>7440</v>
      </c>
      <c r="G5952" s="90" t="s">
        <v>19334</v>
      </c>
      <c r="H5952" s="90" t="s">
        <v>1115</v>
      </c>
      <c r="I5952" s="90" t="s">
        <v>1120</v>
      </c>
      <c r="J5952" s="116">
        <v>441</v>
      </c>
      <c r="K5952" s="90" t="s">
        <v>1963</v>
      </c>
      <c r="L5952" s="90" t="s">
        <v>583</v>
      </c>
      <c r="M5952" s="90"/>
    </row>
    <row r="5953" spans="1:13" x14ac:dyDescent="0.2">
      <c r="A5953" s="116">
        <v>6167</v>
      </c>
      <c r="B5953" s="90" t="s">
        <v>8750</v>
      </c>
      <c r="C5953" s="90" t="s">
        <v>1493</v>
      </c>
      <c r="D5953" s="90" t="s">
        <v>69</v>
      </c>
      <c r="E5953" s="90" t="s">
        <v>8632</v>
      </c>
      <c r="F5953" s="90" t="s">
        <v>8633</v>
      </c>
      <c r="G5953" s="90" t="s">
        <v>19335</v>
      </c>
      <c r="H5953" s="90" t="s">
        <v>1115</v>
      </c>
      <c r="I5953" s="90" t="s">
        <v>1194</v>
      </c>
      <c r="J5953" s="116">
        <v>10341</v>
      </c>
      <c r="K5953" s="90" t="s">
        <v>1963</v>
      </c>
      <c r="L5953" s="90" t="s">
        <v>520</v>
      </c>
      <c r="M5953" s="90"/>
    </row>
    <row r="5954" spans="1:13" x14ac:dyDescent="0.2">
      <c r="A5954" s="116">
        <v>6116</v>
      </c>
      <c r="B5954" s="90" t="s">
        <v>8750</v>
      </c>
      <c r="C5954" s="90" t="s">
        <v>1492</v>
      </c>
      <c r="D5954" s="90" t="s">
        <v>31</v>
      </c>
      <c r="E5954" s="90" t="s">
        <v>3209</v>
      </c>
      <c r="F5954" s="90" t="s">
        <v>8634</v>
      </c>
      <c r="G5954" s="90" t="s">
        <v>19336</v>
      </c>
      <c r="H5954" s="90" t="s">
        <v>1115</v>
      </c>
      <c r="I5954" s="90" t="s">
        <v>932</v>
      </c>
      <c r="J5954" s="116">
        <v>165</v>
      </c>
      <c r="K5954" s="90" t="s">
        <v>1963</v>
      </c>
      <c r="L5954" s="90" t="s">
        <v>599</v>
      </c>
      <c r="M5954" s="90"/>
    </row>
    <row r="5955" spans="1:13" x14ac:dyDescent="0.2">
      <c r="A5955" s="116">
        <v>6074</v>
      </c>
      <c r="B5955" s="90" t="s">
        <v>8750</v>
      </c>
      <c r="C5955" s="90" t="s">
        <v>1840</v>
      </c>
      <c r="D5955" s="90" t="s">
        <v>1841</v>
      </c>
      <c r="E5955" s="90" t="s">
        <v>48</v>
      </c>
      <c r="F5955" s="90" t="s">
        <v>7448</v>
      </c>
      <c r="G5955" s="90" t="s">
        <v>19337</v>
      </c>
      <c r="H5955" s="90" t="s">
        <v>1252</v>
      </c>
      <c r="I5955" s="90" t="s">
        <v>966</v>
      </c>
      <c r="J5955" s="116">
        <v>502</v>
      </c>
      <c r="K5955" s="90" t="s">
        <v>1963</v>
      </c>
      <c r="L5955" s="90" t="s">
        <v>520</v>
      </c>
      <c r="M5955" s="90"/>
    </row>
    <row r="5956" spans="1:13" x14ac:dyDescent="0.2">
      <c r="A5956" s="116">
        <v>5991</v>
      </c>
      <c r="B5956" s="90" t="s">
        <v>8750</v>
      </c>
      <c r="C5956" s="90" t="s">
        <v>100</v>
      </c>
      <c r="D5956" s="90" t="s">
        <v>25</v>
      </c>
      <c r="E5956" s="90" t="s">
        <v>126</v>
      </c>
      <c r="F5956" s="90" t="s">
        <v>7460</v>
      </c>
      <c r="G5956" s="90" t="s">
        <v>19338</v>
      </c>
      <c r="H5956" s="90" t="s">
        <v>1253</v>
      </c>
      <c r="I5956" s="90" t="s">
        <v>673</v>
      </c>
      <c r="J5956" s="116">
        <v>10202</v>
      </c>
      <c r="K5956" s="90" t="s">
        <v>1963</v>
      </c>
      <c r="L5956" s="90" t="s">
        <v>583</v>
      </c>
      <c r="M5956" s="90"/>
    </row>
    <row r="5957" spans="1:13" x14ac:dyDescent="0.2">
      <c r="A5957" s="116">
        <v>5983</v>
      </c>
      <c r="B5957" s="90" t="s">
        <v>8750</v>
      </c>
      <c r="C5957" s="90" t="s">
        <v>1668</v>
      </c>
      <c r="D5957" s="90" t="s">
        <v>21</v>
      </c>
      <c r="E5957" s="90" t="s">
        <v>48</v>
      </c>
      <c r="F5957" s="90" t="s">
        <v>8635</v>
      </c>
      <c r="G5957" s="90" t="s">
        <v>19339</v>
      </c>
      <c r="H5957" s="90" t="s">
        <v>1253</v>
      </c>
      <c r="I5957" s="90" t="s">
        <v>997</v>
      </c>
      <c r="J5957" s="116">
        <v>10007</v>
      </c>
      <c r="K5957" s="90" t="s">
        <v>1963</v>
      </c>
      <c r="L5957" s="90" t="s">
        <v>599</v>
      </c>
      <c r="M5957" s="90"/>
    </row>
    <row r="5958" spans="1:13" x14ac:dyDescent="0.2">
      <c r="A5958" s="116">
        <v>5964</v>
      </c>
      <c r="B5958" s="90" t="s">
        <v>8750</v>
      </c>
      <c r="C5958" s="90" t="s">
        <v>1490</v>
      </c>
      <c r="D5958" s="90" t="s">
        <v>1491</v>
      </c>
      <c r="E5958" s="90" t="s">
        <v>44</v>
      </c>
      <c r="F5958" s="90" t="s">
        <v>7464</v>
      </c>
      <c r="G5958" s="90" t="s">
        <v>19340</v>
      </c>
      <c r="H5958" s="90" t="s">
        <v>1115</v>
      </c>
      <c r="I5958" s="90" t="s">
        <v>1254</v>
      </c>
      <c r="J5958" s="116">
        <v>390</v>
      </c>
      <c r="K5958" s="90" t="s">
        <v>1963</v>
      </c>
      <c r="L5958" s="90" t="s">
        <v>587</v>
      </c>
      <c r="M5958" s="90"/>
    </row>
    <row r="5959" spans="1:13" x14ac:dyDescent="0.2">
      <c r="A5959" s="116">
        <v>5890</v>
      </c>
      <c r="B5959" s="90" t="s">
        <v>8750</v>
      </c>
      <c r="C5959" s="90" t="s">
        <v>1409</v>
      </c>
      <c r="D5959" s="90" t="s">
        <v>1410</v>
      </c>
      <c r="E5959" s="90" t="s">
        <v>45</v>
      </c>
      <c r="F5959" s="90" t="s">
        <v>19341</v>
      </c>
      <c r="G5959" s="90" t="s">
        <v>19342</v>
      </c>
      <c r="H5959" s="90" t="s">
        <v>1115</v>
      </c>
      <c r="I5959" s="90" t="s">
        <v>935</v>
      </c>
      <c r="J5959" s="116">
        <v>233</v>
      </c>
      <c r="K5959" s="90" t="s">
        <v>1963</v>
      </c>
      <c r="L5959" s="90" t="s">
        <v>520</v>
      </c>
      <c r="M5959" s="90"/>
    </row>
    <row r="5960" spans="1:13" x14ac:dyDescent="0.2">
      <c r="A5960" s="116">
        <v>5878</v>
      </c>
      <c r="B5960" s="90" t="s">
        <v>8750</v>
      </c>
      <c r="C5960" s="90" t="s">
        <v>7468</v>
      </c>
      <c r="D5960" s="90" t="s">
        <v>36</v>
      </c>
      <c r="E5960" s="90" t="s">
        <v>126</v>
      </c>
      <c r="F5960" s="90" t="s">
        <v>7469</v>
      </c>
      <c r="G5960" s="90" t="s">
        <v>19343</v>
      </c>
      <c r="H5960" s="90" t="s">
        <v>1253</v>
      </c>
      <c r="I5960" s="90" t="s">
        <v>872</v>
      </c>
      <c r="J5960" s="116">
        <v>10453</v>
      </c>
      <c r="K5960" s="90" t="s">
        <v>1963</v>
      </c>
      <c r="L5960" s="90" t="s">
        <v>520</v>
      </c>
      <c r="M5960" s="90"/>
    </row>
    <row r="5961" spans="1:13" x14ac:dyDescent="0.2">
      <c r="A5961" s="116">
        <v>5846</v>
      </c>
      <c r="B5961" s="90" t="s">
        <v>8750</v>
      </c>
      <c r="C5961" s="90" t="s">
        <v>104</v>
      </c>
      <c r="D5961" s="90" t="s">
        <v>104</v>
      </c>
      <c r="E5961" s="90" t="s">
        <v>8636</v>
      </c>
      <c r="F5961" s="90" t="s">
        <v>8637</v>
      </c>
      <c r="G5961" s="90" t="s">
        <v>19344</v>
      </c>
      <c r="H5961" s="90" t="s">
        <v>1115</v>
      </c>
      <c r="I5961" s="90" t="s">
        <v>975</v>
      </c>
      <c r="J5961" s="116">
        <v>546</v>
      </c>
      <c r="K5961" s="90" t="s">
        <v>1963</v>
      </c>
      <c r="L5961" s="90" t="s">
        <v>593</v>
      </c>
      <c r="M5961" s="90"/>
    </row>
    <row r="5962" spans="1:13" x14ac:dyDescent="0.2">
      <c r="A5962" s="116">
        <v>5841</v>
      </c>
      <c r="B5962" s="90" t="s">
        <v>8750</v>
      </c>
      <c r="C5962" s="90" t="s">
        <v>1081</v>
      </c>
      <c r="D5962" s="90" t="s">
        <v>51</v>
      </c>
      <c r="E5962" s="90" t="s">
        <v>7472</v>
      </c>
      <c r="F5962" s="90" t="s">
        <v>7473</v>
      </c>
      <c r="G5962" s="90" t="s">
        <v>19345</v>
      </c>
      <c r="H5962" s="90" t="s">
        <v>1115</v>
      </c>
      <c r="I5962" s="90" t="s">
        <v>1192</v>
      </c>
      <c r="J5962" s="116">
        <v>653</v>
      </c>
      <c r="K5962" s="90" t="s">
        <v>1963</v>
      </c>
      <c r="L5962" s="90" t="s">
        <v>593</v>
      </c>
      <c r="M5962" s="90"/>
    </row>
    <row r="5963" spans="1:13" x14ac:dyDescent="0.2">
      <c r="A5963" s="116">
        <v>5839</v>
      </c>
      <c r="B5963" s="90" t="s">
        <v>8750</v>
      </c>
      <c r="C5963" s="90" t="s">
        <v>135</v>
      </c>
      <c r="D5963" s="90" t="s">
        <v>1839</v>
      </c>
      <c r="E5963" s="90" t="s">
        <v>48</v>
      </c>
      <c r="F5963" s="90" t="s">
        <v>8638</v>
      </c>
      <c r="G5963" s="90" t="s">
        <v>19346</v>
      </c>
      <c r="H5963" s="90" t="s">
        <v>1252</v>
      </c>
      <c r="I5963" s="90" t="s">
        <v>921</v>
      </c>
      <c r="J5963" s="116">
        <v>78</v>
      </c>
      <c r="K5963" s="90" t="s">
        <v>1963</v>
      </c>
      <c r="L5963" s="90" t="s">
        <v>583</v>
      </c>
      <c r="M5963" s="90"/>
    </row>
    <row r="5964" spans="1:13" x14ac:dyDescent="0.2">
      <c r="A5964" s="116">
        <v>5826</v>
      </c>
      <c r="B5964" s="90" t="s">
        <v>8750</v>
      </c>
      <c r="C5964" s="90" t="s">
        <v>22</v>
      </c>
      <c r="D5964" s="90" t="s">
        <v>1392</v>
      </c>
      <c r="E5964" s="90" t="s">
        <v>17706</v>
      </c>
      <c r="F5964" s="90" t="s">
        <v>17707</v>
      </c>
      <c r="G5964" s="90" t="s">
        <v>19347</v>
      </c>
      <c r="H5964" s="90" t="s">
        <v>1115</v>
      </c>
      <c r="I5964" s="90" t="s">
        <v>15291</v>
      </c>
      <c r="J5964" s="116">
        <v>10455</v>
      </c>
      <c r="K5964" s="90" t="s">
        <v>1963</v>
      </c>
      <c r="L5964" s="90" t="s">
        <v>586</v>
      </c>
      <c r="M5964" s="90"/>
    </row>
    <row r="5965" spans="1:13" x14ac:dyDescent="0.2">
      <c r="A5965" s="116">
        <v>5786</v>
      </c>
      <c r="B5965" s="90" t="s">
        <v>8750</v>
      </c>
      <c r="C5965" s="90" t="s">
        <v>2434</v>
      </c>
      <c r="D5965" s="90" t="s">
        <v>2434</v>
      </c>
      <c r="E5965" s="90" t="s">
        <v>1271</v>
      </c>
      <c r="F5965" s="90" t="s">
        <v>7481</v>
      </c>
      <c r="G5965" s="90" t="s">
        <v>19348</v>
      </c>
      <c r="H5965" s="90" t="s">
        <v>1115</v>
      </c>
      <c r="I5965" s="90" t="s">
        <v>1143</v>
      </c>
      <c r="J5965" s="116">
        <v>76</v>
      </c>
      <c r="K5965" s="90" t="s">
        <v>1963</v>
      </c>
      <c r="L5965" s="90" t="s">
        <v>583</v>
      </c>
      <c r="M5965" s="90"/>
    </row>
    <row r="5966" spans="1:13" x14ac:dyDescent="0.2">
      <c r="A5966" s="116">
        <v>5786</v>
      </c>
      <c r="B5966" s="90" t="s">
        <v>8750</v>
      </c>
      <c r="C5966" s="90" t="s">
        <v>2434</v>
      </c>
      <c r="D5966" s="90" t="s">
        <v>2434</v>
      </c>
      <c r="E5966" s="90" t="s">
        <v>1271</v>
      </c>
      <c r="F5966" s="90" t="s">
        <v>7481</v>
      </c>
      <c r="G5966" s="90" t="s">
        <v>19349</v>
      </c>
      <c r="H5966" s="90" t="s">
        <v>1253</v>
      </c>
      <c r="I5966" s="90" t="s">
        <v>1143</v>
      </c>
      <c r="J5966" s="116">
        <v>76</v>
      </c>
      <c r="K5966" s="90" t="s">
        <v>1963</v>
      </c>
      <c r="L5966" s="90" t="s">
        <v>583</v>
      </c>
      <c r="M5966" s="90"/>
    </row>
    <row r="5967" spans="1:13" x14ac:dyDescent="0.2">
      <c r="A5967" s="116">
        <v>5779</v>
      </c>
      <c r="B5967" s="90" t="s">
        <v>8750</v>
      </c>
      <c r="C5967" s="90" t="s">
        <v>84</v>
      </c>
      <c r="D5967" s="90" t="s">
        <v>1487</v>
      </c>
      <c r="E5967" s="90" t="s">
        <v>2385</v>
      </c>
      <c r="F5967" s="90" t="s">
        <v>6614</v>
      </c>
      <c r="G5967" s="90" t="s">
        <v>19350</v>
      </c>
      <c r="H5967" s="90" t="s">
        <v>1115</v>
      </c>
      <c r="I5967" s="90" t="s">
        <v>1191</v>
      </c>
      <c r="J5967" s="116">
        <v>446</v>
      </c>
      <c r="K5967" s="90" t="s">
        <v>1963</v>
      </c>
      <c r="L5967" s="90" t="s">
        <v>583</v>
      </c>
      <c r="M5967" s="90"/>
    </row>
    <row r="5968" spans="1:13" x14ac:dyDescent="0.2">
      <c r="A5968" s="116">
        <v>5776</v>
      </c>
      <c r="B5968" s="90" t="s">
        <v>8750</v>
      </c>
      <c r="C5968" s="90" t="s">
        <v>1485</v>
      </c>
      <c r="D5968" s="90" t="s">
        <v>1486</v>
      </c>
      <c r="E5968" s="90" t="s">
        <v>75</v>
      </c>
      <c r="F5968" s="90" t="s">
        <v>7483</v>
      </c>
      <c r="G5968" s="90" t="s">
        <v>19351</v>
      </c>
      <c r="H5968" s="90" t="s">
        <v>1115</v>
      </c>
      <c r="I5968" s="90" t="s">
        <v>1015</v>
      </c>
      <c r="J5968" s="116">
        <v>10154</v>
      </c>
      <c r="K5968" s="90" t="s">
        <v>1963</v>
      </c>
      <c r="L5968" s="90" t="s">
        <v>583</v>
      </c>
      <c r="M5968" s="90"/>
    </row>
    <row r="5969" spans="1:13" x14ac:dyDescent="0.2">
      <c r="A5969" s="116">
        <v>5771</v>
      </c>
      <c r="B5969" s="90" t="s">
        <v>8750</v>
      </c>
      <c r="C5969" s="90" t="s">
        <v>139</v>
      </c>
      <c r="D5969" s="90" t="s">
        <v>1838</v>
      </c>
      <c r="E5969" s="90" t="s">
        <v>57</v>
      </c>
      <c r="F5969" s="90" t="s">
        <v>7485</v>
      </c>
      <c r="G5969" s="90" t="s">
        <v>19352</v>
      </c>
      <c r="H5969" s="90" t="s">
        <v>1115</v>
      </c>
      <c r="I5969" s="90" t="s">
        <v>1183</v>
      </c>
      <c r="J5969" s="116">
        <v>600</v>
      </c>
      <c r="K5969" s="90" t="s">
        <v>1963</v>
      </c>
      <c r="L5969" s="90" t="s">
        <v>583</v>
      </c>
      <c r="M5969" s="90"/>
    </row>
    <row r="5970" spans="1:13" x14ac:dyDescent="0.2">
      <c r="A5970" s="116">
        <v>5771</v>
      </c>
      <c r="B5970" s="90" t="s">
        <v>8750</v>
      </c>
      <c r="C5970" s="90" t="s">
        <v>139</v>
      </c>
      <c r="D5970" s="90" t="s">
        <v>1838</v>
      </c>
      <c r="E5970" s="90" t="s">
        <v>57</v>
      </c>
      <c r="F5970" s="90" t="s">
        <v>7485</v>
      </c>
      <c r="G5970" s="90" t="s">
        <v>19353</v>
      </c>
      <c r="H5970" s="90" t="s">
        <v>1253</v>
      </c>
      <c r="I5970" s="90" t="s">
        <v>1183</v>
      </c>
      <c r="J5970" s="116">
        <v>600</v>
      </c>
      <c r="K5970" s="90" t="s">
        <v>1963</v>
      </c>
      <c r="L5970" s="90" t="s">
        <v>583</v>
      </c>
      <c r="M5970" s="90"/>
    </row>
    <row r="5971" spans="1:13" x14ac:dyDescent="0.2">
      <c r="A5971" s="116">
        <v>5724</v>
      </c>
      <c r="B5971" s="90" t="s">
        <v>8750</v>
      </c>
      <c r="C5971" s="90" t="s">
        <v>22</v>
      </c>
      <c r="D5971" s="90" t="s">
        <v>1484</v>
      </c>
      <c r="E5971" s="90" t="s">
        <v>58</v>
      </c>
      <c r="F5971" s="90" t="s">
        <v>8195</v>
      </c>
      <c r="G5971" s="90" t="s">
        <v>19354</v>
      </c>
      <c r="H5971" s="90" t="s">
        <v>1115</v>
      </c>
      <c r="I5971" s="90" t="s">
        <v>981</v>
      </c>
      <c r="J5971" s="116">
        <v>641</v>
      </c>
      <c r="K5971" s="90" t="s">
        <v>1963</v>
      </c>
      <c r="L5971" s="90" t="s">
        <v>520</v>
      </c>
      <c r="M5971" s="90"/>
    </row>
    <row r="5972" spans="1:13" x14ac:dyDescent="0.2">
      <c r="A5972" s="116">
        <v>5724</v>
      </c>
      <c r="B5972" s="90" t="s">
        <v>8750</v>
      </c>
      <c r="C5972" s="90" t="s">
        <v>22</v>
      </c>
      <c r="D5972" s="90" t="s">
        <v>1484</v>
      </c>
      <c r="E5972" s="90" t="s">
        <v>58</v>
      </c>
      <c r="F5972" s="90" t="s">
        <v>8195</v>
      </c>
      <c r="G5972" s="90" t="s">
        <v>19355</v>
      </c>
      <c r="H5972" s="90" t="s">
        <v>1253</v>
      </c>
      <c r="I5972" s="90" t="s">
        <v>1146</v>
      </c>
      <c r="J5972" s="116">
        <v>235</v>
      </c>
      <c r="K5972" s="90" t="s">
        <v>1963</v>
      </c>
      <c r="L5972" s="90" t="s">
        <v>520</v>
      </c>
      <c r="M5972" s="90"/>
    </row>
    <row r="5973" spans="1:13" x14ac:dyDescent="0.2">
      <c r="A5973" s="116">
        <v>5716</v>
      </c>
      <c r="B5973" s="90" t="s">
        <v>8750</v>
      </c>
      <c r="C5973" s="90" t="s">
        <v>32</v>
      </c>
      <c r="D5973" s="90" t="s">
        <v>1294</v>
      </c>
      <c r="E5973" s="90" t="s">
        <v>7486</v>
      </c>
      <c r="F5973" s="90" t="s">
        <v>7487</v>
      </c>
      <c r="G5973" s="90" t="s">
        <v>19356</v>
      </c>
      <c r="H5973" s="90" t="s">
        <v>1253</v>
      </c>
      <c r="I5973" s="90" t="s">
        <v>1119</v>
      </c>
      <c r="J5973" s="116">
        <v>534</v>
      </c>
      <c r="K5973" s="90" t="s">
        <v>1963</v>
      </c>
      <c r="L5973" s="90" t="s">
        <v>520</v>
      </c>
      <c r="M5973" s="90"/>
    </row>
    <row r="5974" spans="1:13" x14ac:dyDescent="0.2">
      <c r="A5974" s="116">
        <v>5716</v>
      </c>
      <c r="B5974" s="90" t="s">
        <v>8750</v>
      </c>
      <c r="C5974" s="90" t="s">
        <v>32</v>
      </c>
      <c r="D5974" s="90" t="s">
        <v>1294</v>
      </c>
      <c r="E5974" s="90" t="s">
        <v>7486</v>
      </c>
      <c r="F5974" s="90" t="s">
        <v>7487</v>
      </c>
      <c r="G5974" s="90" t="s">
        <v>19357</v>
      </c>
      <c r="H5974" s="90" t="s">
        <v>1115</v>
      </c>
      <c r="I5974" s="90" t="s">
        <v>1119</v>
      </c>
      <c r="J5974" s="116">
        <v>534</v>
      </c>
      <c r="K5974" s="90" t="s">
        <v>1963</v>
      </c>
      <c r="L5974" s="90" t="s">
        <v>520</v>
      </c>
      <c r="M5974" s="90"/>
    </row>
    <row r="5975" spans="1:13" x14ac:dyDescent="0.2">
      <c r="A5975" s="116">
        <v>5716</v>
      </c>
      <c r="B5975" s="90" t="s">
        <v>8750</v>
      </c>
      <c r="C5975" s="90" t="s">
        <v>32</v>
      </c>
      <c r="D5975" s="90" t="s">
        <v>1294</v>
      </c>
      <c r="E5975" s="90" t="s">
        <v>7486</v>
      </c>
      <c r="F5975" s="90" t="s">
        <v>7487</v>
      </c>
      <c r="G5975" s="90" t="s">
        <v>19358</v>
      </c>
      <c r="H5975" s="90" t="s">
        <v>1253</v>
      </c>
      <c r="I5975" s="90" t="s">
        <v>1105</v>
      </c>
      <c r="J5975" s="116">
        <v>10348</v>
      </c>
      <c r="K5975" s="90" t="s">
        <v>1963</v>
      </c>
      <c r="L5975" s="90" t="s">
        <v>520</v>
      </c>
      <c r="M5975" s="90"/>
    </row>
    <row r="5976" spans="1:13" x14ac:dyDescent="0.2">
      <c r="A5976" s="116">
        <v>5668</v>
      </c>
      <c r="B5976" s="90" t="s">
        <v>8750</v>
      </c>
      <c r="C5976" s="90" t="s">
        <v>1483</v>
      </c>
      <c r="D5976" s="90" t="s">
        <v>25</v>
      </c>
      <c r="E5976" s="90" t="s">
        <v>2785</v>
      </c>
      <c r="F5976" s="90" t="s">
        <v>7498</v>
      </c>
      <c r="G5976" s="90" t="s">
        <v>19359</v>
      </c>
      <c r="H5976" s="90" t="s">
        <v>1115</v>
      </c>
      <c r="I5976" s="90" t="s">
        <v>1133</v>
      </c>
      <c r="J5976" s="116">
        <v>43</v>
      </c>
      <c r="K5976" s="90" t="s">
        <v>1963</v>
      </c>
      <c r="L5976" s="90" t="s">
        <v>520</v>
      </c>
      <c r="M5976" s="90"/>
    </row>
    <row r="5977" spans="1:13" x14ac:dyDescent="0.2">
      <c r="A5977" s="116">
        <v>5667</v>
      </c>
      <c r="B5977" s="90" t="s">
        <v>8750</v>
      </c>
      <c r="C5977" s="90" t="s">
        <v>158</v>
      </c>
      <c r="D5977" s="90" t="s">
        <v>1837</v>
      </c>
      <c r="E5977" s="90" t="s">
        <v>4258</v>
      </c>
      <c r="F5977" s="90" t="s">
        <v>8639</v>
      </c>
      <c r="G5977" s="90" t="s">
        <v>19360</v>
      </c>
      <c r="H5977" s="90" t="s">
        <v>1252</v>
      </c>
      <c r="I5977" s="90" t="s">
        <v>1133</v>
      </c>
      <c r="J5977" s="116">
        <v>43</v>
      </c>
      <c r="K5977" s="90" t="s">
        <v>1963</v>
      </c>
      <c r="L5977" s="90" t="s">
        <v>520</v>
      </c>
      <c r="M5977" s="90"/>
    </row>
    <row r="5978" spans="1:13" x14ac:dyDescent="0.2">
      <c r="A5978" s="116">
        <v>5622</v>
      </c>
      <c r="B5978" s="90" t="s">
        <v>8750</v>
      </c>
      <c r="C5978" s="90" t="s">
        <v>104</v>
      </c>
      <c r="D5978" s="90" t="s">
        <v>1477</v>
      </c>
      <c r="E5978" s="90" t="s">
        <v>8640</v>
      </c>
      <c r="F5978" s="90" t="s">
        <v>8641</v>
      </c>
      <c r="G5978" s="90" t="s">
        <v>19361</v>
      </c>
      <c r="H5978" s="90" t="s">
        <v>1252</v>
      </c>
      <c r="I5978" s="90" t="s">
        <v>975</v>
      </c>
      <c r="J5978" s="116">
        <v>546</v>
      </c>
      <c r="K5978" s="90" t="s">
        <v>1963</v>
      </c>
      <c r="L5978" s="90" t="s">
        <v>593</v>
      </c>
      <c r="M5978" s="90"/>
    </row>
    <row r="5979" spans="1:13" x14ac:dyDescent="0.2">
      <c r="A5979" s="116">
        <v>5574</v>
      </c>
      <c r="B5979" s="90" t="s">
        <v>8750</v>
      </c>
      <c r="C5979" s="90" t="s">
        <v>92</v>
      </c>
      <c r="D5979" s="90" t="s">
        <v>1328</v>
      </c>
      <c r="E5979" s="90" t="s">
        <v>6339</v>
      </c>
      <c r="F5979" s="90" t="s">
        <v>7502</v>
      </c>
      <c r="G5979" s="90" t="s">
        <v>19362</v>
      </c>
      <c r="H5979" s="90" t="s">
        <v>1115</v>
      </c>
      <c r="I5979" s="90" t="s">
        <v>1190</v>
      </c>
      <c r="J5979" s="116">
        <v>636</v>
      </c>
      <c r="K5979" s="90" t="s">
        <v>1963</v>
      </c>
      <c r="L5979" s="90" t="s">
        <v>593</v>
      </c>
      <c r="M5979" s="90"/>
    </row>
    <row r="5980" spans="1:13" x14ac:dyDescent="0.2">
      <c r="A5980" s="116">
        <v>5525</v>
      </c>
      <c r="B5980" s="90" t="s">
        <v>8750</v>
      </c>
      <c r="C5980" s="90" t="s">
        <v>3526</v>
      </c>
      <c r="D5980" s="90" t="s">
        <v>26</v>
      </c>
      <c r="E5980" s="90" t="s">
        <v>2464</v>
      </c>
      <c r="F5980" s="90" t="s">
        <v>7510</v>
      </c>
      <c r="G5980" s="90" t="s">
        <v>19363</v>
      </c>
      <c r="H5980" s="90" t="s">
        <v>1253</v>
      </c>
      <c r="I5980" s="90" t="s">
        <v>3067</v>
      </c>
      <c r="J5980" s="116">
        <v>10188</v>
      </c>
      <c r="K5980" s="90" t="s">
        <v>1963</v>
      </c>
      <c r="L5980" s="90" t="s">
        <v>602</v>
      </c>
      <c r="M5980" s="90"/>
    </row>
    <row r="5981" spans="1:13" x14ac:dyDescent="0.2">
      <c r="A5981" s="116">
        <v>5496</v>
      </c>
      <c r="B5981" s="90" t="s">
        <v>8750</v>
      </c>
      <c r="C5981" s="90" t="s">
        <v>1481</v>
      </c>
      <c r="D5981" s="90" t="s">
        <v>7511</v>
      </c>
      <c r="E5981" s="90" t="s">
        <v>7512</v>
      </c>
      <c r="F5981" s="90" t="s">
        <v>7513</v>
      </c>
      <c r="G5981" s="90" t="s">
        <v>19364</v>
      </c>
      <c r="H5981" s="90" t="s">
        <v>1115</v>
      </c>
      <c r="I5981" s="90" t="s">
        <v>985</v>
      </c>
      <c r="J5981" s="116">
        <v>673</v>
      </c>
      <c r="K5981" s="90" t="s">
        <v>1963</v>
      </c>
      <c r="L5981" s="90" t="s">
        <v>583</v>
      </c>
      <c r="M5981" s="90"/>
    </row>
    <row r="5982" spans="1:13" x14ac:dyDescent="0.2">
      <c r="A5982" s="116">
        <v>5454</v>
      </c>
      <c r="B5982" s="90" t="s">
        <v>8750</v>
      </c>
      <c r="C5982" s="90" t="s">
        <v>92</v>
      </c>
      <c r="D5982" s="90" t="s">
        <v>1835</v>
      </c>
      <c r="E5982" s="90" t="s">
        <v>3084</v>
      </c>
      <c r="F5982" s="90" t="s">
        <v>7514</v>
      </c>
      <c r="G5982" s="90" t="s">
        <v>19365</v>
      </c>
      <c r="H5982" s="90" t="s">
        <v>1251</v>
      </c>
      <c r="I5982" s="90" t="s">
        <v>1189</v>
      </c>
      <c r="J5982" s="116">
        <v>10014</v>
      </c>
      <c r="K5982" s="90" t="s">
        <v>1963</v>
      </c>
      <c r="L5982" s="90" t="s">
        <v>185</v>
      </c>
      <c r="M5982" s="90"/>
    </row>
    <row r="5983" spans="1:13" x14ac:dyDescent="0.2">
      <c r="A5983" s="116">
        <v>5453</v>
      </c>
      <c r="B5983" s="90" t="s">
        <v>8750</v>
      </c>
      <c r="C5983" s="90" t="s">
        <v>1479</v>
      </c>
      <c r="D5983" s="90" t="s">
        <v>1480</v>
      </c>
      <c r="E5983" s="90" t="s">
        <v>7515</v>
      </c>
      <c r="F5983" s="90" t="s">
        <v>7516</v>
      </c>
      <c r="G5983" s="90" t="s">
        <v>19366</v>
      </c>
      <c r="H5983" s="90" t="s">
        <v>1115</v>
      </c>
      <c r="I5983" s="90" t="s">
        <v>1189</v>
      </c>
      <c r="J5983" s="116">
        <v>10014</v>
      </c>
      <c r="K5983" s="90" t="s">
        <v>1963</v>
      </c>
      <c r="L5983" s="90" t="s">
        <v>185</v>
      </c>
      <c r="M5983" s="90"/>
    </row>
    <row r="5984" spans="1:13" x14ac:dyDescent="0.2">
      <c r="A5984" s="116">
        <v>5437</v>
      </c>
      <c r="B5984" s="90" t="s">
        <v>8750</v>
      </c>
      <c r="C5984" s="90" t="s">
        <v>81</v>
      </c>
      <c r="D5984" s="90" t="s">
        <v>1834</v>
      </c>
      <c r="E5984" s="90" t="s">
        <v>1379</v>
      </c>
      <c r="F5984" s="90" t="s">
        <v>7518</v>
      </c>
      <c r="G5984" s="90" t="s">
        <v>19367</v>
      </c>
      <c r="H5984" s="90" t="s">
        <v>1253</v>
      </c>
      <c r="I5984" s="90" t="s">
        <v>377</v>
      </c>
      <c r="J5984" s="116">
        <v>674</v>
      </c>
      <c r="K5984" s="90" t="s">
        <v>1963</v>
      </c>
      <c r="L5984" s="90" t="s">
        <v>184</v>
      </c>
      <c r="M5984" s="90"/>
    </row>
    <row r="5985" spans="1:13" x14ac:dyDescent="0.2">
      <c r="A5985" s="116">
        <v>5388</v>
      </c>
      <c r="B5985" s="90" t="s">
        <v>8750</v>
      </c>
      <c r="C5985" s="90" t="s">
        <v>1477</v>
      </c>
      <c r="D5985" s="90" t="s">
        <v>1478</v>
      </c>
      <c r="E5985" s="90" t="s">
        <v>3979</v>
      </c>
      <c r="F5985" s="90" t="s">
        <v>7520</v>
      </c>
      <c r="G5985" s="90" t="s">
        <v>19368</v>
      </c>
      <c r="H5985" s="90" t="s">
        <v>1115</v>
      </c>
      <c r="I5985" s="90" t="s">
        <v>272</v>
      </c>
      <c r="J5985" s="116">
        <v>290</v>
      </c>
      <c r="K5985" s="90" t="s">
        <v>1963</v>
      </c>
      <c r="L5985" s="90" t="s">
        <v>587</v>
      </c>
      <c r="M5985" s="90"/>
    </row>
    <row r="5986" spans="1:13" x14ac:dyDescent="0.2">
      <c r="A5986" s="116">
        <v>5382</v>
      </c>
      <c r="B5986" s="90" t="s">
        <v>8750</v>
      </c>
      <c r="C5986" s="90" t="s">
        <v>1473</v>
      </c>
      <c r="D5986" s="90" t="s">
        <v>1474</v>
      </c>
      <c r="E5986" s="90" t="s">
        <v>1961</v>
      </c>
      <c r="F5986" s="90" t="s">
        <v>7522</v>
      </c>
      <c r="G5986" s="90" t="s">
        <v>19369</v>
      </c>
      <c r="H5986" s="90" t="s">
        <v>1115</v>
      </c>
      <c r="I5986" s="90" t="s">
        <v>1188</v>
      </c>
      <c r="J5986" s="116">
        <v>251</v>
      </c>
      <c r="K5986" s="90" t="s">
        <v>1963</v>
      </c>
      <c r="L5986" s="90" t="s">
        <v>587</v>
      </c>
      <c r="M5986" s="90"/>
    </row>
    <row r="5987" spans="1:13" x14ac:dyDescent="0.2">
      <c r="A5987" s="116">
        <v>5381</v>
      </c>
      <c r="B5987" s="90" t="s">
        <v>8750</v>
      </c>
      <c r="C5987" s="90" t="s">
        <v>1476</v>
      </c>
      <c r="D5987" s="90" t="s">
        <v>7523</v>
      </c>
      <c r="E5987" s="90" t="s">
        <v>4656</v>
      </c>
      <c r="F5987" s="90" t="s">
        <v>7524</v>
      </c>
      <c r="G5987" s="90" t="s">
        <v>19370</v>
      </c>
      <c r="H5987" s="90" t="s">
        <v>1115</v>
      </c>
      <c r="I5987" s="90" t="s">
        <v>1188</v>
      </c>
      <c r="J5987" s="116">
        <v>251</v>
      </c>
      <c r="K5987" s="90" t="s">
        <v>1963</v>
      </c>
      <c r="L5987" s="90" t="s">
        <v>587</v>
      </c>
      <c r="M5987" s="90"/>
    </row>
    <row r="5988" spans="1:13" x14ac:dyDescent="0.2">
      <c r="A5988" s="116">
        <v>5349</v>
      </c>
      <c r="B5988" s="90" t="s">
        <v>8750</v>
      </c>
      <c r="C5988" s="90" t="s">
        <v>1471</v>
      </c>
      <c r="D5988" s="90" t="s">
        <v>1472</v>
      </c>
      <c r="E5988" s="90" t="s">
        <v>963</v>
      </c>
      <c r="F5988" s="90" t="s">
        <v>8644</v>
      </c>
      <c r="G5988" s="90" t="s">
        <v>19371</v>
      </c>
      <c r="H5988" s="90" t="s">
        <v>1115</v>
      </c>
      <c r="I5988" s="90" t="s">
        <v>1187</v>
      </c>
      <c r="J5988" s="116">
        <v>246</v>
      </c>
      <c r="K5988" s="90" t="s">
        <v>1963</v>
      </c>
      <c r="L5988" s="90" t="s">
        <v>587</v>
      </c>
      <c r="M5988" s="90"/>
    </row>
    <row r="5989" spans="1:13" x14ac:dyDescent="0.2">
      <c r="A5989" s="116">
        <v>5235</v>
      </c>
      <c r="B5989" s="90" t="s">
        <v>8750</v>
      </c>
      <c r="C5989" s="90" t="s">
        <v>1395</v>
      </c>
      <c r="D5989" s="90" t="s">
        <v>1059</v>
      </c>
      <c r="E5989" s="90" t="s">
        <v>132</v>
      </c>
      <c r="F5989" s="90" t="s">
        <v>8645</v>
      </c>
      <c r="G5989" s="90" t="s">
        <v>19372</v>
      </c>
      <c r="H5989" s="90" t="s">
        <v>1115</v>
      </c>
      <c r="I5989" s="90" t="s">
        <v>892</v>
      </c>
      <c r="J5989" s="116">
        <v>10454</v>
      </c>
      <c r="K5989" s="90" t="s">
        <v>1963</v>
      </c>
      <c r="L5989" s="90" t="s">
        <v>591</v>
      </c>
      <c r="M5989" s="90"/>
    </row>
    <row r="5990" spans="1:13" x14ac:dyDescent="0.2">
      <c r="A5990" s="116">
        <v>5220</v>
      </c>
      <c r="B5990" s="90" t="s">
        <v>8750</v>
      </c>
      <c r="C5990" s="90" t="s">
        <v>1833</v>
      </c>
      <c r="D5990" s="90" t="s">
        <v>1813</v>
      </c>
      <c r="E5990" s="90" t="s">
        <v>20</v>
      </c>
      <c r="F5990" s="90" t="s">
        <v>7536</v>
      </c>
      <c r="G5990" s="90" t="s">
        <v>19373</v>
      </c>
      <c r="H5990" s="90" t="s">
        <v>1252</v>
      </c>
      <c r="I5990" s="90" t="s">
        <v>756</v>
      </c>
      <c r="J5990" s="116">
        <v>10383</v>
      </c>
      <c r="K5990" s="90" t="s">
        <v>1963</v>
      </c>
      <c r="L5990" s="90" t="s">
        <v>591</v>
      </c>
      <c r="M5990" s="90"/>
    </row>
    <row r="5991" spans="1:13" x14ac:dyDescent="0.2">
      <c r="A5991" s="116">
        <v>5220</v>
      </c>
      <c r="B5991" s="90" t="s">
        <v>8750</v>
      </c>
      <c r="C5991" s="90" t="s">
        <v>1833</v>
      </c>
      <c r="D5991" s="90" t="s">
        <v>1813</v>
      </c>
      <c r="E5991" s="90" t="s">
        <v>20</v>
      </c>
      <c r="F5991" s="90" t="s">
        <v>7536</v>
      </c>
      <c r="G5991" s="90" t="s">
        <v>19374</v>
      </c>
      <c r="H5991" s="90" t="s">
        <v>1252</v>
      </c>
      <c r="I5991" s="90" t="s">
        <v>1216</v>
      </c>
      <c r="J5991" s="116">
        <v>10001</v>
      </c>
      <c r="K5991" s="90" t="s">
        <v>1963</v>
      </c>
      <c r="L5991" s="90" t="s">
        <v>591</v>
      </c>
      <c r="M5991" s="90"/>
    </row>
    <row r="5992" spans="1:13" x14ac:dyDescent="0.2">
      <c r="A5992" s="116">
        <v>5212</v>
      </c>
      <c r="B5992" s="90" t="s">
        <v>8750</v>
      </c>
      <c r="C5992" s="90" t="s">
        <v>1831</v>
      </c>
      <c r="D5992" s="90" t="s">
        <v>1832</v>
      </c>
      <c r="E5992" s="90" t="s">
        <v>45</v>
      </c>
      <c r="F5992" s="90" t="s">
        <v>8646</v>
      </c>
      <c r="G5992" s="90" t="s">
        <v>19375</v>
      </c>
      <c r="H5992" s="90" t="s">
        <v>1251</v>
      </c>
      <c r="I5992" s="90" t="s">
        <v>1009</v>
      </c>
      <c r="J5992" s="116">
        <v>10098</v>
      </c>
      <c r="K5992" s="90" t="s">
        <v>1963</v>
      </c>
      <c r="L5992" s="90" t="s">
        <v>591</v>
      </c>
      <c r="M5992" s="90"/>
    </row>
    <row r="5993" spans="1:13" x14ac:dyDescent="0.2">
      <c r="A5993" s="116">
        <v>5093</v>
      </c>
      <c r="B5993" s="90" t="s">
        <v>8750</v>
      </c>
      <c r="C5993" s="90" t="s">
        <v>1830</v>
      </c>
      <c r="D5993" s="90" t="s">
        <v>1284</v>
      </c>
      <c r="E5993" s="90" t="s">
        <v>3209</v>
      </c>
      <c r="F5993" s="90" t="s">
        <v>7545</v>
      </c>
      <c r="G5993" s="90" t="s">
        <v>19376</v>
      </c>
      <c r="H5993" s="90" t="s">
        <v>1252</v>
      </c>
      <c r="I5993" s="90" t="s">
        <v>1132</v>
      </c>
      <c r="J5993" s="116">
        <v>626</v>
      </c>
      <c r="K5993" s="90" t="s">
        <v>1963</v>
      </c>
      <c r="L5993" s="90" t="s">
        <v>591</v>
      </c>
      <c r="M5993" s="90"/>
    </row>
    <row r="5994" spans="1:13" x14ac:dyDescent="0.2">
      <c r="A5994" s="116">
        <v>5085</v>
      </c>
      <c r="B5994" s="90" t="s">
        <v>10851</v>
      </c>
      <c r="C5994" s="90" t="s">
        <v>1469</v>
      </c>
      <c r="D5994" s="90" t="s">
        <v>1470</v>
      </c>
      <c r="E5994" s="90" t="s">
        <v>3419</v>
      </c>
      <c r="F5994" s="90" t="s">
        <v>7546</v>
      </c>
      <c r="G5994" s="90" t="s">
        <v>19377</v>
      </c>
      <c r="H5994" s="90" t="s">
        <v>1115</v>
      </c>
      <c r="I5994" s="90" t="s">
        <v>1166</v>
      </c>
      <c r="J5994" s="116">
        <v>202</v>
      </c>
      <c r="K5994" s="90" t="s">
        <v>1963</v>
      </c>
      <c r="L5994" s="90" t="s">
        <v>520</v>
      </c>
      <c r="M5994" s="90"/>
    </row>
    <row r="5995" spans="1:13" x14ac:dyDescent="0.2">
      <c r="A5995" s="116">
        <v>5013</v>
      </c>
      <c r="B5995" s="90" t="s">
        <v>8750</v>
      </c>
      <c r="C5995" s="90" t="s">
        <v>22</v>
      </c>
      <c r="D5995" s="90" t="s">
        <v>1467</v>
      </c>
      <c r="E5995" s="90" t="s">
        <v>2796</v>
      </c>
      <c r="F5995" s="90" t="s">
        <v>7550</v>
      </c>
      <c r="G5995" s="90" t="s">
        <v>19378</v>
      </c>
      <c r="H5995" s="90" t="s">
        <v>1115</v>
      </c>
      <c r="I5995" s="90" t="s">
        <v>1119</v>
      </c>
      <c r="J5995" s="116">
        <v>534</v>
      </c>
      <c r="K5995" s="90" t="s">
        <v>1963</v>
      </c>
      <c r="L5995" s="90" t="s">
        <v>520</v>
      </c>
      <c r="M5995" s="90"/>
    </row>
    <row r="5996" spans="1:13" x14ac:dyDescent="0.2">
      <c r="A5996" s="116">
        <v>5013</v>
      </c>
      <c r="B5996" s="90" t="s">
        <v>8750</v>
      </c>
      <c r="C5996" s="90" t="s">
        <v>22</v>
      </c>
      <c r="D5996" s="90" t="s">
        <v>1467</v>
      </c>
      <c r="E5996" s="90" t="s">
        <v>2796</v>
      </c>
      <c r="F5996" s="90" t="s">
        <v>7550</v>
      </c>
      <c r="G5996" s="90" t="s">
        <v>19379</v>
      </c>
      <c r="H5996" s="90" t="s">
        <v>1253</v>
      </c>
      <c r="I5996" s="90" t="s">
        <v>1119</v>
      </c>
      <c r="J5996" s="116">
        <v>534</v>
      </c>
      <c r="K5996" s="90" t="s">
        <v>1963</v>
      </c>
      <c r="L5996" s="90" t="s">
        <v>520</v>
      </c>
      <c r="M5996" s="90"/>
    </row>
    <row r="5997" spans="1:13" x14ac:dyDescent="0.2">
      <c r="A5997" s="116">
        <v>4981</v>
      </c>
      <c r="B5997" s="90" t="s">
        <v>8750</v>
      </c>
      <c r="C5997" s="90" t="s">
        <v>1059</v>
      </c>
      <c r="D5997" s="90" t="s">
        <v>26</v>
      </c>
      <c r="E5997" s="90" t="s">
        <v>17796</v>
      </c>
      <c r="F5997" s="90" t="s">
        <v>17797</v>
      </c>
      <c r="G5997" s="90" t="s">
        <v>19380</v>
      </c>
      <c r="H5997" s="90" t="s">
        <v>1252</v>
      </c>
      <c r="I5997" s="90" t="s">
        <v>1005</v>
      </c>
      <c r="J5997" s="116">
        <v>10064</v>
      </c>
      <c r="K5997" s="90" t="s">
        <v>1963</v>
      </c>
      <c r="L5997" s="90" t="s">
        <v>587</v>
      </c>
      <c r="M5997" s="90"/>
    </row>
    <row r="5998" spans="1:13" x14ac:dyDescent="0.2">
      <c r="A5998" s="116">
        <v>4927</v>
      </c>
      <c r="B5998" s="90" t="s">
        <v>10851</v>
      </c>
      <c r="C5998" s="90" t="s">
        <v>1466</v>
      </c>
      <c r="D5998" s="90" t="s">
        <v>161</v>
      </c>
      <c r="E5998" s="90" t="s">
        <v>2335</v>
      </c>
      <c r="F5998" s="90" t="s">
        <v>3244</v>
      </c>
      <c r="G5998" s="90" t="s">
        <v>19381</v>
      </c>
      <c r="H5998" s="90" t="s">
        <v>1115</v>
      </c>
      <c r="I5998" s="90" t="s">
        <v>952</v>
      </c>
      <c r="J5998" s="116">
        <v>308</v>
      </c>
      <c r="K5998" s="90" t="s">
        <v>1963</v>
      </c>
      <c r="L5998" s="90" t="s">
        <v>591</v>
      </c>
      <c r="M5998" s="90"/>
    </row>
    <row r="5999" spans="1:13" x14ac:dyDescent="0.2">
      <c r="A5999" s="116">
        <v>4918</v>
      </c>
      <c r="B5999" s="90" t="s">
        <v>8750</v>
      </c>
      <c r="C5999" s="90" t="s">
        <v>1462</v>
      </c>
      <c r="D5999" s="90" t="s">
        <v>1463</v>
      </c>
      <c r="E5999" s="90" t="s">
        <v>2464</v>
      </c>
      <c r="F5999" s="90" t="s">
        <v>7558</v>
      </c>
      <c r="G5999" s="90" t="s">
        <v>19382</v>
      </c>
      <c r="H5999" s="90" t="s">
        <v>1115</v>
      </c>
      <c r="I5999" s="90" t="s">
        <v>1000</v>
      </c>
      <c r="J5999" s="116">
        <v>10039</v>
      </c>
      <c r="K5999" s="90" t="s">
        <v>1963</v>
      </c>
      <c r="L5999" s="90" t="s">
        <v>583</v>
      </c>
      <c r="M5999" s="90"/>
    </row>
    <row r="6000" spans="1:13" x14ac:dyDescent="0.2">
      <c r="A6000" s="116">
        <v>4853</v>
      </c>
      <c r="B6000" s="90" t="s">
        <v>8750</v>
      </c>
      <c r="C6000" s="90" t="s">
        <v>1460</v>
      </c>
      <c r="D6000" s="90" t="s">
        <v>1461</v>
      </c>
      <c r="E6000" s="90" t="s">
        <v>43</v>
      </c>
      <c r="F6000" s="90" t="s">
        <v>4138</v>
      </c>
      <c r="G6000" s="90" t="s">
        <v>19383</v>
      </c>
      <c r="H6000" s="90" t="s">
        <v>1253</v>
      </c>
      <c r="I6000" s="90" t="s">
        <v>929</v>
      </c>
      <c r="J6000" s="116">
        <v>111</v>
      </c>
      <c r="K6000" s="90" t="s">
        <v>1963</v>
      </c>
      <c r="L6000" s="90" t="s">
        <v>598</v>
      </c>
      <c r="M6000" s="90"/>
    </row>
    <row r="6001" spans="1:13" x14ac:dyDescent="0.2">
      <c r="A6001" s="116">
        <v>4853</v>
      </c>
      <c r="B6001" s="90" t="s">
        <v>8750</v>
      </c>
      <c r="C6001" s="90" t="s">
        <v>1460</v>
      </c>
      <c r="D6001" s="90" t="s">
        <v>1461</v>
      </c>
      <c r="E6001" s="90" t="s">
        <v>43</v>
      </c>
      <c r="F6001" s="90" t="s">
        <v>4138</v>
      </c>
      <c r="G6001" s="90" t="s">
        <v>19384</v>
      </c>
      <c r="H6001" s="90" t="s">
        <v>1115</v>
      </c>
      <c r="I6001" s="90" t="s">
        <v>929</v>
      </c>
      <c r="J6001" s="116">
        <v>111</v>
      </c>
      <c r="K6001" s="90" t="s">
        <v>1963</v>
      </c>
      <c r="L6001" s="90" t="s">
        <v>598</v>
      </c>
      <c r="M6001" s="90"/>
    </row>
    <row r="6002" spans="1:13" x14ac:dyDescent="0.2">
      <c r="A6002" s="116">
        <v>4818</v>
      </c>
      <c r="B6002" s="90" t="s">
        <v>8750</v>
      </c>
      <c r="C6002" s="90" t="s">
        <v>84</v>
      </c>
      <c r="D6002" s="90" t="s">
        <v>161</v>
      </c>
      <c r="E6002" s="90" t="s">
        <v>41</v>
      </c>
      <c r="F6002" s="90" t="s">
        <v>2226</v>
      </c>
      <c r="G6002" s="90" t="s">
        <v>19385</v>
      </c>
      <c r="H6002" s="90" t="s">
        <v>1253</v>
      </c>
      <c r="I6002" s="90" t="s">
        <v>400</v>
      </c>
      <c r="J6002" s="116">
        <v>737</v>
      </c>
      <c r="K6002" s="90" t="s">
        <v>1963</v>
      </c>
      <c r="L6002" s="90" t="s">
        <v>591</v>
      </c>
      <c r="M6002" s="90"/>
    </row>
    <row r="6003" spans="1:13" x14ac:dyDescent="0.2">
      <c r="A6003" s="116">
        <v>4818</v>
      </c>
      <c r="B6003" s="90" t="s">
        <v>8750</v>
      </c>
      <c r="C6003" s="90" t="s">
        <v>84</v>
      </c>
      <c r="D6003" s="90" t="s">
        <v>161</v>
      </c>
      <c r="E6003" s="90" t="s">
        <v>41</v>
      </c>
      <c r="F6003" s="90" t="s">
        <v>2226</v>
      </c>
      <c r="G6003" s="90" t="s">
        <v>19386</v>
      </c>
      <c r="H6003" s="90" t="s">
        <v>1253</v>
      </c>
      <c r="I6003" s="90" t="s">
        <v>1135</v>
      </c>
      <c r="J6003" s="116">
        <v>2</v>
      </c>
      <c r="K6003" s="90" t="s">
        <v>1963</v>
      </c>
      <c r="L6003" s="90" t="s">
        <v>591</v>
      </c>
      <c r="M6003" s="90"/>
    </row>
    <row r="6004" spans="1:13" x14ac:dyDescent="0.2">
      <c r="A6004" s="116">
        <v>4804</v>
      </c>
      <c r="B6004" s="90" t="s">
        <v>10851</v>
      </c>
      <c r="C6004" s="90" t="s">
        <v>122</v>
      </c>
      <c r="D6004" s="90" t="s">
        <v>21</v>
      </c>
      <c r="E6004" s="90" t="s">
        <v>1073</v>
      </c>
      <c r="F6004" s="90" t="s">
        <v>6594</v>
      </c>
      <c r="G6004" s="90" t="s">
        <v>19387</v>
      </c>
      <c r="H6004" s="90" t="s">
        <v>1115</v>
      </c>
      <c r="I6004" s="90" t="s">
        <v>951</v>
      </c>
      <c r="J6004" s="116">
        <v>305</v>
      </c>
      <c r="K6004" s="90" t="s">
        <v>1963</v>
      </c>
      <c r="L6004" s="90" t="s">
        <v>583</v>
      </c>
      <c r="M6004" s="90"/>
    </row>
    <row r="6005" spans="1:13" x14ac:dyDescent="0.2">
      <c r="A6005" s="116">
        <v>4762</v>
      </c>
      <c r="B6005" s="90" t="s">
        <v>8750</v>
      </c>
      <c r="C6005" s="90" t="s">
        <v>7585</v>
      </c>
      <c r="D6005" s="90" t="s">
        <v>1309</v>
      </c>
      <c r="E6005" s="90" t="s">
        <v>2312</v>
      </c>
      <c r="F6005" s="90" t="s">
        <v>7586</v>
      </c>
      <c r="G6005" s="90" t="s">
        <v>19388</v>
      </c>
      <c r="H6005" s="90" t="s">
        <v>1115</v>
      </c>
      <c r="I6005" s="90" t="s">
        <v>954</v>
      </c>
      <c r="J6005" s="116">
        <v>321</v>
      </c>
      <c r="K6005" s="90" t="s">
        <v>1963</v>
      </c>
      <c r="L6005" s="90" t="s">
        <v>591</v>
      </c>
      <c r="M6005" s="90"/>
    </row>
    <row r="6006" spans="1:13" x14ac:dyDescent="0.2">
      <c r="A6006" s="116">
        <v>4712</v>
      </c>
      <c r="B6006" s="90" t="s">
        <v>8750</v>
      </c>
      <c r="C6006" s="90" t="s">
        <v>21</v>
      </c>
      <c r="D6006" s="90" t="s">
        <v>19</v>
      </c>
      <c r="E6006" s="90" t="s">
        <v>7161</v>
      </c>
      <c r="F6006" s="90" t="s">
        <v>8647</v>
      </c>
      <c r="G6006" s="90" t="s">
        <v>19389</v>
      </c>
      <c r="H6006" s="90" t="s">
        <v>1115</v>
      </c>
      <c r="I6006" s="90" t="s">
        <v>967</v>
      </c>
      <c r="J6006" s="116">
        <v>529</v>
      </c>
      <c r="K6006" s="90" t="s">
        <v>1963</v>
      </c>
      <c r="L6006" s="90" t="s">
        <v>812</v>
      </c>
      <c r="M6006" s="90"/>
    </row>
    <row r="6007" spans="1:13" x14ac:dyDescent="0.2">
      <c r="A6007" s="116">
        <v>4686</v>
      </c>
      <c r="B6007" s="90" t="s">
        <v>8750</v>
      </c>
      <c r="C6007" s="90" t="s">
        <v>55</v>
      </c>
      <c r="D6007" s="90" t="s">
        <v>86</v>
      </c>
      <c r="E6007" s="90" t="s">
        <v>3422</v>
      </c>
      <c r="F6007" s="90" t="s">
        <v>7589</v>
      </c>
      <c r="G6007" s="90" t="s">
        <v>19390</v>
      </c>
      <c r="H6007" s="90" t="s">
        <v>1115</v>
      </c>
      <c r="I6007" s="90" t="s">
        <v>1138</v>
      </c>
      <c r="J6007" s="116">
        <v>253</v>
      </c>
      <c r="K6007" s="90" t="s">
        <v>1963</v>
      </c>
      <c r="L6007" s="90" t="s">
        <v>587</v>
      </c>
      <c r="M6007" s="90"/>
    </row>
    <row r="6008" spans="1:13" x14ac:dyDescent="0.2">
      <c r="A6008" s="116">
        <v>4682</v>
      </c>
      <c r="B6008" s="90" t="s">
        <v>8750</v>
      </c>
      <c r="C6008" s="90" t="s">
        <v>1376</v>
      </c>
      <c r="D6008" s="90" t="s">
        <v>19391</v>
      </c>
      <c r="E6008" s="90" t="s">
        <v>2001</v>
      </c>
      <c r="F6008" s="90" t="s">
        <v>19392</v>
      </c>
      <c r="G6008" s="90" t="s">
        <v>19393</v>
      </c>
      <c r="H6008" s="90" t="s">
        <v>1115</v>
      </c>
      <c r="I6008" s="90" t="s">
        <v>1171</v>
      </c>
      <c r="J6008" s="116">
        <v>59</v>
      </c>
      <c r="K6008" s="90" t="s">
        <v>1963</v>
      </c>
      <c r="L6008" s="90" t="s">
        <v>587</v>
      </c>
      <c r="M6008" s="90"/>
    </row>
    <row r="6009" spans="1:13" x14ac:dyDescent="0.2">
      <c r="A6009" s="116">
        <v>4644</v>
      </c>
      <c r="B6009" s="90" t="s">
        <v>8750</v>
      </c>
      <c r="C6009" s="90" t="s">
        <v>1492</v>
      </c>
      <c r="D6009" s="90" t="s">
        <v>7590</v>
      </c>
      <c r="E6009" s="90" t="s">
        <v>63</v>
      </c>
      <c r="F6009" s="90" t="s">
        <v>5984</v>
      </c>
      <c r="G6009" s="90" t="s">
        <v>19394</v>
      </c>
      <c r="H6009" s="90" t="s">
        <v>1115</v>
      </c>
      <c r="I6009" s="90" t="s">
        <v>932</v>
      </c>
      <c r="J6009" s="116">
        <v>165</v>
      </c>
      <c r="K6009" s="90" t="s">
        <v>1963</v>
      </c>
      <c r="L6009" s="90" t="s">
        <v>599</v>
      </c>
      <c r="M6009" s="90"/>
    </row>
    <row r="6010" spans="1:13" x14ac:dyDescent="0.2">
      <c r="A6010" s="116">
        <v>4628</v>
      </c>
      <c r="B6010" s="90" t="s">
        <v>8750</v>
      </c>
      <c r="C6010" s="90" t="s">
        <v>4273</v>
      </c>
      <c r="D6010" s="90" t="s">
        <v>26</v>
      </c>
      <c r="E6010" s="90" t="s">
        <v>7591</v>
      </c>
      <c r="F6010" s="90" t="s">
        <v>7592</v>
      </c>
      <c r="G6010" s="90" t="s">
        <v>19395</v>
      </c>
      <c r="H6010" s="90" t="s">
        <v>1253</v>
      </c>
      <c r="I6010" s="90" t="s">
        <v>1202</v>
      </c>
      <c r="J6010" s="116">
        <v>495</v>
      </c>
      <c r="K6010" s="90" t="s">
        <v>1963</v>
      </c>
      <c r="L6010" s="90" t="s">
        <v>599</v>
      </c>
      <c r="M6010" s="90"/>
    </row>
    <row r="6011" spans="1:13" x14ac:dyDescent="0.2">
      <c r="A6011" s="116">
        <v>4591</v>
      </c>
      <c r="B6011" s="90" t="s">
        <v>8750</v>
      </c>
      <c r="C6011" s="90" t="s">
        <v>1459</v>
      </c>
      <c r="D6011" s="90" t="s">
        <v>21</v>
      </c>
      <c r="E6011" s="90" t="s">
        <v>7594</v>
      </c>
      <c r="F6011" s="90" t="s">
        <v>7595</v>
      </c>
      <c r="G6011" s="90" t="s">
        <v>19396</v>
      </c>
      <c r="H6011" s="90" t="s">
        <v>1253</v>
      </c>
      <c r="I6011" s="90" t="s">
        <v>1186</v>
      </c>
      <c r="J6011" s="116">
        <v>276</v>
      </c>
      <c r="K6011" s="90" t="s">
        <v>1963</v>
      </c>
      <c r="L6011" s="90" t="s">
        <v>585</v>
      </c>
      <c r="M6011" s="90"/>
    </row>
    <row r="6012" spans="1:13" x14ac:dyDescent="0.2">
      <c r="A6012" s="116">
        <v>4591</v>
      </c>
      <c r="B6012" s="90" t="s">
        <v>8750</v>
      </c>
      <c r="C6012" s="90" t="s">
        <v>1459</v>
      </c>
      <c r="D6012" s="90" t="s">
        <v>21</v>
      </c>
      <c r="E6012" s="90" t="s">
        <v>7594</v>
      </c>
      <c r="F6012" s="90" t="s">
        <v>7595</v>
      </c>
      <c r="G6012" s="90" t="s">
        <v>19397</v>
      </c>
      <c r="H6012" s="90" t="s">
        <v>1115</v>
      </c>
      <c r="I6012" s="90" t="s">
        <v>1186</v>
      </c>
      <c r="J6012" s="116">
        <v>276</v>
      </c>
      <c r="K6012" s="90" t="s">
        <v>1963</v>
      </c>
      <c r="L6012" s="90" t="s">
        <v>585</v>
      </c>
      <c r="M6012" s="90"/>
    </row>
    <row r="6013" spans="1:13" x14ac:dyDescent="0.2">
      <c r="A6013" s="116">
        <v>4548</v>
      </c>
      <c r="B6013" s="90" t="s">
        <v>8750</v>
      </c>
      <c r="C6013" s="90" t="s">
        <v>1458</v>
      </c>
      <c r="D6013" s="90" t="s">
        <v>66</v>
      </c>
      <c r="E6013" s="90" t="s">
        <v>43</v>
      </c>
      <c r="F6013" s="90" t="s">
        <v>7600</v>
      </c>
      <c r="G6013" s="90" t="s">
        <v>19398</v>
      </c>
      <c r="H6013" s="90" t="s">
        <v>1253</v>
      </c>
      <c r="I6013" s="90" t="s">
        <v>1185</v>
      </c>
      <c r="J6013" s="116">
        <v>10058</v>
      </c>
      <c r="K6013" s="90" t="s">
        <v>1963</v>
      </c>
      <c r="L6013" s="90" t="s">
        <v>591</v>
      </c>
      <c r="M6013" s="90"/>
    </row>
    <row r="6014" spans="1:13" x14ac:dyDescent="0.2">
      <c r="A6014" s="116">
        <v>4533</v>
      </c>
      <c r="B6014" s="90" t="s">
        <v>8750</v>
      </c>
      <c r="C6014" s="90" t="s">
        <v>942</v>
      </c>
      <c r="D6014" s="90" t="s">
        <v>1110</v>
      </c>
      <c r="E6014" s="90" t="s">
        <v>7004</v>
      </c>
      <c r="F6014" s="90" t="s">
        <v>7601</v>
      </c>
      <c r="G6014" s="90" t="s">
        <v>19399</v>
      </c>
      <c r="H6014" s="90" t="s">
        <v>1253</v>
      </c>
      <c r="I6014" s="90" t="s">
        <v>1075</v>
      </c>
      <c r="J6014" s="116">
        <v>17</v>
      </c>
      <c r="K6014" s="90" t="s">
        <v>1963</v>
      </c>
      <c r="L6014" s="90" t="s">
        <v>591</v>
      </c>
      <c r="M6014" s="90"/>
    </row>
    <row r="6015" spans="1:13" x14ac:dyDescent="0.2">
      <c r="A6015" s="116">
        <v>4424</v>
      </c>
      <c r="B6015" s="90" t="s">
        <v>8750</v>
      </c>
      <c r="C6015" s="90" t="s">
        <v>1376</v>
      </c>
      <c r="D6015" s="90" t="s">
        <v>6972</v>
      </c>
      <c r="E6015" s="90" t="s">
        <v>3206</v>
      </c>
      <c r="F6015" s="90" t="s">
        <v>8648</v>
      </c>
      <c r="G6015" s="90" t="s">
        <v>19400</v>
      </c>
      <c r="H6015" s="90" t="s">
        <v>1252</v>
      </c>
      <c r="I6015" s="90" t="s">
        <v>11351</v>
      </c>
      <c r="J6015" s="116">
        <v>10411</v>
      </c>
      <c r="K6015" s="90" t="s">
        <v>1963</v>
      </c>
      <c r="L6015" s="90" t="s">
        <v>520</v>
      </c>
      <c r="M6015" s="90"/>
    </row>
    <row r="6016" spans="1:13" x14ac:dyDescent="0.2">
      <c r="A6016" s="116">
        <v>4418</v>
      </c>
      <c r="B6016" s="90" t="s">
        <v>8750</v>
      </c>
      <c r="C6016" s="90" t="s">
        <v>1457</v>
      </c>
      <c r="D6016" s="90" t="s">
        <v>32</v>
      </c>
      <c r="E6016" s="90" t="s">
        <v>1296</v>
      </c>
      <c r="F6016" s="90" t="s">
        <v>7611</v>
      </c>
      <c r="G6016" s="90" t="s">
        <v>19401</v>
      </c>
      <c r="H6016" s="90" t="s">
        <v>1115</v>
      </c>
      <c r="I6016" s="90" t="s">
        <v>1184</v>
      </c>
      <c r="J6016" s="116">
        <v>461</v>
      </c>
      <c r="K6016" s="90" t="s">
        <v>1963</v>
      </c>
      <c r="L6016" s="90" t="s">
        <v>520</v>
      </c>
      <c r="M6016" s="90"/>
    </row>
    <row r="6017" spans="1:13" x14ac:dyDescent="0.2">
      <c r="A6017" s="116">
        <v>4418</v>
      </c>
      <c r="B6017" s="90" t="s">
        <v>8750</v>
      </c>
      <c r="C6017" s="90" t="s">
        <v>1457</v>
      </c>
      <c r="D6017" s="90" t="s">
        <v>32</v>
      </c>
      <c r="E6017" s="90" t="s">
        <v>1296</v>
      </c>
      <c r="F6017" s="90" t="s">
        <v>7611</v>
      </c>
      <c r="G6017" s="90" t="s">
        <v>19402</v>
      </c>
      <c r="H6017" s="90" t="s">
        <v>1252</v>
      </c>
      <c r="I6017" s="90" t="s">
        <v>1232</v>
      </c>
      <c r="J6017" s="116">
        <v>10399</v>
      </c>
      <c r="K6017" s="90" t="s">
        <v>1963</v>
      </c>
      <c r="L6017" s="90" t="s">
        <v>520</v>
      </c>
      <c r="M6017" s="90"/>
    </row>
    <row r="6018" spans="1:13" x14ac:dyDescent="0.2">
      <c r="A6018" s="116">
        <v>4207</v>
      </c>
      <c r="B6018" s="90" t="s">
        <v>8750</v>
      </c>
      <c r="C6018" s="90" t="s">
        <v>1309</v>
      </c>
      <c r="D6018" s="90" t="s">
        <v>1456</v>
      </c>
      <c r="E6018" s="90" t="s">
        <v>48</v>
      </c>
      <c r="F6018" s="90" t="s">
        <v>7620</v>
      </c>
      <c r="G6018" s="90" t="s">
        <v>19403</v>
      </c>
      <c r="H6018" s="90" t="s">
        <v>1252</v>
      </c>
      <c r="I6018" s="90" t="s">
        <v>1015</v>
      </c>
      <c r="J6018" s="116">
        <v>10154</v>
      </c>
      <c r="K6018" s="90" t="s">
        <v>1963</v>
      </c>
      <c r="L6018" s="90" t="s">
        <v>583</v>
      </c>
      <c r="M6018" s="90"/>
    </row>
    <row r="6019" spans="1:13" x14ac:dyDescent="0.2">
      <c r="A6019" s="116">
        <v>4191</v>
      </c>
      <c r="B6019" s="90" t="s">
        <v>8750</v>
      </c>
      <c r="C6019" s="90" t="s">
        <v>1475</v>
      </c>
      <c r="D6019" s="90" t="s">
        <v>1476</v>
      </c>
      <c r="E6019" s="90" t="s">
        <v>4958</v>
      </c>
      <c r="F6019" s="90" t="s">
        <v>7623</v>
      </c>
      <c r="G6019" s="90" t="s">
        <v>19404</v>
      </c>
      <c r="H6019" s="90" t="s">
        <v>1253</v>
      </c>
      <c r="I6019" s="90" t="s">
        <v>1188</v>
      </c>
      <c r="J6019" s="116">
        <v>251</v>
      </c>
      <c r="K6019" s="90" t="s">
        <v>1963</v>
      </c>
      <c r="L6019" s="90" t="s">
        <v>587</v>
      </c>
      <c r="M6019" s="90"/>
    </row>
    <row r="6020" spans="1:13" x14ac:dyDescent="0.2">
      <c r="A6020" s="116">
        <v>4190</v>
      </c>
      <c r="B6020" s="90" t="s">
        <v>10851</v>
      </c>
      <c r="C6020" s="90" t="s">
        <v>1454</v>
      </c>
      <c r="D6020" s="90" t="s">
        <v>1455</v>
      </c>
      <c r="E6020" s="90" t="s">
        <v>3482</v>
      </c>
      <c r="F6020" s="90" t="s">
        <v>6681</v>
      </c>
      <c r="G6020" s="90" t="s">
        <v>19405</v>
      </c>
      <c r="H6020" s="90" t="s">
        <v>1115</v>
      </c>
      <c r="I6020" s="90" t="s">
        <v>1182</v>
      </c>
      <c r="J6020" s="116">
        <v>10143</v>
      </c>
      <c r="K6020" s="90" t="s">
        <v>1963</v>
      </c>
      <c r="L6020" s="90" t="s">
        <v>587</v>
      </c>
      <c r="M6020" s="90"/>
    </row>
    <row r="6021" spans="1:13" x14ac:dyDescent="0.2">
      <c r="A6021" s="116">
        <v>4179</v>
      </c>
      <c r="B6021" s="90" t="s">
        <v>8750</v>
      </c>
      <c r="C6021" s="90" t="s">
        <v>1452</v>
      </c>
      <c r="D6021" s="90" t="s">
        <v>29</v>
      </c>
      <c r="E6021" s="90" t="s">
        <v>943</v>
      </c>
      <c r="F6021" s="90" t="s">
        <v>4122</v>
      </c>
      <c r="G6021" s="90" t="s">
        <v>19406</v>
      </c>
      <c r="H6021" s="90" t="s">
        <v>1115</v>
      </c>
      <c r="I6021" s="90" t="s">
        <v>1171</v>
      </c>
      <c r="J6021" s="116">
        <v>59</v>
      </c>
      <c r="K6021" s="90" t="s">
        <v>1963</v>
      </c>
      <c r="L6021" s="90" t="s">
        <v>587</v>
      </c>
      <c r="M6021" s="90"/>
    </row>
    <row r="6022" spans="1:13" x14ac:dyDescent="0.2">
      <c r="A6022" s="116">
        <v>4130</v>
      </c>
      <c r="B6022" s="90" t="s">
        <v>8750</v>
      </c>
      <c r="C6022" s="90" t="s">
        <v>1447</v>
      </c>
      <c r="D6022" s="90" t="s">
        <v>1448</v>
      </c>
      <c r="E6022" s="90" t="s">
        <v>4162</v>
      </c>
      <c r="F6022" s="90" t="s">
        <v>7631</v>
      </c>
      <c r="G6022" s="90" t="s">
        <v>18341</v>
      </c>
      <c r="H6022" s="90" t="s">
        <v>1115</v>
      </c>
      <c r="I6022" s="90" t="s">
        <v>354</v>
      </c>
      <c r="J6022" s="116">
        <v>598</v>
      </c>
      <c r="K6022" s="90" t="s">
        <v>1963</v>
      </c>
      <c r="L6022" s="90" t="s">
        <v>587</v>
      </c>
      <c r="M6022" s="90"/>
    </row>
    <row r="6023" spans="1:13" x14ac:dyDescent="0.2">
      <c r="A6023" s="116">
        <v>4037</v>
      </c>
      <c r="B6023" s="90" t="s">
        <v>8750</v>
      </c>
      <c r="C6023" s="90" t="s">
        <v>1828</v>
      </c>
      <c r="D6023" s="90" t="s">
        <v>1828</v>
      </c>
      <c r="E6023" s="90" t="s">
        <v>7645</v>
      </c>
      <c r="F6023" s="90" t="s">
        <v>7646</v>
      </c>
      <c r="G6023" s="90" t="s">
        <v>19407</v>
      </c>
      <c r="H6023" s="90" t="s">
        <v>1252</v>
      </c>
      <c r="I6023" s="90" t="s">
        <v>1140</v>
      </c>
      <c r="J6023" s="116">
        <v>10415</v>
      </c>
      <c r="K6023" s="90" t="s">
        <v>1963</v>
      </c>
      <c r="L6023" s="90" t="s">
        <v>520</v>
      </c>
      <c r="M6023" s="90"/>
    </row>
    <row r="6024" spans="1:13" x14ac:dyDescent="0.2">
      <c r="A6024" s="116">
        <v>4005</v>
      </c>
      <c r="B6024" s="90" t="s">
        <v>8750</v>
      </c>
      <c r="C6024" s="90" t="s">
        <v>8649</v>
      </c>
      <c r="D6024" s="90" t="s">
        <v>4330</v>
      </c>
      <c r="E6024" s="90" t="s">
        <v>2003</v>
      </c>
      <c r="F6024" s="90" t="s">
        <v>8650</v>
      </c>
      <c r="G6024" s="90" t="s">
        <v>19408</v>
      </c>
      <c r="H6024" s="90" t="s">
        <v>1115</v>
      </c>
      <c r="I6024" s="90" t="s">
        <v>2049</v>
      </c>
      <c r="J6024" s="116">
        <v>103</v>
      </c>
      <c r="K6024" s="90" t="s">
        <v>1963</v>
      </c>
      <c r="L6024" s="90" t="s">
        <v>582</v>
      </c>
      <c r="M6024" s="90"/>
    </row>
    <row r="6025" spans="1:13" x14ac:dyDescent="0.2">
      <c r="A6025" s="116">
        <v>3964</v>
      </c>
      <c r="B6025" s="90" t="s">
        <v>8750</v>
      </c>
      <c r="C6025" s="90" t="s">
        <v>1446</v>
      </c>
      <c r="D6025" s="90" t="s">
        <v>31</v>
      </c>
      <c r="E6025" s="90" t="s">
        <v>3422</v>
      </c>
      <c r="F6025" s="90" t="s">
        <v>7659</v>
      </c>
      <c r="G6025" s="90" t="s">
        <v>19409</v>
      </c>
      <c r="H6025" s="90" t="s">
        <v>1115</v>
      </c>
      <c r="I6025" s="90" t="s">
        <v>1160</v>
      </c>
      <c r="J6025" s="116">
        <v>278</v>
      </c>
      <c r="K6025" s="90" t="s">
        <v>1963</v>
      </c>
      <c r="L6025" s="90" t="s">
        <v>587</v>
      </c>
      <c r="M6025" s="90"/>
    </row>
    <row r="6026" spans="1:13" x14ac:dyDescent="0.2">
      <c r="A6026" s="116">
        <v>3964</v>
      </c>
      <c r="B6026" s="90" t="s">
        <v>8750</v>
      </c>
      <c r="C6026" s="90" t="s">
        <v>1446</v>
      </c>
      <c r="D6026" s="90" t="s">
        <v>31</v>
      </c>
      <c r="E6026" s="90" t="s">
        <v>3422</v>
      </c>
      <c r="F6026" s="90" t="s">
        <v>7659</v>
      </c>
      <c r="G6026" s="90" t="s">
        <v>19410</v>
      </c>
      <c r="H6026" s="90" t="s">
        <v>1253</v>
      </c>
      <c r="I6026" s="90" t="s">
        <v>1160</v>
      </c>
      <c r="J6026" s="116">
        <v>278</v>
      </c>
      <c r="K6026" s="90" t="s">
        <v>1963</v>
      </c>
      <c r="L6026" s="90" t="s">
        <v>587</v>
      </c>
      <c r="M6026" s="90"/>
    </row>
    <row r="6027" spans="1:13" x14ac:dyDescent="0.2">
      <c r="A6027" s="116">
        <v>3948</v>
      </c>
      <c r="B6027" s="90" t="s">
        <v>8750</v>
      </c>
      <c r="C6027" s="90" t="s">
        <v>8733</v>
      </c>
      <c r="D6027" s="90" t="s">
        <v>17901</v>
      </c>
      <c r="E6027" s="90" t="s">
        <v>2034</v>
      </c>
      <c r="F6027" s="90" t="s">
        <v>17902</v>
      </c>
      <c r="G6027" s="90" t="s">
        <v>19411</v>
      </c>
      <c r="H6027" s="90" t="s">
        <v>1115</v>
      </c>
      <c r="I6027" s="90" t="s">
        <v>892</v>
      </c>
      <c r="J6027" s="116">
        <v>10454</v>
      </c>
      <c r="K6027" s="90" t="s">
        <v>1963</v>
      </c>
      <c r="L6027" s="90" t="s">
        <v>591</v>
      </c>
      <c r="M6027" s="90"/>
    </row>
    <row r="6028" spans="1:13" x14ac:dyDescent="0.2">
      <c r="A6028" s="116">
        <v>3937</v>
      </c>
      <c r="B6028" s="90" t="s">
        <v>8750</v>
      </c>
      <c r="C6028" s="90" t="s">
        <v>7661</v>
      </c>
      <c r="D6028" s="90" t="s">
        <v>61</v>
      </c>
      <c r="E6028" s="90" t="s">
        <v>110</v>
      </c>
      <c r="F6028" s="90" t="s">
        <v>7662</v>
      </c>
      <c r="G6028" s="90" t="s">
        <v>19412</v>
      </c>
      <c r="H6028" s="90" t="s">
        <v>1253</v>
      </c>
      <c r="I6028" s="90" t="s">
        <v>949</v>
      </c>
      <c r="J6028" s="116">
        <v>295</v>
      </c>
      <c r="K6028" s="90" t="s">
        <v>1963</v>
      </c>
      <c r="L6028" s="90" t="s">
        <v>587</v>
      </c>
      <c r="M6028" s="90"/>
    </row>
    <row r="6029" spans="1:13" x14ac:dyDescent="0.2">
      <c r="A6029" s="116">
        <v>3910</v>
      </c>
      <c r="B6029" s="90" t="s">
        <v>8750</v>
      </c>
      <c r="C6029" s="90" t="s">
        <v>1444</v>
      </c>
      <c r="D6029" s="90" t="s">
        <v>1445</v>
      </c>
      <c r="E6029" s="90" t="s">
        <v>3980</v>
      </c>
      <c r="F6029" s="90" t="s">
        <v>7670</v>
      </c>
      <c r="G6029" s="90" t="s">
        <v>19413</v>
      </c>
      <c r="H6029" s="90" t="s">
        <v>1115</v>
      </c>
      <c r="I6029" s="90" t="s">
        <v>1180</v>
      </c>
      <c r="J6029" s="116">
        <v>494</v>
      </c>
      <c r="K6029" s="90" t="s">
        <v>1963</v>
      </c>
      <c r="L6029" s="90" t="s">
        <v>587</v>
      </c>
      <c r="M6029" s="90"/>
    </row>
    <row r="6030" spans="1:13" x14ac:dyDescent="0.2">
      <c r="A6030" s="116">
        <v>3838</v>
      </c>
      <c r="B6030" s="90" t="s">
        <v>8750</v>
      </c>
      <c r="C6030" s="90" t="s">
        <v>82</v>
      </c>
      <c r="D6030" s="90" t="s">
        <v>1827</v>
      </c>
      <c r="E6030" s="90" t="s">
        <v>4258</v>
      </c>
      <c r="F6030" s="90" t="s">
        <v>5255</v>
      </c>
      <c r="G6030" s="90" t="s">
        <v>19414</v>
      </c>
      <c r="H6030" s="90" t="s">
        <v>1253</v>
      </c>
      <c r="I6030" s="90" t="s">
        <v>892</v>
      </c>
      <c r="J6030" s="116">
        <v>10454</v>
      </c>
      <c r="K6030" s="90" t="s">
        <v>1963</v>
      </c>
      <c r="L6030" s="90" t="s">
        <v>591</v>
      </c>
      <c r="M6030" s="90"/>
    </row>
    <row r="6031" spans="1:13" x14ac:dyDescent="0.2">
      <c r="A6031" s="116">
        <v>3791</v>
      </c>
      <c r="B6031" s="90" t="s">
        <v>8750</v>
      </c>
      <c r="C6031" s="90" t="s">
        <v>1111</v>
      </c>
      <c r="D6031" s="90" t="s">
        <v>1110</v>
      </c>
      <c r="E6031" s="90" t="s">
        <v>72</v>
      </c>
      <c r="F6031" s="90" t="s">
        <v>8651</v>
      </c>
      <c r="G6031" s="90" t="s">
        <v>19415</v>
      </c>
      <c r="H6031" s="90" t="s">
        <v>1252</v>
      </c>
      <c r="I6031" s="90" t="s">
        <v>967</v>
      </c>
      <c r="J6031" s="116">
        <v>529</v>
      </c>
      <c r="K6031" s="90" t="s">
        <v>1963</v>
      </c>
      <c r="L6031" s="90" t="s">
        <v>812</v>
      </c>
      <c r="M6031" s="90"/>
    </row>
    <row r="6032" spans="1:13" x14ac:dyDescent="0.2">
      <c r="A6032" s="116">
        <v>3789</v>
      </c>
      <c r="B6032" s="90" t="s">
        <v>10851</v>
      </c>
      <c r="C6032" s="90" t="s">
        <v>100</v>
      </c>
      <c r="D6032" s="90" t="s">
        <v>31</v>
      </c>
      <c r="E6032" s="90" t="s">
        <v>1084</v>
      </c>
      <c r="F6032" s="90" t="s">
        <v>7683</v>
      </c>
      <c r="G6032" s="90" t="s">
        <v>19416</v>
      </c>
      <c r="H6032" s="90" t="s">
        <v>1115</v>
      </c>
      <c r="I6032" s="90" t="s">
        <v>1241</v>
      </c>
      <c r="J6032" s="116">
        <v>10116</v>
      </c>
      <c r="K6032" s="90" t="s">
        <v>1963</v>
      </c>
      <c r="L6032" s="90" t="s">
        <v>598</v>
      </c>
      <c r="M6032" s="90"/>
    </row>
    <row r="6033" spans="1:13" x14ac:dyDescent="0.2">
      <c r="A6033" s="116">
        <v>3786</v>
      </c>
      <c r="B6033" s="90" t="s">
        <v>8750</v>
      </c>
      <c r="C6033" s="90" t="s">
        <v>66</v>
      </c>
      <c r="D6033" s="90" t="s">
        <v>31</v>
      </c>
      <c r="E6033" s="90" t="s">
        <v>52</v>
      </c>
      <c r="F6033" s="90" t="s">
        <v>7311</v>
      </c>
      <c r="G6033" s="90" t="s">
        <v>19417</v>
      </c>
      <c r="H6033" s="90" t="s">
        <v>1115</v>
      </c>
      <c r="I6033" s="90" t="s">
        <v>1038</v>
      </c>
      <c r="J6033" s="116">
        <v>10392</v>
      </c>
      <c r="K6033" s="90" t="s">
        <v>1963</v>
      </c>
      <c r="L6033" s="90" t="s">
        <v>587</v>
      </c>
      <c r="M6033" s="90"/>
    </row>
    <row r="6034" spans="1:13" x14ac:dyDescent="0.2">
      <c r="A6034" s="116">
        <v>3764</v>
      </c>
      <c r="B6034" s="90" t="s">
        <v>8750</v>
      </c>
      <c r="C6034" s="90" t="s">
        <v>1441</v>
      </c>
      <c r="D6034" s="90" t="s">
        <v>945</v>
      </c>
      <c r="E6034" s="90" t="s">
        <v>7689</v>
      </c>
      <c r="F6034" s="90" t="s">
        <v>7690</v>
      </c>
      <c r="G6034" s="90" t="s">
        <v>19418</v>
      </c>
      <c r="H6034" s="90" t="s">
        <v>1251</v>
      </c>
      <c r="I6034" s="90" t="s">
        <v>928</v>
      </c>
      <c r="J6034" s="116">
        <v>109</v>
      </c>
      <c r="K6034" s="90" t="s">
        <v>1963</v>
      </c>
      <c r="L6034" s="90" t="s">
        <v>585</v>
      </c>
      <c r="M6034" s="90"/>
    </row>
    <row r="6035" spans="1:13" x14ac:dyDescent="0.2">
      <c r="A6035" s="116">
        <v>3764</v>
      </c>
      <c r="B6035" s="90" t="s">
        <v>8750</v>
      </c>
      <c r="C6035" s="90" t="s">
        <v>1441</v>
      </c>
      <c r="D6035" s="90" t="s">
        <v>945</v>
      </c>
      <c r="E6035" s="90" t="s">
        <v>7689</v>
      </c>
      <c r="F6035" s="90" t="s">
        <v>7690</v>
      </c>
      <c r="G6035" s="90" t="s">
        <v>19419</v>
      </c>
      <c r="H6035" s="90" t="s">
        <v>1115</v>
      </c>
      <c r="I6035" s="90" t="s">
        <v>928</v>
      </c>
      <c r="J6035" s="116">
        <v>109</v>
      </c>
      <c r="K6035" s="90" t="s">
        <v>1963</v>
      </c>
      <c r="L6035" s="90" t="s">
        <v>585</v>
      </c>
      <c r="M6035" s="90"/>
    </row>
    <row r="6036" spans="1:13" x14ac:dyDescent="0.2">
      <c r="A6036" s="116">
        <v>3701</v>
      </c>
      <c r="B6036" s="90" t="s">
        <v>8750</v>
      </c>
      <c r="C6036" s="90" t="s">
        <v>69</v>
      </c>
      <c r="D6036" s="90" t="s">
        <v>21</v>
      </c>
      <c r="E6036" s="90" t="s">
        <v>38</v>
      </c>
      <c r="F6036" s="90" t="s">
        <v>7696</v>
      </c>
      <c r="G6036" s="90" t="s">
        <v>19420</v>
      </c>
      <c r="H6036" s="90" t="s">
        <v>1253</v>
      </c>
      <c r="I6036" s="90" t="s">
        <v>958</v>
      </c>
      <c r="J6036" s="116">
        <v>355</v>
      </c>
      <c r="K6036" s="90" t="s">
        <v>1963</v>
      </c>
      <c r="L6036" s="90" t="s">
        <v>604</v>
      </c>
      <c r="M6036" s="90"/>
    </row>
    <row r="6037" spans="1:13" x14ac:dyDescent="0.2">
      <c r="A6037" s="116">
        <v>3701</v>
      </c>
      <c r="B6037" s="90" t="s">
        <v>8750</v>
      </c>
      <c r="C6037" s="90" t="s">
        <v>69</v>
      </c>
      <c r="D6037" s="90" t="s">
        <v>21</v>
      </c>
      <c r="E6037" s="90" t="s">
        <v>38</v>
      </c>
      <c r="F6037" s="90" t="s">
        <v>7696</v>
      </c>
      <c r="G6037" s="90" t="s">
        <v>19421</v>
      </c>
      <c r="H6037" s="90" t="s">
        <v>1115</v>
      </c>
      <c r="I6037" s="90" t="s">
        <v>958</v>
      </c>
      <c r="J6037" s="116">
        <v>355</v>
      </c>
      <c r="K6037" s="90" t="s">
        <v>1963</v>
      </c>
      <c r="L6037" s="90" t="s">
        <v>604</v>
      </c>
      <c r="M6037" s="90"/>
    </row>
    <row r="6038" spans="1:13" x14ac:dyDescent="0.2">
      <c r="A6038" s="116">
        <v>3683</v>
      </c>
      <c r="B6038" s="90" t="s">
        <v>8750</v>
      </c>
      <c r="C6038" s="90" t="s">
        <v>1393</v>
      </c>
      <c r="D6038" s="90" t="s">
        <v>21</v>
      </c>
      <c r="E6038" s="90" t="s">
        <v>41</v>
      </c>
      <c r="F6038" s="90" t="s">
        <v>7701</v>
      </c>
      <c r="G6038" s="90" t="s">
        <v>19422</v>
      </c>
      <c r="H6038" s="90" t="s">
        <v>1115</v>
      </c>
      <c r="I6038" s="90" t="s">
        <v>1177</v>
      </c>
      <c r="J6038" s="116">
        <v>80</v>
      </c>
      <c r="K6038" s="90" t="s">
        <v>1963</v>
      </c>
      <c r="L6038" s="90" t="s">
        <v>185</v>
      </c>
      <c r="M6038" s="90"/>
    </row>
    <row r="6039" spans="1:13" x14ac:dyDescent="0.2">
      <c r="A6039" s="116">
        <v>3635</v>
      </c>
      <c r="B6039" s="90" t="s">
        <v>8750</v>
      </c>
      <c r="C6039" s="90" t="s">
        <v>1825</v>
      </c>
      <c r="D6039" s="90" t="s">
        <v>1826</v>
      </c>
      <c r="E6039" s="90" t="s">
        <v>2873</v>
      </c>
      <c r="F6039" s="90" t="s">
        <v>8652</v>
      </c>
      <c r="G6039" s="90" t="s">
        <v>19423</v>
      </c>
      <c r="H6039" s="90" t="s">
        <v>1253</v>
      </c>
      <c r="I6039" s="90" t="s">
        <v>1216</v>
      </c>
      <c r="J6039" s="116">
        <v>10001</v>
      </c>
      <c r="K6039" s="90" t="s">
        <v>1963</v>
      </c>
      <c r="L6039" s="90" t="s">
        <v>591</v>
      </c>
      <c r="M6039" s="90"/>
    </row>
    <row r="6040" spans="1:13" x14ac:dyDescent="0.2">
      <c r="A6040" s="116">
        <v>3581</v>
      </c>
      <c r="B6040" s="90" t="s">
        <v>8750</v>
      </c>
      <c r="C6040" s="90" t="s">
        <v>6286</v>
      </c>
      <c r="D6040" s="90" t="s">
        <v>6010</v>
      </c>
      <c r="E6040" s="90" t="s">
        <v>2825</v>
      </c>
      <c r="F6040" s="90" t="s">
        <v>8653</v>
      </c>
      <c r="G6040" s="90" t="s">
        <v>19424</v>
      </c>
      <c r="H6040" s="90" t="s">
        <v>1253</v>
      </c>
      <c r="I6040" s="90" t="s">
        <v>1047</v>
      </c>
      <c r="J6040" s="116">
        <v>10438</v>
      </c>
      <c r="K6040" s="90" t="s">
        <v>1963</v>
      </c>
      <c r="L6040" s="90" t="s">
        <v>520</v>
      </c>
      <c r="M6040" s="90"/>
    </row>
    <row r="6041" spans="1:13" x14ac:dyDescent="0.2">
      <c r="A6041" s="116">
        <v>3578</v>
      </c>
      <c r="B6041" s="90" t="s">
        <v>8750</v>
      </c>
      <c r="C6041" s="90" t="s">
        <v>5185</v>
      </c>
      <c r="D6041" s="90" t="s">
        <v>25</v>
      </c>
      <c r="E6041" s="90" t="s">
        <v>7706</v>
      </c>
      <c r="F6041" s="90" t="s">
        <v>7707</v>
      </c>
      <c r="G6041" s="90" t="s">
        <v>19425</v>
      </c>
      <c r="H6041" s="90" t="s">
        <v>1115</v>
      </c>
      <c r="I6041" s="90" t="s">
        <v>1210</v>
      </c>
      <c r="J6041" s="116">
        <v>668</v>
      </c>
      <c r="K6041" s="90" t="s">
        <v>1963</v>
      </c>
      <c r="L6041" s="90" t="s">
        <v>585</v>
      </c>
      <c r="M6041" s="90"/>
    </row>
    <row r="6042" spans="1:13" x14ac:dyDescent="0.2">
      <c r="A6042" s="116">
        <v>3574</v>
      </c>
      <c r="B6042" s="90" t="s">
        <v>8750</v>
      </c>
      <c r="C6042" s="90" t="s">
        <v>5605</v>
      </c>
      <c r="D6042" s="90" t="s">
        <v>1794</v>
      </c>
      <c r="E6042" s="90" t="s">
        <v>2242</v>
      </c>
      <c r="F6042" s="90" t="s">
        <v>7708</v>
      </c>
      <c r="G6042" s="90" t="s">
        <v>19426</v>
      </c>
      <c r="H6042" s="90" t="s">
        <v>1115</v>
      </c>
      <c r="I6042" s="90" t="s">
        <v>1143</v>
      </c>
      <c r="J6042" s="116">
        <v>76</v>
      </c>
      <c r="K6042" s="90" t="s">
        <v>1963</v>
      </c>
      <c r="L6042" s="90" t="s">
        <v>583</v>
      </c>
      <c r="M6042" s="90"/>
    </row>
    <row r="6043" spans="1:13" x14ac:dyDescent="0.2">
      <c r="A6043" s="116">
        <v>3509</v>
      </c>
      <c r="B6043" s="90" t="s">
        <v>8750</v>
      </c>
      <c r="C6043" s="90" t="s">
        <v>1438</v>
      </c>
      <c r="D6043" s="90" t="s">
        <v>1439</v>
      </c>
      <c r="E6043" s="90" t="s">
        <v>4216</v>
      </c>
      <c r="F6043" s="90" t="s">
        <v>7712</v>
      </c>
      <c r="G6043" s="90" t="s">
        <v>19427</v>
      </c>
      <c r="H6043" s="90" t="s">
        <v>1252</v>
      </c>
      <c r="I6043" s="90" t="s">
        <v>1152</v>
      </c>
      <c r="J6043" s="116">
        <v>62</v>
      </c>
      <c r="K6043" s="90" t="s">
        <v>1963</v>
      </c>
      <c r="L6043" s="90" t="s">
        <v>588</v>
      </c>
      <c r="M6043" s="90"/>
    </row>
    <row r="6044" spans="1:13" x14ac:dyDescent="0.2">
      <c r="A6044" s="116">
        <v>3507</v>
      </c>
      <c r="B6044" s="90" t="s">
        <v>10851</v>
      </c>
      <c r="C6044" s="90" t="s">
        <v>6193</v>
      </c>
      <c r="D6044" s="90" t="s">
        <v>56</v>
      </c>
      <c r="E6044" s="90" t="s">
        <v>4158</v>
      </c>
      <c r="F6044" s="90" t="s">
        <v>7713</v>
      </c>
      <c r="G6044" s="90" t="s">
        <v>19428</v>
      </c>
      <c r="H6044" s="90" t="s">
        <v>1115</v>
      </c>
      <c r="I6044" s="90" t="s">
        <v>944</v>
      </c>
      <c r="J6044" s="116">
        <v>266</v>
      </c>
      <c r="K6044" s="90" t="s">
        <v>1963</v>
      </c>
      <c r="L6044" s="90" t="s">
        <v>583</v>
      </c>
      <c r="M6044" s="90"/>
    </row>
    <row r="6045" spans="1:13" x14ac:dyDescent="0.2">
      <c r="A6045" s="116">
        <v>3492</v>
      </c>
      <c r="B6045" s="90" t="s">
        <v>10851</v>
      </c>
      <c r="C6045" s="90" t="s">
        <v>91</v>
      </c>
      <c r="D6045" s="90" t="s">
        <v>1437</v>
      </c>
      <c r="E6045" s="90" t="s">
        <v>7714</v>
      </c>
      <c r="F6045" s="90" t="s">
        <v>7715</v>
      </c>
      <c r="G6045" s="90" t="s">
        <v>19429</v>
      </c>
      <c r="H6045" s="90" t="s">
        <v>1115</v>
      </c>
      <c r="I6045" s="90" t="s">
        <v>967</v>
      </c>
      <c r="J6045" s="116">
        <v>529</v>
      </c>
      <c r="K6045" s="90" t="s">
        <v>1963</v>
      </c>
      <c r="L6045" s="90" t="s">
        <v>812</v>
      </c>
      <c r="M6045" s="90"/>
    </row>
    <row r="6046" spans="1:13" x14ac:dyDescent="0.2">
      <c r="A6046" s="116">
        <v>3465</v>
      </c>
      <c r="B6046" s="90" t="s">
        <v>8750</v>
      </c>
      <c r="C6046" s="90" t="s">
        <v>1352</v>
      </c>
      <c r="D6046" s="90" t="s">
        <v>173</v>
      </c>
      <c r="E6046" s="90" t="s">
        <v>1379</v>
      </c>
      <c r="F6046" s="90" t="s">
        <v>8654</v>
      </c>
      <c r="G6046" s="90" t="s">
        <v>19430</v>
      </c>
      <c r="H6046" s="90" t="s">
        <v>1115</v>
      </c>
      <c r="I6046" s="90" t="s">
        <v>2549</v>
      </c>
      <c r="J6046" s="116">
        <v>10004</v>
      </c>
      <c r="K6046" s="90" t="s">
        <v>1963</v>
      </c>
      <c r="L6046" s="90" t="s">
        <v>588</v>
      </c>
      <c r="M6046" s="90"/>
    </row>
    <row r="6047" spans="1:13" x14ac:dyDescent="0.2">
      <c r="A6047" s="116">
        <v>3465</v>
      </c>
      <c r="B6047" s="90" t="s">
        <v>8750</v>
      </c>
      <c r="C6047" s="90" t="s">
        <v>1352</v>
      </c>
      <c r="D6047" s="90" t="s">
        <v>173</v>
      </c>
      <c r="E6047" s="90" t="s">
        <v>1379</v>
      </c>
      <c r="F6047" s="90" t="s">
        <v>8654</v>
      </c>
      <c r="G6047" s="90" t="s">
        <v>19431</v>
      </c>
      <c r="H6047" s="90" t="s">
        <v>1251</v>
      </c>
      <c r="I6047" s="90" t="s">
        <v>2549</v>
      </c>
      <c r="J6047" s="116">
        <v>10004</v>
      </c>
      <c r="K6047" s="90" t="s">
        <v>1963</v>
      </c>
      <c r="L6047" s="90" t="s">
        <v>588</v>
      </c>
      <c r="M6047" s="90"/>
    </row>
    <row r="6048" spans="1:13" x14ac:dyDescent="0.2">
      <c r="A6048" s="116">
        <v>3427</v>
      </c>
      <c r="B6048" s="90" t="s">
        <v>8750</v>
      </c>
      <c r="C6048" s="90" t="s">
        <v>1435</v>
      </c>
      <c r="D6048" s="90" t="s">
        <v>1436</v>
      </c>
      <c r="E6048" s="90" t="s">
        <v>54</v>
      </c>
      <c r="F6048" s="90" t="s">
        <v>8655</v>
      </c>
      <c r="G6048" s="90" t="s">
        <v>19432</v>
      </c>
      <c r="H6048" s="90" t="s">
        <v>1115</v>
      </c>
      <c r="I6048" s="90" t="s">
        <v>915</v>
      </c>
      <c r="J6048" s="116">
        <v>37</v>
      </c>
      <c r="K6048" s="90" t="s">
        <v>1963</v>
      </c>
      <c r="L6048" s="90" t="s">
        <v>185</v>
      </c>
      <c r="M6048" s="90"/>
    </row>
    <row r="6049" spans="1:13" x14ac:dyDescent="0.2">
      <c r="A6049" s="116">
        <v>3355</v>
      </c>
      <c r="B6049" s="90" t="s">
        <v>8750</v>
      </c>
      <c r="C6049" s="90" t="s">
        <v>22</v>
      </c>
      <c r="D6049" s="90" t="s">
        <v>91</v>
      </c>
      <c r="E6049" s="90" t="s">
        <v>2408</v>
      </c>
      <c r="F6049" s="90" t="s">
        <v>7730</v>
      </c>
      <c r="G6049" s="90" t="s">
        <v>19433</v>
      </c>
      <c r="H6049" s="90" t="s">
        <v>1253</v>
      </c>
      <c r="I6049" s="90" t="s">
        <v>955</v>
      </c>
      <c r="J6049" s="116">
        <v>331</v>
      </c>
      <c r="K6049" s="90" t="s">
        <v>1963</v>
      </c>
      <c r="L6049" s="90" t="s">
        <v>588</v>
      </c>
      <c r="M6049" s="90"/>
    </row>
    <row r="6050" spans="1:13" x14ac:dyDescent="0.2">
      <c r="A6050" s="116">
        <v>3353</v>
      </c>
      <c r="B6050" s="90" t="s">
        <v>8750</v>
      </c>
      <c r="C6050" s="90" t="s">
        <v>5904</v>
      </c>
      <c r="D6050" s="90" t="s">
        <v>1393</v>
      </c>
      <c r="E6050" s="90" t="s">
        <v>1995</v>
      </c>
      <c r="F6050" s="90" t="s">
        <v>7731</v>
      </c>
      <c r="G6050" s="90" t="s">
        <v>19434</v>
      </c>
      <c r="H6050" s="90" t="s">
        <v>1115</v>
      </c>
      <c r="I6050" s="90" t="s">
        <v>1168</v>
      </c>
      <c r="J6050" s="116">
        <v>583</v>
      </c>
      <c r="K6050" s="90" t="s">
        <v>1963</v>
      </c>
      <c r="L6050" s="90" t="s">
        <v>587</v>
      </c>
      <c r="M6050" s="90"/>
    </row>
    <row r="6051" spans="1:13" x14ac:dyDescent="0.2">
      <c r="A6051" s="116">
        <v>3349</v>
      </c>
      <c r="B6051" s="90" t="s">
        <v>10851</v>
      </c>
      <c r="C6051" s="90" t="s">
        <v>92</v>
      </c>
      <c r="D6051" s="90" t="s">
        <v>1860</v>
      </c>
      <c r="E6051" s="90" t="s">
        <v>2067</v>
      </c>
      <c r="F6051" s="90" t="s">
        <v>7732</v>
      </c>
      <c r="G6051" s="90" t="s">
        <v>19435</v>
      </c>
      <c r="H6051" s="90" t="s">
        <v>1115</v>
      </c>
      <c r="I6051" s="90" t="s">
        <v>2078</v>
      </c>
      <c r="J6051" s="116">
        <v>10467</v>
      </c>
      <c r="K6051" s="90" t="s">
        <v>1963</v>
      </c>
      <c r="L6051" s="90" t="s">
        <v>599</v>
      </c>
      <c r="M6051" s="90"/>
    </row>
    <row r="6052" spans="1:13" x14ac:dyDescent="0.2">
      <c r="A6052" s="116">
        <v>3346</v>
      </c>
      <c r="B6052" s="90" t="s">
        <v>10851</v>
      </c>
      <c r="C6052" s="90" t="s">
        <v>8656</v>
      </c>
      <c r="D6052" s="90" t="s">
        <v>21</v>
      </c>
      <c r="E6052" s="90" t="s">
        <v>4225</v>
      </c>
      <c r="F6052" s="90" t="s">
        <v>8657</v>
      </c>
      <c r="G6052" s="90" t="s">
        <v>19436</v>
      </c>
      <c r="H6052" s="90" t="s">
        <v>1253</v>
      </c>
      <c r="I6052" s="90" t="s">
        <v>8658</v>
      </c>
      <c r="J6052" s="116">
        <v>399</v>
      </c>
      <c r="K6052" s="90" t="s">
        <v>1963</v>
      </c>
      <c r="L6052" s="90" t="s">
        <v>585</v>
      </c>
      <c r="M6052" s="90"/>
    </row>
    <row r="6053" spans="1:13" x14ac:dyDescent="0.2">
      <c r="A6053" s="116">
        <v>3335</v>
      </c>
      <c r="B6053" s="90" t="s">
        <v>8750</v>
      </c>
      <c r="C6053" s="90" t="s">
        <v>66</v>
      </c>
      <c r="D6053" s="90" t="s">
        <v>1983</v>
      </c>
      <c r="E6053" s="90" t="s">
        <v>4103</v>
      </c>
      <c r="F6053" s="90" t="s">
        <v>6796</v>
      </c>
      <c r="G6053" s="90" t="s">
        <v>19437</v>
      </c>
      <c r="H6053" s="90" t="s">
        <v>1253</v>
      </c>
      <c r="I6053" s="90" t="s">
        <v>1217</v>
      </c>
      <c r="J6053" s="116">
        <v>10130</v>
      </c>
      <c r="K6053" s="90" t="s">
        <v>1963</v>
      </c>
      <c r="L6053" s="90" t="s">
        <v>591</v>
      </c>
      <c r="M6053" s="90"/>
    </row>
    <row r="6054" spans="1:13" x14ac:dyDescent="0.2">
      <c r="A6054" s="116">
        <v>3323</v>
      </c>
      <c r="B6054" s="90" t="s">
        <v>8750</v>
      </c>
      <c r="C6054" s="90" t="s">
        <v>51</v>
      </c>
      <c r="D6054" s="90" t="s">
        <v>113</v>
      </c>
      <c r="E6054" s="90" t="s">
        <v>2034</v>
      </c>
      <c r="F6054" s="90" t="s">
        <v>7733</v>
      </c>
      <c r="G6054" s="90" t="s">
        <v>19438</v>
      </c>
      <c r="H6054" s="90" t="s">
        <v>1115</v>
      </c>
      <c r="I6054" s="90" t="s">
        <v>327</v>
      </c>
      <c r="J6054" s="116">
        <v>504</v>
      </c>
      <c r="K6054" s="90" t="s">
        <v>1963</v>
      </c>
      <c r="L6054" s="90" t="s">
        <v>593</v>
      </c>
      <c r="M6054" s="90"/>
    </row>
    <row r="6055" spans="1:13" x14ac:dyDescent="0.2">
      <c r="A6055" s="116">
        <v>3276</v>
      </c>
      <c r="B6055" s="90" t="s">
        <v>8750</v>
      </c>
      <c r="C6055" s="90" t="s">
        <v>84</v>
      </c>
      <c r="D6055" s="90" t="s">
        <v>1289</v>
      </c>
      <c r="E6055" s="90" t="s">
        <v>7737</v>
      </c>
      <c r="F6055" s="90" t="s">
        <v>7738</v>
      </c>
      <c r="G6055" s="90" t="s">
        <v>19439</v>
      </c>
      <c r="H6055" s="90" t="s">
        <v>1115</v>
      </c>
      <c r="I6055" s="90" t="s">
        <v>933</v>
      </c>
      <c r="J6055" s="116">
        <v>176</v>
      </c>
      <c r="K6055" s="90" t="s">
        <v>1963</v>
      </c>
      <c r="L6055" s="90" t="s">
        <v>599</v>
      </c>
      <c r="M6055" s="90"/>
    </row>
    <row r="6056" spans="1:13" x14ac:dyDescent="0.2">
      <c r="A6056" s="116">
        <v>3276</v>
      </c>
      <c r="B6056" s="90" t="s">
        <v>8750</v>
      </c>
      <c r="C6056" s="90" t="s">
        <v>84</v>
      </c>
      <c r="D6056" s="90" t="s">
        <v>1289</v>
      </c>
      <c r="E6056" s="90" t="s">
        <v>7737</v>
      </c>
      <c r="F6056" s="90" t="s">
        <v>7738</v>
      </c>
      <c r="G6056" s="90" t="s">
        <v>19440</v>
      </c>
      <c r="H6056" s="90" t="s">
        <v>1252</v>
      </c>
      <c r="I6056" s="90" t="s">
        <v>933</v>
      </c>
      <c r="J6056" s="116">
        <v>176</v>
      </c>
      <c r="K6056" s="90" t="s">
        <v>1963</v>
      </c>
      <c r="L6056" s="90" t="s">
        <v>599</v>
      </c>
      <c r="M6056" s="90"/>
    </row>
    <row r="6057" spans="1:13" x14ac:dyDescent="0.2">
      <c r="A6057" s="116">
        <v>3273</v>
      </c>
      <c r="B6057" s="90" t="s">
        <v>8750</v>
      </c>
      <c r="C6057" s="90" t="s">
        <v>21</v>
      </c>
      <c r="D6057" s="90" t="s">
        <v>1081</v>
      </c>
      <c r="E6057" s="90" t="s">
        <v>52</v>
      </c>
      <c r="F6057" s="90" t="s">
        <v>7740</v>
      </c>
      <c r="G6057" s="90" t="s">
        <v>19441</v>
      </c>
      <c r="H6057" s="90" t="s">
        <v>1252</v>
      </c>
      <c r="I6057" s="90" t="s">
        <v>915</v>
      </c>
      <c r="J6057" s="116">
        <v>37</v>
      </c>
      <c r="K6057" s="90" t="s">
        <v>1963</v>
      </c>
      <c r="L6057" s="90" t="s">
        <v>185</v>
      </c>
      <c r="M6057" s="90"/>
    </row>
    <row r="6058" spans="1:13" x14ac:dyDescent="0.2">
      <c r="A6058" s="116">
        <v>3252</v>
      </c>
      <c r="B6058" s="90" t="s">
        <v>8750</v>
      </c>
      <c r="C6058" s="90" t="s">
        <v>1823</v>
      </c>
      <c r="D6058" s="90" t="s">
        <v>1824</v>
      </c>
      <c r="E6058" s="90" t="s">
        <v>963</v>
      </c>
      <c r="F6058" s="90" t="s">
        <v>7741</v>
      </c>
      <c r="G6058" s="90" t="s">
        <v>19442</v>
      </c>
      <c r="H6058" s="90" t="s">
        <v>1252</v>
      </c>
      <c r="I6058" s="90" t="s">
        <v>1106</v>
      </c>
      <c r="J6058" s="116">
        <v>10412</v>
      </c>
      <c r="K6058" s="90" t="s">
        <v>1963</v>
      </c>
      <c r="L6058" s="90" t="s">
        <v>587</v>
      </c>
      <c r="M6058" s="90"/>
    </row>
    <row r="6059" spans="1:13" x14ac:dyDescent="0.2">
      <c r="A6059" s="116">
        <v>3245</v>
      </c>
      <c r="B6059" s="90" t="s">
        <v>8750</v>
      </c>
      <c r="C6059" s="90" t="s">
        <v>1434</v>
      </c>
      <c r="D6059" s="90" t="s">
        <v>1261</v>
      </c>
      <c r="E6059" s="90" t="s">
        <v>2363</v>
      </c>
      <c r="F6059" s="90" t="s">
        <v>7742</v>
      </c>
      <c r="G6059" s="90" t="s">
        <v>19443</v>
      </c>
      <c r="H6059" s="90" t="s">
        <v>1252</v>
      </c>
      <c r="I6059" s="90" t="s">
        <v>1184</v>
      </c>
      <c r="J6059" s="116">
        <v>461</v>
      </c>
      <c r="K6059" s="90" t="s">
        <v>1963</v>
      </c>
      <c r="L6059" s="90" t="s">
        <v>520</v>
      </c>
      <c r="M6059" s="90"/>
    </row>
    <row r="6060" spans="1:13" x14ac:dyDescent="0.2">
      <c r="A6060" s="116">
        <v>3245</v>
      </c>
      <c r="B6060" s="90" t="s">
        <v>8750</v>
      </c>
      <c r="C6060" s="90" t="s">
        <v>1434</v>
      </c>
      <c r="D6060" s="90" t="s">
        <v>1261</v>
      </c>
      <c r="E6060" s="90" t="s">
        <v>2363</v>
      </c>
      <c r="F6060" s="90" t="s">
        <v>7742</v>
      </c>
      <c r="G6060" s="90" t="s">
        <v>19444</v>
      </c>
      <c r="H6060" s="90" t="s">
        <v>1115</v>
      </c>
      <c r="I6060" s="90" t="s">
        <v>948</v>
      </c>
      <c r="J6060" s="116">
        <v>284</v>
      </c>
      <c r="K6060" s="90" t="s">
        <v>1963</v>
      </c>
      <c r="L6060" s="90" t="s">
        <v>588</v>
      </c>
      <c r="M6060" s="90"/>
    </row>
    <row r="6061" spans="1:13" x14ac:dyDescent="0.2">
      <c r="A6061" s="116">
        <v>3243</v>
      </c>
      <c r="B6061" s="90" t="s">
        <v>8750</v>
      </c>
      <c r="C6061" s="90" t="s">
        <v>101</v>
      </c>
      <c r="D6061" s="90" t="s">
        <v>22</v>
      </c>
      <c r="E6061" s="90" t="s">
        <v>20</v>
      </c>
      <c r="F6061" s="90" t="s">
        <v>7743</v>
      </c>
      <c r="G6061" s="90" t="s">
        <v>19445</v>
      </c>
      <c r="H6061" s="90" t="s">
        <v>1253</v>
      </c>
      <c r="I6061" s="90" t="s">
        <v>935</v>
      </c>
      <c r="J6061" s="116">
        <v>233</v>
      </c>
      <c r="K6061" s="90" t="s">
        <v>1963</v>
      </c>
      <c r="L6061" s="90" t="s">
        <v>520</v>
      </c>
      <c r="M6061" s="90"/>
    </row>
    <row r="6062" spans="1:13" x14ac:dyDescent="0.2">
      <c r="A6062" s="116">
        <v>3197</v>
      </c>
      <c r="B6062" s="90" t="s">
        <v>8750</v>
      </c>
      <c r="C6062" s="90" t="s">
        <v>87</v>
      </c>
      <c r="D6062" s="90" t="s">
        <v>161</v>
      </c>
      <c r="E6062" s="90" t="s">
        <v>108</v>
      </c>
      <c r="F6062" s="90" t="s">
        <v>3609</v>
      </c>
      <c r="G6062" s="90" t="s">
        <v>19446</v>
      </c>
      <c r="H6062" s="90" t="s">
        <v>1115</v>
      </c>
      <c r="I6062" s="90" t="s">
        <v>1178</v>
      </c>
      <c r="J6062" s="116">
        <v>10408</v>
      </c>
      <c r="K6062" s="90" t="s">
        <v>1963</v>
      </c>
      <c r="L6062" s="90" t="s">
        <v>602</v>
      </c>
      <c r="M6062" s="90"/>
    </row>
    <row r="6063" spans="1:13" x14ac:dyDescent="0.2">
      <c r="A6063" s="116">
        <v>3191</v>
      </c>
      <c r="B6063" s="90" t="s">
        <v>8750</v>
      </c>
      <c r="C6063" s="90" t="s">
        <v>27</v>
      </c>
      <c r="D6063" s="90" t="s">
        <v>1822</v>
      </c>
      <c r="E6063" s="90" t="s">
        <v>1961</v>
      </c>
      <c r="F6063" s="90" t="s">
        <v>7749</v>
      </c>
      <c r="G6063" s="90" t="s">
        <v>19447</v>
      </c>
      <c r="H6063" s="90" t="s">
        <v>1251</v>
      </c>
      <c r="I6063" s="90" t="s">
        <v>1181</v>
      </c>
      <c r="J6063" s="116">
        <v>293</v>
      </c>
      <c r="K6063" s="90" t="s">
        <v>1963</v>
      </c>
      <c r="L6063" s="90" t="s">
        <v>587</v>
      </c>
      <c r="M6063" s="90"/>
    </row>
    <row r="6064" spans="1:13" x14ac:dyDescent="0.2">
      <c r="A6064" s="116">
        <v>3153</v>
      </c>
      <c r="B6064" s="90" t="s">
        <v>8750</v>
      </c>
      <c r="C6064" s="90" t="s">
        <v>1615</v>
      </c>
      <c r="D6064" s="90" t="s">
        <v>1821</v>
      </c>
      <c r="E6064" s="90" t="s">
        <v>943</v>
      </c>
      <c r="F6064" s="90" t="s">
        <v>7759</v>
      </c>
      <c r="G6064" s="90" t="s">
        <v>19448</v>
      </c>
      <c r="H6064" s="90" t="s">
        <v>1252</v>
      </c>
      <c r="I6064" s="90" t="s">
        <v>1229</v>
      </c>
      <c r="J6064" s="116">
        <v>404</v>
      </c>
      <c r="K6064" s="90" t="s">
        <v>1963</v>
      </c>
      <c r="L6064" s="90" t="s">
        <v>587</v>
      </c>
      <c r="M6064" s="90"/>
    </row>
    <row r="6065" spans="1:13" x14ac:dyDescent="0.2">
      <c r="A6065" s="116">
        <v>3087</v>
      </c>
      <c r="B6065" s="90" t="s">
        <v>8750</v>
      </c>
      <c r="C6065" s="90" t="s">
        <v>1523</v>
      </c>
      <c r="D6065" s="90" t="s">
        <v>47</v>
      </c>
      <c r="E6065" s="90" t="s">
        <v>20</v>
      </c>
      <c r="F6065" s="90" t="s">
        <v>7768</v>
      </c>
      <c r="G6065" s="90" t="s">
        <v>19449</v>
      </c>
      <c r="H6065" s="90" t="s">
        <v>1252</v>
      </c>
      <c r="I6065" s="90" t="s">
        <v>1233</v>
      </c>
      <c r="J6065" s="116">
        <v>703</v>
      </c>
      <c r="K6065" s="90" t="s">
        <v>1963</v>
      </c>
      <c r="L6065" s="90" t="s">
        <v>520</v>
      </c>
      <c r="M6065" s="90"/>
    </row>
    <row r="6066" spans="1:13" x14ac:dyDescent="0.2">
      <c r="A6066" s="116">
        <v>3083</v>
      </c>
      <c r="B6066" s="90" t="s">
        <v>10851</v>
      </c>
      <c r="C6066" s="90" t="s">
        <v>1453</v>
      </c>
      <c r="D6066" s="90" t="s">
        <v>1820</v>
      </c>
      <c r="E6066" s="90" t="s">
        <v>2090</v>
      </c>
      <c r="F6066" s="90" t="s">
        <v>8659</v>
      </c>
      <c r="G6066" s="90" t="s">
        <v>19450</v>
      </c>
      <c r="H6066" s="90" t="s">
        <v>1253</v>
      </c>
      <c r="I6066" s="90" t="s">
        <v>946</v>
      </c>
      <c r="J6066" s="116">
        <v>268</v>
      </c>
      <c r="K6066" s="90" t="s">
        <v>1963</v>
      </c>
      <c r="L6066" s="90" t="s">
        <v>587</v>
      </c>
      <c r="M6066" s="90"/>
    </row>
    <row r="6067" spans="1:13" x14ac:dyDescent="0.2">
      <c r="A6067" s="116">
        <v>3035</v>
      </c>
      <c r="B6067" s="90" t="s">
        <v>10851</v>
      </c>
      <c r="C6067" s="90" t="s">
        <v>1432</v>
      </c>
      <c r="D6067" s="90" t="s">
        <v>56</v>
      </c>
      <c r="E6067" s="90" t="s">
        <v>5523</v>
      </c>
      <c r="F6067" s="90" t="s">
        <v>3078</v>
      </c>
      <c r="G6067" s="90" t="s">
        <v>19451</v>
      </c>
      <c r="H6067" s="90" t="s">
        <v>1253</v>
      </c>
      <c r="I6067" s="90" t="s">
        <v>1238</v>
      </c>
      <c r="J6067" s="116">
        <v>10428</v>
      </c>
      <c r="K6067" s="90" t="s">
        <v>1963</v>
      </c>
      <c r="L6067" s="90" t="s">
        <v>185</v>
      </c>
      <c r="M6067" s="90"/>
    </row>
    <row r="6068" spans="1:13" x14ac:dyDescent="0.2">
      <c r="A6068" s="116">
        <v>3022</v>
      </c>
      <c r="B6068" s="90" t="s">
        <v>8750</v>
      </c>
      <c r="C6068" s="90" t="s">
        <v>1416</v>
      </c>
      <c r="D6068" s="90" t="s">
        <v>102</v>
      </c>
      <c r="E6068" s="90" t="s">
        <v>6450</v>
      </c>
      <c r="F6068" s="90" t="s">
        <v>7783</v>
      </c>
      <c r="G6068" s="90" t="s">
        <v>19452</v>
      </c>
      <c r="H6068" s="90" t="s">
        <v>1253</v>
      </c>
      <c r="I6068" s="90" t="s">
        <v>1172</v>
      </c>
      <c r="J6068" s="116">
        <v>729</v>
      </c>
      <c r="K6068" s="90" t="s">
        <v>1963</v>
      </c>
      <c r="L6068" s="90" t="s">
        <v>593</v>
      </c>
      <c r="M6068" s="90"/>
    </row>
    <row r="6069" spans="1:13" x14ac:dyDescent="0.2">
      <c r="A6069" s="116">
        <v>3008</v>
      </c>
      <c r="B6069" s="90" t="s">
        <v>8750</v>
      </c>
      <c r="C6069" s="90" t="s">
        <v>101</v>
      </c>
      <c r="D6069" s="90" t="s">
        <v>1690</v>
      </c>
      <c r="E6069" s="90" t="s">
        <v>3721</v>
      </c>
      <c r="F6069" s="90" t="s">
        <v>7786</v>
      </c>
      <c r="G6069" s="90" t="s">
        <v>19453</v>
      </c>
      <c r="H6069" s="90" t="s">
        <v>1252</v>
      </c>
      <c r="I6069" s="90" t="s">
        <v>941</v>
      </c>
      <c r="J6069" s="116">
        <v>262</v>
      </c>
      <c r="K6069" s="90" t="s">
        <v>1963</v>
      </c>
      <c r="L6069" s="90" t="s">
        <v>587</v>
      </c>
      <c r="M6069" s="90"/>
    </row>
    <row r="6070" spans="1:13" x14ac:dyDescent="0.2">
      <c r="A6070" s="116">
        <v>3006</v>
      </c>
      <c r="B6070" s="90" t="s">
        <v>10851</v>
      </c>
      <c r="C6070" s="90" t="s">
        <v>86</v>
      </c>
      <c r="D6070" s="90" t="s">
        <v>1375</v>
      </c>
      <c r="E6070" s="90" t="s">
        <v>3481</v>
      </c>
      <c r="F6070" s="90" t="s">
        <v>7787</v>
      </c>
      <c r="G6070" s="90" t="s">
        <v>19454</v>
      </c>
      <c r="H6070" s="90" t="s">
        <v>1252</v>
      </c>
      <c r="I6070" s="90" t="s">
        <v>1206</v>
      </c>
      <c r="J6070" s="116">
        <v>10173</v>
      </c>
      <c r="K6070" s="90" t="s">
        <v>1963</v>
      </c>
      <c r="L6070" s="90" t="s">
        <v>587</v>
      </c>
      <c r="M6070" s="90"/>
    </row>
    <row r="6071" spans="1:13" x14ac:dyDescent="0.2">
      <c r="A6071" s="116">
        <v>2964</v>
      </c>
      <c r="B6071" s="90" t="s">
        <v>10851</v>
      </c>
      <c r="C6071" s="90" t="s">
        <v>1454</v>
      </c>
      <c r="D6071" s="90" t="s">
        <v>1477</v>
      </c>
      <c r="E6071" s="90" t="s">
        <v>2090</v>
      </c>
      <c r="F6071" s="90" t="s">
        <v>8660</v>
      </c>
      <c r="G6071" s="90" t="s">
        <v>19455</v>
      </c>
      <c r="H6071" s="90" t="s">
        <v>1253</v>
      </c>
      <c r="I6071" s="90" t="s">
        <v>1158</v>
      </c>
      <c r="J6071" s="116">
        <v>556</v>
      </c>
      <c r="K6071" s="90" t="s">
        <v>1963</v>
      </c>
      <c r="L6071" s="90" t="s">
        <v>587</v>
      </c>
      <c r="M6071" s="90"/>
    </row>
    <row r="6072" spans="1:13" x14ac:dyDescent="0.2">
      <c r="A6072" s="116">
        <v>2833</v>
      </c>
      <c r="B6072" s="90" t="s">
        <v>8750</v>
      </c>
      <c r="C6072" s="90" t="s">
        <v>1432</v>
      </c>
      <c r="D6072" s="90" t="s">
        <v>56</v>
      </c>
      <c r="E6072" s="90" t="s">
        <v>52</v>
      </c>
      <c r="F6072" s="90" t="s">
        <v>7797</v>
      </c>
      <c r="G6072" s="90" t="s">
        <v>19456</v>
      </c>
      <c r="H6072" s="90" t="s">
        <v>1253</v>
      </c>
      <c r="I6072" s="90" t="s">
        <v>1177</v>
      </c>
      <c r="J6072" s="116">
        <v>80</v>
      </c>
      <c r="K6072" s="90" t="s">
        <v>1963</v>
      </c>
      <c r="L6072" s="90" t="s">
        <v>185</v>
      </c>
      <c r="M6072" s="90"/>
    </row>
    <row r="6073" spans="1:13" x14ac:dyDescent="0.2">
      <c r="A6073" s="116">
        <v>2831</v>
      </c>
      <c r="B6073" s="90" t="s">
        <v>8750</v>
      </c>
      <c r="C6073" s="90" t="s">
        <v>69</v>
      </c>
      <c r="D6073" s="90" t="s">
        <v>1431</v>
      </c>
      <c r="E6073" s="90" t="s">
        <v>110</v>
      </c>
      <c r="F6073" s="90" t="s">
        <v>7798</v>
      </c>
      <c r="G6073" s="90" t="s">
        <v>19457</v>
      </c>
      <c r="H6073" s="90" t="s">
        <v>1252</v>
      </c>
      <c r="I6073" s="90" t="s">
        <v>1176</v>
      </c>
      <c r="J6073" s="116">
        <v>10133</v>
      </c>
      <c r="K6073" s="90" t="s">
        <v>1963</v>
      </c>
      <c r="L6073" s="90" t="s">
        <v>591</v>
      </c>
      <c r="M6073" s="90"/>
    </row>
    <row r="6074" spans="1:13" x14ac:dyDescent="0.2">
      <c r="A6074" s="116">
        <v>2825</v>
      </c>
      <c r="B6074" s="90" t="s">
        <v>10851</v>
      </c>
      <c r="C6074" s="90" t="s">
        <v>35</v>
      </c>
      <c r="D6074" s="90" t="s">
        <v>1818</v>
      </c>
      <c r="E6074" s="90" t="s">
        <v>7801</v>
      </c>
      <c r="F6074" s="90" t="s">
        <v>7438</v>
      </c>
      <c r="G6074" s="90" t="s">
        <v>19458</v>
      </c>
      <c r="H6074" s="90" t="s">
        <v>1253</v>
      </c>
      <c r="I6074" s="90" t="s">
        <v>1122</v>
      </c>
      <c r="J6074" s="116">
        <v>10275</v>
      </c>
      <c r="K6074" s="90" t="s">
        <v>1963</v>
      </c>
      <c r="L6074" s="90" t="s">
        <v>587</v>
      </c>
      <c r="M6074" s="90"/>
    </row>
    <row r="6075" spans="1:13" x14ac:dyDescent="0.2">
      <c r="A6075" s="116">
        <v>2784</v>
      </c>
      <c r="B6075" s="90" t="s">
        <v>8750</v>
      </c>
      <c r="C6075" s="90" t="s">
        <v>1422</v>
      </c>
      <c r="D6075" s="90" t="s">
        <v>1423</v>
      </c>
      <c r="E6075" s="90" t="s">
        <v>2725</v>
      </c>
      <c r="F6075" s="90" t="s">
        <v>7802</v>
      </c>
      <c r="G6075" s="90" t="s">
        <v>19459</v>
      </c>
      <c r="H6075" s="90" t="s">
        <v>1115</v>
      </c>
      <c r="I6075" s="90" t="s">
        <v>2495</v>
      </c>
      <c r="J6075" s="116">
        <v>10193</v>
      </c>
      <c r="K6075" s="90" t="s">
        <v>1963</v>
      </c>
      <c r="L6075" s="90" t="s">
        <v>588</v>
      </c>
      <c r="M6075" s="90"/>
    </row>
    <row r="6076" spans="1:13" x14ac:dyDescent="0.2">
      <c r="A6076" s="116">
        <v>2782</v>
      </c>
      <c r="B6076" s="90" t="s">
        <v>8750</v>
      </c>
      <c r="C6076" s="90" t="s">
        <v>86</v>
      </c>
      <c r="D6076" s="90" t="s">
        <v>1375</v>
      </c>
      <c r="E6076" s="90" t="s">
        <v>45</v>
      </c>
      <c r="F6076" s="90" t="s">
        <v>7803</v>
      </c>
      <c r="G6076" s="90" t="s">
        <v>19460</v>
      </c>
      <c r="H6076" s="90" t="s">
        <v>1253</v>
      </c>
      <c r="I6076" s="90" t="s">
        <v>1064</v>
      </c>
      <c r="J6076" s="116">
        <v>10132</v>
      </c>
      <c r="K6076" s="90" t="s">
        <v>1963</v>
      </c>
      <c r="L6076" s="90" t="s">
        <v>184</v>
      </c>
      <c r="M6076" s="90"/>
    </row>
    <row r="6077" spans="1:13" x14ac:dyDescent="0.2">
      <c r="A6077" s="116">
        <v>2782</v>
      </c>
      <c r="B6077" s="90" t="s">
        <v>8750</v>
      </c>
      <c r="C6077" s="90" t="s">
        <v>86</v>
      </c>
      <c r="D6077" s="90" t="s">
        <v>1375</v>
      </c>
      <c r="E6077" s="90" t="s">
        <v>45</v>
      </c>
      <c r="F6077" s="90" t="s">
        <v>7803</v>
      </c>
      <c r="G6077" s="90" t="s">
        <v>19461</v>
      </c>
      <c r="H6077" s="90" t="s">
        <v>1115</v>
      </c>
      <c r="I6077" s="90" t="s">
        <v>1240</v>
      </c>
      <c r="J6077" s="116">
        <v>10382</v>
      </c>
      <c r="K6077" s="90" t="s">
        <v>1963</v>
      </c>
      <c r="L6077" s="90" t="s">
        <v>184</v>
      </c>
      <c r="M6077" s="90"/>
    </row>
    <row r="6078" spans="1:13" x14ac:dyDescent="0.2">
      <c r="A6078" s="116">
        <v>2782</v>
      </c>
      <c r="B6078" s="90" t="s">
        <v>8750</v>
      </c>
      <c r="C6078" s="90" t="s">
        <v>86</v>
      </c>
      <c r="D6078" s="90" t="s">
        <v>1375</v>
      </c>
      <c r="E6078" s="90" t="s">
        <v>45</v>
      </c>
      <c r="F6078" s="90" t="s">
        <v>7803</v>
      </c>
      <c r="G6078" s="90" t="s">
        <v>19462</v>
      </c>
      <c r="H6078" s="90" t="s">
        <v>1253</v>
      </c>
      <c r="I6078" s="90" t="s">
        <v>1175</v>
      </c>
      <c r="J6078" s="116">
        <v>561</v>
      </c>
      <c r="K6078" s="90" t="s">
        <v>1963</v>
      </c>
      <c r="L6078" s="90" t="s">
        <v>184</v>
      </c>
      <c r="M6078" s="90"/>
    </row>
    <row r="6079" spans="1:13" x14ac:dyDescent="0.2">
      <c r="A6079" s="116">
        <v>2776</v>
      </c>
      <c r="B6079" s="90" t="s">
        <v>10851</v>
      </c>
      <c r="C6079" s="90" t="s">
        <v>22</v>
      </c>
      <c r="D6079" s="90" t="s">
        <v>25</v>
      </c>
      <c r="E6079" s="90" t="s">
        <v>2833</v>
      </c>
      <c r="F6079" s="90" t="s">
        <v>7804</v>
      </c>
      <c r="G6079" s="90" t="s">
        <v>19463</v>
      </c>
      <c r="H6079" s="90" t="s">
        <v>1251</v>
      </c>
      <c r="I6079" s="90" t="s">
        <v>1060</v>
      </c>
      <c r="J6079" s="116">
        <v>353</v>
      </c>
      <c r="K6079" s="90" t="s">
        <v>1963</v>
      </c>
      <c r="L6079" s="90" t="s">
        <v>583</v>
      </c>
      <c r="M6079" s="90"/>
    </row>
    <row r="6080" spans="1:13" x14ac:dyDescent="0.2">
      <c r="A6080" s="116">
        <v>2775</v>
      </c>
      <c r="B6080" s="90" t="s">
        <v>8750</v>
      </c>
      <c r="C6080" s="90" t="s">
        <v>1261</v>
      </c>
      <c r="D6080" s="90" t="s">
        <v>8661</v>
      </c>
      <c r="E6080" s="90" t="s">
        <v>4103</v>
      </c>
      <c r="F6080" s="90" t="s">
        <v>8662</v>
      </c>
      <c r="G6080" s="90" t="s">
        <v>19464</v>
      </c>
      <c r="H6080" s="90" t="s">
        <v>1115</v>
      </c>
      <c r="I6080" s="90" t="s">
        <v>673</v>
      </c>
      <c r="J6080" s="116">
        <v>10202</v>
      </c>
      <c r="K6080" s="90" t="s">
        <v>1963</v>
      </c>
      <c r="L6080" s="90" t="s">
        <v>583</v>
      </c>
      <c r="M6080" s="90"/>
    </row>
    <row r="6081" spans="1:13" x14ac:dyDescent="0.2">
      <c r="A6081" s="116">
        <v>2768</v>
      </c>
      <c r="B6081" s="90" t="s">
        <v>8750</v>
      </c>
      <c r="C6081" s="90" t="s">
        <v>7805</v>
      </c>
      <c r="D6081" s="90" t="s">
        <v>998</v>
      </c>
      <c r="E6081" s="90" t="s">
        <v>2320</v>
      </c>
      <c r="F6081" s="90" t="s">
        <v>7806</v>
      </c>
      <c r="G6081" s="90" t="s">
        <v>19465</v>
      </c>
      <c r="H6081" s="90" t="s">
        <v>1115</v>
      </c>
      <c r="I6081" s="90" t="s">
        <v>1197</v>
      </c>
      <c r="J6081" s="116">
        <v>304</v>
      </c>
      <c r="K6081" s="90" t="s">
        <v>1963</v>
      </c>
      <c r="L6081" s="90" t="s">
        <v>591</v>
      </c>
      <c r="M6081" s="90"/>
    </row>
    <row r="6082" spans="1:13" x14ac:dyDescent="0.2">
      <c r="A6082" s="116">
        <v>2748</v>
      </c>
      <c r="B6082" s="90" t="s">
        <v>10851</v>
      </c>
      <c r="C6082" s="90" t="s">
        <v>4119</v>
      </c>
      <c r="D6082" s="90" t="s">
        <v>942</v>
      </c>
      <c r="E6082" s="90" t="s">
        <v>4265</v>
      </c>
      <c r="F6082" s="90" t="s">
        <v>7810</v>
      </c>
      <c r="G6082" s="90" t="s">
        <v>19466</v>
      </c>
      <c r="H6082" s="90" t="s">
        <v>1253</v>
      </c>
      <c r="I6082" s="90" t="s">
        <v>1139</v>
      </c>
      <c r="J6082" s="116">
        <v>52</v>
      </c>
      <c r="K6082" s="90" t="s">
        <v>1963</v>
      </c>
      <c r="L6082" s="90" t="s">
        <v>598</v>
      </c>
      <c r="M6082" s="90"/>
    </row>
    <row r="6083" spans="1:13" x14ac:dyDescent="0.2">
      <c r="A6083" s="116">
        <v>2744</v>
      </c>
      <c r="B6083" s="90" t="s">
        <v>8750</v>
      </c>
      <c r="C6083" s="90" t="s">
        <v>1998</v>
      </c>
      <c r="D6083" s="90" t="s">
        <v>22</v>
      </c>
      <c r="E6083" s="90" t="s">
        <v>3980</v>
      </c>
      <c r="F6083" s="90" t="s">
        <v>7811</v>
      </c>
      <c r="G6083" s="90" t="s">
        <v>19467</v>
      </c>
      <c r="H6083" s="90" t="s">
        <v>1115</v>
      </c>
      <c r="I6083" s="90" t="s">
        <v>1126</v>
      </c>
      <c r="J6083" s="116">
        <v>128</v>
      </c>
      <c r="K6083" s="90" t="s">
        <v>1963</v>
      </c>
      <c r="L6083" s="90" t="s">
        <v>587</v>
      </c>
      <c r="M6083" s="90"/>
    </row>
    <row r="6084" spans="1:13" x14ac:dyDescent="0.2">
      <c r="A6084" s="116">
        <v>2719</v>
      </c>
      <c r="B6084" s="90" t="s">
        <v>8750</v>
      </c>
      <c r="C6084" s="90" t="s">
        <v>942</v>
      </c>
      <c r="D6084" s="90" t="s">
        <v>21</v>
      </c>
      <c r="E6084" s="90" t="s">
        <v>943</v>
      </c>
      <c r="F6084" s="90" t="s">
        <v>7813</v>
      </c>
      <c r="G6084" s="90" t="s">
        <v>19468</v>
      </c>
      <c r="H6084" s="90" t="s">
        <v>1253</v>
      </c>
      <c r="I6084" s="90" t="s">
        <v>941</v>
      </c>
      <c r="J6084" s="116">
        <v>262</v>
      </c>
      <c r="K6084" s="90" t="s">
        <v>1963</v>
      </c>
      <c r="L6084" s="90" t="s">
        <v>587</v>
      </c>
      <c r="M6084" s="90"/>
    </row>
    <row r="6085" spans="1:13" x14ac:dyDescent="0.2">
      <c r="A6085" s="116">
        <v>2697</v>
      </c>
      <c r="B6085" s="90" t="s">
        <v>8750</v>
      </c>
      <c r="C6085" s="90" t="s">
        <v>1626</v>
      </c>
      <c r="D6085" s="90" t="s">
        <v>7817</v>
      </c>
      <c r="E6085" s="90" t="s">
        <v>63</v>
      </c>
      <c r="F6085" s="90" t="s">
        <v>7818</v>
      </c>
      <c r="G6085" s="90" t="s">
        <v>19469</v>
      </c>
      <c r="H6085" s="90" t="s">
        <v>1115</v>
      </c>
      <c r="I6085" s="90" t="s">
        <v>673</v>
      </c>
      <c r="J6085" s="116">
        <v>10202</v>
      </c>
      <c r="K6085" s="90" t="s">
        <v>1963</v>
      </c>
      <c r="L6085" s="90" t="s">
        <v>583</v>
      </c>
      <c r="M6085" s="90"/>
    </row>
    <row r="6086" spans="1:13" x14ac:dyDescent="0.2">
      <c r="A6086" s="116">
        <v>2685</v>
      </c>
      <c r="B6086" s="90" t="s">
        <v>8750</v>
      </c>
      <c r="C6086" s="90" t="s">
        <v>1236</v>
      </c>
      <c r="D6086" s="90" t="s">
        <v>1817</v>
      </c>
      <c r="E6086" s="90" t="s">
        <v>4258</v>
      </c>
      <c r="F6086" s="90" t="s">
        <v>8663</v>
      </c>
      <c r="G6086" s="90" t="s">
        <v>19470</v>
      </c>
      <c r="H6086" s="90" t="s">
        <v>1252</v>
      </c>
      <c r="I6086" s="90" t="s">
        <v>666</v>
      </c>
      <c r="J6086" s="116">
        <v>10219</v>
      </c>
      <c r="K6086" s="90" t="s">
        <v>1963</v>
      </c>
      <c r="L6086" s="90" t="s">
        <v>591</v>
      </c>
      <c r="M6086" s="90"/>
    </row>
    <row r="6087" spans="1:13" x14ac:dyDescent="0.2">
      <c r="A6087" s="116">
        <v>2617</v>
      </c>
      <c r="B6087" s="90" t="s">
        <v>8750</v>
      </c>
      <c r="C6087" s="90" t="s">
        <v>18065</v>
      </c>
      <c r="D6087" s="90" t="s">
        <v>1382</v>
      </c>
      <c r="E6087" s="90" t="s">
        <v>943</v>
      </c>
      <c r="F6087" s="90" t="s">
        <v>7625</v>
      </c>
      <c r="G6087" s="90" t="s">
        <v>19471</v>
      </c>
      <c r="H6087" s="90" t="s">
        <v>1252</v>
      </c>
      <c r="I6087" s="90" t="s">
        <v>1254</v>
      </c>
      <c r="J6087" s="116">
        <v>390</v>
      </c>
      <c r="K6087" s="90" t="s">
        <v>1963</v>
      </c>
      <c r="L6087" s="90" t="s">
        <v>587</v>
      </c>
      <c r="M6087" s="90"/>
    </row>
    <row r="6088" spans="1:13" x14ac:dyDescent="0.2">
      <c r="A6088" s="116">
        <v>2617</v>
      </c>
      <c r="B6088" s="90" t="s">
        <v>8750</v>
      </c>
      <c r="C6088" s="90" t="s">
        <v>18065</v>
      </c>
      <c r="D6088" s="90" t="s">
        <v>1382</v>
      </c>
      <c r="E6088" s="90" t="s">
        <v>943</v>
      </c>
      <c r="F6088" s="90" t="s">
        <v>7625</v>
      </c>
      <c r="G6088" s="90" t="s">
        <v>19472</v>
      </c>
      <c r="H6088" s="90" t="s">
        <v>1253</v>
      </c>
      <c r="I6088" s="90" t="s">
        <v>974</v>
      </c>
      <c r="J6088" s="116">
        <v>538</v>
      </c>
      <c r="K6088" s="90" t="s">
        <v>1963</v>
      </c>
      <c r="L6088" s="90" t="s">
        <v>587</v>
      </c>
      <c r="M6088" s="90"/>
    </row>
    <row r="6089" spans="1:13" x14ac:dyDescent="0.2">
      <c r="A6089" s="116">
        <v>2538</v>
      </c>
      <c r="B6089" s="90" t="s">
        <v>8750</v>
      </c>
      <c r="C6089" s="90" t="s">
        <v>1424</v>
      </c>
      <c r="D6089" s="90" t="s">
        <v>1425</v>
      </c>
      <c r="E6089" s="90" t="s">
        <v>1426</v>
      </c>
      <c r="F6089" s="90" t="s">
        <v>7833</v>
      </c>
      <c r="G6089" s="90" t="s">
        <v>19473</v>
      </c>
      <c r="H6089" s="90" t="s">
        <v>1115</v>
      </c>
      <c r="I6089" s="90" t="s">
        <v>937</v>
      </c>
      <c r="J6089" s="116">
        <v>248</v>
      </c>
      <c r="K6089" s="90" t="s">
        <v>1963</v>
      </c>
      <c r="L6089" s="90" t="s">
        <v>587</v>
      </c>
      <c r="M6089" s="90"/>
    </row>
    <row r="6090" spans="1:13" x14ac:dyDescent="0.2">
      <c r="A6090" s="116">
        <v>2538</v>
      </c>
      <c r="B6090" s="90" t="s">
        <v>8750</v>
      </c>
      <c r="C6090" s="90" t="s">
        <v>1424</v>
      </c>
      <c r="D6090" s="90" t="s">
        <v>1425</v>
      </c>
      <c r="E6090" s="90" t="s">
        <v>1426</v>
      </c>
      <c r="F6090" s="90" t="s">
        <v>7833</v>
      </c>
      <c r="G6090" s="90" t="s">
        <v>19474</v>
      </c>
      <c r="H6090" s="90" t="s">
        <v>1253</v>
      </c>
      <c r="I6090" s="90" t="s">
        <v>937</v>
      </c>
      <c r="J6090" s="116">
        <v>248</v>
      </c>
      <c r="K6090" s="90" t="s">
        <v>1963</v>
      </c>
      <c r="L6090" s="90" t="s">
        <v>587</v>
      </c>
      <c r="M6090" s="90"/>
    </row>
    <row r="6091" spans="1:13" x14ac:dyDescent="0.2">
      <c r="A6091" s="116">
        <v>2531</v>
      </c>
      <c r="B6091" s="90" t="s">
        <v>8750</v>
      </c>
      <c r="C6091" s="90" t="s">
        <v>1816</v>
      </c>
      <c r="D6091" s="90" t="s">
        <v>84</v>
      </c>
      <c r="E6091" s="90" t="s">
        <v>7837</v>
      </c>
      <c r="F6091" s="90" t="s">
        <v>7838</v>
      </c>
      <c r="G6091" s="90" t="s">
        <v>19475</v>
      </c>
      <c r="H6091" s="90" t="s">
        <v>1253</v>
      </c>
      <c r="I6091" s="90" t="s">
        <v>1191</v>
      </c>
      <c r="J6091" s="116">
        <v>446</v>
      </c>
      <c r="K6091" s="90" t="s">
        <v>1963</v>
      </c>
      <c r="L6091" s="90" t="s">
        <v>583</v>
      </c>
      <c r="M6091" s="90"/>
    </row>
    <row r="6092" spans="1:13" x14ac:dyDescent="0.2">
      <c r="A6092" s="116">
        <v>2527</v>
      </c>
      <c r="B6092" s="90" t="s">
        <v>8750</v>
      </c>
      <c r="C6092" s="90" t="s">
        <v>1422</v>
      </c>
      <c r="D6092" s="90" t="s">
        <v>1423</v>
      </c>
      <c r="E6092" s="90" t="s">
        <v>3428</v>
      </c>
      <c r="F6092" s="90" t="s">
        <v>7839</v>
      </c>
      <c r="G6092" s="90" t="s">
        <v>19476</v>
      </c>
      <c r="H6092" s="90" t="s">
        <v>1115</v>
      </c>
      <c r="I6092" s="90" t="s">
        <v>2495</v>
      </c>
      <c r="J6092" s="116">
        <v>10193</v>
      </c>
      <c r="K6092" s="90" t="s">
        <v>1963</v>
      </c>
      <c r="L6092" s="90" t="s">
        <v>588</v>
      </c>
      <c r="M6092" s="90"/>
    </row>
    <row r="6093" spans="1:13" x14ac:dyDescent="0.2">
      <c r="A6093" s="116">
        <v>2527</v>
      </c>
      <c r="B6093" s="90" t="s">
        <v>8750</v>
      </c>
      <c r="C6093" s="90" t="s">
        <v>1422</v>
      </c>
      <c r="D6093" s="90" t="s">
        <v>1423</v>
      </c>
      <c r="E6093" s="90" t="s">
        <v>3428</v>
      </c>
      <c r="F6093" s="90" t="s">
        <v>7839</v>
      </c>
      <c r="G6093" s="90" t="s">
        <v>19477</v>
      </c>
      <c r="H6093" s="90" t="s">
        <v>1253</v>
      </c>
      <c r="I6093" s="90" t="s">
        <v>2495</v>
      </c>
      <c r="J6093" s="116">
        <v>10193</v>
      </c>
      <c r="K6093" s="90" t="s">
        <v>1963</v>
      </c>
      <c r="L6093" s="90" t="s">
        <v>588</v>
      </c>
      <c r="M6093" s="90"/>
    </row>
    <row r="6094" spans="1:13" x14ac:dyDescent="0.2">
      <c r="A6094" s="116">
        <v>2523</v>
      </c>
      <c r="B6094" s="90" t="s">
        <v>10851</v>
      </c>
      <c r="C6094" s="90" t="s">
        <v>3513</v>
      </c>
      <c r="D6094" s="90" t="s">
        <v>22</v>
      </c>
      <c r="E6094" s="90" t="s">
        <v>18086</v>
      </c>
      <c r="F6094" s="90" t="s">
        <v>18087</v>
      </c>
      <c r="G6094" s="90" t="s">
        <v>19478</v>
      </c>
      <c r="H6094" s="90" t="s">
        <v>1115</v>
      </c>
      <c r="I6094" s="90" t="s">
        <v>1123</v>
      </c>
      <c r="J6094" s="116">
        <v>87</v>
      </c>
      <c r="K6094" s="90" t="s">
        <v>1963</v>
      </c>
      <c r="L6094" s="90" t="s">
        <v>627</v>
      </c>
      <c r="M6094" s="90"/>
    </row>
    <row r="6095" spans="1:13" x14ac:dyDescent="0.2">
      <c r="A6095" s="116">
        <v>2512</v>
      </c>
      <c r="B6095" s="90" t="s">
        <v>10851</v>
      </c>
      <c r="C6095" s="90" t="s">
        <v>1315</v>
      </c>
      <c r="D6095" s="90" t="s">
        <v>69</v>
      </c>
      <c r="E6095" s="90" t="s">
        <v>4247</v>
      </c>
      <c r="F6095" s="90" t="s">
        <v>8664</v>
      </c>
      <c r="G6095" s="90" t="s">
        <v>19479</v>
      </c>
      <c r="H6095" s="90" t="s">
        <v>1253</v>
      </c>
      <c r="I6095" s="90" t="s">
        <v>952</v>
      </c>
      <c r="J6095" s="116">
        <v>308</v>
      </c>
      <c r="K6095" s="90" t="s">
        <v>1963</v>
      </c>
      <c r="L6095" s="90" t="s">
        <v>591</v>
      </c>
      <c r="M6095" s="90"/>
    </row>
    <row r="6096" spans="1:13" x14ac:dyDescent="0.2">
      <c r="A6096" s="116">
        <v>2501</v>
      </c>
      <c r="B6096" s="90" t="s">
        <v>8750</v>
      </c>
      <c r="C6096" s="90" t="s">
        <v>7092</v>
      </c>
      <c r="D6096" s="90" t="s">
        <v>4124</v>
      </c>
      <c r="E6096" s="90" t="s">
        <v>6179</v>
      </c>
      <c r="F6096" s="90" t="s">
        <v>7843</v>
      </c>
      <c r="G6096" s="90" t="s">
        <v>19480</v>
      </c>
      <c r="H6096" s="90" t="s">
        <v>1252</v>
      </c>
      <c r="I6096" s="90" t="s">
        <v>1063</v>
      </c>
      <c r="J6096" s="116">
        <v>10445</v>
      </c>
      <c r="K6096" s="90" t="s">
        <v>1963</v>
      </c>
      <c r="L6096" s="90" t="s">
        <v>593</v>
      </c>
      <c r="M6096" s="90"/>
    </row>
    <row r="6097" spans="1:13" x14ac:dyDescent="0.2">
      <c r="A6097" s="116">
        <v>2477</v>
      </c>
      <c r="B6097" s="90" t="s">
        <v>8750</v>
      </c>
      <c r="C6097" s="90" t="s">
        <v>7844</v>
      </c>
      <c r="D6097" s="90" t="s">
        <v>1409</v>
      </c>
      <c r="E6097" s="90" t="s">
        <v>3980</v>
      </c>
      <c r="F6097" s="90" t="s">
        <v>7845</v>
      </c>
      <c r="G6097" s="90" t="s">
        <v>19481</v>
      </c>
      <c r="H6097" s="90" t="s">
        <v>1253</v>
      </c>
      <c r="I6097" s="90" t="s">
        <v>825</v>
      </c>
      <c r="J6097" s="116">
        <v>10402</v>
      </c>
      <c r="K6097" s="90" t="s">
        <v>1963</v>
      </c>
      <c r="L6097" s="90" t="s">
        <v>587</v>
      </c>
      <c r="M6097" s="90"/>
    </row>
    <row r="6098" spans="1:13" x14ac:dyDescent="0.2">
      <c r="A6098" s="116">
        <v>2469</v>
      </c>
      <c r="B6098" s="90" t="s">
        <v>8750</v>
      </c>
      <c r="C6098" s="90" t="s">
        <v>1815</v>
      </c>
      <c r="D6098" s="90" t="s">
        <v>22</v>
      </c>
      <c r="E6098" s="90" t="s">
        <v>4258</v>
      </c>
      <c r="F6098" s="90" t="s">
        <v>7846</v>
      </c>
      <c r="G6098" s="90" t="s">
        <v>19482</v>
      </c>
      <c r="H6098" s="90" t="s">
        <v>1253</v>
      </c>
      <c r="I6098" s="90" t="s">
        <v>1195</v>
      </c>
      <c r="J6098" s="116">
        <v>442</v>
      </c>
      <c r="K6098" s="90" t="s">
        <v>1963</v>
      </c>
      <c r="L6098" s="90" t="s">
        <v>520</v>
      </c>
      <c r="M6098" s="90"/>
    </row>
    <row r="6099" spans="1:13" x14ac:dyDescent="0.2">
      <c r="A6099" s="116">
        <v>2443</v>
      </c>
      <c r="B6099" s="90" t="s">
        <v>8750</v>
      </c>
      <c r="C6099" s="90" t="s">
        <v>1316</v>
      </c>
      <c r="D6099" s="90" t="s">
        <v>84</v>
      </c>
      <c r="E6099" s="90" t="s">
        <v>7002</v>
      </c>
      <c r="F6099" s="90" t="s">
        <v>7848</v>
      </c>
      <c r="G6099" s="90" t="s">
        <v>19483</v>
      </c>
      <c r="H6099" s="90" t="s">
        <v>1253</v>
      </c>
      <c r="I6099" s="90" t="s">
        <v>327</v>
      </c>
      <c r="J6099" s="116">
        <v>504</v>
      </c>
      <c r="K6099" s="90" t="s">
        <v>1963</v>
      </c>
      <c r="L6099" s="90" t="s">
        <v>593</v>
      </c>
      <c r="M6099" s="90"/>
    </row>
    <row r="6100" spans="1:13" x14ac:dyDescent="0.2">
      <c r="A6100" s="116">
        <v>2443</v>
      </c>
      <c r="B6100" s="90" t="s">
        <v>8750</v>
      </c>
      <c r="C6100" s="90" t="s">
        <v>1316</v>
      </c>
      <c r="D6100" s="90" t="s">
        <v>84</v>
      </c>
      <c r="E6100" s="90" t="s">
        <v>7002</v>
      </c>
      <c r="F6100" s="90" t="s">
        <v>7848</v>
      </c>
      <c r="G6100" s="90" t="s">
        <v>19484</v>
      </c>
      <c r="H6100" s="90" t="s">
        <v>1115</v>
      </c>
      <c r="I6100" s="90" t="s">
        <v>327</v>
      </c>
      <c r="J6100" s="116">
        <v>504</v>
      </c>
      <c r="K6100" s="90" t="s">
        <v>1963</v>
      </c>
      <c r="L6100" s="90" t="s">
        <v>593</v>
      </c>
      <c r="M6100" s="90"/>
    </row>
    <row r="6101" spans="1:13" x14ac:dyDescent="0.2">
      <c r="A6101" s="116">
        <v>2385</v>
      </c>
      <c r="B6101" s="90" t="s">
        <v>8750</v>
      </c>
      <c r="C6101" s="90" t="s">
        <v>7861</v>
      </c>
      <c r="D6101" s="90" t="s">
        <v>1296</v>
      </c>
      <c r="E6101" s="90" t="s">
        <v>3581</v>
      </c>
      <c r="F6101" s="90" t="s">
        <v>7862</v>
      </c>
      <c r="G6101" s="90" t="s">
        <v>19485</v>
      </c>
      <c r="H6101" s="90" t="s">
        <v>1115</v>
      </c>
      <c r="I6101" s="90" t="s">
        <v>951</v>
      </c>
      <c r="J6101" s="116">
        <v>305</v>
      </c>
      <c r="K6101" s="90" t="s">
        <v>1963</v>
      </c>
      <c r="L6101" s="90" t="s">
        <v>583</v>
      </c>
      <c r="M6101" s="90"/>
    </row>
    <row r="6102" spans="1:13" x14ac:dyDescent="0.2">
      <c r="A6102" s="116">
        <v>2366</v>
      </c>
      <c r="B6102" s="90" t="s">
        <v>8750</v>
      </c>
      <c r="C6102" s="90" t="s">
        <v>1304</v>
      </c>
      <c r="D6102" s="90" t="s">
        <v>21</v>
      </c>
      <c r="E6102" s="90" t="s">
        <v>943</v>
      </c>
      <c r="F6102" s="90" t="s">
        <v>7867</v>
      </c>
      <c r="G6102" s="90" t="s">
        <v>19486</v>
      </c>
      <c r="H6102" s="90" t="s">
        <v>1253</v>
      </c>
      <c r="I6102" s="90" t="s">
        <v>1137</v>
      </c>
      <c r="J6102" s="116">
        <v>299</v>
      </c>
      <c r="K6102" s="90" t="s">
        <v>1963</v>
      </c>
      <c r="L6102" s="90" t="s">
        <v>587</v>
      </c>
      <c r="M6102" s="90"/>
    </row>
    <row r="6103" spans="1:13" x14ac:dyDescent="0.2">
      <c r="A6103" s="116">
        <v>2341</v>
      </c>
      <c r="B6103" s="90" t="s">
        <v>8750</v>
      </c>
      <c r="C6103" s="90" t="s">
        <v>1421</v>
      </c>
      <c r="D6103" s="90" t="s">
        <v>26</v>
      </c>
      <c r="E6103" s="90" t="s">
        <v>6339</v>
      </c>
      <c r="F6103" s="90" t="s">
        <v>7869</v>
      </c>
      <c r="G6103" s="90" t="s">
        <v>19487</v>
      </c>
      <c r="H6103" s="90" t="s">
        <v>1115</v>
      </c>
      <c r="I6103" s="90" t="s">
        <v>1075</v>
      </c>
      <c r="J6103" s="116">
        <v>17</v>
      </c>
      <c r="K6103" s="90" t="s">
        <v>1963</v>
      </c>
      <c r="L6103" s="90" t="s">
        <v>591</v>
      </c>
      <c r="M6103" s="90"/>
    </row>
    <row r="6104" spans="1:13" x14ac:dyDescent="0.2">
      <c r="A6104" s="116">
        <v>2334</v>
      </c>
      <c r="B6104" s="90" t="s">
        <v>8750</v>
      </c>
      <c r="C6104" s="90" t="s">
        <v>21</v>
      </c>
      <c r="D6104" s="90" t="s">
        <v>6870</v>
      </c>
      <c r="E6104" s="90" t="s">
        <v>32</v>
      </c>
      <c r="F6104" s="90" t="s">
        <v>7873</v>
      </c>
      <c r="G6104" s="90" t="s">
        <v>19488</v>
      </c>
      <c r="H6104" s="90" t="s">
        <v>1115</v>
      </c>
      <c r="I6104" s="90" t="s">
        <v>1193</v>
      </c>
      <c r="J6104" s="116">
        <v>292</v>
      </c>
      <c r="K6104" s="90" t="s">
        <v>1963</v>
      </c>
      <c r="L6104" s="90" t="s">
        <v>587</v>
      </c>
      <c r="M6104" s="90"/>
    </row>
    <row r="6105" spans="1:13" x14ac:dyDescent="0.2">
      <c r="A6105" s="116">
        <v>2326</v>
      </c>
      <c r="B6105" s="90" t="s">
        <v>8750</v>
      </c>
      <c r="C6105" s="90" t="s">
        <v>7874</v>
      </c>
      <c r="D6105" s="90" t="s">
        <v>7875</v>
      </c>
      <c r="E6105" s="90" t="s">
        <v>57</v>
      </c>
      <c r="F6105" s="90" t="s">
        <v>7876</v>
      </c>
      <c r="G6105" s="90" t="s">
        <v>19489</v>
      </c>
      <c r="H6105" s="90" t="s">
        <v>1253</v>
      </c>
      <c r="I6105" s="90" t="s">
        <v>673</v>
      </c>
      <c r="J6105" s="116">
        <v>10202</v>
      </c>
      <c r="K6105" s="90" t="s">
        <v>1963</v>
      </c>
      <c r="L6105" s="90" t="s">
        <v>583</v>
      </c>
      <c r="M6105" s="90"/>
    </row>
    <row r="6106" spans="1:13" x14ac:dyDescent="0.2">
      <c r="A6106" s="116">
        <v>2321</v>
      </c>
      <c r="B6106" s="90" t="s">
        <v>8750</v>
      </c>
      <c r="C6106" s="90" t="s">
        <v>66</v>
      </c>
      <c r="D6106" s="90" t="s">
        <v>21</v>
      </c>
      <c r="E6106" s="90" t="s">
        <v>63</v>
      </c>
      <c r="F6106" s="90" t="s">
        <v>7879</v>
      </c>
      <c r="G6106" s="90" t="s">
        <v>19490</v>
      </c>
      <c r="H6106" s="90" t="s">
        <v>1115</v>
      </c>
      <c r="I6106" s="90" t="s">
        <v>1173</v>
      </c>
      <c r="J6106" s="116">
        <v>10131</v>
      </c>
      <c r="K6106" s="90" t="s">
        <v>1963</v>
      </c>
      <c r="L6106" s="90" t="s">
        <v>185</v>
      </c>
      <c r="M6106" s="90"/>
    </row>
    <row r="6107" spans="1:13" x14ac:dyDescent="0.2">
      <c r="A6107" s="116">
        <v>2321</v>
      </c>
      <c r="B6107" s="90" t="s">
        <v>8750</v>
      </c>
      <c r="C6107" s="90" t="s">
        <v>66</v>
      </c>
      <c r="D6107" s="90" t="s">
        <v>21</v>
      </c>
      <c r="E6107" s="90" t="s">
        <v>63</v>
      </c>
      <c r="F6107" s="90" t="s">
        <v>7879</v>
      </c>
      <c r="G6107" s="90" t="s">
        <v>19491</v>
      </c>
      <c r="H6107" s="90" t="s">
        <v>1252</v>
      </c>
      <c r="I6107" s="90" t="s">
        <v>1173</v>
      </c>
      <c r="J6107" s="116">
        <v>10131</v>
      </c>
      <c r="K6107" s="90" t="s">
        <v>1963</v>
      </c>
      <c r="L6107" s="90" t="s">
        <v>185</v>
      </c>
      <c r="M6107" s="90"/>
    </row>
    <row r="6108" spans="1:13" x14ac:dyDescent="0.2">
      <c r="A6108" s="116">
        <v>2302</v>
      </c>
      <c r="B6108" s="90" t="s">
        <v>8750</v>
      </c>
      <c r="C6108" s="90" t="s">
        <v>1420</v>
      </c>
      <c r="D6108" s="90" t="s">
        <v>982</v>
      </c>
      <c r="E6108" s="90" t="s">
        <v>63</v>
      </c>
      <c r="F6108" s="90" t="s">
        <v>7886</v>
      </c>
      <c r="G6108" s="90" t="s">
        <v>19492</v>
      </c>
      <c r="H6108" s="90" t="s">
        <v>1115</v>
      </c>
      <c r="I6108" s="90" t="s">
        <v>1173</v>
      </c>
      <c r="J6108" s="116">
        <v>10131</v>
      </c>
      <c r="K6108" s="90" t="s">
        <v>1963</v>
      </c>
      <c r="L6108" s="90" t="s">
        <v>185</v>
      </c>
      <c r="M6108" s="90"/>
    </row>
    <row r="6109" spans="1:13" x14ac:dyDescent="0.2">
      <c r="A6109" s="116">
        <v>2302</v>
      </c>
      <c r="B6109" s="90" t="s">
        <v>8750</v>
      </c>
      <c r="C6109" s="90" t="s">
        <v>1420</v>
      </c>
      <c r="D6109" s="90" t="s">
        <v>982</v>
      </c>
      <c r="E6109" s="90" t="s">
        <v>63</v>
      </c>
      <c r="F6109" s="90" t="s">
        <v>7886</v>
      </c>
      <c r="G6109" s="90" t="s">
        <v>19493</v>
      </c>
      <c r="H6109" s="90" t="s">
        <v>1252</v>
      </c>
      <c r="I6109" s="90" t="s">
        <v>1173</v>
      </c>
      <c r="J6109" s="116">
        <v>10131</v>
      </c>
      <c r="K6109" s="90" t="s">
        <v>1963</v>
      </c>
      <c r="L6109" s="90" t="s">
        <v>185</v>
      </c>
      <c r="M6109" s="90"/>
    </row>
    <row r="6110" spans="1:13" x14ac:dyDescent="0.2">
      <c r="A6110" s="116">
        <v>2291</v>
      </c>
      <c r="B6110" s="90" t="s">
        <v>8750</v>
      </c>
      <c r="C6110" s="90" t="s">
        <v>69</v>
      </c>
      <c r="D6110" s="90" t="s">
        <v>1780</v>
      </c>
      <c r="E6110" s="90" t="s">
        <v>2698</v>
      </c>
      <c r="F6110" s="90" t="s">
        <v>7889</v>
      </c>
      <c r="G6110" s="90" t="s">
        <v>19494</v>
      </c>
      <c r="H6110" s="90" t="s">
        <v>1253</v>
      </c>
      <c r="I6110" s="90" t="s">
        <v>1149</v>
      </c>
      <c r="J6110" s="116">
        <v>102</v>
      </c>
      <c r="K6110" s="90" t="s">
        <v>1963</v>
      </c>
      <c r="L6110" s="90" t="s">
        <v>582</v>
      </c>
      <c r="M6110" s="90"/>
    </row>
    <row r="6111" spans="1:13" x14ac:dyDescent="0.2">
      <c r="A6111" s="116">
        <v>2285</v>
      </c>
      <c r="B6111" s="90" t="s">
        <v>8750</v>
      </c>
      <c r="C6111" s="90" t="s">
        <v>1264</v>
      </c>
      <c r="D6111" s="90" t="s">
        <v>53</v>
      </c>
      <c r="E6111" s="90" t="s">
        <v>41</v>
      </c>
      <c r="F6111" s="90" t="s">
        <v>8665</v>
      </c>
      <c r="G6111" s="90" t="s">
        <v>19495</v>
      </c>
      <c r="H6111" s="90" t="s">
        <v>1253</v>
      </c>
      <c r="I6111" s="90" t="s">
        <v>1116</v>
      </c>
      <c r="J6111" s="116">
        <v>343</v>
      </c>
      <c r="K6111" s="90" t="s">
        <v>1963</v>
      </c>
      <c r="L6111" s="90" t="s">
        <v>604</v>
      </c>
      <c r="M6111" s="90"/>
    </row>
    <row r="6112" spans="1:13" x14ac:dyDescent="0.2">
      <c r="A6112" s="116">
        <v>2270</v>
      </c>
      <c r="B6112" s="90" t="s">
        <v>8750</v>
      </c>
      <c r="C6112" s="90" t="s">
        <v>1814</v>
      </c>
      <c r="D6112" s="90" t="s">
        <v>1384</v>
      </c>
      <c r="E6112" s="90" t="s">
        <v>963</v>
      </c>
      <c r="F6112" s="90" t="s">
        <v>7891</v>
      </c>
      <c r="G6112" s="90" t="s">
        <v>19496</v>
      </c>
      <c r="H6112" s="90" t="s">
        <v>1252</v>
      </c>
      <c r="I6112" s="90" t="s">
        <v>967</v>
      </c>
      <c r="J6112" s="116">
        <v>529</v>
      </c>
      <c r="K6112" s="90" t="s">
        <v>1963</v>
      </c>
      <c r="L6112" s="90" t="s">
        <v>812</v>
      </c>
      <c r="M6112" s="90"/>
    </row>
    <row r="6113" spans="1:13" x14ac:dyDescent="0.2">
      <c r="A6113" s="116">
        <v>2244</v>
      </c>
      <c r="B6113" s="90" t="s">
        <v>8750</v>
      </c>
      <c r="C6113" s="90" t="s">
        <v>1268</v>
      </c>
      <c r="D6113" s="90" t="s">
        <v>1418</v>
      </c>
      <c r="E6113" s="90" t="s">
        <v>42</v>
      </c>
      <c r="F6113" s="90" t="s">
        <v>7893</v>
      </c>
      <c r="G6113" s="90" t="s">
        <v>19497</v>
      </c>
      <c r="H6113" s="90" t="s">
        <v>1252</v>
      </c>
      <c r="I6113" s="90" t="s">
        <v>937</v>
      </c>
      <c r="J6113" s="116">
        <v>248</v>
      </c>
      <c r="K6113" s="90" t="s">
        <v>1963</v>
      </c>
      <c r="L6113" s="90" t="s">
        <v>587</v>
      </c>
      <c r="M6113" s="90"/>
    </row>
    <row r="6114" spans="1:13" x14ac:dyDescent="0.2">
      <c r="A6114" s="116">
        <v>2244</v>
      </c>
      <c r="B6114" s="90" t="s">
        <v>8750</v>
      </c>
      <c r="C6114" s="90" t="s">
        <v>1268</v>
      </c>
      <c r="D6114" s="90" t="s">
        <v>1418</v>
      </c>
      <c r="E6114" s="90" t="s">
        <v>42</v>
      </c>
      <c r="F6114" s="90" t="s">
        <v>7893</v>
      </c>
      <c r="G6114" s="90" t="s">
        <v>19498</v>
      </c>
      <c r="H6114" s="90" t="s">
        <v>1115</v>
      </c>
      <c r="I6114" s="90" t="s">
        <v>937</v>
      </c>
      <c r="J6114" s="116">
        <v>248</v>
      </c>
      <c r="K6114" s="90" t="s">
        <v>1963</v>
      </c>
      <c r="L6114" s="90" t="s">
        <v>587</v>
      </c>
      <c r="M6114" s="90"/>
    </row>
    <row r="6115" spans="1:13" x14ac:dyDescent="0.2">
      <c r="A6115" s="116">
        <v>2242</v>
      </c>
      <c r="B6115" s="90" t="s">
        <v>8750</v>
      </c>
      <c r="C6115" s="90" t="s">
        <v>1813</v>
      </c>
      <c r="D6115" s="90" t="s">
        <v>1669</v>
      </c>
      <c r="E6115" s="90" t="s">
        <v>119</v>
      </c>
      <c r="F6115" s="90" t="s">
        <v>8666</v>
      </c>
      <c r="G6115" s="90" t="s">
        <v>19499</v>
      </c>
      <c r="H6115" s="90" t="s">
        <v>1252</v>
      </c>
      <c r="I6115" s="90" t="s">
        <v>1126</v>
      </c>
      <c r="J6115" s="116">
        <v>128</v>
      </c>
      <c r="K6115" s="90" t="s">
        <v>1963</v>
      </c>
      <c r="L6115" s="90" t="s">
        <v>587</v>
      </c>
      <c r="M6115" s="90"/>
    </row>
    <row r="6116" spans="1:13" x14ac:dyDescent="0.2">
      <c r="A6116" s="116">
        <v>2227</v>
      </c>
      <c r="B6116" s="90" t="s">
        <v>8750</v>
      </c>
      <c r="C6116" s="90" t="s">
        <v>25</v>
      </c>
      <c r="D6116" s="90" t="s">
        <v>26</v>
      </c>
      <c r="E6116" s="90" t="s">
        <v>119</v>
      </c>
      <c r="F6116" s="90" t="s">
        <v>8667</v>
      </c>
      <c r="G6116" s="90" t="s">
        <v>19500</v>
      </c>
      <c r="H6116" s="90" t="s">
        <v>1253</v>
      </c>
      <c r="I6116" s="90" t="s">
        <v>948</v>
      </c>
      <c r="J6116" s="116">
        <v>284</v>
      </c>
      <c r="K6116" s="90" t="s">
        <v>1963</v>
      </c>
      <c r="L6116" s="90" t="s">
        <v>588</v>
      </c>
      <c r="M6116" s="90"/>
    </row>
    <row r="6117" spans="1:13" x14ac:dyDescent="0.2">
      <c r="A6117" s="116">
        <v>2225</v>
      </c>
      <c r="B6117" s="90" t="s">
        <v>8750</v>
      </c>
      <c r="C6117" s="90" t="s">
        <v>123</v>
      </c>
      <c r="D6117" s="90" t="s">
        <v>1417</v>
      </c>
      <c r="E6117" s="90" t="s">
        <v>5838</v>
      </c>
      <c r="F6117" s="90" t="s">
        <v>7896</v>
      </c>
      <c r="G6117" s="90" t="s">
        <v>19501</v>
      </c>
      <c r="H6117" s="90" t="s">
        <v>1115</v>
      </c>
      <c r="I6117" s="90" t="s">
        <v>1172</v>
      </c>
      <c r="J6117" s="116">
        <v>729</v>
      </c>
      <c r="K6117" s="90" t="s">
        <v>1963</v>
      </c>
      <c r="L6117" s="90" t="s">
        <v>593</v>
      </c>
      <c r="M6117" s="90"/>
    </row>
    <row r="6118" spans="1:13" x14ac:dyDescent="0.2">
      <c r="A6118" s="116">
        <v>2209</v>
      </c>
      <c r="B6118" s="90" t="s">
        <v>8750</v>
      </c>
      <c r="C6118" s="90" t="s">
        <v>21</v>
      </c>
      <c r="D6118" s="90" t="s">
        <v>31</v>
      </c>
      <c r="E6118" s="90" t="s">
        <v>41</v>
      </c>
      <c r="F6118" s="90" t="s">
        <v>19502</v>
      </c>
      <c r="G6118" s="90" t="s">
        <v>19503</v>
      </c>
      <c r="H6118" s="90" t="s">
        <v>1115</v>
      </c>
      <c r="I6118" s="90" t="s">
        <v>11163</v>
      </c>
      <c r="J6118" s="116">
        <v>10478</v>
      </c>
      <c r="K6118" s="90" t="s">
        <v>1963</v>
      </c>
      <c r="L6118" s="90" t="s">
        <v>587</v>
      </c>
      <c r="M6118" s="90"/>
    </row>
    <row r="6119" spans="1:13" x14ac:dyDescent="0.2">
      <c r="A6119" s="116">
        <v>2194</v>
      </c>
      <c r="B6119" s="90" t="s">
        <v>8750</v>
      </c>
      <c r="C6119" s="90" t="s">
        <v>3079</v>
      </c>
      <c r="D6119" s="90" t="s">
        <v>91</v>
      </c>
      <c r="E6119" s="90" t="s">
        <v>7899</v>
      </c>
      <c r="F6119" s="90" t="s">
        <v>7900</v>
      </c>
      <c r="G6119" s="90" t="s">
        <v>19504</v>
      </c>
      <c r="H6119" s="90" t="s">
        <v>1252</v>
      </c>
      <c r="I6119" s="90" t="s">
        <v>3420</v>
      </c>
      <c r="J6119" s="116">
        <v>10437</v>
      </c>
      <c r="K6119" s="90" t="s">
        <v>1963</v>
      </c>
      <c r="L6119" s="90" t="s">
        <v>520</v>
      </c>
      <c r="M6119" s="90"/>
    </row>
    <row r="6120" spans="1:13" x14ac:dyDescent="0.2">
      <c r="A6120" s="116">
        <v>2179</v>
      </c>
      <c r="B6120" s="90" t="s">
        <v>8750</v>
      </c>
      <c r="C6120" s="90" t="s">
        <v>1413</v>
      </c>
      <c r="D6120" s="90" t="s">
        <v>1414</v>
      </c>
      <c r="E6120" s="90" t="s">
        <v>45</v>
      </c>
      <c r="F6120" s="90" t="s">
        <v>7903</v>
      </c>
      <c r="G6120" s="90" t="s">
        <v>19505</v>
      </c>
      <c r="H6120" s="90" t="s">
        <v>1115</v>
      </c>
      <c r="I6120" s="90" t="s">
        <v>915</v>
      </c>
      <c r="J6120" s="116">
        <v>37</v>
      </c>
      <c r="K6120" s="90" t="s">
        <v>1963</v>
      </c>
      <c r="L6120" s="90" t="s">
        <v>185</v>
      </c>
      <c r="M6120" s="90"/>
    </row>
    <row r="6121" spans="1:13" x14ac:dyDescent="0.2">
      <c r="A6121" s="116">
        <v>2179</v>
      </c>
      <c r="B6121" s="90" t="s">
        <v>8750</v>
      </c>
      <c r="C6121" s="90" t="s">
        <v>1413</v>
      </c>
      <c r="D6121" s="90" t="s">
        <v>1414</v>
      </c>
      <c r="E6121" s="90" t="s">
        <v>45</v>
      </c>
      <c r="F6121" s="90" t="s">
        <v>7903</v>
      </c>
      <c r="G6121" s="90" t="s">
        <v>19506</v>
      </c>
      <c r="H6121" s="90" t="s">
        <v>1252</v>
      </c>
      <c r="I6121" s="90" t="s">
        <v>915</v>
      </c>
      <c r="J6121" s="116">
        <v>37</v>
      </c>
      <c r="K6121" s="90" t="s">
        <v>1963</v>
      </c>
      <c r="L6121" s="90" t="s">
        <v>185</v>
      </c>
      <c r="M6121" s="90"/>
    </row>
    <row r="6122" spans="1:13" x14ac:dyDescent="0.2">
      <c r="A6122" s="116">
        <v>2146</v>
      </c>
      <c r="B6122" s="90" t="s">
        <v>8750</v>
      </c>
      <c r="C6122" s="90" t="s">
        <v>1811</v>
      </c>
      <c r="D6122" s="90" t="s">
        <v>1812</v>
      </c>
      <c r="E6122" s="90" t="s">
        <v>1961</v>
      </c>
      <c r="F6122" s="90" t="s">
        <v>7912</v>
      </c>
      <c r="G6122" s="90" t="s">
        <v>19507</v>
      </c>
      <c r="H6122" s="90" t="s">
        <v>1253</v>
      </c>
      <c r="I6122" s="90" t="s">
        <v>1237</v>
      </c>
      <c r="J6122" s="116">
        <v>195</v>
      </c>
      <c r="K6122" s="90" t="s">
        <v>1963</v>
      </c>
      <c r="L6122" s="90" t="s">
        <v>587</v>
      </c>
      <c r="M6122" s="90"/>
    </row>
    <row r="6123" spans="1:13" x14ac:dyDescent="0.2">
      <c r="A6123" s="116">
        <v>2146</v>
      </c>
      <c r="B6123" s="90" t="s">
        <v>8750</v>
      </c>
      <c r="C6123" s="90" t="s">
        <v>1811</v>
      </c>
      <c r="D6123" s="90" t="s">
        <v>1812</v>
      </c>
      <c r="E6123" s="90" t="s">
        <v>1961</v>
      </c>
      <c r="F6123" s="90" t="s">
        <v>7912</v>
      </c>
      <c r="G6123" s="90" t="s">
        <v>19508</v>
      </c>
      <c r="H6123" s="90" t="s">
        <v>1115</v>
      </c>
      <c r="I6123" s="90" t="s">
        <v>1237</v>
      </c>
      <c r="J6123" s="116">
        <v>195</v>
      </c>
      <c r="K6123" s="90" t="s">
        <v>1963</v>
      </c>
      <c r="L6123" s="90" t="s">
        <v>587</v>
      </c>
      <c r="M6123" s="90"/>
    </row>
    <row r="6124" spans="1:13" x14ac:dyDescent="0.2">
      <c r="A6124" s="116">
        <v>2143</v>
      </c>
      <c r="B6124" s="90" t="s">
        <v>8750</v>
      </c>
      <c r="C6124" s="90" t="s">
        <v>1524</v>
      </c>
      <c r="D6124" s="90" t="s">
        <v>945</v>
      </c>
      <c r="E6124" s="90" t="s">
        <v>44</v>
      </c>
      <c r="F6124" s="90" t="s">
        <v>7913</v>
      </c>
      <c r="G6124" s="90" t="s">
        <v>19509</v>
      </c>
      <c r="H6124" s="90" t="s">
        <v>1115</v>
      </c>
      <c r="I6124" s="90" t="s">
        <v>1170</v>
      </c>
      <c r="J6124" s="116">
        <v>406</v>
      </c>
      <c r="K6124" s="90" t="s">
        <v>1963</v>
      </c>
      <c r="L6124" s="90" t="s">
        <v>587</v>
      </c>
      <c r="M6124" s="90"/>
    </row>
    <row r="6125" spans="1:13" x14ac:dyDescent="0.2">
      <c r="A6125" s="116">
        <v>2137</v>
      </c>
      <c r="B6125" s="90" t="s">
        <v>8750</v>
      </c>
      <c r="C6125" s="90" t="s">
        <v>1409</v>
      </c>
      <c r="D6125" s="90" t="s">
        <v>1410</v>
      </c>
      <c r="E6125" s="90" t="s">
        <v>57</v>
      </c>
      <c r="F6125" s="90" t="s">
        <v>8668</v>
      </c>
      <c r="G6125" s="90" t="s">
        <v>19510</v>
      </c>
      <c r="H6125" s="90" t="s">
        <v>1253</v>
      </c>
      <c r="I6125" s="90" t="s">
        <v>935</v>
      </c>
      <c r="J6125" s="116">
        <v>233</v>
      </c>
      <c r="K6125" s="90" t="s">
        <v>1963</v>
      </c>
      <c r="L6125" s="90" t="s">
        <v>520</v>
      </c>
      <c r="M6125" s="90"/>
    </row>
    <row r="6126" spans="1:13" x14ac:dyDescent="0.2">
      <c r="A6126" s="116">
        <v>2134</v>
      </c>
      <c r="B6126" s="90" t="s">
        <v>8750</v>
      </c>
      <c r="C6126" s="90" t="s">
        <v>1810</v>
      </c>
      <c r="D6126" s="90" t="s">
        <v>19511</v>
      </c>
      <c r="E6126" s="90" t="s">
        <v>79</v>
      </c>
      <c r="F6126" s="90" t="s">
        <v>19512</v>
      </c>
      <c r="G6126" s="90" t="s">
        <v>19513</v>
      </c>
      <c r="H6126" s="90" t="s">
        <v>1253</v>
      </c>
      <c r="I6126" s="90" t="s">
        <v>16045</v>
      </c>
      <c r="J6126" s="116">
        <v>10495</v>
      </c>
      <c r="K6126" s="90" t="s">
        <v>1963</v>
      </c>
      <c r="L6126" s="90" t="s">
        <v>591</v>
      </c>
      <c r="M6126" s="90"/>
    </row>
    <row r="6127" spans="1:13" x14ac:dyDescent="0.2">
      <c r="A6127" s="116">
        <v>2113</v>
      </c>
      <c r="B6127" s="90" t="s">
        <v>8750</v>
      </c>
      <c r="C6127" s="90" t="s">
        <v>140</v>
      </c>
      <c r="D6127" s="90" t="s">
        <v>1809</v>
      </c>
      <c r="E6127" s="90" t="s">
        <v>24</v>
      </c>
      <c r="F6127" s="90" t="s">
        <v>8669</v>
      </c>
      <c r="G6127" s="90" t="s">
        <v>19514</v>
      </c>
      <c r="H6127" s="90" t="s">
        <v>1251</v>
      </c>
      <c r="I6127" s="90" t="s">
        <v>919</v>
      </c>
      <c r="J6127" s="116">
        <v>47</v>
      </c>
      <c r="K6127" s="90" t="s">
        <v>1963</v>
      </c>
      <c r="L6127" s="90" t="s">
        <v>585</v>
      </c>
      <c r="M6127" s="90"/>
    </row>
    <row r="6128" spans="1:13" x14ac:dyDescent="0.2">
      <c r="A6128" s="116">
        <v>2113</v>
      </c>
      <c r="B6128" s="90" t="s">
        <v>8750</v>
      </c>
      <c r="C6128" s="90" t="s">
        <v>140</v>
      </c>
      <c r="D6128" s="90" t="s">
        <v>1809</v>
      </c>
      <c r="E6128" s="90" t="s">
        <v>24</v>
      </c>
      <c r="F6128" s="90" t="s">
        <v>8669</v>
      </c>
      <c r="G6128" s="90" t="s">
        <v>19515</v>
      </c>
      <c r="H6128" s="90" t="s">
        <v>1115</v>
      </c>
      <c r="I6128" s="90" t="s">
        <v>967</v>
      </c>
      <c r="J6128" s="116">
        <v>529</v>
      </c>
      <c r="K6128" s="90" t="s">
        <v>1963</v>
      </c>
      <c r="L6128" s="90" t="s">
        <v>812</v>
      </c>
      <c r="M6128" s="90"/>
    </row>
    <row r="6129" spans="1:13" x14ac:dyDescent="0.2">
      <c r="A6129" s="116">
        <v>2112</v>
      </c>
      <c r="B6129" s="90" t="s">
        <v>8750</v>
      </c>
      <c r="C6129" s="90" t="s">
        <v>7874</v>
      </c>
      <c r="D6129" s="90" t="s">
        <v>7875</v>
      </c>
      <c r="E6129" s="90" t="s">
        <v>7915</v>
      </c>
      <c r="F6129" s="90" t="s">
        <v>7916</v>
      </c>
      <c r="G6129" s="90" t="s">
        <v>19516</v>
      </c>
      <c r="H6129" s="90" t="s">
        <v>1253</v>
      </c>
      <c r="I6129" s="90" t="s">
        <v>1482</v>
      </c>
      <c r="J6129" s="116">
        <v>577</v>
      </c>
      <c r="K6129" s="90" t="s">
        <v>1963</v>
      </c>
      <c r="L6129" s="90" t="s">
        <v>602</v>
      </c>
      <c r="M6129" s="90"/>
    </row>
    <row r="6130" spans="1:13" x14ac:dyDescent="0.2">
      <c r="A6130" s="116">
        <v>2103</v>
      </c>
      <c r="B6130" s="90" t="s">
        <v>10851</v>
      </c>
      <c r="C6130" s="90" t="s">
        <v>102</v>
      </c>
      <c r="D6130" s="90" t="s">
        <v>1808</v>
      </c>
      <c r="E6130" s="90" t="s">
        <v>3082</v>
      </c>
      <c r="F6130" s="90" t="s">
        <v>8670</v>
      </c>
      <c r="G6130" s="90" t="s">
        <v>19517</v>
      </c>
      <c r="H6130" s="90" t="s">
        <v>1253</v>
      </c>
      <c r="I6130" s="90" t="s">
        <v>937</v>
      </c>
      <c r="J6130" s="116">
        <v>248</v>
      </c>
      <c r="K6130" s="90" t="s">
        <v>1963</v>
      </c>
      <c r="L6130" s="90" t="s">
        <v>587</v>
      </c>
      <c r="M6130" s="90"/>
    </row>
    <row r="6131" spans="1:13" x14ac:dyDescent="0.2">
      <c r="A6131" s="116">
        <v>2086</v>
      </c>
      <c r="B6131" s="90" t="s">
        <v>8750</v>
      </c>
      <c r="C6131" s="90" t="s">
        <v>55</v>
      </c>
      <c r="D6131" s="90" t="s">
        <v>66</v>
      </c>
      <c r="E6131" s="90" t="s">
        <v>58</v>
      </c>
      <c r="F6131" s="90" t="s">
        <v>6936</v>
      </c>
      <c r="G6131" s="90" t="s">
        <v>19518</v>
      </c>
      <c r="H6131" s="90" t="s">
        <v>1253</v>
      </c>
      <c r="I6131" s="90" t="s">
        <v>930</v>
      </c>
      <c r="J6131" s="116">
        <v>138</v>
      </c>
      <c r="K6131" s="90" t="s">
        <v>1963</v>
      </c>
      <c r="L6131" s="90" t="s">
        <v>593</v>
      </c>
      <c r="M6131" s="90"/>
    </row>
    <row r="6132" spans="1:13" x14ac:dyDescent="0.2">
      <c r="A6132" s="116">
        <v>2085</v>
      </c>
      <c r="B6132" s="90" t="s">
        <v>8750</v>
      </c>
      <c r="C6132" s="90" t="s">
        <v>25</v>
      </c>
      <c r="D6132" s="90" t="s">
        <v>1408</v>
      </c>
      <c r="E6132" s="90" t="s">
        <v>3022</v>
      </c>
      <c r="F6132" s="90" t="s">
        <v>7923</v>
      </c>
      <c r="G6132" s="90" t="s">
        <v>19519</v>
      </c>
      <c r="H6132" s="90" t="s">
        <v>1115</v>
      </c>
      <c r="I6132" s="90" t="s">
        <v>932</v>
      </c>
      <c r="J6132" s="116">
        <v>165</v>
      </c>
      <c r="K6132" s="90" t="s">
        <v>1963</v>
      </c>
      <c r="L6132" s="90" t="s">
        <v>599</v>
      </c>
      <c r="M6132" s="90"/>
    </row>
    <row r="6133" spans="1:13" x14ac:dyDescent="0.2">
      <c r="A6133" s="116">
        <v>2073</v>
      </c>
      <c r="B6133" s="90" t="s">
        <v>8750</v>
      </c>
      <c r="C6133" s="90" t="s">
        <v>1406</v>
      </c>
      <c r="D6133" s="90" t="s">
        <v>1407</v>
      </c>
      <c r="E6133" s="90" t="s">
        <v>41</v>
      </c>
      <c r="F6133" s="90" t="s">
        <v>7593</v>
      </c>
      <c r="G6133" s="90" t="s">
        <v>19520</v>
      </c>
      <c r="H6133" s="90" t="s">
        <v>1115</v>
      </c>
      <c r="I6133" s="90" t="s">
        <v>929</v>
      </c>
      <c r="J6133" s="116">
        <v>111</v>
      </c>
      <c r="K6133" s="90" t="s">
        <v>1963</v>
      </c>
      <c r="L6133" s="90" t="s">
        <v>598</v>
      </c>
      <c r="M6133" s="90"/>
    </row>
    <row r="6134" spans="1:13" x14ac:dyDescent="0.2">
      <c r="A6134" s="116">
        <v>2064</v>
      </c>
      <c r="B6134" s="90" t="s">
        <v>8750</v>
      </c>
      <c r="C6134" s="90" t="s">
        <v>1737</v>
      </c>
      <c r="D6134" s="90" t="s">
        <v>1807</v>
      </c>
      <c r="E6134" s="90" t="s">
        <v>2001</v>
      </c>
      <c r="F6134" s="90" t="s">
        <v>7924</v>
      </c>
      <c r="G6134" s="90" t="s">
        <v>19521</v>
      </c>
      <c r="H6134" s="90" t="s">
        <v>1252</v>
      </c>
      <c r="I6134" s="90" t="s">
        <v>1187</v>
      </c>
      <c r="J6134" s="116">
        <v>246</v>
      </c>
      <c r="K6134" s="90" t="s">
        <v>1963</v>
      </c>
      <c r="L6134" s="90" t="s">
        <v>587</v>
      </c>
      <c r="M6134" s="90"/>
    </row>
    <row r="6135" spans="1:13" x14ac:dyDescent="0.2">
      <c r="A6135" s="116">
        <v>2046</v>
      </c>
      <c r="B6135" s="90" t="s">
        <v>10851</v>
      </c>
      <c r="C6135" s="90" t="s">
        <v>22</v>
      </c>
      <c r="D6135" s="90" t="s">
        <v>29</v>
      </c>
      <c r="E6135" s="90" t="s">
        <v>1044</v>
      </c>
      <c r="F6135" s="90" t="s">
        <v>7929</v>
      </c>
      <c r="G6135" s="90" t="s">
        <v>19522</v>
      </c>
      <c r="H6135" s="90" t="s">
        <v>1252</v>
      </c>
      <c r="I6135" s="90" t="s">
        <v>1250</v>
      </c>
      <c r="J6135" s="116">
        <v>367</v>
      </c>
      <c r="K6135" s="90" t="s">
        <v>1963</v>
      </c>
      <c r="L6135" s="90" t="s">
        <v>599</v>
      </c>
      <c r="M6135" s="90"/>
    </row>
    <row r="6136" spans="1:13" x14ac:dyDescent="0.2">
      <c r="A6136" s="116">
        <v>2035</v>
      </c>
      <c r="B6136" s="90" t="s">
        <v>8750</v>
      </c>
      <c r="C6136" s="90" t="s">
        <v>1806</v>
      </c>
      <c r="D6136" s="90" t="s">
        <v>1310</v>
      </c>
      <c r="E6136" s="90" t="s">
        <v>7930</v>
      </c>
      <c r="F6136" s="90" t="s">
        <v>7931</v>
      </c>
      <c r="G6136" s="90" t="s">
        <v>19523</v>
      </c>
      <c r="H6136" s="90" t="s">
        <v>1251</v>
      </c>
      <c r="I6136" s="90" t="s">
        <v>1139</v>
      </c>
      <c r="J6136" s="116">
        <v>52</v>
      </c>
      <c r="K6136" s="90" t="s">
        <v>1963</v>
      </c>
      <c r="L6136" s="90" t="s">
        <v>598</v>
      </c>
      <c r="M6136" s="90"/>
    </row>
    <row r="6137" spans="1:13" x14ac:dyDescent="0.2">
      <c r="A6137" s="116">
        <v>2032</v>
      </c>
      <c r="B6137" s="90" t="s">
        <v>8750</v>
      </c>
      <c r="C6137" s="90" t="s">
        <v>1404</v>
      </c>
      <c r="D6137" s="90" t="s">
        <v>1405</v>
      </c>
      <c r="E6137" s="90" t="s">
        <v>3004</v>
      </c>
      <c r="F6137" s="90" t="s">
        <v>7932</v>
      </c>
      <c r="G6137" s="90" t="s">
        <v>19524</v>
      </c>
      <c r="H6137" s="90" t="s">
        <v>1253</v>
      </c>
      <c r="I6137" s="90" t="s">
        <v>1170</v>
      </c>
      <c r="J6137" s="116">
        <v>406</v>
      </c>
      <c r="K6137" s="90" t="s">
        <v>1963</v>
      </c>
      <c r="L6137" s="90" t="s">
        <v>587</v>
      </c>
      <c r="M6137" s="90"/>
    </row>
    <row r="6138" spans="1:13" x14ac:dyDescent="0.2">
      <c r="A6138" s="116">
        <v>2024</v>
      </c>
      <c r="B6138" s="90" t="s">
        <v>8750</v>
      </c>
      <c r="C6138" s="90" t="s">
        <v>1403</v>
      </c>
      <c r="D6138" s="90" t="s">
        <v>917</v>
      </c>
      <c r="E6138" s="90" t="s">
        <v>4656</v>
      </c>
      <c r="F6138" s="90" t="s">
        <v>7502</v>
      </c>
      <c r="G6138" s="90" t="s">
        <v>19525</v>
      </c>
      <c r="H6138" s="90" t="s">
        <v>1115</v>
      </c>
      <c r="I6138" s="90" t="s">
        <v>1170</v>
      </c>
      <c r="J6138" s="116">
        <v>406</v>
      </c>
      <c r="K6138" s="90" t="s">
        <v>1963</v>
      </c>
      <c r="L6138" s="90" t="s">
        <v>587</v>
      </c>
      <c r="M6138" s="90"/>
    </row>
    <row r="6139" spans="1:13" x14ac:dyDescent="0.2">
      <c r="A6139" s="116">
        <v>2024</v>
      </c>
      <c r="B6139" s="90" t="s">
        <v>8750</v>
      </c>
      <c r="C6139" s="90" t="s">
        <v>1403</v>
      </c>
      <c r="D6139" s="90" t="s">
        <v>917</v>
      </c>
      <c r="E6139" s="90" t="s">
        <v>4656</v>
      </c>
      <c r="F6139" s="90" t="s">
        <v>7502</v>
      </c>
      <c r="G6139" s="90" t="s">
        <v>19526</v>
      </c>
      <c r="H6139" s="90" t="s">
        <v>1252</v>
      </c>
      <c r="I6139" s="90" t="s">
        <v>1170</v>
      </c>
      <c r="J6139" s="116">
        <v>406</v>
      </c>
      <c r="K6139" s="90" t="s">
        <v>1963</v>
      </c>
      <c r="L6139" s="90" t="s">
        <v>587</v>
      </c>
      <c r="M6139" s="90"/>
    </row>
    <row r="6140" spans="1:13" x14ac:dyDescent="0.2">
      <c r="A6140" s="116">
        <v>2009</v>
      </c>
      <c r="B6140" s="90" t="s">
        <v>8750</v>
      </c>
      <c r="C6140" s="90" t="s">
        <v>3470</v>
      </c>
      <c r="D6140" s="90" t="s">
        <v>1696</v>
      </c>
      <c r="E6140" s="90" t="s">
        <v>2827</v>
      </c>
      <c r="F6140" s="90" t="s">
        <v>7934</v>
      </c>
      <c r="G6140" s="90" t="s">
        <v>19527</v>
      </c>
      <c r="H6140" s="90" t="s">
        <v>1115</v>
      </c>
      <c r="I6140" s="90" t="s">
        <v>1151</v>
      </c>
      <c r="J6140" s="116">
        <v>104</v>
      </c>
      <c r="K6140" s="90" t="s">
        <v>1963</v>
      </c>
      <c r="L6140" s="90" t="s">
        <v>582</v>
      </c>
      <c r="M6140" s="90"/>
    </row>
    <row r="6141" spans="1:13" x14ac:dyDescent="0.2">
      <c r="A6141" s="116">
        <v>1995</v>
      </c>
      <c r="B6141" s="90" t="s">
        <v>8750</v>
      </c>
      <c r="C6141" s="90" t="s">
        <v>1804</v>
      </c>
      <c r="D6141" s="90" t="s">
        <v>1805</v>
      </c>
      <c r="E6141" s="90" t="s">
        <v>2044</v>
      </c>
      <c r="F6141" s="90" t="s">
        <v>7938</v>
      </c>
      <c r="G6141" s="90" t="s">
        <v>19528</v>
      </c>
      <c r="H6141" s="90" t="s">
        <v>1252</v>
      </c>
      <c r="I6141" s="90" t="s">
        <v>1126</v>
      </c>
      <c r="J6141" s="116">
        <v>128</v>
      </c>
      <c r="K6141" s="90" t="s">
        <v>1963</v>
      </c>
      <c r="L6141" s="90" t="s">
        <v>587</v>
      </c>
      <c r="M6141" s="90"/>
    </row>
    <row r="6142" spans="1:13" x14ac:dyDescent="0.2">
      <c r="A6142" s="116">
        <v>1986</v>
      </c>
      <c r="B6142" s="90" t="s">
        <v>8750</v>
      </c>
      <c r="C6142" s="90" t="s">
        <v>91</v>
      </c>
      <c r="D6142" s="90" t="s">
        <v>1402</v>
      </c>
      <c r="E6142" s="90" t="s">
        <v>41</v>
      </c>
      <c r="F6142" s="90" t="s">
        <v>7940</v>
      </c>
      <c r="G6142" s="90" t="s">
        <v>19529</v>
      </c>
      <c r="H6142" s="90" t="s">
        <v>1253</v>
      </c>
      <c r="I6142" s="90" t="s">
        <v>1169</v>
      </c>
      <c r="J6142" s="116">
        <v>678</v>
      </c>
      <c r="K6142" s="90" t="s">
        <v>1963</v>
      </c>
      <c r="L6142" s="90" t="s">
        <v>586</v>
      </c>
      <c r="M6142" s="90"/>
    </row>
    <row r="6143" spans="1:13" x14ac:dyDescent="0.2">
      <c r="A6143" s="116">
        <v>1986</v>
      </c>
      <c r="B6143" s="90" t="s">
        <v>8750</v>
      </c>
      <c r="C6143" s="90" t="s">
        <v>91</v>
      </c>
      <c r="D6143" s="90" t="s">
        <v>1402</v>
      </c>
      <c r="E6143" s="90" t="s">
        <v>41</v>
      </c>
      <c r="F6143" s="90" t="s">
        <v>7940</v>
      </c>
      <c r="G6143" s="90" t="s">
        <v>19530</v>
      </c>
      <c r="H6143" s="90" t="s">
        <v>1115</v>
      </c>
      <c r="I6143" s="90" t="s">
        <v>1169</v>
      </c>
      <c r="J6143" s="116">
        <v>678</v>
      </c>
      <c r="K6143" s="90" t="s">
        <v>1963</v>
      </c>
      <c r="L6143" s="90" t="s">
        <v>586</v>
      </c>
      <c r="M6143" s="90"/>
    </row>
    <row r="6144" spans="1:13" x14ac:dyDescent="0.2">
      <c r="A6144" s="116">
        <v>1976</v>
      </c>
      <c r="B6144" s="90" t="s">
        <v>8750</v>
      </c>
      <c r="C6144" s="90" t="s">
        <v>7941</v>
      </c>
      <c r="D6144" s="90" t="s">
        <v>7942</v>
      </c>
      <c r="E6144" s="90" t="s">
        <v>18</v>
      </c>
      <c r="F6144" s="90" t="s">
        <v>7943</v>
      </c>
      <c r="G6144" s="90" t="s">
        <v>19531</v>
      </c>
      <c r="H6144" s="90" t="s">
        <v>1115</v>
      </c>
      <c r="I6144" s="90" t="s">
        <v>1246</v>
      </c>
      <c r="J6144" s="116">
        <v>245</v>
      </c>
      <c r="K6144" s="90" t="s">
        <v>1963</v>
      </c>
      <c r="L6144" s="90" t="s">
        <v>588</v>
      </c>
      <c r="M6144" s="90"/>
    </row>
    <row r="6145" spans="1:13" x14ac:dyDescent="0.2">
      <c r="A6145" s="116">
        <v>1966</v>
      </c>
      <c r="B6145" s="90" t="s">
        <v>8750</v>
      </c>
      <c r="C6145" s="90" t="s">
        <v>84</v>
      </c>
      <c r="D6145" s="90" t="s">
        <v>37</v>
      </c>
      <c r="E6145" s="90" t="s">
        <v>4693</v>
      </c>
      <c r="F6145" s="90" t="s">
        <v>7944</v>
      </c>
      <c r="G6145" s="90" t="s">
        <v>19532</v>
      </c>
      <c r="H6145" s="90" t="s">
        <v>1253</v>
      </c>
      <c r="I6145" s="90" t="s">
        <v>944</v>
      </c>
      <c r="J6145" s="116">
        <v>266</v>
      </c>
      <c r="K6145" s="90" t="s">
        <v>1963</v>
      </c>
      <c r="L6145" s="90" t="s">
        <v>583</v>
      </c>
      <c r="M6145" s="90"/>
    </row>
    <row r="6146" spans="1:13" x14ac:dyDescent="0.2">
      <c r="A6146" s="116">
        <v>1965</v>
      </c>
      <c r="B6146" s="90" t="s">
        <v>8750</v>
      </c>
      <c r="C6146" s="90" t="s">
        <v>150</v>
      </c>
      <c r="D6146" s="90" t="s">
        <v>26</v>
      </c>
      <c r="E6146" s="90" t="s">
        <v>7945</v>
      </c>
      <c r="F6146" s="90" t="s">
        <v>7946</v>
      </c>
      <c r="G6146" s="90" t="s">
        <v>19533</v>
      </c>
      <c r="H6146" s="90" t="s">
        <v>1251</v>
      </c>
      <c r="I6146" s="90" t="s">
        <v>4965</v>
      </c>
      <c r="J6146" s="116">
        <v>260</v>
      </c>
      <c r="K6146" s="90" t="s">
        <v>1963</v>
      </c>
      <c r="L6146" s="90" t="s">
        <v>587</v>
      </c>
      <c r="M6146" s="90"/>
    </row>
    <row r="6147" spans="1:13" x14ac:dyDescent="0.2">
      <c r="A6147" s="116">
        <v>1925</v>
      </c>
      <c r="B6147" s="90" t="s">
        <v>8750</v>
      </c>
      <c r="C6147" s="90" t="s">
        <v>914</v>
      </c>
      <c r="D6147" s="90" t="s">
        <v>60</v>
      </c>
      <c r="E6147" s="90" t="s">
        <v>4693</v>
      </c>
      <c r="F6147" s="90" t="s">
        <v>7950</v>
      </c>
      <c r="G6147" s="90" t="s">
        <v>19534</v>
      </c>
      <c r="H6147" s="90" t="s">
        <v>1251</v>
      </c>
      <c r="I6147" s="90" t="s">
        <v>951</v>
      </c>
      <c r="J6147" s="116">
        <v>305</v>
      </c>
      <c r="K6147" s="90" t="s">
        <v>1963</v>
      </c>
      <c r="L6147" s="90" t="s">
        <v>583</v>
      </c>
      <c r="M6147" s="90"/>
    </row>
    <row r="6148" spans="1:13" x14ac:dyDescent="0.2">
      <c r="A6148" s="116">
        <v>1912</v>
      </c>
      <c r="B6148" s="90" t="s">
        <v>8750</v>
      </c>
      <c r="C6148" s="90" t="s">
        <v>22</v>
      </c>
      <c r="D6148" s="90" t="s">
        <v>1416</v>
      </c>
      <c r="E6148" s="90" t="s">
        <v>4258</v>
      </c>
      <c r="F6148" s="90" t="s">
        <v>8671</v>
      </c>
      <c r="G6148" s="90" t="s">
        <v>19535</v>
      </c>
      <c r="H6148" s="90" t="s">
        <v>1251</v>
      </c>
      <c r="I6148" s="90" t="s">
        <v>971</v>
      </c>
      <c r="J6148" s="116">
        <v>10124</v>
      </c>
      <c r="K6148" s="90" t="s">
        <v>1963</v>
      </c>
      <c r="L6148" s="90" t="s">
        <v>583</v>
      </c>
      <c r="M6148" s="90"/>
    </row>
    <row r="6149" spans="1:13" x14ac:dyDescent="0.2">
      <c r="A6149" s="116">
        <v>1908</v>
      </c>
      <c r="B6149" s="90" t="s">
        <v>8750</v>
      </c>
      <c r="C6149" s="90" t="s">
        <v>21</v>
      </c>
      <c r="D6149" s="90" t="s">
        <v>1400</v>
      </c>
      <c r="E6149" s="90" t="s">
        <v>978</v>
      </c>
      <c r="F6149" s="90" t="s">
        <v>8672</v>
      </c>
      <c r="G6149" s="90" t="s">
        <v>19536</v>
      </c>
      <c r="H6149" s="90" t="s">
        <v>1252</v>
      </c>
      <c r="I6149" s="90" t="s">
        <v>1237</v>
      </c>
      <c r="J6149" s="116">
        <v>195</v>
      </c>
      <c r="K6149" s="90" t="s">
        <v>1963</v>
      </c>
      <c r="L6149" s="90" t="s">
        <v>587</v>
      </c>
      <c r="M6149" s="90"/>
    </row>
    <row r="6150" spans="1:13" x14ac:dyDescent="0.2">
      <c r="A6150" s="116">
        <v>1903</v>
      </c>
      <c r="B6150" s="90" t="s">
        <v>10851</v>
      </c>
      <c r="C6150" s="90" t="s">
        <v>1396</v>
      </c>
      <c r="D6150" s="90" t="s">
        <v>1397</v>
      </c>
      <c r="E6150" s="90" t="s">
        <v>2090</v>
      </c>
      <c r="F6150" s="90" t="s">
        <v>7955</v>
      </c>
      <c r="G6150" s="90" t="s">
        <v>19537</v>
      </c>
      <c r="H6150" s="90" t="s">
        <v>1251</v>
      </c>
      <c r="I6150" s="90" t="s">
        <v>1168</v>
      </c>
      <c r="J6150" s="116">
        <v>583</v>
      </c>
      <c r="K6150" s="90" t="s">
        <v>1963</v>
      </c>
      <c r="L6150" s="90" t="s">
        <v>587</v>
      </c>
      <c r="M6150" s="90"/>
    </row>
    <row r="6151" spans="1:13" x14ac:dyDescent="0.2">
      <c r="A6151" s="116">
        <v>1900</v>
      </c>
      <c r="B6151" s="90" t="s">
        <v>8750</v>
      </c>
      <c r="C6151" s="90" t="s">
        <v>1394</v>
      </c>
      <c r="D6151" s="90" t="s">
        <v>1395</v>
      </c>
      <c r="E6151" s="90" t="s">
        <v>6339</v>
      </c>
      <c r="F6151" s="90" t="s">
        <v>7956</v>
      </c>
      <c r="G6151" s="90" t="s">
        <v>19538</v>
      </c>
      <c r="H6151" s="90" t="s">
        <v>1253</v>
      </c>
      <c r="I6151" s="90" t="s">
        <v>1096</v>
      </c>
      <c r="J6151" s="116">
        <v>10136</v>
      </c>
      <c r="K6151" s="90" t="s">
        <v>1963</v>
      </c>
      <c r="L6151" s="90" t="s">
        <v>593</v>
      </c>
      <c r="M6151" s="90"/>
    </row>
    <row r="6152" spans="1:13" x14ac:dyDescent="0.2">
      <c r="A6152" s="116">
        <v>1898</v>
      </c>
      <c r="B6152" s="90" t="s">
        <v>8750</v>
      </c>
      <c r="C6152" s="90" t="s">
        <v>1392</v>
      </c>
      <c r="D6152" s="90" t="s">
        <v>1393</v>
      </c>
      <c r="E6152" s="90" t="s">
        <v>3243</v>
      </c>
      <c r="F6152" s="90" t="s">
        <v>7957</v>
      </c>
      <c r="G6152" s="90" t="s">
        <v>19539</v>
      </c>
      <c r="H6152" s="90" t="s">
        <v>1115</v>
      </c>
      <c r="I6152" s="90" t="s">
        <v>954</v>
      </c>
      <c r="J6152" s="116">
        <v>321</v>
      </c>
      <c r="K6152" s="90" t="s">
        <v>1963</v>
      </c>
      <c r="L6152" s="90" t="s">
        <v>591</v>
      </c>
      <c r="M6152" s="90"/>
    </row>
    <row r="6153" spans="1:13" x14ac:dyDescent="0.2">
      <c r="A6153" s="116">
        <v>1898</v>
      </c>
      <c r="B6153" s="90" t="s">
        <v>8750</v>
      </c>
      <c r="C6153" s="90" t="s">
        <v>1392</v>
      </c>
      <c r="D6153" s="90" t="s">
        <v>1393</v>
      </c>
      <c r="E6153" s="90" t="s">
        <v>3243</v>
      </c>
      <c r="F6153" s="90" t="s">
        <v>7957</v>
      </c>
      <c r="G6153" s="90" t="s">
        <v>19540</v>
      </c>
      <c r="H6153" s="90" t="s">
        <v>1252</v>
      </c>
      <c r="I6153" s="90" t="s">
        <v>954</v>
      </c>
      <c r="J6153" s="116">
        <v>321</v>
      </c>
      <c r="K6153" s="90" t="s">
        <v>1963</v>
      </c>
      <c r="L6153" s="90" t="s">
        <v>591</v>
      </c>
      <c r="M6153" s="90"/>
    </row>
    <row r="6154" spans="1:13" x14ac:dyDescent="0.2">
      <c r="A6154" s="116">
        <v>1883</v>
      </c>
      <c r="B6154" s="90" t="s">
        <v>8750</v>
      </c>
      <c r="C6154" s="90" t="s">
        <v>1390</v>
      </c>
      <c r="D6154" s="90" t="s">
        <v>1391</v>
      </c>
      <c r="E6154" s="90" t="s">
        <v>2242</v>
      </c>
      <c r="F6154" s="90" t="s">
        <v>8673</v>
      </c>
      <c r="G6154" s="90" t="s">
        <v>19541</v>
      </c>
      <c r="H6154" s="90" t="s">
        <v>1251</v>
      </c>
      <c r="I6154" s="90" t="s">
        <v>967</v>
      </c>
      <c r="J6154" s="116">
        <v>529</v>
      </c>
      <c r="K6154" s="90" t="s">
        <v>1963</v>
      </c>
      <c r="L6154" s="90" t="s">
        <v>812</v>
      </c>
      <c r="M6154" s="90"/>
    </row>
    <row r="6155" spans="1:13" x14ac:dyDescent="0.2">
      <c r="A6155" s="116">
        <v>1854</v>
      </c>
      <c r="B6155" s="90" t="s">
        <v>8750</v>
      </c>
      <c r="C6155" s="90" t="s">
        <v>25</v>
      </c>
      <c r="D6155" s="90" t="s">
        <v>5738</v>
      </c>
      <c r="E6155" s="90" t="s">
        <v>124</v>
      </c>
      <c r="F6155" s="90" t="s">
        <v>7961</v>
      </c>
      <c r="G6155" s="90" t="s">
        <v>19542</v>
      </c>
      <c r="H6155" s="90" t="s">
        <v>1115</v>
      </c>
      <c r="I6155" s="90" t="s">
        <v>1152</v>
      </c>
      <c r="J6155" s="116">
        <v>62</v>
      </c>
      <c r="K6155" s="90" t="s">
        <v>1963</v>
      </c>
      <c r="L6155" s="90" t="s">
        <v>588</v>
      </c>
      <c r="M6155" s="90"/>
    </row>
    <row r="6156" spans="1:13" x14ac:dyDescent="0.2">
      <c r="A6156" s="116">
        <v>1831</v>
      </c>
      <c r="B6156" s="90" t="s">
        <v>8750</v>
      </c>
      <c r="C6156" s="90" t="s">
        <v>1139</v>
      </c>
      <c r="D6156" s="90" t="s">
        <v>1387</v>
      </c>
      <c r="E6156" s="90" t="s">
        <v>41</v>
      </c>
      <c r="F6156" s="90" t="s">
        <v>7963</v>
      </c>
      <c r="G6156" s="90" t="s">
        <v>19543</v>
      </c>
      <c r="H6156" s="90" t="s">
        <v>1115</v>
      </c>
      <c r="I6156" s="90" t="s">
        <v>873</v>
      </c>
      <c r="J6156" s="116">
        <v>10427</v>
      </c>
      <c r="K6156" s="90" t="s">
        <v>1963</v>
      </c>
      <c r="L6156" s="90" t="s">
        <v>583</v>
      </c>
      <c r="M6156" s="90"/>
    </row>
    <row r="6157" spans="1:13" x14ac:dyDescent="0.2">
      <c r="A6157" s="116">
        <v>1829</v>
      </c>
      <c r="B6157" s="90" t="s">
        <v>10851</v>
      </c>
      <c r="C6157" s="90" t="s">
        <v>1092</v>
      </c>
      <c r="D6157" s="90" t="s">
        <v>18204</v>
      </c>
      <c r="E6157" s="90" t="s">
        <v>2335</v>
      </c>
      <c r="F6157" s="90" t="s">
        <v>18205</v>
      </c>
      <c r="G6157" s="90" t="s">
        <v>19544</v>
      </c>
      <c r="H6157" s="90" t="s">
        <v>1115</v>
      </c>
      <c r="I6157" s="90" t="s">
        <v>986</v>
      </c>
      <c r="J6157" s="116">
        <v>713</v>
      </c>
      <c r="K6157" s="90" t="s">
        <v>1963</v>
      </c>
      <c r="L6157" s="90" t="s">
        <v>599</v>
      </c>
      <c r="M6157" s="90"/>
    </row>
    <row r="6158" spans="1:13" x14ac:dyDescent="0.2">
      <c r="A6158" s="116">
        <v>1818</v>
      </c>
      <c r="B6158" s="90" t="s">
        <v>10851</v>
      </c>
      <c r="C6158" s="90" t="s">
        <v>115</v>
      </c>
      <c r="D6158" s="90" t="s">
        <v>1386</v>
      </c>
      <c r="E6158" s="90" t="s">
        <v>1077</v>
      </c>
      <c r="F6158" s="90" t="s">
        <v>7965</v>
      </c>
      <c r="G6158" s="90" t="s">
        <v>19545</v>
      </c>
      <c r="H6158" s="90" t="s">
        <v>1252</v>
      </c>
      <c r="I6158" s="90" t="s">
        <v>1166</v>
      </c>
      <c r="J6158" s="116">
        <v>202</v>
      </c>
      <c r="K6158" s="90" t="s">
        <v>1963</v>
      </c>
      <c r="L6158" s="90" t="s">
        <v>520</v>
      </c>
      <c r="M6158" s="90"/>
    </row>
    <row r="6159" spans="1:13" x14ac:dyDescent="0.2">
      <c r="A6159" s="116">
        <v>1818</v>
      </c>
      <c r="B6159" s="90" t="s">
        <v>10851</v>
      </c>
      <c r="C6159" s="90" t="s">
        <v>115</v>
      </c>
      <c r="D6159" s="90" t="s">
        <v>1386</v>
      </c>
      <c r="E6159" s="90" t="s">
        <v>1077</v>
      </c>
      <c r="F6159" s="90" t="s">
        <v>7965</v>
      </c>
      <c r="G6159" s="90" t="s">
        <v>19546</v>
      </c>
      <c r="H6159" s="90" t="s">
        <v>1115</v>
      </c>
      <c r="I6159" s="90" t="s">
        <v>1167</v>
      </c>
      <c r="J6159" s="116">
        <v>682</v>
      </c>
      <c r="K6159" s="90" t="s">
        <v>1963</v>
      </c>
      <c r="L6159" s="90" t="s">
        <v>520</v>
      </c>
      <c r="M6159" s="90"/>
    </row>
    <row r="6160" spans="1:13" x14ac:dyDescent="0.2">
      <c r="A6160" s="116">
        <v>1818</v>
      </c>
      <c r="B6160" s="90" t="s">
        <v>10851</v>
      </c>
      <c r="C6160" s="90" t="s">
        <v>115</v>
      </c>
      <c r="D6160" s="90" t="s">
        <v>1386</v>
      </c>
      <c r="E6160" s="90" t="s">
        <v>1077</v>
      </c>
      <c r="F6160" s="90" t="s">
        <v>7965</v>
      </c>
      <c r="G6160" s="90" t="s">
        <v>19547</v>
      </c>
      <c r="H6160" s="90" t="s">
        <v>1252</v>
      </c>
      <c r="I6160" s="90" t="s">
        <v>1167</v>
      </c>
      <c r="J6160" s="116">
        <v>682</v>
      </c>
      <c r="K6160" s="90" t="s">
        <v>1963</v>
      </c>
      <c r="L6160" s="90" t="s">
        <v>520</v>
      </c>
      <c r="M6160" s="90"/>
    </row>
    <row r="6161" spans="1:13" x14ac:dyDescent="0.2">
      <c r="A6161" s="116">
        <v>1817</v>
      </c>
      <c r="B6161" s="90" t="s">
        <v>8750</v>
      </c>
      <c r="C6161" s="90" t="s">
        <v>46</v>
      </c>
      <c r="D6161" s="90" t="s">
        <v>1803</v>
      </c>
      <c r="E6161" s="90" t="s">
        <v>7966</v>
      </c>
      <c r="F6161" s="90" t="s">
        <v>7965</v>
      </c>
      <c r="G6161" s="90" t="s">
        <v>19548</v>
      </c>
      <c r="H6161" s="90" t="s">
        <v>1251</v>
      </c>
      <c r="I6161" s="90" t="s">
        <v>1207</v>
      </c>
      <c r="J6161" s="116">
        <v>705</v>
      </c>
      <c r="K6161" s="90" t="s">
        <v>1963</v>
      </c>
      <c r="L6161" s="90" t="s">
        <v>593</v>
      </c>
      <c r="M6161" s="90"/>
    </row>
    <row r="6162" spans="1:13" x14ac:dyDescent="0.2">
      <c r="A6162" s="116">
        <v>1812</v>
      </c>
      <c r="B6162" s="90" t="s">
        <v>8750</v>
      </c>
      <c r="C6162" s="90" t="s">
        <v>1385</v>
      </c>
      <c r="D6162" s="90" t="s">
        <v>1385</v>
      </c>
      <c r="E6162" s="90" t="s">
        <v>7967</v>
      </c>
      <c r="F6162" s="90" t="s">
        <v>7968</v>
      </c>
      <c r="G6162" s="90" t="s">
        <v>19549</v>
      </c>
      <c r="H6162" s="90" t="s">
        <v>1115</v>
      </c>
      <c r="I6162" s="90" t="s">
        <v>1166</v>
      </c>
      <c r="J6162" s="116">
        <v>202</v>
      </c>
      <c r="K6162" s="90" t="s">
        <v>1963</v>
      </c>
      <c r="L6162" s="90" t="s">
        <v>520</v>
      </c>
      <c r="M6162" s="90"/>
    </row>
    <row r="6163" spans="1:13" x14ac:dyDescent="0.2">
      <c r="A6163" s="116">
        <v>1812</v>
      </c>
      <c r="B6163" s="90" t="s">
        <v>8750</v>
      </c>
      <c r="C6163" s="90" t="s">
        <v>1385</v>
      </c>
      <c r="D6163" s="90" t="s">
        <v>1385</v>
      </c>
      <c r="E6163" s="90" t="s">
        <v>7967</v>
      </c>
      <c r="F6163" s="90" t="s">
        <v>7968</v>
      </c>
      <c r="G6163" s="90" t="s">
        <v>19550</v>
      </c>
      <c r="H6163" s="90" t="s">
        <v>1251</v>
      </c>
      <c r="I6163" s="90" t="s">
        <v>1167</v>
      </c>
      <c r="J6163" s="116">
        <v>682</v>
      </c>
      <c r="K6163" s="90" t="s">
        <v>1963</v>
      </c>
      <c r="L6163" s="90" t="s">
        <v>520</v>
      </c>
      <c r="M6163" s="90"/>
    </row>
    <row r="6164" spans="1:13" x14ac:dyDescent="0.2">
      <c r="A6164" s="116">
        <v>1800</v>
      </c>
      <c r="B6164" s="90" t="s">
        <v>8750</v>
      </c>
      <c r="C6164" s="90" t="s">
        <v>18212</v>
      </c>
      <c r="D6164" s="90" t="s">
        <v>1525</v>
      </c>
      <c r="E6164" s="90" t="s">
        <v>2151</v>
      </c>
      <c r="F6164" s="90" t="s">
        <v>18213</v>
      </c>
      <c r="G6164" s="90" t="s">
        <v>19551</v>
      </c>
      <c r="H6164" s="90" t="s">
        <v>1253</v>
      </c>
      <c r="I6164" s="90" t="s">
        <v>17563</v>
      </c>
      <c r="J6164" s="116">
        <v>380</v>
      </c>
      <c r="K6164" s="90" t="s">
        <v>1963</v>
      </c>
      <c r="L6164" s="90" t="s">
        <v>585</v>
      </c>
      <c r="M6164" s="90"/>
    </row>
    <row r="6165" spans="1:13" x14ac:dyDescent="0.2">
      <c r="A6165" s="116">
        <v>1792</v>
      </c>
      <c r="B6165" s="90" t="s">
        <v>8750</v>
      </c>
      <c r="C6165" s="90" t="s">
        <v>84</v>
      </c>
      <c r="D6165" s="90" t="s">
        <v>97</v>
      </c>
      <c r="E6165" s="90" t="s">
        <v>6399</v>
      </c>
      <c r="F6165" s="90" t="s">
        <v>7972</v>
      </c>
      <c r="G6165" s="90" t="s">
        <v>19552</v>
      </c>
      <c r="H6165" s="90" t="s">
        <v>1115</v>
      </c>
      <c r="I6165" s="90" t="s">
        <v>1165</v>
      </c>
      <c r="J6165" s="116">
        <v>10084</v>
      </c>
      <c r="K6165" s="90" t="s">
        <v>1963</v>
      </c>
      <c r="L6165" s="90" t="s">
        <v>585</v>
      </c>
      <c r="M6165" s="90"/>
    </row>
    <row r="6166" spans="1:13" x14ac:dyDescent="0.2">
      <c r="A6166" s="116">
        <v>1786</v>
      </c>
      <c r="B6166" s="90" t="s">
        <v>8750</v>
      </c>
      <c r="C6166" s="90" t="s">
        <v>46</v>
      </c>
      <c r="D6166" s="90" t="s">
        <v>29</v>
      </c>
      <c r="E6166" s="90" t="s">
        <v>108</v>
      </c>
      <c r="F6166" s="90" t="s">
        <v>7973</v>
      </c>
      <c r="G6166" s="90" t="s">
        <v>19553</v>
      </c>
      <c r="H6166" s="90" t="s">
        <v>1253</v>
      </c>
      <c r="I6166" s="90" t="s">
        <v>1152</v>
      </c>
      <c r="J6166" s="116">
        <v>62</v>
      </c>
      <c r="K6166" s="90" t="s">
        <v>1963</v>
      </c>
      <c r="L6166" s="90" t="s">
        <v>588</v>
      </c>
      <c r="M6166" s="90"/>
    </row>
    <row r="6167" spans="1:13" x14ac:dyDescent="0.2">
      <c r="A6167" s="116">
        <v>1785</v>
      </c>
      <c r="B6167" s="90" t="s">
        <v>10851</v>
      </c>
      <c r="C6167" s="90" t="s">
        <v>1383</v>
      </c>
      <c r="D6167" s="90" t="s">
        <v>1384</v>
      </c>
      <c r="E6167" s="90" t="s">
        <v>1084</v>
      </c>
      <c r="F6167" s="90" t="s">
        <v>7462</v>
      </c>
      <c r="G6167" s="90" t="s">
        <v>19554</v>
      </c>
      <c r="H6167" s="90" t="s">
        <v>1115</v>
      </c>
      <c r="I6167" s="90" t="s">
        <v>1164</v>
      </c>
      <c r="J6167" s="116">
        <v>643</v>
      </c>
      <c r="K6167" s="90" t="s">
        <v>1963</v>
      </c>
      <c r="L6167" s="90" t="s">
        <v>587</v>
      </c>
      <c r="M6167" s="90"/>
    </row>
    <row r="6168" spans="1:13" x14ac:dyDescent="0.2">
      <c r="A6168" s="116">
        <v>1762</v>
      </c>
      <c r="B6168" s="90" t="s">
        <v>8750</v>
      </c>
      <c r="C6168" s="90" t="s">
        <v>51</v>
      </c>
      <c r="D6168" s="90" t="s">
        <v>26</v>
      </c>
      <c r="E6168" s="90" t="s">
        <v>978</v>
      </c>
      <c r="F6168" s="90" t="s">
        <v>4588</v>
      </c>
      <c r="G6168" s="90" t="s">
        <v>19555</v>
      </c>
      <c r="H6168" s="90" t="s">
        <v>1253</v>
      </c>
      <c r="I6168" s="90" t="s">
        <v>979</v>
      </c>
      <c r="J6168" s="116">
        <v>634</v>
      </c>
      <c r="K6168" s="90" t="s">
        <v>1963</v>
      </c>
      <c r="L6168" s="90" t="s">
        <v>593</v>
      </c>
      <c r="M6168" s="90"/>
    </row>
    <row r="6169" spans="1:13" x14ac:dyDescent="0.2">
      <c r="A6169" s="116">
        <v>1757</v>
      </c>
      <c r="B6169" s="90" t="s">
        <v>8750</v>
      </c>
      <c r="C6169" s="90" t="s">
        <v>56</v>
      </c>
      <c r="D6169" s="90" t="s">
        <v>104</v>
      </c>
      <c r="E6169" s="90" t="s">
        <v>24</v>
      </c>
      <c r="F6169" s="90" t="s">
        <v>4765</v>
      </c>
      <c r="G6169" s="90" t="s">
        <v>19556</v>
      </c>
      <c r="H6169" s="90" t="s">
        <v>1252</v>
      </c>
      <c r="I6169" s="90" t="s">
        <v>967</v>
      </c>
      <c r="J6169" s="116">
        <v>529</v>
      </c>
      <c r="K6169" s="90" t="s">
        <v>1963</v>
      </c>
      <c r="L6169" s="90" t="s">
        <v>812</v>
      </c>
      <c r="M6169" s="90"/>
    </row>
    <row r="6170" spans="1:13" x14ac:dyDescent="0.2">
      <c r="A6170" s="116">
        <v>1746</v>
      </c>
      <c r="B6170" s="90" t="s">
        <v>8750</v>
      </c>
      <c r="C6170" s="90" t="s">
        <v>22</v>
      </c>
      <c r="D6170" s="90" t="s">
        <v>7641</v>
      </c>
      <c r="E6170" s="90" t="s">
        <v>970</v>
      </c>
      <c r="F6170" s="90" t="s">
        <v>7983</v>
      </c>
      <c r="G6170" s="90" t="s">
        <v>19557</v>
      </c>
      <c r="H6170" s="90" t="s">
        <v>1115</v>
      </c>
      <c r="I6170" s="90" t="s">
        <v>1183</v>
      </c>
      <c r="J6170" s="116">
        <v>600</v>
      </c>
      <c r="K6170" s="90" t="s">
        <v>1963</v>
      </c>
      <c r="L6170" s="90" t="s">
        <v>583</v>
      </c>
      <c r="M6170" s="90"/>
    </row>
    <row r="6171" spans="1:13" x14ac:dyDescent="0.2">
      <c r="A6171" s="116">
        <v>1744</v>
      </c>
      <c r="B6171" s="90" t="s">
        <v>8750</v>
      </c>
      <c r="C6171" s="90" t="s">
        <v>1381</v>
      </c>
      <c r="D6171" s="90" t="s">
        <v>1382</v>
      </c>
      <c r="E6171" s="90" t="s">
        <v>3734</v>
      </c>
      <c r="F6171" s="90" t="s">
        <v>8674</v>
      </c>
      <c r="G6171" s="90" t="s">
        <v>19558</v>
      </c>
      <c r="H6171" s="90" t="s">
        <v>1115</v>
      </c>
      <c r="I6171" s="90" t="s">
        <v>1163</v>
      </c>
      <c r="J6171" s="116">
        <v>61</v>
      </c>
      <c r="K6171" s="90" t="s">
        <v>1963</v>
      </c>
      <c r="L6171" s="90" t="s">
        <v>587</v>
      </c>
      <c r="M6171" s="90"/>
    </row>
    <row r="6172" spans="1:13" x14ac:dyDescent="0.2">
      <c r="A6172" s="116">
        <v>1743</v>
      </c>
      <c r="B6172" s="90" t="s">
        <v>8750</v>
      </c>
      <c r="C6172" s="90" t="s">
        <v>84</v>
      </c>
      <c r="D6172" s="90" t="s">
        <v>84</v>
      </c>
      <c r="E6172" s="90" t="s">
        <v>18224</v>
      </c>
      <c r="F6172" s="90" t="s">
        <v>8674</v>
      </c>
      <c r="G6172" s="90" t="s">
        <v>19559</v>
      </c>
      <c r="H6172" s="90" t="s">
        <v>1115</v>
      </c>
      <c r="I6172" s="90" t="s">
        <v>1931</v>
      </c>
      <c r="J6172" s="116">
        <v>10472</v>
      </c>
      <c r="K6172" s="90" t="s">
        <v>1963</v>
      </c>
      <c r="L6172" s="90" t="s">
        <v>593</v>
      </c>
      <c r="M6172" s="90"/>
    </row>
    <row r="6173" spans="1:13" x14ac:dyDescent="0.2">
      <c r="A6173" s="116">
        <v>1729</v>
      </c>
      <c r="B6173" s="90" t="s">
        <v>8750</v>
      </c>
      <c r="C6173" s="90" t="s">
        <v>29</v>
      </c>
      <c r="D6173" s="90" t="s">
        <v>914</v>
      </c>
      <c r="E6173" s="90" t="s">
        <v>2827</v>
      </c>
      <c r="F6173" s="90" t="s">
        <v>8675</v>
      </c>
      <c r="G6173" s="90" t="s">
        <v>19560</v>
      </c>
      <c r="H6173" s="90" t="s">
        <v>1252</v>
      </c>
      <c r="I6173" s="90" t="s">
        <v>967</v>
      </c>
      <c r="J6173" s="116">
        <v>529</v>
      </c>
      <c r="K6173" s="90" t="s">
        <v>1963</v>
      </c>
      <c r="L6173" s="90" t="s">
        <v>812</v>
      </c>
      <c r="M6173" s="90"/>
    </row>
    <row r="6174" spans="1:13" x14ac:dyDescent="0.2">
      <c r="A6174" s="116">
        <v>1725</v>
      </c>
      <c r="B6174" s="90" t="s">
        <v>8750</v>
      </c>
      <c r="C6174" s="90" t="s">
        <v>91</v>
      </c>
      <c r="D6174" s="90" t="s">
        <v>1380</v>
      </c>
      <c r="E6174" s="90" t="s">
        <v>57</v>
      </c>
      <c r="F6174" s="90" t="s">
        <v>7984</v>
      </c>
      <c r="G6174" s="90" t="s">
        <v>19561</v>
      </c>
      <c r="H6174" s="90" t="s">
        <v>1115</v>
      </c>
      <c r="I6174" s="90" t="s">
        <v>1119</v>
      </c>
      <c r="J6174" s="116">
        <v>534</v>
      </c>
      <c r="K6174" s="90" t="s">
        <v>1963</v>
      </c>
      <c r="L6174" s="90" t="s">
        <v>520</v>
      </c>
      <c r="M6174" s="90"/>
    </row>
    <row r="6175" spans="1:13" x14ac:dyDescent="0.2">
      <c r="A6175" s="116">
        <v>1725</v>
      </c>
      <c r="B6175" s="90" t="s">
        <v>8750</v>
      </c>
      <c r="C6175" s="90" t="s">
        <v>91</v>
      </c>
      <c r="D6175" s="90" t="s">
        <v>1380</v>
      </c>
      <c r="E6175" s="90" t="s">
        <v>57</v>
      </c>
      <c r="F6175" s="90" t="s">
        <v>7984</v>
      </c>
      <c r="G6175" s="90" t="s">
        <v>19562</v>
      </c>
      <c r="H6175" s="90" t="s">
        <v>1252</v>
      </c>
      <c r="I6175" s="90" t="s">
        <v>1119</v>
      </c>
      <c r="J6175" s="116">
        <v>534</v>
      </c>
      <c r="K6175" s="90" t="s">
        <v>1963</v>
      </c>
      <c r="L6175" s="90" t="s">
        <v>520</v>
      </c>
      <c r="M6175" s="90"/>
    </row>
    <row r="6176" spans="1:13" x14ac:dyDescent="0.2">
      <c r="A6176" s="116">
        <v>1725</v>
      </c>
      <c r="B6176" s="90" t="s">
        <v>8750</v>
      </c>
      <c r="C6176" s="90" t="s">
        <v>91</v>
      </c>
      <c r="D6176" s="90" t="s">
        <v>1380</v>
      </c>
      <c r="E6176" s="90" t="s">
        <v>57</v>
      </c>
      <c r="F6176" s="90" t="s">
        <v>7984</v>
      </c>
      <c r="G6176" s="90" t="s">
        <v>19563</v>
      </c>
      <c r="H6176" s="90" t="s">
        <v>1252</v>
      </c>
      <c r="I6176" s="90" t="s">
        <v>11920</v>
      </c>
      <c r="J6176" s="116">
        <v>10480</v>
      </c>
      <c r="K6176" s="90" t="s">
        <v>1963</v>
      </c>
      <c r="L6176" s="90" t="s">
        <v>520</v>
      </c>
      <c r="M6176" s="90"/>
    </row>
    <row r="6177" spans="1:13" x14ac:dyDescent="0.2">
      <c r="A6177" s="116">
        <v>1724</v>
      </c>
      <c r="B6177" s="90" t="s">
        <v>8750</v>
      </c>
      <c r="C6177" s="90" t="s">
        <v>51</v>
      </c>
      <c r="D6177" s="90" t="s">
        <v>1378</v>
      </c>
      <c r="E6177" s="90" t="s">
        <v>1379</v>
      </c>
      <c r="F6177" s="90" t="s">
        <v>7984</v>
      </c>
      <c r="G6177" s="90" t="s">
        <v>19564</v>
      </c>
      <c r="H6177" s="90" t="s">
        <v>1115</v>
      </c>
      <c r="I6177" s="90" t="s">
        <v>1096</v>
      </c>
      <c r="J6177" s="116">
        <v>10136</v>
      </c>
      <c r="K6177" s="90" t="s">
        <v>1963</v>
      </c>
      <c r="L6177" s="90" t="s">
        <v>593</v>
      </c>
      <c r="M6177" s="90"/>
    </row>
    <row r="6178" spans="1:13" x14ac:dyDescent="0.2">
      <c r="A6178" s="116">
        <v>1718</v>
      </c>
      <c r="B6178" s="90" t="s">
        <v>8750</v>
      </c>
      <c r="C6178" s="90" t="s">
        <v>1532</v>
      </c>
      <c r="D6178" s="90" t="s">
        <v>1271</v>
      </c>
      <c r="E6178" s="90" t="s">
        <v>2825</v>
      </c>
      <c r="F6178" s="90" t="s">
        <v>7985</v>
      </c>
      <c r="G6178" s="90" t="s">
        <v>19565</v>
      </c>
      <c r="H6178" s="90" t="s">
        <v>1253</v>
      </c>
      <c r="I6178" s="90" t="s">
        <v>1162</v>
      </c>
      <c r="J6178" s="116">
        <v>326</v>
      </c>
      <c r="K6178" s="90" t="s">
        <v>1963</v>
      </c>
      <c r="L6178" s="90" t="s">
        <v>591</v>
      </c>
      <c r="M6178" s="90"/>
    </row>
    <row r="6179" spans="1:13" x14ac:dyDescent="0.2">
      <c r="A6179" s="116">
        <v>1718</v>
      </c>
      <c r="B6179" s="90" t="s">
        <v>8750</v>
      </c>
      <c r="C6179" s="90" t="s">
        <v>1532</v>
      </c>
      <c r="D6179" s="90" t="s">
        <v>1271</v>
      </c>
      <c r="E6179" s="90" t="s">
        <v>2825</v>
      </c>
      <c r="F6179" s="90" t="s">
        <v>7985</v>
      </c>
      <c r="G6179" s="90" t="s">
        <v>19566</v>
      </c>
      <c r="H6179" s="90" t="s">
        <v>1115</v>
      </c>
      <c r="I6179" s="90" t="s">
        <v>1162</v>
      </c>
      <c r="J6179" s="116">
        <v>326</v>
      </c>
      <c r="K6179" s="90" t="s">
        <v>1963</v>
      </c>
      <c r="L6179" s="90" t="s">
        <v>591</v>
      </c>
      <c r="M6179" s="90"/>
    </row>
    <row r="6180" spans="1:13" x14ac:dyDescent="0.2">
      <c r="A6180" s="116">
        <v>1716</v>
      </c>
      <c r="B6180" s="90" t="s">
        <v>8750</v>
      </c>
      <c r="C6180" s="90" t="s">
        <v>86</v>
      </c>
      <c r="D6180" s="90" t="s">
        <v>7841</v>
      </c>
      <c r="E6180" s="90" t="s">
        <v>6211</v>
      </c>
      <c r="F6180" s="90" t="s">
        <v>18231</v>
      </c>
      <c r="G6180" s="90" t="s">
        <v>19567</v>
      </c>
      <c r="H6180" s="90" t="s">
        <v>1115</v>
      </c>
      <c r="I6180" s="90" t="s">
        <v>15830</v>
      </c>
      <c r="J6180" s="116">
        <v>558</v>
      </c>
      <c r="K6180" s="90" t="s">
        <v>1963</v>
      </c>
      <c r="L6180" s="90" t="s">
        <v>583</v>
      </c>
      <c r="M6180" s="90"/>
    </row>
    <row r="6181" spans="1:13" x14ac:dyDescent="0.2">
      <c r="A6181" s="116">
        <v>1716</v>
      </c>
      <c r="B6181" s="90" t="s">
        <v>8750</v>
      </c>
      <c r="C6181" s="90" t="s">
        <v>86</v>
      </c>
      <c r="D6181" s="90" t="s">
        <v>7841</v>
      </c>
      <c r="E6181" s="90" t="s">
        <v>6211</v>
      </c>
      <c r="F6181" s="90" t="s">
        <v>18231</v>
      </c>
      <c r="G6181" s="90" t="s">
        <v>19568</v>
      </c>
      <c r="H6181" s="90" t="s">
        <v>1253</v>
      </c>
      <c r="I6181" s="90" t="s">
        <v>15830</v>
      </c>
      <c r="J6181" s="116">
        <v>558</v>
      </c>
      <c r="K6181" s="90" t="s">
        <v>1963</v>
      </c>
      <c r="L6181" s="90" t="s">
        <v>583</v>
      </c>
      <c r="M6181" s="90"/>
    </row>
    <row r="6182" spans="1:13" x14ac:dyDescent="0.2">
      <c r="A6182" s="116">
        <v>1715</v>
      </c>
      <c r="B6182" s="90" t="s">
        <v>8750</v>
      </c>
      <c r="C6182" s="90" t="s">
        <v>1377</v>
      </c>
      <c r="D6182" s="90" t="s">
        <v>138</v>
      </c>
      <c r="E6182" s="90" t="s">
        <v>7986</v>
      </c>
      <c r="F6182" s="90" t="s">
        <v>7987</v>
      </c>
      <c r="G6182" s="90" t="s">
        <v>19569</v>
      </c>
      <c r="H6182" s="90" t="s">
        <v>1115</v>
      </c>
      <c r="I6182" s="90" t="s">
        <v>1125</v>
      </c>
      <c r="J6182" s="116">
        <v>142</v>
      </c>
      <c r="K6182" s="90" t="s">
        <v>1963</v>
      </c>
      <c r="L6182" s="90" t="s">
        <v>593</v>
      </c>
      <c r="M6182" s="90"/>
    </row>
    <row r="6183" spans="1:13" x14ac:dyDescent="0.2">
      <c r="A6183" s="116">
        <v>1715</v>
      </c>
      <c r="B6183" s="90" t="s">
        <v>8750</v>
      </c>
      <c r="C6183" s="90" t="s">
        <v>1377</v>
      </c>
      <c r="D6183" s="90" t="s">
        <v>138</v>
      </c>
      <c r="E6183" s="90" t="s">
        <v>7986</v>
      </c>
      <c r="F6183" s="90" t="s">
        <v>7987</v>
      </c>
      <c r="G6183" s="90" t="s">
        <v>19570</v>
      </c>
      <c r="H6183" s="90" t="s">
        <v>1253</v>
      </c>
      <c r="I6183" s="90" t="s">
        <v>1125</v>
      </c>
      <c r="J6183" s="116">
        <v>142</v>
      </c>
      <c r="K6183" s="90" t="s">
        <v>1963</v>
      </c>
      <c r="L6183" s="90" t="s">
        <v>593</v>
      </c>
      <c r="M6183" s="90"/>
    </row>
    <row r="6184" spans="1:13" x14ac:dyDescent="0.2">
      <c r="A6184" s="116">
        <v>1713</v>
      </c>
      <c r="B6184" s="90" t="s">
        <v>8750</v>
      </c>
      <c r="C6184" s="90" t="s">
        <v>1376</v>
      </c>
      <c r="D6184" s="90" t="s">
        <v>53</v>
      </c>
      <c r="E6184" s="90" t="s">
        <v>76</v>
      </c>
      <c r="F6184" s="90" t="s">
        <v>8676</v>
      </c>
      <c r="G6184" s="90" t="s">
        <v>19571</v>
      </c>
      <c r="H6184" s="90" t="s">
        <v>1115</v>
      </c>
      <c r="I6184" s="90" t="s">
        <v>908</v>
      </c>
      <c r="J6184" s="116">
        <v>31</v>
      </c>
      <c r="K6184" s="90" t="s">
        <v>1963</v>
      </c>
      <c r="L6184" s="90" t="s">
        <v>591</v>
      </c>
      <c r="M6184" s="90"/>
    </row>
    <row r="6185" spans="1:13" x14ac:dyDescent="0.2">
      <c r="A6185" s="116">
        <v>1711</v>
      </c>
      <c r="B6185" s="90" t="s">
        <v>8750</v>
      </c>
      <c r="C6185" s="90" t="s">
        <v>1355</v>
      </c>
      <c r="D6185" s="90" t="s">
        <v>1356</v>
      </c>
      <c r="E6185" s="90" t="s">
        <v>3209</v>
      </c>
      <c r="F6185" s="90" t="s">
        <v>7990</v>
      </c>
      <c r="G6185" s="90" t="s">
        <v>19572</v>
      </c>
      <c r="H6185" s="90" t="s">
        <v>1252</v>
      </c>
      <c r="I6185" s="90" t="s">
        <v>967</v>
      </c>
      <c r="J6185" s="116">
        <v>529</v>
      </c>
      <c r="K6185" s="90" t="s">
        <v>1963</v>
      </c>
      <c r="L6185" s="90" t="s">
        <v>812</v>
      </c>
      <c r="M6185" s="90"/>
    </row>
    <row r="6186" spans="1:13" x14ac:dyDescent="0.2">
      <c r="A6186" s="116">
        <v>1693</v>
      </c>
      <c r="B6186" s="90" t="s">
        <v>8750</v>
      </c>
      <c r="C6186" s="90" t="s">
        <v>4423</v>
      </c>
      <c r="D6186" s="90" t="s">
        <v>26</v>
      </c>
      <c r="E6186" s="90" t="s">
        <v>64</v>
      </c>
      <c r="F6186" s="90" t="s">
        <v>7996</v>
      </c>
      <c r="G6186" s="90" t="s">
        <v>19573</v>
      </c>
      <c r="H6186" s="90" t="s">
        <v>1115</v>
      </c>
      <c r="I6186" s="90" t="s">
        <v>934</v>
      </c>
      <c r="J6186" s="116">
        <v>193</v>
      </c>
      <c r="K6186" s="90" t="s">
        <v>1963</v>
      </c>
      <c r="L6186" s="90" t="s">
        <v>586</v>
      </c>
      <c r="M6186" s="90"/>
    </row>
    <row r="6187" spans="1:13" x14ac:dyDescent="0.2">
      <c r="A6187" s="116">
        <v>1681</v>
      </c>
      <c r="B6187" s="90" t="s">
        <v>8750</v>
      </c>
      <c r="C6187" s="90" t="s">
        <v>73</v>
      </c>
      <c r="D6187" s="90" t="s">
        <v>66</v>
      </c>
      <c r="E6187" s="90" t="s">
        <v>57</v>
      </c>
      <c r="F6187" s="90" t="s">
        <v>8677</v>
      </c>
      <c r="G6187" s="90" t="s">
        <v>19574</v>
      </c>
      <c r="H6187" s="90" t="s">
        <v>1251</v>
      </c>
      <c r="I6187" s="90" t="s">
        <v>1144</v>
      </c>
      <c r="J6187" s="116">
        <v>51</v>
      </c>
      <c r="K6187" s="90" t="s">
        <v>1963</v>
      </c>
      <c r="L6187" s="90" t="s">
        <v>585</v>
      </c>
      <c r="M6187" s="90"/>
    </row>
    <row r="6188" spans="1:13" x14ac:dyDescent="0.2">
      <c r="A6188" s="116">
        <v>1658</v>
      </c>
      <c r="B6188" s="90" t="s">
        <v>8750</v>
      </c>
      <c r="C6188" s="90" t="s">
        <v>86</v>
      </c>
      <c r="D6188" s="90" t="s">
        <v>1375</v>
      </c>
      <c r="E6188" s="90" t="s">
        <v>72</v>
      </c>
      <c r="F6188" s="90" t="s">
        <v>8678</v>
      </c>
      <c r="G6188" s="90" t="s">
        <v>19575</v>
      </c>
      <c r="H6188" s="90" t="s">
        <v>1115</v>
      </c>
      <c r="I6188" s="90" t="s">
        <v>1193</v>
      </c>
      <c r="J6188" s="116">
        <v>292</v>
      </c>
      <c r="K6188" s="90" t="s">
        <v>1963</v>
      </c>
      <c r="L6188" s="90" t="s">
        <v>587</v>
      </c>
      <c r="M6188" s="90"/>
    </row>
    <row r="6189" spans="1:13" x14ac:dyDescent="0.2">
      <c r="A6189" s="116">
        <v>1658</v>
      </c>
      <c r="B6189" s="90" t="s">
        <v>8750</v>
      </c>
      <c r="C6189" s="90" t="s">
        <v>86</v>
      </c>
      <c r="D6189" s="90" t="s">
        <v>1375</v>
      </c>
      <c r="E6189" s="90" t="s">
        <v>72</v>
      </c>
      <c r="F6189" s="90" t="s">
        <v>8678</v>
      </c>
      <c r="G6189" s="90" t="s">
        <v>19576</v>
      </c>
      <c r="H6189" s="90" t="s">
        <v>1251</v>
      </c>
      <c r="I6189" s="90" t="s">
        <v>1193</v>
      </c>
      <c r="J6189" s="116">
        <v>292</v>
      </c>
      <c r="K6189" s="90" t="s">
        <v>1963</v>
      </c>
      <c r="L6189" s="90" t="s">
        <v>587</v>
      </c>
      <c r="M6189" s="90"/>
    </row>
    <row r="6190" spans="1:13" x14ac:dyDescent="0.2">
      <c r="A6190" s="116">
        <v>1655</v>
      </c>
      <c r="B6190" s="90" t="s">
        <v>8750</v>
      </c>
      <c r="C6190" s="90" t="s">
        <v>1393</v>
      </c>
      <c r="D6190" s="90" t="s">
        <v>1801</v>
      </c>
      <c r="E6190" s="90" t="s">
        <v>970</v>
      </c>
      <c r="F6190" s="90" t="s">
        <v>8000</v>
      </c>
      <c r="G6190" s="90" t="s">
        <v>19577</v>
      </c>
      <c r="H6190" s="90" t="s">
        <v>1252</v>
      </c>
      <c r="I6190" s="90" t="s">
        <v>1188</v>
      </c>
      <c r="J6190" s="116">
        <v>251</v>
      </c>
      <c r="K6190" s="90" t="s">
        <v>1963</v>
      </c>
      <c r="L6190" s="90" t="s">
        <v>587</v>
      </c>
      <c r="M6190" s="90"/>
    </row>
    <row r="6191" spans="1:13" x14ac:dyDescent="0.2">
      <c r="A6191" s="116">
        <v>1651</v>
      </c>
      <c r="B6191" s="90" t="s">
        <v>8750</v>
      </c>
      <c r="C6191" s="90" t="s">
        <v>19578</v>
      </c>
      <c r="D6191" s="90" t="s">
        <v>19578</v>
      </c>
      <c r="E6191" s="90" t="s">
        <v>41</v>
      </c>
      <c r="F6191" s="90" t="s">
        <v>19579</v>
      </c>
      <c r="G6191" s="90" t="s">
        <v>19580</v>
      </c>
      <c r="H6191" s="90" t="s">
        <v>1253</v>
      </c>
      <c r="I6191" s="90" t="s">
        <v>1248</v>
      </c>
      <c r="J6191" s="116">
        <v>349</v>
      </c>
      <c r="K6191" s="90" t="s">
        <v>1963</v>
      </c>
      <c r="L6191" s="90" t="s">
        <v>593</v>
      </c>
      <c r="M6191" s="90"/>
    </row>
    <row r="6192" spans="1:13" x14ac:dyDescent="0.2">
      <c r="A6192" s="116">
        <v>1647</v>
      </c>
      <c r="B6192" s="90" t="s">
        <v>10851</v>
      </c>
      <c r="C6192" s="90" t="s">
        <v>1799</v>
      </c>
      <c r="D6192" s="90" t="s">
        <v>1800</v>
      </c>
      <c r="E6192" s="90" t="s">
        <v>2657</v>
      </c>
      <c r="F6192" s="90" t="s">
        <v>8001</v>
      </c>
      <c r="G6192" s="90" t="s">
        <v>19581</v>
      </c>
      <c r="H6192" s="90" t="s">
        <v>1253</v>
      </c>
      <c r="I6192" s="90" t="s">
        <v>1182</v>
      </c>
      <c r="J6192" s="116">
        <v>10143</v>
      </c>
      <c r="K6192" s="90" t="s">
        <v>1963</v>
      </c>
      <c r="L6192" s="90" t="s">
        <v>587</v>
      </c>
      <c r="M6192" s="90"/>
    </row>
    <row r="6193" spans="1:13" x14ac:dyDescent="0.2">
      <c r="A6193" s="116">
        <v>1640</v>
      </c>
      <c r="B6193" s="90" t="s">
        <v>8750</v>
      </c>
      <c r="C6193" s="90" t="s">
        <v>2330</v>
      </c>
      <c r="D6193" s="90" t="s">
        <v>1720</v>
      </c>
      <c r="E6193" s="90" t="s">
        <v>963</v>
      </c>
      <c r="F6193" s="90" t="s">
        <v>2977</v>
      </c>
      <c r="G6193" s="90" t="s">
        <v>19582</v>
      </c>
      <c r="H6193" s="90" t="s">
        <v>1115</v>
      </c>
      <c r="I6193" s="90" t="s">
        <v>1140</v>
      </c>
      <c r="J6193" s="116">
        <v>10415</v>
      </c>
      <c r="K6193" s="90" t="s">
        <v>1963</v>
      </c>
      <c r="L6193" s="90" t="s">
        <v>520</v>
      </c>
      <c r="M6193" s="90"/>
    </row>
    <row r="6194" spans="1:13" x14ac:dyDescent="0.2">
      <c r="A6194" s="116">
        <v>1595</v>
      </c>
      <c r="B6194" s="90" t="s">
        <v>8750</v>
      </c>
      <c r="C6194" s="90" t="s">
        <v>1797</v>
      </c>
      <c r="D6194" s="90" t="s">
        <v>1798</v>
      </c>
      <c r="E6194" s="90" t="s">
        <v>2747</v>
      </c>
      <c r="F6194" s="90" t="s">
        <v>8679</v>
      </c>
      <c r="G6194" s="90" t="s">
        <v>19583</v>
      </c>
      <c r="H6194" s="90" t="s">
        <v>1252</v>
      </c>
      <c r="I6194" s="90" t="s">
        <v>1228</v>
      </c>
      <c r="J6194" s="116">
        <v>57</v>
      </c>
      <c r="K6194" s="90" t="s">
        <v>1963</v>
      </c>
      <c r="L6194" s="90" t="s">
        <v>184</v>
      </c>
      <c r="M6194" s="90"/>
    </row>
    <row r="6195" spans="1:13" x14ac:dyDescent="0.2">
      <c r="A6195" s="116">
        <v>1589</v>
      </c>
      <c r="B6195" s="90" t="s">
        <v>8750</v>
      </c>
      <c r="C6195" s="90" t="s">
        <v>84</v>
      </c>
      <c r="D6195" s="90" t="s">
        <v>1374</v>
      </c>
      <c r="E6195" s="90" t="s">
        <v>117</v>
      </c>
      <c r="F6195" s="90" t="s">
        <v>8011</v>
      </c>
      <c r="G6195" s="90" t="s">
        <v>19584</v>
      </c>
      <c r="H6195" s="90" t="s">
        <v>1115</v>
      </c>
      <c r="I6195" s="90" t="s">
        <v>1162</v>
      </c>
      <c r="J6195" s="116">
        <v>326</v>
      </c>
      <c r="K6195" s="90" t="s">
        <v>1963</v>
      </c>
      <c r="L6195" s="90" t="s">
        <v>591</v>
      </c>
      <c r="M6195" s="90"/>
    </row>
    <row r="6196" spans="1:13" x14ac:dyDescent="0.2">
      <c r="A6196" s="116">
        <v>1575</v>
      </c>
      <c r="B6196" s="90" t="s">
        <v>8750</v>
      </c>
      <c r="C6196" s="90" t="s">
        <v>26</v>
      </c>
      <c r="D6196" s="90" t="s">
        <v>1373</v>
      </c>
      <c r="E6196" s="90" t="s">
        <v>3819</v>
      </c>
      <c r="F6196" s="90" t="s">
        <v>8014</v>
      </c>
      <c r="G6196" s="90" t="s">
        <v>19585</v>
      </c>
      <c r="H6196" s="90" t="s">
        <v>1115</v>
      </c>
      <c r="I6196" s="90" t="s">
        <v>1080</v>
      </c>
      <c r="J6196" s="116">
        <v>302</v>
      </c>
      <c r="K6196" s="90" t="s">
        <v>1963</v>
      </c>
      <c r="L6196" s="90" t="s">
        <v>585</v>
      </c>
      <c r="M6196" s="90"/>
    </row>
    <row r="6197" spans="1:13" x14ac:dyDescent="0.2">
      <c r="A6197" s="116">
        <v>1573</v>
      </c>
      <c r="B6197" s="90" t="s">
        <v>10851</v>
      </c>
      <c r="C6197" s="90" t="s">
        <v>1371</v>
      </c>
      <c r="D6197" s="90" t="s">
        <v>1372</v>
      </c>
      <c r="E6197" s="90" t="s">
        <v>8015</v>
      </c>
      <c r="F6197" s="90" t="s">
        <v>8016</v>
      </c>
      <c r="G6197" s="90" t="s">
        <v>19586</v>
      </c>
      <c r="H6197" s="90" t="s">
        <v>1252</v>
      </c>
      <c r="I6197" s="90" t="s">
        <v>918</v>
      </c>
      <c r="J6197" s="116">
        <v>41</v>
      </c>
      <c r="K6197" s="90" t="s">
        <v>1963</v>
      </c>
      <c r="L6197" s="90" t="s">
        <v>585</v>
      </c>
      <c r="M6197" s="90"/>
    </row>
    <row r="6198" spans="1:13" x14ac:dyDescent="0.2">
      <c r="A6198" s="116">
        <v>1572</v>
      </c>
      <c r="B6198" s="90" t="s">
        <v>8750</v>
      </c>
      <c r="C6198" s="90" t="s">
        <v>1369</v>
      </c>
      <c r="D6198" s="90" t="s">
        <v>1370</v>
      </c>
      <c r="E6198" s="90" t="s">
        <v>114</v>
      </c>
      <c r="F6198" s="90" t="s">
        <v>8017</v>
      </c>
      <c r="G6198" s="90" t="s">
        <v>19587</v>
      </c>
      <c r="H6198" s="90" t="s">
        <v>1115</v>
      </c>
      <c r="I6198" s="90" t="s">
        <v>1151</v>
      </c>
      <c r="J6198" s="116">
        <v>104</v>
      </c>
      <c r="K6198" s="90" t="s">
        <v>1963</v>
      </c>
      <c r="L6198" s="90" t="s">
        <v>582</v>
      </c>
      <c r="M6198" s="90"/>
    </row>
    <row r="6199" spans="1:13" x14ac:dyDescent="0.2">
      <c r="A6199" s="116">
        <v>1558</v>
      </c>
      <c r="B6199" s="90" t="s">
        <v>8750</v>
      </c>
      <c r="C6199" s="90" t="s">
        <v>114</v>
      </c>
      <c r="D6199" s="90" t="s">
        <v>46</v>
      </c>
      <c r="E6199" s="90" t="s">
        <v>2873</v>
      </c>
      <c r="F6199" s="90" t="s">
        <v>8018</v>
      </c>
      <c r="G6199" s="90" t="s">
        <v>19588</v>
      </c>
      <c r="H6199" s="90" t="s">
        <v>1115</v>
      </c>
      <c r="I6199" s="90" t="s">
        <v>1161</v>
      </c>
      <c r="J6199" s="116">
        <v>10129</v>
      </c>
      <c r="K6199" s="90" t="s">
        <v>1963</v>
      </c>
      <c r="L6199" s="90" t="s">
        <v>598</v>
      </c>
      <c r="M6199" s="90"/>
    </row>
    <row r="6200" spans="1:13" x14ac:dyDescent="0.2">
      <c r="A6200" s="116">
        <v>1558</v>
      </c>
      <c r="B6200" s="90" t="s">
        <v>8750</v>
      </c>
      <c r="C6200" s="90" t="s">
        <v>114</v>
      </c>
      <c r="D6200" s="90" t="s">
        <v>46</v>
      </c>
      <c r="E6200" s="90" t="s">
        <v>2873</v>
      </c>
      <c r="F6200" s="90" t="s">
        <v>8018</v>
      </c>
      <c r="G6200" s="90" t="s">
        <v>19589</v>
      </c>
      <c r="H6200" s="90" t="s">
        <v>1253</v>
      </c>
      <c r="I6200" s="90" t="s">
        <v>1161</v>
      </c>
      <c r="J6200" s="116">
        <v>10129</v>
      </c>
      <c r="K6200" s="90" t="s">
        <v>1963</v>
      </c>
      <c r="L6200" s="90" t="s">
        <v>598</v>
      </c>
      <c r="M6200" s="90"/>
    </row>
    <row r="6201" spans="1:13" x14ac:dyDescent="0.2">
      <c r="A6201" s="116">
        <v>1555</v>
      </c>
      <c r="B6201" s="90" t="s">
        <v>8750</v>
      </c>
      <c r="C6201" s="90" t="s">
        <v>84</v>
      </c>
      <c r="D6201" s="90" t="s">
        <v>1341</v>
      </c>
      <c r="E6201" s="90" t="s">
        <v>41</v>
      </c>
      <c r="F6201" s="90" t="s">
        <v>8020</v>
      </c>
      <c r="G6201" s="90" t="s">
        <v>19590</v>
      </c>
      <c r="H6201" s="90" t="s">
        <v>1251</v>
      </c>
      <c r="I6201" s="90" t="s">
        <v>1163</v>
      </c>
      <c r="J6201" s="116">
        <v>61</v>
      </c>
      <c r="K6201" s="90" t="s">
        <v>1963</v>
      </c>
      <c r="L6201" s="90" t="s">
        <v>587</v>
      </c>
      <c r="M6201" s="90"/>
    </row>
    <row r="6202" spans="1:13" x14ac:dyDescent="0.2">
      <c r="A6202" s="116">
        <v>1537</v>
      </c>
      <c r="B6202" s="90" t="s">
        <v>8750</v>
      </c>
      <c r="C6202" s="90" t="s">
        <v>1793</v>
      </c>
      <c r="D6202" s="90" t="s">
        <v>1794</v>
      </c>
      <c r="E6202" s="90" t="s">
        <v>105</v>
      </c>
      <c r="F6202" s="90" t="s">
        <v>8028</v>
      </c>
      <c r="G6202" s="90" t="s">
        <v>19591</v>
      </c>
      <c r="H6202" s="90" t="s">
        <v>1115</v>
      </c>
      <c r="I6202" s="90" t="s">
        <v>2078</v>
      </c>
      <c r="J6202" s="116">
        <v>10467</v>
      </c>
      <c r="K6202" s="90" t="s">
        <v>1963</v>
      </c>
      <c r="L6202" s="90" t="s">
        <v>599</v>
      </c>
      <c r="M6202" s="90"/>
    </row>
    <row r="6203" spans="1:13" x14ac:dyDescent="0.2">
      <c r="A6203" s="116">
        <v>1537</v>
      </c>
      <c r="B6203" s="90" t="s">
        <v>8750</v>
      </c>
      <c r="C6203" s="90" t="s">
        <v>1793</v>
      </c>
      <c r="D6203" s="90" t="s">
        <v>1794</v>
      </c>
      <c r="E6203" s="90" t="s">
        <v>105</v>
      </c>
      <c r="F6203" s="90" t="s">
        <v>8028</v>
      </c>
      <c r="G6203" s="90" t="s">
        <v>19592</v>
      </c>
      <c r="H6203" s="90" t="s">
        <v>1252</v>
      </c>
      <c r="I6203" s="90" t="s">
        <v>932</v>
      </c>
      <c r="J6203" s="116">
        <v>165</v>
      </c>
      <c r="K6203" s="90" t="s">
        <v>1963</v>
      </c>
      <c r="L6203" s="90" t="s">
        <v>599</v>
      </c>
      <c r="M6203" s="90"/>
    </row>
    <row r="6204" spans="1:13" x14ac:dyDescent="0.2">
      <c r="A6204" s="116">
        <v>1501</v>
      </c>
      <c r="B6204" s="90" t="s">
        <v>8750</v>
      </c>
      <c r="C6204" s="90" t="s">
        <v>1791</v>
      </c>
      <c r="D6204" s="90" t="s">
        <v>1792</v>
      </c>
      <c r="E6204" s="90" t="s">
        <v>963</v>
      </c>
      <c r="F6204" s="90" t="s">
        <v>8038</v>
      </c>
      <c r="G6204" s="90" t="s">
        <v>19593</v>
      </c>
      <c r="H6204" s="90" t="s">
        <v>1253</v>
      </c>
      <c r="I6204" s="90" t="s">
        <v>1208</v>
      </c>
      <c r="J6204" s="116">
        <v>487</v>
      </c>
      <c r="K6204" s="90" t="s">
        <v>1963</v>
      </c>
      <c r="L6204" s="90" t="s">
        <v>520</v>
      </c>
      <c r="M6204" s="90"/>
    </row>
    <row r="6205" spans="1:13" x14ac:dyDescent="0.2">
      <c r="A6205" s="116">
        <v>1460</v>
      </c>
      <c r="B6205" s="90" t="s">
        <v>8750</v>
      </c>
      <c r="C6205" s="90" t="s">
        <v>18283</v>
      </c>
      <c r="D6205" s="90" t="s">
        <v>1790</v>
      </c>
      <c r="E6205" s="90" t="s">
        <v>16662</v>
      </c>
      <c r="F6205" s="90" t="s">
        <v>18284</v>
      </c>
      <c r="G6205" s="90" t="s">
        <v>19594</v>
      </c>
      <c r="H6205" s="90" t="s">
        <v>1253</v>
      </c>
      <c r="I6205" s="90" t="s">
        <v>1931</v>
      </c>
      <c r="J6205" s="116">
        <v>10472</v>
      </c>
      <c r="K6205" s="90" t="s">
        <v>1963</v>
      </c>
      <c r="L6205" s="90" t="s">
        <v>593</v>
      </c>
      <c r="M6205" s="90"/>
    </row>
    <row r="6206" spans="1:13" x14ac:dyDescent="0.2">
      <c r="A6206" s="116">
        <v>1454</v>
      </c>
      <c r="B6206" s="90" t="s">
        <v>8750</v>
      </c>
      <c r="C6206" s="90" t="s">
        <v>112</v>
      </c>
      <c r="D6206" s="90" t="s">
        <v>8680</v>
      </c>
      <c r="E6206" s="90" t="s">
        <v>41</v>
      </c>
      <c r="F6206" s="90" t="s">
        <v>8043</v>
      </c>
      <c r="G6206" s="90" t="s">
        <v>19595</v>
      </c>
      <c r="H6206" s="90" t="s">
        <v>1253</v>
      </c>
      <c r="I6206" s="90" t="s">
        <v>5046</v>
      </c>
      <c r="J6206" s="116">
        <v>10023</v>
      </c>
      <c r="K6206" s="90" t="s">
        <v>1963</v>
      </c>
      <c r="L6206" s="90" t="s">
        <v>520</v>
      </c>
      <c r="M6206" s="90"/>
    </row>
    <row r="6207" spans="1:13" x14ac:dyDescent="0.2">
      <c r="A6207" s="116">
        <v>1444</v>
      </c>
      <c r="B6207" s="90" t="s">
        <v>8750</v>
      </c>
      <c r="C6207" s="90" t="s">
        <v>169</v>
      </c>
      <c r="D6207" s="90" t="s">
        <v>8681</v>
      </c>
      <c r="E6207" s="90" t="s">
        <v>52</v>
      </c>
      <c r="F6207" s="90" t="s">
        <v>5480</v>
      </c>
      <c r="G6207" s="90" t="s">
        <v>19596</v>
      </c>
      <c r="H6207" s="90" t="s">
        <v>1115</v>
      </c>
      <c r="I6207" s="90" t="s">
        <v>1150</v>
      </c>
      <c r="J6207" s="116">
        <v>439</v>
      </c>
      <c r="K6207" s="90" t="s">
        <v>1963</v>
      </c>
      <c r="L6207" s="90" t="s">
        <v>583</v>
      </c>
      <c r="M6207" s="90"/>
    </row>
    <row r="6208" spans="1:13" x14ac:dyDescent="0.2">
      <c r="A6208" s="116">
        <v>1431</v>
      </c>
      <c r="B6208" s="90" t="s">
        <v>8750</v>
      </c>
      <c r="C6208" s="90" t="s">
        <v>21</v>
      </c>
      <c r="D6208" s="90" t="s">
        <v>963</v>
      </c>
      <c r="E6208" s="90" t="s">
        <v>34</v>
      </c>
      <c r="F6208" s="90" t="s">
        <v>8682</v>
      </c>
      <c r="G6208" s="90" t="s">
        <v>19597</v>
      </c>
      <c r="H6208" s="90" t="s">
        <v>1253</v>
      </c>
      <c r="I6208" s="90" t="s">
        <v>1151</v>
      </c>
      <c r="J6208" s="116">
        <v>104</v>
      </c>
      <c r="K6208" s="90" t="s">
        <v>1963</v>
      </c>
      <c r="L6208" s="90" t="s">
        <v>582</v>
      </c>
      <c r="M6208" s="90"/>
    </row>
    <row r="6209" spans="1:13" x14ac:dyDescent="0.2">
      <c r="A6209" s="116">
        <v>1420</v>
      </c>
      <c r="B6209" s="90" t="s">
        <v>8750</v>
      </c>
      <c r="C6209" s="90" t="s">
        <v>22</v>
      </c>
      <c r="D6209" s="90" t="s">
        <v>3020</v>
      </c>
      <c r="E6209" s="90" t="s">
        <v>8053</v>
      </c>
      <c r="F6209" s="90" t="s">
        <v>8054</v>
      </c>
      <c r="G6209" s="90" t="s">
        <v>19598</v>
      </c>
      <c r="H6209" s="90" t="s">
        <v>1115</v>
      </c>
      <c r="I6209" s="90" t="s">
        <v>953</v>
      </c>
      <c r="J6209" s="116">
        <v>309</v>
      </c>
      <c r="K6209" s="90" t="s">
        <v>1963</v>
      </c>
      <c r="L6209" s="90" t="s">
        <v>583</v>
      </c>
      <c r="M6209" s="90"/>
    </row>
    <row r="6210" spans="1:13" x14ac:dyDescent="0.2">
      <c r="A6210" s="116">
        <v>1377</v>
      </c>
      <c r="B6210" s="90" t="s">
        <v>8750</v>
      </c>
      <c r="C6210" s="90" t="s">
        <v>1789</v>
      </c>
      <c r="D6210" s="90" t="s">
        <v>55</v>
      </c>
      <c r="E6210" s="90" t="s">
        <v>75</v>
      </c>
      <c r="F6210" s="90" t="s">
        <v>8683</v>
      </c>
      <c r="G6210" s="90" t="s">
        <v>19599</v>
      </c>
      <c r="H6210" s="90" t="s">
        <v>1252</v>
      </c>
      <c r="I6210" s="90" t="s">
        <v>1218</v>
      </c>
      <c r="J6210" s="116">
        <v>10448</v>
      </c>
      <c r="K6210" s="90" t="s">
        <v>1963</v>
      </c>
      <c r="L6210" s="90" t="s">
        <v>591</v>
      </c>
      <c r="M6210" s="90"/>
    </row>
    <row r="6211" spans="1:13" x14ac:dyDescent="0.2">
      <c r="A6211" s="116">
        <v>1350</v>
      </c>
      <c r="B6211" s="90" t="s">
        <v>8750</v>
      </c>
      <c r="C6211" s="90" t="s">
        <v>60</v>
      </c>
      <c r="D6211" s="90" t="s">
        <v>1660</v>
      </c>
      <c r="E6211" s="90" t="s">
        <v>45</v>
      </c>
      <c r="F6211" s="90" t="s">
        <v>8684</v>
      </c>
      <c r="G6211" s="90" t="s">
        <v>19600</v>
      </c>
      <c r="H6211" s="90" t="s">
        <v>1253</v>
      </c>
      <c r="I6211" s="90" t="s">
        <v>1157</v>
      </c>
      <c r="J6211" s="116">
        <v>535</v>
      </c>
      <c r="K6211" s="90" t="s">
        <v>1963</v>
      </c>
      <c r="L6211" s="90" t="s">
        <v>520</v>
      </c>
      <c r="M6211" s="90"/>
    </row>
    <row r="6212" spans="1:13" x14ac:dyDescent="0.2">
      <c r="A6212" s="116">
        <v>1349</v>
      </c>
      <c r="B6212" s="90" t="s">
        <v>8750</v>
      </c>
      <c r="C6212" s="90" t="s">
        <v>1787</v>
      </c>
      <c r="D6212" s="90" t="s">
        <v>1268</v>
      </c>
      <c r="E6212" s="90" t="s">
        <v>1013</v>
      </c>
      <c r="F6212" s="90" t="s">
        <v>8077</v>
      </c>
      <c r="G6212" s="90" t="s">
        <v>19601</v>
      </c>
      <c r="H6212" s="90" t="s">
        <v>1253</v>
      </c>
      <c r="I6212" s="90" t="s">
        <v>1154</v>
      </c>
      <c r="J6212" s="116">
        <v>256</v>
      </c>
      <c r="K6212" s="90" t="s">
        <v>1963</v>
      </c>
      <c r="L6212" s="90" t="s">
        <v>587</v>
      </c>
      <c r="M6212" s="90"/>
    </row>
    <row r="6213" spans="1:13" x14ac:dyDescent="0.2">
      <c r="A6213" s="116">
        <v>1337</v>
      </c>
      <c r="B6213" s="90" t="s">
        <v>8750</v>
      </c>
      <c r="C6213" s="90" t="s">
        <v>25</v>
      </c>
      <c r="D6213" s="90" t="s">
        <v>1786</v>
      </c>
      <c r="E6213" s="90" t="s">
        <v>1271</v>
      </c>
      <c r="F6213" s="90" t="s">
        <v>3784</v>
      </c>
      <c r="G6213" s="90" t="s">
        <v>19602</v>
      </c>
      <c r="H6213" s="90" t="s">
        <v>1251</v>
      </c>
      <c r="I6213" s="90" t="s">
        <v>1257</v>
      </c>
      <c r="J6213" s="116">
        <v>393</v>
      </c>
      <c r="K6213" s="90" t="s">
        <v>1963</v>
      </c>
      <c r="L6213" s="90" t="s">
        <v>583</v>
      </c>
      <c r="M6213" s="90"/>
    </row>
    <row r="6214" spans="1:13" x14ac:dyDescent="0.2">
      <c r="A6214" s="116">
        <v>1336</v>
      </c>
      <c r="B6214" s="90" t="s">
        <v>8750</v>
      </c>
      <c r="C6214" s="90" t="s">
        <v>1355</v>
      </c>
      <c r="D6214" s="90" t="s">
        <v>1356</v>
      </c>
      <c r="E6214" s="90" t="s">
        <v>148</v>
      </c>
      <c r="F6214" s="90" t="s">
        <v>8083</v>
      </c>
      <c r="G6214" s="90" t="s">
        <v>19603</v>
      </c>
      <c r="H6214" s="90" t="s">
        <v>1115</v>
      </c>
      <c r="I6214" s="90" t="s">
        <v>2681</v>
      </c>
      <c r="J6214" s="116">
        <v>180</v>
      </c>
      <c r="K6214" s="90" t="s">
        <v>1963</v>
      </c>
      <c r="L6214" s="90" t="s">
        <v>591</v>
      </c>
      <c r="M6214" s="90"/>
    </row>
    <row r="6215" spans="1:13" x14ac:dyDescent="0.2">
      <c r="A6215" s="116">
        <v>1334</v>
      </c>
      <c r="B6215" s="90" t="s">
        <v>8750</v>
      </c>
      <c r="C6215" s="90" t="s">
        <v>1364</v>
      </c>
      <c r="D6215" s="90" t="s">
        <v>1365</v>
      </c>
      <c r="E6215" s="90" t="s">
        <v>3004</v>
      </c>
      <c r="F6215" s="90" t="s">
        <v>8685</v>
      </c>
      <c r="G6215" s="90" t="s">
        <v>19604</v>
      </c>
      <c r="H6215" s="90" t="s">
        <v>1115</v>
      </c>
      <c r="I6215" s="90" t="s">
        <v>1126</v>
      </c>
      <c r="J6215" s="116">
        <v>128</v>
      </c>
      <c r="K6215" s="90" t="s">
        <v>1963</v>
      </c>
      <c r="L6215" s="90" t="s">
        <v>587</v>
      </c>
      <c r="M6215" s="90"/>
    </row>
    <row r="6216" spans="1:13" x14ac:dyDescent="0.2">
      <c r="A6216" s="116">
        <v>1331</v>
      </c>
      <c r="B6216" s="90" t="s">
        <v>8750</v>
      </c>
      <c r="C6216" s="90" t="s">
        <v>1784</v>
      </c>
      <c r="D6216" s="90" t="s">
        <v>1785</v>
      </c>
      <c r="E6216" s="90" t="s">
        <v>1426</v>
      </c>
      <c r="F6216" s="90" t="s">
        <v>8085</v>
      </c>
      <c r="G6216" s="90" t="s">
        <v>19605</v>
      </c>
      <c r="H6216" s="90" t="s">
        <v>1252</v>
      </c>
      <c r="I6216" s="90" t="s">
        <v>1164</v>
      </c>
      <c r="J6216" s="116">
        <v>643</v>
      </c>
      <c r="K6216" s="90" t="s">
        <v>1963</v>
      </c>
      <c r="L6216" s="90" t="s">
        <v>587</v>
      </c>
      <c r="M6216" s="90"/>
    </row>
    <row r="6217" spans="1:13" x14ac:dyDescent="0.2">
      <c r="A6217" s="116">
        <v>1330</v>
      </c>
      <c r="B6217" s="90" t="s">
        <v>8750</v>
      </c>
      <c r="C6217" s="90" t="s">
        <v>29</v>
      </c>
      <c r="D6217" s="90" t="s">
        <v>100</v>
      </c>
      <c r="E6217" s="90" t="s">
        <v>50</v>
      </c>
      <c r="F6217" s="90" t="s">
        <v>8086</v>
      </c>
      <c r="G6217" s="90" t="s">
        <v>19606</v>
      </c>
      <c r="H6217" s="90" t="s">
        <v>1115</v>
      </c>
      <c r="I6217" s="90" t="s">
        <v>3640</v>
      </c>
      <c r="J6217" s="116">
        <v>507</v>
      </c>
      <c r="K6217" s="90" t="s">
        <v>1963</v>
      </c>
      <c r="L6217" s="90" t="s">
        <v>602</v>
      </c>
      <c r="M6217" s="90"/>
    </row>
    <row r="6218" spans="1:13" x14ac:dyDescent="0.2">
      <c r="A6218" s="116">
        <v>1328</v>
      </c>
      <c r="B6218" s="90" t="s">
        <v>8750</v>
      </c>
      <c r="C6218" s="90" t="s">
        <v>1362</v>
      </c>
      <c r="D6218" s="90" t="s">
        <v>1363</v>
      </c>
      <c r="E6218" s="90" t="s">
        <v>24</v>
      </c>
      <c r="F6218" s="90" t="s">
        <v>8088</v>
      </c>
      <c r="G6218" s="90" t="s">
        <v>19607</v>
      </c>
      <c r="H6218" s="90" t="s">
        <v>1115</v>
      </c>
      <c r="I6218" s="90" t="s">
        <v>1159</v>
      </c>
      <c r="J6218" s="116">
        <v>259</v>
      </c>
      <c r="K6218" s="90" t="s">
        <v>1963</v>
      </c>
      <c r="L6218" s="90" t="s">
        <v>587</v>
      </c>
      <c r="M6218" s="90"/>
    </row>
    <row r="6219" spans="1:13" x14ac:dyDescent="0.2">
      <c r="A6219" s="116">
        <v>1318</v>
      </c>
      <c r="B6219" s="90" t="s">
        <v>8750</v>
      </c>
      <c r="C6219" s="90" t="s">
        <v>8092</v>
      </c>
      <c r="D6219" s="90" t="s">
        <v>1316</v>
      </c>
      <c r="E6219" s="90" t="s">
        <v>8093</v>
      </c>
      <c r="F6219" s="90" t="s">
        <v>8094</v>
      </c>
      <c r="G6219" s="90" t="s">
        <v>19608</v>
      </c>
      <c r="H6219" s="90" t="s">
        <v>1252</v>
      </c>
      <c r="I6219" s="90" t="s">
        <v>1136</v>
      </c>
      <c r="J6219" s="116">
        <v>291</v>
      </c>
      <c r="K6219" s="90" t="s">
        <v>1963</v>
      </c>
      <c r="L6219" s="90" t="s">
        <v>587</v>
      </c>
      <c r="M6219" s="90"/>
    </row>
    <row r="6220" spans="1:13" x14ac:dyDescent="0.2">
      <c r="A6220" s="116">
        <v>1306</v>
      </c>
      <c r="B6220" s="90" t="s">
        <v>8750</v>
      </c>
      <c r="C6220" s="90" t="s">
        <v>22</v>
      </c>
      <c r="D6220" s="90" t="s">
        <v>1717</v>
      </c>
      <c r="E6220" s="90" t="s">
        <v>2273</v>
      </c>
      <c r="F6220" s="90" t="s">
        <v>8097</v>
      </c>
      <c r="G6220" s="90" t="s">
        <v>19609</v>
      </c>
      <c r="H6220" s="90" t="s">
        <v>1115</v>
      </c>
      <c r="I6220" s="90" t="s">
        <v>4126</v>
      </c>
      <c r="J6220" s="116">
        <v>702</v>
      </c>
      <c r="K6220" s="90" t="s">
        <v>1963</v>
      </c>
      <c r="L6220" s="90" t="s">
        <v>520</v>
      </c>
      <c r="M6220" s="90"/>
    </row>
    <row r="6221" spans="1:13" x14ac:dyDescent="0.2">
      <c r="A6221" s="116">
        <v>1306</v>
      </c>
      <c r="B6221" s="90" t="s">
        <v>8750</v>
      </c>
      <c r="C6221" s="90" t="s">
        <v>22</v>
      </c>
      <c r="D6221" s="90" t="s">
        <v>1717</v>
      </c>
      <c r="E6221" s="90" t="s">
        <v>2273</v>
      </c>
      <c r="F6221" s="90" t="s">
        <v>8097</v>
      </c>
      <c r="G6221" s="90" t="s">
        <v>19610</v>
      </c>
      <c r="H6221" s="90" t="s">
        <v>1253</v>
      </c>
      <c r="I6221" s="90" t="s">
        <v>4126</v>
      </c>
      <c r="J6221" s="116">
        <v>702</v>
      </c>
      <c r="K6221" s="90" t="s">
        <v>1963</v>
      </c>
      <c r="L6221" s="90" t="s">
        <v>520</v>
      </c>
      <c r="M6221" s="90"/>
    </row>
    <row r="6222" spans="1:13" x14ac:dyDescent="0.2">
      <c r="A6222" s="116">
        <v>1304</v>
      </c>
      <c r="B6222" s="90" t="s">
        <v>8750</v>
      </c>
      <c r="C6222" s="90" t="s">
        <v>26</v>
      </c>
      <c r="D6222" s="90" t="s">
        <v>1361</v>
      </c>
      <c r="E6222" s="90" t="s">
        <v>23</v>
      </c>
      <c r="F6222" s="90" t="s">
        <v>8098</v>
      </c>
      <c r="G6222" s="90" t="s">
        <v>19611</v>
      </c>
      <c r="H6222" s="90" t="s">
        <v>1115</v>
      </c>
      <c r="I6222" s="90" t="s">
        <v>951</v>
      </c>
      <c r="J6222" s="116">
        <v>305</v>
      </c>
      <c r="K6222" s="90" t="s">
        <v>1963</v>
      </c>
      <c r="L6222" s="90" t="s">
        <v>583</v>
      </c>
      <c r="M6222" s="90"/>
    </row>
    <row r="6223" spans="1:13" x14ac:dyDescent="0.2">
      <c r="A6223" s="116">
        <v>1300</v>
      </c>
      <c r="B6223" s="90" t="s">
        <v>8750</v>
      </c>
      <c r="C6223" s="90" t="s">
        <v>1360</v>
      </c>
      <c r="D6223" s="90" t="s">
        <v>21</v>
      </c>
      <c r="E6223" s="90" t="s">
        <v>2827</v>
      </c>
      <c r="F6223" s="90" t="s">
        <v>5120</v>
      </c>
      <c r="G6223" s="90" t="s">
        <v>19612</v>
      </c>
      <c r="H6223" s="90" t="s">
        <v>1253</v>
      </c>
      <c r="I6223" s="90" t="s">
        <v>1152</v>
      </c>
      <c r="J6223" s="116">
        <v>62</v>
      </c>
      <c r="K6223" s="90" t="s">
        <v>1963</v>
      </c>
      <c r="L6223" s="90" t="s">
        <v>588</v>
      </c>
      <c r="M6223" s="90"/>
    </row>
    <row r="6224" spans="1:13" x14ac:dyDescent="0.2">
      <c r="A6224" s="116">
        <v>1293</v>
      </c>
      <c r="B6224" s="90" t="s">
        <v>8750</v>
      </c>
      <c r="C6224" s="90" t="s">
        <v>1359</v>
      </c>
      <c r="D6224" s="90" t="s">
        <v>38</v>
      </c>
      <c r="E6224" s="90" t="s">
        <v>4017</v>
      </c>
      <c r="F6224" s="90" t="s">
        <v>8100</v>
      </c>
      <c r="G6224" s="90" t="s">
        <v>19613</v>
      </c>
      <c r="H6224" s="90" t="s">
        <v>1253</v>
      </c>
      <c r="I6224" s="90" t="s">
        <v>939</v>
      </c>
      <c r="J6224" s="116">
        <v>252</v>
      </c>
      <c r="K6224" s="90" t="s">
        <v>1963</v>
      </c>
      <c r="L6224" s="90" t="s">
        <v>587</v>
      </c>
      <c r="M6224" s="90"/>
    </row>
    <row r="6225" spans="1:13" x14ac:dyDescent="0.2">
      <c r="A6225" s="116">
        <v>1293</v>
      </c>
      <c r="B6225" s="90" t="s">
        <v>8750</v>
      </c>
      <c r="C6225" s="90" t="s">
        <v>1359</v>
      </c>
      <c r="D6225" s="90" t="s">
        <v>38</v>
      </c>
      <c r="E6225" s="90" t="s">
        <v>4017</v>
      </c>
      <c r="F6225" s="90" t="s">
        <v>8100</v>
      </c>
      <c r="G6225" s="90" t="s">
        <v>19614</v>
      </c>
      <c r="H6225" s="90" t="s">
        <v>1115</v>
      </c>
      <c r="I6225" s="90" t="s">
        <v>939</v>
      </c>
      <c r="J6225" s="116">
        <v>252</v>
      </c>
      <c r="K6225" s="90" t="s">
        <v>1963</v>
      </c>
      <c r="L6225" s="90" t="s">
        <v>587</v>
      </c>
      <c r="M6225" s="90"/>
    </row>
    <row r="6226" spans="1:13" x14ac:dyDescent="0.2">
      <c r="A6226" s="116">
        <v>1290</v>
      </c>
      <c r="B6226" s="90" t="s">
        <v>8750</v>
      </c>
      <c r="C6226" s="90" t="s">
        <v>1358</v>
      </c>
      <c r="D6226" s="90" t="s">
        <v>995</v>
      </c>
      <c r="E6226" s="90" t="s">
        <v>126</v>
      </c>
      <c r="F6226" s="90" t="s">
        <v>8101</v>
      </c>
      <c r="G6226" s="90" t="s">
        <v>19615</v>
      </c>
      <c r="H6226" s="90" t="s">
        <v>1253</v>
      </c>
      <c r="I6226" s="90" t="s">
        <v>1124</v>
      </c>
      <c r="J6226" s="116">
        <v>175</v>
      </c>
      <c r="K6226" s="90" t="s">
        <v>1963</v>
      </c>
      <c r="L6226" s="90" t="s">
        <v>520</v>
      </c>
      <c r="M6226" s="90"/>
    </row>
    <row r="6227" spans="1:13" x14ac:dyDescent="0.2">
      <c r="A6227" s="116">
        <v>1290</v>
      </c>
      <c r="B6227" s="90" t="s">
        <v>8750</v>
      </c>
      <c r="C6227" s="90" t="s">
        <v>1358</v>
      </c>
      <c r="D6227" s="90" t="s">
        <v>995</v>
      </c>
      <c r="E6227" s="90" t="s">
        <v>126</v>
      </c>
      <c r="F6227" s="90" t="s">
        <v>8101</v>
      </c>
      <c r="G6227" s="90" t="s">
        <v>19616</v>
      </c>
      <c r="H6227" s="90" t="s">
        <v>1115</v>
      </c>
      <c r="I6227" s="90" t="s">
        <v>1124</v>
      </c>
      <c r="J6227" s="116">
        <v>175</v>
      </c>
      <c r="K6227" s="90" t="s">
        <v>1963</v>
      </c>
      <c r="L6227" s="90" t="s">
        <v>520</v>
      </c>
      <c r="M6227" s="90"/>
    </row>
    <row r="6228" spans="1:13" x14ac:dyDescent="0.2">
      <c r="A6228" s="116">
        <v>1278</v>
      </c>
      <c r="B6228" s="90" t="s">
        <v>8750</v>
      </c>
      <c r="C6228" s="90" t="s">
        <v>21</v>
      </c>
      <c r="D6228" s="90" t="s">
        <v>1357</v>
      </c>
      <c r="E6228" s="90" t="s">
        <v>57</v>
      </c>
      <c r="F6228" s="90" t="s">
        <v>8104</v>
      </c>
      <c r="G6228" s="90" t="s">
        <v>19617</v>
      </c>
      <c r="H6228" s="90" t="s">
        <v>1253</v>
      </c>
      <c r="I6228" s="90" t="s">
        <v>2495</v>
      </c>
      <c r="J6228" s="116">
        <v>10193</v>
      </c>
      <c r="K6228" s="90" t="s">
        <v>1963</v>
      </c>
      <c r="L6228" s="90" t="s">
        <v>588</v>
      </c>
      <c r="M6228" s="90"/>
    </row>
    <row r="6229" spans="1:13" x14ac:dyDescent="0.2">
      <c r="A6229" s="116">
        <v>1278</v>
      </c>
      <c r="B6229" s="90" t="s">
        <v>8750</v>
      </c>
      <c r="C6229" s="90" t="s">
        <v>21</v>
      </c>
      <c r="D6229" s="90" t="s">
        <v>1357</v>
      </c>
      <c r="E6229" s="90" t="s">
        <v>57</v>
      </c>
      <c r="F6229" s="90" t="s">
        <v>8104</v>
      </c>
      <c r="G6229" s="90" t="s">
        <v>19618</v>
      </c>
      <c r="H6229" s="90" t="s">
        <v>1115</v>
      </c>
      <c r="I6229" s="90" t="s">
        <v>2495</v>
      </c>
      <c r="J6229" s="116">
        <v>10193</v>
      </c>
      <c r="K6229" s="90" t="s">
        <v>1963</v>
      </c>
      <c r="L6229" s="90" t="s">
        <v>588</v>
      </c>
      <c r="M6229" s="90"/>
    </row>
    <row r="6230" spans="1:13" x14ac:dyDescent="0.2">
      <c r="A6230" s="116">
        <v>1269</v>
      </c>
      <c r="B6230" s="90" t="s">
        <v>8750</v>
      </c>
      <c r="C6230" s="90" t="s">
        <v>1783</v>
      </c>
      <c r="D6230" s="90" t="s">
        <v>69</v>
      </c>
      <c r="E6230" s="90" t="s">
        <v>94</v>
      </c>
      <c r="F6230" s="90" t="s">
        <v>8108</v>
      </c>
      <c r="G6230" s="90" t="s">
        <v>19619</v>
      </c>
      <c r="H6230" s="90" t="s">
        <v>1253</v>
      </c>
      <c r="I6230" s="90" t="s">
        <v>947</v>
      </c>
      <c r="J6230" s="116">
        <v>274</v>
      </c>
      <c r="K6230" s="90" t="s">
        <v>1963</v>
      </c>
      <c r="L6230" s="90" t="s">
        <v>588</v>
      </c>
      <c r="M6230" s="90"/>
    </row>
    <row r="6231" spans="1:13" x14ac:dyDescent="0.2">
      <c r="A6231" s="116">
        <v>1252</v>
      </c>
      <c r="B6231" s="90" t="s">
        <v>8750</v>
      </c>
      <c r="C6231" s="90" t="s">
        <v>1355</v>
      </c>
      <c r="D6231" s="90" t="s">
        <v>1356</v>
      </c>
      <c r="E6231" s="90" t="s">
        <v>4258</v>
      </c>
      <c r="F6231" s="90" t="s">
        <v>8113</v>
      </c>
      <c r="G6231" s="90" t="s">
        <v>19620</v>
      </c>
      <c r="H6231" s="90" t="s">
        <v>1115</v>
      </c>
      <c r="I6231" s="90" t="s">
        <v>967</v>
      </c>
      <c r="J6231" s="116">
        <v>529</v>
      </c>
      <c r="K6231" s="90" t="s">
        <v>1963</v>
      </c>
      <c r="L6231" s="90" t="s">
        <v>812</v>
      </c>
      <c r="M6231" s="90"/>
    </row>
    <row r="6232" spans="1:13" x14ac:dyDescent="0.2">
      <c r="A6232" s="116">
        <v>1240</v>
      </c>
      <c r="B6232" s="90" t="s">
        <v>8750</v>
      </c>
      <c r="C6232" s="90" t="s">
        <v>92</v>
      </c>
      <c r="D6232" s="90" t="s">
        <v>69</v>
      </c>
      <c r="E6232" s="90" t="s">
        <v>8118</v>
      </c>
      <c r="F6232" s="90" t="s">
        <v>8119</v>
      </c>
      <c r="G6232" s="90" t="s">
        <v>19621</v>
      </c>
      <c r="H6232" s="90" t="s">
        <v>1253</v>
      </c>
      <c r="I6232" s="90" t="s">
        <v>1223</v>
      </c>
      <c r="J6232" s="116">
        <v>141</v>
      </c>
      <c r="K6232" s="90" t="s">
        <v>1963</v>
      </c>
      <c r="L6232" s="90" t="s">
        <v>593</v>
      </c>
      <c r="M6232" s="90"/>
    </row>
    <row r="6233" spans="1:13" x14ac:dyDescent="0.2">
      <c r="A6233" s="116">
        <v>1232</v>
      </c>
      <c r="B6233" s="90" t="s">
        <v>8750</v>
      </c>
      <c r="C6233" s="90" t="s">
        <v>1803</v>
      </c>
      <c r="D6233" s="90" t="s">
        <v>1395</v>
      </c>
      <c r="E6233" s="90" t="s">
        <v>72</v>
      </c>
      <c r="F6233" s="90" t="s">
        <v>8120</v>
      </c>
      <c r="G6233" s="90" t="s">
        <v>19622</v>
      </c>
      <c r="H6233" s="90" t="s">
        <v>1115</v>
      </c>
      <c r="I6233" s="90" t="s">
        <v>1246</v>
      </c>
      <c r="J6233" s="116">
        <v>245</v>
      </c>
      <c r="K6233" s="90" t="s">
        <v>1963</v>
      </c>
      <c r="L6233" s="90" t="s">
        <v>588</v>
      </c>
      <c r="M6233" s="90"/>
    </row>
    <row r="6234" spans="1:13" x14ac:dyDescent="0.2">
      <c r="A6234" s="116">
        <v>1205</v>
      </c>
      <c r="B6234" s="90" t="s">
        <v>8750</v>
      </c>
      <c r="C6234" s="90" t="s">
        <v>924</v>
      </c>
      <c r="D6234" s="90" t="s">
        <v>31</v>
      </c>
      <c r="E6234" s="90" t="s">
        <v>41</v>
      </c>
      <c r="F6234" s="90" t="s">
        <v>8129</v>
      </c>
      <c r="G6234" s="90" t="s">
        <v>19623</v>
      </c>
      <c r="H6234" s="90" t="s">
        <v>1252</v>
      </c>
      <c r="I6234" s="90" t="s">
        <v>926</v>
      </c>
      <c r="J6234" s="116">
        <v>100</v>
      </c>
      <c r="K6234" s="90" t="s">
        <v>1963</v>
      </c>
      <c r="L6234" s="90" t="s">
        <v>588</v>
      </c>
      <c r="M6234" s="90"/>
    </row>
    <row r="6235" spans="1:13" x14ac:dyDescent="0.2">
      <c r="A6235" s="116">
        <v>1203</v>
      </c>
      <c r="B6235" s="90" t="s">
        <v>8750</v>
      </c>
      <c r="C6235" s="90" t="s">
        <v>1360</v>
      </c>
      <c r="D6235" s="90" t="s">
        <v>21</v>
      </c>
      <c r="E6235" s="90" t="s">
        <v>4209</v>
      </c>
      <c r="F6235" s="90" t="s">
        <v>8686</v>
      </c>
      <c r="G6235" s="90" t="s">
        <v>19624</v>
      </c>
      <c r="H6235" s="90" t="s">
        <v>1115</v>
      </c>
      <c r="I6235" s="90" t="s">
        <v>1152</v>
      </c>
      <c r="J6235" s="116">
        <v>62</v>
      </c>
      <c r="K6235" s="90" t="s">
        <v>1963</v>
      </c>
      <c r="L6235" s="90" t="s">
        <v>588</v>
      </c>
      <c r="M6235" s="90"/>
    </row>
    <row r="6236" spans="1:13" x14ac:dyDescent="0.2">
      <c r="A6236" s="116">
        <v>1199</v>
      </c>
      <c r="B6236" s="90" t="s">
        <v>8750</v>
      </c>
      <c r="C6236" s="90" t="s">
        <v>1353</v>
      </c>
      <c r="E6236" s="90" t="s">
        <v>4162</v>
      </c>
      <c r="F6236" s="90" t="s">
        <v>5566</v>
      </c>
      <c r="G6236" s="90" t="s">
        <v>19625</v>
      </c>
      <c r="H6236" s="90" t="s">
        <v>1253</v>
      </c>
      <c r="I6236" s="90" t="s">
        <v>1164</v>
      </c>
      <c r="J6236" s="116">
        <v>643</v>
      </c>
      <c r="K6236" s="90" t="s">
        <v>2357</v>
      </c>
      <c r="L6236" s="90" t="s">
        <v>587</v>
      </c>
      <c r="M6236" s="90"/>
    </row>
    <row r="6237" spans="1:13" x14ac:dyDescent="0.2">
      <c r="A6237" s="116">
        <v>1197</v>
      </c>
      <c r="B6237" s="90" t="s">
        <v>8750</v>
      </c>
      <c r="C6237" s="90" t="s">
        <v>22</v>
      </c>
      <c r="D6237" s="90" t="s">
        <v>8130</v>
      </c>
      <c r="E6237" s="90" t="s">
        <v>54</v>
      </c>
      <c r="F6237" s="90" t="s">
        <v>8131</v>
      </c>
      <c r="G6237" s="90" t="s">
        <v>19626</v>
      </c>
      <c r="H6237" s="90" t="s">
        <v>1253</v>
      </c>
      <c r="I6237" s="90" t="s">
        <v>1152</v>
      </c>
      <c r="J6237" s="116">
        <v>62</v>
      </c>
      <c r="K6237" s="90" t="s">
        <v>1963</v>
      </c>
      <c r="L6237" s="90" t="s">
        <v>588</v>
      </c>
      <c r="M6237" s="90"/>
    </row>
    <row r="6238" spans="1:13" x14ac:dyDescent="0.2">
      <c r="A6238" s="116">
        <v>1196</v>
      </c>
      <c r="B6238" s="90" t="s">
        <v>8750</v>
      </c>
      <c r="C6238" s="90" t="s">
        <v>1782</v>
      </c>
      <c r="D6238" s="90" t="s">
        <v>1577</v>
      </c>
      <c r="E6238" s="90" t="s">
        <v>75</v>
      </c>
      <c r="F6238" s="90" t="s">
        <v>8132</v>
      </c>
      <c r="G6238" s="90" t="s">
        <v>19627</v>
      </c>
      <c r="H6238" s="90" t="s">
        <v>1115</v>
      </c>
      <c r="I6238" s="90" t="s">
        <v>13898</v>
      </c>
      <c r="J6238" s="116">
        <v>10490</v>
      </c>
      <c r="K6238" s="90" t="s">
        <v>1963</v>
      </c>
      <c r="L6238" s="90" t="s">
        <v>585</v>
      </c>
      <c r="M6238" s="90"/>
    </row>
    <row r="6239" spans="1:13" x14ac:dyDescent="0.2">
      <c r="A6239" s="116">
        <v>1196</v>
      </c>
      <c r="B6239" s="90" t="s">
        <v>8750</v>
      </c>
      <c r="C6239" s="90" t="s">
        <v>1782</v>
      </c>
      <c r="D6239" s="90" t="s">
        <v>1577</v>
      </c>
      <c r="E6239" s="90" t="s">
        <v>75</v>
      </c>
      <c r="F6239" s="90" t="s">
        <v>8132</v>
      </c>
      <c r="G6239" s="90" t="s">
        <v>19628</v>
      </c>
      <c r="H6239" s="90" t="s">
        <v>1253</v>
      </c>
      <c r="I6239" s="90" t="s">
        <v>13898</v>
      </c>
      <c r="J6239" s="116">
        <v>10490</v>
      </c>
      <c r="K6239" s="90" t="s">
        <v>1963</v>
      </c>
      <c r="L6239" s="90" t="s">
        <v>585</v>
      </c>
      <c r="M6239" s="90"/>
    </row>
    <row r="6240" spans="1:13" x14ac:dyDescent="0.2">
      <c r="A6240" s="116">
        <v>1191</v>
      </c>
      <c r="B6240" s="90" t="s">
        <v>8750</v>
      </c>
      <c r="C6240" s="90" t="s">
        <v>66</v>
      </c>
      <c r="D6240" s="90" t="s">
        <v>1311</v>
      </c>
      <c r="E6240" s="90" t="s">
        <v>3206</v>
      </c>
      <c r="F6240" s="90" t="s">
        <v>8133</v>
      </c>
      <c r="G6240" s="90" t="s">
        <v>19629</v>
      </c>
      <c r="H6240" s="90" t="s">
        <v>1253</v>
      </c>
      <c r="I6240" s="90" t="s">
        <v>1255</v>
      </c>
      <c r="J6240" s="116">
        <v>603</v>
      </c>
      <c r="K6240" s="90" t="s">
        <v>1963</v>
      </c>
      <c r="L6240" s="90" t="s">
        <v>184</v>
      </c>
      <c r="M6240" s="90"/>
    </row>
    <row r="6241" spans="1:13" x14ac:dyDescent="0.2">
      <c r="A6241" s="116">
        <v>1188</v>
      </c>
      <c r="B6241" s="90" t="s">
        <v>8750</v>
      </c>
      <c r="C6241" s="90" t="s">
        <v>22</v>
      </c>
      <c r="D6241" s="90" t="s">
        <v>1104</v>
      </c>
      <c r="E6241" s="90" t="s">
        <v>23</v>
      </c>
      <c r="F6241" s="90" t="s">
        <v>5648</v>
      </c>
      <c r="G6241" s="90" t="s">
        <v>19630</v>
      </c>
      <c r="H6241" s="90" t="s">
        <v>1115</v>
      </c>
      <c r="I6241" s="90" t="s">
        <v>1157</v>
      </c>
      <c r="J6241" s="116">
        <v>535</v>
      </c>
      <c r="K6241" s="90" t="s">
        <v>1963</v>
      </c>
      <c r="L6241" s="90" t="s">
        <v>520</v>
      </c>
      <c r="M6241" s="90"/>
    </row>
    <row r="6242" spans="1:13" x14ac:dyDescent="0.2">
      <c r="A6242" s="116">
        <v>1170</v>
      </c>
      <c r="B6242" s="90" t="s">
        <v>8750</v>
      </c>
      <c r="C6242" s="90" t="s">
        <v>69</v>
      </c>
      <c r="D6242" s="90" t="s">
        <v>84</v>
      </c>
      <c r="E6242" s="90" t="s">
        <v>911</v>
      </c>
      <c r="F6242" s="90" t="s">
        <v>8136</v>
      </c>
      <c r="G6242" s="90" t="s">
        <v>19631</v>
      </c>
      <c r="H6242" s="90" t="s">
        <v>1115</v>
      </c>
      <c r="I6242" s="90" t="s">
        <v>912</v>
      </c>
      <c r="J6242" s="116">
        <v>33</v>
      </c>
      <c r="K6242" s="90" t="s">
        <v>1963</v>
      </c>
      <c r="L6242" s="90" t="s">
        <v>586</v>
      </c>
      <c r="M6242" s="90"/>
    </row>
    <row r="6243" spans="1:13" x14ac:dyDescent="0.2">
      <c r="A6243" s="116">
        <v>1170</v>
      </c>
      <c r="B6243" s="90" t="s">
        <v>8750</v>
      </c>
      <c r="C6243" s="90" t="s">
        <v>69</v>
      </c>
      <c r="D6243" s="90" t="s">
        <v>84</v>
      </c>
      <c r="E6243" s="90" t="s">
        <v>911</v>
      </c>
      <c r="F6243" s="90" t="s">
        <v>8136</v>
      </c>
      <c r="G6243" s="90" t="s">
        <v>19632</v>
      </c>
      <c r="H6243" s="90" t="s">
        <v>1253</v>
      </c>
      <c r="I6243" s="90" t="s">
        <v>912</v>
      </c>
      <c r="J6243" s="116">
        <v>33</v>
      </c>
      <c r="K6243" s="90" t="s">
        <v>1963</v>
      </c>
      <c r="L6243" s="90" t="s">
        <v>586</v>
      </c>
      <c r="M6243" s="90"/>
    </row>
    <row r="6244" spans="1:13" x14ac:dyDescent="0.2">
      <c r="A6244" s="116">
        <v>1154</v>
      </c>
      <c r="B6244" s="90" t="s">
        <v>8750</v>
      </c>
      <c r="C6244" s="90" t="s">
        <v>1351</v>
      </c>
      <c r="D6244" s="90" t="s">
        <v>1352</v>
      </c>
      <c r="E6244" s="90" t="s">
        <v>7161</v>
      </c>
      <c r="F6244" s="90" t="s">
        <v>8140</v>
      </c>
      <c r="G6244" s="90" t="s">
        <v>19633</v>
      </c>
      <c r="H6244" s="90" t="s">
        <v>1115</v>
      </c>
      <c r="I6244" s="90" t="s">
        <v>952</v>
      </c>
      <c r="J6244" s="116">
        <v>308</v>
      </c>
      <c r="K6244" s="90" t="s">
        <v>1963</v>
      </c>
      <c r="L6244" s="90" t="s">
        <v>591</v>
      </c>
      <c r="M6244" s="90"/>
    </row>
    <row r="6245" spans="1:13" x14ac:dyDescent="0.2">
      <c r="A6245" s="116">
        <v>1145</v>
      </c>
      <c r="B6245" s="90" t="s">
        <v>8750</v>
      </c>
      <c r="C6245" s="90" t="s">
        <v>18368</v>
      </c>
      <c r="D6245" s="90" t="s">
        <v>18369</v>
      </c>
      <c r="E6245" s="90" t="s">
        <v>3209</v>
      </c>
      <c r="F6245" s="90" t="s">
        <v>18370</v>
      </c>
      <c r="G6245" s="90" t="s">
        <v>19634</v>
      </c>
      <c r="H6245" s="90" t="s">
        <v>1253</v>
      </c>
      <c r="I6245" s="90" t="s">
        <v>11089</v>
      </c>
      <c r="J6245" s="116">
        <v>192</v>
      </c>
      <c r="K6245" s="90" t="s">
        <v>1963</v>
      </c>
      <c r="L6245" s="90" t="s">
        <v>184</v>
      </c>
      <c r="M6245" s="90"/>
    </row>
    <row r="6246" spans="1:13" x14ac:dyDescent="0.2">
      <c r="A6246" s="116">
        <v>1144</v>
      </c>
      <c r="B6246" s="90" t="s">
        <v>8750</v>
      </c>
      <c r="C6246" s="90" t="s">
        <v>1349</v>
      </c>
      <c r="D6246" s="90" t="s">
        <v>1350</v>
      </c>
      <c r="E6246" s="90" t="s">
        <v>132</v>
      </c>
      <c r="F6246" s="90" t="s">
        <v>8687</v>
      </c>
      <c r="G6246" s="90" t="s">
        <v>19635</v>
      </c>
      <c r="H6246" s="90" t="s">
        <v>1252</v>
      </c>
      <c r="I6246" s="90" t="s">
        <v>1156</v>
      </c>
      <c r="J6246" s="116">
        <v>490</v>
      </c>
      <c r="K6246" s="90" t="s">
        <v>1963</v>
      </c>
      <c r="L6246" s="90" t="s">
        <v>604</v>
      </c>
      <c r="M6246" s="90"/>
    </row>
    <row r="6247" spans="1:13" x14ac:dyDescent="0.2">
      <c r="A6247" s="116">
        <v>1141</v>
      </c>
      <c r="B6247" s="90" t="s">
        <v>8750</v>
      </c>
      <c r="C6247" s="90" t="s">
        <v>46</v>
      </c>
      <c r="D6247" s="90" t="s">
        <v>1348</v>
      </c>
      <c r="E6247" s="90" t="s">
        <v>8144</v>
      </c>
      <c r="F6247" s="90" t="s">
        <v>8145</v>
      </c>
      <c r="G6247" s="90" t="s">
        <v>19636</v>
      </c>
      <c r="H6247" s="90" t="s">
        <v>1115</v>
      </c>
      <c r="I6247" s="90" t="s">
        <v>952</v>
      </c>
      <c r="J6247" s="116">
        <v>308</v>
      </c>
      <c r="K6247" s="90" t="s">
        <v>1963</v>
      </c>
      <c r="L6247" s="90" t="s">
        <v>591</v>
      </c>
      <c r="M6247" s="90"/>
    </row>
    <row r="6248" spans="1:13" x14ac:dyDescent="0.2">
      <c r="A6248" s="116">
        <v>1124</v>
      </c>
      <c r="B6248" s="90" t="s">
        <v>8750</v>
      </c>
      <c r="C6248" s="90" t="s">
        <v>1985</v>
      </c>
      <c r="D6248" s="90" t="s">
        <v>1720</v>
      </c>
      <c r="E6248" s="90" t="s">
        <v>4258</v>
      </c>
      <c r="F6248" s="90" t="s">
        <v>8150</v>
      </c>
      <c r="G6248" s="90" t="s">
        <v>19637</v>
      </c>
      <c r="H6248" s="90" t="s">
        <v>1253</v>
      </c>
      <c r="I6248" s="90" t="s">
        <v>1241</v>
      </c>
      <c r="J6248" s="116">
        <v>10116</v>
      </c>
      <c r="K6248" s="90" t="s">
        <v>1963</v>
      </c>
      <c r="L6248" s="90" t="s">
        <v>598</v>
      </c>
      <c r="M6248" s="90"/>
    </row>
    <row r="6249" spans="1:13" x14ac:dyDescent="0.2">
      <c r="A6249" s="116">
        <v>1115</v>
      </c>
      <c r="B6249" s="90" t="s">
        <v>8750</v>
      </c>
      <c r="C6249" s="90" t="s">
        <v>1346</v>
      </c>
      <c r="D6249" s="90" t="s">
        <v>1347</v>
      </c>
      <c r="E6249" s="90" t="s">
        <v>3687</v>
      </c>
      <c r="F6249" s="90" t="s">
        <v>8156</v>
      </c>
      <c r="G6249" s="90" t="s">
        <v>19638</v>
      </c>
      <c r="H6249" s="90" t="s">
        <v>1251</v>
      </c>
      <c r="I6249" s="90" t="s">
        <v>940</v>
      </c>
      <c r="J6249" s="116">
        <v>261</v>
      </c>
      <c r="K6249" s="90" t="s">
        <v>1963</v>
      </c>
      <c r="L6249" s="90" t="s">
        <v>587</v>
      </c>
      <c r="M6249" s="90"/>
    </row>
    <row r="6250" spans="1:13" x14ac:dyDescent="0.2">
      <c r="A6250" s="116">
        <v>1115</v>
      </c>
      <c r="B6250" s="90" t="s">
        <v>8750</v>
      </c>
      <c r="C6250" s="90" t="s">
        <v>1346</v>
      </c>
      <c r="D6250" s="90" t="s">
        <v>1347</v>
      </c>
      <c r="E6250" s="90" t="s">
        <v>3687</v>
      </c>
      <c r="F6250" s="90" t="s">
        <v>8156</v>
      </c>
      <c r="G6250" s="90" t="s">
        <v>19639</v>
      </c>
      <c r="H6250" s="90" t="s">
        <v>1115</v>
      </c>
      <c r="I6250" s="90" t="s">
        <v>940</v>
      </c>
      <c r="J6250" s="116">
        <v>261</v>
      </c>
      <c r="K6250" s="90" t="s">
        <v>1963</v>
      </c>
      <c r="L6250" s="90" t="s">
        <v>587</v>
      </c>
      <c r="M6250" s="90"/>
    </row>
    <row r="6251" spans="1:13" x14ac:dyDescent="0.2">
      <c r="A6251" s="116">
        <v>1086</v>
      </c>
      <c r="B6251" s="90" t="s">
        <v>8750</v>
      </c>
      <c r="C6251" s="90" t="s">
        <v>6482</v>
      </c>
      <c r="D6251" s="90" t="s">
        <v>26</v>
      </c>
      <c r="E6251" s="90" t="s">
        <v>3209</v>
      </c>
      <c r="F6251" s="90" t="s">
        <v>8161</v>
      </c>
      <c r="G6251" s="90" t="s">
        <v>17498</v>
      </c>
      <c r="H6251" s="90" t="s">
        <v>1115</v>
      </c>
      <c r="I6251" s="90" t="s">
        <v>1127</v>
      </c>
      <c r="J6251" s="116">
        <v>67</v>
      </c>
      <c r="K6251" s="90" t="s">
        <v>1963</v>
      </c>
      <c r="L6251" s="90" t="s">
        <v>520</v>
      </c>
      <c r="M6251" s="90"/>
    </row>
    <row r="6252" spans="1:13" x14ac:dyDescent="0.2">
      <c r="A6252" s="116">
        <v>1085</v>
      </c>
      <c r="B6252" s="90" t="s">
        <v>8750</v>
      </c>
      <c r="C6252" s="90" t="s">
        <v>1501</v>
      </c>
      <c r="D6252" s="90" t="s">
        <v>8162</v>
      </c>
      <c r="E6252" s="90" t="s">
        <v>2040</v>
      </c>
      <c r="F6252" s="90" t="s">
        <v>8163</v>
      </c>
      <c r="G6252" s="90" t="s">
        <v>19640</v>
      </c>
      <c r="H6252" s="90" t="s">
        <v>1115</v>
      </c>
      <c r="I6252" s="90" t="s">
        <v>1049</v>
      </c>
      <c r="J6252" s="116">
        <v>337</v>
      </c>
      <c r="K6252" s="90" t="s">
        <v>1963</v>
      </c>
      <c r="L6252" s="90" t="s">
        <v>585</v>
      </c>
      <c r="M6252" s="90"/>
    </row>
    <row r="6253" spans="1:13" x14ac:dyDescent="0.2">
      <c r="A6253" s="116">
        <v>1084</v>
      </c>
      <c r="B6253" s="90" t="s">
        <v>10851</v>
      </c>
      <c r="C6253" s="90" t="s">
        <v>1781</v>
      </c>
      <c r="E6253" s="90" t="s">
        <v>3300</v>
      </c>
      <c r="F6253" s="90" t="s">
        <v>8688</v>
      </c>
      <c r="G6253" s="90" t="s">
        <v>19641</v>
      </c>
      <c r="H6253" s="90" t="s">
        <v>1115</v>
      </c>
      <c r="I6253" s="90" t="s">
        <v>1160</v>
      </c>
      <c r="J6253" s="116">
        <v>278</v>
      </c>
      <c r="K6253" s="90" t="s">
        <v>2634</v>
      </c>
      <c r="L6253" s="90" t="s">
        <v>587</v>
      </c>
      <c r="M6253" s="90"/>
    </row>
    <row r="6254" spans="1:13" x14ac:dyDescent="0.2">
      <c r="A6254" s="116">
        <v>1084</v>
      </c>
      <c r="B6254" s="90" t="s">
        <v>10851</v>
      </c>
      <c r="C6254" s="90" t="s">
        <v>1781</v>
      </c>
      <c r="E6254" s="90" t="s">
        <v>3300</v>
      </c>
      <c r="F6254" s="90" t="s">
        <v>8688</v>
      </c>
      <c r="G6254" s="90" t="s">
        <v>19642</v>
      </c>
      <c r="H6254" s="90" t="s">
        <v>1252</v>
      </c>
      <c r="I6254" s="90" t="s">
        <v>1160</v>
      </c>
      <c r="J6254" s="116">
        <v>278</v>
      </c>
      <c r="K6254" s="90" t="s">
        <v>2634</v>
      </c>
      <c r="L6254" s="90" t="s">
        <v>587</v>
      </c>
      <c r="M6254" s="90"/>
    </row>
    <row r="6255" spans="1:13" x14ac:dyDescent="0.2">
      <c r="A6255" s="116">
        <v>1078</v>
      </c>
      <c r="B6255" s="90" t="s">
        <v>8750</v>
      </c>
      <c r="C6255" s="90" t="s">
        <v>1407</v>
      </c>
      <c r="D6255" s="90" t="s">
        <v>1780</v>
      </c>
      <c r="E6255" s="90" t="s">
        <v>931</v>
      </c>
      <c r="F6255" s="90" t="s">
        <v>8168</v>
      </c>
      <c r="G6255" s="90" t="s">
        <v>19643</v>
      </c>
      <c r="H6255" s="90" t="s">
        <v>1253</v>
      </c>
      <c r="I6255" s="90" t="s">
        <v>990</v>
      </c>
      <c r="J6255" s="116">
        <v>736</v>
      </c>
      <c r="K6255" s="90" t="s">
        <v>1963</v>
      </c>
      <c r="L6255" s="90" t="s">
        <v>587</v>
      </c>
      <c r="M6255" s="90"/>
    </row>
    <row r="6256" spans="1:13" x14ac:dyDescent="0.2">
      <c r="A6256" s="116">
        <v>1072</v>
      </c>
      <c r="B6256" s="90" t="s">
        <v>8750</v>
      </c>
      <c r="C6256" s="90" t="s">
        <v>1344</v>
      </c>
      <c r="D6256" s="90" t="s">
        <v>1345</v>
      </c>
      <c r="E6256" s="90" t="s">
        <v>8379</v>
      </c>
      <c r="F6256" s="90" t="s">
        <v>8689</v>
      </c>
      <c r="G6256" s="90" t="s">
        <v>19644</v>
      </c>
      <c r="H6256" s="90" t="s">
        <v>1253</v>
      </c>
      <c r="I6256" s="90" t="s">
        <v>986</v>
      </c>
      <c r="J6256" s="116">
        <v>713</v>
      </c>
      <c r="K6256" s="90" t="s">
        <v>1963</v>
      </c>
      <c r="L6256" s="90" t="s">
        <v>599</v>
      </c>
      <c r="M6256" s="90"/>
    </row>
    <row r="6257" spans="1:13" x14ac:dyDescent="0.2">
      <c r="A6257" s="116">
        <v>1059</v>
      </c>
      <c r="B6257" s="90" t="s">
        <v>8750</v>
      </c>
      <c r="C6257" s="90" t="s">
        <v>84</v>
      </c>
      <c r="D6257" s="90" t="s">
        <v>21</v>
      </c>
      <c r="E6257" s="90" t="s">
        <v>4258</v>
      </c>
      <c r="F6257" s="90" t="s">
        <v>8557</v>
      </c>
      <c r="G6257" s="90" t="s">
        <v>19645</v>
      </c>
      <c r="H6257" s="90" t="s">
        <v>1253</v>
      </c>
      <c r="I6257" s="90" t="s">
        <v>1198</v>
      </c>
      <c r="J6257" s="116">
        <v>567</v>
      </c>
      <c r="K6257" s="90" t="s">
        <v>1963</v>
      </c>
      <c r="L6257" s="90" t="s">
        <v>520</v>
      </c>
      <c r="M6257" s="90"/>
    </row>
    <row r="6258" spans="1:13" x14ac:dyDescent="0.2">
      <c r="A6258" s="116">
        <v>1053</v>
      </c>
      <c r="B6258" s="90" t="s">
        <v>8750</v>
      </c>
      <c r="C6258" s="90" t="s">
        <v>1342</v>
      </c>
      <c r="D6258" s="90" t="s">
        <v>1343</v>
      </c>
      <c r="E6258" s="90" t="s">
        <v>2151</v>
      </c>
      <c r="F6258" s="90" t="s">
        <v>8690</v>
      </c>
      <c r="G6258" s="90" t="s">
        <v>19646</v>
      </c>
      <c r="H6258" s="90" t="s">
        <v>1115</v>
      </c>
      <c r="I6258" s="90" t="s">
        <v>1154</v>
      </c>
      <c r="J6258" s="116">
        <v>256</v>
      </c>
      <c r="K6258" s="90" t="s">
        <v>1963</v>
      </c>
      <c r="L6258" s="90" t="s">
        <v>587</v>
      </c>
      <c r="M6258" s="90"/>
    </row>
    <row r="6259" spans="1:13" x14ac:dyDescent="0.2">
      <c r="A6259" s="116">
        <v>1051</v>
      </c>
      <c r="B6259" s="90" t="s">
        <v>8750</v>
      </c>
      <c r="C6259" s="90" t="s">
        <v>1340</v>
      </c>
      <c r="D6259" s="90" t="s">
        <v>1341</v>
      </c>
      <c r="E6259" s="90" t="s">
        <v>76</v>
      </c>
      <c r="F6259" s="90" t="s">
        <v>8175</v>
      </c>
      <c r="G6259" s="90" t="s">
        <v>19647</v>
      </c>
      <c r="H6259" s="90" t="s">
        <v>1253</v>
      </c>
      <c r="I6259" s="90" t="s">
        <v>1152</v>
      </c>
      <c r="J6259" s="116">
        <v>62</v>
      </c>
      <c r="K6259" s="90" t="s">
        <v>1963</v>
      </c>
      <c r="L6259" s="90" t="s">
        <v>588</v>
      </c>
      <c r="M6259" s="90"/>
    </row>
    <row r="6260" spans="1:13" x14ac:dyDescent="0.2">
      <c r="A6260" s="116">
        <v>1050</v>
      </c>
      <c r="B6260" s="90" t="s">
        <v>8750</v>
      </c>
      <c r="C6260" s="90" t="s">
        <v>32</v>
      </c>
      <c r="D6260" s="90" t="s">
        <v>22</v>
      </c>
      <c r="E6260" s="90" t="s">
        <v>1459</v>
      </c>
      <c r="F6260" s="90" t="s">
        <v>8176</v>
      </c>
      <c r="G6260" s="90" t="s">
        <v>19648</v>
      </c>
      <c r="H6260" s="90" t="s">
        <v>1252</v>
      </c>
      <c r="I6260" s="90" t="s">
        <v>949</v>
      </c>
      <c r="J6260" s="116">
        <v>295</v>
      </c>
      <c r="K6260" s="90" t="s">
        <v>1963</v>
      </c>
      <c r="L6260" s="90" t="s">
        <v>587</v>
      </c>
      <c r="M6260" s="90"/>
    </row>
    <row r="6261" spans="1:13" x14ac:dyDescent="0.2">
      <c r="A6261" s="116">
        <v>1049</v>
      </c>
      <c r="B6261" s="90" t="s">
        <v>8750</v>
      </c>
      <c r="C6261" s="90" t="s">
        <v>1720</v>
      </c>
      <c r="D6261" s="90" t="s">
        <v>8177</v>
      </c>
      <c r="E6261" s="90" t="s">
        <v>8178</v>
      </c>
      <c r="F6261" s="90" t="s">
        <v>8179</v>
      </c>
      <c r="G6261" s="90" t="s">
        <v>19649</v>
      </c>
      <c r="H6261" s="90" t="s">
        <v>1115</v>
      </c>
      <c r="I6261" s="90" t="s">
        <v>1144</v>
      </c>
      <c r="J6261" s="116">
        <v>51</v>
      </c>
      <c r="K6261" s="90" t="s">
        <v>1963</v>
      </c>
      <c r="L6261" s="90" t="s">
        <v>585</v>
      </c>
      <c r="M6261" s="90"/>
    </row>
    <row r="6262" spans="1:13" x14ac:dyDescent="0.2">
      <c r="A6262" s="116">
        <v>1038</v>
      </c>
      <c r="B6262" s="90" t="s">
        <v>8750</v>
      </c>
      <c r="C6262" s="90" t="s">
        <v>1778</v>
      </c>
      <c r="D6262" s="90" t="s">
        <v>1779</v>
      </c>
      <c r="E6262" s="90" t="s">
        <v>8180</v>
      </c>
      <c r="F6262" s="90" t="s">
        <v>8181</v>
      </c>
      <c r="G6262" s="90" t="s">
        <v>19650</v>
      </c>
      <c r="H6262" s="90" t="s">
        <v>1115</v>
      </c>
      <c r="I6262" s="90" t="s">
        <v>1133</v>
      </c>
      <c r="J6262" s="116">
        <v>43</v>
      </c>
      <c r="K6262" s="90" t="s">
        <v>1963</v>
      </c>
      <c r="L6262" s="90" t="s">
        <v>520</v>
      </c>
      <c r="M6262" s="90"/>
    </row>
    <row r="6263" spans="1:13" x14ac:dyDescent="0.2">
      <c r="A6263" s="116">
        <v>1038</v>
      </c>
      <c r="B6263" s="90" t="s">
        <v>8750</v>
      </c>
      <c r="C6263" s="90" t="s">
        <v>1778</v>
      </c>
      <c r="D6263" s="90" t="s">
        <v>1779</v>
      </c>
      <c r="E6263" s="90" t="s">
        <v>8180</v>
      </c>
      <c r="F6263" s="90" t="s">
        <v>8181</v>
      </c>
      <c r="G6263" s="90" t="s">
        <v>19651</v>
      </c>
      <c r="H6263" s="90" t="s">
        <v>1253</v>
      </c>
      <c r="I6263" s="90" t="s">
        <v>1133</v>
      </c>
      <c r="J6263" s="116">
        <v>43</v>
      </c>
      <c r="K6263" s="90" t="s">
        <v>1963</v>
      </c>
      <c r="L6263" s="90" t="s">
        <v>520</v>
      </c>
      <c r="M6263" s="90"/>
    </row>
    <row r="6264" spans="1:13" x14ac:dyDescent="0.2">
      <c r="A6264" s="116">
        <v>1032</v>
      </c>
      <c r="B6264" s="90" t="s">
        <v>8750</v>
      </c>
      <c r="C6264" s="90" t="s">
        <v>1339</v>
      </c>
      <c r="E6264" s="90" t="s">
        <v>2951</v>
      </c>
      <c r="F6264" s="90" t="s">
        <v>7275</v>
      </c>
      <c r="G6264" s="90" t="s">
        <v>19652</v>
      </c>
      <c r="H6264" s="90" t="s">
        <v>1115</v>
      </c>
      <c r="I6264" s="90" t="s">
        <v>926</v>
      </c>
      <c r="J6264" s="116">
        <v>100</v>
      </c>
      <c r="K6264" s="90" t="s">
        <v>2684</v>
      </c>
      <c r="L6264" s="90" t="s">
        <v>588</v>
      </c>
      <c r="M6264" s="90"/>
    </row>
    <row r="6265" spans="1:13" x14ac:dyDescent="0.2">
      <c r="A6265" s="116">
        <v>1031</v>
      </c>
      <c r="B6265" s="90" t="s">
        <v>8750</v>
      </c>
      <c r="C6265" s="90" t="s">
        <v>69</v>
      </c>
      <c r="D6265" s="90" t="s">
        <v>56</v>
      </c>
      <c r="E6265" s="90" t="s">
        <v>8691</v>
      </c>
      <c r="F6265" s="90" t="s">
        <v>8692</v>
      </c>
      <c r="G6265" s="90" t="s">
        <v>19653</v>
      </c>
      <c r="H6265" s="90" t="s">
        <v>1251</v>
      </c>
      <c r="I6265" s="90" t="s">
        <v>4322</v>
      </c>
      <c r="J6265" s="116">
        <v>46</v>
      </c>
      <c r="K6265" s="90" t="s">
        <v>1963</v>
      </c>
      <c r="L6265" s="90" t="s">
        <v>583</v>
      </c>
      <c r="M6265" s="90"/>
    </row>
    <row r="6266" spans="1:13" x14ac:dyDescent="0.2">
      <c r="A6266" s="116">
        <v>1026</v>
      </c>
      <c r="B6266" s="90" t="s">
        <v>8750</v>
      </c>
      <c r="C6266" s="90" t="s">
        <v>1337</v>
      </c>
      <c r="D6266" s="90" t="s">
        <v>1338</v>
      </c>
      <c r="E6266" s="90" t="s">
        <v>2278</v>
      </c>
      <c r="F6266" s="90" t="s">
        <v>8182</v>
      </c>
      <c r="G6266" s="90" t="s">
        <v>19654</v>
      </c>
      <c r="H6266" s="90" t="s">
        <v>1253</v>
      </c>
      <c r="I6266" s="90" t="s">
        <v>1153</v>
      </c>
      <c r="J6266" s="116">
        <v>444</v>
      </c>
      <c r="K6266" s="90" t="s">
        <v>1963</v>
      </c>
      <c r="L6266" s="90" t="s">
        <v>520</v>
      </c>
      <c r="M6266" s="90"/>
    </row>
    <row r="6267" spans="1:13" x14ac:dyDescent="0.2">
      <c r="A6267" s="116">
        <v>1026</v>
      </c>
      <c r="B6267" s="90" t="s">
        <v>8750</v>
      </c>
      <c r="C6267" s="90" t="s">
        <v>1337</v>
      </c>
      <c r="D6267" s="90" t="s">
        <v>1338</v>
      </c>
      <c r="E6267" s="90" t="s">
        <v>2278</v>
      </c>
      <c r="F6267" s="90" t="s">
        <v>8182</v>
      </c>
      <c r="G6267" s="90" t="s">
        <v>19655</v>
      </c>
      <c r="H6267" s="90" t="s">
        <v>1115</v>
      </c>
      <c r="I6267" s="90" t="s">
        <v>1153</v>
      </c>
      <c r="J6267" s="116">
        <v>444</v>
      </c>
      <c r="K6267" s="90" t="s">
        <v>1963</v>
      </c>
      <c r="L6267" s="90" t="s">
        <v>520</v>
      </c>
      <c r="M6267" s="90"/>
    </row>
    <row r="6268" spans="1:13" x14ac:dyDescent="0.2">
      <c r="A6268" s="116">
        <v>1004</v>
      </c>
      <c r="B6268" s="90" t="s">
        <v>8750</v>
      </c>
      <c r="C6268" s="90" t="s">
        <v>69</v>
      </c>
      <c r="D6268" s="90" t="s">
        <v>965</v>
      </c>
      <c r="E6268" s="90" t="s">
        <v>19656</v>
      </c>
      <c r="F6268" s="90" t="s">
        <v>8184</v>
      </c>
      <c r="G6268" s="90" t="s">
        <v>19657</v>
      </c>
      <c r="H6268" s="90" t="s">
        <v>1251</v>
      </c>
      <c r="I6268" s="90" t="s">
        <v>14389</v>
      </c>
      <c r="J6268" s="116">
        <v>424</v>
      </c>
      <c r="K6268" s="90" t="s">
        <v>1963</v>
      </c>
      <c r="L6268" s="90" t="s">
        <v>585</v>
      </c>
      <c r="M6268" s="90"/>
    </row>
    <row r="6269" spans="1:13" x14ac:dyDescent="0.2">
      <c r="A6269" s="116">
        <v>1002</v>
      </c>
      <c r="B6269" s="90" t="s">
        <v>8750</v>
      </c>
      <c r="C6269" s="90" t="s">
        <v>998</v>
      </c>
      <c r="D6269" s="90" t="s">
        <v>952</v>
      </c>
      <c r="E6269" s="90" t="s">
        <v>72</v>
      </c>
      <c r="F6269" s="90" t="s">
        <v>19658</v>
      </c>
      <c r="G6269" s="90" t="s">
        <v>19659</v>
      </c>
      <c r="H6269" s="90" t="s">
        <v>1253</v>
      </c>
      <c r="I6269" s="90" t="s">
        <v>5429</v>
      </c>
      <c r="J6269" s="116">
        <v>691</v>
      </c>
      <c r="K6269" s="90" t="s">
        <v>1963</v>
      </c>
      <c r="L6269" s="90" t="s">
        <v>591</v>
      </c>
      <c r="M6269" s="90"/>
    </row>
    <row r="6270" spans="1:13" x14ac:dyDescent="0.2">
      <c r="A6270" s="116">
        <v>1000</v>
      </c>
      <c r="B6270" s="90" t="s">
        <v>8750</v>
      </c>
      <c r="C6270" s="90" t="s">
        <v>1450</v>
      </c>
      <c r="D6270" s="90" t="s">
        <v>1777</v>
      </c>
      <c r="E6270" s="90" t="s">
        <v>2785</v>
      </c>
      <c r="F6270" s="90" t="s">
        <v>8185</v>
      </c>
      <c r="G6270" s="90" t="s">
        <v>19660</v>
      </c>
      <c r="H6270" s="90" t="s">
        <v>1253</v>
      </c>
      <c r="I6270" s="90" t="s">
        <v>1178</v>
      </c>
      <c r="J6270" s="116">
        <v>10408</v>
      </c>
      <c r="K6270" s="90" t="s">
        <v>1963</v>
      </c>
      <c r="L6270" s="90" t="s">
        <v>602</v>
      </c>
      <c r="M6270" s="90"/>
    </row>
    <row r="6271" spans="1:13" x14ac:dyDescent="0.2">
      <c r="A6271" s="116">
        <v>995</v>
      </c>
      <c r="B6271" s="90" t="s">
        <v>8750</v>
      </c>
      <c r="C6271" s="90" t="s">
        <v>115</v>
      </c>
      <c r="D6271" s="90" t="s">
        <v>1335</v>
      </c>
      <c r="E6271" s="90" t="s">
        <v>43</v>
      </c>
      <c r="F6271" s="90" t="s">
        <v>8186</v>
      </c>
      <c r="G6271" s="90" t="s">
        <v>19661</v>
      </c>
      <c r="H6271" s="90" t="s">
        <v>1115</v>
      </c>
      <c r="I6271" s="90" t="s">
        <v>1140</v>
      </c>
      <c r="J6271" s="116">
        <v>10415</v>
      </c>
      <c r="K6271" s="90" t="s">
        <v>1963</v>
      </c>
      <c r="L6271" s="90" t="s">
        <v>520</v>
      </c>
      <c r="M6271" s="90"/>
    </row>
    <row r="6272" spans="1:13" x14ac:dyDescent="0.2">
      <c r="A6272" s="116">
        <v>995</v>
      </c>
      <c r="B6272" s="90" t="s">
        <v>8750</v>
      </c>
      <c r="C6272" s="90" t="s">
        <v>115</v>
      </c>
      <c r="D6272" s="90" t="s">
        <v>1335</v>
      </c>
      <c r="E6272" s="90" t="s">
        <v>43</v>
      </c>
      <c r="F6272" s="90" t="s">
        <v>8186</v>
      </c>
      <c r="G6272" s="90" t="s">
        <v>19662</v>
      </c>
      <c r="H6272" s="90" t="s">
        <v>1253</v>
      </c>
      <c r="I6272" s="90" t="s">
        <v>1140</v>
      </c>
      <c r="J6272" s="116">
        <v>10415</v>
      </c>
      <c r="K6272" s="90" t="s">
        <v>1963</v>
      </c>
      <c r="L6272" s="90" t="s">
        <v>520</v>
      </c>
      <c r="M6272" s="90"/>
    </row>
    <row r="6273" spans="1:13" x14ac:dyDescent="0.2">
      <c r="A6273" s="116">
        <v>973</v>
      </c>
      <c r="B6273" s="90" t="s">
        <v>8750</v>
      </c>
      <c r="C6273" s="90" t="s">
        <v>1775</v>
      </c>
      <c r="D6273" s="90" t="s">
        <v>1776</v>
      </c>
      <c r="E6273" s="90" t="s">
        <v>8693</v>
      </c>
      <c r="F6273" s="90" t="s">
        <v>8190</v>
      </c>
      <c r="G6273" s="90" t="s">
        <v>19663</v>
      </c>
      <c r="H6273" s="90" t="s">
        <v>1252</v>
      </c>
      <c r="I6273" s="90" t="s">
        <v>1080</v>
      </c>
      <c r="J6273" s="116">
        <v>302</v>
      </c>
      <c r="K6273" s="90" t="s">
        <v>1963</v>
      </c>
      <c r="L6273" s="90" t="s">
        <v>585</v>
      </c>
      <c r="M6273" s="90"/>
    </row>
    <row r="6274" spans="1:13" x14ac:dyDescent="0.2">
      <c r="A6274" s="116">
        <v>970</v>
      </c>
      <c r="B6274" s="90" t="s">
        <v>8750</v>
      </c>
      <c r="C6274" s="90" t="s">
        <v>26</v>
      </c>
      <c r="D6274" s="90" t="s">
        <v>66</v>
      </c>
      <c r="E6274" s="90" t="s">
        <v>63</v>
      </c>
      <c r="F6274" s="90" t="s">
        <v>8191</v>
      </c>
      <c r="G6274" s="90" t="s">
        <v>19664</v>
      </c>
      <c r="H6274" s="90" t="s">
        <v>1253</v>
      </c>
      <c r="I6274" s="90" t="s">
        <v>1152</v>
      </c>
      <c r="J6274" s="116">
        <v>62</v>
      </c>
      <c r="K6274" s="90" t="s">
        <v>1963</v>
      </c>
      <c r="L6274" s="90" t="s">
        <v>588</v>
      </c>
      <c r="M6274" s="90"/>
    </row>
    <row r="6275" spans="1:13" x14ac:dyDescent="0.2">
      <c r="A6275" s="116">
        <v>961</v>
      </c>
      <c r="B6275" s="90" t="s">
        <v>8750</v>
      </c>
      <c r="C6275" s="90" t="s">
        <v>1333</v>
      </c>
      <c r="D6275" s="90" t="s">
        <v>1334</v>
      </c>
      <c r="E6275" s="90" t="s">
        <v>132</v>
      </c>
      <c r="F6275" s="90" t="s">
        <v>8195</v>
      </c>
      <c r="G6275" s="90" t="s">
        <v>19665</v>
      </c>
      <c r="H6275" s="90" t="s">
        <v>1253</v>
      </c>
      <c r="I6275" s="90" t="s">
        <v>930</v>
      </c>
      <c r="J6275" s="116">
        <v>138</v>
      </c>
      <c r="K6275" s="90" t="s">
        <v>1963</v>
      </c>
      <c r="L6275" s="90" t="s">
        <v>593</v>
      </c>
      <c r="M6275" s="90"/>
    </row>
    <row r="6276" spans="1:13" x14ac:dyDescent="0.2">
      <c r="A6276" s="116">
        <v>961</v>
      </c>
      <c r="B6276" s="90" t="s">
        <v>8750</v>
      </c>
      <c r="C6276" s="90" t="s">
        <v>1333</v>
      </c>
      <c r="D6276" s="90" t="s">
        <v>1334</v>
      </c>
      <c r="E6276" s="90" t="s">
        <v>132</v>
      </c>
      <c r="F6276" s="90" t="s">
        <v>8195</v>
      </c>
      <c r="G6276" s="90" t="s">
        <v>19666</v>
      </c>
      <c r="H6276" s="90" t="s">
        <v>1115</v>
      </c>
      <c r="I6276" s="90" t="s">
        <v>930</v>
      </c>
      <c r="J6276" s="116">
        <v>138</v>
      </c>
      <c r="K6276" s="90" t="s">
        <v>1963</v>
      </c>
      <c r="L6276" s="90" t="s">
        <v>593</v>
      </c>
      <c r="M6276" s="90"/>
    </row>
    <row r="6277" spans="1:13" x14ac:dyDescent="0.2">
      <c r="A6277" s="116">
        <v>942</v>
      </c>
      <c r="B6277" s="90" t="s">
        <v>8750</v>
      </c>
      <c r="C6277" s="90" t="s">
        <v>1774</v>
      </c>
      <c r="D6277" s="90" t="s">
        <v>104</v>
      </c>
      <c r="E6277" s="90" t="s">
        <v>126</v>
      </c>
      <c r="F6277" s="90" t="s">
        <v>8205</v>
      </c>
      <c r="G6277" s="90" t="s">
        <v>19667</v>
      </c>
      <c r="H6277" s="90" t="s">
        <v>1251</v>
      </c>
      <c r="I6277" s="90" t="s">
        <v>1249</v>
      </c>
      <c r="J6277" s="116">
        <v>10181</v>
      </c>
      <c r="K6277" s="90" t="s">
        <v>1963</v>
      </c>
      <c r="L6277" s="90" t="s">
        <v>583</v>
      </c>
      <c r="M6277" s="90"/>
    </row>
    <row r="6278" spans="1:13" x14ac:dyDescent="0.2">
      <c r="A6278" s="116">
        <v>936</v>
      </c>
      <c r="B6278" s="90" t="s">
        <v>8750</v>
      </c>
      <c r="C6278" s="90" t="s">
        <v>1332</v>
      </c>
      <c r="D6278" s="90" t="s">
        <v>161</v>
      </c>
      <c r="E6278" s="90" t="s">
        <v>4188</v>
      </c>
      <c r="F6278" s="90" t="s">
        <v>8206</v>
      </c>
      <c r="G6278" s="90" t="s">
        <v>19668</v>
      </c>
      <c r="H6278" s="90" t="s">
        <v>1115</v>
      </c>
      <c r="I6278" s="90" t="s">
        <v>4374</v>
      </c>
      <c r="J6278" s="116">
        <v>10466</v>
      </c>
      <c r="K6278" s="90" t="s">
        <v>1963</v>
      </c>
      <c r="L6278" s="90" t="s">
        <v>583</v>
      </c>
      <c r="M6278" s="90"/>
    </row>
    <row r="6279" spans="1:13" x14ac:dyDescent="0.2">
      <c r="A6279" s="116">
        <v>930</v>
      </c>
      <c r="B6279" s="90" t="s">
        <v>8750</v>
      </c>
      <c r="C6279" s="90" t="s">
        <v>1772</v>
      </c>
      <c r="D6279" s="90" t="s">
        <v>1773</v>
      </c>
      <c r="E6279" s="90" t="s">
        <v>3004</v>
      </c>
      <c r="F6279" s="90" t="s">
        <v>8694</v>
      </c>
      <c r="G6279" s="90" t="s">
        <v>19669</v>
      </c>
      <c r="H6279" s="90" t="s">
        <v>1251</v>
      </c>
      <c r="I6279" s="90" t="s">
        <v>940</v>
      </c>
      <c r="J6279" s="116">
        <v>261</v>
      </c>
      <c r="K6279" s="90" t="s">
        <v>1963</v>
      </c>
      <c r="L6279" s="90" t="s">
        <v>587</v>
      </c>
      <c r="M6279" s="90"/>
    </row>
    <row r="6280" spans="1:13" x14ac:dyDescent="0.2">
      <c r="A6280" s="116">
        <v>930</v>
      </c>
      <c r="B6280" s="90" t="s">
        <v>8750</v>
      </c>
      <c r="C6280" s="90" t="s">
        <v>1772</v>
      </c>
      <c r="D6280" s="90" t="s">
        <v>1773</v>
      </c>
      <c r="E6280" s="90" t="s">
        <v>3004</v>
      </c>
      <c r="F6280" s="90" t="s">
        <v>8694</v>
      </c>
      <c r="G6280" s="90" t="s">
        <v>19670</v>
      </c>
      <c r="H6280" s="90" t="s">
        <v>1115</v>
      </c>
      <c r="I6280" s="90" t="s">
        <v>940</v>
      </c>
      <c r="J6280" s="116">
        <v>261</v>
      </c>
      <c r="K6280" s="90" t="s">
        <v>1963</v>
      </c>
      <c r="L6280" s="90" t="s">
        <v>587</v>
      </c>
      <c r="M6280" s="90"/>
    </row>
    <row r="6281" spans="1:13" x14ac:dyDescent="0.2">
      <c r="A6281" s="116">
        <v>925</v>
      </c>
      <c r="B6281" s="90" t="s">
        <v>8750</v>
      </c>
      <c r="C6281" s="90" t="s">
        <v>1331</v>
      </c>
      <c r="D6281" s="90" t="s">
        <v>21</v>
      </c>
      <c r="E6281" s="90" t="s">
        <v>105</v>
      </c>
      <c r="F6281" s="90" t="s">
        <v>8695</v>
      </c>
      <c r="G6281" s="90" t="s">
        <v>19671</v>
      </c>
      <c r="H6281" s="90" t="s">
        <v>1115</v>
      </c>
      <c r="I6281" s="90" t="s">
        <v>1152</v>
      </c>
      <c r="J6281" s="116">
        <v>62</v>
      </c>
      <c r="K6281" s="90" t="s">
        <v>1963</v>
      </c>
      <c r="L6281" s="90" t="s">
        <v>588</v>
      </c>
      <c r="M6281" s="90"/>
    </row>
    <row r="6282" spans="1:13" x14ac:dyDescent="0.2">
      <c r="A6282" s="116">
        <v>919</v>
      </c>
      <c r="B6282" s="90" t="s">
        <v>8750</v>
      </c>
      <c r="C6282" s="90" t="s">
        <v>1329</v>
      </c>
      <c r="D6282" s="90" t="s">
        <v>1330</v>
      </c>
      <c r="E6282" s="90" t="s">
        <v>48</v>
      </c>
      <c r="F6282" s="90" t="s">
        <v>8211</v>
      </c>
      <c r="G6282" s="90" t="s">
        <v>19672</v>
      </c>
      <c r="H6282" s="90" t="s">
        <v>1115</v>
      </c>
      <c r="I6282" s="90" t="s">
        <v>1151</v>
      </c>
      <c r="J6282" s="116">
        <v>104</v>
      </c>
      <c r="K6282" s="90" t="s">
        <v>1963</v>
      </c>
      <c r="L6282" s="90" t="s">
        <v>582</v>
      </c>
      <c r="M6282" s="90"/>
    </row>
    <row r="6283" spans="1:13" x14ac:dyDescent="0.2">
      <c r="A6283" s="116">
        <v>914</v>
      </c>
      <c r="B6283" s="90" t="s">
        <v>8750</v>
      </c>
      <c r="C6283" s="90" t="s">
        <v>91</v>
      </c>
      <c r="D6283" s="90" t="s">
        <v>1404</v>
      </c>
      <c r="E6283" s="90" t="s">
        <v>8696</v>
      </c>
      <c r="F6283" s="90" t="s">
        <v>8697</v>
      </c>
      <c r="G6283" s="90" t="s">
        <v>19673</v>
      </c>
      <c r="H6283" s="90" t="s">
        <v>1251</v>
      </c>
      <c r="I6283" s="90" t="s">
        <v>948</v>
      </c>
      <c r="J6283" s="116">
        <v>284</v>
      </c>
      <c r="K6283" s="90" t="s">
        <v>1963</v>
      </c>
      <c r="L6283" s="90" t="s">
        <v>588</v>
      </c>
      <c r="M6283" s="90"/>
    </row>
    <row r="6284" spans="1:13" x14ac:dyDescent="0.2">
      <c r="A6284" s="116">
        <v>906</v>
      </c>
      <c r="B6284" s="90" t="s">
        <v>8750</v>
      </c>
      <c r="C6284" s="90" t="s">
        <v>1770</v>
      </c>
      <c r="D6284" s="90" t="s">
        <v>1771</v>
      </c>
      <c r="E6284" s="90" t="s">
        <v>2166</v>
      </c>
      <c r="F6284" s="90" t="s">
        <v>8212</v>
      </c>
      <c r="G6284" s="90" t="s">
        <v>19674</v>
      </c>
      <c r="H6284" s="90" t="s">
        <v>1253</v>
      </c>
      <c r="I6284" s="90" t="s">
        <v>1148</v>
      </c>
      <c r="J6284" s="116">
        <v>351</v>
      </c>
      <c r="K6284" s="90" t="s">
        <v>1963</v>
      </c>
      <c r="L6284" s="90" t="s">
        <v>593</v>
      </c>
      <c r="M6284" s="90"/>
    </row>
    <row r="6285" spans="1:13" x14ac:dyDescent="0.2">
      <c r="A6285" s="116">
        <v>895</v>
      </c>
      <c r="B6285" s="90" t="s">
        <v>8750</v>
      </c>
      <c r="C6285" s="90" t="s">
        <v>1767</v>
      </c>
      <c r="D6285" s="90" t="s">
        <v>8220</v>
      </c>
      <c r="E6285" s="90" t="s">
        <v>32</v>
      </c>
      <c r="F6285" s="90" t="s">
        <v>7262</v>
      </c>
      <c r="G6285" s="90" t="s">
        <v>19675</v>
      </c>
      <c r="H6285" s="90" t="s">
        <v>1251</v>
      </c>
      <c r="I6285" s="90" t="s">
        <v>955</v>
      </c>
      <c r="J6285" s="116">
        <v>331</v>
      </c>
      <c r="K6285" s="90" t="s">
        <v>1963</v>
      </c>
      <c r="L6285" s="90" t="s">
        <v>588</v>
      </c>
      <c r="M6285" s="90"/>
    </row>
    <row r="6286" spans="1:13" x14ac:dyDescent="0.2">
      <c r="A6286" s="116">
        <v>895</v>
      </c>
      <c r="B6286" s="90" t="s">
        <v>8750</v>
      </c>
      <c r="C6286" s="90" t="s">
        <v>1767</v>
      </c>
      <c r="D6286" s="90" t="s">
        <v>8220</v>
      </c>
      <c r="E6286" s="90" t="s">
        <v>32</v>
      </c>
      <c r="F6286" s="90" t="s">
        <v>7262</v>
      </c>
      <c r="G6286" s="90" t="s">
        <v>19676</v>
      </c>
      <c r="H6286" s="90" t="s">
        <v>1115</v>
      </c>
      <c r="I6286" s="90" t="s">
        <v>955</v>
      </c>
      <c r="J6286" s="116">
        <v>331</v>
      </c>
      <c r="K6286" s="90" t="s">
        <v>1963</v>
      </c>
      <c r="L6286" s="90" t="s">
        <v>588</v>
      </c>
      <c r="M6286" s="90"/>
    </row>
    <row r="6287" spans="1:13" x14ac:dyDescent="0.2">
      <c r="A6287" s="116">
        <v>883</v>
      </c>
      <c r="B6287" s="90" t="s">
        <v>8750</v>
      </c>
      <c r="C6287" s="90" t="s">
        <v>1766</v>
      </c>
      <c r="D6287" s="90" t="s">
        <v>1344</v>
      </c>
      <c r="E6287" s="90" t="s">
        <v>76</v>
      </c>
      <c r="F6287" s="90" t="s">
        <v>8222</v>
      </c>
      <c r="G6287" s="90" t="s">
        <v>19677</v>
      </c>
      <c r="H6287" s="90" t="s">
        <v>1251</v>
      </c>
      <c r="I6287" s="90" t="s">
        <v>1020</v>
      </c>
      <c r="J6287" s="116">
        <v>10163</v>
      </c>
      <c r="K6287" s="90" t="s">
        <v>1963</v>
      </c>
      <c r="L6287" s="90" t="s">
        <v>599</v>
      </c>
      <c r="M6287" s="90"/>
    </row>
    <row r="6288" spans="1:13" x14ac:dyDescent="0.2">
      <c r="A6288" s="116">
        <v>876</v>
      </c>
      <c r="B6288" s="90" t="s">
        <v>8750</v>
      </c>
      <c r="C6288" s="90" t="s">
        <v>1764</v>
      </c>
      <c r="D6288" s="90" t="s">
        <v>1765</v>
      </c>
      <c r="E6288" s="90" t="s">
        <v>43</v>
      </c>
      <c r="F6288" s="90" t="s">
        <v>8698</v>
      </c>
      <c r="G6288" s="90" t="s">
        <v>19678</v>
      </c>
      <c r="H6288" s="90" t="s">
        <v>1251</v>
      </c>
      <c r="I6288" s="90" t="s">
        <v>1177</v>
      </c>
      <c r="J6288" s="116">
        <v>80</v>
      </c>
      <c r="K6288" s="90" t="s">
        <v>1963</v>
      </c>
      <c r="L6288" s="90" t="s">
        <v>185</v>
      </c>
      <c r="M6288" s="90"/>
    </row>
    <row r="6289" spans="1:13" x14ac:dyDescent="0.2">
      <c r="A6289" s="116">
        <v>875</v>
      </c>
      <c r="B6289" s="90" t="s">
        <v>8750</v>
      </c>
      <c r="C6289" s="90" t="s">
        <v>1327</v>
      </c>
      <c r="D6289" s="90" t="s">
        <v>1328</v>
      </c>
      <c r="E6289" s="90" t="s">
        <v>76</v>
      </c>
      <c r="F6289" s="90" t="s">
        <v>8224</v>
      </c>
      <c r="G6289" s="90" t="s">
        <v>19679</v>
      </c>
      <c r="H6289" s="90" t="s">
        <v>1253</v>
      </c>
      <c r="I6289" s="90" t="s">
        <v>959</v>
      </c>
      <c r="J6289" s="116">
        <v>375</v>
      </c>
      <c r="K6289" s="90" t="s">
        <v>1963</v>
      </c>
      <c r="L6289" s="90" t="s">
        <v>588</v>
      </c>
      <c r="M6289" s="90"/>
    </row>
    <row r="6290" spans="1:13" x14ac:dyDescent="0.2">
      <c r="A6290" s="116">
        <v>872</v>
      </c>
      <c r="B6290" s="90" t="s">
        <v>8750</v>
      </c>
      <c r="C6290" s="90" t="s">
        <v>66</v>
      </c>
      <c r="D6290" s="90" t="s">
        <v>29</v>
      </c>
      <c r="E6290" s="90" t="s">
        <v>126</v>
      </c>
      <c r="F6290" s="90" t="s">
        <v>8225</v>
      </c>
      <c r="G6290" s="90" t="s">
        <v>19680</v>
      </c>
      <c r="H6290" s="90" t="s">
        <v>1115</v>
      </c>
      <c r="I6290" s="90" t="s">
        <v>1150</v>
      </c>
      <c r="J6290" s="116">
        <v>439</v>
      </c>
      <c r="K6290" s="90" t="s">
        <v>1963</v>
      </c>
      <c r="L6290" s="90" t="s">
        <v>583</v>
      </c>
      <c r="M6290" s="90"/>
    </row>
    <row r="6291" spans="1:13" x14ac:dyDescent="0.2">
      <c r="A6291" s="116">
        <v>872</v>
      </c>
      <c r="B6291" s="90" t="s">
        <v>8750</v>
      </c>
      <c r="C6291" s="90" t="s">
        <v>66</v>
      </c>
      <c r="D6291" s="90" t="s">
        <v>29</v>
      </c>
      <c r="E6291" s="90" t="s">
        <v>126</v>
      </c>
      <c r="F6291" s="90" t="s">
        <v>8225</v>
      </c>
      <c r="G6291" s="90" t="s">
        <v>19681</v>
      </c>
      <c r="H6291" s="90" t="s">
        <v>1253</v>
      </c>
      <c r="I6291" s="90" t="s">
        <v>1150</v>
      </c>
      <c r="J6291" s="116">
        <v>439</v>
      </c>
      <c r="K6291" s="90" t="s">
        <v>1963</v>
      </c>
      <c r="L6291" s="90" t="s">
        <v>583</v>
      </c>
      <c r="M6291" s="90"/>
    </row>
    <row r="6292" spans="1:13" x14ac:dyDescent="0.2">
      <c r="A6292" s="116">
        <v>867</v>
      </c>
      <c r="B6292" s="90" t="s">
        <v>8750</v>
      </c>
      <c r="C6292" s="90" t="s">
        <v>1762</v>
      </c>
      <c r="D6292" s="90" t="s">
        <v>1763</v>
      </c>
      <c r="E6292" s="90" t="s">
        <v>8226</v>
      </c>
      <c r="F6292" s="90" t="s">
        <v>8227</v>
      </c>
      <c r="G6292" s="90" t="s">
        <v>19682</v>
      </c>
      <c r="H6292" s="90" t="s">
        <v>1252</v>
      </c>
      <c r="I6292" s="90" t="s">
        <v>952</v>
      </c>
      <c r="J6292" s="116">
        <v>308</v>
      </c>
      <c r="K6292" s="90" t="s">
        <v>1963</v>
      </c>
      <c r="L6292" s="90" t="s">
        <v>591</v>
      </c>
      <c r="M6292" s="90"/>
    </row>
    <row r="6293" spans="1:13" x14ac:dyDescent="0.2">
      <c r="A6293" s="116">
        <v>855</v>
      </c>
      <c r="B6293" s="90" t="s">
        <v>8750</v>
      </c>
      <c r="C6293" s="90" t="s">
        <v>1325</v>
      </c>
      <c r="D6293" s="90" t="s">
        <v>1326</v>
      </c>
      <c r="E6293" s="90" t="s">
        <v>8229</v>
      </c>
      <c r="F6293" s="90" t="s">
        <v>8230</v>
      </c>
      <c r="G6293" s="90" t="s">
        <v>19683</v>
      </c>
      <c r="H6293" s="90" t="s">
        <v>1115</v>
      </c>
      <c r="I6293" s="90" t="s">
        <v>1149</v>
      </c>
      <c r="J6293" s="116">
        <v>102</v>
      </c>
      <c r="K6293" s="90" t="s">
        <v>1963</v>
      </c>
      <c r="L6293" s="90" t="s">
        <v>582</v>
      </c>
      <c r="M6293" s="90"/>
    </row>
    <row r="6294" spans="1:13" x14ac:dyDescent="0.2">
      <c r="A6294" s="116">
        <v>854</v>
      </c>
      <c r="B6294" s="90" t="s">
        <v>8750</v>
      </c>
      <c r="C6294" s="90" t="s">
        <v>1546</v>
      </c>
      <c r="D6294" s="90" t="s">
        <v>1741</v>
      </c>
      <c r="E6294" s="90" t="s">
        <v>18444</v>
      </c>
      <c r="F6294" s="90" t="s">
        <v>18445</v>
      </c>
      <c r="G6294" s="90" t="s">
        <v>19684</v>
      </c>
      <c r="H6294" s="90" t="s">
        <v>1252</v>
      </c>
      <c r="I6294" s="90" t="s">
        <v>1254</v>
      </c>
      <c r="J6294" s="116">
        <v>390</v>
      </c>
      <c r="K6294" s="90" t="s">
        <v>1963</v>
      </c>
      <c r="L6294" s="90" t="s">
        <v>587</v>
      </c>
      <c r="M6294" s="90"/>
    </row>
    <row r="6295" spans="1:13" x14ac:dyDescent="0.2">
      <c r="A6295" s="116">
        <v>852</v>
      </c>
      <c r="B6295" s="90" t="s">
        <v>8750</v>
      </c>
      <c r="C6295" s="90" t="s">
        <v>1760</v>
      </c>
      <c r="D6295" s="90" t="s">
        <v>1761</v>
      </c>
      <c r="E6295" s="90" t="s">
        <v>7519</v>
      </c>
      <c r="F6295" s="90" t="s">
        <v>8699</v>
      </c>
      <c r="G6295" s="90" t="s">
        <v>19685</v>
      </c>
      <c r="H6295" s="90" t="s">
        <v>1252</v>
      </c>
      <c r="I6295" s="90" t="s">
        <v>1154</v>
      </c>
      <c r="J6295" s="116">
        <v>256</v>
      </c>
      <c r="K6295" s="90" t="s">
        <v>1963</v>
      </c>
      <c r="L6295" s="90" t="s">
        <v>587</v>
      </c>
      <c r="M6295" s="90"/>
    </row>
    <row r="6296" spans="1:13" x14ac:dyDescent="0.2">
      <c r="A6296" s="116">
        <v>849</v>
      </c>
      <c r="B6296" s="90" t="s">
        <v>8750</v>
      </c>
      <c r="C6296" s="90" t="s">
        <v>1323</v>
      </c>
      <c r="D6296" s="90" t="s">
        <v>1324</v>
      </c>
      <c r="E6296" s="90" t="s">
        <v>2698</v>
      </c>
      <c r="F6296" s="90" t="s">
        <v>8233</v>
      </c>
      <c r="G6296" s="90" t="s">
        <v>19686</v>
      </c>
      <c r="H6296" s="90" t="s">
        <v>1115</v>
      </c>
      <c r="I6296" s="90" t="s">
        <v>1148</v>
      </c>
      <c r="J6296" s="116">
        <v>351</v>
      </c>
      <c r="K6296" s="90" t="s">
        <v>1963</v>
      </c>
      <c r="L6296" s="90" t="s">
        <v>593</v>
      </c>
      <c r="M6296" s="90"/>
    </row>
    <row r="6297" spans="1:13" x14ac:dyDescent="0.2">
      <c r="A6297" s="116">
        <v>843</v>
      </c>
      <c r="B6297" s="90" t="s">
        <v>8750</v>
      </c>
      <c r="C6297" s="90" t="s">
        <v>1322</v>
      </c>
      <c r="D6297" s="90" t="s">
        <v>22</v>
      </c>
      <c r="E6297" s="90" t="s">
        <v>8234</v>
      </c>
      <c r="F6297" s="90" t="s">
        <v>3244</v>
      </c>
      <c r="G6297" s="90" t="s">
        <v>19687</v>
      </c>
      <c r="H6297" s="90" t="s">
        <v>1252</v>
      </c>
      <c r="I6297" s="90" t="s">
        <v>1147</v>
      </c>
      <c r="J6297" s="116">
        <v>288</v>
      </c>
      <c r="K6297" s="90" t="s">
        <v>1963</v>
      </c>
      <c r="L6297" s="90" t="s">
        <v>627</v>
      </c>
      <c r="M6297" s="90"/>
    </row>
    <row r="6298" spans="1:13" x14ac:dyDescent="0.2">
      <c r="A6298" s="116">
        <v>843</v>
      </c>
      <c r="B6298" s="90" t="s">
        <v>8750</v>
      </c>
      <c r="C6298" s="90" t="s">
        <v>1322</v>
      </c>
      <c r="D6298" s="90" t="s">
        <v>22</v>
      </c>
      <c r="E6298" s="90" t="s">
        <v>8234</v>
      </c>
      <c r="F6298" s="90" t="s">
        <v>3244</v>
      </c>
      <c r="G6298" s="90" t="s">
        <v>19688</v>
      </c>
      <c r="H6298" s="90" t="s">
        <v>1115</v>
      </c>
      <c r="I6298" s="90" t="s">
        <v>1147</v>
      </c>
      <c r="J6298" s="116">
        <v>288</v>
      </c>
      <c r="K6298" s="90" t="s">
        <v>1963</v>
      </c>
      <c r="L6298" s="90" t="s">
        <v>627</v>
      </c>
      <c r="M6298" s="90"/>
    </row>
    <row r="6299" spans="1:13" x14ac:dyDescent="0.2">
      <c r="A6299" s="116">
        <v>838</v>
      </c>
      <c r="B6299" s="90" t="s">
        <v>8750</v>
      </c>
      <c r="C6299" s="90" t="s">
        <v>1759</v>
      </c>
      <c r="E6299" s="90" t="s">
        <v>8235</v>
      </c>
      <c r="F6299" s="90" t="s">
        <v>8236</v>
      </c>
      <c r="G6299" s="90" t="s">
        <v>19689</v>
      </c>
      <c r="H6299" s="90" t="s">
        <v>1115</v>
      </c>
      <c r="I6299" s="90" t="s">
        <v>966</v>
      </c>
      <c r="J6299" s="116">
        <v>502</v>
      </c>
      <c r="K6299" s="90" t="s">
        <v>1963</v>
      </c>
      <c r="L6299" s="90" t="s">
        <v>520</v>
      </c>
      <c r="M6299" s="90"/>
    </row>
    <row r="6300" spans="1:13" x14ac:dyDescent="0.2">
      <c r="A6300" s="116">
        <v>827</v>
      </c>
      <c r="B6300" s="90" t="s">
        <v>8750</v>
      </c>
      <c r="C6300" s="90" t="s">
        <v>22</v>
      </c>
      <c r="D6300" s="90" t="s">
        <v>1321</v>
      </c>
      <c r="E6300" s="90" t="s">
        <v>3206</v>
      </c>
      <c r="F6300" s="90" t="s">
        <v>8237</v>
      </c>
      <c r="G6300" s="90" t="s">
        <v>19690</v>
      </c>
      <c r="H6300" s="90" t="s">
        <v>1251</v>
      </c>
      <c r="I6300" s="90" t="s">
        <v>981</v>
      </c>
      <c r="J6300" s="116">
        <v>641</v>
      </c>
      <c r="K6300" s="90" t="s">
        <v>1963</v>
      </c>
      <c r="L6300" s="90" t="s">
        <v>520</v>
      </c>
      <c r="M6300" s="90"/>
    </row>
    <row r="6301" spans="1:13" x14ac:dyDescent="0.2">
      <c r="A6301" s="116">
        <v>827</v>
      </c>
      <c r="B6301" s="90" t="s">
        <v>8750</v>
      </c>
      <c r="C6301" s="90" t="s">
        <v>22</v>
      </c>
      <c r="D6301" s="90" t="s">
        <v>1321</v>
      </c>
      <c r="E6301" s="90" t="s">
        <v>3206</v>
      </c>
      <c r="F6301" s="90" t="s">
        <v>8237</v>
      </c>
      <c r="G6301" s="90" t="s">
        <v>19691</v>
      </c>
      <c r="H6301" s="90" t="s">
        <v>1115</v>
      </c>
      <c r="I6301" s="90" t="s">
        <v>1146</v>
      </c>
      <c r="J6301" s="116">
        <v>235</v>
      </c>
      <c r="K6301" s="90" t="s">
        <v>1963</v>
      </c>
      <c r="L6301" s="90" t="s">
        <v>520</v>
      </c>
      <c r="M6301" s="90"/>
    </row>
    <row r="6302" spans="1:13" x14ac:dyDescent="0.2">
      <c r="A6302" s="116">
        <v>791</v>
      </c>
      <c r="B6302" s="90" t="s">
        <v>8750</v>
      </c>
      <c r="C6302" s="90" t="s">
        <v>19692</v>
      </c>
      <c r="D6302" s="90" t="s">
        <v>19693</v>
      </c>
      <c r="E6302" s="90" t="s">
        <v>105</v>
      </c>
      <c r="F6302" s="90" t="s">
        <v>19694</v>
      </c>
      <c r="G6302" s="90" t="s">
        <v>19695</v>
      </c>
      <c r="H6302" s="90" t="s">
        <v>1252</v>
      </c>
      <c r="I6302" s="90" t="s">
        <v>1139</v>
      </c>
      <c r="J6302" s="116">
        <v>52</v>
      </c>
      <c r="K6302" s="90" t="s">
        <v>1963</v>
      </c>
      <c r="L6302" s="90" t="s">
        <v>598</v>
      </c>
      <c r="M6302" s="90"/>
    </row>
    <row r="6303" spans="1:13" x14ac:dyDescent="0.2">
      <c r="A6303" s="116">
        <v>783</v>
      </c>
      <c r="B6303" s="90" t="s">
        <v>8750</v>
      </c>
      <c r="C6303" s="90" t="s">
        <v>7241</v>
      </c>
      <c r="D6303" s="90" t="s">
        <v>998</v>
      </c>
      <c r="E6303" s="90" t="s">
        <v>2598</v>
      </c>
      <c r="F6303" s="90" t="s">
        <v>8240</v>
      </c>
      <c r="G6303" s="90" t="s">
        <v>19696</v>
      </c>
      <c r="H6303" s="90" t="s">
        <v>1251</v>
      </c>
      <c r="I6303" s="90" t="s">
        <v>1213</v>
      </c>
      <c r="J6303" s="116">
        <v>10149</v>
      </c>
      <c r="K6303" s="90" t="s">
        <v>1963</v>
      </c>
      <c r="L6303" s="90" t="s">
        <v>587</v>
      </c>
      <c r="M6303" s="90"/>
    </row>
    <row r="6304" spans="1:13" x14ac:dyDescent="0.2">
      <c r="A6304" s="116">
        <v>780</v>
      </c>
      <c r="B6304" s="90" t="s">
        <v>8750</v>
      </c>
      <c r="C6304" s="90" t="s">
        <v>1320</v>
      </c>
      <c r="D6304" s="90" t="s">
        <v>69</v>
      </c>
      <c r="E6304" s="90" t="s">
        <v>3209</v>
      </c>
      <c r="F6304" s="90" t="s">
        <v>8241</v>
      </c>
      <c r="G6304" s="90" t="s">
        <v>19697</v>
      </c>
      <c r="H6304" s="90" t="s">
        <v>1252</v>
      </c>
      <c r="I6304" s="90" t="s">
        <v>2049</v>
      </c>
      <c r="J6304" s="116">
        <v>103</v>
      </c>
      <c r="K6304" s="90" t="s">
        <v>1963</v>
      </c>
      <c r="L6304" s="90" t="s">
        <v>582</v>
      </c>
      <c r="M6304" s="90"/>
    </row>
    <row r="6305" spans="1:13" x14ac:dyDescent="0.2">
      <c r="A6305" s="116">
        <v>777</v>
      </c>
      <c r="B6305" s="90" t="s">
        <v>8750</v>
      </c>
      <c r="C6305" s="90" t="s">
        <v>1757</v>
      </c>
      <c r="D6305" s="90" t="s">
        <v>1758</v>
      </c>
      <c r="E6305" s="90" t="s">
        <v>8242</v>
      </c>
      <c r="F6305" s="90" t="s">
        <v>8243</v>
      </c>
      <c r="G6305" s="90" t="s">
        <v>19698</v>
      </c>
      <c r="H6305" s="90" t="s">
        <v>1252</v>
      </c>
      <c r="I6305" s="90" t="s">
        <v>1241</v>
      </c>
      <c r="J6305" s="116">
        <v>10116</v>
      </c>
      <c r="K6305" s="90" t="s">
        <v>1963</v>
      </c>
      <c r="L6305" s="90" t="s">
        <v>598</v>
      </c>
      <c r="M6305" s="90"/>
    </row>
    <row r="6306" spans="1:13" x14ac:dyDescent="0.2">
      <c r="A6306" s="116">
        <v>769</v>
      </c>
      <c r="B6306" s="90" t="s">
        <v>8750</v>
      </c>
      <c r="C6306" s="90" t="s">
        <v>1319</v>
      </c>
      <c r="D6306" s="90" t="s">
        <v>69</v>
      </c>
      <c r="E6306" s="90" t="s">
        <v>3209</v>
      </c>
      <c r="F6306" s="90" t="s">
        <v>8246</v>
      </c>
      <c r="G6306" s="90" t="s">
        <v>19699</v>
      </c>
      <c r="H6306" s="90" t="s">
        <v>1253</v>
      </c>
      <c r="I6306" s="90" t="s">
        <v>1145</v>
      </c>
      <c r="J6306" s="116">
        <v>10018</v>
      </c>
      <c r="K6306" s="90" t="s">
        <v>1963</v>
      </c>
      <c r="L6306" s="90" t="s">
        <v>591</v>
      </c>
      <c r="M6306" s="90"/>
    </row>
    <row r="6307" spans="1:13" x14ac:dyDescent="0.2">
      <c r="A6307" s="116">
        <v>753</v>
      </c>
      <c r="B6307" s="90" t="s">
        <v>8750</v>
      </c>
      <c r="C6307" s="90" t="s">
        <v>69</v>
      </c>
      <c r="D6307" s="90" t="s">
        <v>8251</v>
      </c>
      <c r="E6307" s="90" t="s">
        <v>8252</v>
      </c>
      <c r="F6307" s="90" t="s">
        <v>8253</v>
      </c>
      <c r="G6307" s="90" t="s">
        <v>19700</v>
      </c>
      <c r="H6307" s="90" t="s">
        <v>1115</v>
      </c>
      <c r="I6307" s="90" t="s">
        <v>1125</v>
      </c>
      <c r="J6307" s="116">
        <v>142</v>
      </c>
      <c r="K6307" s="90" t="s">
        <v>1963</v>
      </c>
      <c r="L6307" s="90" t="s">
        <v>593</v>
      </c>
      <c r="M6307" s="90"/>
    </row>
    <row r="6308" spans="1:13" x14ac:dyDescent="0.2">
      <c r="A6308" s="116">
        <v>753</v>
      </c>
      <c r="B6308" s="90" t="s">
        <v>8750</v>
      </c>
      <c r="C6308" s="90" t="s">
        <v>69</v>
      </c>
      <c r="D6308" s="90" t="s">
        <v>8251</v>
      </c>
      <c r="E6308" s="90" t="s">
        <v>8252</v>
      </c>
      <c r="F6308" s="90" t="s">
        <v>8253</v>
      </c>
      <c r="G6308" s="90" t="s">
        <v>19701</v>
      </c>
      <c r="H6308" s="90" t="s">
        <v>1252</v>
      </c>
      <c r="I6308" s="90" t="s">
        <v>1125</v>
      </c>
      <c r="J6308" s="116">
        <v>142</v>
      </c>
      <c r="K6308" s="90" t="s">
        <v>1963</v>
      </c>
      <c r="L6308" s="90" t="s">
        <v>593</v>
      </c>
      <c r="M6308" s="90"/>
    </row>
    <row r="6309" spans="1:13" x14ac:dyDescent="0.2">
      <c r="A6309" s="116">
        <v>736</v>
      </c>
      <c r="B6309" s="90" t="s">
        <v>8750</v>
      </c>
      <c r="C6309" s="90" t="s">
        <v>1317</v>
      </c>
      <c r="D6309" s="90" t="s">
        <v>1318</v>
      </c>
      <c r="E6309" s="90" t="s">
        <v>2242</v>
      </c>
      <c r="F6309" s="90" t="s">
        <v>8260</v>
      </c>
      <c r="G6309" s="90" t="s">
        <v>19702</v>
      </c>
      <c r="H6309" s="90" t="s">
        <v>1253</v>
      </c>
      <c r="I6309" s="90" t="s">
        <v>1144</v>
      </c>
      <c r="J6309" s="116">
        <v>51</v>
      </c>
      <c r="K6309" s="90" t="s">
        <v>1963</v>
      </c>
      <c r="L6309" s="90" t="s">
        <v>585</v>
      </c>
      <c r="M6309" s="90"/>
    </row>
    <row r="6310" spans="1:13" x14ac:dyDescent="0.2">
      <c r="A6310" s="116">
        <v>736</v>
      </c>
      <c r="B6310" s="90" t="s">
        <v>8750</v>
      </c>
      <c r="C6310" s="90" t="s">
        <v>1317</v>
      </c>
      <c r="D6310" s="90" t="s">
        <v>1318</v>
      </c>
      <c r="E6310" s="90" t="s">
        <v>2242</v>
      </c>
      <c r="F6310" s="90" t="s">
        <v>8260</v>
      </c>
      <c r="G6310" s="90" t="s">
        <v>19703</v>
      </c>
      <c r="H6310" s="90" t="s">
        <v>1115</v>
      </c>
      <c r="I6310" s="90" t="s">
        <v>1144</v>
      </c>
      <c r="J6310" s="116">
        <v>51</v>
      </c>
      <c r="K6310" s="90" t="s">
        <v>1963</v>
      </c>
      <c r="L6310" s="90" t="s">
        <v>585</v>
      </c>
      <c r="M6310" s="90"/>
    </row>
    <row r="6311" spans="1:13" x14ac:dyDescent="0.2">
      <c r="A6311" s="116">
        <v>732</v>
      </c>
      <c r="B6311" s="90" t="s">
        <v>8750</v>
      </c>
      <c r="C6311" s="90" t="s">
        <v>1316</v>
      </c>
      <c r="D6311" s="90" t="s">
        <v>1108</v>
      </c>
      <c r="E6311" s="90" t="s">
        <v>34</v>
      </c>
      <c r="F6311" s="90" t="s">
        <v>8261</v>
      </c>
      <c r="G6311" s="90" t="s">
        <v>19704</v>
      </c>
      <c r="H6311" s="90" t="s">
        <v>1253</v>
      </c>
      <c r="I6311" s="90" t="s">
        <v>327</v>
      </c>
      <c r="J6311" s="116">
        <v>504</v>
      </c>
      <c r="K6311" s="90" t="s">
        <v>1963</v>
      </c>
      <c r="L6311" s="90" t="s">
        <v>593</v>
      </c>
      <c r="M6311" s="90"/>
    </row>
    <row r="6312" spans="1:13" x14ac:dyDescent="0.2">
      <c r="A6312" s="116">
        <v>732</v>
      </c>
      <c r="B6312" s="90" t="s">
        <v>8750</v>
      </c>
      <c r="C6312" s="90" t="s">
        <v>1316</v>
      </c>
      <c r="D6312" s="90" t="s">
        <v>1108</v>
      </c>
      <c r="E6312" s="90" t="s">
        <v>34</v>
      </c>
      <c r="F6312" s="90" t="s">
        <v>8261</v>
      </c>
      <c r="G6312" s="90" t="s">
        <v>19705</v>
      </c>
      <c r="H6312" s="90" t="s">
        <v>1115</v>
      </c>
      <c r="I6312" s="90" t="s">
        <v>327</v>
      </c>
      <c r="J6312" s="116">
        <v>504</v>
      </c>
      <c r="K6312" s="90" t="s">
        <v>1963</v>
      </c>
      <c r="L6312" s="90" t="s">
        <v>593</v>
      </c>
      <c r="M6312" s="90"/>
    </row>
    <row r="6313" spans="1:13" x14ac:dyDescent="0.2">
      <c r="A6313" s="116">
        <v>709</v>
      </c>
      <c r="B6313" s="90" t="s">
        <v>8750</v>
      </c>
      <c r="C6313" s="90" t="s">
        <v>51</v>
      </c>
      <c r="D6313" s="90" t="s">
        <v>1315</v>
      </c>
      <c r="E6313" s="90" t="s">
        <v>58</v>
      </c>
      <c r="F6313" s="90" t="s">
        <v>8270</v>
      </c>
      <c r="G6313" s="90" t="s">
        <v>19706</v>
      </c>
      <c r="H6313" s="90" t="s">
        <v>1115</v>
      </c>
      <c r="I6313" s="90" t="s">
        <v>1143</v>
      </c>
      <c r="J6313" s="116">
        <v>76</v>
      </c>
      <c r="K6313" s="90" t="s">
        <v>1963</v>
      </c>
      <c r="L6313" s="90" t="s">
        <v>583</v>
      </c>
      <c r="M6313" s="90"/>
    </row>
    <row r="6314" spans="1:13" x14ac:dyDescent="0.2">
      <c r="A6314" s="116">
        <v>707</v>
      </c>
      <c r="B6314" s="90" t="s">
        <v>8750</v>
      </c>
      <c r="C6314" s="90" t="s">
        <v>53</v>
      </c>
      <c r="D6314" s="90" t="s">
        <v>1756</v>
      </c>
      <c r="E6314" s="90" t="s">
        <v>45</v>
      </c>
      <c r="F6314" s="90" t="s">
        <v>8548</v>
      </c>
      <c r="G6314" s="90" t="s">
        <v>19707</v>
      </c>
      <c r="H6314" s="90" t="s">
        <v>1253</v>
      </c>
      <c r="I6314" s="90" t="s">
        <v>968</v>
      </c>
      <c r="J6314" s="116">
        <v>115</v>
      </c>
      <c r="K6314" s="90" t="s">
        <v>1963</v>
      </c>
      <c r="L6314" s="90" t="s">
        <v>586</v>
      </c>
      <c r="M6314" s="90"/>
    </row>
    <row r="6315" spans="1:13" x14ac:dyDescent="0.2">
      <c r="A6315" s="116">
        <v>695</v>
      </c>
      <c r="B6315" s="90" t="s">
        <v>8750</v>
      </c>
      <c r="C6315" s="90" t="s">
        <v>31</v>
      </c>
      <c r="D6315" s="90" t="s">
        <v>31</v>
      </c>
      <c r="E6315" s="90" t="s">
        <v>45</v>
      </c>
      <c r="F6315" s="90" t="s">
        <v>8274</v>
      </c>
      <c r="G6315" s="90" t="s">
        <v>19708</v>
      </c>
      <c r="H6315" s="90" t="s">
        <v>1253</v>
      </c>
      <c r="I6315" s="90" t="s">
        <v>1155</v>
      </c>
      <c r="J6315" s="116">
        <v>214</v>
      </c>
      <c r="K6315" s="90" t="s">
        <v>1963</v>
      </c>
      <c r="L6315" s="90" t="s">
        <v>185</v>
      </c>
      <c r="M6315" s="90"/>
    </row>
    <row r="6316" spans="1:13" x14ac:dyDescent="0.2">
      <c r="A6316" s="116">
        <v>691</v>
      </c>
      <c r="B6316" s="90" t="s">
        <v>8750</v>
      </c>
      <c r="C6316" s="90" t="s">
        <v>26</v>
      </c>
      <c r="D6316" s="90" t="s">
        <v>1314</v>
      </c>
      <c r="E6316" s="90" t="s">
        <v>45</v>
      </c>
      <c r="F6316" s="90" t="s">
        <v>5346</v>
      </c>
      <c r="G6316" s="90" t="s">
        <v>19709</v>
      </c>
      <c r="H6316" s="90" t="s">
        <v>1252</v>
      </c>
      <c r="I6316" s="90" t="s">
        <v>1014</v>
      </c>
      <c r="J6316" s="116">
        <v>10141</v>
      </c>
      <c r="K6316" s="90" t="s">
        <v>1963</v>
      </c>
      <c r="L6316" s="90" t="s">
        <v>585</v>
      </c>
      <c r="M6316" s="90"/>
    </row>
    <row r="6317" spans="1:13" x14ac:dyDescent="0.2">
      <c r="A6317" s="116">
        <v>691</v>
      </c>
      <c r="B6317" s="90" t="s">
        <v>8750</v>
      </c>
      <c r="C6317" s="90" t="s">
        <v>26</v>
      </c>
      <c r="D6317" s="90" t="s">
        <v>1314</v>
      </c>
      <c r="E6317" s="90" t="s">
        <v>45</v>
      </c>
      <c r="F6317" s="90" t="s">
        <v>5346</v>
      </c>
      <c r="G6317" s="90" t="s">
        <v>19710</v>
      </c>
      <c r="H6317" s="90" t="s">
        <v>1252</v>
      </c>
      <c r="I6317" s="90" t="s">
        <v>918</v>
      </c>
      <c r="J6317" s="116">
        <v>41</v>
      </c>
      <c r="K6317" s="90" t="s">
        <v>1963</v>
      </c>
      <c r="L6317" s="90" t="s">
        <v>585</v>
      </c>
      <c r="M6317" s="90"/>
    </row>
    <row r="6318" spans="1:13" x14ac:dyDescent="0.2">
      <c r="A6318" s="116">
        <v>691</v>
      </c>
      <c r="B6318" s="90" t="s">
        <v>8750</v>
      </c>
      <c r="C6318" s="90" t="s">
        <v>26</v>
      </c>
      <c r="D6318" s="90" t="s">
        <v>1314</v>
      </c>
      <c r="E6318" s="90" t="s">
        <v>45</v>
      </c>
      <c r="F6318" s="90" t="s">
        <v>5346</v>
      </c>
      <c r="G6318" s="90" t="s">
        <v>19711</v>
      </c>
      <c r="H6318" s="90" t="s">
        <v>1115</v>
      </c>
      <c r="I6318" s="90" t="s">
        <v>918</v>
      </c>
      <c r="J6318" s="116">
        <v>41</v>
      </c>
      <c r="K6318" s="90" t="s">
        <v>1963</v>
      </c>
      <c r="L6318" s="90" t="s">
        <v>585</v>
      </c>
      <c r="M6318" s="90"/>
    </row>
    <row r="6319" spans="1:13" x14ac:dyDescent="0.2">
      <c r="A6319" s="116">
        <v>677</v>
      </c>
      <c r="B6319" s="90" t="s">
        <v>8750</v>
      </c>
      <c r="C6319" s="90" t="s">
        <v>3686</v>
      </c>
      <c r="D6319" s="90" t="s">
        <v>19712</v>
      </c>
      <c r="E6319" s="90" t="s">
        <v>5339</v>
      </c>
      <c r="F6319" s="90" t="s">
        <v>5826</v>
      </c>
      <c r="G6319" s="90" t="s">
        <v>19713</v>
      </c>
      <c r="H6319" s="90" t="s">
        <v>1253</v>
      </c>
      <c r="I6319" s="90" t="s">
        <v>374</v>
      </c>
      <c r="J6319" s="116">
        <v>655</v>
      </c>
      <c r="K6319" s="90" t="s">
        <v>1963</v>
      </c>
      <c r="L6319" s="90" t="s">
        <v>587</v>
      </c>
      <c r="M6319" s="90"/>
    </row>
    <row r="6320" spans="1:13" x14ac:dyDescent="0.2">
      <c r="A6320" s="116">
        <v>672</v>
      </c>
      <c r="B6320" s="90" t="s">
        <v>8750</v>
      </c>
      <c r="C6320" s="90" t="s">
        <v>66</v>
      </c>
      <c r="D6320" s="90" t="s">
        <v>51</v>
      </c>
      <c r="E6320" s="90" t="s">
        <v>8279</v>
      </c>
      <c r="F6320" s="90" t="s">
        <v>8280</v>
      </c>
      <c r="G6320" s="90" t="s">
        <v>19714</v>
      </c>
      <c r="H6320" s="90" t="s">
        <v>1253</v>
      </c>
      <c r="I6320" s="90" t="s">
        <v>1142</v>
      </c>
      <c r="J6320" s="116">
        <v>451</v>
      </c>
      <c r="K6320" s="90" t="s">
        <v>1963</v>
      </c>
      <c r="L6320" s="90" t="s">
        <v>593</v>
      </c>
      <c r="M6320" s="90"/>
    </row>
    <row r="6321" spans="1:13" x14ac:dyDescent="0.2">
      <c r="A6321" s="116">
        <v>672</v>
      </c>
      <c r="B6321" s="90" t="s">
        <v>8750</v>
      </c>
      <c r="C6321" s="90" t="s">
        <v>66</v>
      </c>
      <c r="D6321" s="90" t="s">
        <v>51</v>
      </c>
      <c r="E6321" s="90" t="s">
        <v>8279</v>
      </c>
      <c r="F6321" s="90" t="s">
        <v>8280</v>
      </c>
      <c r="G6321" s="90" t="s">
        <v>19715</v>
      </c>
      <c r="H6321" s="90" t="s">
        <v>1115</v>
      </c>
      <c r="I6321" s="90" t="s">
        <v>1142</v>
      </c>
      <c r="J6321" s="116">
        <v>451</v>
      </c>
      <c r="K6321" s="90" t="s">
        <v>1963</v>
      </c>
      <c r="L6321" s="90" t="s">
        <v>593</v>
      </c>
      <c r="M6321" s="90"/>
    </row>
    <row r="6322" spans="1:13" x14ac:dyDescent="0.2">
      <c r="A6322" s="116">
        <v>668</v>
      </c>
      <c r="B6322" s="90" t="s">
        <v>8750</v>
      </c>
      <c r="C6322" s="90" t="s">
        <v>39</v>
      </c>
      <c r="D6322" s="90" t="s">
        <v>29</v>
      </c>
      <c r="E6322" s="90" t="s">
        <v>79</v>
      </c>
      <c r="F6322" s="90" t="s">
        <v>8700</v>
      </c>
      <c r="G6322" s="90" t="s">
        <v>19716</v>
      </c>
      <c r="H6322" s="90" t="s">
        <v>1115</v>
      </c>
      <c r="I6322" s="90" t="s">
        <v>1141</v>
      </c>
      <c r="J6322" s="116">
        <v>652</v>
      </c>
      <c r="K6322" s="90" t="s">
        <v>1963</v>
      </c>
      <c r="L6322" s="90" t="s">
        <v>599</v>
      </c>
      <c r="M6322" s="90"/>
    </row>
    <row r="6323" spans="1:13" x14ac:dyDescent="0.2">
      <c r="A6323" s="116">
        <v>668</v>
      </c>
      <c r="B6323" s="90" t="s">
        <v>8750</v>
      </c>
      <c r="C6323" s="90" t="s">
        <v>39</v>
      </c>
      <c r="D6323" s="90" t="s">
        <v>29</v>
      </c>
      <c r="E6323" s="90" t="s">
        <v>79</v>
      </c>
      <c r="F6323" s="90" t="s">
        <v>8700</v>
      </c>
      <c r="G6323" s="90" t="s">
        <v>19717</v>
      </c>
      <c r="H6323" s="90" t="s">
        <v>1253</v>
      </c>
      <c r="I6323" s="90" t="s">
        <v>1141</v>
      </c>
      <c r="J6323" s="116">
        <v>652</v>
      </c>
      <c r="K6323" s="90" t="s">
        <v>1963</v>
      </c>
      <c r="L6323" s="90" t="s">
        <v>599</v>
      </c>
      <c r="M6323" s="90"/>
    </row>
    <row r="6324" spans="1:13" x14ac:dyDescent="0.2">
      <c r="A6324" s="116">
        <v>642</v>
      </c>
      <c r="B6324" s="90" t="s">
        <v>8750</v>
      </c>
      <c r="C6324" s="90" t="s">
        <v>160</v>
      </c>
      <c r="D6324" s="90" t="s">
        <v>1755</v>
      </c>
      <c r="E6324" s="90" t="s">
        <v>4258</v>
      </c>
      <c r="F6324" s="90" t="s">
        <v>8283</v>
      </c>
      <c r="G6324" s="90" t="s">
        <v>19718</v>
      </c>
      <c r="H6324" s="90" t="s">
        <v>1253</v>
      </c>
      <c r="I6324" s="90" t="s">
        <v>932</v>
      </c>
      <c r="J6324" s="116">
        <v>165</v>
      </c>
      <c r="K6324" s="90" t="s">
        <v>1963</v>
      </c>
      <c r="L6324" s="90" t="s">
        <v>599</v>
      </c>
      <c r="M6324" s="90"/>
    </row>
    <row r="6325" spans="1:13" x14ac:dyDescent="0.2">
      <c r="A6325" s="116">
        <v>621</v>
      </c>
      <c r="B6325" s="90" t="s">
        <v>8750</v>
      </c>
      <c r="C6325" s="90" t="s">
        <v>1753</v>
      </c>
      <c r="D6325" s="90" t="s">
        <v>1754</v>
      </c>
      <c r="E6325" s="90" t="s">
        <v>2030</v>
      </c>
      <c r="F6325" s="90" t="s">
        <v>8290</v>
      </c>
      <c r="G6325" s="90" t="s">
        <v>19719</v>
      </c>
      <c r="H6325" s="90" t="s">
        <v>1252</v>
      </c>
      <c r="I6325" s="90" t="s">
        <v>1225</v>
      </c>
      <c r="J6325" s="116">
        <v>536</v>
      </c>
      <c r="K6325" s="90" t="s">
        <v>1963</v>
      </c>
      <c r="L6325" s="90" t="s">
        <v>185</v>
      </c>
      <c r="M6325" s="90"/>
    </row>
    <row r="6326" spans="1:13" x14ac:dyDescent="0.2">
      <c r="A6326" s="116">
        <v>619</v>
      </c>
      <c r="B6326" s="90" t="s">
        <v>8750</v>
      </c>
      <c r="C6326" s="90" t="s">
        <v>8701</v>
      </c>
      <c r="D6326" s="90" t="s">
        <v>8702</v>
      </c>
      <c r="E6326" s="90" t="s">
        <v>8703</v>
      </c>
      <c r="F6326" s="90" t="s">
        <v>8704</v>
      </c>
      <c r="G6326" s="90" t="s">
        <v>19720</v>
      </c>
      <c r="H6326" s="90" t="s">
        <v>1115</v>
      </c>
      <c r="I6326" s="90" t="s">
        <v>1233</v>
      </c>
      <c r="J6326" s="116">
        <v>703</v>
      </c>
      <c r="K6326" s="90" t="s">
        <v>1963</v>
      </c>
      <c r="L6326" s="90" t="s">
        <v>520</v>
      </c>
      <c r="M6326" s="90"/>
    </row>
    <row r="6327" spans="1:13" x14ac:dyDescent="0.2">
      <c r="A6327" s="116">
        <v>618</v>
      </c>
      <c r="B6327" s="90" t="s">
        <v>8750</v>
      </c>
      <c r="C6327" s="90" t="s">
        <v>97</v>
      </c>
      <c r="D6327" s="90" t="s">
        <v>25</v>
      </c>
      <c r="E6327" s="90" t="s">
        <v>45</v>
      </c>
      <c r="F6327" s="90" t="s">
        <v>8291</v>
      </c>
      <c r="G6327" s="90" t="s">
        <v>19721</v>
      </c>
      <c r="H6327" s="90" t="s">
        <v>1115</v>
      </c>
      <c r="I6327" s="90" t="s">
        <v>952</v>
      </c>
      <c r="J6327" s="116">
        <v>308</v>
      </c>
      <c r="K6327" s="90" t="s">
        <v>1963</v>
      </c>
      <c r="L6327" s="90" t="s">
        <v>591</v>
      </c>
      <c r="M6327" s="90"/>
    </row>
    <row r="6328" spans="1:13" x14ac:dyDescent="0.2">
      <c r="A6328" s="116">
        <v>612</v>
      </c>
      <c r="B6328" s="90" t="s">
        <v>10851</v>
      </c>
      <c r="C6328" s="90" t="s">
        <v>1310</v>
      </c>
      <c r="D6328" s="90" t="s">
        <v>31</v>
      </c>
      <c r="E6328" s="90" t="s">
        <v>8292</v>
      </c>
      <c r="F6328" s="90" t="s">
        <v>6680</v>
      </c>
      <c r="G6328" s="90" t="s">
        <v>19722</v>
      </c>
      <c r="H6328" s="90" t="s">
        <v>1251</v>
      </c>
      <c r="I6328" s="90" t="s">
        <v>1139</v>
      </c>
      <c r="J6328" s="116">
        <v>52</v>
      </c>
      <c r="K6328" s="90" t="s">
        <v>1963</v>
      </c>
      <c r="L6328" s="90" t="s">
        <v>598</v>
      </c>
      <c r="M6328" s="90"/>
    </row>
    <row r="6329" spans="1:13" x14ac:dyDescent="0.2">
      <c r="A6329" s="116">
        <v>612</v>
      </c>
      <c r="B6329" s="90" t="s">
        <v>10851</v>
      </c>
      <c r="C6329" s="90" t="s">
        <v>1310</v>
      </c>
      <c r="D6329" s="90" t="s">
        <v>31</v>
      </c>
      <c r="E6329" s="90" t="s">
        <v>8292</v>
      </c>
      <c r="F6329" s="90" t="s">
        <v>6680</v>
      </c>
      <c r="G6329" s="90" t="s">
        <v>19723</v>
      </c>
      <c r="H6329" s="90" t="s">
        <v>1115</v>
      </c>
      <c r="I6329" s="90" t="s">
        <v>1139</v>
      </c>
      <c r="J6329" s="116">
        <v>52</v>
      </c>
      <c r="K6329" s="90" t="s">
        <v>1963</v>
      </c>
      <c r="L6329" s="90" t="s">
        <v>598</v>
      </c>
      <c r="M6329" s="90"/>
    </row>
    <row r="6330" spans="1:13" x14ac:dyDescent="0.2">
      <c r="A6330" s="116">
        <v>610</v>
      </c>
      <c r="B6330" s="90" t="s">
        <v>8750</v>
      </c>
      <c r="C6330" s="90" t="s">
        <v>7347</v>
      </c>
      <c r="D6330" s="90" t="s">
        <v>7348</v>
      </c>
      <c r="E6330" s="90" t="s">
        <v>54</v>
      </c>
      <c r="F6330" s="90" t="s">
        <v>8293</v>
      </c>
      <c r="G6330" s="90" t="s">
        <v>19724</v>
      </c>
      <c r="H6330" s="90" t="s">
        <v>1252</v>
      </c>
      <c r="I6330" s="90" t="s">
        <v>1139</v>
      </c>
      <c r="J6330" s="116">
        <v>52</v>
      </c>
      <c r="K6330" s="90" t="s">
        <v>1963</v>
      </c>
      <c r="L6330" s="90" t="s">
        <v>598</v>
      </c>
      <c r="M6330" s="90"/>
    </row>
    <row r="6331" spans="1:13" x14ac:dyDescent="0.2">
      <c r="A6331" s="116">
        <v>587</v>
      </c>
      <c r="B6331" s="90" t="s">
        <v>8750</v>
      </c>
      <c r="C6331" s="90" t="s">
        <v>7187</v>
      </c>
      <c r="D6331" s="90" t="s">
        <v>8300</v>
      </c>
      <c r="E6331" s="90" t="s">
        <v>1296</v>
      </c>
      <c r="F6331" s="90" t="s">
        <v>8301</v>
      </c>
      <c r="G6331" s="90" t="s">
        <v>19725</v>
      </c>
      <c r="H6331" s="90" t="s">
        <v>1115</v>
      </c>
      <c r="I6331" s="90" t="s">
        <v>2557</v>
      </c>
      <c r="J6331" s="116">
        <v>594</v>
      </c>
      <c r="K6331" s="90" t="s">
        <v>1963</v>
      </c>
      <c r="L6331" s="90" t="s">
        <v>585</v>
      </c>
      <c r="M6331" s="90"/>
    </row>
    <row r="6332" spans="1:13" x14ac:dyDescent="0.2">
      <c r="A6332" s="116">
        <v>587</v>
      </c>
      <c r="B6332" s="90" t="s">
        <v>8750</v>
      </c>
      <c r="C6332" s="90" t="s">
        <v>7187</v>
      </c>
      <c r="D6332" s="90" t="s">
        <v>8300</v>
      </c>
      <c r="E6332" s="90" t="s">
        <v>1296</v>
      </c>
      <c r="F6332" s="90" t="s">
        <v>8301</v>
      </c>
      <c r="G6332" s="90" t="s">
        <v>19726</v>
      </c>
      <c r="H6332" s="90" t="s">
        <v>1253</v>
      </c>
      <c r="I6332" s="90" t="s">
        <v>2557</v>
      </c>
      <c r="J6332" s="116">
        <v>594</v>
      </c>
      <c r="K6332" s="90" t="s">
        <v>1963</v>
      </c>
      <c r="L6332" s="90" t="s">
        <v>585</v>
      </c>
      <c r="M6332" s="90"/>
    </row>
    <row r="6333" spans="1:13" x14ac:dyDescent="0.2">
      <c r="A6333" s="116">
        <v>582</v>
      </c>
      <c r="B6333" s="90" t="s">
        <v>8750</v>
      </c>
      <c r="C6333" s="90" t="s">
        <v>1751</v>
      </c>
      <c r="D6333" s="90" t="s">
        <v>1752</v>
      </c>
      <c r="E6333" s="90" t="s">
        <v>24</v>
      </c>
      <c r="F6333" s="90" t="s">
        <v>8302</v>
      </c>
      <c r="G6333" s="90" t="s">
        <v>19727</v>
      </c>
      <c r="H6333" s="90" t="s">
        <v>1253</v>
      </c>
      <c r="I6333" s="90" t="s">
        <v>955</v>
      </c>
      <c r="J6333" s="116">
        <v>331</v>
      </c>
      <c r="K6333" s="90" t="s">
        <v>1963</v>
      </c>
      <c r="L6333" s="90" t="s">
        <v>588</v>
      </c>
      <c r="M6333" s="90"/>
    </row>
    <row r="6334" spans="1:13" x14ac:dyDescent="0.2">
      <c r="A6334" s="116">
        <v>576</v>
      </c>
      <c r="B6334" s="90" t="s">
        <v>10851</v>
      </c>
      <c r="C6334" s="90" t="s">
        <v>1749</v>
      </c>
      <c r="D6334" s="90" t="s">
        <v>1750</v>
      </c>
      <c r="E6334" s="90" t="s">
        <v>8705</v>
      </c>
      <c r="F6334" s="90" t="s">
        <v>8706</v>
      </c>
      <c r="G6334" s="90" t="s">
        <v>19728</v>
      </c>
      <c r="H6334" s="90" t="s">
        <v>1253</v>
      </c>
      <c r="I6334" s="90" t="s">
        <v>1123</v>
      </c>
      <c r="J6334" s="116">
        <v>87</v>
      </c>
      <c r="K6334" s="90" t="s">
        <v>1963</v>
      </c>
      <c r="L6334" s="90" t="s">
        <v>627</v>
      </c>
      <c r="M6334" s="90"/>
    </row>
    <row r="6335" spans="1:13" x14ac:dyDescent="0.2">
      <c r="A6335" s="116">
        <v>575</v>
      </c>
      <c r="B6335" s="90" t="s">
        <v>8750</v>
      </c>
      <c r="C6335" s="90" t="s">
        <v>3320</v>
      </c>
      <c r="D6335" s="90" t="s">
        <v>144</v>
      </c>
      <c r="E6335" s="90" t="s">
        <v>19729</v>
      </c>
      <c r="F6335" s="90" t="s">
        <v>19730</v>
      </c>
      <c r="G6335" s="90" t="s">
        <v>19731</v>
      </c>
      <c r="H6335" s="90" t="s">
        <v>1252</v>
      </c>
      <c r="I6335" s="90" t="s">
        <v>1139</v>
      </c>
      <c r="J6335" s="116">
        <v>52</v>
      </c>
      <c r="K6335" s="90" t="s">
        <v>1963</v>
      </c>
      <c r="L6335" s="90" t="s">
        <v>598</v>
      </c>
      <c r="M6335" s="90"/>
    </row>
    <row r="6336" spans="1:13" x14ac:dyDescent="0.2">
      <c r="A6336" s="116">
        <v>563</v>
      </c>
      <c r="B6336" s="90" t="s">
        <v>8750</v>
      </c>
      <c r="C6336" s="90" t="s">
        <v>87</v>
      </c>
      <c r="D6336" s="90" t="s">
        <v>1306</v>
      </c>
      <c r="E6336" s="90" t="s">
        <v>54</v>
      </c>
      <c r="F6336" s="90" t="s">
        <v>8305</v>
      </c>
      <c r="G6336" s="90" t="s">
        <v>19732</v>
      </c>
      <c r="H6336" s="90" t="s">
        <v>1115</v>
      </c>
      <c r="I6336" s="90" t="s">
        <v>951</v>
      </c>
      <c r="J6336" s="116">
        <v>305</v>
      </c>
      <c r="K6336" s="90" t="s">
        <v>1963</v>
      </c>
      <c r="L6336" s="90" t="s">
        <v>583</v>
      </c>
      <c r="M6336" s="90"/>
    </row>
    <row r="6337" spans="1:13" x14ac:dyDescent="0.2">
      <c r="A6337" s="116">
        <v>562</v>
      </c>
      <c r="B6337" s="90" t="s">
        <v>8750</v>
      </c>
      <c r="C6337" s="90" t="s">
        <v>1304</v>
      </c>
      <c r="D6337" s="90" t="s">
        <v>1305</v>
      </c>
      <c r="E6337" s="90" t="s">
        <v>3004</v>
      </c>
      <c r="F6337" s="90" t="s">
        <v>8305</v>
      </c>
      <c r="G6337" s="90" t="s">
        <v>19733</v>
      </c>
      <c r="H6337" s="90" t="s">
        <v>1115</v>
      </c>
      <c r="I6337" s="90" t="s">
        <v>1137</v>
      </c>
      <c r="J6337" s="116">
        <v>299</v>
      </c>
      <c r="K6337" s="90" t="s">
        <v>1963</v>
      </c>
      <c r="L6337" s="90" t="s">
        <v>587</v>
      </c>
      <c r="M6337" s="90"/>
    </row>
    <row r="6338" spans="1:13" x14ac:dyDescent="0.2">
      <c r="A6338" s="116">
        <v>561</v>
      </c>
      <c r="B6338" s="90" t="s">
        <v>8750</v>
      </c>
      <c r="C6338" s="90" t="s">
        <v>1747</v>
      </c>
      <c r="D6338" s="90" t="s">
        <v>1748</v>
      </c>
      <c r="E6338" s="90" t="s">
        <v>2151</v>
      </c>
      <c r="F6338" s="90" t="s">
        <v>8707</v>
      </c>
      <c r="G6338" s="90" t="s">
        <v>19734</v>
      </c>
      <c r="H6338" s="90" t="s">
        <v>1253</v>
      </c>
      <c r="I6338" s="90" t="s">
        <v>1204</v>
      </c>
      <c r="J6338" s="116">
        <v>298</v>
      </c>
      <c r="K6338" s="90" t="s">
        <v>1963</v>
      </c>
      <c r="L6338" s="90" t="s">
        <v>587</v>
      </c>
      <c r="M6338" s="90"/>
    </row>
    <row r="6339" spans="1:13" x14ac:dyDescent="0.2">
      <c r="A6339" s="116">
        <v>541</v>
      </c>
      <c r="B6339" s="90" t="s">
        <v>8750</v>
      </c>
      <c r="C6339" s="90" t="s">
        <v>99</v>
      </c>
      <c r="D6339" s="90" t="s">
        <v>51</v>
      </c>
      <c r="E6339" s="90" t="s">
        <v>76</v>
      </c>
      <c r="F6339" s="90" t="s">
        <v>8708</v>
      </c>
      <c r="G6339" s="90" t="s">
        <v>19735</v>
      </c>
      <c r="H6339" s="90" t="s">
        <v>1115</v>
      </c>
      <c r="I6339" s="90" t="s">
        <v>944</v>
      </c>
      <c r="J6339" s="116">
        <v>266</v>
      </c>
      <c r="K6339" s="90" t="s">
        <v>1963</v>
      </c>
      <c r="L6339" s="90" t="s">
        <v>583</v>
      </c>
      <c r="M6339" s="90"/>
    </row>
    <row r="6340" spans="1:13" x14ac:dyDescent="0.2">
      <c r="A6340" s="116">
        <v>527</v>
      </c>
      <c r="B6340" s="90" t="s">
        <v>8750</v>
      </c>
      <c r="C6340" s="90" t="s">
        <v>116</v>
      </c>
      <c r="D6340" s="90" t="s">
        <v>84</v>
      </c>
      <c r="E6340" s="90" t="s">
        <v>3249</v>
      </c>
      <c r="F6340" s="90" t="s">
        <v>8310</v>
      </c>
      <c r="G6340" s="90" t="s">
        <v>19736</v>
      </c>
      <c r="H6340" s="90" t="s">
        <v>1253</v>
      </c>
      <c r="I6340" s="90" t="s">
        <v>959</v>
      </c>
      <c r="J6340" s="116">
        <v>375</v>
      </c>
      <c r="K6340" s="90" t="s">
        <v>1963</v>
      </c>
      <c r="L6340" s="90" t="s">
        <v>588</v>
      </c>
      <c r="M6340" s="90"/>
    </row>
    <row r="6341" spans="1:13" x14ac:dyDescent="0.2">
      <c r="A6341" s="116">
        <v>527</v>
      </c>
      <c r="B6341" s="90" t="s">
        <v>8750</v>
      </c>
      <c r="C6341" s="90" t="s">
        <v>116</v>
      </c>
      <c r="D6341" s="90" t="s">
        <v>84</v>
      </c>
      <c r="E6341" s="90" t="s">
        <v>3249</v>
      </c>
      <c r="F6341" s="90" t="s">
        <v>8310</v>
      </c>
      <c r="G6341" s="90" t="s">
        <v>19737</v>
      </c>
      <c r="H6341" s="90" t="s">
        <v>1115</v>
      </c>
      <c r="I6341" s="90" t="s">
        <v>959</v>
      </c>
      <c r="J6341" s="116">
        <v>375</v>
      </c>
      <c r="K6341" s="90" t="s">
        <v>1963</v>
      </c>
      <c r="L6341" s="90" t="s">
        <v>588</v>
      </c>
      <c r="M6341" s="90"/>
    </row>
    <row r="6342" spans="1:13" x14ac:dyDescent="0.2">
      <c r="A6342" s="116">
        <v>524</v>
      </c>
      <c r="B6342" s="90" t="s">
        <v>8750</v>
      </c>
      <c r="C6342" s="90" t="s">
        <v>1301</v>
      </c>
      <c r="D6342" s="90" t="s">
        <v>39</v>
      </c>
      <c r="E6342" s="90" t="s">
        <v>3484</v>
      </c>
      <c r="F6342" s="90" t="s">
        <v>8311</v>
      </c>
      <c r="G6342" s="90" t="s">
        <v>19738</v>
      </c>
      <c r="H6342" s="90" t="s">
        <v>1251</v>
      </c>
      <c r="I6342" s="90" t="s">
        <v>11163</v>
      </c>
      <c r="J6342" s="116">
        <v>10478</v>
      </c>
      <c r="K6342" s="90" t="s">
        <v>1963</v>
      </c>
      <c r="L6342" s="90" t="s">
        <v>587</v>
      </c>
      <c r="M6342" s="90"/>
    </row>
    <row r="6343" spans="1:13" x14ac:dyDescent="0.2">
      <c r="A6343" s="116">
        <v>516</v>
      </c>
      <c r="B6343" s="90" t="s">
        <v>8750</v>
      </c>
      <c r="C6343" s="90" t="s">
        <v>66</v>
      </c>
      <c r="D6343" s="90" t="s">
        <v>66</v>
      </c>
      <c r="E6343" s="90" t="s">
        <v>8314</v>
      </c>
      <c r="F6343" s="90" t="s">
        <v>8315</v>
      </c>
      <c r="G6343" s="90" t="s">
        <v>19739</v>
      </c>
      <c r="H6343" s="90" t="s">
        <v>1115</v>
      </c>
      <c r="I6343" s="90" t="s">
        <v>1207</v>
      </c>
      <c r="J6343" s="116">
        <v>705</v>
      </c>
      <c r="K6343" s="90" t="s">
        <v>1963</v>
      </c>
      <c r="L6343" s="90" t="s">
        <v>593</v>
      </c>
      <c r="M6343" s="90"/>
    </row>
    <row r="6344" spans="1:13" x14ac:dyDescent="0.2">
      <c r="A6344" s="116">
        <v>516</v>
      </c>
      <c r="B6344" s="90" t="s">
        <v>8750</v>
      </c>
      <c r="C6344" s="90" t="s">
        <v>66</v>
      </c>
      <c r="D6344" s="90" t="s">
        <v>66</v>
      </c>
      <c r="E6344" s="90" t="s">
        <v>8314</v>
      </c>
      <c r="F6344" s="90" t="s">
        <v>8315</v>
      </c>
      <c r="G6344" s="90" t="s">
        <v>19740</v>
      </c>
      <c r="H6344" s="90" t="s">
        <v>1251</v>
      </c>
      <c r="I6344" s="90" t="s">
        <v>1207</v>
      </c>
      <c r="J6344" s="116">
        <v>705</v>
      </c>
      <c r="K6344" s="90" t="s">
        <v>1963</v>
      </c>
      <c r="L6344" s="90" t="s">
        <v>593</v>
      </c>
      <c r="M6344" s="90"/>
    </row>
    <row r="6345" spans="1:13" x14ac:dyDescent="0.2">
      <c r="A6345" s="116">
        <v>514</v>
      </c>
      <c r="B6345" s="90" t="s">
        <v>8750</v>
      </c>
      <c r="C6345" s="90" t="s">
        <v>7790</v>
      </c>
      <c r="D6345" s="90" t="s">
        <v>8709</v>
      </c>
      <c r="E6345" s="90" t="s">
        <v>136</v>
      </c>
      <c r="F6345" s="90" t="s">
        <v>8710</v>
      </c>
      <c r="G6345" s="90" t="s">
        <v>19741</v>
      </c>
      <c r="H6345" s="90" t="s">
        <v>1115</v>
      </c>
      <c r="I6345" s="90" t="s">
        <v>1482</v>
      </c>
      <c r="J6345" s="116">
        <v>577</v>
      </c>
      <c r="K6345" s="90" t="s">
        <v>1963</v>
      </c>
      <c r="L6345" s="90" t="s">
        <v>602</v>
      </c>
      <c r="M6345" s="90"/>
    </row>
    <row r="6346" spans="1:13" x14ac:dyDescent="0.2">
      <c r="A6346" s="116">
        <v>513</v>
      </c>
      <c r="B6346" s="90" t="s">
        <v>8750</v>
      </c>
      <c r="C6346" s="90" t="s">
        <v>160</v>
      </c>
      <c r="D6346" s="90" t="s">
        <v>84</v>
      </c>
      <c r="E6346" s="90" t="s">
        <v>7401</v>
      </c>
      <c r="F6346" s="90" t="s">
        <v>8711</v>
      </c>
      <c r="G6346" s="90" t="s">
        <v>19742</v>
      </c>
      <c r="H6346" s="90" t="s">
        <v>1253</v>
      </c>
      <c r="I6346" s="90" t="s">
        <v>1034</v>
      </c>
      <c r="J6346" s="116">
        <v>10344</v>
      </c>
      <c r="K6346" s="90" t="s">
        <v>1963</v>
      </c>
      <c r="L6346" s="90" t="s">
        <v>586</v>
      </c>
      <c r="M6346" s="90"/>
    </row>
    <row r="6347" spans="1:13" x14ac:dyDescent="0.2">
      <c r="A6347" s="116">
        <v>504</v>
      </c>
      <c r="B6347" s="90" t="s">
        <v>8750</v>
      </c>
      <c r="C6347" s="90" t="s">
        <v>18540</v>
      </c>
      <c r="D6347" s="90" t="s">
        <v>18541</v>
      </c>
      <c r="E6347" s="90" t="s">
        <v>79</v>
      </c>
      <c r="F6347" s="90" t="s">
        <v>18542</v>
      </c>
      <c r="G6347" s="90" t="s">
        <v>19743</v>
      </c>
      <c r="H6347" s="90" t="s">
        <v>1115</v>
      </c>
      <c r="I6347" s="90" t="s">
        <v>11089</v>
      </c>
      <c r="J6347" s="116">
        <v>192</v>
      </c>
      <c r="K6347" s="90" t="s">
        <v>1963</v>
      </c>
      <c r="L6347" s="90" t="s">
        <v>184</v>
      </c>
      <c r="M6347" s="90"/>
    </row>
    <row r="6348" spans="1:13" x14ac:dyDescent="0.2">
      <c r="A6348" s="116">
        <v>491</v>
      </c>
      <c r="B6348" s="90" t="s">
        <v>8750</v>
      </c>
      <c r="C6348" s="90" t="s">
        <v>1299</v>
      </c>
      <c r="D6348" s="90" t="s">
        <v>1300</v>
      </c>
      <c r="E6348" s="90" t="s">
        <v>147</v>
      </c>
      <c r="F6348" s="90" t="s">
        <v>8317</v>
      </c>
      <c r="G6348" s="90" t="s">
        <v>19744</v>
      </c>
      <c r="H6348" s="90" t="s">
        <v>1115</v>
      </c>
      <c r="I6348" s="90" t="s">
        <v>1135</v>
      </c>
      <c r="J6348" s="116">
        <v>2</v>
      </c>
      <c r="K6348" s="90" t="s">
        <v>1963</v>
      </c>
      <c r="L6348" s="90" t="s">
        <v>591</v>
      </c>
      <c r="M6348" s="90"/>
    </row>
    <row r="6349" spans="1:13" x14ac:dyDescent="0.2">
      <c r="A6349" s="116">
        <v>489</v>
      </c>
      <c r="B6349" s="90" t="s">
        <v>8750</v>
      </c>
      <c r="C6349" s="90" t="s">
        <v>1745</v>
      </c>
      <c r="D6349" s="90" t="s">
        <v>1746</v>
      </c>
      <c r="E6349" s="90" t="s">
        <v>2349</v>
      </c>
      <c r="F6349" s="90" t="s">
        <v>8712</v>
      </c>
      <c r="G6349" s="90" t="s">
        <v>19745</v>
      </c>
      <c r="H6349" s="90" t="s">
        <v>1253</v>
      </c>
      <c r="I6349" s="90" t="s">
        <v>1222</v>
      </c>
      <c r="J6349" s="116">
        <v>310</v>
      </c>
      <c r="K6349" s="90" t="s">
        <v>1963</v>
      </c>
      <c r="L6349" s="90" t="s">
        <v>583</v>
      </c>
      <c r="M6349" s="90"/>
    </row>
    <row r="6350" spans="1:13" x14ac:dyDescent="0.2">
      <c r="A6350" s="116">
        <v>485</v>
      </c>
      <c r="B6350" s="90" t="s">
        <v>8750</v>
      </c>
      <c r="C6350" s="90" t="s">
        <v>1297</v>
      </c>
      <c r="D6350" s="90" t="s">
        <v>1298</v>
      </c>
      <c r="E6350" s="90" t="s">
        <v>3209</v>
      </c>
      <c r="F6350" s="90" t="s">
        <v>8319</v>
      </c>
      <c r="G6350" s="90" t="s">
        <v>19746</v>
      </c>
      <c r="H6350" s="90" t="s">
        <v>1252</v>
      </c>
      <c r="I6350" s="90" t="s">
        <v>1134</v>
      </c>
      <c r="J6350" s="116">
        <v>347</v>
      </c>
      <c r="K6350" s="90" t="s">
        <v>1963</v>
      </c>
      <c r="L6350" s="90" t="s">
        <v>591</v>
      </c>
      <c r="M6350" s="90"/>
    </row>
    <row r="6351" spans="1:13" x14ac:dyDescent="0.2">
      <c r="A6351" s="116">
        <v>485</v>
      </c>
      <c r="B6351" s="90" t="s">
        <v>8750</v>
      </c>
      <c r="C6351" s="90" t="s">
        <v>1297</v>
      </c>
      <c r="D6351" s="90" t="s">
        <v>1298</v>
      </c>
      <c r="E6351" s="90" t="s">
        <v>3209</v>
      </c>
      <c r="F6351" s="90" t="s">
        <v>8319</v>
      </c>
      <c r="G6351" s="90" t="s">
        <v>19747</v>
      </c>
      <c r="H6351" s="90" t="s">
        <v>1115</v>
      </c>
      <c r="I6351" s="90" t="s">
        <v>1134</v>
      </c>
      <c r="J6351" s="116">
        <v>347</v>
      </c>
      <c r="K6351" s="90" t="s">
        <v>1963</v>
      </c>
      <c r="L6351" s="90" t="s">
        <v>591</v>
      </c>
      <c r="M6351" s="90"/>
    </row>
    <row r="6352" spans="1:13" x14ac:dyDescent="0.2">
      <c r="A6352" s="116">
        <v>484</v>
      </c>
      <c r="B6352" s="90" t="s">
        <v>8750</v>
      </c>
      <c r="C6352" s="90" t="s">
        <v>1744</v>
      </c>
      <c r="D6352" s="90" t="s">
        <v>1744</v>
      </c>
      <c r="E6352" s="90" t="s">
        <v>1037</v>
      </c>
      <c r="F6352" s="90" t="s">
        <v>8713</v>
      </c>
      <c r="G6352" s="90" t="s">
        <v>19748</v>
      </c>
      <c r="H6352" s="90" t="s">
        <v>1251</v>
      </c>
      <c r="I6352" s="90" t="s">
        <v>1217</v>
      </c>
      <c r="J6352" s="116">
        <v>10130</v>
      </c>
      <c r="K6352" s="90" t="s">
        <v>1963</v>
      </c>
      <c r="L6352" s="90" t="s">
        <v>591</v>
      </c>
      <c r="M6352" s="90"/>
    </row>
    <row r="6353" spans="1:13" x14ac:dyDescent="0.2">
      <c r="A6353" s="116">
        <v>470</v>
      </c>
      <c r="B6353" s="90" t="s">
        <v>8750</v>
      </c>
      <c r="C6353" s="90" t="s">
        <v>69</v>
      </c>
      <c r="D6353" s="90" t="s">
        <v>1523</v>
      </c>
      <c r="E6353" s="90" t="s">
        <v>8323</v>
      </c>
      <c r="F6353" s="90" t="s">
        <v>8324</v>
      </c>
      <c r="G6353" s="90" t="s">
        <v>19749</v>
      </c>
      <c r="H6353" s="90" t="s">
        <v>1253</v>
      </c>
      <c r="I6353" s="90" t="s">
        <v>1109</v>
      </c>
      <c r="J6353" s="116">
        <v>572</v>
      </c>
      <c r="K6353" s="90" t="s">
        <v>1963</v>
      </c>
      <c r="L6353" s="90" t="s">
        <v>593</v>
      </c>
      <c r="M6353" s="90"/>
    </row>
    <row r="6354" spans="1:13" x14ac:dyDescent="0.2">
      <c r="A6354" s="116">
        <v>460</v>
      </c>
      <c r="B6354" s="90" t="s">
        <v>8750</v>
      </c>
      <c r="C6354" s="90" t="s">
        <v>1530</v>
      </c>
      <c r="D6354" s="90" t="s">
        <v>1743</v>
      </c>
      <c r="E6354" s="90" t="s">
        <v>6678</v>
      </c>
      <c r="F6354" s="90" t="s">
        <v>8325</v>
      </c>
      <c r="G6354" s="90" t="s">
        <v>19750</v>
      </c>
      <c r="H6354" s="90" t="s">
        <v>1252</v>
      </c>
      <c r="I6354" s="90" t="s">
        <v>2049</v>
      </c>
      <c r="J6354" s="116">
        <v>103</v>
      </c>
      <c r="K6354" s="90" t="s">
        <v>1963</v>
      </c>
      <c r="L6354" s="90" t="s">
        <v>582</v>
      </c>
      <c r="M6354" s="90"/>
    </row>
    <row r="6355" spans="1:13" x14ac:dyDescent="0.2">
      <c r="A6355" s="116">
        <v>459</v>
      </c>
      <c r="B6355" s="90" t="s">
        <v>8750</v>
      </c>
      <c r="C6355" s="90" t="s">
        <v>1295</v>
      </c>
      <c r="D6355" s="90" t="s">
        <v>21</v>
      </c>
      <c r="E6355" s="90" t="s">
        <v>1296</v>
      </c>
      <c r="F6355" s="90" t="s">
        <v>8326</v>
      </c>
      <c r="G6355" s="90" t="s">
        <v>19751</v>
      </c>
      <c r="H6355" s="90" t="s">
        <v>1252</v>
      </c>
      <c r="I6355" s="90" t="s">
        <v>951</v>
      </c>
      <c r="J6355" s="116">
        <v>305</v>
      </c>
      <c r="K6355" s="90" t="s">
        <v>1963</v>
      </c>
      <c r="L6355" s="90" t="s">
        <v>583</v>
      </c>
      <c r="M6355" s="90"/>
    </row>
    <row r="6356" spans="1:13" x14ac:dyDescent="0.2">
      <c r="A6356" s="116">
        <v>449</v>
      </c>
      <c r="B6356" s="90" t="s">
        <v>8750</v>
      </c>
      <c r="C6356" s="90" t="s">
        <v>1294</v>
      </c>
      <c r="D6356" s="90" t="s">
        <v>91</v>
      </c>
      <c r="E6356" s="90" t="s">
        <v>18</v>
      </c>
      <c r="F6356" s="90" t="s">
        <v>8328</v>
      </c>
      <c r="G6356" s="90" t="s">
        <v>19752</v>
      </c>
      <c r="H6356" s="90" t="s">
        <v>1115</v>
      </c>
      <c r="I6356" s="90" t="s">
        <v>1133</v>
      </c>
      <c r="J6356" s="116">
        <v>43</v>
      </c>
      <c r="K6356" s="90" t="s">
        <v>1963</v>
      </c>
      <c r="L6356" s="90" t="s">
        <v>520</v>
      </c>
      <c r="M6356" s="90"/>
    </row>
    <row r="6357" spans="1:13" x14ac:dyDescent="0.2">
      <c r="A6357" s="116">
        <v>449</v>
      </c>
      <c r="B6357" s="90" t="s">
        <v>8750</v>
      </c>
      <c r="C6357" s="90" t="s">
        <v>1294</v>
      </c>
      <c r="D6357" s="90" t="s">
        <v>91</v>
      </c>
      <c r="E6357" s="90" t="s">
        <v>18</v>
      </c>
      <c r="F6357" s="90" t="s">
        <v>8328</v>
      </c>
      <c r="G6357" s="90" t="s">
        <v>19753</v>
      </c>
      <c r="H6357" s="90" t="s">
        <v>1253</v>
      </c>
      <c r="I6357" s="90" t="s">
        <v>1133</v>
      </c>
      <c r="J6357" s="116">
        <v>43</v>
      </c>
      <c r="K6357" s="90" t="s">
        <v>1963</v>
      </c>
      <c r="L6357" s="90" t="s">
        <v>520</v>
      </c>
      <c r="M6357" s="90"/>
    </row>
    <row r="6358" spans="1:13" x14ac:dyDescent="0.2">
      <c r="A6358" s="116">
        <v>438</v>
      </c>
      <c r="B6358" s="90" t="s">
        <v>8750</v>
      </c>
      <c r="C6358" s="90" t="s">
        <v>88</v>
      </c>
      <c r="D6358" s="90" t="s">
        <v>89</v>
      </c>
      <c r="E6358" s="90" t="s">
        <v>50</v>
      </c>
      <c r="F6358" s="90" t="s">
        <v>8331</v>
      </c>
      <c r="G6358" s="90" t="s">
        <v>19754</v>
      </c>
      <c r="H6358" s="90" t="s">
        <v>1115</v>
      </c>
      <c r="I6358" s="90" t="s">
        <v>1005</v>
      </c>
      <c r="J6358" s="116">
        <v>10064</v>
      </c>
      <c r="K6358" s="90" t="s">
        <v>1963</v>
      </c>
      <c r="L6358" s="90" t="s">
        <v>587</v>
      </c>
      <c r="M6358" s="90"/>
    </row>
    <row r="6359" spans="1:13" x14ac:dyDescent="0.2">
      <c r="A6359" s="116">
        <v>436</v>
      </c>
      <c r="B6359" s="90" t="s">
        <v>8750</v>
      </c>
      <c r="C6359" s="90" t="s">
        <v>25</v>
      </c>
      <c r="D6359" s="90" t="s">
        <v>26</v>
      </c>
      <c r="E6359" s="90" t="s">
        <v>3004</v>
      </c>
      <c r="F6359" s="90" t="s">
        <v>8333</v>
      </c>
      <c r="G6359" s="90" t="s">
        <v>19755</v>
      </c>
      <c r="H6359" s="90" t="s">
        <v>1253</v>
      </c>
      <c r="I6359" s="90" t="s">
        <v>961</v>
      </c>
      <c r="J6359" s="116">
        <v>425</v>
      </c>
      <c r="K6359" s="90" t="s">
        <v>1963</v>
      </c>
      <c r="L6359" s="90" t="s">
        <v>587</v>
      </c>
      <c r="M6359" s="90"/>
    </row>
    <row r="6360" spans="1:13" x14ac:dyDescent="0.2">
      <c r="A6360" s="116">
        <v>430</v>
      </c>
      <c r="B6360" s="90" t="s">
        <v>8750</v>
      </c>
      <c r="C6360" s="90" t="s">
        <v>1292</v>
      </c>
      <c r="D6360" s="90" t="s">
        <v>1293</v>
      </c>
      <c r="E6360" s="90" t="s">
        <v>64</v>
      </c>
      <c r="F6360" s="90" t="s">
        <v>19756</v>
      </c>
      <c r="G6360" s="90" t="s">
        <v>19757</v>
      </c>
      <c r="H6360" s="90" t="s">
        <v>1253</v>
      </c>
      <c r="I6360" s="90" t="s">
        <v>12786</v>
      </c>
      <c r="J6360" s="116">
        <v>334</v>
      </c>
      <c r="K6360" s="90" t="s">
        <v>1963</v>
      </c>
      <c r="L6360" s="90" t="s">
        <v>585</v>
      </c>
      <c r="M6360" s="90"/>
    </row>
    <row r="6361" spans="1:13" x14ac:dyDescent="0.2">
      <c r="A6361" s="116">
        <v>428</v>
      </c>
      <c r="B6361" s="90" t="s">
        <v>8750</v>
      </c>
      <c r="C6361" s="90" t="s">
        <v>6246</v>
      </c>
      <c r="D6361" s="90" t="s">
        <v>5491</v>
      </c>
      <c r="E6361" s="90" t="s">
        <v>43</v>
      </c>
      <c r="F6361" s="90" t="s">
        <v>8336</v>
      </c>
      <c r="G6361" s="90" t="s">
        <v>19758</v>
      </c>
      <c r="H6361" s="90" t="s">
        <v>1115</v>
      </c>
      <c r="I6361" s="90" t="s">
        <v>3959</v>
      </c>
      <c r="J6361" s="116">
        <v>518</v>
      </c>
      <c r="K6361" s="90" t="s">
        <v>1963</v>
      </c>
      <c r="L6361" s="90" t="s">
        <v>520</v>
      </c>
      <c r="M6361" s="90"/>
    </row>
    <row r="6362" spans="1:13" x14ac:dyDescent="0.2">
      <c r="A6362" s="116">
        <v>428</v>
      </c>
      <c r="B6362" s="90" t="s">
        <v>8750</v>
      </c>
      <c r="C6362" s="90" t="s">
        <v>6246</v>
      </c>
      <c r="D6362" s="90" t="s">
        <v>5491</v>
      </c>
      <c r="E6362" s="90" t="s">
        <v>43</v>
      </c>
      <c r="F6362" s="90" t="s">
        <v>8336</v>
      </c>
      <c r="G6362" s="90" t="s">
        <v>19759</v>
      </c>
      <c r="H6362" s="90" t="s">
        <v>1253</v>
      </c>
      <c r="I6362" s="90" t="s">
        <v>3959</v>
      </c>
      <c r="J6362" s="116">
        <v>518</v>
      </c>
      <c r="K6362" s="90" t="s">
        <v>1963</v>
      </c>
      <c r="L6362" s="90" t="s">
        <v>520</v>
      </c>
      <c r="M6362" s="90"/>
    </row>
    <row r="6363" spans="1:13" x14ac:dyDescent="0.2">
      <c r="A6363" s="116">
        <v>424</v>
      </c>
      <c r="B6363" s="90" t="s">
        <v>8750</v>
      </c>
      <c r="C6363" s="90" t="s">
        <v>66</v>
      </c>
      <c r="D6363" s="90" t="s">
        <v>46</v>
      </c>
      <c r="E6363" s="90" t="s">
        <v>8337</v>
      </c>
      <c r="F6363" s="90" t="s">
        <v>8338</v>
      </c>
      <c r="G6363" s="90" t="s">
        <v>19760</v>
      </c>
      <c r="H6363" s="90" t="s">
        <v>1115</v>
      </c>
      <c r="I6363" s="90" t="s">
        <v>1132</v>
      </c>
      <c r="J6363" s="116">
        <v>626</v>
      </c>
      <c r="K6363" s="90" t="s">
        <v>1963</v>
      </c>
      <c r="L6363" s="90" t="s">
        <v>591</v>
      </c>
      <c r="M6363" s="90"/>
    </row>
    <row r="6364" spans="1:13" x14ac:dyDescent="0.2">
      <c r="A6364" s="116">
        <v>411</v>
      </c>
      <c r="B6364" s="90" t="s">
        <v>8750</v>
      </c>
      <c r="C6364" s="90" t="s">
        <v>37</v>
      </c>
      <c r="D6364" s="90" t="s">
        <v>1291</v>
      </c>
      <c r="E6364" s="90" t="s">
        <v>64</v>
      </c>
      <c r="F6364" s="90" t="s">
        <v>8345</v>
      </c>
      <c r="G6364" s="90" t="s">
        <v>19761</v>
      </c>
      <c r="H6364" s="90" t="s">
        <v>1253</v>
      </c>
      <c r="I6364" s="90" t="s">
        <v>1131</v>
      </c>
      <c r="J6364" s="116">
        <v>267</v>
      </c>
      <c r="K6364" s="90" t="s">
        <v>1963</v>
      </c>
      <c r="L6364" s="90" t="s">
        <v>602</v>
      </c>
      <c r="M6364" s="90"/>
    </row>
    <row r="6365" spans="1:13" x14ac:dyDescent="0.2">
      <c r="A6365" s="116">
        <v>406</v>
      </c>
      <c r="B6365" s="90" t="s">
        <v>8750</v>
      </c>
      <c r="C6365" s="90" t="s">
        <v>84</v>
      </c>
      <c r="D6365" s="90" t="s">
        <v>1288</v>
      </c>
      <c r="E6365" s="90" t="s">
        <v>105</v>
      </c>
      <c r="F6365" s="90" t="s">
        <v>8714</v>
      </c>
      <c r="G6365" s="90" t="s">
        <v>19762</v>
      </c>
      <c r="H6365" s="90" t="s">
        <v>1251</v>
      </c>
      <c r="I6365" s="90" t="s">
        <v>933</v>
      </c>
      <c r="J6365" s="116">
        <v>176</v>
      </c>
      <c r="K6365" s="90" t="s">
        <v>1963</v>
      </c>
      <c r="L6365" s="90" t="s">
        <v>599</v>
      </c>
      <c r="M6365" s="90"/>
    </row>
    <row r="6366" spans="1:13" x14ac:dyDescent="0.2">
      <c r="A6366" s="116">
        <v>401</v>
      </c>
      <c r="B6366" s="90" t="s">
        <v>8750</v>
      </c>
      <c r="C6366" s="90" t="s">
        <v>8715</v>
      </c>
      <c r="D6366" s="90" t="s">
        <v>8716</v>
      </c>
      <c r="E6366" s="90" t="s">
        <v>105</v>
      </c>
      <c r="F6366" s="90" t="s">
        <v>8717</v>
      </c>
      <c r="G6366" s="90" t="s">
        <v>19763</v>
      </c>
      <c r="H6366" s="90" t="s">
        <v>1115</v>
      </c>
      <c r="I6366" s="90" t="s">
        <v>3067</v>
      </c>
      <c r="J6366" s="116">
        <v>10188</v>
      </c>
      <c r="K6366" s="90" t="s">
        <v>1963</v>
      </c>
      <c r="L6366" s="90" t="s">
        <v>602</v>
      </c>
      <c r="M6366" s="90"/>
    </row>
    <row r="6367" spans="1:13" x14ac:dyDescent="0.2">
      <c r="A6367" s="116">
        <v>381</v>
      </c>
      <c r="B6367" s="90" t="s">
        <v>8750</v>
      </c>
      <c r="C6367" s="90" t="s">
        <v>8348</v>
      </c>
      <c r="D6367" s="90" t="s">
        <v>91</v>
      </c>
      <c r="E6367" s="90" t="s">
        <v>3206</v>
      </c>
      <c r="F6367" s="90" t="s">
        <v>8349</v>
      </c>
      <c r="G6367" s="90" t="s">
        <v>19764</v>
      </c>
      <c r="H6367" s="90" t="s">
        <v>1115</v>
      </c>
      <c r="I6367" s="90" t="s">
        <v>1150</v>
      </c>
      <c r="J6367" s="116">
        <v>439</v>
      </c>
      <c r="K6367" s="90" t="s">
        <v>1963</v>
      </c>
      <c r="L6367" s="90" t="s">
        <v>583</v>
      </c>
      <c r="M6367" s="90"/>
    </row>
    <row r="6368" spans="1:13" x14ac:dyDescent="0.2">
      <c r="A6368" s="116">
        <v>377</v>
      </c>
      <c r="B6368" s="90" t="s">
        <v>8750</v>
      </c>
      <c r="C6368" s="90" t="s">
        <v>21</v>
      </c>
      <c r="D6368" s="90" t="s">
        <v>914</v>
      </c>
      <c r="E6368" s="90" t="s">
        <v>2184</v>
      </c>
      <c r="F6368" s="90" t="s">
        <v>8350</v>
      </c>
      <c r="G6368" s="90" t="s">
        <v>19765</v>
      </c>
      <c r="H6368" s="90" t="s">
        <v>1115</v>
      </c>
      <c r="I6368" s="90" t="s">
        <v>1130</v>
      </c>
      <c r="J6368" s="116">
        <v>58</v>
      </c>
      <c r="K6368" s="90" t="s">
        <v>1963</v>
      </c>
      <c r="L6368" s="90" t="s">
        <v>184</v>
      </c>
      <c r="M6368" s="90"/>
    </row>
    <row r="6369" spans="1:13" x14ac:dyDescent="0.2">
      <c r="A6369" s="116">
        <v>377</v>
      </c>
      <c r="B6369" s="90" t="s">
        <v>8750</v>
      </c>
      <c r="C6369" s="90" t="s">
        <v>21</v>
      </c>
      <c r="D6369" s="90" t="s">
        <v>914</v>
      </c>
      <c r="E6369" s="90" t="s">
        <v>2184</v>
      </c>
      <c r="F6369" s="90" t="s">
        <v>8350</v>
      </c>
      <c r="G6369" s="90" t="s">
        <v>19766</v>
      </c>
      <c r="H6369" s="90" t="s">
        <v>1253</v>
      </c>
      <c r="I6369" s="90" t="s">
        <v>1130</v>
      </c>
      <c r="J6369" s="116">
        <v>58</v>
      </c>
      <c r="K6369" s="90" t="s">
        <v>1963</v>
      </c>
      <c r="L6369" s="90" t="s">
        <v>184</v>
      </c>
      <c r="M6369" s="90"/>
    </row>
    <row r="6370" spans="1:13" x14ac:dyDescent="0.2">
      <c r="A6370" s="116">
        <v>371</v>
      </c>
      <c r="B6370" s="90" t="s">
        <v>8750</v>
      </c>
      <c r="C6370" s="90" t="s">
        <v>68</v>
      </c>
      <c r="D6370" s="90" t="s">
        <v>1287</v>
      </c>
      <c r="E6370" s="90" t="s">
        <v>1271</v>
      </c>
      <c r="F6370" s="90" t="s">
        <v>8352</v>
      </c>
      <c r="G6370" s="90" t="s">
        <v>19767</v>
      </c>
      <c r="H6370" s="90" t="s">
        <v>1115</v>
      </c>
      <c r="I6370" s="90" t="s">
        <v>1129</v>
      </c>
      <c r="J6370" s="116">
        <v>10432</v>
      </c>
      <c r="K6370" s="90" t="s">
        <v>1963</v>
      </c>
      <c r="L6370" s="90" t="s">
        <v>591</v>
      </c>
      <c r="M6370" s="90"/>
    </row>
    <row r="6371" spans="1:13" x14ac:dyDescent="0.2">
      <c r="A6371" s="116">
        <v>371</v>
      </c>
      <c r="B6371" s="90" t="s">
        <v>8750</v>
      </c>
      <c r="C6371" s="90" t="s">
        <v>68</v>
      </c>
      <c r="D6371" s="90" t="s">
        <v>1287</v>
      </c>
      <c r="E6371" s="90" t="s">
        <v>1271</v>
      </c>
      <c r="F6371" s="90" t="s">
        <v>8352</v>
      </c>
      <c r="G6371" s="90" t="s">
        <v>19768</v>
      </c>
      <c r="H6371" s="90" t="s">
        <v>1252</v>
      </c>
      <c r="I6371" s="90" t="s">
        <v>2681</v>
      </c>
      <c r="J6371" s="116">
        <v>180</v>
      </c>
      <c r="K6371" s="90" t="s">
        <v>1963</v>
      </c>
      <c r="L6371" s="90" t="s">
        <v>591</v>
      </c>
      <c r="M6371" s="90"/>
    </row>
    <row r="6372" spans="1:13" x14ac:dyDescent="0.2">
      <c r="A6372" s="116">
        <v>370</v>
      </c>
      <c r="B6372" s="90" t="s">
        <v>8750</v>
      </c>
      <c r="C6372" s="90" t="s">
        <v>1285</v>
      </c>
      <c r="D6372" s="90" t="s">
        <v>1286</v>
      </c>
      <c r="E6372" s="90" t="s">
        <v>943</v>
      </c>
      <c r="F6372" s="90" t="s">
        <v>8353</v>
      </c>
      <c r="G6372" s="90" t="s">
        <v>19769</v>
      </c>
      <c r="H6372" s="90" t="s">
        <v>1115</v>
      </c>
      <c r="I6372" s="90" t="s">
        <v>1128</v>
      </c>
      <c r="J6372" s="116">
        <v>300</v>
      </c>
      <c r="K6372" s="90" t="s">
        <v>1963</v>
      </c>
      <c r="L6372" s="90" t="s">
        <v>587</v>
      </c>
      <c r="M6372" s="90"/>
    </row>
    <row r="6373" spans="1:13" x14ac:dyDescent="0.2">
      <c r="A6373" s="116">
        <v>361</v>
      </c>
      <c r="B6373" s="90" t="s">
        <v>8750</v>
      </c>
      <c r="C6373" s="90" t="s">
        <v>8354</v>
      </c>
      <c r="D6373" s="90" t="s">
        <v>81</v>
      </c>
      <c r="E6373" s="90" t="s">
        <v>2151</v>
      </c>
      <c r="F6373" s="90" t="s">
        <v>8355</v>
      </c>
      <c r="G6373" s="90" t="s">
        <v>19770</v>
      </c>
      <c r="H6373" s="90" t="s">
        <v>1115</v>
      </c>
      <c r="I6373" s="90" t="s">
        <v>1163</v>
      </c>
      <c r="J6373" s="116">
        <v>61</v>
      </c>
      <c r="K6373" s="90" t="s">
        <v>1963</v>
      </c>
      <c r="L6373" s="90" t="s">
        <v>587</v>
      </c>
      <c r="M6373" s="90"/>
    </row>
    <row r="6374" spans="1:13" x14ac:dyDescent="0.2">
      <c r="A6374" s="116">
        <v>358</v>
      </c>
      <c r="B6374" s="90" t="s">
        <v>8750</v>
      </c>
      <c r="C6374" s="90" t="s">
        <v>1741</v>
      </c>
      <c r="D6374" s="90" t="s">
        <v>1659</v>
      </c>
      <c r="E6374" s="90" t="s">
        <v>44</v>
      </c>
      <c r="F6374" s="90" t="s">
        <v>8356</v>
      </c>
      <c r="G6374" s="90" t="s">
        <v>19771</v>
      </c>
      <c r="H6374" s="90" t="s">
        <v>1253</v>
      </c>
      <c r="I6374" s="90" t="s">
        <v>1117</v>
      </c>
      <c r="J6374" s="116">
        <v>243</v>
      </c>
      <c r="K6374" s="90" t="s">
        <v>1963</v>
      </c>
      <c r="L6374" s="90" t="s">
        <v>587</v>
      </c>
      <c r="M6374" s="90"/>
    </row>
    <row r="6375" spans="1:13" x14ac:dyDescent="0.2">
      <c r="A6375" s="116">
        <v>354</v>
      </c>
      <c r="B6375" s="90" t="s">
        <v>8750</v>
      </c>
      <c r="C6375" s="90" t="s">
        <v>22</v>
      </c>
      <c r="D6375" s="90" t="s">
        <v>19772</v>
      </c>
      <c r="E6375" s="90" t="s">
        <v>76</v>
      </c>
      <c r="F6375" s="90" t="s">
        <v>19773</v>
      </c>
      <c r="G6375" s="90" t="s">
        <v>19774</v>
      </c>
      <c r="H6375" s="90" t="s">
        <v>1115</v>
      </c>
      <c r="I6375" s="90" t="s">
        <v>14311</v>
      </c>
      <c r="J6375" s="116">
        <v>341</v>
      </c>
      <c r="K6375" s="90" t="s">
        <v>1963</v>
      </c>
      <c r="L6375" s="90" t="s">
        <v>520</v>
      </c>
      <c r="M6375" s="90"/>
    </row>
    <row r="6376" spans="1:13" x14ac:dyDescent="0.2">
      <c r="A6376" s="116">
        <v>354</v>
      </c>
      <c r="B6376" s="90" t="s">
        <v>8750</v>
      </c>
      <c r="C6376" s="90" t="s">
        <v>22</v>
      </c>
      <c r="D6376" s="90" t="s">
        <v>19772</v>
      </c>
      <c r="E6376" s="90" t="s">
        <v>76</v>
      </c>
      <c r="F6376" s="90" t="s">
        <v>19773</v>
      </c>
      <c r="G6376" s="90" t="s">
        <v>19775</v>
      </c>
      <c r="H6376" s="90" t="s">
        <v>1253</v>
      </c>
      <c r="I6376" s="90" t="s">
        <v>14311</v>
      </c>
      <c r="J6376" s="116">
        <v>341</v>
      </c>
      <c r="K6376" s="90" t="s">
        <v>1963</v>
      </c>
      <c r="L6376" s="90" t="s">
        <v>520</v>
      </c>
      <c r="M6376" s="90"/>
    </row>
    <row r="6377" spans="1:13" x14ac:dyDescent="0.2">
      <c r="A6377" s="116">
        <v>353</v>
      </c>
      <c r="B6377" s="90" t="s">
        <v>10851</v>
      </c>
      <c r="C6377" s="90" t="s">
        <v>31</v>
      </c>
      <c r="D6377" s="90" t="s">
        <v>1283</v>
      </c>
      <c r="E6377" s="90" t="s">
        <v>1284</v>
      </c>
      <c r="F6377" s="90" t="s">
        <v>8357</v>
      </c>
      <c r="G6377" s="90" t="s">
        <v>19776</v>
      </c>
      <c r="H6377" s="90" t="s">
        <v>1115</v>
      </c>
      <c r="I6377" s="90" t="s">
        <v>1127</v>
      </c>
      <c r="J6377" s="116">
        <v>67</v>
      </c>
      <c r="K6377" s="90" t="s">
        <v>1963</v>
      </c>
      <c r="L6377" s="90" t="s">
        <v>520</v>
      </c>
      <c r="M6377" s="90"/>
    </row>
    <row r="6378" spans="1:13" x14ac:dyDescent="0.2">
      <c r="A6378" s="116">
        <v>349</v>
      </c>
      <c r="B6378" s="90" t="s">
        <v>8750</v>
      </c>
      <c r="C6378" s="90" t="s">
        <v>1739</v>
      </c>
      <c r="D6378" s="90" t="s">
        <v>1740</v>
      </c>
      <c r="E6378" s="90" t="s">
        <v>2947</v>
      </c>
      <c r="F6378" s="90" t="s">
        <v>8358</v>
      </c>
      <c r="G6378" s="90" t="s">
        <v>19777</v>
      </c>
      <c r="H6378" s="90" t="s">
        <v>1252</v>
      </c>
      <c r="I6378" s="90" t="s">
        <v>915</v>
      </c>
      <c r="J6378" s="116">
        <v>37</v>
      </c>
      <c r="K6378" s="90" t="s">
        <v>1963</v>
      </c>
      <c r="L6378" s="90" t="s">
        <v>185</v>
      </c>
      <c r="M6378" s="90"/>
    </row>
    <row r="6379" spans="1:13" x14ac:dyDescent="0.2">
      <c r="A6379" s="116">
        <v>343</v>
      </c>
      <c r="B6379" s="90" t="s">
        <v>8750</v>
      </c>
      <c r="C6379" s="90" t="s">
        <v>1281</v>
      </c>
      <c r="D6379" s="90" t="s">
        <v>1282</v>
      </c>
      <c r="E6379" s="90" t="s">
        <v>4656</v>
      </c>
      <c r="F6379" s="90" t="s">
        <v>8718</v>
      </c>
      <c r="G6379" s="90" t="s">
        <v>19778</v>
      </c>
      <c r="H6379" s="90" t="s">
        <v>1115</v>
      </c>
      <c r="I6379" s="90" t="s">
        <v>1126</v>
      </c>
      <c r="J6379" s="116">
        <v>128</v>
      </c>
      <c r="K6379" s="90" t="s">
        <v>1963</v>
      </c>
      <c r="L6379" s="90" t="s">
        <v>587</v>
      </c>
      <c r="M6379" s="90"/>
    </row>
    <row r="6380" spans="1:13" x14ac:dyDescent="0.2">
      <c r="A6380" s="116">
        <v>340</v>
      </c>
      <c r="B6380" s="90" t="s">
        <v>8750</v>
      </c>
      <c r="C6380" s="90" t="s">
        <v>21</v>
      </c>
      <c r="D6380" s="90" t="s">
        <v>1280</v>
      </c>
      <c r="E6380" s="90" t="s">
        <v>3209</v>
      </c>
      <c r="F6380" s="90" t="s">
        <v>8359</v>
      </c>
      <c r="G6380" s="90" t="s">
        <v>19779</v>
      </c>
      <c r="H6380" s="90" t="s">
        <v>1115</v>
      </c>
      <c r="I6380" s="90" t="s">
        <v>1125</v>
      </c>
      <c r="J6380" s="116">
        <v>142</v>
      </c>
      <c r="K6380" s="90" t="s">
        <v>1963</v>
      </c>
      <c r="L6380" s="90" t="s">
        <v>593</v>
      </c>
      <c r="M6380" s="90"/>
    </row>
    <row r="6381" spans="1:13" x14ac:dyDescent="0.2">
      <c r="A6381" s="116">
        <v>339</v>
      </c>
      <c r="B6381" s="90" t="s">
        <v>8750</v>
      </c>
      <c r="C6381" s="90" t="s">
        <v>84</v>
      </c>
      <c r="D6381" s="90" t="s">
        <v>8251</v>
      </c>
      <c r="E6381" s="90" t="s">
        <v>3243</v>
      </c>
      <c r="F6381" s="90" t="s">
        <v>8360</v>
      </c>
      <c r="G6381" s="90" t="s">
        <v>19780</v>
      </c>
      <c r="H6381" s="90" t="s">
        <v>1253</v>
      </c>
      <c r="I6381" s="90" t="s">
        <v>1143</v>
      </c>
      <c r="J6381" s="116">
        <v>76</v>
      </c>
      <c r="K6381" s="90" t="s">
        <v>1963</v>
      </c>
      <c r="L6381" s="90" t="s">
        <v>583</v>
      </c>
      <c r="M6381" s="90"/>
    </row>
    <row r="6382" spans="1:13" x14ac:dyDescent="0.2">
      <c r="A6382" s="116">
        <v>324</v>
      </c>
      <c r="B6382" s="90" t="s">
        <v>8750</v>
      </c>
      <c r="C6382" s="90" t="s">
        <v>22</v>
      </c>
      <c r="D6382" s="90" t="s">
        <v>1279</v>
      </c>
      <c r="E6382" s="90" t="s">
        <v>45</v>
      </c>
      <c r="F6382" s="90" t="s">
        <v>8364</v>
      </c>
      <c r="G6382" s="90" t="s">
        <v>19781</v>
      </c>
      <c r="H6382" s="90" t="s">
        <v>1253</v>
      </c>
      <c r="I6382" s="90" t="s">
        <v>1124</v>
      </c>
      <c r="J6382" s="116">
        <v>175</v>
      </c>
      <c r="K6382" s="90" t="s">
        <v>1963</v>
      </c>
      <c r="L6382" s="90" t="s">
        <v>520</v>
      </c>
      <c r="M6382" s="90"/>
    </row>
    <row r="6383" spans="1:13" x14ac:dyDescent="0.2">
      <c r="A6383" s="116">
        <v>324</v>
      </c>
      <c r="B6383" s="90" t="s">
        <v>8750</v>
      </c>
      <c r="C6383" s="90" t="s">
        <v>22</v>
      </c>
      <c r="D6383" s="90" t="s">
        <v>1279</v>
      </c>
      <c r="E6383" s="90" t="s">
        <v>45</v>
      </c>
      <c r="F6383" s="90" t="s">
        <v>8364</v>
      </c>
      <c r="G6383" s="90" t="s">
        <v>19782</v>
      </c>
      <c r="H6383" s="90" t="s">
        <v>1115</v>
      </c>
      <c r="I6383" s="90" t="s">
        <v>1124</v>
      </c>
      <c r="J6383" s="116">
        <v>175</v>
      </c>
      <c r="K6383" s="90" t="s">
        <v>1963</v>
      </c>
      <c r="L6383" s="90" t="s">
        <v>520</v>
      </c>
      <c r="M6383" s="90"/>
    </row>
    <row r="6384" spans="1:13" x14ac:dyDescent="0.2">
      <c r="A6384" s="116">
        <v>322</v>
      </c>
      <c r="B6384" s="90" t="s">
        <v>8750</v>
      </c>
      <c r="C6384" s="90" t="s">
        <v>1277</v>
      </c>
      <c r="D6384" s="90" t="s">
        <v>1278</v>
      </c>
      <c r="E6384" s="90" t="s">
        <v>148</v>
      </c>
      <c r="F6384" s="90" t="s">
        <v>8365</v>
      </c>
      <c r="G6384" s="90" t="s">
        <v>19783</v>
      </c>
      <c r="H6384" s="90" t="s">
        <v>1115</v>
      </c>
      <c r="I6384" s="90" t="s">
        <v>1123</v>
      </c>
      <c r="J6384" s="116">
        <v>87</v>
      </c>
      <c r="K6384" s="90" t="s">
        <v>1963</v>
      </c>
      <c r="L6384" s="90" t="s">
        <v>627</v>
      </c>
      <c r="M6384" s="90"/>
    </row>
    <row r="6385" spans="1:13" x14ac:dyDescent="0.2">
      <c r="A6385" s="116">
        <v>322</v>
      </c>
      <c r="B6385" s="90" t="s">
        <v>8750</v>
      </c>
      <c r="C6385" s="90" t="s">
        <v>1277</v>
      </c>
      <c r="D6385" s="90" t="s">
        <v>1278</v>
      </c>
      <c r="E6385" s="90" t="s">
        <v>148</v>
      </c>
      <c r="F6385" s="90" t="s">
        <v>8365</v>
      </c>
      <c r="G6385" s="90" t="s">
        <v>19784</v>
      </c>
      <c r="H6385" s="90" t="s">
        <v>1251</v>
      </c>
      <c r="I6385" s="90" t="s">
        <v>1123</v>
      </c>
      <c r="J6385" s="116">
        <v>87</v>
      </c>
      <c r="K6385" s="90" t="s">
        <v>1963</v>
      </c>
      <c r="L6385" s="90" t="s">
        <v>627</v>
      </c>
      <c r="M6385" s="90"/>
    </row>
    <row r="6386" spans="1:13" x14ac:dyDescent="0.2">
      <c r="A6386" s="116">
        <v>321</v>
      </c>
      <c r="B6386" s="90" t="s">
        <v>8750</v>
      </c>
      <c r="C6386" s="90" t="s">
        <v>35</v>
      </c>
      <c r="D6386" s="90" t="s">
        <v>1276</v>
      </c>
      <c r="E6386" s="90" t="s">
        <v>3004</v>
      </c>
      <c r="F6386" s="90" t="s">
        <v>8719</v>
      </c>
      <c r="G6386" s="90" t="s">
        <v>19785</v>
      </c>
      <c r="H6386" s="90" t="s">
        <v>1115</v>
      </c>
      <c r="I6386" s="90" t="s">
        <v>1122</v>
      </c>
      <c r="J6386" s="116">
        <v>10275</v>
      </c>
      <c r="K6386" s="90" t="s">
        <v>1963</v>
      </c>
      <c r="L6386" s="90" t="s">
        <v>587</v>
      </c>
      <c r="M6386" s="90"/>
    </row>
    <row r="6387" spans="1:13" x14ac:dyDescent="0.2">
      <c r="A6387" s="116">
        <v>296</v>
      </c>
      <c r="B6387" s="90" t="s">
        <v>8750</v>
      </c>
      <c r="C6387" s="90" t="s">
        <v>3521</v>
      </c>
      <c r="D6387" s="90" t="s">
        <v>25</v>
      </c>
      <c r="E6387" s="90" t="s">
        <v>2785</v>
      </c>
      <c r="F6387" s="90" t="s">
        <v>19786</v>
      </c>
      <c r="G6387" s="90" t="s">
        <v>19787</v>
      </c>
      <c r="H6387" s="90" t="s">
        <v>1252</v>
      </c>
      <c r="I6387" s="90" t="s">
        <v>1138</v>
      </c>
      <c r="J6387" s="116">
        <v>253</v>
      </c>
      <c r="K6387" s="90" t="s">
        <v>1963</v>
      </c>
      <c r="L6387" s="90" t="s">
        <v>587</v>
      </c>
      <c r="M6387" s="90"/>
    </row>
    <row r="6388" spans="1:13" x14ac:dyDescent="0.2">
      <c r="A6388" s="116">
        <v>293</v>
      </c>
      <c r="B6388" s="90" t="s">
        <v>8750</v>
      </c>
      <c r="C6388" s="90" t="s">
        <v>84</v>
      </c>
      <c r="D6388" s="90" t="s">
        <v>1275</v>
      </c>
      <c r="E6388" s="90" t="s">
        <v>4258</v>
      </c>
      <c r="F6388" s="90" t="s">
        <v>8720</v>
      </c>
      <c r="G6388" s="90" t="s">
        <v>19788</v>
      </c>
      <c r="H6388" s="90" t="s">
        <v>1115</v>
      </c>
      <c r="I6388" s="90" t="s">
        <v>1100</v>
      </c>
      <c r="J6388" s="116">
        <v>585</v>
      </c>
      <c r="K6388" s="90" t="s">
        <v>1963</v>
      </c>
      <c r="L6388" s="90" t="s">
        <v>587</v>
      </c>
      <c r="M6388" s="90"/>
    </row>
    <row r="6389" spans="1:13" x14ac:dyDescent="0.2">
      <c r="A6389" s="116">
        <v>289</v>
      </c>
      <c r="B6389" s="90" t="s">
        <v>8750</v>
      </c>
      <c r="C6389" s="90" t="s">
        <v>8721</v>
      </c>
      <c r="D6389" s="90" t="s">
        <v>74</v>
      </c>
      <c r="E6389" s="90" t="s">
        <v>5595</v>
      </c>
      <c r="F6389" s="90" t="s">
        <v>8722</v>
      </c>
      <c r="G6389" s="90" t="s">
        <v>19789</v>
      </c>
      <c r="H6389" s="90" t="s">
        <v>1115</v>
      </c>
      <c r="I6389" s="90" t="s">
        <v>4322</v>
      </c>
      <c r="J6389" s="116">
        <v>46</v>
      </c>
      <c r="K6389" s="90" t="s">
        <v>1963</v>
      </c>
      <c r="L6389" s="90" t="s">
        <v>583</v>
      </c>
      <c r="M6389" s="90"/>
    </row>
    <row r="6390" spans="1:13" x14ac:dyDescent="0.2">
      <c r="A6390" s="116">
        <v>276</v>
      </c>
      <c r="B6390" s="90" t="s">
        <v>8750</v>
      </c>
      <c r="C6390" s="90" t="s">
        <v>1737</v>
      </c>
      <c r="D6390" s="90" t="s">
        <v>1738</v>
      </c>
      <c r="E6390" s="90" t="s">
        <v>2151</v>
      </c>
      <c r="F6390" s="90" t="s">
        <v>8723</v>
      </c>
      <c r="G6390" s="90" t="s">
        <v>19790</v>
      </c>
      <c r="H6390" s="90" t="s">
        <v>1115</v>
      </c>
      <c r="I6390" s="90" t="s">
        <v>1187</v>
      </c>
      <c r="J6390" s="116">
        <v>246</v>
      </c>
      <c r="K6390" s="90" t="s">
        <v>1963</v>
      </c>
      <c r="L6390" s="90" t="s">
        <v>587</v>
      </c>
      <c r="M6390" s="90"/>
    </row>
    <row r="6391" spans="1:13" x14ac:dyDescent="0.2">
      <c r="A6391" s="116">
        <v>276</v>
      </c>
      <c r="B6391" s="90" t="s">
        <v>8750</v>
      </c>
      <c r="C6391" s="90" t="s">
        <v>1737</v>
      </c>
      <c r="D6391" s="90" t="s">
        <v>1738</v>
      </c>
      <c r="E6391" s="90" t="s">
        <v>2151</v>
      </c>
      <c r="F6391" s="90" t="s">
        <v>8723</v>
      </c>
      <c r="G6391" s="90" t="s">
        <v>19791</v>
      </c>
      <c r="H6391" s="90" t="s">
        <v>1252</v>
      </c>
      <c r="I6391" s="90" t="s">
        <v>1187</v>
      </c>
      <c r="J6391" s="116">
        <v>246</v>
      </c>
      <c r="K6391" s="90" t="s">
        <v>1963</v>
      </c>
      <c r="L6391" s="90" t="s">
        <v>587</v>
      </c>
      <c r="M6391" s="90"/>
    </row>
    <row r="6392" spans="1:13" x14ac:dyDescent="0.2">
      <c r="A6392" s="116">
        <v>242</v>
      </c>
      <c r="B6392" s="90" t="s">
        <v>8750</v>
      </c>
      <c r="C6392" s="90" t="s">
        <v>1274</v>
      </c>
      <c r="D6392" s="90" t="s">
        <v>135</v>
      </c>
      <c r="E6392" s="90" t="s">
        <v>64</v>
      </c>
      <c r="F6392" s="90" t="s">
        <v>8381</v>
      </c>
      <c r="G6392" s="90" t="s">
        <v>19792</v>
      </c>
      <c r="H6392" s="90" t="s">
        <v>1115</v>
      </c>
      <c r="I6392" s="90" t="s">
        <v>1121</v>
      </c>
      <c r="J6392" s="116">
        <v>64</v>
      </c>
      <c r="K6392" s="90" t="s">
        <v>1963</v>
      </c>
      <c r="L6392" s="90" t="s">
        <v>520</v>
      </c>
      <c r="M6392" s="90"/>
    </row>
    <row r="6393" spans="1:13" x14ac:dyDescent="0.2">
      <c r="A6393" s="116">
        <v>242</v>
      </c>
      <c r="B6393" s="90" t="s">
        <v>8750</v>
      </c>
      <c r="C6393" s="90" t="s">
        <v>1274</v>
      </c>
      <c r="D6393" s="90" t="s">
        <v>135</v>
      </c>
      <c r="E6393" s="90" t="s">
        <v>64</v>
      </c>
      <c r="F6393" s="90" t="s">
        <v>8381</v>
      </c>
      <c r="G6393" s="90" t="s">
        <v>19793</v>
      </c>
      <c r="H6393" s="90" t="s">
        <v>1253</v>
      </c>
      <c r="I6393" s="90" t="s">
        <v>1121</v>
      </c>
      <c r="J6393" s="116">
        <v>64</v>
      </c>
      <c r="K6393" s="90" t="s">
        <v>1963</v>
      </c>
      <c r="L6393" s="90" t="s">
        <v>520</v>
      </c>
      <c r="M6393" s="90"/>
    </row>
    <row r="6394" spans="1:13" x14ac:dyDescent="0.2">
      <c r="A6394" s="116">
        <v>233</v>
      </c>
      <c r="B6394" s="90" t="s">
        <v>8750</v>
      </c>
      <c r="C6394" s="90" t="s">
        <v>21</v>
      </c>
      <c r="D6394" s="90" t="s">
        <v>1273</v>
      </c>
      <c r="E6394" s="90" t="s">
        <v>2349</v>
      </c>
      <c r="F6394" s="90" t="s">
        <v>8724</v>
      </c>
      <c r="G6394" s="90" t="s">
        <v>19794</v>
      </c>
      <c r="H6394" s="90" t="s">
        <v>1115</v>
      </c>
      <c r="I6394" s="90" t="s">
        <v>1120</v>
      </c>
      <c r="J6394" s="116">
        <v>441</v>
      </c>
      <c r="K6394" s="90" t="s">
        <v>1963</v>
      </c>
      <c r="L6394" s="90" t="s">
        <v>583</v>
      </c>
      <c r="M6394" s="90"/>
    </row>
    <row r="6395" spans="1:13" x14ac:dyDescent="0.2">
      <c r="A6395" s="116">
        <v>225</v>
      </c>
      <c r="B6395" s="90" t="s">
        <v>8750</v>
      </c>
      <c r="C6395" s="90" t="s">
        <v>84</v>
      </c>
      <c r="D6395" s="90" t="s">
        <v>46</v>
      </c>
      <c r="E6395" s="90" t="s">
        <v>105</v>
      </c>
      <c r="F6395" s="90" t="s">
        <v>8383</v>
      </c>
      <c r="G6395" s="90" t="s">
        <v>19795</v>
      </c>
      <c r="H6395" s="90" t="s">
        <v>1252</v>
      </c>
      <c r="I6395" s="90" t="s">
        <v>1127</v>
      </c>
      <c r="J6395" s="116">
        <v>67</v>
      </c>
      <c r="K6395" s="90" t="s">
        <v>1963</v>
      </c>
      <c r="L6395" s="90" t="s">
        <v>520</v>
      </c>
      <c r="M6395" s="90"/>
    </row>
    <row r="6396" spans="1:13" x14ac:dyDescent="0.2">
      <c r="A6396" s="116">
        <v>209</v>
      </c>
      <c r="B6396" s="90" t="s">
        <v>8750</v>
      </c>
      <c r="C6396" s="90" t="s">
        <v>25</v>
      </c>
      <c r="D6396" s="90" t="s">
        <v>31</v>
      </c>
      <c r="E6396" s="90" t="s">
        <v>45</v>
      </c>
      <c r="F6396" s="90" t="s">
        <v>8725</v>
      </c>
      <c r="G6396" s="90" t="s">
        <v>19796</v>
      </c>
      <c r="H6396" s="90" t="s">
        <v>1253</v>
      </c>
      <c r="I6396" s="90" t="s">
        <v>1187</v>
      </c>
      <c r="J6396" s="116">
        <v>246</v>
      </c>
      <c r="K6396" s="90" t="s">
        <v>1963</v>
      </c>
      <c r="L6396" s="90" t="s">
        <v>587</v>
      </c>
      <c r="M6396" s="90"/>
    </row>
    <row r="6397" spans="1:13" x14ac:dyDescent="0.2">
      <c r="A6397" s="116">
        <v>208</v>
      </c>
      <c r="B6397" s="90" t="s">
        <v>8750</v>
      </c>
      <c r="C6397" s="90" t="s">
        <v>1736</v>
      </c>
      <c r="D6397" s="90" t="s">
        <v>106</v>
      </c>
      <c r="E6397" s="90" t="s">
        <v>8726</v>
      </c>
      <c r="F6397" s="90" t="s">
        <v>8727</v>
      </c>
      <c r="G6397" s="90" t="s">
        <v>19797</v>
      </c>
      <c r="H6397" s="90" t="s">
        <v>1252</v>
      </c>
      <c r="I6397" s="90" t="s">
        <v>1196</v>
      </c>
      <c r="J6397" s="116">
        <v>664</v>
      </c>
      <c r="K6397" s="90" t="s">
        <v>1963</v>
      </c>
      <c r="L6397" s="90" t="s">
        <v>520</v>
      </c>
      <c r="M6397" s="90"/>
    </row>
    <row r="6398" spans="1:13" x14ac:dyDescent="0.2">
      <c r="A6398" s="116">
        <v>203</v>
      </c>
      <c r="B6398" s="90" t="s">
        <v>8750</v>
      </c>
      <c r="C6398" s="90" t="s">
        <v>19798</v>
      </c>
      <c r="D6398" s="90" t="s">
        <v>19799</v>
      </c>
      <c r="E6398" s="90" t="s">
        <v>19800</v>
      </c>
      <c r="F6398" s="90" t="s">
        <v>19801</v>
      </c>
      <c r="G6398" s="90" t="s">
        <v>19802</v>
      </c>
      <c r="H6398" s="90" t="s">
        <v>1251</v>
      </c>
      <c r="I6398" s="90" t="s">
        <v>550</v>
      </c>
      <c r="J6398" s="116">
        <v>10138</v>
      </c>
      <c r="K6398" s="90" t="s">
        <v>1963</v>
      </c>
      <c r="L6398" s="90" t="s">
        <v>627</v>
      </c>
      <c r="M6398" s="90"/>
    </row>
    <row r="6399" spans="1:13" x14ac:dyDescent="0.2">
      <c r="A6399" s="116">
        <v>200</v>
      </c>
      <c r="B6399" s="90" t="s">
        <v>8750</v>
      </c>
      <c r="C6399" s="90" t="s">
        <v>8728</v>
      </c>
      <c r="D6399" s="90" t="s">
        <v>1283</v>
      </c>
      <c r="E6399" s="90" t="s">
        <v>54</v>
      </c>
      <c r="F6399" s="90" t="s">
        <v>8729</v>
      </c>
      <c r="G6399" s="90" t="s">
        <v>19803</v>
      </c>
      <c r="H6399" s="90" t="s">
        <v>1251</v>
      </c>
      <c r="I6399" s="90" t="s">
        <v>1135</v>
      </c>
      <c r="J6399" s="116">
        <v>2</v>
      </c>
      <c r="K6399" s="90" t="s">
        <v>1963</v>
      </c>
      <c r="L6399" s="90" t="s">
        <v>591</v>
      </c>
      <c r="M6399" s="90"/>
    </row>
    <row r="6400" spans="1:13" x14ac:dyDescent="0.2">
      <c r="A6400" s="116">
        <v>199</v>
      </c>
      <c r="B6400" s="90" t="s">
        <v>8750</v>
      </c>
      <c r="C6400" s="90" t="s">
        <v>21</v>
      </c>
      <c r="D6400" s="90" t="s">
        <v>29</v>
      </c>
      <c r="E6400" s="90" t="s">
        <v>1271</v>
      </c>
      <c r="F6400" s="90" t="s">
        <v>8385</v>
      </c>
      <c r="G6400" s="90" t="s">
        <v>19804</v>
      </c>
      <c r="H6400" s="90" t="s">
        <v>1253</v>
      </c>
      <c r="I6400" s="90" t="s">
        <v>921</v>
      </c>
      <c r="J6400" s="116">
        <v>78</v>
      </c>
      <c r="K6400" s="90" t="s">
        <v>1963</v>
      </c>
      <c r="L6400" s="90" t="s">
        <v>583</v>
      </c>
      <c r="M6400" s="90"/>
    </row>
    <row r="6401" spans="1:13" x14ac:dyDescent="0.2">
      <c r="A6401" s="116">
        <v>199</v>
      </c>
      <c r="B6401" s="90" t="s">
        <v>8750</v>
      </c>
      <c r="C6401" s="90" t="s">
        <v>21</v>
      </c>
      <c r="D6401" s="90" t="s">
        <v>29</v>
      </c>
      <c r="E6401" s="90" t="s">
        <v>1271</v>
      </c>
      <c r="F6401" s="90" t="s">
        <v>8385</v>
      </c>
      <c r="G6401" s="90" t="s">
        <v>19805</v>
      </c>
      <c r="H6401" s="90" t="s">
        <v>1115</v>
      </c>
      <c r="I6401" s="90" t="s">
        <v>921</v>
      </c>
      <c r="J6401" s="116">
        <v>78</v>
      </c>
      <c r="K6401" s="90" t="s">
        <v>1963</v>
      </c>
      <c r="L6401" s="90" t="s">
        <v>583</v>
      </c>
      <c r="M6401" s="90"/>
    </row>
    <row r="6402" spans="1:13" x14ac:dyDescent="0.2">
      <c r="A6402" s="116">
        <v>194</v>
      </c>
      <c r="B6402" s="90" t="s">
        <v>8750</v>
      </c>
      <c r="C6402" s="90" t="s">
        <v>91</v>
      </c>
      <c r="D6402" s="90" t="s">
        <v>1270</v>
      </c>
      <c r="E6402" s="90" t="s">
        <v>5595</v>
      </c>
      <c r="F6402" s="90" t="s">
        <v>8730</v>
      </c>
      <c r="G6402" s="90" t="s">
        <v>19806</v>
      </c>
      <c r="H6402" s="90" t="s">
        <v>1115</v>
      </c>
      <c r="I6402" s="90" t="s">
        <v>1119</v>
      </c>
      <c r="J6402" s="116">
        <v>534</v>
      </c>
      <c r="K6402" s="90" t="s">
        <v>1963</v>
      </c>
      <c r="L6402" s="90" t="s">
        <v>520</v>
      </c>
      <c r="M6402" s="90"/>
    </row>
    <row r="6403" spans="1:13" x14ac:dyDescent="0.2">
      <c r="A6403" s="116">
        <v>194</v>
      </c>
      <c r="B6403" s="90" t="s">
        <v>8750</v>
      </c>
      <c r="C6403" s="90" t="s">
        <v>91</v>
      </c>
      <c r="D6403" s="90" t="s">
        <v>1270</v>
      </c>
      <c r="E6403" s="90" t="s">
        <v>5595</v>
      </c>
      <c r="F6403" s="90" t="s">
        <v>8730</v>
      </c>
      <c r="G6403" s="90" t="s">
        <v>19807</v>
      </c>
      <c r="H6403" s="90" t="s">
        <v>1253</v>
      </c>
      <c r="I6403" s="90" t="s">
        <v>1119</v>
      </c>
      <c r="J6403" s="116">
        <v>534</v>
      </c>
      <c r="K6403" s="90" t="s">
        <v>1963</v>
      </c>
      <c r="L6403" s="90" t="s">
        <v>520</v>
      </c>
      <c r="M6403" s="90"/>
    </row>
    <row r="6404" spans="1:13" x14ac:dyDescent="0.2">
      <c r="A6404" s="116">
        <v>193</v>
      </c>
      <c r="B6404" s="90" t="s">
        <v>8750</v>
      </c>
      <c r="C6404" s="90" t="s">
        <v>1734</v>
      </c>
      <c r="D6404" s="90" t="s">
        <v>1735</v>
      </c>
      <c r="E6404" s="90" t="s">
        <v>52</v>
      </c>
      <c r="F6404" s="90" t="s">
        <v>8386</v>
      </c>
      <c r="G6404" s="90" t="s">
        <v>19808</v>
      </c>
      <c r="H6404" s="90" t="s">
        <v>1251</v>
      </c>
      <c r="I6404" s="90" t="s">
        <v>1152</v>
      </c>
      <c r="J6404" s="116">
        <v>62</v>
      </c>
      <c r="K6404" s="90" t="s">
        <v>1963</v>
      </c>
      <c r="L6404" s="90" t="s">
        <v>588</v>
      </c>
      <c r="M6404" s="90"/>
    </row>
    <row r="6405" spans="1:13" x14ac:dyDescent="0.2">
      <c r="A6405" s="116">
        <v>188</v>
      </c>
      <c r="B6405" s="90" t="s">
        <v>8750</v>
      </c>
      <c r="C6405" s="90" t="s">
        <v>1269</v>
      </c>
      <c r="D6405" s="90" t="s">
        <v>25</v>
      </c>
      <c r="E6405" s="90" t="s">
        <v>8731</v>
      </c>
      <c r="F6405" s="90" t="s">
        <v>8732</v>
      </c>
      <c r="G6405" s="90" t="s">
        <v>19809</v>
      </c>
      <c r="H6405" s="90" t="s">
        <v>1115</v>
      </c>
      <c r="I6405" s="90" t="s">
        <v>1118</v>
      </c>
      <c r="J6405" s="116">
        <v>169</v>
      </c>
      <c r="K6405" s="90" t="s">
        <v>1963</v>
      </c>
      <c r="L6405" s="90" t="s">
        <v>591</v>
      </c>
      <c r="M6405" s="90"/>
    </row>
    <row r="6406" spans="1:13" x14ac:dyDescent="0.2">
      <c r="A6406" s="116">
        <v>175</v>
      </c>
      <c r="B6406" s="90" t="s">
        <v>8750</v>
      </c>
      <c r="C6406" s="90" t="s">
        <v>1268</v>
      </c>
      <c r="D6406" s="90" t="s">
        <v>61</v>
      </c>
      <c r="E6406" s="90" t="s">
        <v>5339</v>
      </c>
      <c r="F6406" s="90" t="s">
        <v>8389</v>
      </c>
      <c r="G6406" s="90" t="s">
        <v>19810</v>
      </c>
      <c r="H6406" s="90" t="s">
        <v>1115</v>
      </c>
      <c r="I6406" s="90" t="s">
        <v>937</v>
      </c>
      <c r="J6406" s="116">
        <v>248</v>
      </c>
      <c r="K6406" s="90" t="s">
        <v>1963</v>
      </c>
      <c r="L6406" s="90" t="s">
        <v>587</v>
      </c>
      <c r="M6406" s="90"/>
    </row>
    <row r="6407" spans="1:13" x14ac:dyDescent="0.2">
      <c r="A6407" s="116">
        <v>149</v>
      </c>
      <c r="B6407" s="90" t="s">
        <v>8750</v>
      </c>
      <c r="C6407" s="90" t="s">
        <v>1732</v>
      </c>
      <c r="D6407" s="90" t="s">
        <v>1733</v>
      </c>
      <c r="E6407" s="90" t="s">
        <v>8734</v>
      </c>
      <c r="F6407" s="90" t="s">
        <v>8735</v>
      </c>
      <c r="G6407" s="90" t="s">
        <v>19811</v>
      </c>
      <c r="H6407" s="90" t="s">
        <v>1253</v>
      </c>
      <c r="I6407" s="90" t="s">
        <v>1001</v>
      </c>
      <c r="J6407" s="116">
        <v>10043</v>
      </c>
      <c r="K6407" s="90" t="s">
        <v>1963</v>
      </c>
      <c r="L6407" s="90" t="s">
        <v>591</v>
      </c>
      <c r="M6407" s="90"/>
    </row>
    <row r="6408" spans="1:13" x14ac:dyDescent="0.2">
      <c r="A6408" s="116">
        <v>134</v>
      </c>
      <c r="B6408" s="90" t="s">
        <v>8750</v>
      </c>
      <c r="C6408" s="90" t="s">
        <v>1731</v>
      </c>
      <c r="D6408" s="90" t="s">
        <v>8398</v>
      </c>
      <c r="E6408" s="90" t="s">
        <v>8053</v>
      </c>
      <c r="F6408" s="90" t="s">
        <v>8399</v>
      </c>
      <c r="G6408" s="90" t="s">
        <v>19812</v>
      </c>
      <c r="H6408" s="90" t="s">
        <v>1252</v>
      </c>
      <c r="I6408" s="90" t="s">
        <v>2219</v>
      </c>
      <c r="J6408" s="116">
        <v>10475</v>
      </c>
      <c r="K6408" s="90" t="s">
        <v>1963</v>
      </c>
      <c r="L6408" s="90" t="s">
        <v>591</v>
      </c>
      <c r="M6408" s="90"/>
    </row>
    <row r="6409" spans="1:13" x14ac:dyDescent="0.2">
      <c r="A6409" s="116">
        <v>118</v>
      </c>
      <c r="B6409" s="90" t="s">
        <v>10851</v>
      </c>
      <c r="C6409" s="90" t="s">
        <v>1266</v>
      </c>
      <c r="D6409" s="90" t="s">
        <v>1266</v>
      </c>
      <c r="E6409" s="90" t="s">
        <v>8736</v>
      </c>
      <c r="F6409" s="90" t="s">
        <v>8737</v>
      </c>
      <c r="G6409" s="90" t="s">
        <v>19813</v>
      </c>
      <c r="H6409" s="90" t="s">
        <v>1115</v>
      </c>
      <c r="I6409" s="90" t="s">
        <v>938</v>
      </c>
      <c r="J6409" s="116">
        <v>130</v>
      </c>
      <c r="K6409" s="90" t="s">
        <v>1963</v>
      </c>
      <c r="L6409" s="90" t="s">
        <v>587</v>
      </c>
      <c r="M6409" s="90"/>
    </row>
    <row r="6410" spans="1:13" x14ac:dyDescent="0.2">
      <c r="A6410" s="116">
        <v>117</v>
      </c>
      <c r="B6410" s="90" t="s">
        <v>8750</v>
      </c>
      <c r="C6410" s="90" t="s">
        <v>1265</v>
      </c>
      <c r="D6410" s="90" t="s">
        <v>55</v>
      </c>
      <c r="E6410" s="90" t="s">
        <v>3004</v>
      </c>
      <c r="F6410" s="90" t="s">
        <v>8407</v>
      </c>
      <c r="G6410" s="90" t="s">
        <v>19814</v>
      </c>
      <c r="H6410" s="90" t="s">
        <v>1115</v>
      </c>
      <c r="I6410" s="90" t="s">
        <v>1117</v>
      </c>
      <c r="J6410" s="116">
        <v>243</v>
      </c>
      <c r="K6410" s="90" t="s">
        <v>1963</v>
      </c>
      <c r="L6410" s="90" t="s">
        <v>587</v>
      </c>
      <c r="M6410" s="90"/>
    </row>
    <row r="6411" spans="1:13" x14ac:dyDescent="0.2">
      <c r="A6411" s="116">
        <v>93</v>
      </c>
      <c r="B6411" s="90" t="s">
        <v>8750</v>
      </c>
      <c r="C6411" s="90" t="s">
        <v>8613</v>
      </c>
      <c r="D6411" s="90" t="s">
        <v>26</v>
      </c>
      <c r="E6411" s="90" t="s">
        <v>3422</v>
      </c>
      <c r="F6411" s="90" t="s">
        <v>19815</v>
      </c>
      <c r="G6411" s="90" t="s">
        <v>19816</v>
      </c>
      <c r="H6411" s="90" t="s">
        <v>1253</v>
      </c>
      <c r="I6411" s="90" t="s">
        <v>362</v>
      </c>
      <c r="J6411" s="116">
        <v>630</v>
      </c>
      <c r="K6411" s="90" t="s">
        <v>1963</v>
      </c>
      <c r="L6411" s="90" t="s">
        <v>587</v>
      </c>
      <c r="M6411" s="90"/>
    </row>
    <row r="6412" spans="1:13" x14ac:dyDescent="0.2">
      <c r="A6412" s="116">
        <v>91</v>
      </c>
      <c r="B6412" s="90" t="s">
        <v>8750</v>
      </c>
      <c r="C6412" s="90" t="s">
        <v>1264</v>
      </c>
      <c r="D6412" s="90" t="s">
        <v>69</v>
      </c>
      <c r="E6412" s="90" t="s">
        <v>1086</v>
      </c>
      <c r="F6412" s="90" t="s">
        <v>8738</v>
      </c>
      <c r="G6412" s="90" t="s">
        <v>19817</v>
      </c>
      <c r="H6412" s="90" t="s">
        <v>1115</v>
      </c>
      <c r="I6412" s="90" t="s">
        <v>1116</v>
      </c>
      <c r="J6412" s="116">
        <v>343</v>
      </c>
      <c r="K6412" s="90" t="s">
        <v>1963</v>
      </c>
      <c r="L6412" s="90" t="s">
        <v>604</v>
      </c>
      <c r="M6412" s="90"/>
    </row>
    <row r="6413" spans="1:13" x14ac:dyDescent="0.2">
      <c r="A6413" s="116">
        <v>82</v>
      </c>
      <c r="B6413" s="90" t="s">
        <v>8750</v>
      </c>
      <c r="C6413" s="90" t="s">
        <v>66</v>
      </c>
      <c r="D6413" s="90" t="s">
        <v>1263</v>
      </c>
      <c r="E6413" s="90" t="s">
        <v>64</v>
      </c>
      <c r="F6413" s="90" t="s">
        <v>8411</v>
      </c>
      <c r="G6413" s="90" t="s">
        <v>19818</v>
      </c>
      <c r="H6413" s="90" t="s">
        <v>1115</v>
      </c>
      <c r="I6413" s="90" t="s">
        <v>1093</v>
      </c>
      <c r="J6413" s="116">
        <v>519</v>
      </c>
      <c r="K6413" s="90" t="s">
        <v>1963</v>
      </c>
      <c r="L6413" s="90" t="s">
        <v>583</v>
      </c>
      <c r="M6413" s="90"/>
    </row>
    <row r="6414" spans="1:13" x14ac:dyDescent="0.2">
      <c r="A6414" s="116">
        <v>45</v>
      </c>
      <c r="B6414" s="90" t="s">
        <v>8750</v>
      </c>
      <c r="C6414" s="90" t="s">
        <v>8416</v>
      </c>
      <c r="D6414" s="90" t="s">
        <v>46</v>
      </c>
      <c r="E6414" s="90" t="s">
        <v>45</v>
      </c>
      <c r="F6414" s="90" t="s">
        <v>8417</v>
      </c>
      <c r="G6414" s="90" t="s">
        <v>19819</v>
      </c>
      <c r="H6414" s="90" t="s">
        <v>1252</v>
      </c>
      <c r="I6414" s="90" t="s">
        <v>1128</v>
      </c>
      <c r="J6414" s="116">
        <v>300</v>
      </c>
      <c r="K6414" s="90" t="s">
        <v>1963</v>
      </c>
      <c r="L6414" s="90" t="s">
        <v>587</v>
      </c>
      <c r="M6414" s="90"/>
    </row>
    <row r="6415" spans="1:13" x14ac:dyDescent="0.2">
      <c r="A6415" s="116">
        <v>22</v>
      </c>
      <c r="B6415" s="90" t="s">
        <v>8750</v>
      </c>
      <c r="C6415" s="90" t="s">
        <v>1261</v>
      </c>
      <c r="D6415" s="90" t="s">
        <v>1262</v>
      </c>
      <c r="E6415" s="90" t="s">
        <v>23</v>
      </c>
      <c r="F6415" s="90" t="s">
        <v>8739</v>
      </c>
      <c r="G6415" s="90" t="s">
        <v>19820</v>
      </c>
      <c r="H6415" s="90" t="s">
        <v>1251</v>
      </c>
      <c r="I6415" s="90" t="s">
        <v>1060</v>
      </c>
      <c r="J6415" s="116">
        <v>353</v>
      </c>
      <c r="K6415" s="90" t="s">
        <v>1963</v>
      </c>
      <c r="L6415" s="90" t="s">
        <v>583</v>
      </c>
      <c r="M6415" s="90"/>
    </row>
    <row r="6416" spans="1:13" x14ac:dyDescent="0.2">
      <c r="A6416" s="116">
        <v>22</v>
      </c>
      <c r="B6416" s="90" t="s">
        <v>8750</v>
      </c>
      <c r="C6416" s="90" t="s">
        <v>1261</v>
      </c>
      <c r="D6416" s="90" t="s">
        <v>1262</v>
      </c>
      <c r="E6416" s="90" t="s">
        <v>23</v>
      </c>
      <c r="F6416" s="90" t="s">
        <v>8739</v>
      </c>
      <c r="G6416" s="90" t="s">
        <v>19821</v>
      </c>
      <c r="H6416" s="90" t="s">
        <v>1115</v>
      </c>
      <c r="I6416" s="90" t="s">
        <v>1060</v>
      </c>
      <c r="J6416" s="116">
        <v>353</v>
      </c>
      <c r="K6416" s="90" t="s">
        <v>1963</v>
      </c>
      <c r="L6416" s="90" t="s">
        <v>583</v>
      </c>
      <c r="M6416" s="90"/>
    </row>
  </sheetData>
  <sortState ref="A1:N5479">
    <sortCondition ref="N1:N547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I759"/>
  <sheetViews>
    <sheetView workbookViewId="0">
      <selection activeCell="B9" sqref="B9"/>
    </sheetView>
  </sheetViews>
  <sheetFormatPr baseColWidth="10" defaultRowHeight="14.25" customHeight="1" x14ac:dyDescent="0.2"/>
  <cols>
    <col min="1" max="1" width="5.28515625" style="133" bestFit="1" customWidth="1"/>
    <col min="2" max="2" width="59.140625" style="133" bestFit="1" customWidth="1"/>
    <col min="3" max="8" width="11.42578125" style="133" hidden="1" customWidth="1"/>
    <col min="9" max="16384" width="11.42578125" style="133"/>
  </cols>
  <sheetData>
    <row r="1" spans="1:9" ht="14.25" customHeight="1" x14ac:dyDescent="0.2">
      <c r="A1" s="130" t="s">
        <v>829</v>
      </c>
      <c r="B1" s="131" t="s">
        <v>734</v>
      </c>
      <c r="C1" s="132"/>
      <c r="I1" s="132" t="s">
        <v>1925</v>
      </c>
    </row>
    <row r="2" spans="1:9" ht="14.25" customHeight="1" thickBot="1" x14ac:dyDescent="0.25">
      <c r="A2" s="134"/>
      <c r="B2" s="135"/>
    </row>
    <row r="3" spans="1:9" ht="14.25" customHeight="1" thickBot="1" x14ac:dyDescent="0.25">
      <c r="A3" s="136">
        <v>2</v>
      </c>
      <c r="B3" s="133" t="s">
        <v>192</v>
      </c>
      <c r="C3" s="137" t="s">
        <v>10848</v>
      </c>
      <c r="D3" s="138" t="s">
        <v>10849</v>
      </c>
      <c r="E3" s="138" t="s">
        <v>8962</v>
      </c>
      <c r="F3" s="138" t="s">
        <v>8962</v>
      </c>
      <c r="G3" s="138" t="s">
        <v>8877</v>
      </c>
      <c r="H3" s="138" t="s">
        <v>10850</v>
      </c>
    </row>
    <row r="4" spans="1:9" ht="14.25" customHeight="1" thickBot="1" x14ac:dyDescent="0.25">
      <c r="A4" s="136">
        <v>3</v>
      </c>
      <c r="B4" s="133" t="s">
        <v>193</v>
      </c>
      <c r="C4" s="137" t="s">
        <v>10845</v>
      </c>
      <c r="D4" s="138" t="s">
        <v>10846</v>
      </c>
      <c r="E4" s="138" t="s">
        <v>8962</v>
      </c>
      <c r="F4" s="138" t="s">
        <v>8962</v>
      </c>
      <c r="G4" s="138" t="s">
        <v>8877</v>
      </c>
      <c r="H4" s="138" t="s">
        <v>10847</v>
      </c>
    </row>
    <row r="5" spans="1:9" ht="14.25" customHeight="1" thickBot="1" x14ac:dyDescent="0.25">
      <c r="A5" s="136">
        <v>17</v>
      </c>
      <c r="B5" s="133" t="s">
        <v>194</v>
      </c>
      <c r="C5" s="137" t="s">
        <v>10842</v>
      </c>
      <c r="D5" s="138" t="s">
        <v>10843</v>
      </c>
      <c r="E5" s="138" t="s">
        <v>8941</v>
      </c>
      <c r="F5" s="138" t="s">
        <v>8942</v>
      </c>
      <c r="G5" s="138" t="s">
        <v>8877</v>
      </c>
      <c r="H5" s="138" t="s">
        <v>10844</v>
      </c>
    </row>
    <row r="6" spans="1:9" ht="14.25" customHeight="1" thickBot="1" x14ac:dyDescent="0.25">
      <c r="A6" s="136">
        <v>19</v>
      </c>
      <c r="B6" s="133" t="s">
        <v>195</v>
      </c>
      <c r="C6" s="137" t="s">
        <v>10839</v>
      </c>
      <c r="D6" s="138" t="s">
        <v>10840</v>
      </c>
      <c r="E6" s="138" t="s">
        <v>8942</v>
      </c>
      <c r="F6" s="138" t="s">
        <v>8942</v>
      </c>
      <c r="G6" s="138" t="s">
        <v>8877</v>
      </c>
      <c r="H6" s="138" t="s">
        <v>10841</v>
      </c>
    </row>
    <row r="7" spans="1:9" ht="14.25" customHeight="1" thickBot="1" x14ac:dyDescent="0.25">
      <c r="A7" s="136">
        <v>29</v>
      </c>
      <c r="B7" s="133" t="s">
        <v>196</v>
      </c>
      <c r="C7" s="137" t="s">
        <v>10836</v>
      </c>
      <c r="D7" s="138" t="s">
        <v>10837</v>
      </c>
      <c r="E7" s="138" t="s">
        <v>8962</v>
      </c>
      <c r="F7" s="138" t="s">
        <v>8962</v>
      </c>
      <c r="G7" s="138" t="s">
        <v>8877</v>
      </c>
      <c r="H7" s="138" t="s">
        <v>10838</v>
      </c>
    </row>
    <row r="8" spans="1:9" ht="14.25" customHeight="1" thickBot="1" x14ac:dyDescent="0.25">
      <c r="A8" s="136">
        <v>30</v>
      </c>
      <c r="B8" s="133" t="s">
        <v>197</v>
      </c>
      <c r="C8" s="137" t="s">
        <v>10832</v>
      </c>
      <c r="D8" s="138" t="s">
        <v>10833</v>
      </c>
      <c r="E8" s="138" t="s">
        <v>10834</v>
      </c>
      <c r="F8" s="138" t="s">
        <v>9493</v>
      </c>
      <c r="G8" s="138" t="s">
        <v>8877</v>
      </c>
      <c r="H8" s="138" t="s">
        <v>10835</v>
      </c>
    </row>
    <row r="9" spans="1:9" ht="14.25" customHeight="1" thickBot="1" x14ac:dyDescent="0.25">
      <c r="A9" s="136">
        <v>31</v>
      </c>
      <c r="B9" s="133" t="s">
        <v>198</v>
      </c>
      <c r="C9" s="137" t="s">
        <v>10829</v>
      </c>
      <c r="D9" s="138" t="s">
        <v>10830</v>
      </c>
      <c r="E9" s="138" t="s">
        <v>8962</v>
      </c>
      <c r="F9" s="138" t="s">
        <v>8962</v>
      </c>
      <c r="G9" s="138" t="s">
        <v>8877</v>
      </c>
      <c r="H9" s="138" t="s">
        <v>10831</v>
      </c>
    </row>
    <row r="10" spans="1:9" ht="14.25" customHeight="1" thickBot="1" x14ac:dyDescent="0.25">
      <c r="A10" s="136">
        <v>33</v>
      </c>
      <c r="B10" s="133" t="s">
        <v>199</v>
      </c>
      <c r="C10" s="137" t="s">
        <v>10826</v>
      </c>
      <c r="D10" s="138" t="s">
        <v>10827</v>
      </c>
      <c r="E10" s="138" t="s">
        <v>9337</v>
      </c>
      <c r="F10" s="138" t="s">
        <v>9043</v>
      </c>
      <c r="G10" s="138" t="s">
        <v>8937</v>
      </c>
      <c r="H10" s="138" t="s">
        <v>10828</v>
      </c>
    </row>
    <row r="11" spans="1:9" ht="14.25" customHeight="1" thickBot="1" x14ac:dyDescent="0.25">
      <c r="A11" s="136">
        <v>36</v>
      </c>
      <c r="B11" s="133" t="s">
        <v>200</v>
      </c>
      <c r="C11" s="137" t="s">
        <v>10620</v>
      </c>
      <c r="D11" s="138" t="s">
        <v>10824</v>
      </c>
      <c r="E11" s="138" t="s">
        <v>10622</v>
      </c>
      <c r="F11" s="138" t="s">
        <v>9055</v>
      </c>
      <c r="G11" s="138" t="s">
        <v>8947</v>
      </c>
      <c r="H11" s="138" t="s">
        <v>10825</v>
      </c>
    </row>
    <row r="12" spans="1:9" ht="14.25" customHeight="1" thickBot="1" x14ac:dyDescent="0.25">
      <c r="A12" s="136">
        <v>37</v>
      </c>
      <c r="B12" s="133" t="s">
        <v>201</v>
      </c>
      <c r="C12" s="137" t="s">
        <v>10821</v>
      </c>
      <c r="D12" s="138" t="s">
        <v>10822</v>
      </c>
      <c r="E12" s="138" t="s">
        <v>8853</v>
      </c>
      <c r="F12" s="138" t="s">
        <v>8853</v>
      </c>
      <c r="G12" s="138" t="s">
        <v>8854</v>
      </c>
      <c r="H12" s="138" t="s">
        <v>10823</v>
      </c>
    </row>
    <row r="13" spans="1:9" ht="14.25" customHeight="1" thickBot="1" x14ac:dyDescent="0.25">
      <c r="A13" s="136">
        <v>41</v>
      </c>
      <c r="B13" s="133" t="s">
        <v>8840</v>
      </c>
      <c r="C13" s="137" t="s">
        <v>10818</v>
      </c>
      <c r="D13" s="138" t="s">
        <v>10819</v>
      </c>
      <c r="E13" s="138" t="s">
        <v>8907</v>
      </c>
      <c r="F13" s="138" t="s">
        <v>8907</v>
      </c>
      <c r="G13" s="138" t="s">
        <v>8897</v>
      </c>
      <c r="H13" s="138" t="s">
        <v>10820</v>
      </c>
    </row>
    <row r="14" spans="1:9" ht="14.25" customHeight="1" thickBot="1" x14ac:dyDescent="0.25">
      <c r="A14" s="136">
        <v>43</v>
      </c>
      <c r="B14" s="133" t="s">
        <v>202</v>
      </c>
      <c r="C14" s="137" t="s">
        <v>10814</v>
      </c>
      <c r="D14" s="138" t="s">
        <v>10815</v>
      </c>
      <c r="E14" s="138" t="s">
        <v>10816</v>
      </c>
      <c r="F14" s="138" t="s">
        <v>8946</v>
      </c>
      <c r="G14" s="138" t="s">
        <v>8947</v>
      </c>
      <c r="H14" s="138" t="s">
        <v>10817</v>
      </c>
    </row>
    <row r="15" spans="1:9" ht="14.25" customHeight="1" thickBot="1" x14ac:dyDescent="0.25">
      <c r="A15" s="136">
        <v>46</v>
      </c>
      <c r="B15" s="133" t="s">
        <v>203</v>
      </c>
      <c r="C15" s="137" t="s">
        <v>10811</v>
      </c>
      <c r="D15" s="138" t="s">
        <v>10812</v>
      </c>
      <c r="E15" s="138" t="s">
        <v>10768</v>
      </c>
      <c r="F15" s="138" t="s">
        <v>8912</v>
      </c>
      <c r="G15" s="138" t="s">
        <v>8913</v>
      </c>
      <c r="H15" s="138" t="s">
        <v>10813</v>
      </c>
    </row>
    <row r="16" spans="1:9" ht="14.25" customHeight="1" thickBot="1" x14ac:dyDescent="0.25">
      <c r="A16" s="136">
        <v>47</v>
      </c>
      <c r="B16" s="133" t="s">
        <v>204</v>
      </c>
      <c r="C16" s="137" t="s">
        <v>10808</v>
      </c>
      <c r="D16" s="138" t="s">
        <v>10809</v>
      </c>
      <c r="E16" s="138" t="s">
        <v>10319</v>
      </c>
      <c r="F16" s="138" t="s">
        <v>8896</v>
      </c>
      <c r="G16" s="138" t="s">
        <v>8897</v>
      </c>
      <c r="H16" s="138" t="s">
        <v>10810</v>
      </c>
    </row>
    <row r="17" spans="1:8" ht="14.25" customHeight="1" thickBot="1" x14ac:dyDescent="0.25">
      <c r="A17" s="136">
        <v>51</v>
      </c>
      <c r="B17" s="133" t="s">
        <v>205</v>
      </c>
      <c r="C17" s="137" t="s">
        <v>10804</v>
      </c>
      <c r="D17" s="138" t="s">
        <v>10805</v>
      </c>
      <c r="E17" s="138" t="s">
        <v>10806</v>
      </c>
      <c r="F17" s="138" t="s">
        <v>8896</v>
      </c>
      <c r="G17" s="138" t="s">
        <v>8897</v>
      </c>
      <c r="H17" s="138" t="s">
        <v>10807</v>
      </c>
    </row>
    <row r="18" spans="1:8" ht="14.25" customHeight="1" thickBot="1" x14ac:dyDescent="0.25">
      <c r="A18" s="136">
        <v>56</v>
      </c>
      <c r="B18" s="133" t="s">
        <v>207</v>
      </c>
      <c r="C18" s="137"/>
      <c r="D18" s="138" t="s">
        <v>10800</v>
      </c>
      <c r="E18" s="138" t="s">
        <v>10046</v>
      </c>
      <c r="F18" s="138" t="s">
        <v>9043</v>
      </c>
      <c r="G18" s="138" t="s">
        <v>8937</v>
      </c>
      <c r="H18" s="138"/>
    </row>
    <row r="19" spans="1:8" ht="14.25" customHeight="1" thickBot="1" x14ac:dyDescent="0.25">
      <c r="A19" s="136">
        <v>57</v>
      </c>
      <c r="B19" s="133" t="s">
        <v>208</v>
      </c>
      <c r="C19" s="137" t="s">
        <v>10797</v>
      </c>
      <c r="D19" s="138" t="s">
        <v>10798</v>
      </c>
      <c r="E19" s="138" t="s">
        <v>9833</v>
      </c>
      <c r="F19" s="138" t="s">
        <v>9201</v>
      </c>
      <c r="G19" s="138" t="s">
        <v>9202</v>
      </c>
      <c r="H19" s="138" t="s">
        <v>10799</v>
      </c>
    </row>
    <row r="20" spans="1:8" ht="14.25" customHeight="1" thickBot="1" x14ac:dyDescent="0.25">
      <c r="A20" s="136">
        <v>58</v>
      </c>
      <c r="B20" s="133" t="s">
        <v>209</v>
      </c>
      <c r="C20" s="137" t="s">
        <v>10794</v>
      </c>
      <c r="D20" s="138" t="s">
        <v>10795</v>
      </c>
      <c r="E20" s="138" t="s">
        <v>10050</v>
      </c>
      <c r="F20" s="138" t="s">
        <v>9201</v>
      </c>
      <c r="G20" s="138" t="s">
        <v>9202</v>
      </c>
      <c r="H20" s="138" t="s">
        <v>10796</v>
      </c>
    </row>
    <row r="21" spans="1:8" ht="14.25" customHeight="1" thickBot="1" x14ac:dyDescent="0.25">
      <c r="A21" s="136">
        <v>59</v>
      </c>
      <c r="B21" s="133" t="s">
        <v>210</v>
      </c>
      <c r="C21" s="137" t="s">
        <v>10790</v>
      </c>
      <c r="D21" s="138" t="s">
        <v>10791</v>
      </c>
      <c r="E21" s="138" t="s">
        <v>10792</v>
      </c>
      <c r="F21" s="138" t="s">
        <v>8958</v>
      </c>
      <c r="G21" s="138" t="s">
        <v>8860</v>
      </c>
      <c r="H21" s="138" t="s">
        <v>10793</v>
      </c>
    </row>
    <row r="22" spans="1:8" ht="14.25" customHeight="1" thickBot="1" x14ac:dyDescent="0.25">
      <c r="A22" s="136">
        <v>61</v>
      </c>
      <c r="B22" s="133" t="s">
        <v>211</v>
      </c>
      <c r="C22" s="137" t="s">
        <v>10786</v>
      </c>
      <c r="D22" s="138" t="s">
        <v>10787</v>
      </c>
      <c r="E22" s="138" t="s">
        <v>10788</v>
      </c>
      <c r="F22" s="138" t="s">
        <v>8859</v>
      </c>
      <c r="G22" s="138" t="s">
        <v>8860</v>
      </c>
      <c r="H22" s="138" t="s">
        <v>10789</v>
      </c>
    </row>
    <row r="23" spans="1:8" ht="14.25" customHeight="1" thickBot="1" x14ac:dyDescent="0.25">
      <c r="A23" s="136">
        <v>62</v>
      </c>
      <c r="B23" s="133" t="s">
        <v>212</v>
      </c>
      <c r="C23" s="137" t="s">
        <v>10782</v>
      </c>
      <c r="D23" s="138" t="s">
        <v>10783</v>
      </c>
      <c r="E23" s="138" t="s">
        <v>10784</v>
      </c>
      <c r="F23" s="138" t="s">
        <v>9272</v>
      </c>
      <c r="G23" s="138" t="s">
        <v>8972</v>
      </c>
      <c r="H23" s="138" t="s">
        <v>10785</v>
      </c>
    </row>
    <row r="24" spans="1:8" ht="14.25" customHeight="1" thickBot="1" x14ac:dyDescent="0.25">
      <c r="A24" s="136">
        <v>64</v>
      </c>
      <c r="B24" s="133" t="s">
        <v>8838</v>
      </c>
      <c r="C24" s="137" t="s">
        <v>10779</v>
      </c>
      <c r="D24" s="138" t="s">
        <v>10780</v>
      </c>
      <c r="E24" s="138" t="s">
        <v>9286</v>
      </c>
      <c r="F24" s="138" t="s">
        <v>9055</v>
      </c>
      <c r="G24" s="138" t="s">
        <v>8947</v>
      </c>
      <c r="H24" s="138" t="s">
        <v>10781</v>
      </c>
    </row>
    <row r="25" spans="1:8" ht="14.25" customHeight="1" thickBot="1" x14ac:dyDescent="0.25">
      <c r="A25" s="136">
        <v>67</v>
      </c>
      <c r="B25" s="133" t="s">
        <v>213</v>
      </c>
      <c r="C25" s="137" t="s">
        <v>10776</v>
      </c>
      <c r="D25" s="138" t="s">
        <v>10777</v>
      </c>
      <c r="E25" s="138" t="s">
        <v>9286</v>
      </c>
      <c r="F25" s="138" t="s">
        <v>9055</v>
      </c>
      <c r="G25" s="138" t="s">
        <v>8947</v>
      </c>
      <c r="H25" s="138" t="s">
        <v>10778</v>
      </c>
    </row>
    <row r="26" spans="1:8" ht="14.25" customHeight="1" thickBot="1" x14ac:dyDescent="0.25">
      <c r="A26" s="136">
        <v>74</v>
      </c>
      <c r="B26" s="133" t="s">
        <v>8837</v>
      </c>
      <c r="C26" s="137" t="s">
        <v>9702</v>
      </c>
      <c r="D26" s="138" t="s">
        <v>10774</v>
      </c>
      <c r="E26" s="138" t="s">
        <v>9704</v>
      </c>
      <c r="F26" s="138" t="s">
        <v>9080</v>
      </c>
      <c r="G26" s="138" t="s">
        <v>9081</v>
      </c>
      <c r="H26" s="138" t="s">
        <v>10775</v>
      </c>
    </row>
    <row r="27" spans="1:8" ht="14.25" customHeight="1" thickBot="1" x14ac:dyDescent="0.25">
      <c r="A27" s="136">
        <v>76</v>
      </c>
      <c r="B27" s="133" t="s">
        <v>214</v>
      </c>
      <c r="C27" s="137" t="s">
        <v>10770</v>
      </c>
      <c r="D27" s="138" t="s">
        <v>10771</v>
      </c>
      <c r="E27" s="138" t="s">
        <v>10772</v>
      </c>
      <c r="F27" s="138" t="s">
        <v>8912</v>
      </c>
      <c r="G27" s="138" t="s">
        <v>8913</v>
      </c>
      <c r="H27" s="138" t="s">
        <v>10773</v>
      </c>
    </row>
    <row r="28" spans="1:8" ht="14.25" customHeight="1" thickBot="1" x14ac:dyDescent="0.25">
      <c r="A28" s="136">
        <v>77</v>
      </c>
      <c r="B28" s="133" t="s">
        <v>215</v>
      </c>
      <c r="C28" s="137" t="s">
        <v>10766</v>
      </c>
      <c r="D28" s="138" t="s">
        <v>10767</v>
      </c>
      <c r="E28" s="138" t="s">
        <v>10768</v>
      </c>
      <c r="F28" s="138" t="s">
        <v>8912</v>
      </c>
      <c r="G28" s="138" t="s">
        <v>8913</v>
      </c>
      <c r="H28" s="138" t="s">
        <v>10769</v>
      </c>
    </row>
    <row r="29" spans="1:8" ht="14.25" customHeight="1" thickBot="1" x14ac:dyDescent="0.25">
      <c r="A29" s="136">
        <v>78</v>
      </c>
      <c r="B29" s="133" t="s">
        <v>216</v>
      </c>
      <c r="C29" s="137" t="s">
        <v>10762</v>
      </c>
      <c r="D29" s="138" t="s">
        <v>10763</v>
      </c>
      <c r="E29" s="138" t="s">
        <v>10764</v>
      </c>
      <c r="F29" s="138" t="s">
        <v>8912</v>
      </c>
      <c r="G29" s="138" t="s">
        <v>8913</v>
      </c>
      <c r="H29" s="138" t="s">
        <v>10765</v>
      </c>
    </row>
    <row r="30" spans="1:8" ht="14.25" customHeight="1" thickBot="1" x14ac:dyDescent="0.25">
      <c r="A30" s="136">
        <v>79</v>
      </c>
      <c r="B30" s="133" t="s">
        <v>217</v>
      </c>
      <c r="C30" s="137" t="s">
        <v>10759</v>
      </c>
      <c r="D30" s="138" t="s">
        <v>10760</v>
      </c>
      <c r="E30" s="138" t="s">
        <v>8912</v>
      </c>
      <c r="F30" s="138" t="s">
        <v>8912</v>
      </c>
      <c r="G30" s="138" t="s">
        <v>8913</v>
      </c>
      <c r="H30" s="138" t="s">
        <v>10761</v>
      </c>
    </row>
    <row r="31" spans="1:8" ht="14.25" customHeight="1" thickBot="1" x14ac:dyDescent="0.25">
      <c r="A31" s="136">
        <v>80</v>
      </c>
      <c r="B31" s="133" t="s">
        <v>765</v>
      </c>
      <c r="C31" s="137" t="s">
        <v>10756</v>
      </c>
      <c r="D31" s="138" t="s">
        <v>10757</v>
      </c>
      <c r="E31" s="138" t="s">
        <v>9148</v>
      </c>
      <c r="F31" s="138" t="s">
        <v>8853</v>
      </c>
      <c r="G31" s="138" t="s">
        <v>8854</v>
      </c>
      <c r="H31" s="138" t="s">
        <v>10758</v>
      </c>
    </row>
    <row r="32" spans="1:8" ht="14.25" customHeight="1" thickBot="1" x14ac:dyDescent="0.25">
      <c r="A32" s="136">
        <v>87</v>
      </c>
      <c r="B32" s="133" t="s">
        <v>218</v>
      </c>
      <c r="C32" s="137" t="s">
        <v>10753</v>
      </c>
      <c r="D32" s="138" t="s">
        <v>10754</v>
      </c>
      <c r="E32" s="138" t="s">
        <v>9294</v>
      </c>
      <c r="F32" s="138" t="s">
        <v>9295</v>
      </c>
      <c r="G32" s="138" t="s">
        <v>9296</v>
      </c>
      <c r="H32" s="138" t="s">
        <v>10755</v>
      </c>
    </row>
    <row r="33" spans="1:8" ht="14.25" customHeight="1" thickBot="1" x14ac:dyDescent="0.25">
      <c r="A33" s="136">
        <v>100</v>
      </c>
      <c r="B33" s="133" t="s">
        <v>219</v>
      </c>
      <c r="C33" s="137" t="s">
        <v>10750</v>
      </c>
      <c r="D33" s="138" t="s">
        <v>10751</v>
      </c>
      <c r="E33" s="138" t="s">
        <v>9808</v>
      </c>
      <c r="F33" s="138" t="s">
        <v>8971</v>
      </c>
      <c r="G33" s="138" t="s">
        <v>8972</v>
      </c>
      <c r="H33" s="138" t="s">
        <v>10752</v>
      </c>
    </row>
    <row r="34" spans="1:8" ht="14.25" customHeight="1" thickBot="1" x14ac:dyDescent="0.25">
      <c r="A34" s="136">
        <v>102</v>
      </c>
      <c r="B34" s="133" t="s">
        <v>220</v>
      </c>
      <c r="C34" s="137" t="s">
        <v>10747</v>
      </c>
      <c r="D34" s="138" t="s">
        <v>10748</v>
      </c>
      <c r="E34" s="138" t="s">
        <v>8847</v>
      </c>
      <c r="F34" s="138" t="s">
        <v>8847</v>
      </c>
      <c r="G34" s="138" t="s">
        <v>8848</v>
      </c>
      <c r="H34" s="138" t="s">
        <v>10749</v>
      </c>
    </row>
    <row r="35" spans="1:8" ht="14.25" customHeight="1" thickBot="1" x14ac:dyDescent="0.25">
      <c r="A35" s="136">
        <v>103</v>
      </c>
      <c r="B35" s="133" t="s">
        <v>221</v>
      </c>
      <c r="C35" s="137" t="s">
        <v>10744</v>
      </c>
      <c r="D35" s="138" t="s">
        <v>10745</v>
      </c>
      <c r="E35" s="138" t="s">
        <v>8847</v>
      </c>
      <c r="F35" s="138" t="s">
        <v>8847</v>
      </c>
      <c r="G35" s="138" t="s">
        <v>8848</v>
      </c>
      <c r="H35" s="138" t="s">
        <v>10746</v>
      </c>
    </row>
    <row r="36" spans="1:8" ht="14.25" customHeight="1" thickBot="1" x14ac:dyDescent="0.25">
      <c r="A36" s="136">
        <v>104</v>
      </c>
      <c r="B36" s="133" t="s">
        <v>222</v>
      </c>
      <c r="C36" s="137" t="s">
        <v>10741</v>
      </c>
      <c r="D36" s="138" t="s">
        <v>10742</v>
      </c>
      <c r="E36" s="138" t="s">
        <v>8847</v>
      </c>
      <c r="F36" s="138" t="s">
        <v>8847</v>
      </c>
      <c r="G36" s="138" t="s">
        <v>8848</v>
      </c>
      <c r="H36" s="138" t="s">
        <v>10743</v>
      </c>
    </row>
    <row r="37" spans="1:8" ht="14.25" customHeight="1" thickBot="1" x14ac:dyDescent="0.25">
      <c r="A37" s="136">
        <v>109</v>
      </c>
      <c r="B37" s="133" t="s">
        <v>223</v>
      </c>
      <c r="C37" s="137" t="s">
        <v>10738</v>
      </c>
      <c r="D37" s="138" t="s">
        <v>10739</v>
      </c>
      <c r="E37" s="138" t="s">
        <v>9812</v>
      </c>
      <c r="F37" s="138" t="s">
        <v>8896</v>
      </c>
      <c r="G37" s="138" t="s">
        <v>8897</v>
      </c>
      <c r="H37" s="138" t="s">
        <v>10740</v>
      </c>
    </row>
    <row r="38" spans="1:8" ht="14.25" customHeight="1" thickBot="1" x14ac:dyDescent="0.25">
      <c r="A38" s="136">
        <v>111</v>
      </c>
      <c r="B38" s="133" t="s">
        <v>675</v>
      </c>
      <c r="C38" s="137" t="s">
        <v>10734</v>
      </c>
      <c r="D38" s="138" t="s">
        <v>10735</v>
      </c>
      <c r="E38" s="138" t="s">
        <v>10736</v>
      </c>
      <c r="F38" s="138" t="s">
        <v>9080</v>
      </c>
      <c r="G38" s="138" t="s">
        <v>9081</v>
      </c>
      <c r="H38" s="138" t="s">
        <v>10737</v>
      </c>
    </row>
    <row r="39" spans="1:8" ht="14.25" customHeight="1" thickBot="1" x14ac:dyDescent="0.25">
      <c r="A39" s="136">
        <v>114</v>
      </c>
      <c r="B39" s="133" t="s">
        <v>224</v>
      </c>
      <c r="C39" s="137" t="s">
        <v>10731</v>
      </c>
      <c r="D39" s="138" t="s">
        <v>10732</v>
      </c>
      <c r="E39" s="138" t="s">
        <v>9887</v>
      </c>
      <c r="F39" s="138" t="s">
        <v>8912</v>
      </c>
      <c r="G39" s="138" t="s">
        <v>8913</v>
      </c>
      <c r="H39" s="138" t="s">
        <v>10733</v>
      </c>
    </row>
    <row r="40" spans="1:8" ht="14.25" customHeight="1" thickBot="1" x14ac:dyDescent="0.25">
      <c r="A40" s="136">
        <v>115</v>
      </c>
      <c r="B40" s="133" t="s">
        <v>225</v>
      </c>
      <c r="C40" s="137" t="s">
        <v>10727</v>
      </c>
      <c r="D40" s="138" t="s">
        <v>10728</v>
      </c>
      <c r="E40" s="138" t="s">
        <v>10729</v>
      </c>
      <c r="F40" s="138" t="s">
        <v>9043</v>
      </c>
      <c r="G40" s="138" t="s">
        <v>8937</v>
      </c>
      <c r="H40" s="138" t="s">
        <v>10730</v>
      </c>
    </row>
    <row r="41" spans="1:8" ht="14.25" customHeight="1" thickBot="1" x14ac:dyDescent="0.25">
      <c r="A41" s="136">
        <v>116</v>
      </c>
      <c r="B41" s="133" t="s">
        <v>226</v>
      </c>
      <c r="C41" s="137"/>
      <c r="D41" s="138" t="s">
        <v>10724</v>
      </c>
      <c r="E41" s="138" t="s">
        <v>10725</v>
      </c>
      <c r="F41" s="138" t="s">
        <v>9055</v>
      </c>
      <c r="G41" s="138" t="s">
        <v>8947</v>
      </c>
      <c r="H41" s="138" t="s">
        <v>10726</v>
      </c>
    </row>
    <row r="42" spans="1:8" ht="14.25" customHeight="1" thickBot="1" x14ac:dyDescent="0.25">
      <c r="A42" s="136">
        <v>117</v>
      </c>
      <c r="B42" s="133" t="s">
        <v>817</v>
      </c>
      <c r="C42" s="137" t="s">
        <v>10721</v>
      </c>
      <c r="D42" s="138" t="s">
        <v>10722</v>
      </c>
      <c r="E42" s="138" t="s">
        <v>9014</v>
      </c>
      <c r="F42" s="138" t="s">
        <v>8946</v>
      </c>
      <c r="G42" s="138" t="s">
        <v>8947</v>
      </c>
      <c r="H42" s="138" t="s">
        <v>10723</v>
      </c>
    </row>
    <row r="43" spans="1:8" ht="14.25" customHeight="1" thickBot="1" x14ac:dyDescent="0.25">
      <c r="A43" s="136">
        <v>123</v>
      </c>
      <c r="B43" s="133" t="s">
        <v>227</v>
      </c>
      <c r="C43" s="137" t="s">
        <v>10717</v>
      </c>
      <c r="D43" s="138" t="s">
        <v>10718</v>
      </c>
      <c r="E43" s="138" t="s">
        <v>10719</v>
      </c>
      <c r="F43" s="138" t="s">
        <v>9599</v>
      </c>
      <c r="G43" s="138" t="s">
        <v>8891</v>
      </c>
      <c r="H43" s="138" t="s">
        <v>10720</v>
      </c>
    </row>
    <row r="44" spans="1:8" ht="14.25" customHeight="1" thickBot="1" x14ac:dyDescent="0.25">
      <c r="A44" s="136">
        <v>126</v>
      </c>
      <c r="B44" s="133" t="s">
        <v>228</v>
      </c>
      <c r="C44" s="137" t="s">
        <v>10713</v>
      </c>
      <c r="D44" s="138" t="s">
        <v>10714</v>
      </c>
      <c r="E44" s="138" t="s">
        <v>10715</v>
      </c>
      <c r="F44" s="138" t="s">
        <v>8936</v>
      </c>
      <c r="G44" s="138" t="s">
        <v>8937</v>
      </c>
      <c r="H44" s="138" t="s">
        <v>10716</v>
      </c>
    </row>
    <row r="45" spans="1:8" ht="14.25" customHeight="1" thickBot="1" x14ac:dyDescent="0.25">
      <c r="A45" s="136">
        <v>128</v>
      </c>
      <c r="B45" s="133" t="s">
        <v>229</v>
      </c>
      <c r="C45" s="137" t="s">
        <v>10709</v>
      </c>
      <c r="D45" s="138" t="s">
        <v>10710</v>
      </c>
      <c r="E45" s="138" t="s">
        <v>10711</v>
      </c>
      <c r="F45" s="138" t="s">
        <v>9165</v>
      </c>
      <c r="G45" s="138" t="s">
        <v>8860</v>
      </c>
      <c r="H45" s="138" t="s">
        <v>10712</v>
      </c>
    </row>
    <row r="46" spans="1:8" ht="14.25" customHeight="1" thickBot="1" x14ac:dyDescent="0.25">
      <c r="A46" s="136">
        <v>130</v>
      </c>
      <c r="B46" s="133" t="s">
        <v>230</v>
      </c>
      <c r="C46" s="137" t="s">
        <v>10705</v>
      </c>
      <c r="D46" s="138" t="s">
        <v>10706</v>
      </c>
      <c r="E46" s="138" t="s">
        <v>10707</v>
      </c>
      <c r="F46" s="138" t="s">
        <v>8958</v>
      </c>
      <c r="G46" s="138" t="s">
        <v>8860</v>
      </c>
      <c r="H46" s="138" t="s">
        <v>10708</v>
      </c>
    </row>
    <row r="47" spans="1:8" ht="14.25" customHeight="1" thickBot="1" x14ac:dyDescent="0.25">
      <c r="A47" s="136">
        <v>138</v>
      </c>
      <c r="B47" s="133" t="s">
        <v>231</v>
      </c>
      <c r="C47" s="137" t="s">
        <v>10701</v>
      </c>
      <c r="D47" s="138" t="s">
        <v>10702</v>
      </c>
      <c r="E47" s="138" t="s">
        <v>10703</v>
      </c>
      <c r="F47" s="138" t="s">
        <v>8902</v>
      </c>
      <c r="G47" s="138" t="s">
        <v>8903</v>
      </c>
      <c r="H47" s="138" t="s">
        <v>10704</v>
      </c>
    </row>
    <row r="48" spans="1:8" ht="14.25" customHeight="1" thickBot="1" x14ac:dyDescent="0.25">
      <c r="A48" s="136">
        <v>141</v>
      </c>
      <c r="B48" s="133" t="s">
        <v>232</v>
      </c>
      <c r="C48" s="137" t="s">
        <v>10698</v>
      </c>
      <c r="D48" s="138" t="s">
        <v>10699</v>
      </c>
      <c r="E48" s="138" t="s">
        <v>9633</v>
      </c>
      <c r="F48" s="138" t="s">
        <v>8902</v>
      </c>
      <c r="G48" s="138" t="s">
        <v>8903</v>
      </c>
      <c r="H48" s="138" t="s">
        <v>10700</v>
      </c>
    </row>
    <row r="49" spans="1:8" ht="14.25" customHeight="1" thickBot="1" x14ac:dyDescent="0.25">
      <c r="A49" s="136">
        <v>148</v>
      </c>
      <c r="B49" s="133" t="s">
        <v>234</v>
      </c>
      <c r="C49" s="137" t="s">
        <v>10692</v>
      </c>
      <c r="D49" s="138" t="s">
        <v>10693</v>
      </c>
      <c r="E49" s="138" t="s">
        <v>10694</v>
      </c>
      <c r="F49" s="138" t="s">
        <v>8902</v>
      </c>
      <c r="G49" s="138" t="s">
        <v>8903</v>
      </c>
      <c r="H49" s="138"/>
    </row>
    <row r="50" spans="1:8" ht="14.25" customHeight="1" thickBot="1" x14ac:dyDescent="0.25">
      <c r="A50" s="136">
        <v>149</v>
      </c>
      <c r="B50" s="133" t="s">
        <v>879</v>
      </c>
      <c r="C50" s="137"/>
      <c r="D50" s="138" t="s">
        <v>9237</v>
      </c>
      <c r="E50" s="138" t="s">
        <v>10291</v>
      </c>
      <c r="F50" s="138" t="s">
        <v>9211</v>
      </c>
      <c r="G50" s="138" t="s">
        <v>9032</v>
      </c>
      <c r="H50" s="138" t="s">
        <v>10691</v>
      </c>
    </row>
    <row r="51" spans="1:8" ht="14.25" customHeight="1" thickBot="1" x14ac:dyDescent="0.25">
      <c r="A51" s="136">
        <v>150</v>
      </c>
      <c r="B51" s="133" t="s">
        <v>235</v>
      </c>
      <c r="C51" s="137" t="s">
        <v>10687</v>
      </c>
      <c r="D51" s="138" t="s">
        <v>10688</v>
      </c>
      <c r="E51" s="138" t="s">
        <v>10689</v>
      </c>
      <c r="F51" s="138" t="s">
        <v>9599</v>
      </c>
      <c r="G51" s="138" t="s">
        <v>8891</v>
      </c>
      <c r="H51" s="138" t="s">
        <v>10690</v>
      </c>
    </row>
    <row r="52" spans="1:8" ht="14.25" customHeight="1" thickBot="1" x14ac:dyDescent="0.25">
      <c r="A52" s="136">
        <v>154</v>
      </c>
      <c r="B52" s="133" t="s">
        <v>886</v>
      </c>
      <c r="C52" s="137"/>
      <c r="D52" s="138" t="s">
        <v>9237</v>
      </c>
      <c r="E52" s="138" t="s">
        <v>9294</v>
      </c>
      <c r="F52" s="138" t="s">
        <v>9295</v>
      </c>
      <c r="G52" s="138" t="s">
        <v>9296</v>
      </c>
      <c r="H52" s="138"/>
    </row>
    <row r="53" spans="1:8" ht="14.25" customHeight="1" thickBot="1" x14ac:dyDescent="0.25">
      <c r="A53" s="136">
        <v>155</v>
      </c>
      <c r="B53" s="133" t="s">
        <v>8833</v>
      </c>
      <c r="C53" s="137" t="s">
        <v>9912</v>
      </c>
      <c r="D53" s="138" t="s">
        <v>10681</v>
      </c>
      <c r="E53" s="138" t="s">
        <v>9914</v>
      </c>
      <c r="F53" s="138" t="s">
        <v>9211</v>
      </c>
      <c r="G53" s="138" t="s">
        <v>9032</v>
      </c>
      <c r="H53" s="138" t="s">
        <v>10682</v>
      </c>
    </row>
    <row r="54" spans="1:8" ht="14.25" customHeight="1" thickBot="1" x14ac:dyDescent="0.25">
      <c r="A54" s="136">
        <v>159</v>
      </c>
      <c r="B54" s="133" t="s">
        <v>237</v>
      </c>
      <c r="C54" s="137" t="s">
        <v>10678</v>
      </c>
      <c r="D54" s="138" t="s">
        <v>10679</v>
      </c>
      <c r="E54" s="138" t="s">
        <v>10255</v>
      </c>
      <c r="F54" s="138" t="s">
        <v>9055</v>
      </c>
      <c r="G54" s="138" t="s">
        <v>8947</v>
      </c>
      <c r="H54" s="138" t="s">
        <v>10680</v>
      </c>
    </row>
    <row r="55" spans="1:8" ht="14.25" customHeight="1" thickBot="1" x14ac:dyDescent="0.25">
      <c r="A55" s="136">
        <v>164</v>
      </c>
      <c r="B55" s="133" t="s">
        <v>238</v>
      </c>
      <c r="C55" s="137" t="s">
        <v>10675</v>
      </c>
      <c r="D55" s="138" t="s">
        <v>10676</v>
      </c>
      <c r="E55" s="138" t="s">
        <v>9545</v>
      </c>
      <c r="F55" s="138" t="s">
        <v>9545</v>
      </c>
      <c r="G55" s="138" t="s">
        <v>8891</v>
      </c>
      <c r="H55" s="138" t="s">
        <v>10677</v>
      </c>
    </row>
    <row r="56" spans="1:8" ht="14.25" customHeight="1" thickBot="1" x14ac:dyDescent="0.25">
      <c r="A56" s="136">
        <v>165</v>
      </c>
      <c r="B56" s="133" t="s">
        <v>239</v>
      </c>
      <c r="C56" s="137" t="s">
        <v>10672</v>
      </c>
      <c r="D56" s="138" t="s">
        <v>10673</v>
      </c>
      <c r="E56" s="138" t="s">
        <v>8890</v>
      </c>
      <c r="F56" s="138" t="s">
        <v>8890</v>
      </c>
      <c r="G56" s="138" t="s">
        <v>8891</v>
      </c>
      <c r="H56" s="138" t="s">
        <v>10674</v>
      </c>
    </row>
    <row r="57" spans="1:8" ht="14.25" customHeight="1" thickBot="1" x14ac:dyDescent="0.25">
      <c r="A57" s="136">
        <v>169</v>
      </c>
      <c r="B57" s="133" t="s">
        <v>590</v>
      </c>
      <c r="C57" s="137" t="s">
        <v>10668</v>
      </c>
      <c r="D57" s="138" t="s">
        <v>10669</v>
      </c>
      <c r="E57" s="138" t="s">
        <v>10670</v>
      </c>
      <c r="F57" s="138" t="s">
        <v>8962</v>
      </c>
      <c r="G57" s="138" t="s">
        <v>8877</v>
      </c>
      <c r="H57" s="138" t="s">
        <v>10671</v>
      </c>
    </row>
    <row r="58" spans="1:8" ht="14.25" customHeight="1" thickBot="1" x14ac:dyDescent="0.25">
      <c r="A58" s="136">
        <v>171</v>
      </c>
      <c r="B58" s="133" t="s">
        <v>240</v>
      </c>
      <c r="C58" s="137" t="s">
        <v>10664</v>
      </c>
      <c r="D58" s="138" t="s">
        <v>10665</v>
      </c>
      <c r="E58" s="138" t="s">
        <v>10666</v>
      </c>
      <c r="F58" s="138" t="s">
        <v>8882</v>
      </c>
      <c r="G58" s="138" t="s">
        <v>8877</v>
      </c>
      <c r="H58" s="138" t="s">
        <v>10667</v>
      </c>
    </row>
    <row r="59" spans="1:8" ht="14.25" customHeight="1" thickBot="1" x14ac:dyDescent="0.25">
      <c r="A59" s="136">
        <v>172</v>
      </c>
      <c r="B59" s="133" t="s">
        <v>241</v>
      </c>
      <c r="C59" s="137" t="s">
        <v>10660</v>
      </c>
      <c r="D59" s="138" t="s">
        <v>10661</v>
      </c>
      <c r="E59" s="138" t="s">
        <v>10662</v>
      </c>
      <c r="F59" s="138" t="s">
        <v>9071</v>
      </c>
      <c r="G59" s="138" t="s">
        <v>8877</v>
      </c>
      <c r="H59" s="138" t="s">
        <v>10663</v>
      </c>
    </row>
    <row r="60" spans="1:8" ht="14.25" customHeight="1" thickBot="1" x14ac:dyDescent="0.25">
      <c r="A60" s="136">
        <v>173</v>
      </c>
      <c r="B60" s="133" t="s">
        <v>830</v>
      </c>
      <c r="C60" s="137" t="s">
        <v>10657</v>
      </c>
      <c r="D60" s="138" t="s">
        <v>10658</v>
      </c>
      <c r="E60" s="138" t="s">
        <v>8907</v>
      </c>
      <c r="F60" s="138" t="s">
        <v>8907</v>
      </c>
      <c r="G60" s="138" t="s">
        <v>8897</v>
      </c>
      <c r="H60" s="138" t="s">
        <v>10659</v>
      </c>
    </row>
    <row r="61" spans="1:8" ht="14.25" customHeight="1" thickBot="1" x14ac:dyDescent="0.25">
      <c r="A61" s="136">
        <v>175</v>
      </c>
      <c r="B61" s="133" t="s">
        <v>242</v>
      </c>
      <c r="C61" s="137" t="s">
        <v>10654</v>
      </c>
      <c r="D61" s="138" t="s">
        <v>10655</v>
      </c>
      <c r="E61" s="138" t="s">
        <v>10338</v>
      </c>
      <c r="F61" s="138" t="s">
        <v>9055</v>
      </c>
      <c r="G61" s="138" t="s">
        <v>8947</v>
      </c>
      <c r="H61" s="138" t="s">
        <v>10656</v>
      </c>
    </row>
    <row r="62" spans="1:8" ht="14.25" customHeight="1" thickBot="1" x14ac:dyDescent="0.25">
      <c r="A62" s="136">
        <v>176</v>
      </c>
      <c r="B62" s="133" t="s">
        <v>243</v>
      </c>
      <c r="C62" s="137" t="s">
        <v>10651</v>
      </c>
      <c r="D62" s="138" t="s">
        <v>10652</v>
      </c>
      <c r="E62" s="138" t="s">
        <v>9847</v>
      </c>
      <c r="F62" s="138" t="s">
        <v>9847</v>
      </c>
      <c r="G62" s="138" t="s">
        <v>8891</v>
      </c>
      <c r="H62" s="138" t="s">
        <v>10653</v>
      </c>
    </row>
    <row r="63" spans="1:8" ht="14.25" customHeight="1" thickBot="1" x14ac:dyDescent="0.25">
      <c r="A63" s="136">
        <v>180</v>
      </c>
      <c r="B63" s="133" t="s">
        <v>244</v>
      </c>
      <c r="C63" s="137" t="s">
        <v>10648</v>
      </c>
      <c r="D63" s="138" t="s">
        <v>10649</v>
      </c>
      <c r="E63" s="138" t="s">
        <v>9134</v>
      </c>
      <c r="F63" s="138" t="s">
        <v>8882</v>
      </c>
      <c r="G63" s="138" t="s">
        <v>8877</v>
      </c>
      <c r="H63" s="138" t="s">
        <v>10650</v>
      </c>
    </row>
    <row r="64" spans="1:8" ht="14.25" customHeight="1" thickBot="1" x14ac:dyDescent="0.25">
      <c r="A64" s="136">
        <v>192</v>
      </c>
      <c r="B64" s="133" t="s">
        <v>245</v>
      </c>
      <c r="C64" s="137" t="s">
        <v>10645</v>
      </c>
      <c r="D64" s="138" t="s">
        <v>10646</v>
      </c>
      <c r="E64" s="138" t="s">
        <v>9685</v>
      </c>
      <c r="F64" s="138" t="s">
        <v>9201</v>
      </c>
      <c r="G64" s="138" t="s">
        <v>9202</v>
      </c>
      <c r="H64" s="138" t="s">
        <v>10647</v>
      </c>
    </row>
    <row r="65" spans="1:8" ht="14.25" customHeight="1" thickBot="1" x14ac:dyDescent="0.25">
      <c r="A65" s="136">
        <v>193</v>
      </c>
      <c r="B65" s="133" t="s">
        <v>246</v>
      </c>
      <c r="C65" s="137" t="s">
        <v>10641</v>
      </c>
      <c r="D65" s="138" t="s">
        <v>10642</v>
      </c>
      <c r="E65" s="138" t="s">
        <v>10643</v>
      </c>
      <c r="F65" s="138" t="s">
        <v>8936</v>
      </c>
      <c r="G65" s="138" t="s">
        <v>8937</v>
      </c>
      <c r="H65" s="138" t="s">
        <v>10644</v>
      </c>
    </row>
    <row r="66" spans="1:8" ht="14.25" customHeight="1" thickBot="1" x14ac:dyDescent="0.25">
      <c r="A66" s="136">
        <v>195</v>
      </c>
      <c r="B66" s="133" t="s">
        <v>808</v>
      </c>
      <c r="C66" s="137" t="s">
        <v>10638</v>
      </c>
      <c r="D66" s="138" t="s">
        <v>10639</v>
      </c>
      <c r="E66" s="138" t="s">
        <v>9345</v>
      </c>
      <c r="F66" s="138" t="s">
        <v>8958</v>
      </c>
      <c r="G66" s="138" t="s">
        <v>8860</v>
      </c>
      <c r="H66" s="138" t="s">
        <v>10640</v>
      </c>
    </row>
    <row r="67" spans="1:8" ht="14.25" customHeight="1" thickBot="1" x14ac:dyDescent="0.25">
      <c r="A67" s="136">
        <v>202</v>
      </c>
      <c r="B67" s="133" t="s">
        <v>247</v>
      </c>
      <c r="C67" s="137" t="s">
        <v>10635</v>
      </c>
      <c r="D67" s="138" t="s">
        <v>10636</v>
      </c>
      <c r="E67" s="138" t="s">
        <v>10042</v>
      </c>
      <c r="F67" s="138" t="s">
        <v>9055</v>
      </c>
      <c r="G67" s="138" t="s">
        <v>8947</v>
      </c>
      <c r="H67" s="138" t="s">
        <v>10637</v>
      </c>
    </row>
    <row r="68" spans="1:8" ht="14.25" customHeight="1" thickBot="1" x14ac:dyDescent="0.25">
      <c r="A68" s="136">
        <v>210</v>
      </c>
      <c r="B68" s="133" t="s">
        <v>248</v>
      </c>
      <c r="C68" s="137" t="s">
        <v>10631</v>
      </c>
      <c r="D68" s="138" t="s">
        <v>10632</v>
      </c>
      <c r="E68" s="138" t="s">
        <v>10633</v>
      </c>
      <c r="F68" s="138" t="s">
        <v>9055</v>
      </c>
      <c r="G68" s="138" t="s">
        <v>8947</v>
      </c>
      <c r="H68" s="138" t="s">
        <v>10634</v>
      </c>
    </row>
    <row r="69" spans="1:8" ht="14.25" customHeight="1" thickBot="1" x14ac:dyDescent="0.25">
      <c r="A69" s="136">
        <v>214</v>
      </c>
      <c r="B69" s="133" t="s">
        <v>249</v>
      </c>
      <c r="C69" s="137" t="s">
        <v>10628</v>
      </c>
      <c r="D69" s="138" t="s">
        <v>10629</v>
      </c>
      <c r="E69" s="138" t="s">
        <v>8853</v>
      </c>
      <c r="F69" s="138" t="s">
        <v>8853</v>
      </c>
      <c r="G69" s="138" t="s">
        <v>8854</v>
      </c>
      <c r="H69" s="138" t="s">
        <v>10630</v>
      </c>
    </row>
    <row r="70" spans="1:8" ht="14.25" customHeight="1" thickBot="1" x14ac:dyDescent="0.25">
      <c r="A70" s="136">
        <v>228</v>
      </c>
      <c r="B70" s="133" t="s">
        <v>1939</v>
      </c>
      <c r="C70" s="137" t="s">
        <v>10624</v>
      </c>
      <c r="D70" s="138" t="s">
        <v>10625</v>
      </c>
      <c r="E70" s="138" t="s">
        <v>10626</v>
      </c>
      <c r="F70" s="138" t="s">
        <v>8962</v>
      </c>
      <c r="G70" s="138" t="s">
        <v>8877</v>
      </c>
      <c r="H70" s="138" t="s">
        <v>10627</v>
      </c>
    </row>
    <row r="71" spans="1:8" ht="14.25" customHeight="1" thickBot="1" x14ac:dyDescent="0.25">
      <c r="A71" s="136">
        <v>233</v>
      </c>
      <c r="B71" s="133" t="s">
        <v>250</v>
      </c>
      <c r="C71" s="137" t="s">
        <v>10620</v>
      </c>
      <c r="D71" s="138" t="s">
        <v>10621</v>
      </c>
      <c r="E71" s="138" t="s">
        <v>10622</v>
      </c>
      <c r="F71" s="138" t="s">
        <v>9055</v>
      </c>
      <c r="G71" s="138" t="s">
        <v>8947</v>
      </c>
      <c r="H71" s="138" t="s">
        <v>10623</v>
      </c>
    </row>
    <row r="72" spans="1:8" ht="14.25" customHeight="1" thickBot="1" x14ac:dyDescent="0.25">
      <c r="A72" s="136">
        <v>235</v>
      </c>
      <c r="B72" s="133" t="s">
        <v>251</v>
      </c>
      <c r="C72" s="137" t="s">
        <v>10617</v>
      </c>
      <c r="D72" s="138" t="s">
        <v>10618</v>
      </c>
      <c r="E72" s="138" t="s">
        <v>9014</v>
      </c>
      <c r="F72" s="138" t="s">
        <v>8946</v>
      </c>
      <c r="G72" s="138" t="s">
        <v>8947</v>
      </c>
      <c r="H72" s="138" t="s">
        <v>10619</v>
      </c>
    </row>
    <row r="73" spans="1:8" ht="14.25" customHeight="1" thickBot="1" x14ac:dyDescent="0.25">
      <c r="A73" s="136">
        <v>243</v>
      </c>
      <c r="B73" s="133" t="s">
        <v>252</v>
      </c>
      <c r="C73" s="137" t="s">
        <v>10614</v>
      </c>
      <c r="D73" s="138" t="s">
        <v>10615</v>
      </c>
      <c r="E73" s="138" t="s">
        <v>10555</v>
      </c>
      <c r="F73" s="138" t="s">
        <v>8958</v>
      </c>
      <c r="G73" s="138" t="s">
        <v>8860</v>
      </c>
      <c r="H73" s="138" t="s">
        <v>10616</v>
      </c>
    </row>
    <row r="74" spans="1:8" ht="14.25" customHeight="1" thickBot="1" x14ac:dyDescent="0.25">
      <c r="A74" s="136">
        <v>245</v>
      </c>
      <c r="B74" s="133" t="s">
        <v>8832</v>
      </c>
      <c r="C74" s="137" t="s">
        <v>10610</v>
      </c>
      <c r="D74" s="138" t="s">
        <v>10611</v>
      </c>
      <c r="E74" s="138" t="s">
        <v>10612</v>
      </c>
      <c r="F74" s="138" t="s">
        <v>8971</v>
      </c>
      <c r="G74" s="138" t="s">
        <v>8972</v>
      </c>
      <c r="H74" s="138" t="s">
        <v>10613</v>
      </c>
    </row>
    <row r="75" spans="1:8" ht="14.25" customHeight="1" thickBot="1" x14ac:dyDescent="0.25">
      <c r="A75" s="136">
        <v>246</v>
      </c>
      <c r="B75" s="133" t="s">
        <v>253</v>
      </c>
      <c r="C75" s="137" t="s">
        <v>10606</v>
      </c>
      <c r="D75" s="138" t="s">
        <v>10607</v>
      </c>
      <c r="E75" s="138" t="s">
        <v>10608</v>
      </c>
      <c r="F75" s="138" t="s">
        <v>8958</v>
      </c>
      <c r="G75" s="138" t="s">
        <v>8860</v>
      </c>
      <c r="H75" s="138" t="s">
        <v>10609</v>
      </c>
    </row>
    <row r="76" spans="1:8" ht="14.25" customHeight="1" thickBot="1" x14ac:dyDescent="0.25">
      <c r="A76" s="136">
        <v>248</v>
      </c>
      <c r="B76" s="133" t="s">
        <v>254</v>
      </c>
      <c r="C76" s="137" t="s">
        <v>10602</v>
      </c>
      <c r="D76" s="138" t="s">
        <v>10603</v>
      </c>
      <c r="E76" s="138" t="s">
        <v>10604</v>
      </c>
      <c r="F76" s="138" t="s">
        <v>8958</v>
      </c>
      <c r="G76" s="138" t="s">
        <v>8860</v>
      </c>
      <c r="H76" s="138" t="s">
        <v>10605</v>
      </c>
    </row>
    <row r="77" spans="1:8" ht="14.25" customHeight="1" thickBot="1" x14ac:dyDescent="0.25">
      <c r="A77" s="136">
        <v>249</v>
      </c>
      <c r="B77" s="133" t="s">
        <v>744</v>
      </c>
      <c r="C77" s="137" t="s">
        <v>10599</v>
      </c>
      <c r="D77" s="138" t="s">
        <v>10600</v>
      </c>
      <c r="E77" s="138" t="s">
        <v>9043</v>
      </c>
      <c r="F77" s="138" t="s">
        <v>9043</v>
      </c>
      <c r="G77" s="138" t="s">
        <v>8937</v>
      </c>
      <c r="H77" s="138" t="s">
        <v>10601</v>
      </c>
    </row>
    <row r="78" spans="1:8" ht="14.25" customHeight="1" thickBot="1" x14ac:dyDescent="0.25">
      <c r="A78" s="136">
        <v>251</v>
      </c>
      <c r="B78" s="133" t="s">
        <v>255</v>
      </c>
      <c r="C78" s="137" t="s">
        <v>10596</v>
      </c>
      <c r="D78" s="138" t="s">
        <v>10597</v>
      </c>
      <c r="E78" s="138" t="s">
        <v>9003</v>
      </c>
      <c r="F78" s="138" t="s">
        <v>8859</v>
      </c>
      <c r="G78" s="138" t="s">
        <v>8860</v>
      </c>
      <c r="H78" s="138" t="s">
        <v>10598</v>
      </c>
    </row>
    <row r="79" spans="1:8" ht="14.25" customHeight="1" thickBot="1" x14ac:dyDescent="0.25">
      <c r="A79" s="136">
        <v>252</v>
      </c>
      <c r="B79" s="133" t="s">
        <v>256</v>
      </c>
      <c r="C79" s="137" t="s">
        <v>10592</v>
      </c>
      <c r="D79" s="138" t="s">
        <v>10593</v>
      </c>
      <c r="E79" s="138" t="s">
        <v>10594</v>
      </c>
      <c r="F79" s="138" t="s">
        <v>8958</v>
      </c>
      <c r="G79" s="138" t="s">
        <v>8860</v>
      </c>
      <c r="H79" s="138" t="s">
        <v>10595</v>
      </c>
    </row>
    <row r="80" spans="1:8" ht="14.25" customHeight="1" thickBot="1" x14ac:dyDescent="0.25">
      <c r="A80" s="136">
        <v>253</v>
      </c>
      <c r="B80" s="133" t="s">
        <v>257</v>
      </c>
      <c r="C80" s="137" t="s">
        <v>10589</v>
      </c>
      <c r="D80" s="138" t="s">
        <v>10590</v>
      </c>
      <c r="E80" s="138" t="s">
        <v>8958</v>
      </c>
      <c r="F80" s="138" t="s">
        <v>8958</v>
      </c>
      <c r="G80" s="138" t="s">
        <v>8860</v>
      </c>
      <c r="H80" s="138" t="s">
        <v>10591</v>
      </c>
    </row>
    <row r="81" spans="1:8" ht="14.25" customHeight="1" thickBot="1" x14ac:dyDescent="0.25">
      <c r="A81" s="136">
        <v>256</v>
      </c>
      <c r="B81" s="133" t="s">
        <v>258</v>
      </c>
      <c r="C81" s="137" t="s">
        <v>10585</v>
      </c>
      <c r="D81" s="138" t="s">
        <v>10586</v>
      </c>
      <c r="E81" s="138" t="s">
        <v>10587</v>
      </c>
      <c r="F81" s="138" t="s">
        <v>8958</v>
      </c>
      <c r="G81" s="138" t="s">
        <v>8860</v>
      </c>
      <c r="H81" s="138" t="s">
        <v>10588</v>
      </c>
    </row>
    <row r="82" spans="1:8" ht="14.25" customHeight="1" thickBot="1" x14ac:dyDescent="0.25">
      <c r="A82" s="136">
        <v>258</v>
      </c>
      <c r="B82" s="133" t="s">
        <v>259</v>
      </c>
      <c r="C82" s="137" t="s">
        <v>10581</v>
      </c>
      <c r="D82" s="138" t="s">
        <v>10582</v>
      </c>
      <c r="E82" s="138" t="s">
        <v>10583</v>
      </c>
      <c r="F82" s="138" t="s">
        <v>8958</v>
      </c>
      <c r="G82" s="138" t="s">
        <v>8860</v>
      </c>
      <c r="H82" s="138" t="s">
        <v>10584</v>
      </c>
    </row>
    <row r="83" spans="1:8" ht="14.25" customHeight="1" thickBot="1" x14ac:dyDescent="0.25">
      <c r="A83" s="136">
        <v>259</v>
      </c>
      <c r="B83" s="133" t="s">
        <v>260</v>
      </c>
      <c r="C83" s="137" t="s">
        <v>10577</v>
      </c>
      <c r="D83" s="138" t="s">
        <v>10578</v>
      </c>
      <c r="E83" s="138" t="s">
        <v>10579</v>
      </c>
      <c r="F83" s="138" t="s">
        <v>8958</v>
      </c>
      <c r="G83" s="138" t="s">
        <v>8860</v>
      </c>
      <c r="H83" s="138" t="s">
        <v>10580</v>
      </c>
    </row>
    <row r="84" spans="1:8" ht="14.25" customHeight="1" thickBot="1" x14ac:dyDescent="0.25">
      <c r="A84" s="136">
        <v>260</v>
      </c>
      <c r="B84" s="133" t="s">
        <v>891</v>
      </c>
      <c r="C84" s="137" t="s">
        <v>10574</v>
      </c>
      <c r="D84" s="138" t="s">
        <v>10575</v>
      </c>
      <c r="E84" s="138" t="s">
        <v>8958</v>
      </c>
      <c r="F84" s="138" t="s">
        <v>8958</v>
      </c>
      <c r="G84" s="138" t="s">
        <v>8860</v>
      </c>
      <c r="H84" s="138" t="s">
        <v>10576</v>
      </c>
    </row>
    <row r="85" spans="1:8" ht="14.25" customHeight="1" thickBot="1" x14ac:dyDescent="0.25">
      <c r="A85" s="136">
        <v>261</v>
      </c>
      <c r="B85" s="133" t="s">
        <v>261</v>
      </c>
      <c r="C85" s="137" t="s">
        <v>10570</v>
      </c>
      <c r="D85" s="138" t="s">
        <v>10571</v>
      </c>
      <c r="E85" s="138" t="s">
        <v>10572</v>
      </c>
      <c r="F85" s="138" t="s">
        <v>8958</v>
      </c>
      <c r="G85" s="138" t="s">
        <v>8860</v>
      </c>
      <c r="H85" s="138" t="s">
        <v>10573</v>
      </c>
    </row>
    <row r="86" spans="1:8" ht="14.25" customHeight="1" thickBot="1" x14ac:dyDescent="0.25">
      <c r="A86" s="136">
        <v>262</v>
      </c>
      <c r="B86" s="133" t="s">
        <v>632</v>
      </c>
      <c r="C86" s="137" t="s">
        <v>10566</v>
      </c>
      <c r="D86" s="138" t="s">
        <v>10567</v>
      </c>
      <c r="E86" s="138" t="s">
        <v>10568</v>
      </c>
      <c r="F86" s="138" t="s">
        <v>8958</v>
      </c>
      <c r="G86" s="138" t="s">
        <v>8860</v>
      </c>
      <c r="H86" s="138" t="s">
        <v>10569</v>
      </c>
    </row>
    <row r="87" spans="1:8" ht="14.25" customHeight="1" thickBot="1" x14ac:dyDescent="0.25">
      <c r="A87" s="136">
        <v>264</v>
      </c>
      <c r="B87" s="133" t="s">
        <v>262</v>
      </c>
      <c r="C87" s="137" t="s">
        <v>10563</v>
      </c>
      <c r="D87" s="138" t="s">
        <v>10564</v>
      </c>
      <c r="E87" s="138" t="s">
        <v>9031</v>
      </c>
      <c r="F87" s="138" t="s">
        <v>9031</v>
      </c>
      <c r="G87" s="138" t="s">
        <v>9032</v>
      </c>
      <c r="H87" s="138" t="s">
        <v>10565</v>
      </c>
    </row>
    <row r="88" spans="1:8" ht="14.25" customHeight="1" thickBot="1" x14ac:dyDescent="0.25">
      <c r="A88" s="136">
        <v>266</v>
      </c>
      <c r="B88" s="133" t="s">
        <v>263</v>
      </c>
      <c r="C88" s="137" t="s">
        <v>10560</v>
      </c>
      <c r="D88" s="138" t="s">
        <v>10561</v>
      </c>
      <c r="E88" s="138" t="s">
        <v>9612</v>
      </c>
      <c r="F88" s="138" t="s">
        <v>8912</v>
      </c>
      <c r="G88" s="138" t="s">
        <v>8913</v>
      </c>
      <c r="H88" s="138" t="s">
        <v>10562</v>
      </c>
    </row>
    <row r="89" spans="1:8" ht="14.25" customHeight="1" thickBot="1" x14ac:dyDescent="0.25">
      <c r="A89" s="136">
        <v>267</v>
      </c>
      <c r="B89" s="133" t="s">
        <v>264</v>
      </c>
      <c r="C89" s="137" t="s">
        <v>10557</v>
      </c>
      <c r="D89" s="138" t="s">
        <v>10558</v>
      </c>
      <c r="E89" s="138" t="s">
        <v>9031</v>
      </c>
      <c r="F89" s="138" t="s">
        <v>9031</v>
      </c>
      <c r="G89" s="138" t="s">
        <v>9032</v>
      </c>
      <c r="H89" s="138" t="s">
        <v>10559</v>
      </c>
    </row>
    <row r="90" spans="1:8" ht="14.25" customHeight="1" thickBot="1" x14ac:dyDescent="0.25">
      <c r="A90" s="136">
        <v>268</v>
      </c>
      <c r="B90" s="133" t="s">
        <v>834</v>
      </c>
      <c r="C90" s="137" t="s">
        <v>10553</v>
      </c>
      <c r="D90" s="138" t="s">
        <v>10554</v>
      </c>
      <c r="E90" s="138" t="s">
        <v>10555</v>
      </c>
      <c r="F90" s="138" t="s">
        <v>8958</v>
      </c>
      <c r="G90" s="138" t="s">
        <v>8860</v>
      </c>
      <c r="H90" s="138" t="s">
        <v>10556</v>
      </c>
    </row>
    <row r="91" spans="1:8" ht="14.25" customHeight="1" thickBot="1" x14ac:dyDescent="0.25">
      <c r="A91" s="136">
        <v>269</v>
      </c>
      <c r="B91" s="133" t="s">
        <v>265</v>
      </c>
      <c r="C91" s="137" t="s">
        <v>10550</v>
      </c>
      <c r="D91" s="138" t="s">
        <v>10551</v>
      </c>
      <c r="E91" s="138" t="s">
        <v>8958</v>
      </c>
      <c r="F91" s="138" t="s">
        <v>8958</v>
      </c>
      <c r="G91" s="138" t="s">
        <v>8860</v>
      </c>
      <c r="H91" s="138" t="s">
        <v>10552</v>
      </c>
    </row>
    <row r="92" spans="1:8" ht="14.25" customHeight="1" thickBot="1" x14ac:dyDescent="0.25">
      <c r="A92" s="136">
        <v>274</v>
      </c>
      <c r="B92" s="133" t="s">
        <v>266</v>
      </c>
      <c r="C92" s="137" t="s">
        <v>10546</v>
      </c>
      <c r="D92" s="138" t="s">
        <v>10547</v>
      </c>
      <c r="E92" s="138" t="s">
        <v>10548</v>
      </c>
      <c r="F92" s="138" t="s">
        <v>8971</v>
      </c>
      <c r="G92" s="138" t="s">
        <v>8972</v>
      </c>
      <c r="H92" s="138" t="s">
        <v>10549</v>
      </c>
    </row>
    <row r="93" spans="1:8" ht="14.25" customHeight="1" thickBot="1" x14ac:dyDescent="0.25">
      <c r="A93" s="136">
        <v>276</v>
      </c>
      <c r="B93" s="133" t="s">
        <v>267</v>
      </c>
      <c r="C93" s="137" t="s">
        <v>10542</v>
      </c>
      <c r="D93" s="138" t="s">
        <v>10543</v>
      </c>
      <c r="E93" s="138" t="s">
        <v>10544</v>
      </c>
      <c r="F93" s="138" t="s">
        <v>8907</v>
      </c>
      <c r="G93" s="138" t="s">
        <v>8897</v>
      </c>
      <c r="H93" s="138" t="s">
        <v>10545</v>
      </c>
    </row>
    <row r="94" spans="1:8" ht="14.25" customHeight="1" thickBot="1" x14ac:dyDescent="0.25">
      <c r="A94" s="136">
        <v>277</v>
      </c>
      <c r="B94" s="133" t="s">
        <v>741</v>
      </c>
      <c r="C94" s="137" t="s">
        <v>10539</v>
      </c>
      <c r="D94" s="138" t="s">
        <v>10540</v>
      </c>
      <c r="E94" s="138" t="s">
        <v>8928</v>
      </c>
      <c r="F94" s="138" t="s">
        <v>8907</v>
      </c>
      <c r="G94" s="138" t="s">
        <v>8897</v>
      </c>
      <c r="H94" s="138" t="s">
        <v>10541</v>
      </c>
    </row>
    <row r="95" spans="1:8" ht="14.25" customHeight="1" thickBot="1" x14ac:dyDescent="0.25">
      <c r="A95" s="136">
        <v>278</v>
      </c>
      <c r="B95" s="133" t="s">
        <v>268</v>
      </c>
      <c r="C95" s="137" t="s">
        <v>10535</v>
      </c>
      <c r="D95" s="138" t="s">
        <v>10536</v>
      </c>
      <c r="E95" s="138" t="s">
        <v>10537</v>
      </c>
      <c r="F95" s="138" t="s">
        <v>8958</v>
      </c>
      <c r="G95" s="138" t="s">
        <v>8860</v>
      </c>
      <c r="H95" s="138" t="s">
        <v>10538</v>
      </c>
    </row>
    <row r="96" spans="1:8" ht="14.25" customHeight="1" thickBot="1" x14ac:dyDescent="0.25">
      <c r="A96" s="136">
        <v>279</v>
      </c>
      <c r="B96" s="133" t="s">
        <v>773</v>
      </c>
      <c r="C96" s="137" t="s">
        <v>10533</v>
      </c>
      <c r="D96" s="138" t="s">
        <v>10534</v>
      </c>
      <c r="E96" s="138" t="s">
        <v>10012</v>
      </c>
      <c r="F96" s="138" t="s">
        <v>9246</v>
      </c>
      <c r="G96" s="138" t="s">
        <v>8947</v>
      </c>
      <c r="H96" s="138" t="s">
        <v>9162</v>
      </c>
    </row>
    <row r="97" spans="1:8" ht="14.25" customHeight="1" thickBot="1" x14ac:dyDescent="0.25">
      <c r="A97" s="136">
        <v>283</v>
      </c>
      <c r="B97" s="133" t="s">
        <v>269</v>
      </c>
      <c r="C97" s="137" t="s">
        <v>10529</v>
      </c>
      <c r="D97" s="138" t="s">
        <v>10530</v>
      </c>
      <c r="E97" s="138" t="s">
        <v>10531</v>
      </c>
      <c r="F97" s="138" t="s">
        <v>9080</v>
      </c>
      <c r="G97" s="138" t="s">
        <v>9081</v>
      </c>
      <c r="H97" s="138" t="s">
        <v>10532</v>
      </c>
    </row>
    <row r="98" spans="1:8" ht="14.25" customHeight="1" thickBot="1" x14ac:dyDescent="0.25">
      <c r="A98" s="136">
        <v>284</v>
      </c>
      <c r="B98" s="133" t="s">
        <v>270</v>
      </c>
      <c r="C98" s="137" t="s">
        <v>10526</v>
      </c>
      <c r="D98" s="138" t="s">
        <v>10527</v>
      </c>
      <c r="E98" s="138" t="s">
        <v>9562</v>
      </c>
      <c r="F98" s="138" t="s">
        <v>9563</v>
      </c>
      <c r="G98" s="138" t="s">
        <v>8972</v>
      </c>
      <c r="H98" s="138" t="s">
        <v>10528</v>
      </c>
    </row>
    <row r="99" spans="1:8" ht="14.25" customHeight="1" thickBot="1" x14ac:dyDescent="0.25">
      <c r="A99" s="136">
        <v>288</v>
      </c>
      <c r="B99" s="133" t="s">
        <v>271</v>
      </c>
      <c r="C99" s="137" t="s">
        <v>10523</v>
      </c>
      <c r="D99" s="138" t="s">
        <v>10524</v>
      </c>
      <c r="E99" s="138" t="s">
        <v>9294</v>
      </c>
      <c r="F99" s="138" t="s">
        <v>9295</v>
      </c>
      <c r="G99" s="138" t="s">
        <v>9296</v>
      </c>
      <c r="H99" s="138" t="s">
        <v>10525</v>
      </c>
    </row>
    <row r="100" spans="1:8" ht="14.25" customHeight="1" thickBot="1" x14ac:dyDescent="0.25">
      <c r="A100" s="136">
        <v>290</v>
      </c>
      <c r="B100" s="133" t="s">
        <v>272</v>
      </c>
      <c r="C100" s="137" t="s">
        <v>10520</v>
      </c>
      <c r="D100" s="138" t="s">
        <v>10521</v>
      </c>
      <c r="E100" s="138" t="s">
        <v>8958</v>
      </c>
      <c r="F100" s="138" t="s">
        <v>8958</v>
      </c>
      <c r="G100" s="138" t="s">
        <v>8860</v>
      </c>
      <c r="H100" s="138" t="s">
        <v>10522</v>
      </c>
    </row>
    <row r="101" spans="1:8" ht="14.25" customHeight="1" thickBot="1" x14ac:dyDescent="0.25">
      <c r="A101" s="136">
        <v>291</v>
      </c>
      <c r="B101" s="133" t="s">
        <v>273</v>
      </c>
      <c r="C101" s="137" t="s">
        <v>10516</v>
      </c>
      <c r="D101" s="138" t="s">
        <v>10517</v>
      </c>
      <c r="E101" s="138" t="s">
        <v>10518</v>
      </c>
      <c r="F101" s="138" t="s">
        <v>8958</v>
      </c>
      <c r="G101" s="138" t="s">
        <v>8860</v>
      </c>
      <c r="H101" s="138" t="s">
        <v>10519</v>
      </c>
    </row>
    <row r="102" spans="1:8" ht="14.25" customHeight="1" thickBot="1" x14ac:dyDescent="0.25">
      <c r="A102" s="136">
        <v>292</v>
      </c>
      <c r="B102" s="133" t="s">
        <v>274</v>
      </c>
      <c r="C102" s="137" t="s">
        <v>10512</v>
      </c>
      <c r="D102" s="138" t="s">
        <v>10513</v>
      </c>
      <c r="E102" s="138" t="s">
        <v>10514</v>
      </c>
      <c r="F102" s="138" t="s">
        <v>8958</v>
      </c>
      <c r="G102" s="138" t="s">
        <v>8860</v>
      </c>
      <c r="H102" s="138" t="s">
        <v>10515</v>
      </c>
    </row>
    <row r="103" spans="1:8" ht="14.25" customHeight="1" thickBot="1" x14ac:dyDescent="0.25">
      <c r="A103" s="136">
        <v>293</v>
      </c>
      <c r="B103" s="133" t="s">
        <v>447</v>
      </c>
      <c r="C103" s="137" t="s">
        <v>10508</v>
      </c>
      <c r="D103" s="138" t="s">
        <v>10509</v>
      </c>
      <c r="E103" s="138" t="s">
        <v>10510</v>
      </c>
      <c r="F103" s="138" t="s">
        <v>8958</v>
      </c>
      <c r="G103" s="138" t="s">
        <v>8860</v>
      </c>
      <c r="H103" s="138" t="s">
        <v>10511</v>
      </c>
    </row>
    <row r="104" spans="1:8" ht="14.25" customHeight="1" thickBot="1" x14ac:dyDescent="0.25">
      <c r="A104" s="136">
        <v>295</v>
      </c>
      <c r="B104" s="133" t="s">
        <v>275</v>
      </c>
      <c r="C104" s="137" t="s">
        <v>10505</v>
      </c>
      <c r="D104" s="138" t="s">
        <v>10506</v>
      </c>
      <c r="E104" s="138" t="s">
        <v>9182</v>
      </c>
      <c r="F104" s="138" t="s">
        <v>9182</v>
      </c>
      <c r="G104" s="138" t="s">
        <v>8860</v>
      </c>
      <c r="H104" s="138" t="s">
        <v>10507</v>
      </c>
    </row>
    <row r="105" spans="1:8" ht="14.25" customHeight="1" thickBot="1" x14ac:dyDescent="0.25">
      <c r="A105" s="136">
        <v>296</v>
      </c>
      <c r="B105" s="133" t="s">
        <v>276</v>
      </c>
      <c r="C105" s="137" t="s">
        <v>10502</v>
      </c>
      <c r="D105" s="138" t="s">
        <v>10503</v>
      </c>
      <c r="E105" s="138" t="s">
        <v>9182</v>
      </c>
      <c r="F105" s="138" t="s">
        <v>9182</v>
      </c>
      <c r="G105" s="138" t="s">
        <v>8860</v>
      </c>
      <c r="H105" s="138" t="s">
        <v>10504</v>
      </c>
    </row>
    <row r="106" spans="1:8" ht="14.25" customHeight="1" thickBot="1" x14ac:dyDescent="0.25">
      <c r="A106" s="136">
        <v>298</v>
      </c>
      <c r="B106" s="133" t="s">
        <v>647</v>
      </c>
      <c r="C106" s="137" t="s">
        <v>10498</v>
      </c>
      <c r="D106" s="138" t="s">
        <v>10499</v>
      </c>
      <c r="E106" s="138" t="s">
        <v>10500</v>
      </c>
      <c r="F106" s="138" t="s">
        <v>8958</v>
      </c>
      <c r="G106" s="138" t="s">
        <v>8860</v>
      </c>
      <c r="H106" s="138" t="s">
        <v>10501</v>
      </c>
    </row>
    <row r="107" spans="1:8" ht="14.25" customHeight="1" thickBot="1" x14ac:dyDescent="0.25">
      <c r="A107" s="136">
        <v>299</v>
      </c>
      <c r="B107" s="133" t="s">
        <v>897</v>
      </c>
      <c r="C107" s="137" t="s">
        <v>10494</v>
      </c>
      <c r="D107" s="138" t="s">
        <v>10495</v>
      </c>
      <c r="E107" s="138" t="s">
        <v>10496</v>
      </c>
      <c r="F107" s="138" t="s">
        <v>8958</v>
      </c>
      <c r="G107" s="138" t="s">
        <v>8860</v>
      </c>
      <c r="H107" s="138" t="s">
        <v>10497</v>
      </c>
    </row>
    <row r="108" spans="1:8" ht="14.25" customHeight="1" thickBot="1" x14ac:dyDescent="0.25">
      <c r="A108" s="136">
        <v>300</v>
      </c>
      <c r="B108" s="133" t="s">
        <v>277</v>
      </c>
      <c r="C108" s="137" t="s">
        <v>10491</v>
      </c>
      <c r="D108" s="138" t="s">
        <v>10492</v>
      </c>
      <c r="E108" s="138" t="s">
        <v>8958</v>
      </c>
      <c r="F108" s="138" t="s">
        <v>8958</v>
      </c>
      <c r="G108" s="138" t="s">
        <v>8860</v>
      </c>
      <c r="H108" s="138" t="s">
        <v>10493</v>
      </c>
    </row>
    <row r="109" spans="1:8" ht="14.25" customHeight="1" thickBot="1" x14ac:dyDescent="0.25">
      <c r="A109" s="136">
        <v>302</v>
      </c>
      <c r="B109" s="133" t="s">
        <v>278</v>
      </c>
      <c r="C109" s="137" t="s">
        <v>10487</v>
      </c>
      <c r="D109" s="138" t="s">
        <v>10488</v>
      </c>
      <c r="E109" s="138" t="s">
        <v>10489</v>
      </c>
      <c r="F109" s="138" t="s">
        <v>8907</v>
      </c>
      <c r="G109" s="138" t="s">
        <v>8897</v>
      </c>
      <c r="H109" s="138" t="s">
        <v>10490</v>
      </c>
    </row>
    <row r="110" spans="1:8" ht="14.25" customHeight="1" thickBot="1" x14ac:dyDescent="0.25">
      <c r="A110" s="136">
        <v>304</v>
      </c>
      <c r="B110" s="133" t="s">
        <v>279</v>
      </c>
      <c r="C110" s="137" t="s">
        <v>10483</v>
      </c>
      <c r="D110" s="138" t="s">
        <v>10484</v>
      </c>
      <c r="E110" s="138" t="s">
        <v>10485</v>
      </c>
      <c r="F110" s="138" t="s">
        <v>9071</v>
      </c>
      <c r="G110" s="138" t="s">
        <v>8877</v>
      </c>
      <c r="H110" s="138" t="s">
        <v>10486</v>
      </c>
    </row>
    <row r="111" spans="1:8" ht="14.25" customHeight="1" thickBot="1" x14ac:dyDescent="0.25">
      <c r="A111" s="136">
        <v>305</v>
      </c>
      <c r="B111" s="133" t="s">
        <v>280</v>
      </c>
      <c r="C111" s="137" t="s">
        <v>10086</v>
      </c>
      <c r="D111" s="138" t="s">
        <v>10481</v>
      </c>
      <c r="E111" s="138" t="s">
        <v>10088</v>
      </c>
      <c r="F111" s="138" t="s">
        <v>8912</v>
      </c>
      <c r="G111" s="138" t="s">
        <v>8913</v>
      </c>
      <c r="H111" s="138" t="s">
        <v>10482</v>
      </c>
    </row>
    <row r="112" spans="1:8" ht="14.25" customHeight="1" thickBot="1" x14ac:dyDescent="0.25">
      <c r="A112" s="136">
        <v>306</v>
      </c>
      <c r="B112" s="133" t="s">
        <v>619</v>
      </c>
      <c r="C112" s="137" t="s">
        <v>10478</v>
      </c>
      <c r="D112" s="138" t="s">
        <v>10479</v>
      </c>
      <c r="E112" s="138" t="s">
        <v>9211</v>
      </c>
      <c r="F112" s="138" t="s">
        <v>9211</v>
      </c>
      <c r="G112" s="138" t="s">
        <v>9032</v>
      </c>
      <c r="H112" s="138" t="s">
        <v>10480</v>
      </c>
    </row>
    <row r="113" spans="1:8" ht="14.25" customHeight="1" thickBot="1" x14ac:dyDescent="0.25">
      <c r="A113" s="136">
        <v>308</v>
      </c>
      <c r="B113" s="133" t="s">
        <v>281</v>
      </c>
      <c r="C113" s="137" t="s">
        <v>10474</v>
      </c>
      <c r="D113" s="138" t="s">
        <v>10475</v>
      </c>
      <c r="E113" s="138" t="s">
        <v>10476</v>
      </c>
      <c r="F113" s="138" t="s">
        <v>9071</v>
      </c>
      <c r="G113" s="138" t="s">
        <v>8877</v>
      </c>
      <c r="H113" s="138" t="s">
        <v>10477</v>
      </c>
    </row>
    <row r="114" spans="1:8" ht="14.25" customHeight="1" thickBot="1" x14ac:dyDescent="0.25">
      <c r="A114" s="136">
        <v>309</v>
      </c>
      <c r="B114" s="133" t="s">
        <v>282</v>
      </c>
      <c r="C114" s="137" t="s">
        <v>10471</v>
      </c>
      <c r="D114" s="138" t="s">
        <v>10472</v>
      </c>
      <c r="E114" s="138" t="s">
        <v>8912</v>
      </c>
      <c r="F114" s="138" t="s">
        <v>8912</v>
      </c>
      <c r="G114" s="138" t="s">
        <v>8913</v>
      </c>
      <c r="H114" s="138" t="s">
        <v>10473</v>
      </c>
    </row>
    <row r="115" spans="1:8" ht="14.25" customHeight="1" thickBot="1" x14ac:dyDescent="0.25">
      <c r="A115" s="136">
        <v>310</v>
      </c>
      <c r="B115" s="133" t="s">
        <v>865</v>
      </c>
      <c r="C115" s="137" t="s">
        <v>10468</v>
      </c>
      <c r="D115" s="138" t="s">
        <v>10469</v>
      </c>
      <c r="E115" s="138" t="s">
        <v>9602</v>
      </c>
      <c r="F115" s="138" t="s">
        <v>8912</v>
      </c>
      <c r="G115" s="138" t="s">
        <v>8913</v>
      </c>
      <c r="H115" s="138" t="s">
        <v>10470</v>
      </c>
    </row>
    <row r="116" spans="1:8" ht="14.25" customHeight="1" thickBot="1" x14ac:dyDescent="0.25">
      <c r="A116" s="136">
        <v>314</v>
      </c>
      <c r="B116" s="133" t="s">
        <v>283</v>
      </c>
      <c r="C116" s="137" t="s">
        <v>10464</v>
      </c>
      <c r="D116" s="138" t="s">
        <v>10465</v>
      </c>
      <c r="E116" s="138" t="s">
        <v>10466</v>
      </c>
      <c r="F116" s="138" t="s">
        <v>9201</v>
      </c>
      <c r="G116" s="138" t="s">
        <v>9202</v>
      </c>
      <c r="H116" s="138" t="s">
        <v>10467</v>
      </c>
    </row>
    <row r="117" spans="1:8" ht="14.25" customHeight="1" thickBot="1" x14ac:dyDescent="0.25">
      <c r="A117" s="136">
        <v>316</v>
      </c>
      <c r="B117" s="133" t="s">
        <v>1926</v>
      </c>
      <c r="C117" s="137" t="s">
        <v>10460</v>
      </c>
      <c r="D117" s="138" t="s">
        <v>10461</v>
      </c>
      <c r="E117" s="138" t="s">
        <v>10462</v>
      </c>
      <c r="F117" s="138" t="s">
        <v>9493</v>
      </c>
      <c r="G117" s="138" t="s">
        <v>8877</v>
      </c>
      <c r="H117" s="138" t="s">
        <v>10463</v>
      </c>
    </row>
    <row r="118" spans="1:8" ht="14.25" customHeight="1" thickBot="1" x14ac:dyDescent="0.25">
      <c r="A118" s="136">
        <v>317</v>
      </c>
      <c r="B118" s="133" t="s">
        <v>284</v>
      </c>
      <c r="C118" s="137" t="s">
        <v>10457</v>
      </c>
      <c r="D118" s="138" t="s">
        <v>10458</v>
      </c>
      <c r="E118" s="138" t="s">
        <v>8864</v>
      </c>
      <c r="F118" s="138" t="s">
        <v>8853</v>
      </c>
      <c r="G118" s="138" t="s">
        <v>8854</v>
      </c>
      <c r="H118" s="138" t="s">
        <v>10459</v>
      </c>
    </row>
    <row r="119" spans="1:8" ht="14.25" customHeight="1" thickBot="1" x14ac:dyDescent="0.25">
      <c r="A119" s="136">
        <v>321</v>
      </c>
      <c r="B119" s="133" t="s">
        <v>285</v>
      </c>
      <c r="C119" s="137" t="s">
        <v>10454</v>
      </c>
      <c r="D119" s="138" t="s">
        <v>10455</v>
      </c>
      <c r="E119" s="138" t="s">
        <v>9497</v>
      </c>
      <c r="F119" s="138" t="s">
        <v>8942</v>
      </c>
      <c r="G119" s="138" t="s">
        <v>8877</v>
      </c>
      <c r="H119" s="138" t="s">
        <v>10456</v>
      </c>
    </row>
    <row r="120" spans="1:8" ht="14.25" customHeight="1" thickBot="1" x14ac:dyDescent="0.25">
      <c r="A120" s="136">
        <v>323</v>
      </c>
      <c r="B120" s="133" t="s">
        <v>286</v>
      </c>
      <c r="C120" s="137" t="s">
        <v>10451</v>
      </c>
      <c r="D120" s="138" t="s">
        <v>10452</v>
      </c>
      <c r="E120" s="138" t="s">
        <v>8876</v>
      </c>
      <c r="F120" s="138" t="s">
        <v>8876</v>
      </c>
      <c r="G120" s="138" t="s">
        <v>8877</v>
      </c>
      <c r="H120" s="138" t="s">
        <v>10453</v>
      </c>
    </row>
    <row r="121" spans="1:8" ht="14.25" customHeight="1" thickBot="1" x14ac:dyDescent="0.25">
      <c r="A121" s="136">
        <v>324</v>
      </c>
      <c r="B121" s="133" t="s">
        <v>287</v>
      </c>
      <c r="C121" s="137" t="s">
        <v>10448</v>
      </c>
      <c r="D121" s="138" t="s">
        <v>10449</v>
      </c>
      <c r="E121" s="138" t="s">
        <v>8936</v>
      </c>
      <c r="F121" s="138" t="s">
        <v>8936</v>
      </c>
      <c r="G121" s="138" t="s">
        <v>8937</v>
      </c>
      <c r="H121" s="138" t="s">
        <v>10450</v>
      </c>
    </row>
    <row r="122" spans="1:8" ht="14.25" customHeight="1" thickBot="1" x14ac:dyDescent="0.25">
      <c r="A122" s="136">
        <v>329</v>
      </c>
      <c r="B122" s="133" t="s">
        <v>289</v>
      </c>
      <c r="C122" s="137" t="s">
        <v>10443</v>
      </c>
      <c r="D122" s="138" t="s">
        <v>10444</v>
      </c>
      <c r="E122" s="138" t="s">
        <v>9704</v>
      </c>
      <c r="F122" s="138" t="s">
        <v>9080</v>
      </c>
      <c r="G122" s="138" t="s">
        <v>9081</v>
      </c>
      <c r="H122" s="138"/>
    </row>
    <row r="123" spans="1:8" ht="14.25" customHeight="1" thickBot="1" x14ac:dyDescent="0.25">
      <c r="A123" s="136">
        <v>331</v>
      </c>
      <c r="B123" s="133" t="s">
        <v>290</v>
      </c>
      <c r="C123" s="137" t="s">
        <v>10440</v>
      </c>
      <c r="D123" s="138" t="s">
        <v>10441</v>
      </c>
      <c r="E123" s="138" t="s">
        <v>9271</v>
      </c>
      <c r="F123" s="138" t="s">
        <v>9272</v>
      </c>
      <c r="G123" s="138" t="s">
        <v>8972</v>
      </c>
      <c r="H123" s="138" t="s">
        <v>10442</v>
      </c>
    </row>
    <row r="124" spans="1:8" ht="14.25" customHeight="1" thickBot="1" x14ac:dyDescent="0.25">
      <c r="A124" s="136">
        <v>334</v>
      </c>
      <c r="B124" s="133" t="s">
        <v>291</v>
      </c>
      <c r="C124" s="137" t="s">
        <v>10436</v>
      </c>
      <c r="D124" s="138" t="s">
        <v>10437</v>
      </c>
      <c r="E124" s="138" t="s">
        <v>10438</v>
      </c>
      <c r="F124" s="138" t="s">
        <v>8896</v>
      </c>
      <c r="G124" s="138" t="s">
        <v>8897</v>
      </c>
      <c r="H124" s="138" t="s">
        <v>10439</v>
      </c>
    </row>
    <row r="125" spans="1:8" ht="14.25" customHeight="1" thickBot="1" x14ac:dyDescent="0.25">
      <c r="A125" s="136">
        <v>335</v>
      </c>
      <c r="B125" s="133" t="s">
        <v>751</v>
      </c>
      <c r="C125" s="137" t="s">
        <v>10433</v>
      </c>
      <c r="D125" s="138" t="s">
        <v>10434</v>
      </c>
      <c r="E125" s="138" t="s">
        <v>8958</v>
      </c>
      <c r="F125" s="138" t="s">
        <v>8958</v>
      </c>
      <c r="G125" s="138" t="s">
        <v>8860</v>
      </c>
      <c r="H125" s="138" t="s">
        <v>10435</v>
      </c>
    </row>
    <row r="126" spans="1:8" ht="14.25" customHeight="1" thickBot="1" x14ac:dyDescent="0.25">
      <c r="A126" s="136">
        <v>337</v>
      </c>
      <c r="B126" s="133" t="s">
        <v>292</v>
      </c>
      <c r="C126" s="137" t="s">
        <v>10429</v>
      </c>
      <c r="D126" s="138" t="s">
        <v>10430</v>
      </c>
      <c r="E126" s="138" t="s">
        <v>10431</v>
      </c>
      <c r="F126" s="138" t="s">
        <v>8907</v>
      </c>
      <c r="G126" s="138" t="s">
        <v>8897</v>
      </c>
      <c r="H126" s="138" t="s">
        <v>10432</v>
      </c>
    </row>
    <row r="127" spans="1:8" ht="14.25" customHeight="1" thickBot="1" x14ac:dyDescent="0.25">
      <c r="A127" s="136">
        <v>341</v>
      </c>
      <c r="B127" s="133" t="s">
        <v>293</v>
      </c>
      <c r="C127" s="137" t="s">
        <v>10425</v>
      </c>
      <c r="D127" s="138" t="s">
        <v>10426</v>
      </c>
      <c r="E127" s="138" t="s">
        <v>10427</v>
      </c>
      <c r="F127" s="138" t="s">
        <v>9055</v>
      </c>
      <c r="G127" s="138" t="s">
        <v>8947</v>
      </c>
      <c r="H127" s="138" t="s">
        <v>10428</v>
      </c>
    </row>
    <row r="128" spans="1:8" ht="14.25" customHeight="1" thickBot="1" x14ac:dyDescent="0.25">
      <c r="A128" s="136">
        <v>343</v>
      </c>
      <c r="B128" s="133" t="s">
        <v>294</v>
      </c>
      <c r="C128" s="137" t="s">
        <v>10421</v>
      </c>
      <c r="D128" s="138" t="s">
        <v>10422</v>
      </c>
      <c r="E128" s="138" t="s">
        <v>10423</v>
      </c>
      <c r="F128" s="138" t="s">
        <v>9037</v>
      </c>
      <c r="G128" s="138" t="s">
        <v>9038</v>
      </c>
      <c r="H128" s="138" t="s">
        <v>10424</v>
      </c>
    </row>
    <row r="129" spans="1:8" ht="14.25" customHeight="1" thickBot="1" x14ac:dyDescent="0.25">
      <c r="A129" s="136">
        <v>347</v>
      </c>
      <c r="B129" s="133" t="s">
        <v>295</v>
      </c>
      <c r="C129" s="137" t="s">
        <v>10417</v>
      </c>
      <c r="D129" s="138" t="s">
        <v>10418</v>
      </c>
      <c r="E129" s="138" t="s">
        <v>10419</v>
      </c>
      <c r="F129" s="138" t="s">
        <v>8942</v>
      </c>
      <c r="G129" s="138" t="s">
        <v>8877</v>
      </c>
      <c r="H129" s="138" t="s">
        <v>10420</v>
      </c>
    </row>
    <row r="130" spans="1:8" ht="14.25" customHeight="1" thickBot="1" x14ac:dyDescent="0.25">
      <c r="A130" s="136">
        <v>349</v>
      </c>
      <c r="B130" s="133" t="s">
        <v>296</v>
      </c>
      <c r="C130" s="137" t="s">
        <v>10414</v>
      </c>
      <c r="D130" s="138" t="s">
        <v>10415</v>
      </c>
      <c r="E130" s="138" t="s">
        <v>9633</v>
      </c>
      <c r="F130" s="138" t="s">
        <v>8902</v>
      </c>
      <c r="G130" s="138" t="s">
        <v>8903</v>
      </c>
      <c r="H130" s="138" t="s">
        <v>10416</v>
      </c>
    </row>
    <row r="131" spans="1:8" ht="14.25" customHeight="1" thickBot="1" x14ac:dyDescent="0.25">
      <c r="A131" s="136">
        <v>351</v>
      </c>
      <c r="B131" s="133" t="s">
        <v>297</v>
      </c>
      <c r="C131" s="137" t="s">
        <v>10411</v>
      </c>
      <c r="D131" s="138" t="s">
        <v>10412</v>
      </c>
      <c r="E131" s="138" t="s">
        <v>9616</v>
      </c>
      <c r="F131" s="138" t="s">
        <v>8902</v>
      </c>
      <c r="G131" s="138" t="s">
        <v>8903</v>
      </c>
      <c r="H131" s="138" t="s">
        <v>10413</v>
      </c>
    </row>
    <row r="132" spans="1:8" ht="14.25" customHeight="1" thickBot="1" x14ac:dyDescent="0.25">
      <c r="A132" s="136">
        <v>353</v>
      </c>
      <c r="B132" s="133" t="s">
        <v>855</v>
      </c>
      <c r="C132" s="137" t="s">
        <v>10408</v>
      </c>
      <c r="D132" s="138" t="s">
        <v>10409</v>
      </c>
      <c r="E132" s="138" t="s">
        <v>8912</v>
      </c>
      <c r="F132" s="138" t="s">
        <v>8912</v>
      </c>
      <c r="G132" s="138" t="s">
        <v>8913</v>
      </c>
      <c r="H132" s="138" t="s">
        <v>10410</v>
      </c>
    </row>
    <row r="133" spans="1:8" ht="14.25" customHeight="1" thickBot="1" x14ac:dyDescent="0.25">
      <c r="A133" s="136">
        <v>355</v>
      </c>
      <c r="B133" s="133" t="s">
        <v>298</v>
      </c>
      <c r="C133" s="137" t="s">
        <v>10405</v>
      </c>
      <c r="D133" s="138" t="s">
        <v>10406</v>
      </c>
      <c r="E133" s="138" t="s">
        <v>9351</v>
      </c>
      <c r="F133" s="138" t="s">
        <v>9037</v>
      </c>
      <c r="G133" s="138" t="s">
        <v>9038</v>
      </c>
      <c r="H133" s="138" t="s">
        <v>10407</v>
      </c>
    </row>
    <row r="134" spans="1:8" ht="14.25" customHeight="1" thickBot="1" x14ac:dyDescent="0.25">
      <c r="A134" s="136">
        <v>359</v>
      </c>
      <c r="B134" s="133" t="s">
        <v>746</v>
      </c>
      <c r="C134" s="137" t="s">
        <v>10402</v>
      </c>
      <c r="D134" s="138" t="s">
        <v>10403</v>
      </c>
      <c r="E134" s="138" t="s">
        <v>8890</v>
      </c>
      <c r="F134" s="138" t="s">
        <v>8890</v>
      </c>
      <c r="G134" s="138" t="s">
        <v>8891</v>
      </c>
      <c r="H134" s="138" t="s">
        <v>10404</v>
      </c>
    </row>
    <row r="135" spans="1:8" ht="14.25" customHeight="1" thickBot="1" x14ac:dyDescent="0.25">
      <c r="A135" s="136">
        <v>365</v>
      </c>
      <c r="B135" s="133" t="s">
        <v>874</v>
      </c>
      <c r="C135" s="137"/>
      <c r="D135" s="138" t="s">
        <v>9237</v>
      </c>
      <c r="E135" s="138" t="s">
        <v>9493</v>
      </c>
      <c r="F135" s="138" t="s">
        <v>9493</v>
      </c>
      <c r="G135" s="138" t="s">
        <v>8877</v>
      </c>
      <c r="H135" s="138" t="s">
        <v>10401</v>
      </c>
    </row>
    <row r="136" spans="1:8" ht="14.25" customHeight="1" thickBot="1" x14ac:dyDescent="0.25">
      <c r="A136" s="136">
        <v>367</v>
      </c>
      <c r="B136" s="133" t="s">
        <v>761</v>
      </c>
      <c r="C136" s="137" t="s">
        <v>10397</v>
      </c>
      <c r="D136" s="138" t="s">
        <v>10398</v>
      </c>
      <c r="E136" s="138" t="s">
        <v>10399</v>
      </c>
      <c r="F136" s="138" t="s">
        <v>9599</v>
      </c>
      <c r="G136" s="138" t="s">
        <v>8891</v>
      </c>
      <c r="H136" s="138" t="s">
        <v>10400</v>
      </c>
    </row>
    <row r="137" spans="1:8" ht="14.25" customHeight="1" thickBot="1" x14ac:dyDescent="0.25">
      <c r="A137" s="136">
        <v>371</v>
      </c>
      <c r="B137" s="133" t="s">
        <v>877</v>
      </c>
      <c r="C137" s="137"/>
      <c r="D137" s="138" t="s">
        <v>9237</v>
      </c>
      <c r="E137" s="138"/>
      <c r="F137" s="138" t="s">
        <v>9371</v>
      </c>
      <c r="G137" s="138" t="s">
        <v>8903</v>
      </c>
      <c r="H137" s="138"/>
    </row>
    <row r="138" spans="1:8" ht="14.25" customHeight="1" thickBot="1" x14ac:dyDescent="0.25">
      <c r="A138" s="136">
        <v>375</v>
      </c>
      <c r="B138" s="133" t="s">
        <v>300</v>
      </c>
      <c r="C138" s="137" t="s">
        <v>10389</v>
      </c>
      <c r="D138" s="138" t="s">
        <v>10390</v>
      </c>
      <c r="E138" s="138" t="s">
        <v>10391</v>
      </c>
      <c r="F138" s="138" t="s">
        <v>8971</v>
      </c>
      <c r="G138" s="138" t="s">
        <v>8972</v>
      </c>
      <c r="H138" s="138" t="s">
        <v>10392</v>
      </c>
    </row>
    <row r="139" spans="1:8" ht="14.25" customHeight="1" thickBot="1" x14ac:dyDescent="0.25">
      <c r="A139" s="136">
        <v>378</v>
      </c>
      <c r="B139" s="133" t="s">
        <v>301</v>
      </c>
      <c r="C139" s="137" t="s">
        <v>10386</v>
      </c>
      <c r="D139" s="138" t="s">
        <v>10387</v>
      </c>
      <c r="E139" s="138" t="s">
        <v>8853</v>
      </c>
      <c r="F139" s="138" t="s">
        <v>8853</v>
      </c>
      <c r="G139" s="138" t="s">
        <v>8854</v>
      </c>
      <c r="H139" s="138" t="s">
        <v>10388</v>
      </c>
    </row>
    <row r="140" spans="1:8" ht="14.25" customHeight="1" thickBot="1" x14ac:dyDescent="0.25">
      <c r="A140" s="136">
        <v>380</v>
      </c>
      <c r="B140" s="133" t="s">
        <v>862</v>
      </c>
      <c r="C140" s="137" t="s">
        <v>10382</v>
      </c>
      <c r="D140" s="138" t="s">
        <v>10383</v>
      </c>
      <c r="E140" s="138" t="s">
        <v>10384</v>
      </c>
      <c r="F140" s="138" t="s">
        <v>8907</v>
      </c>
      <c r="G140" s="138" t="s">
        <v>8897</v>
      </c>
      <c r="H140" s="138" t="s">
        <v>10385</v>
      </c>
    </row>
    <row r="141" spans="1:8" ht="14.25" customHeight="1" thickBot="1" x14ac:dyDescent="0.25">
      <c r="A141" s="136">
        <v>394</v>
      </c>
      <c r="B141" s="133" t="s">
        <v>887</v>
      </c>
      <c r="C141" s="137"/>
      <c r="D141" s="138" t="s">
        <v>9237</v>
      </c>
      <c r="E141" s="138"/>
      <c r="F141" s="138" t="s">
        <v>9371</v>
      </c>
      <c r="G141" s="138" t="s">
        <v>8972</v>
      </c>
      <c r="H141" s="138"/>
    </row>
    <row r="142" spans="1:8" ht="14.25" customHeight="1" thickBot="1" x14ac:dyDescent="0.25">
      <c r="A142" s="136">
        <v>398</v>
      </c>
      <c r="B142" s="133" t="s">
        <v>875</v>
      </c>
      <c r="C142" s="137"/>
      <c r="D142" s="138" t="s">
        <v>9237</v>
      </c>
      <c r="E142" s="138"/>
      <c r="F142" s="138" t="s">
        <v>9371</v>
      </c>
      <c r="G142" s="138" t="s">
        <v>8848</v>
      </c>
      <c r="H142" s="138"/>
    </row>
    <row r="143" spans="1:8" ht="14.25" customHeight="1" thickBot="1" x14ac:dyDescent="0.25">
      <c r="A143" s="136">
        <v>399</v>
      </c>
      <c r="B143" s="133" t="s">
        <v>882</v>
      </c>
      <c r="C143" s="137"/>
      <c r="D143" s="138" t="s">
        <v>9237</v>
      </c>
      <c r="E143" s="138" t="s">
        <v>10319</v>
      </c>
      <c r="F143" s="138" t="s">
        <v>8896</v>
      </c>
      <c r="G143" s="138" t="s">
        <v>8897</v>
      </c>
      <c r="H143" s="138" t="s">
        <v>10377</v>
      </c>
    </row>
    <row r="144" spans="1:8" ht="14.25" customHeight="1" thickBot="1" x14ac:dyDescent="0.25">
      <c r="A144" s="136">
        <v>404</v>
      </c>
      <c r="B144" s="133" t="s">
        <v>303</v>
      </c>
      <c r="C144" s="137" t="s">
        <v>10373</v>
      </c>
      <c r="D144" s="138" t="s">
        <v>10374</v>
      </c>
      <c r="E144" s="138" t="s">
        <v>10375</v>
      </c>
      <c r="F144" s="138" t="s">
        <v>8958</v>
      </c>
      <c r="G144" s="138" t="s">
        <v>8860</v>
      </c>
      <c r="H144" s="138" t="s">
        <v>10376</v>
      </c>
    </row>
    <row r="145" spans="1:8" ht="14.25" customHeight="1" thickBot="1" x14ac:dyDescent="0.25">
      <c r="A145" s="136">
        <v>407</v>
      </c>
      <c r="B145" s="133" t="s">
        <v>305</v>
      </c>
      <c r="C145" s="137"/>
      <c r="D145" s="138" t="s">
        <v>10367</v>
      </c>
      <c r="E145" s="138" t="s">
        <v>10368</v>
      </c>
      <c r="F145" s="138" t="s">
        <v>8942</v>
      </c>
      <c r="G145" s="138" t="s">
        <v>8877</v>
      </c>
      <c r="H145" s="138"/>
    </row>
    <row r="146" spans="1:8" ht="14.25" customHeight="1" thickBot="1" x14ac:dyDescent="0.25">
      <c r="A146" s="136">
        <v>422</v>
      </c>
      <c r="B146" s="133" t="s">
        <v>306</v>
      </c>
      <c r="C146" s="137" t="s">
        <v>10363</v>
      </c>
      <c r="D146" s="138" t="s">
        <v>10364</v>
      </c>
      <c r="E146" s="138" t="s">
        <v>10365</v>
      </c>
      <c r="F146" s="138" t="s">
        <v>8977</v>
      </c>
      <c r="G146" s="138" t="s">
        <v>8903</v>
      </c>
      <c r="H146" s="138" t="s">
        <v>10366</v>
      </c>
    </row>
    <row r="147" spans="1:8" ht="14.25" customHeight="1" thickBot="1" x14ac:dyDescent="0.25">
      <c r="A147" s="136">
        <v>423</v>
      </c>
      <c r="B147" s="133" t="s">
        <v>737</v>
      </c>
      <c r="C147" s="137"/>
      <c r="D147" s="138" t="s">
        <v>10361</v>
      </c>
      <c r="E147" s="138" t="s">
        <v>8958</v>
      </c>
      <c r="F147" s="138" t="s">
        <v>8958</v>
      </c>
      <c r="G147" s="138" t="s">
        <v>8860</v>
      </c>
      <c r="H147" s="138" t="s">
        <v>10362</v>
      </c>
    </row>
    <row r="148" spans="1:8" ht="14.25" customHeight="1" thickBot="1" x14ac:dyDescent="0.25">
      <c r="A148" s="136">
        <v>424</v>
      </c>
      <c r="B148" s="133" t="s">
        <v>778</v>
      </c>
      <c r="C148" s="137" t="s">
        <v>10357</v>
      </c>
      <c r="D148" s="138" t="s">
        <v>10358</v>
      </c>
      <c r="E148" s="138" t="s">
        <v>10359</v>
      </c>
      <c r="F148" s="138" t="s">
        <v>8896</v>
      </c>
      <c r="G148" s="138" t="s">
        <v>8897</v>
      </c>
      <c r="H148" s="138" t="s">
        <v>10360</v>
      </c>
    </row>
    <row r="149" spans="1:8" ht="14.25" customHeight="1" thickBot="1" x14ac:dyDescent="0.25">
      <c r="A149" s="136">
        <v>425</v>
      </c>
      <c r="B149" s="133" t="s">
        <v>307</v>
      </c>
      <c r="C149" s="137" t="s">
        <v>10353</v>
      </c>
      <c r="D149" s="138" t="s">
        <v>10354</v>
      </c>
      <c r="E149" s="138" t="s">
        <v>10355</v>
      </c>
      <c r="F149" s="138" t="s">
        <v>8958</v>
      </c>
      <c r="G149" s="138" t="s">
        <v>8860</v>
      </c>
      <c r="H149" s="138" t="s">
        <v>10356</v>
      </c>
    </row>
    <row r="150" spans="1:8" ht="14.25" customHeight="1" thickBot="1" x14ac:dyDescent="0.25">
      <c r="A150" s="136">
        <v>438</v>
      </c>
      <c r="B150" s="133" t="s">
        <v>742</v>
      </c>
      <c r="C150" s="137" t="s">
        <v>10349</v>
      </c>
      <c r="D150" s="138" t="s">
        <v>10350</v>
      </c>
      <c r="E150" s="138" t="s">
        <v>10351</v>
      </c>
      <c r="F150" s="138" t="s">
        <v>9201</v>
      </c>
      <c r="G150" s="138" t="s">
        <v>9202</v>
      </c>
      <c r="H150" s="138" t="s">
        <v>10352</v>
      </c>
    </row>
    <row r="151" spans="1:8" ht="14.25" customHeight="1" thickBot="1" x14ac:dyDescent="0.25">
      <c r="A151" s="136">
        <v>439</v>
      </c>
      <c r="B151" s="133" t="s">
        <v>309</v>
      </c>
      <c r="C151" s="137" t="s">
        <v>10345</v>
      </c>
      <c r="D151" s="138" t="s">
        <v>10346</v>
      </c>
      <c r="E151" s="138" t="s">
        <v>10347</v>
      </c>
      <c r="F151" s="138" t="s">
        <v>8912</v>
      </c>
      <c r="G151" s="138" t="s">
        <v>8913</v>
      </c>
      <c r="H151" s="138" t="s">
        <v>10348</v>
      </c>
    </row>
    <row r="152" spans="1:8" ht="14.25" customHeight="1" thickBot="1" x14ac:dyDescent="0.25">
      <c r="A152" s="136">
        <v>441</v>
      </c>
      <c r="B152" s="133" t="s">
        <v>313</v>
      </c>
      <c r="C152" s="137" t="s">
        <v>1399</v>
      </c>
      <c r="D152" s="138" t="s">
        <v>10343</v>
      </c>
      <c r="E152" s="138" t="s">
        <v>9629</v>
      </c>
      <c r="F152" s="138" t="s">
        <v>8912</v>
      </c>
      <c r="G152" s="138" t="s">
        <v>8913</v>
      </c>
      <c r="H152" s="138" t="s">
        <v>10344</v>
      </c>
    </row>
    <row r="153" spans="1:8" ht="14.25" customHeight="1" thickBot="1" x14ac:dyDescent="0.25">
      <c r="A153" s="136">
        <v>442</v>
      </c>
      <c r="B153" s="133" t="s">
        <v>310</v>
      </c>
      <c r="C153" s="137" t="s">
        <v>10340</v>
      </c>
      <c r="D153" s="138" t="s">
        <v>10341</v>
      </c>
      <c r="E153" s="138" t="s">
        <v>9014</v>
      </c>
      <c r="F153" s="138" t="s">
        <v>8946</v>
      </c>
      <c r="G153" s="138" t="s">
        <v>8947</v>
      </c>
      <c r="H153" s="138" t="s">
        <v>10342</v>
      </c>
    </row>
    <row r="154" spans="1:8" ht="14.25" customHeight="1" thickBot="1" x14ac:dyDescent="0.25">
      <c r="A154" s="136">
        <v>444</v>
      </c>
      <c r="B154" s="133" t="s">
        <v>311</v>
      </c>
      <c r="C154" s="137" t="s">
        <v>10336</v>
      </c>
      <c r="D154" s="138" t="s">
        <v>10337</v>
      </c>
      <c r="E154" s="138" t="s">
        <v>10338</v>
      </c>
      <c r="F154" s="138" t="s">
        <v>9055</v>
      </c>
      <c r="G154" s="138" t="s">
        <v>8947</v>
      </c>
      <c r="H154" s="138" t="s">
        <v>10339</v>
      </c>
    </row>
    <row r="155" spans="1:8" ht="14.25" customHeight="1" thickBot="1" x14ac:dyDescent="0.25">
      <c r="A155" s="136">
        <v>446</v>
      </c>
      <c r="B155" s="133" t="s">
        <v>312</v>
      </c>
      <c r="C155" s="137" t="s">
        <v>10332</v>
      </c>
      <c r="D155" s="138" t="s">
        <v>10333</v>
      </c>
      <c r="E155" s="138" t="s">
        <v>10334</v>
      </c>
      <c r="F155" s="138" t="s">
        <v>8912</v>
      </c>
      <c r="G155" s="138" t="s">
        <v>8913</v>
      </c>
      <c r="H155" s="138" t="s">
        <v>10335</v>
      </c>
    </row>
    <row r="156" spans="1:8" ht="14.25" customHeight="1" thickBot="1" x14ac:dyDescent="0.25">
      <c r="A156" s="136">
        <v>448</v>
      </c>
      <c r="B156" s="133" t="s">
        <v>625</v>
      </c>
      <c r="C156" s="137" t="s">
        <v>10329</v>
      </c>
      <c r="D156" s="138" t="s">
        <v>10330</v>
      </c>
      <c r="E156" s="138" t="s">
        <v>8966</v>
      </c>
      <c r="F156" s="138" t="s">
        <v>8966</v>
      </c>
      <c r="G156" s="138" t="s">
        <v>8877</v>
      </c>
      <c r="H156" s="138" t="s">
        <v>10331</v>
      </c>
    </row>
    <row r="157" spans="1:8" ht="14.25" customHeight="1" thickBot="1" x14ac:dyDescent="0.25">
      <c r="A157" s="136">
        <v>450</v>
      </c>
      <c r="B157" s="133" t="s">
        <v>314</v>
      </c>
      <c r="C157" s="137" t="s">
        <v>1399</v>
      </c>
      <c r="D157" s="138" t="s">
        <v>9237</v>
      </c>
      <c r="E157" s="138"/>
      <c r="F157" s="138" t="s">
        <v>9371</v>
      </c>
      <c r="G157" s="138" t="s">
        <v>8860</v>
      </c>
      <c r="H157" s="138"/>
    </row>
    <row r="158" spans="1:8" ht="14.25" customHeight="1" thickBot="1" x14ac:dyDescent="0.25">
      <c r="A158" s="136">
        <v>451</v>
      </c>
      <c r="B158" s="133" t="s">
        <v>449</v>
      </c>
      <c r="C158" s="137" t="s">
        <v>10321</v>
      </c>
      <c r="D158" s="138" t="s">
        <v>10322</v>
      </c>
      <c r="E158" s="138" t="s">
        <v>10323</v>
      </c>
      <c r="F158" s="138" t="s">
        <v>8902</v>
      </c>
      <c r="G158" s="138" t="s">
        <v>8903</v>
      </c>
      <c r="H158" s="138" t="s">
        <v>10324</v>
      </c>
    </row>
    <row r="159" spans="1:8" ht="14.25" customHeight="1" thickBot="1" x14ac:dyDescent="0.25">
      <c r="A159" s="136">
        <v>458</v>
      </c>
      <c r="B159" s="133" t="s">
        <v>1927</v>
      </c>
      <c r="C159" s="137" t="s">
        <v>10317</v>
      </c>
      <c r="D159" s="138" t="s">
        <v>10318</v>
      </c>
      <c r="E159" s="138" t="s">
        <v>10319</v>
      </c>
      <c r="F159" s="138" t="s">
        <v>8896</v>
      </c>
      <c r="G159" s="138" t="s">
        <v>8897</v>
      </c>
      <c r="H159" s="138" t="s">
        <v>10320</v>
      </c>
    </row>
    <row r="160" spans="1:8" ht="14.25" customHeight="1" thickBot="1" x14ac:dyDescent="0.25">
      <c r="A160" s="136">
        <v>461</v>
      </c>
      <c r="B160" s="133" t="s">
        <v>315</v>
      </c>
      <c r="C160" s="137" t="s">
        <v>10313</v>
      </c>
      <c r="D160" s="138" t="s">
        <v>10314</v>
      </c>
      <c r="E160" s="138" t="s">
        <v>10315</v>
      </c>
      <c r="F160" s="138" t="s">
        <v>8946</v>
      </c>
      <c r="G160" s="138" t="s">
        <v>8947</v>
      </c>
      <c r="H160" s="138" t="s">
        <v>10316</v>
      </c>
    </row>
    <row r="161" spans="1:8" ht="14.25" customHeight="1" thickBot="1" x14ac:dyDescent="0.25">
      <c r="A161" s="136">
        <v>467</v>
      </c>
      <c r="B161" s="133" t="s">
        <v>316</v>
      </c>
      <c r="C161" s="137" t="s">
        <v>10309</v>
      </c>
      <c r="D161" s="138" t="s">
        <v>10310</v>
      </c>
      <c r="E161" s="138" t="s">
        <v>10311</v>
      </c>
      <c r="F161" s="138" t="s">
        <v>8962</v>
      </c>
      <c r="G161" s="138" t="s">
        <v>8877</v>
      </c>
      <c r="H161" s="138" t="s">
        <v>10312</v>
      </c>
    </row>
    <row r="162" spans="1:8" ht="14.25" customHeight="1" thickBot="1" x14ac:dyDescent="0.25">
      <c r="A162" s="136">
        <v>475</v>
      </c>
      <c r="B162" s="133" t="s">
        <v>881</v>
      </c>
      <c r="C162" s="137"/>
      <c r="D162" s="138" t="s">
        <v>9237</v>
      </c>
      <c r="E162" s="138" t="s">
        <v>10307</v>
      </c>
      <c r="F162" s="138" t="s">
        <v>10307</v>
      </c>
      <c r="G162" s="138" t="s">
        <v>10308</v>
      </c>
      <c r="H162" s="138" t="s">
        <v>9162</v>
      </c>
    </row>
    <row r="163" spans="1:8" ht="14.25" customHeight="1" thickBot="1" x14ac:dyDescent="0.25">
      <c r="A163" s="136">
        <v>477</v>
      </c>
      <c r="B163" s="133" t="s">
        <v>317</v>
      </c>
      <c r="C163" s="137" t="s">
        <v>10304</v>
      </c>
      <c r="D163" s="138" t="s">
        <v>10305</v>
      </c>
      <c r="E163" s="138" t="s">
        <v>10306</v>
      </c>
      <c r="F163" s="138" t="s">
        <v>9493</v>
      </c>
      <c r="G163" s="138" t="s">
        <v>8877</v>
      </c>
      <c r="H163" s="138" t="s">
        <v>9162</v>
      </c>
    </row>
    <row r="164" spans="1:8" ht="14.25" customHeight="1" thickBot="1" x14ac:dyDescent="0.25">
      <c r="A164" s="136">
        <v>478</v>
      </c>
      <c r="B164" s="133" t="s">
        <v>318</v>
      </c>
      <c r="C164" s="137" t="s">
        <v>10300</v>
      </c>
      <c r="D164" s="138" t="s">
        <v>10301</v>
      </c>
      <c r="E164" s="138" t="s">
        <v>10302</v>
      </c>
      <c r="F164" s="138" t="s">
        <v>9201</v>
      </c>
      <c r="G164" s="138" t="s">
        <v>9202</v>
      </c>
      <c r="H164" s="138" t="s">
        <v>10303</v>
      </c>
    </row>
    <row r="165" spans="1:8" ht="14.25" customHeight="1" thickBot="1" x14ac:dyDescent="0.25">
      <c r="A165" s="136">
        <v>479</v>
      </c>
      <c r="B165" s="133" t="s">
        <v>822</v>
      </c>
      <c r="C165" s="137" t="s">
        <v>10296</v>
      </c>
      <c r="D165" s="138" t="s">
        <v>10297</v>
      </c>
      <c r="E165" s="138" t="s">
        <v>10298</v>
      </c>
      <c r="F165" s="138" t="s">
        <v>9182</v>
      </c>
      <c r="G165" s="138" t="s">
        <v>8860</v>
      </c>
      <c r="H165" s="138" t="s">
        <v>10299</v>
      </c>
    </row>
    <row r="166" spans="1:8" ht="14.25" customHeight="1" thickBot="1" x14ac:dyDescent="0.25">
      <c r="A166" s="136">
        <v>487</v>
      </c>
      <c r="B166" s="133" t="s">
        <v>319</v>
      </c>
      <c r="C166" s="137" t="s">
        <v>10293</v>
      </c>
      <c r="D166" s="138" t="s">
        <v>10294</v>
      </c>
      <c r="E166" s="138" t="s">
        <v>9228</v>
      </c>
      <c r="F166" s="138" t="s">
        <v>9228</v>
      </c>
      <c r="G166" s="138" t="s">
        <v>8947</v>
      </c>
      <c r="H166" s="138" t="s">
        <v>10295</v>
      </c>
    </row>
    <row r="167" spans="1:8" ht="14.25" customHeight="1" thickBot="1" x14ac:dyDescent="0.25">
      <c r="A167" s="136">
        <v>488</v>
      </c>
      <c r="B167" s="133" t="s">
        <v>320</v>
      </c>
      <c r="C167" s="137" t="s">
        <v>10289</v>
      </c>
      <c r="D167" s="138" t="s">
        <v>10290</v>
      </c>
      <c r="E167" s="138" t="s">
        <v>10291</v>
      </c>
      <c r="F167" s="138" t="s">
        <v>9211</v>
      </c>
      <c r="G167" s="138" t="s">
        <v>9032</v>
      </c>
      <c r="H167" s="138" t="s">
        <v>10292</v>
      </c>
    </row>
    <row r="168" spans="1:8" ht="14.25" customHeight="1" thickBot="1" x14ac:dyDescent="0.25">
      <c r="A168" s="136">
        <v>490</v>
      </c>
      <c r="B168" s="133" t="s">
        <v>321</v>
      </c>
      <c r="C168" s="137" t="s">
        <v>10286</v>
      </c>
      <c r="D168" s="138" t="s">
        <v>10287</v>
      </c>
      <c r="E168" s="138" t="s">
        <v>9784</v>
      </c>
      <c r="F168" s="138" t="s">
        <v>9037</v>
      </c>
      <c r="G168" s="138" t="s">
        <v>9038</v>
      </c>
      <c r="H168" s="138" t="s">
        <v>10288</v>
      </c>
    </row>
    <row r="169" spans="1:8" ht="14.25" customHeight="1" thickBot="1" x14ac:dyDescent="0.25">
      <c r="A169" s="136">
        <v>493</v>
      </c>
      <c r="B169" s="133" t="s">
        <v>322</v>
      </c>
      <c r="C169" s="137" t="s">
        <v>1399</v>
      </c>
      <c r="D169" s="138" t="s">
        <v>10283</v>
      </c>
      <c r="E169" s="138" t="s">
        <v>10284</v>
      </c>
      <c r="F169" s="138" t="s">
        <v>8958</v>
      </c>
      <c r="G169" s="138" t="s">
        <v>8860</v>
      </c>
      <c r="H169" s="138" t="s">
        <v>10285</v>
      </c>
    </row>
    <row r="170" spans="1:8" ht="14.25" customHeight="1" thickBot="1" x14ac:dyDescent="0.25">
      <c r="A170" s="136">
        <v>494</v>
      </c>
      <c r="B170" s="133" t="s">
        <v>323</v>
      </c>
      <c r="C170" s="137" t="s">
        <v>10279</v>
      </c>
      <c r="D170" s="138" t="s">
        <v>10280</v>
      </c>
      <c r="E170" s="138" t="s">
        <v>10281</v>
      </c>
      <c r="F170" s="138" t="s">
        <v>8859</v>
      </c>
      <c r="G170" s="138" t="s">
        <v>8860</v>
      </c>
      <c r="H170" s="138" t="s">
        <v>10282</v>
      </c>
    </row>
    <row r="171" spans="1:8" ht="14.25" customHeight="1" thickBot="1" x14ac:dyDescent="0.25">
      <c r="A171" s="136">
        <v>495</v>
      </c>
      <c r="B171" s="133" t="s">
        <v>324</v>
      </c>
      <c r="C171" s="137" t="s">
        <v>10276</v>
      </c>
      <c r="D171" s="138" t="s">
        <v>10277</v>
      </c>
      <c r="E171" s="138" t="s">
        <v>9475</v>
      </c>
      <c r="F171" s="138" t="s">
        <v>9475</v>
      </c>
      <c r="G171" s="138" t="s">
        <v>8891</v>
      </c>
      <c r="H171" s="138" t="s">
        <v>10278</v>
      </c>
    </row>
    <row r="172" spans="1:8" ht="14.25" customHeight="1" thickBot="1" x14ac:dyDescent="0.25">
      <c r="A172" s="136">
        <v>496</v>
      </c>
      <c r="B172" s="133" t="s">
        <v>325</v>
      </c>
      <c r="C172" s="137" t="s">
        <v>10273</v>
      </c>
      <c r="D172" s="138" t="s">
        <v>10274</v>
      </c>
      <c r="E172" s="138" t="s">
        <v>9599</v>
      </c>
      <c r="F172" s="138" t="s">
        <v>9599</v>
      </c>
      <c r="G172" s="138" t="s">
        <v>8891</v>
      </c>
      <c r="H172" s="138" t="s">
        <v>10275</v>
      </c>
    </row>
    <row r="173" spans="1:8" ht="14.25" customHeight="1" thickBot="1" x14ac:dyDescent="0.25">
      <c r="A173" s="136">
        <v>498</v>
      </c>
      <c r="B173" s="133" t="s">
        <v>656</v>
      </c>
      <c r="C173" s="137" t="s">
        <v>1399</v>
      </c>
      <c r="D173" s="138" t="s">
        <v>10270</v>
      </c>
      <c r="E173" s="138" t="s">
        <v>10271</v>
      </c>
      <c r="F173" s="138" t="s">
        <v>8958</v>
      </c>
      <c r="G173" s="138" t="s">
        <v>8860</v>
      </c>
      <c r="H173" s="138" t="s">
        <v>10272</v>
      </c>
    </row>
    <row r="174" spans="1:8" ht="14.25" customHeight="1" thickBot="1" x14ac:dyDescent="0.25">
      <c r="A174" s="136">
        <v>502</v>
      </c>
      <c r="B174" s="133" t="s">
        <v>326</v>
      </c>
      <c r="C174" s="137" t="s">
        <v>10267</v>
      </c>
      <c r="D174" s="138" t="s">
        <v>10268</v>
      </c>
      <c r="E174" s="138" t="s">
        <v>9286</v>
      </c>
      <c r="F174" s="138" t="s">
        <v>9055</v>
      </c>
      <c r="G174" s="138" t="s">
        <v>8947</v>
      </c>
      <c r="H174" s="138" t="s">
        <v>10269</v>
      </c>
    </row>
    <row r="175" spans="1:8" ht="14.25" customHeight="1" thickBot="1" x14ac:dyDescent="0.25">
      <c r="A175" s="136">
        <v>504</v>
      </c>
      <c r="B175" s="133" t="s">
        <v>327</v>
      </c>
      <c r="C175" s="137" t="s">
        <v>10263</v>
      </c>
      <c r="D175" s="138" t="s">
        <v>10264</v>
      </c>
      <c r="E175" s="138" t="s">
        <v>10265</v>
      </c>
      <c r="F175" s="138" t="s">
        <v>8902</v>
      </c>
      <c r="G175" s="138" t="s">
        <v>8903</v>
      </c>
      <c r="H175" s="138" t="s">
        <v>10266</v>
      </c>
    </row>
    <row r="176" spans="1:8" ht="14.25" customHeight="1" thickBot="1" x14ac:dyDescent="0.25">
      <c r="A176" s="136">
        <v>505</v>
      </c>
      <c r="B176" s="133" t="s">
        <v>328</v>
      </c>
      <c r="C176" s="137" t="s">
        <v>10260</v>
      </c>
      <c r="D176" s="138" t="s">
        <v>10261</v>
      </c>
      <c r="E176" s="138" t="s">
        <v>8847</v>
      </c>
      <c r="F176" s="138" t="s">
        <v>8847</v>
      </c>
      <c r="G176" s="138" t="s">
        <v>8848</v>
      </c>
      <c r="H176" s="138" t="s">
        <v>10262</v>
      </c>
    </row>
    <row r="177" spans="1:8" ht="14.25" customHeight="1" thickBot="1" x14ac:dyDescent="0.25">
      <c r="A177" s="136">
        <v>507</v>
      </c>
      <c r="B177" s="133" t="s">
        <v>329</v>
      </c>
      <c r="C177" s="137" t="s">
        <v>1399</v>
      </c>
      <c r="D177" s="138" t="s">
        <v>10257</v>
      </c>
      <c r="E177" s="138" t="s">
        <v>10258</v>
      </c>
      <c r="F177" s="138" t="s">
        <v>9211</v>
      </c>
      <c r="G177" s="138" t="s">
        <v>9032</v>
      </c>
      <c r="H177" s="138" t="s">
        <v>10259</v>
      </c>
    </row>
    <row r="178" spans="1:8" ht="14.25" customHeight="1" thickBot="1" x14ac:dyDescent="0.25">
      <c r="A178" s="136">
        <v>518</v>
      </c>
      <c r="B178" s="133" t="s">
        <v>330</v>
      </c>
      <c r="C178" s="137" t="s">
        <v>10253</v>
      </c>
      <c r="D178" s="138" t="s">
        <v>10254</v>
      </c>
      <c r="E178" s="138" t="s">
        <v>10255</v>
      </c>
      <c r="F178" s="138" t="s">
        <v>9055</v>
      </c>
      <c r="G178" s="138" t="s">
        <v>8947</v>
      </c>
      <c r="H178" s="138" t="s">
        <v>10256</v>
      </c>
    </row>
    <row r="179" spans="1:8" ht="14.25" customHeight="1" thickBot="1" x14ac:dyDescent="0.25">
      <c r="A179" s="136">
        <v>519</v>
      </c>
      <c r="B179" s="133" t="s">
        <v>331</v>
      </c>
      <c r="C179" s="137" t="s">
        <v>10249</v>
      </c>
      <c r="D179" s="138" t="s">
        <v>10250</v>
      </c>
      <c r="E179" s="138" t="s">
        <v>10251</v>
      </c>
      <c r="F179" s="138" t="s">
        <v>8912</v>
      </c>
      <c r="G179" s="138" t="s">
        <v>8913</v>
      </c>
      <c r="H179" s="138" t="s">
        <v>10252</v>
      </c>
    </row>
    <row r="180" spans="1:8" ht="14.25" customHeight="1" thickBot="1" x14ac:dyDescent="0.25">
      <c r="A180" s="136">
        <v>527</v>
      </c>
      <c r="B180" s="133" t="s">
        <v>815</v>
      </c>
      <c r="C180" s="137" t="s">
        <v>10246</v>
      </c>
      <c r="D180" s="138" t="s">
        <v>9237</v>
      </c>
      <c r="E180" s="138"/>
      <c r="F180" s="138" t="s">
        <v>9583</v>
      </c>
      <c r="G180" s="138" t="s">
        <v>8877</v>
      </c>
      <c r="H180" s="138"/>
    </row>
    <row r="181" spans="1:8" ht="14.25" customHeight="1" thickBot="1" x14ac:dyDescent="0.25">
      <c r="A181" s="136">
        <v>529</v>
      </c>
      <c r="B181" s="133" t="s">
        <v>8818</v>
      </c>
      <c r="C181" s="137"/>
      <c r="D181" s="138" t="s">
        <v>10243</v>
      </c>
      <c r="E181" s="138"/>
      <c r="F181" s="138" t="s">
        <v>9371</v>
      </c>
      <c r="G181" s="138" t="s">
        <v>10244</v>
      </c>
      <c r="H181" s="138" t="s">
        <v>10245</v>
      </c>
    </row>
    <row r="182" spans="1:8" ht="14.25" customHeight="1" thickBot="1" x14ac:dyDescent="0.25">
      <c r="A182" s="136">
        <v>534</v>
      </c>
      <c r="B182" s="133" t="s">
        <v>333</v>
      </c>
      <c r="C182" s="137" t="s">
        <v>10240</v>
      </c>
      <c r="D182" s="138" t="s">
        <v>10241</v>
      </c>
      <c r="E182" s="138" t="s">
        <v>8946</v>
      </c>
      <c r="F182" s="138" t="s">
        <v>8946</v>
      </c>
      <c r="G182" s="138" t="s">
        <v>8947</v>
      </c>
      <c r="H182" s="138" t="s">
        <v>10242</v>
      </c>
    </row>
    <row r="183" spans="1:8" ht="14.25" customHeight="1" thickBot="1" x14ac:dyDescent="0.25">
      <c r="A183" s="136">
        <v>535</v>
      </c>
      <c r="B183" s="133" t="s">
        <v>334</v>
      </c>
      <c r="C183" s="137" t="s">
        <v>10236</v>
      </c>
      <c r="D183" s="138" t="s">
        <v>10237</v>
      </c>
      <c r="E183" s="138" t="s">
        <v>10238</v>
      </c>
      <c r="F183" s="138" t="s">
        <v>8946</v>
      </c>
      <c r="G183" s="138" t="s">
        <v>8947</v>
      </c>
      <c r="H183" s="138" t="s">
        <v>10239</v>
      </c>
    </row>
    <row r="184" spans="1:8" ht="14.25" customHeight="1" thickBot="1" x14ac:dyDescent="0.25">
      <c r="A184" s="136">
        <v>536</v>
      </c>
      <c r="B184" s="133" t="s">
        <v>335</v>
      </c>
      <c r="C184" s="137" t="s">
        <v>10232</v>
      </c>
      <c r="D184" s="138" t="s">
        <v>10233</v>
      </c>
      <c r="E184" s="138" t="s">
        <v>10234</v>
      </c>
      <c r="F184" s="138" t="s">
        <v>8853</v>
      </c>
      <c r="G184" s="138" t="s">
        <v>8854</v>
      </c>
      <c r="H184" s="138" t="s">
        <v>10235</v>
      </c>
    </row>
    <row r="185" spans="1:8" ht="14.25" customHeight="1" thickBot="1" x14ac:dyDescent="0.25">
      <c r="A185" s="136">
        <v>538</v>
      </c>
      <c r="B185" s="133" t="s">
        <v>336</v>
      </c>
      <c r="C185" s="137" t="s">
        <v>10228</v>
      </c>
      <c r="D185" s="138" t="s">
        <v>10229</v>
      </c>
      <c r="E185" s="138" t="s">
        <v>10230</v>
      </c>
      <c r="F185" s="138" t="s">
        <v>8859</v>
      </c>
      <c r="G185" s="138" t="s">
        <v>8860</v>
      </c>
      <c r="H185" s="138" t="s">
        <v>10231</v>
      </c>
    </row>
    <row r="186" spans="1:8" ht="14.25" customHeight="1" thickBot="1" x14ac:dyDescent="0.25">
      <c r="A186" s="136">
        <v>539</v>
      </c>
      <c r="B186" s="133" t="s">
        <v>337</v>
      </c>
      <c r="C186" s="137" t="s">
        <v>10225</v>
      </c>
      <c r="D186" s="138" t="s">
        <v>10226</v>
      </c>
      <c r="E186" s="138"/>
      <c r="F186" s="138" t="s">
        <v>9989</v>
      </c>
      <c r="G186" s="138" t="s">
        <v>8891</v>
      </c>
      <c r="H186" s="138" t="s">
        <v>10227</v>
      </c>
    </row>
    <row r="187" spans="1:8" ht="14.25" customHeight="1" thickBot="1" x14ac:dyDescent="0.25">
      <c r="A187" s="136">
        <v>543</v>
      </c>
      <c r="B187" s="133" t="s">
        <v>338</v>
      </c>
      <c r="C187" s="137" t="s">
        <v>10222</v>
      </c>
      <c r="D187" s="138" t="s">
        <v>10223</v>
      </c>
      <c r="E187" s="138" t="s">
        <v>9220</v>
      </c>
      <c r="F187" s="138" t="s">
        <v>9220</v>
      </c>
      <c r="G187" s="138" t="s">
        <v>9032</v>
      </c>
      <c r="H187" s="138" t="s">
        <v>10224</v>
      </c>
    </row>
    <row r="188" spans="1:8" ht="14.25" customHeight="1" thickBot="1" x14ac:dyDescent="0.25">
      <c r="A188" s="136">
        <v>550</v>
      </c>
      <c r="B188" s="133" t="s">
        <v>340</v>
      </c>
      <c r="C188" s="137" t="s">
        <v>10217</v>
      </c>
      <c r="D188" s="138" t="s">
        <v>10218</v>
      </c>
      <c r="E188" s="138" t="s">
        <v>9271</v>
      </c>
      <c r="F188" s="138" t="s">
        <v>9272</v>
      </c>
      <c r="G188" s="138" t="s">
        <v>8972</v>
      </c>
      <c r="H188" s="138"/>
    </row>
    <row r="189" spans="1:8" ht="14.25" customHeight="1" thickBot="1" x14ac:dyDescent="0.25">
      <c r="A189" s="136">
        <v>556</v>
      </c>
      <c r="B189" s="133" t="s">
        <v>664</v>
      </c>
      <c r="C189" s="137" t="s">
        <v>10213</v>
      </c>
      <c r="D189" s="138" t="s">
        <v>10214</v>
      </c>
      <c r="E189" s="138" t="s">
        <v>10215</v>
      </c>
      <c r="F189" s="138" t="s">
        <v>8859</v>
      </c>
      <c r="G189" s="138" t="s">
        <v>8860</v>
      </c>
      <c r="H189" s="138" t="s">
        <v>10216</v>
      </c>
    </row>
    <row r="190" spans="1:8" ht="14.25" customHeight="1" thickBot="1" x14ac:dyDescent="0.25">
      <c r="A190" s="136">
        <v>557</v>
      </c>
      <c r="B190" s="133" t="s">
        <v>341</v>
      </c>
      <c r="C190" s="137" t="s">
        <v>10209</v>
      </c>
      <c r="D190" s="138" t="s">
        <v>10210</v>
      </c>
      <c r="E190" s="138" t="s">
        <v>10211</v>
      </c>
      <c r="F190" s="138" t="s">
        <v>8896</v>
      </c>
      <c r="G190" s="138" t="s">
        <v>8897</v>
      </c>
      <c r="H190" s="138" t="s">
        <v>10212</v>
      </c>
    </row>
    <row r="191" spans="1:8" ht="14.25" customHeight="1" thickBot="1" x14ac:dyDescent="0.25">
      <c r="A191" s="136">
        <v>558</v>
      </c>
      <c r="B191" s="133" t="s">
        <v>342</v>
      </c>
      <c r="C191" s="137" t="s">
        <v>10206</v>
      </c>
      <c r="D191" s="138" t="s">
        <v>10207</v>
      </c>
      <c r="E191" s="138" t="s">
        <v>9515</v>
      </c>
      <c r="F191" s="138" t="s">
        <v>8912</v>
      </c>
      <c r="G191" s="138" t="s">
        <v>8913</v>
      </c>
      <c r="H191" s="138" t="s">
        <v>10208</v>
      </c>
    </row>
    <row r="192" spans="1:8" ht="14.25" customHeight="1" thickBot="1" x14ac:dyDescent="0.25">
      <c r="A192" s="136">
        <v>559</v>
      </c>
      <c r="B192" s="133" t="s">
        <v>343</v>
      </c>
      <c r="C192" s="137" t="s">
        <v>10202</v>
      </c>
      <c r="D192" s="138" t="s">
        <v>10203</v>
      </c>
      <c r="E192" s="138" t="s">
        <v>10204</v>
      </c>
      <c r="F192" s="138" t="s">
        <v>8912</v>
      </c>
      <c r="G192" s="138" t="s">
        <v>8913</v>
      </c>
      <c r="H192" s="138" t="s">
        <v>10205</v>
      </c>
    </row>
    <row r="193" spans="1:8" ht="14.25" customHeight="1" thickBot="1" x14ac:dyDescent="0.25">
      <c r="A193" s="136">
        <v>561</v>
      </c>
      <c r="B193" s="133" t="s">
        <v>344</v>
      </c>
      <c r="C193" s="137" t="s">
        <v>10199</v>
      </c>
      <c r="D193" s="138" t="s">
        <v>10200</v>
      </c>
      <c r="E193" s="138" t="s">
        <v>9693</v>
      </c>
      <c r="F193" s="138" t="s">
        <v>9201</v>
      </c>
      <c r="G193" s="138" t="s">
        <v>9202</v>
      </c>
      <c r="H193" s="138" t="s">
        <v>10201</v>
      </c>
    </row>
    <row r="194" spans="1:8" ht="14.25" customHeight="1" thickBot="1" x14ac:dyDescent="0.25">
      <c r="A194" s="136">
        <v>567</v>
      </c>
      <c r="B194" s="133" t="s">
        <v>345</v>
      </c>
      <c r="C194" s="137" t="s">
        <v>10195</v>
      </c>
      <c r="D194" s="138" t="s">
        <v>10196</v>
      </c>
      <c r="E194" s="138" t="s">
        <v>10197</v>
      </c>
      <c r="F194" s="138" t="s">
        <v>9055</v>
      </c>
      <c r="G194" s="138" t="s">
        <v>8947</v>
      </c>
      <c r="H194" s="138" t="s">
        <v>10198</v>
      </c>
    </row>
    <row r="195" spans="1:8" ht="14.25" customHeight="1" thickBot="1" x14ac:dyDescent="0.25">
      <c r="A195" s="136">
        <v>572</v>
      </c>
      <c r="B195" s="133" t="s">
        <v>346</v>
      </c>
      <c r="C195" s="137" t="s">
        <v>10192</v>
      </c>
      <c r="D195" s="138" t="s">
        <v>10193</v>
      </c>
      <c r="E195" s="138" t="s">
        <v>9633</v>
      </c>
      <c r="F195" s="138" t="s">
        <v>8902</v>
      </c>
      <c r="G195" s="138" t="s">
        <v>8903</v>
      </c>
      <c r="H195" s="138" t="s">
        <v>10194</v>
      </c>
    </row>
    <row r="196" spans="1:8" ht="14.25" customHeight="1" thickBot="1" x14ac:dyDescent="0.25">
      <c r="A196" s="136">
        <v>574</v>
      </c>
      <c r="B196" s="133" t="s">
        <v>347</v>
      </c>
      <c r="C196" s="137" t="s">
        <v>10189</v>
      </c>
      <c r="D196" s="138" t="s">
        <v>10190</v>
      </c>
      <c r="E196" s="138" t="s">
        <v>9079</v>
      </c>
      <c r="F196" s="138" t="s">
        <v>9080</v>
      </c>
      <c r="G196" s="138" t="s">
        <v>9081</v>
      </c>
      <c r="H196" s="138" t="s">
        <v>10191</v>
      </c>
    </row>
    <row r="197" spans="1:8" ht="14.25" customHeight="1" thickBot="1" x14ac:dyDescent="0.25">
      <c r="A197" s="136">
        <v>575</v>
      </c>
      <c r="B197" s="133" t="s">
        <v>781</v>
      </c>
      <c r="C197" s="137" t="s">
        <v>10186</v>
      </c>
      <c r="D197" s="138" t="s">
        <v>10187</v>
      </c>
      <c r="E197" s="138" t="s">
        <v>10188</v>
      </c>
      <c r="F197" s="138" t="s">
        <v>8958</v>
      </c>
      <c r="G197" s="138" t="s">
        <v>8860</v>
      </c>
      <c r="H197" s="138" t="s">
        <v>9162</v>
      </c>
    </row>
    <row r="198" spans="1:8" ht="14.25" customHeight="1" thickBot="1" x14ac:dyDescent="0.25">
      <c r="A198" s="136">
        <v>577</v>
      </c>
      <c r="B198" s="133" t="s">
        <v>348</v>
      </c>
      <c r="C198" s="137" t="s">
        <v>10182</v>
      </c>
      <c r="D198" s="138" t="s">
        <v>10183</v>
      </c>
      <c r="E198" s="138" t="s">
        <v>10184</v>
      </c>
      <c r="F198" s="138" t="s">
        <v>9220</v>
      </c>
      <c r="G198" s="138" t="s">
        <v>9032</v>
      </c>
      <c r="H198" s="138" t="s">
        <v>10185</v>
      </c>
    </row>
    <row r="199" spans="1:8" ht="14.25" customHeight="1" thickBot="1" x14ac:dyDescent="0.25">
      <c r="A199" s="136">
        <v>578</v>
      </c>
      <c r="B199" s="133" t="s">
        <v>349</v>
      </c>
      <c r="C199" s="137" t="s">
        <v>10179</v>
      </c>
      <c r="D199" s="138" t="s">
        <v>10180</v>
      </c>
      <c r="E199" s="138"/>
      <c r="F199" s="138" t="s">
        <v>9220</v>
      </c>
      <c r="G199" s="138" t="s">
        <v>9032</v>
      </c>
      <c r="H199" s="138" t="s">
        <v>10181</v>
      </c>
    </row>
    <row r="200" spans="1:8" ht="14.25" customHeight="1" thickBot="1" x14ac:dyDescent="0.25">
      <c r="A200" s="136">
        <v>580</v>
      </c>
      <c r="B200" s="133" t="s">
        <v>350</v>
      </c>
      <c r="C200" s="137" t="s">
        <v>10176</v>
      </c>
      <c r="D200" s="138" t="s">
        <v>10177</v>
      </c>
      <c r="E200" s="138" t="s">
        <v>9047</v>
      </c>
      <c r="F200" s="138" t="s">
        <v>8876</v>
      </c>
      <c r="G200" s="138" t="s">
        <v>8877</v>
      </c>
      <c r="H200" s="138" t="s">
        <v>10178</v>
      </c>
    </row>
    <row r="201" spans="1:8" ht="14.25" customHeight="1" thickBot="1" x14ac:dyDescent="0.25">
      <c r="A201" s="136">
        <v>583</v>
      </c>
      <c r="B201" s="133" t="s">
        <v>351</v>
      </c>
      <c r="C201" s="137" t="s">
        <v>10172</v>
      </c>
      <c r="D201" s="138" t="s">
        <v>10173</v>
      </c>
      <c r="E201" s="138" t="s">
        <v>10174</v>
      </c>
      <c r="F201" s="138" t="s">
        <v>9165</v>
      </c>
      <c r="G201" s="138" t="s">
        <v>8860</v>
      </c>
      <c r="H201" s="138" t="s">
        <v>10175</v>
      </c>
    </row>
    <row r="202" spans="1:8" ht="14.25" customHeight="1" thickBot="1" x14ac:dyDescent="0.25">
      <c r="A202" s="136">
        <v>584</v>
      </c>
      <c r="B202" s="133" t="s">
        <v>811</v>
      </c>
      <c r="C202" s="137"/>
      <c r="D202" s="138" t="s">
        <v>10169</v>
      </c>
      <c r="E202" s="138" t="s">
        <v>10170</v>
      </c>
      <c r="F202" s="138" t="s">
        <v>9165</v>
      </c>
      <c r="G202" s="138" t="s">
        <v>8860</v>
      </c>
      <c r="H202" s="138" t="s">
        <v>10171</v>
      </c>
    </row>
    <row r="203" spans="1:8" ht="14.25" customHeight="1" thickBot="1" x14ac:dyDescent="0.25">
      <c r="A203" s="136">
        <v>585</v>
      </c>
      <c r="B203" s="133" t="s">
        <v>352</v>
      </c>
      <c r="C203" s="137" t="s">
        <v>10165</v>
      </c>
      <c r="D203" s="138" t="s">
        <v>10166</v>
      </c>
      <c r="E203" s="138" t="s">
        <v>10167</v>
      </c>
      <c r="F203" s="138" t="s">
        <v>9182</v>
      </c>
      <c r="G203" s="138" t="s">
        <v>8860</v>
      </c>
      <c r="H203" s="138" t="s">
        <v>10168</v>
      </c>
    </row>
    <row r="204" spans="1:8" ht="14.25" customHeight="1" thickBot="1" x14ac:dyDescent="0.25">
      <c r="A204" s="136">
        <v>586</v>
      </c>
      <c r="B204" s="133" t="s">
        <v>857</v>
      </c>
      <c r="C204" s="137" t="s">
        <v>10161</v>
      </c>
      <c r="D204" s="138" t="s">
        <v>10162</v>
      </c>
      <c r="E204" s="138" t="s">
        <v>10163</v>
      </c>
      <c r="F204" s="138" t="s">
        <v>9165</v>
      </c>
      <c r="G204" s="138" t="s">
        <v>8860</v>
      </c>
      <c r="H204" s="138" t="s">
        <v>10164</v>
      </c>
    </row>
    <row r="205" spans="1:8" ht="14.25" customHeight="1" thickBot="1" x14ac:dyDescent="0.25">
      <c r="A205" s="136">
        <v>594</v>
      </c>
      <c r="B205" s="133" t="s">
        <v>863</v>
      </c>
      <c r="C205" s="137" t="s">
        <v>10157</v>
      </c>
      <c r="D205" s="138" t="s">
        <v>10158</v>
      </c>
      <c r="E205" s="138" t="s">
        <v>10159</v>
      </c>
      <c r="F205" s="138" t="s">
        <v>8896</v>
      </c>
      <c r="G205" s="138" t="s">
        <v>8897</v>
      </c>
      <c r="H205" s="138" t="s">
        <v>10160</v>
      </c>
    </row>
    <row r="206" spans="1:8" ht="14.25" customHeight="1" thickBot="1" x14ac:dyDescent="0.25">
      <c r="A206" s="136">
        <v>598</v>
      </c>
      <c r="B206" s="133" t="s">
        <v>354</v>
      </c>
      <c r="C206" s="137"/>
      <c r="D206" s="138" t="s">
        <v>10155</v>
      </c>
      <c r="E206" s="138" t="s">
        <v>8958</v>
      </c>
      <c r="F206" s="138" t="s">
        <v>8958</v>
      </c>
      <c r="G206" s="138" t="s">
        <v>8860</v>
      </c>
      <c r="H206" s="138" t="s">
        <v>10156</v>
      </c>
    </row>
    <row r="207" spans="1:8" ht="14.25" customHeight="1" thickBot="1" x14ac:dyDescent="0.25">
      <c r="A207" s="136">
        <v>600</v>
      </c>
      <c r="B207" s="133" t="s">
        <v>355</v>
      </c>
      <c r="C207" s="137" t="s">
        <v>10151</v>
      </c>
      <c r="D207" s="138" t="s">
        <v>10152</v>
      </c>
      <c r="E207" s="138" t="s">
        <v>10153</v>
      </c>
      <c r="F207" s="138" t="s">
        <v>8912</v>
      </c>
      <c r="G207" s="138" t="s">
        <v>8913</v>
      </c>
      <c r="H207" s="138" t="s">
        <v>10154</v>
      </c>
    </row>
    <row r="208" spans="1:8" ht="14.25" customHeight="1" thickBot="1" x14ac:dyDescent="0.25">
      <c r="A208" s="136">
        <v>603</v>
      </c>
      <c r="B208" s="133" t="s">
        <v>356</v>
      </c>
      <c r="C208" s="137" t="s">
        <v>10148</v>
      </c>
      <c r="D208" s="138" t="s">
        <v>10149</v>
      </c>
      <c r="E208" s="138" t="s">
        <v>9282</v>
      </c>
      <c r="F208" s="138" t="s">
        <v>9201</v>
      </c>
      <c r="G208" s="138" t="s">
        <v>9202</v>
      </c>
      <c r="H208" s="138" t="s">
        <v>10150</v>
      </c>
    </row>
    <row r="209" spans="1:8" ht="14.25" customHeight="1" thickBot="1" x14ac:dyDescent="0.25">
      <c r="A209" s="136">
        <v>614</v>
      </c>
      <c r="B209" s="133" t="s">
        <v>357</v>
      </c>
      <c r="C209" s="137" t="s">
        <v>10144</v>
      </c>
      <c r="D209" s="138" t="s">
        <v>10145</v>
      </c>
      <c r="E209" s="138" t="s">
        <v>10146</v>
      </c>
      <c r="F209" s="138" t="s">
        <v>9989</v>
      </c>
      <c r="G209" s="138" t="s">
        <v>8891</v>
      </c>
      <c r="H209" s="138" t="s">
        <v>10147</v>
      </c>
    </row>
    <row r="210" spans="1:8" ht="14.25" customHeight="1" thickBot="1" x14ac:dyDescent="0.25">
      <c r="A210" s="136">
        <v>615</v>
      </c>
      <c r="B210" s="133" t="s">
        <v>358</v>
      </c>
      <c r="C210" s="137" t="s">
        <v>10140</v>
      </c>
      <c r="D210" s="138" t="s">
        <v>10141</v>
      </c>
      <c r="E210" s="138" t="s">
        <v>10142</v>
      </c>
      <c r="F210" s="138" t="s">
        <v>8942</v>
      </c>
      <c r="G210" s="138" t="s">
        <v>8877</v>
      </c>
      <c r="H210" s="138" t="s">
        <v>10143</v>
      </c>
    </row>
    <row r="211" spans="1:8" ht="14.25" customHeight="1" thickBot="1" x14ac:dyDescent="0.25">
      <c r="A211" s="136">
        <v>616</v>
      </c>
      <c r="B211" s="133" t="s">
        <v>359</v>
      </c>
      <c r="C211" s="137" t="s">
        <v>10138</v>
      </c>
      <c r="D211" s="138" t="s">
        <v>10139</v>
      </c>
      <c r="E211" s="138" t="s">
        <v>9059</v>
      </c>
      <c r="F211" s="138" t="s">
        <v>8962</v>
      </c>
      <c r="G211" s="138" t="s">
        <v>8877</v>
      </c>
      <c r="H211" s="138" t="s">
        <v>9060</v>
      </c>
    </row>
    <row r="212" spans="1:8" ht="14.25" customHeight="1" thickBot="1" x14ac:dyDescent="0.25">
      <c r="A212" s="136">
        <v>618</v>
      </c>
      <c r="B212" s="133" t="s">
        <v>759</v>
      </c>
      <c r="C212" s="137"/>
      <c r="D212" s="138" t="s">
        <v>10135</v>
      </c>
      <c r="E212" s="138" t="s">
        <v>10136</v>
      </c>
      <c r="F212" s="138" t="s">
        <v>9493</v>
      </c>
      <c r="G212" s="138" t="s">
        <v>8877</v>
      </c>
      <c r="H212" s="138" t="s">
        <v>10137</v>
      </c>
    </row>
    <row r="213" spans="1:8" ht="14.25" customHeight="1" thickBot="1" x14ac:dyDescent="0.25">
      <c r="A213" s="136">
        <v>625</v>
      </c>
      <c r="B213" s="133" t="s">
        <v>758</v>
      </c>
      <c r="C213" s="137"/>
      <c r="D213" s="138" t="s">
        <v>10133</v>
      </c>
      <c r="E213" s="138"/>
      <c r="F213" s="138" t="s">
        <v>8977</v>
      </c>
      <c r="G213" s="138" t="s">
        <v>8903</v>
      </c>
      <c r="H213" s="138" t="s">
        <v>10134</v>
      </c>
    </row>
    <row r="214" spans="1:8" ht="14.25" customHeight="1" thickBot="1" x14ac:dyDescent="0.25">
      <c r="A214" s="136">
        <v>626</v>
      </c>
      <c r="B214" s="133" t="s">
        <v>360</v>
      </c>
      <c r="C214" s="137" t="s">
        <v>10129</v>
      </c>
      <c r="D214" s="138" t="s">
        <v>10130</v>
      </c>
      <c r="E214" s="138" t="s">
        <v>10131</v>
      </c>
      <c r="F214" s="138" t="s">
        <v>8966</v>
      </c>
      <c r="G214" s="138" t="s">
        <v>8877</v>
      </c>
      <c r="H214" s="138" t="s">
        <v>10132</v>
      </c>
    </row>
    <row r="215" spans="1:8" ht="14.25" customHeight="1" thickBot="1" x14ac:dyDescent="0.25">
      <c r="A215" s="136">
        <v>629</v>
      </c>
      <c r="B215" s="133" t="s">
        <v>361</v>
      </c>
      <c r="C215" s="137" t="s">
        <v>10125</v>
      </c>
      <c r="D215" s="138" t="s">
        <v>10126</v>
      </c>
      <c r="E215" s="138" t="s">
        <v>10127</v>
      </c>
      <c r="F215" s="138" t="s">
        <v>9201</v>
      </c>
      <c r="G215" s="138" t="s">
        <v>9202</v>
      </c>
      <c r="H215" s="138" t="s">
        <v>10128</v>
      </c>
    </row>
    <row r="216" spans="1:8" ht="14.25" customHeight="1" thickBot="1" x14ac:dyDescent="0.25">
      <c r="A216" s="136">
        <v>630</v>
      </c>
      <c r="B216" s="133" t="s">
        <v>362</v>
      </c>
      <c r="C216" s="137"/>
      <c r="D216" s="138" t="s">
        <v>10122</v>
      </c>
      <c r="E216" s="138" t="s">
        <v>10123</v>
      </c>
      <c r="F216" s="138" t="s">
        <v>9182</v>
      </c>
      <c r="G216" s="138" t="s">
        <v>8860</v>
      </c>
      <c r="H216" s="138" t="s">
        <v>10124</v>
      </c>
    </row>
    <row r="217" spans="1:8" ht="14.25" customHeight="1" thickBot="1" x14ac:dyDescent="0.25">
      <c r="A217" s="136">
        <v>632</v>
      </c>
      <c r="B217" s="133" t="s">
        <v>836</v>
      </c>
      <c r="C217" s="137" t="s">
        <v>10118</v>
      </c>
      <c r="D217" s="138" t="s">
        <v>10119</v>
      </c>
      <c r="E217" s="138" t="s">
        <v>10120</v>
      </c>
      <c r="F217" s="138" t="s">
        <v>9220</v>
      </c>
      <c r="G217" s="138" t="s">
        <v>9032</v>
      </c>
      <c r="H217" s="138" t="s">
        <v>10121</v>
      </c>
    </row>
    <row r="218" spans="1:8" ht="14.25" customHeight="1" thickBot="1" x14ac:dyDescent="0.25">
      <c r="A218" s="136">
        <v>634</v>
      </c>
      <c r="B218" s="133" t="s">
        <v>363</v>
      </c>
      <c r="C218" s="137" t="s">
        <v>10114</v>
      </c>
      <c r="D218" s="138" t="s">
        <v>10115</v>
      </c>
      <c r="E218" s="138" t="s">
        <v>10116</v>
      </c>
      <c r="F218" s="138" t="s">
        <v>8902</v>
      </c>
      <c r="G218" s="138" t="s">
        <v>8903</v>
      </c>
      <c r="H218" s="138" t="s">
        <v>10117</v>
      </c>
    </row>
    <row r="219" spans="1:8" ht="14.25" customHeight="1" thickBot="1" x14ac:dyDescent="0.25">
      <c r="A219" s="136">
        <v>635</v>
      </c>
      <c r="B219" s="133" t="s">
        <v>364</v>
      </c>
      <c r="C219" s="137" t="s">
        <v>10110</v>
      </c>
      <c r="D219" s="138" t="s">
        <v>10111</v>
      </c>
      <c r="E219" s="138" t="s">
        <v>10112</v>
      </c>
      <c r="F219" s="138" t="s">
        <v>8902</v>
      </c>
      <c r="G219" s="138" t="s">
        <v>8903</v>
      </c>
      <c r="H219" s="138" t="s">
        <v>10113</v>
      </c>
    </row>
    <row r="220" spans="1:8" ht="14.25" customHeight="1" thickBot="1" x14ac:dyDescent="0.25">
      <c r="A220" s="136">
        <v>636</v>
      </c>
      <c r="B220" s="133" t="s">
        <v>365</v>
      </c>
      <c r="C220" s="137" t="s">
        <v>10106</v>
      </c>
      <c r="D220" s="138" t="s">
        <v>10107</v>
      </c>
      <c r="E220" s="138" t="s">
        <v>10108</v>
      </c>
      <c r="F220" s="138" t="s">
        <v>8902</v>
      </c>
      <c r="G220" s="138" t="s">
        <v>8903</v>
      </c>
      <c r="H220" s="138" t="s">
        <v>10109</v>
      </c>
    </row>
    <row r="221" spans="1:8" ht="14.25" customHeight="1" thickBot="1" x14ac:dyDescent="0.25">
      <c r="A221" s="136">
        <v>637</v>
      </c>
      <c r="B221" s="133" t="s">
        <v>366</v>
      </c>
      <c r="C221" s="137" t="s">
        <v>10103</v>
      </c>
      <c r="D221" s="138" t="s">
        <v>10104</v>
      </c>
      <c r="E221" s="138" t="s">
        <v>9633</v>
      </c>
      <c r="F221" s="138" t="s">
        <v>8902</v>
      </c>
      <c r="G221" s="138" t="s">
        <v>8903</v>
      </c>
      <c r="H221" s="138" t="s">
        <v>10105</v>
      </c>
    </row>
    <row r="222" spans="1:8" ht="14.25" customHeight="1" thickBot="1" x14ac:dyDescent="0.25">
      <c r="A222" s="136">
        <v>641</v>
      </c>
      <c r="B222" s="133" t="s">
        <v>367</v>
      </c>
      <c r="C222" s="137" t="s">
        <v>10099</v>
      </c>
      <c r="D222" s="138" t="s">
        <v>10100</v>
      </c>
      <c r="E222" s="138" t="s">
        <v>10101</v>
      </c>
      <c r="F222" s="138" t="s">
        <v>8946</v>
      </c>
      <c r="G222" s="138" t="s">
        <v>8947</v>
      </c>
      <c r="H222" s="138" t="s">
        <v>10102</v>
      </c>
    </row>
    <row r="223" spans="1:8" ht="14.25" customHeight="1" thickBot="1" x14ac:dyDescent="0.25">
      <c r="A223" s="136">
        <v>642</v>
      </c>
      <c r="B223" s="133" t="s">
        <v>368</v>
      </c>
      <c r="C223" s="137" t="s">
        <v>10097</v>
      </c>
      <c r="D223" s="138" t="s">
        <v>10098</v>
      </c>
      <c r="E223" s="138" t="s">
        <v>9043</v>
      </c>
      <c r="F223" s="138" t="s">
        <v>9043</v>
      </c>
      <c r="G223" s="138" t="s">
        <v>8937</v>
      </c>
      <c r="H223" s="138" t="s">
        <v>9044</v>
      </c>
    </row>
    <row r="224" spans="1:8" ht="14.25" customHeight="1" thickBot="1" x14ac:dyDescent="0.25">
      <c r="A224" s="136">
        <v>643</v>
      </c>
      <c r="B224" s="133" t="s">
        <v>655</v>
      </c>
      <c r="C224" s="137" t="s">
        <v>10093</v>
      </c>
      <c r="D224" s="138" t="s">
        <v>10094</v>
      </c>
      <c r="E224" s="138" t="s">
        <v>10095</v>
      </c>
      <c r="F224" s="138" t="s">
        <v>8958</v>
      </c>
      <c r="G224" s="138" t="s">
        <v>8860</v>
      </c>
      <c r="H224" s="138" t="s">
        <v>10096</v>
      </c>
    </row>
    <row r="225" spans="1:8" ht="14.25" customHeight="1" thickBot="1" x14ac:dyDescent="0.25">
      <c r="A225" s="136">
        <v>647</v>
      </c>
      <c r="B225" s="133" t="s">
        <v>370</v>
      </c>
      <c r="C225" s="137"/>
      <c r="D225" s="138" t="s">
        <v>9237</v>
      </c>
      <c r="E225" s="138"/>
      <c r="F225" s="138" t="s">
        <v>9371</v>
      </c>
      <c r="G225" s="138" t="s">
        <v>8947</v>
      </c>
      <c r="H225" s="138"/>
    </row>
    <row r="226" spans="1:8" ht="14.25" customHeight="1" thickBot="1" x14ac:dyDescent="0.25">
      <c r="A226" s="136">
        <v>650</v>
      </c>
      <c r="B226" s="133" t="s">
        <v>371</v>
      </c>
      <c r="C226" s="137" t="s">
        <v>10086</v>
      </c>
      <c r="D226" s="138" t="s">
        <v>10087</v>
      </c>
      <c r="E226" s="138" t="s">
        <v>10088</v>
      </c>
      <c r="F226" s="138" t="s">
        <v>8912</v>
      </c>
      <c r="G226" s="138" t="s">
        <v>8913</v>
      </c>
      <c r="H226" s="138" t="s">
        <v>10089</v>
      </c>
    </row>
    <row r="227" spans="1:8" ht="14.25" customHeight="1" thickBot="1" x14ac:dyDescent="0.25">
      <c r="A227" s="136">
        <v>652</v>
      </c>
      <c r="B227" s="133" t="s">
        <v>372</v>
      </c>
      <c r="C227" s="137" t="s">
        <v>10083</v>
      </c>
      <c r="D227" s="138" t="s">
        <v>10084</v>
      </c>
      <c r="E227" s="138" t="s">
        <v>9989</v>
      </c>
      <c r="F227" s="138" t="s">
        <v>9989</v>
      </c>
      <c r="G227" s="138" t="s">
        <v>8891</v>
      </c>
      <c r="H227" s="138" t="s">
        <v>10085</v>
      </c>
    </row>
    <row r="228" spans="1:8" ht="14.25" customHeight="1" thickBot="1" x14ac:dyDescent="0.25">
      <c r="A228" s="136">
        <v>653</v>
      </c>
      <c r="B228" s="133" t="s">
        <v>373</v>
      </c>
      <c r="C228" s="137" t="s">
        <v>10080</v>
      </c>
      <c r="D228" s="138" t="s">
        <v>10081</v>
      </c>
      <c r="E228" s="138" t="s">
        <v>8901</v>
      </c>
      <c r="F228" s="138" t="s">
        <v>8902</v>
      </c>
      <c r="G228" s="138" t="s">
        <v>8903</v>
      </c>
      <c r="H228" s="138" t="s">
        <v>10082</v>
      </c>
    </row>
    <row r="229" spans="1:8" ht="14.25" customHeight="1" thickBot="1" x14ac:dyDescent="0.25">
      <c r="A229" s="136">
        <v>655</v>
      </c>
      <c r="B229" s="133" t="s">
        <v>374</v>
      </c>
      <c r="C229" s="137" t="s">
        <v>10077</v>
      </c>
      <c r="D229" s="138" t="s">
        <v>10078</v>
      </c>
      <c r="E229" s="138" t="s">
        <v>9570</v>
      </c>
      <c r="F229" s="138" t="s">
        <v>9182</v>
      </c>
      <c r="G229" s="138" t="s">
        <v>8860</v>
      </c>
      <c r="H229" s="138" t="s">
        <v>10079</v>
      </c>
    </row>
    <row r="230" spans="1:8" ht="14.25" customHeight="1" thickBot="1" x14ac:dyDescent="0.25">
      <c r="A230" s="136">
        <v>660</v>
      </c>
      <c r="B230" s="133" t="s">
        <v>736</v>
      </c>
      <c r="C230" s="137" t="s">
        <v>10075</v>
      </c>
      <c r="D230" s="138" t="s">
        <v>10076</v>
      </c>
      <c r="E230" s="138" t="s">
        <v>9583</v>
      </c>
      <c r="F230" s="138" t="s">
        <v>9583</v>
      </c>
      <c r="G230" s="138" t="s">
        <v>8877</v>
      </c>
      <c r="H230" s="138" t="s">
        <v>9162</v>
      </c>
    </row>
    <row r="231" spans="1:8" ht="14.25" customHeight="1" thickBot="1" x14ac:dyDescent="0.25">
      <c r="A231" s="136">
        <v>664</v>
      </c>
      <c r="B231" s="133" t="s">
        <v>676</v>
      </c>
      <c r="C231" s="137"/>
      <c r="D231" s="138" t="s">
        <v>10072</v>
      </c>
      <c r="E231" s="138" t="s">
        <v>10073</v>
      </c>
      <c r="F231" s="138" t="s">
        <v>8946</v>
      </c>
      <c r="G231" s="138" t="s">
        <v>8947</v>
      </c>
      <c r="H231" s="138" t="s">
        <v>10074</v>
      </c>
    </row>
    <row r="232" spans="1:8" ht="14.25" customHeight="1" thickBot="1" x14ac:dyDescent="0.25">
      <c r="A232" s="136">
        <v>667</v>
      </c>
      <c r="B232" s="133" t="s">
        <v>796</v>
      </c>
      <c r="C232" s="137"/>
      <c r="D232" s="138" t="s">
        <v>10069</v>
      </c>
      <c r="E232" s="138" t="s">
        <v>10070</v>
      </c>
      <c r="F232" s="138" t="s">
        <v>8907</v>
      </c>
      <c r="G232" s="138" t="s">
        <v>8897</v>
      </c>
      <c r="H232" s="138" t="s">
        <v>10071</v>
      </c>
    </row>
    <row r="233" spans="1:8" ht="14.25" customHeight="1" thickBot="1" x14ac:dyDescent="0.25">
      <c r="A233" s="136">
        <v>668</v>
      </c>
      <c r="B233" s="133" t="s">
        <v>8815</v>
      </c>
      <c r="C233" s="137" t="s">
        <v>10065</v>
      </c>
      <c r="D233" s="138" t="s">
        <v>10066</v>
      </c>
      <c r="E233" s="138" t="s">
        <v>10067</v>
      </c>
      <c r="F233" s="138" t="s">
        <v>8907</v>
      </c>
      <c r="G233" s="138" t="s">
        <v>8897</v>
      </c>
      <c r="H233" s="138" t="s">
        <v>10068</v>
      </c>
    </row>
    <row r="234" spans="1:8" ht="14.25" customHeight="1" thickBot="1" x14ac:dyDescent="0.25">
      <c r="A234" s="136">
        <v>669</v>
      </c>
      <c r="B234" s="133" t="s">
        <v>754</v>
      </c>
      <c r="C234" s="137"/>
      <c r="D234" s="138" t="s">
        <v>10062</v>
      </c>
      <c r="E234" s="138" t="s">
        <v>10063</v>
      </c>
      <c r="F234" s="138" t="s">
        <v>9220</v>
      </c>
      <c r="G234" s="138" t="s">
        <v>9032</v>
      </c>
      <c r="H234" s="138" t="s">
        <v>10064</v>
      </c>
    </row>
    <row r="235" spans="1:8" ht="14.25" customHeight="1" thickBot="1" x14ac:dyDescent="0.25">
      <c r="A235" s="136">
        <v>670</v>
      </c>
      <c r="B235" s="133" t="s">
        <v>860</v>
      </c>
      <c r="C235" s="137" t="s">
        <v>10060</v>
      </c>
      <c r="D235" s="138" t="s">
        <v>9237</v>
      </c>
      <c r="E235" s="138" t="s">
        <v>10061</v>
      </c>
      <c r="F235" s="138" t="s">
        <v>8966</v>
      </c>
      <c r="G235" s="138" t="s">
        <v>8877</v>
      </c>
      <c r="H235" s="138" t="s">
        <v>9162</v>
      </c>
    </row>
    <row r="236" spans="1:8" ht="14.25" customHeight="1" thickBot="1" x14ac:dyDescent="0.25">
      <c r="A236" s="136">
        <v>671</v>
      </c>
      <c r="B236" s="133" t="s">
        <v>375</v>
      </c>
      <c r="C236" s="137" t="s">
        <v>10056</v>
      </c>
      <c r="D236" s="138" t="s">
        <v>10057</v>
      </c>
      <c r="E236" s="138" t="s">
        <v>10058</v>
      </c>
      <c r="F236" s="138" t="s">
        <v>9201</v>
      </c>
      <c r="G236" s="138" t="s">
        <v>9202</v>
      </c>
      <c r="H236" s="138" t="s">
        <v>10059</v>
      </c>
    </row>
    <row r="237" spans="1:8" ht="14.25" customHeight="1" thickBot="1" x14ac:dyDescent="0.25">
      <c r="A237" s="136">
        <v>673</v>
      </c>
      <c r="B237" s="133" t="s">
        <v>376</v>
      </c>
      <c r="C237" s="137" t="s">
        <v>10052</v>
      </c>
      <c r="D237" s="138" t="s">
        <v>10053</v>
      </c>
      <c r="E237" s="138" t="s">
        <v>10054</v>
      </c>
      <c r="F237" s="138" t="s">
        <v>8912</v>
      </c>
      <c r="G237" s="138" t="s">
        <v>8913</v>
      </c>
      <c r="H237" s="138" t="s">
        <v>10055</v>
      </c>
    </row>
    <row r="238" spans="1:8" ht="14.25" customHeight="1" thickBot="1" x14ac:dyDescent="0.25">
      <c r="A238" s="136">
        <v>674</v>
      </c>
      <c r="B238" s="133" t="s">
        <v>377</v>
      </c>
      <c r="C238" s="137" t="s">
        <v>10048</v>
      </c>
      <c r="D238" s="138" t="s">
        <v>10049</v>
      </c>
      <c r="E238" s="138" t="s">
        <v>10050</v>
      </c>
      <c r="F238" s="138" t="s">
        <v>9201</v>
      </c>
      <c r="G238" s="138" t="s">
        <v>9202</v>
      </c>
      <c r="H238" s="138" t="s">
        <v>10051</v>
      </c>
    </row>
    <row r="239" spans="1:8" ht="14.25" customHeight="1" thickBot="1" x14ac:dyDescent="0.25">
      <c r="A239" s="136">
        <v>678</v>
      </c>
      <c r="B239" s="133" t="s">
        <v>378</v>
      </c>
      <c r="C239" s="137" t="s">
        <v>10044</v>
      </c>
      <c r="D239" s="138" t="s">
        <v>10045</v>
      </c>
      <c r="E239" s="138" t="s">
        <v>10046</v>
      </c>
      <c r="F239" s="138" t="s">
        <v>9043</v>
      </c>
      <c r="G239" s="138" t="s">
        <v>8937</v>
      </c>
      <c r="H239" s="138" t="s">
        <v>10047</v>
      </c>
    </row>
    <row r="240" spans="1:8" ht="14.25" customHeight="1" thickBot="1" x14ac:dyDescent="0.25">
      <c r="A240" s="136">
        <v>682</v>
      </c>
      <c r="B240" s="133" t="s">
        <v>379</v>
      </c>
      <c r="C240" s="137" t="s">
        <v>10040</v>
      </c>
      <c r="D240" s="138" t="s">
        <v>10041</v>
      </c>
      <c r="E240" s="138" t="s">
        <v>10042</v>
      </c>
      <c r="F240" s="138" t="s">
        <v>9055</v>
      </c>
      <c r="G240" s="138" t="s">
        <v>8947</v>
      </c>
      <c r="H240" s="138" t="s">
        <v>10043</v>
      </c>
    </row>
    <row r="241" spans="1:8" ht="14.25" customHeight="1" thickBot="1" x14ac:dyDescent="0.25">
      <c r="A241" s="136">
        <v>691</v>
      </c>
      <c r="B241" s="133" t="s">
        <v>380</v>
      </c>
      <c r="C241" s="137" t="s">
        <v>10037</v>
      </c>
      <c r="D241" s="138" t="s">
        <v>10038</v>
      </c>
      <c r="E241" s="138" t="s">
        <v>9673</v>
      </c>
      <c r="F241" s="138" t="s">
        <v>9493</v>
      </c>
      <c r="G241" s="138" t="s">
        <v>8877</v>
      </c>
      <c r="H241" s="138" t="s">
        <v>10039</v>
      </c>
    </row>
    <row r="242" spans="1:8" ht="14.25" customHeight="1" thickBot="1" x14ac:dyDescent="0.25">
      <c r="A242" s="136">
        <v>692</v>
      </c>
      <c r="B242" s="133" t="s">
        <v>893</v>
      </c>
      <c r="C242" s="137" t="s">
        <v>10034</v>
      </c>
      <c r="D242" s="138" t="s">
        <v>10035</v>
      </c>
      <c r="E242" s="138" t="s">
        <v>9493</v>
      </c>
      <c r="F242" s="138" t="s">
        <v>9493</v>
      </c>
      <c r="G242" s="138" t="s">
        <v>8877</v>
      </c>
      <c r="H242" s="138" t="s">
        <v>10036</v>
      </c>
    </row>
    <row r="243" spans="1:8" ht="14.25" customHeight="1" thickBot="1" x14ac:dyDescent="0.25">
      <c r="A243" s="136">
        <v>693</v>
      </c>
      <c r="B243" s="133" t="s">
        <v>381</v>
      </c>
      <c r="C243" s="137" t="s">
        <v>10030</v>
      </c>
      <c r="D243" s="138" t="s">
        <v>10031</v>
      </c>
      <c r="E243" s="138" t="s">
        <v>10032</v>
      </c>
      <c r="F243" s="138" t="s">
        <v>8859</v>
      </c>
      <c r="G243" s="138" t="s">
        <v>8860</v>
      </c>
      <c r="H243" s="138" t="s">
        <v>10033</v>
      </c>
    </row>
    <row r="244" spans="1:8" ht="14.25" customHeight="1" thickBot="1" x14ac:dyDescent="0.25">
      <c r="A244" s="136">
        <v>695</v>
      </c>
      <c r="B244" s="133" t="s">
        <v>382</v>
      </c>
      <c r="C244" s="137" t="s">
        <v>10026</v>
      </c>
      <c r="D244" s="138" t="s">
        <v>10027</v>
      </c>
      <c r="E244" s="138" t="s">
        <v>10028</v>
      </c>
      <c r="F244" s="138" t="s">
        <v>8946</v>
      </c>
      <c r="G244" s="138" t="s">
        <v>8947</v>
      </c>
      <c r="H244" s="138" t="s">
        <v>10029</v>
      </c>
    </row>
    <row r="245" spans="1:8" ht="14.25" customHeight="1" thickBot="1" x14ac:dyDescent="0.25">
      <c r="A245" s="136">
        <v>696</v>
      </c>
      <c r="B245" s="133" t="s">
        <v>383</v>
      </c>
      <c r="C245" s="137" t="s">
        <v>10023</v>
      </c>
      <c r="D245" s="138" t="s">
        <v>10024</v>
      </c>
      <c r="E245" s="138" t="s">
        <v>9847</v>
      </c>
      <c r="F245" s="138" t="s">
        <v>9847</v>
      </c>
      <c r="G245" s="138" t="s">
        <v>8891</v>
      </c>
      <c r="H245" s="138" t="s">
        <v>10025</v>
      </c>
    </row>
    <row r="246" spans="1:8" ht="14.25" customHeight="1" thickBot="1" x14ac:dyDescent="0.25">
      <c r="A246" s="136">
        <v>698</v>
      </c>
      <c r="B246" s="133" t="s">
        <v>385</v>
      </c>
      <c r="C246" s="137"/>
      <c r="D246" s="138" t="s">
        <v>10017</v>
      </c>
      <c r="E246" s="138" t="s">
        <v>10018</v>
      </c>
      <c r="F246" s="138" t="s">
        <v>8936</v>
      </c>
      <c r="G246" s="138" t="s">
        <v>8937</v>
      </c>
      <c r="H246" s="138"/>
    </row>
    <row r="247" spans="1:8" ht="14.25" customHeight="1" thickBot="1" x14ac:dyDescent="0.25">
      <c r="A247" s="136">
        <v>701</v>
      </c>
      <c r="B247" s="133" t="s">
        <v>386</v>
      </c>
      <c r="C247" s="137"/>
      <c r="D247" s="138" t="s">
        <v>10014</v>
      </c>
      <c r="E247" s="138" t="s">
        <v>10015</v>
      </c>
      <c r="F247" s="138" t="s">
        <v>9043</v>
      </c>
      <c r="G247" s="138" t="s">
        <v>8937</v>
      </c>
      <c r="H247" s="138" t="s">
        <v>10016</v>
      </c>
    </row>
    <row r="248" spans="1:8" ht="14.25" customHeight="1" thickBot="1" x14ac:dyDescent="0.25">
      <c r="A248" s="136">
        <v>702</v>
      </c>
      <c r="B248" s="133" t="s">
        <v>387</v>
      </c>
      <c r="C248" s="137"/>
      <c r="D248" s="138" t="s">
        <v>10011</v>
      </c>
      <c r="E248" s="138" t="s">
        <v>10012</v>
      </c>
      <c r="F248" s="138" t="s">
        <v>9246</v>
      </c>
      <c r="G248" s="138" t="s">
        <v>8947</v>
      </c>
      <c r="H248" s="138" t="s">
        <v>10013</v>
      </c>
    </row>
    <row r="249" spans="1:8" ht="14.25" customHeight="1" thickBot="1" x14ac:dyDescent="0.25">
      <c r="A249" s="136">
        <v>703</v>
      </c>
      <c r="B249" s="133" t="s">
        <v>388</v>
      </c>
      <c r="C249" s="137" t="s">
        <v>10008</v>
      </c>
      <c r="D249" s="138" t="s">
        <v>10009</v>
      </c>
      <c r="E249" s="138" t="s">
        <v>9246</v>
      </c>
      <c r="F249" s="138" t="s">
        <v>9246</v>
      </c>
      <c r="G249" s="138" t="s">
        <v>8947</v>
      </c>
      <c r="H249" s="138" t="s">
        <v>10010</v>
      </c>
    </row>
    <row r="250" spans="1:8" ht="14.25" customHeight="1" thickBot="1" x14ac:dyDescent="0.25">
      <c r="A250" s="136">
        <v>705</v>
      </c>
      <c r="B250" s="133" t="s">
        <v>389</v>
      </c>
      <c r="C250" s="137" t="s">
        <v>10004</v>
      </c>
      <c r="D250" s="138" t="s">
        <v>10005</v>
      </c>
      <c r="E250" s="138" t="s">
        <v>10006</v>
      </c>
      <c r="F250" s="138" t="s">
        <v>8902</v>
      </c>
      <c r="G250" s="138" t="s">
        <v>8903</v>
      </c>
      <c r="H250" s="138" t="s">
        <v>10007</v>
      </c>
    </row>
    <row r="251" spans="1:8" ht="14.25" customHeight="1" thickBot="1" x14ac:dyDescent="0.25">
      <c r="A251" s="136">
        <v>706</v>
      </c>
      <c r="B251" s="133" t="s">
        <v>764</v>
      </c>
      <c r="C251" s="137"/>
      <c r="D251" s="138" t="s">
        <v>10001</v>
      </c>
      <c r="E251" s="138" t="s">
        <v>10002</v>
      </c>
      <c r="F251" s="138" t="s">
        <v>8958</v>
      </c>
      <c r="G251" s="138" t="s">
        <v>8860</v>
      </c>
      <c r="H251" s="138" t="s">
        <v>10003</v>
      </c>
    </row>
    <row r="252" spans="1:8" ht="14.25" customHeight="1" thickBot="1" x14ac:dyDescent="0.25">
      <c r="A252" s="136">
        <v>710</v>
      </c>
      <c r="B252" s="133" t="s">
        <v>390</v>
      </c>
      <c r="C252" s="137" t="s">
        <v>9997</v>
      </c>
      <c r="D252" s="138" t="s">
        <v>9998</v>
      </c>
      <c r="E252" s="138" t="s">
        <v>9999</v>
      </c>
      <c r="F252" s="138" t="s">
        <v>8859</v>
      </c>
      <c r="G252" s="138" t="s">
        <v>8860</v>
      </c>
      <c r="H252" s="138" t="s">
        <v>10000</v>
      </c>
    </row>
    <row r="253" spans="1:8" ht="14.25" customHeight="1" thickBot="1" x14ac:dyDescent="0.25">
      <c r="A253" s="136">
        <v>711</v>
      </c>
      <c r="B253" s="133" t="s">
        <v>839</v>
      </c>
      <c r="C253" s="137" t="s">
        <v>9994</v>
      </c>
      <c r="D253" s="138" t="s">
        <v>9995</v>
      </c>
      <c r="E253" s="138" t="s">
        <v>8966</v>
      </c>
      <c r="F253" s="138" t="s">
        <v>8966</v>
      </c>
      <c r="G253" s="138" t="s">
        <v>8877</v>
      </c>
      <c r="H253" s="138" t="s">
        <v>9996</v>
      </c>
    </row>
    <row r="254" spans="1:8" ht="14.25" customHeight="1" thickBot="1" x14ac:dyDescent="0.25">
      <c r="A254" s="136">
        <v>712</v>
      </c>
      <c r="B254" s="133" t="s">
        <v>643</v>
      </c>
      <c r="C254" s="137" t="s">
        <v>9991</v>
      </c>
      <c r="D254" s="138" t="s">
        <v>9992</v>
      </c>
      <c r="E254" s="138" t="s">
        <v>9858</v>
      </c>
      <c r="F254" s="138" t="s">
        <v>8896</v>
      </c>
      <c r="G254" s="138" t="s">
        <v>8897</v>
      </c>
      <c r="H254" s="138" t="s">
        <v>9993</v>
      </c>
    </row>
    <row r="255" spans="1:8" ht="14.25" customHeight="1" thickBot="1" x14ac:dyDescent="0.25">
      <c r="A255" s="136">
        <v>713</v>
      </c>
      <c r="B255" s="133" t="s">
        <v>391</v>
      </c>
      <c r="C255" s="137" t="s">
        <v>9986</v>
      </c>
      <c r="D255" s="138" t="s">
        <v>9987</v>
      </c>
      <c r="E255" s="138" t="s">
        <v>9988</v>
      </c>
      <c r="F255" s="138" t="s">
        <v>9989</v>
      </c>
      <c r="G255" s="138" t="s">
        <v>8891</v>
      </c>
      <c r="H255" s="138" t="s">
        <v>9990</v>
      </c>
    </row>
    <row r="256" spans="1:8" ht="14.25" customHeight="1" thickBot="1" x14ac:dyDescent="0.25">
      <c r="A256" s="136">
        <v>715</v>
      </c>
      <c r="B256" s="133" t="s">
        <v>392</v>
      </c>
      <c r="C256" s="137" t="s">
        <v>9983</v>
      </c>
      <c r="D256" s="138" t="s">
        <v>9984</v>
      </c>
      <c r="E256" s="138" t="s">
        <v>8853</v>
      </c>
      <c r="F256" s="138" t="s">
        <v>8853</v>
      </c>
      <c r="G256" s="138" t="s">
        <v>8854</v>
      </c>
      <c r="H256" s="138" t="s">
        <v>9985</v>
      </c>
    </row>
    <row r="257" spans="1:8" ht="14.25" customHeight="1" thickBot="1" x14ac:dyDescent="0.25">
      <c r="A257" s="136">
        <v>721</v>
      </c>
      <c r="B257" s="133" t="s">
        <v>674</v>
      </c>
      <c r="C257" s="137"/>
      <c r="D257" s="138" t="s">
        <v>9981</v>
      </c>
      <c r="E257" s="138"/>
      <c r="F257" s="138" t="s">
        <v>9055</v>
      </c>
      <c r="G257" s="138" t="s">
        <v>8947</v>
      </c>
      <c r="H257" s="138" t="s">
        <v>9982</v>
      </c>
    </row>
    <row r="258" spans="1:8" ht="14.25" customHeight="1" thickBot="1" x14ac:dyDescent="0.25">
      <c r="A258" s="136">
        <v>724</v>
      </c>
      <c r="B258" s="133" t="s">
        <v>393</v>
      </c>
      <c r="C258" s="137"/>
      <c r="D258" s="138" t="s">
        <v>9978</v>
      </c>
      <c r="E258" s="138" t="s">
        <v>9979</v>
      </c>
      <c r="F258" s="138" t="s">
        <v>8853</v>
      </c>
      <c r="G258" s="138" t="s">
        <v>8854</v>
      </c>
      <c r="H258" s="138" t="s">
        <v>9980</v>
      </c>
    </row>
    <row r="259" spans="1:8" ht="14.25" customHeight="1" thickBot="1" x14ac:dyDescent="0.25">
      <c r="A259" s="136">
        <v>727</v>
      </c>
      <c r="B259" s="133" t="s">
        <v>626</v>
      </c>
      <c r="C259" s="137" t="s">
        <v>9975</v>
      </c>
      <c r="D259" s="138" t="s">
        <v>9976</v>
      </c>
      <c r="E259" s="138" t="s">
        <v>9562</v>
      </c>
      <c r="F259" s="138" t="s">
        <v>9563</v>
      </c>
      <c r="G259" s="138" t="s">
        <v>8972</v>
      </c>
      <c r="H259" s="138" t="s">
        <v>9977</v>
      </c>
    </row>
    <row r="260" spans="1:8" ht="14.25" customHeight="1" thickBot="1" x14ac:dyDescent="0.25">
      <c r="A260" s="136">
        <v>729</v>
      </c>
      <c r="B260" s="133" t="s">
        <v>394</v>
      </c>
      <c r="C260" s="137" t="s">
        <v>9971</v>
      </c>
      <c r="D260" s="138" t="s">
        <v>9972</v>
      </c>
      <c r="E260" s="138" t="s">
        <v>9973</v>
      </c>
      <c r="F260" s="138" t="s">
        <v>8902</v>
      </c>
      <c r="G260" s="138" t="s">
        <v>8903</v>
      </c>
      <c r="H260" s="138" t="s">
        <v>9974</v>
      </c>
    </row>
    <row r="261" spans="1:8" ht="14.25" customHeight="1" thickBot="1" x14ac:dyDescent="0.25">
      <c r="A261" s="136">
        <v>732</v>
      </c>
      <c r="B261" s="133" t="s">
        <v>396</v>
      </c>
      <c r="C261" s="137"/>
      <c r="D261" s="138" t="s">
        <v>9968</v>
      </c>
      <c r="E261" s="138" t="s">
        <v>9969</v>
      </c>
      <c r="F261" s="138" t="s">
        <v>9220</v>
      </c>
      <c r="G261" s="138" t="s">
        <v>9032</v>
      </c>
      <c r="H261" s="138" t="s">
        <v>9970</v>
      </c>
    </row>
    <row r="262" spans="1:8" ht="14.25" customHeight="1" thickBot="1" x14ac:dyDescent="0.25">
      <c r="A262" s="136">
        <v>735</v>
      </c>
      <c r="B262" s="133" t="s">
        <v>398</v>
      </c>
      <c r="C262" s="137"/>
      <c r="D262" s="138" t="s">
        <v>9964</v>
      </c>
      <c r="E262" s="138" t="s">
        <v>9354</v>
      </c>
      <c r="F262" s="138" t="s">
        <v>8977</v>
      </c>
      <c r="G262" s="138" t="s">
        <v>8903</v>
      </c>
      <c r="H262" s="138"/>
    </row>
    <row r="263" spans="1:8" ht="14.25" customHeight="1" thickBot="1" x14ac:dyDescent="0.25">
      <c r="A263" s="136">
        <v>736</v>
      </c>
      <c r="B263" s="133" t="s">
        <v>399</v>
      </c>
      <c r="C263" s="137" t="s">
        <v>9961</v>
      </c>
      <c r="D263" s="138" t="s">
        <v>9962</v>
      </c>
      <c r="E263" s="138" t="s">
        <v>9345</v>
      </c>
      <c r="F263" s="138" t="s">
        <v>8958</v>
      </c>
      <c r="G263" s="138" t="s">
        <v>8860</v>
      </c>
      <c r="H263" s="138" t="s">
        <v>9963</v>
      </c>
    </row>
    <row r="264" spans="1:8" ht="14.25" customHeight="1" thickBot="1" x14ac:dyDescent="0.25">
      <c r="A264" s="136">
        <v>737</v>
      </c>
      <c r="B264" s="133" t="s">
        <v>400</v>
      </c>
      <c r="C264" s="137"/>
      <c r="D264" s="138" t="s">
        <v>9958</v>
      </c>
      <c r="E264" s="138" t="s">
        <v>9959</v>
      </c>
      <c r="F264" s="138" t="s">
        <v>8962</v>
      </c>
      <c r="G264" s="138" t="s">
        <v>8877</v>
      </c>
      <c r="H264" s="138" t="s">
        <v>9960</v>
      </c>
    </row>
    <row r="265" spans="1:8" ht="14.25" customHeight="1" thickBot="1" x14ac:dyDescent="0.25">
      <c r="A265" s="136">
        <v>10001</v>
      </c>
      <c r="B265" s="133" t="s">
        <v>401</v>
      </c>
      <c r="C265" s="137"/>
      <c r="D265" s="138" t="s">
        <v>9955</v>
      </c>
      <c r="E265" s="138" t="s">
        <v>9956</v>
      </c>
      <c r="F265" s="138" t="s">
        <v>9583</v>
      </c>
      <c r="G265" s="138" t="s">
        <v>8877</v>
      </c>
      <c r="H265" s="138" t="s">
        <v>9957</v>
      </c>
    </row>
    <row r="266" spans="1:8" ht="14.25" customHeight="1" thickBot="1" x14ac:dyDescent="0.25">
      <c r="A266" s="136">
        <v>10003</v>
      </c>
      <c r="B266" s="133" t="s">
        <v>402</v>
      </c>
      <c r="C266" s="137" t="s">
        <v>9951</v>
      </c>
      <c r="D266" s="138" t="s">
        <v>9952</v>
      </c>
      <c r="E266" s="138" t="s">
        <v>9953</v>
      </c>
      <c r="F266" s="138" t="s">
        <v>8907</v>
      </c>
      <c r="G266" s="138" t="s">
        <v>8897</v>
      </c>
      <c r="H266" s="138" t="s">
        <v>9954</v>
      </c>
    </row>
    <row r="267" spans="1:8" ht="14.25" customHeight="1" thickBot="1" x14ac:dyDescent="0.25">
      <c r="A267" s="136">
        <v>10004</v>
      </c>
      <c r="B267" s="133" t="s">
        <v>403</v>
      </c>
      <c r="C267" s="137" t="s">
        <v>9948</v>
      </c>
      <c r="D267" s="138" t="s">
        <v>9949</v>
      </c>
      <c r="E267" s="138" t="s">
        <v>9808</v>
      </c>
      <c r="F267" s="138" t="s">
        <v>8971</v>
      </c>
      <c r="G267" s="138" t="s">
        <v>8972</v>
      </c>
      <c r="H267" s="138" t="s">
        <v>9950</v>
      </c>
    </row>
    <row r="268" spans="1:8" ht="14.25" customHeight="1" thickBot="1" x14ac:dyDescent="0.25">
      <c r="A268" s="136">
        <v>10005</v>
      </c>
      <c r="B268" s="133" t="s">
        <v>404</v>
      </c>
      <c r="C268" s="137" t="s">
        <v>9944</v>
      </c>
      <c r="D268" s="138" t="s">
        <v>9945</v>
      </c>
      <c r="E268" s="138" t="s">
        <v>9946</v>
      </c>
      <c r="F268" s="138" t="s">
        <v>8902</v>
      </c>
      <c r="G268" s="138" t="s">
        <v>8903</v>
      </c>
      <c r="H268" s="138" t="s">
        <v>9947</v>
      </c>
    </row>
    <row r="269" spans="1:8" ht="14.25" customHeight="1" thickBot="1" x14ac:dyDescent="0.25">
      <c r="A269" s="136">
        <v>10006</v>
      </c>
      <c r="B269" s="133" t="s">
        <v>624</v>
      </c>
      <c r="C269" s="137" t="s">
        <v>9940</v>
      </c>
      <c r="D269" s="138" t="s">
        <v>9941</v>
      </c>
      <c r="E269" s="138" t="s">
        <v>9942</v>
      </c>
      <c r="F269" s="138" t="s">
        <v>8902</v>
      </c>
      <c r="G269" s="138" t="s">
        <v>8903</v>
      </c>
      <c r="H269" s="138" t="s">
        <v>9943</v>
      </c>
    </row>
    <row r="270" spans="1:8" ht="14.25" customHeight="1" thickBot="1" x14ac:dyDescent="0.25">
      <c r="A270" s="136">
        <v>10007</v>
      </c>
      <c r="B270" s="133" t="s">
        <v>405</v>
      </c>
      <c r="C270" s="137" t="s">
        <v>9937</v>
      </c>
      <c r="D270" s="138" t="s">
        <v>9938</v>
      </c>
      <c r="E270" s="138" t="s">
        <v>9847</v>
      </c>
      <c r="F270" s="138" t="s">
        <v>9847</v>
      </c>
      <c r="G270" s="138" t="s">
        <v>8891</v>
      </c>
      <c r="H270" s="138" t="s">
        <v>9939</v>
      </c>
    </row>
    <row r="271" spans="1:8" ht="14.25" customHeight="1" thickBot="1" x14ac:dyDescent="0.25">
      <c r="A271" s="136">
        <v>10008</v>
      </c>
      <c r="B271" s="133" t="s">
        <v>406</v>
      </c>
      <c r="C271" s="137" t="s">
        <v>9933</v>
      </c>
      <c r="D271" s="138" t="s">
        <v>9934</v>
      </c>
      <c r="E271" s="138" t="s">
        <v>9935</v>
      </c>
      <c r="F271" s="138" t="s">
        <v>8912</v>
      </c>
      <c r="G271" s="138" t="s">
        <v>8913</v>
      </c>
      <c r="H271" s="138" t="s">
        <v>9936</v>
      </c>
    </row>
    <row r="272" spans="1:8" ht="14.25" customHeight="1" thickBot="1" x14ac:dyDescent="0.25">
      <c r="A272" s="136">
        <v>10009</v>
      </c>
      <c r="B272" s="133" t="s">
        <v>407</v>
      </c>
      <c r="C272" s="137"/>
      <c r="D272" s="138" t="s">
        <v>9237</v>
      </c>
      <c r="E272" s="138" t="s">
        <v>9931</v>
      </c>
      <c r="F272" s="138" t="s">
        <v>9220</v>
      </c>
      <c r="G272" s="138" t="s">
        <v>9032</v>
      </c>
      <c r="H272" s="138" t="s">
        <v>9932</v>
      </c>
    </row>
    <row r="273" spans="1:8" ht="14.25" customHeight="1" thickBot="1" x14ac:dyDescent="0.25">
      <c r="A273" s="136">
        <v>10011</v>
      </c>
      <c r="B273" s="133" t="s">
        <v>637</v>
      </c>
      <c r="C273" s="137"/>
      <c r="D273" s="138" t="s">
        <v>9929</v>
      </c>
      <c r="E273" s="138"/>
      <c r="F273" s="138" t="s">
        <v>9493</v>
      </c>
      <c r="G273" s="138" t="s">
        <v>8877</v>
      </c>
      <c r="H273" s="138" t="s">
        <v>9930</v>
      </c>
    </row>
    <row r="274" spans="1:8" ht="14.25" customHeight="1" thickBot="1" x14ac:dyDescent="0.25">
      <c r="A274" s="136">
        <v>10014</v>
      </c>
      <c r="B274" s="133" t="s">
        <v>408</v>
      </c>
      <c r="C274" s="137" t="s">
        <v>9925</v>
      </c>
      <c r="D274" s="138" t="s">
        <v>9926</v>
      </c>
      <c r="E274" s="138" t="s">
        <v>9927</v>
      </c>
      <c r="F274" s="138" t="s">
        <v>8853</v>
      </c>
      <c r="G274" s="138" t="s">
        <v>8854</v>
      </c>
      <c r="H274" s="138" t="s">
        <v>9928</v>
      </c>
    </row>
    <row r="275" spans="1:8" ht="14.25" customHeight="1" thickBot="1" x14ac:dyDescent="0.25">
      <c r="A275" s="136">
        <v>10015</v>
      </c>
      <c r="B275" s="133" t="s">
        <v>409</v>
      </c>
      <c r="C275" s="137" t="s">
        <v>9922</v>
      </c>
      <c r="D275" s="138" t="s">
        <v>9923</v>
      </c>
      <c r="E275" s="138" t="s">
        <v>9271</v>
      </c>
      <c r="F275" s="138" t="s">
        <v>9272</v>
      </c>
      <c r="G275" s="138" t="s">
        <v>8972</v>
      </c>
      <c r="H275" s="138" t="s">
        <v>9924</v>
      </c>
    </row>
    <row r="276" spans="1:8" ht="14.25" customHeight="1" thickBot="1" x14ac:dyDescent="0.25">
      <c r="A276" s="136">
        <v>10016</v>
      </c>
      <c r="B276" s="133" t="s">
        <v>410</v>
      </c>
      <c r="C276" s="137" t="s">
        <v>9919</v>
      </c>
      <c r="D276" s="138" t="s">
        <v>9920</v>
      </c>
      <c r="E276" s="138" t="s">
        <v>9354</v>
      </c>
      <c r="F276" s="138" t="s">
        <v>8977</v>
      </c>
      <c r="G276" s="138" t="s">
        <v>8903</v>
      </c>
      <c r="H276" s="138" t="s">
        <v>9921</v>
      </c>
    </row>
    <row r="277" spans="1:8" ht="14.25" customHeight="1" thickBot="1" x14ac:dyDescent="0.25">
      <c r="A277" s="136">
        <v>10018</v>
      </c>
      <c r="B277" s="133" t="s">
        <v>411</v>
      </c>
      <c r="C277" s="137" t="s">
        <v>9916</v>
      </c>
      <c r="D277" s="138" t="s">
        <v>9917</v>
      </c>
      <c r="E277" s="138" t="s">
        <v>8882</v>
      </c>
      <c r="F277" s="138" t="s">
        <v>8882</v>
      </c>
      <c r="G277" s="138" t="s">
        <v>8877</v>
      </c>
      <c r="H277" s="138" t="s">
        <v>9918</v>
      </c>
    </row>
    <row r="278" spans="1:8" ht="14.25" customHeight="1" thickBot="1" x14ac:dyDescent="0.25">
      <c r="A278" s="136">
        <v>10019</v>
      </c>
      <c r="B278" s="133" t="s">
        <v>8812</v>
      </c>
      <c r="C278" s="137" t="s">
        <v>9912</v>
      </c>
      <c r="D278" s="138" t="s">
        <v>9913</v>
      </c>
      <c r="E278" s="138" t="s">
        <v>9914</v>
      </c>
      <c r="F278" s="138" t="s">
        <v>9211</v>
      </c>
      <c r="G278" s="138" t="s">
        <v>9032</v>
      </c>
      <c r="H278" s="138" t="s">
        <v>9915</v>
      </c>
    </row>
    <row r="279" spans="1:8" ht="14.25" customHeight="1" thickBot="1" x14ac:dyDescent="0.25">
      <c r="A279" s="136">
        <v>10025</v>
      </c>
      <c r="B279" s="133" t="s">
        <v>412</v>
      </c>
      <c r="C279" s="137"/>
      <c r="D279" s="138" t="s">
        <v>9906</v>
      </c>
      <c r="E279" s="138" t="s">
        <v>9907</v>
      </c>
      <c r="F279" s="138" t="s">
        <v>8882</v>
      </c>
      <c r="G279" s="138" t="s">
        <v>8877</v>
      </c>
      <c r="H279" s="138"/>
    </row>
    <row r="280" spans="1:8" ht="14.25" customHeight="1" thickBot="1" x14ac:dyDescent="0.25">
      <c r="A280" s="136">
        <v>10027</v>
      </c>
      <c r="B280" s="133" t="s">
        <v>413</v>
      </c>
      <c r="C280" s="137" t="s">
        <v>9902</v>
      </c>
      <c r="D280" s="138" t="s">
        <v>9903</v>
      </c>
      <c r="E280" s="138" t="s">
        <v>9904</v>
      </c>
      <c r="F280" s="138" t="s">
        <v>8876</v>
      </c>
      <c r="G280" s="138" t="s">
        <v>8877</v>
      </c>
      <c r="H280" s="138" t="s">
        <v>9905</v>
      </c>
    </row>
    <row r="281" spans="1:8" ht="14.25" customHeight="1" thickBot="1" x14ac:dyDescent="0.25">
      <c r="A281" s="136">
        <v>10029</v>
      </c>
      <c r="B281" s="133" t="s">
        <v>414</v>
      </c>
      <c r="C281" s="137"/>
      <c r="D281" s="138" t="s">
        <v>9900</v>
      </c>
      <c r="E281" s="138"/>
      <c r="F281" s="138" t="s">
        <v>9371</v>
      </c>
      <c r="G281" s="138" t="s">
        <v>8891</v>
      </c>
      <c r="H281" s="138" t="s">
        <v>9901</v>
      </c>
    </row>
    <row r="282" spans="1:8" ht="14.25" customHeight="1" thickBot="1" x14ac:dyDescent="0.25">
      <c r="A282" s="136">
        <v>10030</v>
      </c>
      <c r="B282" s="133" t="s">
        <v>395</v>
      </c>
      <c r="C282" s="137" t="s">
        <v>9897</v>
      </c>
      <c r="D282" s="138" t="s">
        <v>9898</v>
      </c>
      <c r="E282" s="138" t="s">
        <v>9570</v>
      </c>
      <c r="F282" s="138" t="s">
        <v>9182</v>
      </c>
      <c r="G282" s="138" t="s">
        <v>8860</v>
      </c>
      <c r="H282" s="138" t="s">
        <v>9899</v>
      </c>
    </row>
    <row r="283" spans="1:8" ht="14.25" customHeight="1" thickBot="1" x14ac:dyDescent="0.25">
      <c r="A283" s="136">
        <v>10034</v>
      </c>
      <c r="B283" s="133" t="s">
        <v>415</v>
      </c>
      <c r="C283" s="137"/>
      <c r="D283" s="138" t="s">
        <v>9237</v>
      </c>
      <c r="E283" s="138"/>
      <c r="F283" s="138" t="s">
        <v>9371</v>
      </c>
      <c r="G283" s="138" t="s">
        <v>8860</v>
      </c>
      <c r="H283" s="138"/>
    </row>
    <row r="284" spans="1:8" ht="14.25" customHeight="1" thickBot="1" x14ac:dyDescent="0.25">
      <c r="A284" s="136">
        <v>10036</v>
      </c>
      <c r="B284" s="133" t="s">
        <v>653</v>
      </c>
      <c r="C284" s="137" t="s">
        <v>9891</v>
      </c>
      <c r="D284" s="138" t="s">
        <v>9892</v>
      </c>
      <c r="E284" s="138" t="s">
        <v>8957</v>
      </c>
      <c r="F284" s="138" t="s">
        <v>8958</v>
      </c>
      <c r="G284" s="138" t="s">
        <v>8860</v>
      </c>
      <c r="H284" s="138" t="s">
        <v>9893</v>
      </c>
    </row>
    <row r="285" spans="1:8" ht="14.25" customHeight="1" thickBot="1" x14ac:dyDescent="0.25">
      <c r="A285" s="136">
        <v>10038</v>
      </c>
      <c r="B285" s="133" t="s">
        <v>416</v>
      </c>
      <c r="C285" s="137"/>
      <c r="D285" s="138" t="s">
        <v>9889</v>
      </c>
      <c r="E285" s="138" t="s">
        <v>9036</v>
      </c>
      <c r="F285" s="138" t="s">
        <v>9037</v>
      </c>
      <c r="G285" s="138" t="s">
        <v>9038</v>
      </c>
      <c r="H285" s="138" t="s">
        <v>9890</v>
      </c>
    </row>
    <row r="286" spans="1:8" ht="14.25" customHeight="1" thickBot="1" x14ac:dyDescent="0.25">
      <c r="A286" s="136">
        <v>10039</v>
      </c>
      <c r="B286" s="133" t="s">
        <v>847</v>
      </c>
      <c r="C286" s="137" t="s">
        <v>9885</v>
      </c>
      <c r="D286" s="138" t="s">
        <v>9886</v>
      </c>
      <c r="E286" s="138" t="s">
        <v>9887</v>
      </c>
      <c r="F286" s="138" t="s">
        <v>8912</v>
      </c>
      <c r="G286" s="138" t="s">
        <v>8913</v>
      </c>
      <c r="H286" s="138" t="s">
        <v>9888</v>
      </c>
    </row>
    <row r="287" spans="1:8" ht="14.25" customHeight="1" thickBot="1" x14ac:dyDescent="0.25">
      <c r="A287" s="136">
        <v>10042</v>
      </c>
      <c r="B287" s="133" t="s">
        <v>418</v>
      </c>
      <c r="C287" s="137"/>
      <c r="D287" s="138" t="s">
        <v>9880</v>
      </c>
      <c r="E287" s="138"/>
      <c r="F287" s="138" t="s">
        <v>9371</v>
      </c>
      <c r="G287" s="138" t="s">
        <v>8972</v>
      </c>
      <c r="H287" s="138"/>
    </row>
    <row r="288" spans="1:8" ht="14.25" customHeight="1" thickBot="1" x14ac:dyDescent="0.25">
      <c r="A288" s="136">
        <v>10043</v>
      </c>
      <c r="B288" s="133" t="s">
        <v>419</v>
      </c>
      <c r="C288" s="137" t="s">
        <v>9877</v>
      </c>
      <c r="D288" s="138" t="s">
        <v>9878</v>
      </c>
      <c r="E288" s="138" t="s">
        <v>9700</v>
      </c>
      <c r="F288" s="138" t="s">
        <v>9493</v>
      </c>
      <c r="G288" s="138" t="s">
        <v>8877</v>
      </c>
      <c r="H288" s="138" t="s">
        <v>9879</v>
      </c>
    </row>
    <row r="289" spans="1:8" ht="14.25" customHeight="1" thickBot="1" x14ac:dyDescent="0.25">
      <c r="A289" s="136">
        <v>10045</v>
      </c>
      <c r="B289" s="133" t="s">
        <v>818</v>
      </c>
      <c r="C289" s="137" t="s">
        <v>9873</v>
      </c>
      <c r="D289" s="138" t="s">
        <v>9874</v>
      </c>
      <c r="E289" s="138" t="s">
        <v>9875</v>
      </c>
      <c r="F289" s="138" t="s">
        <v>9246</v>
      </c>
      <c r="G289" s="138" t="s">
        <v>8947</v>
      </c>
      <c r="H289" s="138" t="s">
        <v>9876</v>
      </c>
    </row>
    <row r="290" spans="1:8" ht="14.25" customHeight="1" thickBot="1" x14ac:dyDescent="0.25">
      <c r="A290" s="136">
        <v>10046</v>
      </c>
      <c r="B290" s="133" t="s">
        <v>420</v>
      </c>
      <c r="C290" s="137" t="s">
        <v>9871</v>
      </c>
      <c r="D290" s="138" t="s">
        <v>9871</v>
      </c>
      <c r="E290" s="138"/>
      <c r="F290" s="138" t="s">
        <v>9371</v>
      </c>
      <c r="G290" s="138" t="s">
        <v>9202</v>
      </c>
      <c r="H290" s="138" t="s">
        <v>9872</v>
      </c>
    </row>
    <row r="291" spans="1:8" ht="14.25" customHeight="1" thickBot="1" x14ac:dyDescent="0.25">
      <c r="A291" s="136">
        <v>10047</v>
      </c>
      <c r="B291" s="133" t="s">
        <v>450</v>
      </c>
      <c r="C291" s="137" t="s">
        <v>9868</v>
      </c>
      <c r="D291" s="138" t="s">
        <v>9869</v>
      </c>
      <c r="E291" s="138" t="s">
        <v>9870</v>
      </c>
      <c r="F291" s="138" t="s">
        <v>8977</v>
      </c>
      <c r="G291" s="138" t="s">
        <v>8903</v>
      </c>
      <c r="H291" s="138" t="s">
        <v>9162</v>
      </c>
    </row>
    <row r="292" spans="1:8" ht="14.25" customHeight="1" thickBot="1" x14ac:dyDescent="0.25">
      <c r="A292" s="136">
        <v>10048</v>
      </c>
      <c r="B292" s="133" t="s">
        <v>421</v>
      </c>
      <c r="C292" s="137"/>
      <c r="D292" s="138" t="s">
        <v>9866</v>
      </c>
      <c r="E292" s="138"/>
      <c r="F292" s="138" t="s">
        <v>9371</v>
      </c>
      <c r="G292" s="138" t="s">
        <v>8903</v>
      </c>
      <c r="H292" s="138" t="s">
        <v>9867</v>
      </c>
    </row>
    <row r="293" spans="1:8" ht="14.25" customHeight="1" thickBot="1" x14ac:dyDescent="0.25">
      <c r="A293" s="136">
        <v>10053</v>
      </c>
      <c r="B293" s="133" t="s">
        <v>785</v>
      </c>
      <c r="C293" s="137" t="s">
        <v>9862</v>
      </c>
      <c r="D293" s="138" t="s">
        <v>9863</v>
      </c>
      <c r="E293" s="138" t="s">
        <v>9864</v>
      </c>
      <c r="F293" s="138" t="s">
        <v>8907</v>
      </c>
      <c r="G293" s="138" t="s">
        <v>8897</v>
      </c>
      <c r="H293" s="138" t="s">
        <v>9865</v>
      </c>
    </row>
    <row r="294" spans="1:8" ht="14.25" customHeight="1" thickBot="1" x14ac:dyDescent="0.25">
      <c r="A294" s="136">
        <v>10054</v>
      </c>
      <c r="B294" s="133" t="s">
        <v>770</v>
      </c>
      <c r="C294" s="137"/>
      <c r="D294" s="138" t="s">
        <v>9860</v>
      </c>
      <c r="E294" s="138"/>
      <c r="F294" s="138" t="s">
        <v>9371</v>
      </c>
      <c r="G294" s="138" t="s">
        <v>8897</v>
      </c>
      <c r="H294" s="138" t="s">
        <v>9861</v>
      </c>
    </row>
    <row r="295" spans="1:8" ht="14.25" customHeight="1" thickBot="1" x14ac:dyDescent="0.25">
      <c r="A295" s="136">
        <v>10055</v>
      </c>
      <c r="B295" s="133" t="s">
        <v>606</v>
      </c>
      <c r="C295" s="137" t="s">
        <v>9005</v>
      </c>
      <c r="D295" s="138" t="s">
        <v>9857</v>
      </c>
      <c r="E295" s="138" t="s">
        <v>9858</v>
      </c>
      <c r="F295" s="138" t="s">
        <v>8896</v>
      </c>
      <c r="G295" s="138" t="s">
        <v>8897</v>
      </c>
      <c r="H295" s="138" t="s">
        <v>9859</v>
      </c>
    </row>
    <row r="296" spans="1:8" ht="14.25" customHeight="1" thickBot="1" x14ac:dyDescent="0.25">
      <c r="A296" s="136">
        <v>10058</v>
      </c>
      <c r="B296" s="133" t="s">
        <v>422</v>
      </c>
      <c r="C296" s="137" t="s">
        <v>9853</v>
      </c>
      <c r="D296" s="138" t="s">
        <v>9854</v>
      </c>
      <c r="E296" s="138" t="s">
        <v>9855</v>
      </c>
      <c r="F296" s="138" t="s">
        <v>8876</v>
      </c>
      <c r="G296" s="138" t="s">
        <v>8877</v>
      </c>
      <c r="H296" s="138" t="s">
        <v>9856</v>
      </c>
    </row>
    <row r="297" spans="1:8" ht="14.25" customHeight="1" thickBot="1" x14ac:dyDescent="0.25">
      <c r="A297" s="136">
        <v>10061</v>
      </c>
      <c r="B297" s="133" t="s">
        <v>423</v>
      </c>
      <c r="C297" s="137" t="s">
        <v>9849</v>
      </c>
      <c r="D297" s="138" t="s">
        <v>9850</v>
      </c>
      <c r="E297" s="138" t="s">
        <v>9851</v>
      </c>
      <c r="F297" s="138" t="s">
        <v>8912</v>
      </c>
      <c r="G297" s="138" t="s">
        <v>8913</v>
      </c>
      <c r="H297" s="138" t="s">
        <v>9852</v>
      </c>
    </row>
    <row r="298" spans="1:8" ht="14.25" customHeight="1" thickBot="1" x14ac:dyDescent="0.25">
      <c r="A298" s="136">
        <v>10062</v>
      </c>
      <c r="B298" s="133" t="s">
        <v>424</v>
      </c>
      <c r="C298" s="137" t="s">
        <v>9844</v>
      </c>
      <c r="D298" s="138" t="s">
        <v>9845</v>
      </c>
      <c r="E298" s="138" t="s">
        <v>9846</v>
      </c>
      <c r="F298" s="138" t="s">
        <v>9847</v>
      </c>
      <c r="G298" s="138" t="s">
        <v>8891</v>
      </c>
      <c r="H298" s="138" t="s">
        <v>9848</v>
      </c>
    </row>
    <row r="299" spans="1:8" ht="14.25" customHeight="1" thickBot="1" x14ac:dyDescent="0.25">
      <c r="A299" s="136">
        <v>10063</v>
      </c>
      <c r="B299" s="133" t="s">
        <v>639</v>
      </c>
      <c r="C299" s="137" t="s">
        <v>9842</v>
      </c>
      <c r="D299" s="138" t="s">
        <v>9357</v>
      </c>
      <c r="E299" s="138" t="s">
        <v>8876</v>
      </c>
      <c r="F299" s="138" t="s">
        <v>8876</v>
      </c>
      <c r="G299" s="138" t="s">
        <v>8877</v>
      </c>
      <c r="H299" s="138" t="s">
        <v>9843</v>
      </c>
    </row>
    <row r="300" spans="1:8" ht="14.25" customHeight="1" thickBot="1" x14ac:dyDescent="0.25">
      <c r="A300" s="136">
        <v>10064</v>
      </c>
      <c r="B300" s="133" t="s">
        <v>782</v>
      </c>
      <c r="C300" s="137" t="s">
        <v>9838</v>
      </c>
      <c r="D300" s="138" t="s">
        <v>9839</v>
      </c>
      <c r="E300" s="138" t="s">
        <v>9840</v>
      </c>
      <c r="F300" s="138" t="s">
        <v>8958</v>
      </c>
      <c r="G300" s="138" t="s">
        <v>8860</v>
      </c>
      <c r="H300" s="138" t="s">
        <v>9841</v>
      </c>
    </row>
    <row r="301" spans="1:8" ht="14.25" customHeight="1" thickBot="1" x14ac:dyDescent="0.25">
      <c r="A301" s="136">
        <v>10066</v>
      </c>
      <c r="B301" s="133" t="s">
        <v>451</v>
      </c>
      <c r="C301" s="137"/>
      <c r="D301" s="138" t="s">
        <v>9835</v>
      </c>
      <c r="E301" s="138" t="s">
        <v>9836</v>
      </c>
      <c r="F301" s="138" t="s">
        <v>9493</v>
      </c>
      <c r="G301" s="138" t="s">
        <v>8877</v>
      </c>
      <c r="H301" s="138" t="s">
        <v>9837</v>
      </c>
    </row>
    <row r="302" spans="1:8" ht="14.25" customHeight="1" thickBot="1" x14ac:dyDescent="0.25">
      <c r="A302" s="136">
        <v>10067</v>
      </c>
      <c r="B302" s="133" t="s">
        <v>612</v>
      </c>
      <c r="C302" s="137" t="s">
        <v>9831</v>
      </c>
      <c r="D302" s="138" t="s">
        <v>9832</v>
      </c>
      <c r="E302" s="138" t="s">
        <v>9833</v>
      </c>
      <c r="F302" s="138" t="s">
        <v>9201</v>
      </c>
      <c r="G302" s="138" t="s">
        <v>9202</v>
      </c>
      <c r="H302" s="138" t="s">
        <v>9834</v>
      </c>
    </row>
    <row r="303" spans="1:8" ht="14.25" customHeight="1" thickBot="1" x14ac:dyDescent="0.25">
      <c r="A303" s="136">
        <v>10068</v>
      </c>
      <c r="B303" s="133" t="s">
        <v>452</v>
      </c>
      <c r="C303" s="137"/>
      <c r="D303" s="138" t="s">
        <v>9829</v>
      </c>
      <c r="E303" s="138" t="s">
        <v>9633</v>
      </c>
      <c r="F303" s="138" t="s">
        <v>8902</v>
      </c>
      <c r="G303" s="138" t="s">
        <v>8903</v>
      </c>
      <c r="H303" s="138" t="s">
        <v>9830</v>
      </c>
    </row>
    <row r="304" spans="1:8" ht="14.25" customHeight="1" thickBot="1" x14ac:dyDescent="0.25">
      <c r="A304" s="136">
        <v>10071</v>
      </c>
      <c r="B304" s="133" t="s">
        <v>453</v>
      </c>
      <c r="C304" s="137" t="s">
        <v>9825</v>
      </c>
      <c r="D304" s="138" t="s">
        <v>9826</v>
      </c>
      <c r="E304" s="138" t="s">
        <v>9827</v>
      </c>
      <c r="F304" s="138" t="s">
        <v>8912</v>
      </c>
      <c r="G304" s="138" t="s">
        <v>8913</v>
      </c>
      <c r="H304" s="138" t="s">
        <v>9828</v>
      </c>
    </row>
    <row r="305" spans="1:8" ht="14.25" customHeight="1" thickBot="1" x14ac:dyDescent="0.25">
      <c r="A305" s="136">
        <v>10073</v>
      </c>
      <c r="B305" s="133" t="s">
        <v>454</v>
      </c>
      <c r="C305" s="137"/>
      <c r="D305" s="138" t="s">
        <v>9237</v>
      </c>
      <c r="E305" s="138" t="s">
        <v>8847</v>
      </c>
      <c r="F305" s="138" t="s">
        <v>8847</v>
      </c>
      <c r="G305" s="138" t="s">
        <v>8848</v>
      </c>
      <c r="H305" s="138" t="s">
        <v>9162</v>
      </c>
    </row>
    <row r="306" spans="1:8" ht="14.25" customHeight="1" thickBot="1" x14ac:dyDescent="0.25">
      <c r="A306" s="136">
        <v>10075</v>
      </c>
      <c r="B306" s="133" t="s">
        <v>456</v>
      </c>
      <c r="C306" s="137"/>
      <c r="D306" s="138" t="s">
        <v>9820</v>
      </c>
      <c r="E306" s="138" t="s">
        <v>9821</v>
      </c>
      <c r="F306" s="138" t="s">
        <v>8962</v>
      </c>
      <c r="G306" s="138" t="s">
        <v>8877</v>
      </c>
      <c r="H306" s="138"/>
    </row>
    <row r="307" spans="1:8" ht="14.25" customHeight="1" thickBot="1" x14ac:dyDescent="0.25">
      <c r="A307" s="136">
        <v>10078</v>
      </c>
      <c r="B307" s="133" t="s">
        <v>457</v>
      </c>
      <c r="C307" s="137"/>
      <c r="D307" s="138" t="s">
        <v>9817</v>
      </c>
      <c r="E307" s="138" t="s">
        <v>9818</v>
      </c>
      <c r="F307" s="138" t="s">
        <v>9071</v>
      </c>
      <c r="G307" s="138" t="s">
        <v>8877</v>
      </c>
      <c r="H307" s="138" t="s">
        <v>9819</v>
      </c>
    </row>
    <row r="308" spans="1:8" ht="14.25" customHeight="1" thickBot="1" x14ac:dyDescent="0.25">
      <c r="A308" s="136">
        <v>10083</v>
      </c>
      <c r="B308" s="133" t="s">
        <v>458</v>
      </c>
      <c r="C308" s="137" t="s">
        <v>9814</v>
      </c>
      <c r="D308" s="138" t="s">
        <v>9815</v>
      </c>
      <c r="E308" s="138" t="s">
        <v>9043</v>
      </c>
      <c r="F308" s="138" t="s">
        <v>9043</v>
      </c>
      <c r="G308" s="138" t="s">
        <v>8937</v>
      </c>
      <c r="H308" s="138" t="s">
        <v>9816</v>
      </c>
    </row>
    <row r="309" spans="1:8" ht="14.25" customHeight="1" thickBot="1" x14ac:dyDescent="0.25">
      <c r="A309" s="136">
        <v>10084</v>
      </c>
      <c r="B309" s="133" t="s">
        <v>762</v>
      </c>
      <c r="C309" s="137" t="s">
        <v>9810</v>
      </c>
      <c r="D309" s="138" t="s">
        <v>9811</v>
      </c>
      <c r="E309" s="138" t="s">
        <v>9812</v>
      </c>
      <c r="F309" s="138" t="s">
        <v>8896</v>
      </c>
      <c r="G309" s="138" t="s">
        <v>8897</v>
      </c>
      <c r="H309" s="138" t="s">
        <v>9813</v>
      </c>
    </row>
    <row r="310" spans="1:8" ht="14.25" customHeight="1" thickBot="1" x14ac:dyDescent="0.25">
      <c r="A310" s="136">
        <v>10085</v>
      </c>
      <c r="B310" s="133" t="s">
        <v>459</v>
      </c>
      <c r="C310" s="137" t="s">
        <v>9806</v>
      </c>
      <c r="D310" s="138" t="s">
        <v>9807</v>
      </c>
      <c r="E310" s="138" t="s">
        <v>9808</v>
      </c>
      <c r="F310" s="138" t="s">
        <v>8971</v>
      </c>
      <c r="G310" s="138" t="s">
        <v>8972</v>
      </c>
      <c r="H310" s="138" t="s">
        <v>9809</v>
      </c>
    </row>
    <row r="311" spans="1:8" ht="14.25" customHeight="1" thickBot="1" x14ac:dyDescent="0.25">
      <c r="A311" s="136">
        <v>10086</v>
      </c>
      <c r="B311" s="133" t="s">
        <v>677</v>
      </c>
      <c r="C311" s="137"/>
      <c r="D311" s="138" t="s">
        <v>9803</v>
      </c>
      <c r="E311" s="138" t="s">
        <v>9804</v>
      </c>
      <c r="F311" s="138" t="s">
        <v>9272</v>
      </c>
      <c r="G311" s="138" t="s">
        <v>8972</v>
      </c>
      <c r="H311" s="138" t="s">
        <v>9805</v>
      </c>
    </row>
    <row r="312" spans="1:8" ht="14.25" customHeight="1" thickBot="1" x14ac:dyDescent="0.25">
      <c r="A312" s="136">
        <v>10089</v>
      </c>
      <c r="B312" s="133" t="s">
        <v>784</v>
      </c>
      <c r="C312" s="137"/>
      <c r="D312" s="138" t="s">
        <v>9800</v>
      </c>
      <c r="E312" s="138"/>
      <c r="F312" s="138" t="s">
        <v>9371</v>
      </c>
      <c r="G312" s="138" t="s">
        <v>8860</v>
      </c>
      <c r="H312" s="138"/>
    </row>
    <row r="313" spans="1:8" ht="14.25" customHeight="1" thickBot="1" x14ac:dyDescent="0.25">
      <c r="A313" s="136">
        <v>10090</v>
      </c>
      <c r="B313" s="133" t="s">
        <v>461</v>
      </c>
      <c r="C313" s="137"/>
      <c r="D313" s="138" t="s">
        <v>9798</v>
      </c>
      <c r="E313" s="138" t="s">
        <v>8962</v>
      </c>
      <c r="F313" s="138" t="s">
        <v>8962</v>
      </c>
      <c r="G313" s="138" t="s">
        <v>8877</v>
      </c>
      <c r="H313" s="138" t="s">
        <v>9799</v>
      </c>
    </row>
    <row r="314" spans="1:8" ht="14.25" customHeight="1" thickBot="1" x14ac:dyDescent="0.25">
      <c r="A314" s="136">
        <v>10091</v>
      </c>
      <c r="B314" s="133" t="s">
        <v>462</v>
      </c>
      <c r="C314" s="137"/>
      <c r="D314" s="138" t="s">
        <v>9796</v>
      </c>
      <c r="E314" s="138" t="s">
        <v>9616</v>
      </c>
      <c r="F314" s="138" t="s">
        <v>8902</v>
      </c>
      <c r="G314" s="138" t="s">
        <v>8903</v>
      </c>
      <c r="H314" s="138" t="s">
        <v>9797</v>
      </c>
    </row>
    <row r="315" spans="1:8" ht="14.25" customHeight="1" thickBot="1" x14ac:dyDescent="0.25">
      <c r="A315" s="136">
        <v>10092</v>
      </c>
      <c r="B315" s="133" t="s">
        <v>448</v>
      </c>
      <c r="C315" s="137" t="s">
        <v>9792</v>
      </c>
      <c r="D315" s="138" t="s">
        <v>9793</v>
      </c>
      <c r="E315" s="138" t="s">
        <v>9794</v>
      </c>
      <c r="F315" s="138" t="s">
        <v>9599</v>
      </c>
      <c r="G315" s="138" t="s">
        <v>8891</v>
      </c>
      <c r="H315" s="138" t="s">
        <v>9795</v>
      </c>
    </row>
    <row r="316" spans="1:8" ht="14.25" customHeight="1" thickBot="1" x14ac:dyDescent="0.25">
      <c r="A316" s="136">
        <v>10093</v>
      </c>
      <c r="B316" s="133" t="s">
        <v>463</v>
      </c>
      <c r="C316" s="137"/>
      <c r="D316" s="138" t="s">
        <v>9789</v>
      </c>
      <c r="E316" s="138" t="s">
        <v>9790</v>
      </c>
      <c r="F316" s="138" t="s">
        <v>8912</v>
      </c>
      <c r="G316" s="138" t="s">
        <v>8913</v>
      </c>
      <c r="H316" s="138" t="s">
        <v>9791</v>
      </c>
    </row>
    <row r="317" spans="1:8" ht="14.25" customHeight="1" thickBot="1" x14ac:dyDescent="0.25">
      <c r="A317" s="136">
        <v>10094</v>
      </c>
      <c r="B317" s="133" t="s">
        <v>526</v>
      </c>
      <c r="C317" s="137" t="s">
        <v>9786</v>
      </c>
      <c r="D317" s="138" t="s">
        <v>9787</v>
      </c>
      <c r="E317" s="138" t="s">
        <v>8912</v>
      </c>
      <c r="F317" s="138" t="s">
        <v>8912</v>
      </c>
      <c r="G317" s="138" t="s">
        <v>8913</v>
      </c>
      <c r="H317" s="138" t="s">
        <v>9788</v>
      </c>
    </row>
    <row r="318" spans="1:8" ht="14.25" customHeight="1" thickBot="1" x14ac:dyDescent="0.25">
      <c r="A318" s="136">
        <v>10095</v>
      </c>
      <c r="B318" s="133" t="s">
        <v>527</v>
      </c>
      <c r="C318" s="137" t="s">
        <v>9782</v>
      </c>
      <c r="D318" s="138" t="s">
        <v>9783</v>
      </c>
      <c r="E318" s="138" t="s">
        <v>9784</v>
      </c>
      <c r="F318" s="138" t="s">
        <v>9037</v>
      </c>
      <c r="G318" s="138" t="s">
        <v>9038</v>
      </c>
      <c r="H318" s="138" t="s">
        <v>9785</v>
      </c>
    </row>
    <row r="319" spans="1:8" ht="14.25" customHeight="1" thickBot="1" x14ac:dyDescent="0.25">
      <c r="A319" s="136">
        <v>10096</v>
      </c>
      <c r="B319" s="133" t="s">
        <v>528</v>
      </c>
      <c r="C319" s="137" t="s">
        <v>9779</v>
      </c>
      <c r="D319" s="138" t="s">
        <v>9780</v>
      </c>
      <c r="E319" s="138" t="s">
        <v>8875</v>
      </c>
      <c r="F319" s="138" t="s">
        <v>8876</v>
      </c>
      <c r="G319" s="138" t="s">
        <v>8877</v>
      </c>
      <c r="H319" s="138" t="s">
        <v>9781</v>
      </c>
    </row>
    <row r="320" spans="1:8" ht="14.25" customHeight="1" thickBot="1" x14ac:dyDescent="0.25">
      <c r="A320" s="136">
        <v>10097</v>
      </c>
      <c r="B320" s="133" t="s">
        <v>529</v>
      </c>
      <c r="C320" s="137" t="s">
        <v>9776</v>
      </c>
      <c r="D320" s="138" t="s">
        <v>9777</v>
      </c>
      <c r="E320" s="138" t="s">
        <v>8958</v>
      </c>
      <c r="F320" s="138" t="s">
        <v>8958</v>
      </c>
      <c r="G320" s="138" t="s">
        <v>8860</v>
      </c>
      <c r="H320" s="138" t="s">
        <v>9778</v>
      </c>
    </row>
    <row r="321" spans="1:8" ht="14.25" customHeight="1" thickBot="1" x14ac:dyDescent="0.25">
      <c r="A321" s="136">
        <v>10098</v>
      </c>
      <c r="B321" s="133" t="s">
        <v>530</v>
      </c>
      <c r="C321" s="137" t="s">
        <v>9773</v>
      </c>
      <c r="D321" s="138" t="s">
        <v>9774</v>
      </c>
      <c r="E321" s="138" t="s">
        <v>9493</v>
      </c>
      <c r="F321" s="138" t="s">
        <v>9493</v>
      </c>
      <c r="G321" s="138" t="s">
        <v>8877</v>
      </c>
      <c r="H321" s="138" t="s">
        <v>9775</v>
      </c>
    </row>
    <row r="322" spans="1:8" ht="14.25" customHeight="1" thickBot="1" x14ac:dyDescent="0.25">
      <c r="A322" s="136">
        <v>10099</v>
      </c>
      <c r="B322" s="133" t="s">
        <v>531</v>
      </c>
      <c r="C322" s="137" t="s">
        <v>9770</v>
      </c>
      <c r="D322" s="138" t="s">
        <v>9771</v>
      </c>
      <c r="E322" s="138" t="s">
        <v>9246</v>
      </c>
      <c r="F322" s="138" t="s">
        <v>9246</v>
      </c>
      <c r="G322" s="138" t="s">
        <v>8947</v>
      </c>
      <c r="H322" s="138" t="s">
        <v>9772</v>
      </c>
    </row>
    <row r="323" spans="1:8" ht="14.25" customHeight="1" thickBot="1" x14ac:dyDescent="0.25">
      <c r="A323" s="136">
        <v>10100</v>
      </c>
      <c r="B323" s="133" t="s">
        <v>848</v>
      </c>
      <c r="C323" s="137" t="s">
        <v>9766</v>
      </c>
      <c r="D323" s="138" t="s">
        <v>9767</v>
      </c>
      <c r="E323" s="138" t="s">
        <v>9768</v>
      </c>
      <c r="F323" s="138" t="s">
        <v>9043</v>
      </c>
      <c r="G323" s="138" t="s">
        <v>8937</v>
      </c>
      <c r="H323" s="138" t="s">
        <v>9769</v>
      </c>
    </row>
    <row r="324" spans="1:8" ht="14.25" customHeight="1" thickBot="1" x14ac:dyDescent="0.25">
      <c r="A324" s="136">
        <v>10101</v>
      </c>
      <c r="B324" s="133" t="s">
        <v>532</v>
      </c>
      <c r="C324" s="137" t="s">
        <v>9762</v>
      </c>
      <c r="D324" s="138" t="s">
        <v>9763</v>
      </c>
      <c r="E324" s="138" t="s">
        <v>9764</v>
      </c>
      <c r="F324" s="138" t="s">
        <v>9583</v>
      </c>
      <c r="G324" s="138" t="s">
        <v>8877</v>
      </c>
      <c r="H324" s="138" t="s">
        <v>9765</v>
      </c>
    </row>
    <row r="325" spans="1:8" ht="14.25" customHeight="1" thickBot="1" x14ac:dyDescent="0.25">
      <c r="A325" s="136">
        <v>10102</v>
      </c>
      <c r="B325" s="133" t="s">
        <v>533</v>
      </c>
      <c r="C325" s="137" t="s">
        <v>9758</v>
      </c>
      <c r="D325" s="138" t="s">
        <v>9759</v>
      </c>
      <c r="E325" s="138" t="s">
        <v>9760</v>
      </c>
      <c r="F325" s="138" t="s">
        <v>9043</v>
      </c>
      <c r="G325" s="138" t="s">
        <v>8937</v>
      </c>
      <c r="H325" s="138" t="s">
        <v>9761</v>
      </c>
    </row>
    <row r="326" spans="1:8" ht="14.25" customHeight="1" thickBot="1" x14ac:dyDescent="0.25">
      <c r="A326" s="136">
        <v>10103</v>
      </c>
      <c r="B326" s="133" t="s">
        <v>534</v>
      </c>
      <c r="C326" s="137" t="s">
        <v>9755</v>
      </c>
      <c r="D326" s="138" t="s">
        <v>9756</v>
      </c>
      <c r="E326" s="138" t="s">
        <v>9526</v>
      </c>
      <c r="F326" s="138" t="s">
        <v>9526</v>
      </c>
      <c r="G326" s="138" t="s">
        <v>9032</v>
      </c>
      <c r="H326" s="138" t="s">
        <v>9757</v>
      </c>
    </row>
    <row r="327" spans="1:8" ht="14.25" customHeight="1" thickBot="1" x14ac:dyDescent="0.25">
      <c r="A327" s="136">
        <v>10104</v>
      </c>
      <c r="B327" s="133" t="s">
        <v>535</v>
      </c>
      <c r="C327" s="137" t="s">
        <v>9752</v>
      </c>
      <c r="D327" s="138" t="s">
        <v>9753</v>
      </c>
      <c r="E327" s="138" t="s">
        <v>9014</v>
      </c>
      <c r="F327" s="138" t="s">
        <v>8946</v>
      </c>
      <c r="G327" s="138" t="s">
        <v>8947</v>
      </c>
      <c r="H327" s="138" t="s">
        <v>9754</v>
      </c>
    </row>
    <row r="328" spans="1:8" ht="14.25" customHeight="1" thickBot="1" x14ac:dyDescent="0.25">
      <c r="A328" s="136">
        <v>10108</v>
      </c>
      <c r="B328" s="133" t="s">
        <v>536</v>
      </c>
      <c r="C328" s="137" t="s">
        <v>9748</v>
      </c>
      <c r="D328" s="138" t="s">
        <v>9749</v>
      </c>
      <c r="E328" s="138" t="s">
        <v>9750</v>
      </c>
      <c r="F328" s="138" t="s">
        <v>8958</v>
      </c>
      <c r="G328" s="138" t="s">
        <v>8860</v>
      </c>
      <c r="H328" s="138" t="s">
        <v>9751</v>
      </c>
    </row>
    <row r="329" spans="1:8" ht="14.25" customHeight="1" thickBot="1" x14ac:dyDescent="0.25">
      <c r="A329" s="136">
        <v>10109</v>
      </c>
      <c r="B329" s="133" t="s">
        <v>537</v>
      </c>
      <c r="C329" s="137" t="s">
        <v>9747</v>
      </c>
      <c r="D329" s="138" t="s">
        <v>9237</v>
      </c>
      <c r="E329" s="138" t="s">
        <v>8859</v>
      </c>
      <c r="F329" s="138" t="s">
        <v>8859</v>
      </c>
      <c r="G329" s="138" t="s">
        <v>8860</v>
      </c>
      <c r="H329" s="138" t="s">
        <v>9162</v>
      </c>
    </row>
    <row r="330" spans="1:8" ht="14.25" customHeight="1" thickBot="1" x14ac:dyDescent="0.25">
      <c r="A330" s="136">
        <v>10110</v>
      </c>
      <c r="B330" s="133" t="s">
        <v>538</v>
      </c>
      <c r="C330" s="137" t="s">
        <v>9743</v>
      </c>
      <c r="D330" s="138" t="s">
        <v>9744</v>
      </c>
      <c r="E330" s="138" t="s">
        <v>9745</v>
      </c>
      <c r="F330" s="138" t="s">
        <v>9220</v>
      </c>
      <c r="G330" s="138" t="s">
        <v>9032</v>
      </c>
      <c r="H330" s="138" t="s">
        <v>9746</v>
      </c>
    </row>
    <row r="331" spans="1:8" ht="14.25" customHeight="1" thickBot="1" x14ac:dyDescent="0.25">
      <c r="A331" s="136">
        <v>10111</v>
      </c>
      <c r="B331" s="133" t="s">
        <v>788</v>
      </c>
      <c r="C331" s="137" t="s">
        <v>9739</v>
      </c>
      <c r="D331" s="138" t="s">
        <v>9740</v>
      </c>
      <c r="E331" s="138" t="s">
        <v>9741</v>
      </c>
      <c r="F331" s="138" t="s">
        <v>8907</v>
      </c>
      <c r="G331" s="138" t="s">
        <v>8897</v>
      </c>
      <c r="H331" s="138" t="s">
        <v>9742</v>
      </c>
    </row>
    <row r="332" spans="1:8" ht="14.25" customHeight="1" thickBot="1" x14ac:dyDescent="0.25">
      <c r="A332" s="136">
        <v>10113</v>
      </c>
      <c r="B332" s="133" t="s">
        <v>8806</v>
      </c>
      <c r="C332" s="137"/>
      <c r="D332" s="138" t="s">
        <v>9736</v>
      </c>
      <c r="E332" s="138" t="s">
        <v>9737</v>
      </c>
      <c r="F332" s="138" t="s">
        <v>9493</v>
      </c>
      <c r="G332" s="138" t="s">
        <v>8877</v>
      </c>
      <c r="H332" s="138" t="s">
        <v>9738</v>
      </c>
    </row>
    <row r="333" spans="1:8" ht="14.25" customHeight="1" thickBot="1" x14ac:dyDescent="0.25">
      <c r="A333" s="136">
        <v>10114</v>
      </c>
      <c r="B333" s="133" t="s">
        <v>787</v>
      </c>
      <c r="C333" s="137" t="s">
        <v>9732</v>
      </c>
      <c r="D333" s="138" t="s">
        <v>9733</v>
      </c>
      <c r="E333" s="138" t="s">
        <v>9734</v>
      </c>
      <c r="F333" s="138" t="s">
        <v>8859</v>
      </c>
      <c r="G333" s="138" t="s">
        <v>8860</v>
      </c>
      <c r="H333" s="138" t="s">
        <v>9735</v>
      </c>
    </row>
    <row r="334" spans="1:8" ht="14.25" customHeight="1" thickBot="1" x14ac:dyDescent="0.25">
      <c r="A334" s="136">
        <v>10116</v>
      </c>
      <c r="B334" s="133" t="s">
        <v>539</v>
      </c>
      <c r="C334" s="137" t="s">
        <v>9728</v>
      </c>
      <c r="D334" s="138" t="s">
        <v>9729</v>
      </c>
      <c r="E334" s="138" t="s">
        <v>9730</v>
      </c>
      <c r="F334" s="138" t="s">
        <v>9080</v>
      </c>
      <c r="G334" s="138" t="s">
        <v>9081</v>
      </c>
      <c r="H334" s="138" t="s">
        <v>9731</v>
      </c>
    </row>
    <row r="335" spans="1:8" ht="14.25" customHeight="1" thickBot="1" x14ac:dyDescent="0.25">
      <c r="A335" s="136">
        <v>10117</v>
      </c>
      <c r="B335" s="133" t="s">
        <v>777</v>
      </c>
      <c r="C335" s="137" t="s">
        <v>9724</v>
      </c>
      <c r="D335" s="138" t="s">
        <v>9725</v>
      </c>
      <c r="E335" s="138" t="s">
        <v>9726</v>
      </c>
      <c r="F335" s="138" t="s">
        <v>9493</v>
      </c>
      <c r="G335" s="138" t="s">
        <v>8877</v>
      </c>
      <c r="H335" s="138" t="s">
        <v>9727</v>
      </c>
    </row>
    <row r="336" spans="1:8" ht="14.25" customHeight="1" thickBot="1" x14ac:dyDescent="0.25">
      <c r="A336" s="136">
        <v>10118</v>
      </c>
      <c r="B336" s="133" t="s">
        <v>813</v>
      </c>
      <c r="C336" s="137" t="s">
        <v>9720</v>
      </c>
      <c r="D336" s="138" t="s">
        <v>9721</v>
      </c>
      <c r="E336" s="138" t="s">
        <v>9722</v>
      </c>
      <c r="F336" s="138" t="s">
        <v>8958</v>
      </c>
      <c r="G336" s="138" t="s">
        <v>8860</v>
      </c>
      <c r="H336" s="138" t="s">
        <v>9723</v>
      </c>
    </row>
    <row r="337" spans="1:8" ht="14.25" customHeight="1" thickBot="1" x14ac:dyDescent="0.25">
      <c r="A337" s="136">
        <v>10120</v>
      </c>
      <c r="B337" s="133" t="s">
        <v>540</v>
      </c>
      <c r="C337" s="137" t="s">
        <v>9716</v>
      </c>
      <c r="D337" s="138" t="s">
        <v>9717</v>
      </c>
      <c r="E337" s="138" t="s">
        <v>9718</v>
      </c>
      <c r="F337" s="138" t="s">
        <v>8876</v>
      </c>
      <c r="G337" s="138" t="s">
        <v>8877</v>
      </c>
      <c r="H337" s="138" t="s">
        <v>9719</v>
      </c>
    </row>
    <row r="338" spans="1:8" ht="14.25" customHeight="1" thickBot="1" x14ac:dyDescent="0.25">
      <c r="A338" s="136">
        <v>10124</v>
      </c>
      <c r="B338" s="133" t="s">
        <v>541</v>
      </c>
      <c r="C338" s="137" t="s">
        <v>9712</v>
      </c>
      <c r="D338" s="138" t="s">
        <v>9713</v>
      </c>
      <c r="E338" s="138" t="s">
        <v>9714</v>
      </c>
      <c r="F338" s="138" t="s">
        <v>8912</v>
      </c>
      <c r="G338" s="138" t="s">
        <v>8913</v>
      </c>
      <c r="H338" s="138" t="s">
        <v>9715</v>
      </c>
    </row>
    <row r="339" spans="1:8" ht="14.25" customHeight="1" thickBot="1" x14ac:dyDescent="0.25">
      <c r="A339" s="136">
        <v>10125</v>
      </c>
      <c r="B339" s="133" t="s">
        <v>542</v>
      </c>
      <c r="C339" s="137" t="s">
        <v>9709</v>
      </c>
      <c r="D339" s="138" t="s">
        <v>9710</v>
      </c>
      <c r="E339" s="138" t="s">
        <v>9294</v>
      </c>
      <c r="F339" s="138" t="s">
        <v>9295</v>
      </c>
      <c r="G339" s="138" t="s">
        <v>9296</v>
      </c>
      <c r="H339" s="138" t="s">
        <v>9711</v>
      </c>
    </row>
    <row r="340" spans="1:8" ht="14.25" customHeight="1" thickBot="1" x14ac:dyDescent="0.25">
      <c r="A340" s="136">
        <v>10126</v>
      </c>
      <c r="B340" s="133" t="s">
        <v>660</v>
      </c>
      <c r="C340" s="137"/>
      <c r="D340" s="138" t="s">
        <v>9706</v>
      </c>
      <c r="E340" s="138" t="s">
        <v>9707</v>
      </c>
      <c r="F340" s="138" t="s">
        <v>8859</v>
      </c>
      <c r="G340" s="138" t="s">
        <v>8860</v>
      </c>
      <c r="H340" s="138" t="s">
        <v>9708</v>
      </c>
    </row>
    <row r="341" spans="1:8" ht="14.25" customHeight="1" thickBot="1" x14ac:dyDescent="0.25">
      <c r="A341" s="136">
        <v>10129</v>
      </c>
      <c r="B341" s="133" t="s">
        <v>543</v>
      </c>
      <c r="C341" s="137" t="s">
        <v>9702</v>
      </c>
      <c r="D341" s="138" t="s">
        <v>9703</v>
      </c>
      <c r="E341" s="138" t="s">
        <v>9704</v>
      </c>
      <c r="F341" s="138" t="s">
        <v>9080</v>
      </c>
      <c r="G341" s="138" t="s">
        <v>9081</v>
      </c>
      <c r="H341" s="138" t="s">
        <v>9705</v>
      </c>
    </row>
    <row r="342" spans="1:8" ht="14.25" customHeight="1" thickBot="1" x14ac:dyDescent="0.25">
      <c r="A342" s="136">
        <v>10130</v>
      </c>
      <c r="B342" s="133" t="s">
        <v>544</v>
      </c>
      <c r="C342" s="137" t="s">
        <v>9698</v>
      </c>
      <c r="D342" s="138" t="s">
        <v>9699</v>
      </c>
      <c r="E342" s="138" t="s">
        <v>9700</v>
      </c>
      <c r="F342" s="138" t="s">
        <v>9493</v>
      </c>
      <c r="G342" s="138" t="s">
        <v>8877</v>
      </c>
      <c r="H342" s="138" t="s">
        <v>9701</v>
      </c>
    </row>
    <row r="343" spans="1:8" ht="14.25" customHeight="1" thickBot="1" x14ac:dyDescent="0.25">
      <c r="A343" s="136">
        <v>10131</v>
      </c>
      <c r="B343" s="133" t="s">
        <v>545</v>
      </c>
      <c r="C343" s="137" t="s">
        <v>9695</v>
      </c>
      <c r="D343" s="138" t="s">
        <v>9696</v>
      </c>
      <c r="E343" s="138" t="s">
        <v>8853</v>
      </c>
      <c r="F343" s="138" t="s">
        <v>8853</v>
      </c>
      <c r="G343" s="138" t="s">
        <v>8854</v>
      </c>
      <c r="H343" s="138" t="s">
        <v>9697</v>
      </c>
    </row>
    <row r="344" spans="1:8" ht="14.25" customHeight="1" thickBot="1" x14ac:dyDescent="0.25">
      <c r="A344" s="136">
        <v>10132</v>
      </c>
      <c r="B344" s="133" t="s">
        <v>793</v>
      </c>
      <c r="C344" s="137" t="s">
        <v>9691</v>
      </c>
      <c r="D344" s="138" t="s">
        <v>9692</v>
      </c>
      <c r="E344" s="138" t="s">
        <v>9693</v>
      </c>
      <c r="F344" s="138" t="s">
        <v>9201</v>
      </c>
      <c r="G344" s="138" t="s">
        <v>9202</v>
      </c>
      <c r="H344" s="138" t="s">
        <v>9694</v>
      </c>
    </row>
    <row r="345" spans="1:8" ht="14.25" customHeight="1" thickBot="1" x14ac:dyDescent="0.25">
      <c r="A345" s="136">
        <v>10133</v>
      </c>
      <c r="B345" s="133" t="s">
        <v>546</v>
      </c>
      <c r="C345" s="137" t="s">
        <v>9687</v>
      </c>
      <c r="D345" s="138" t="s">
        <v>9688</v>
      </c>
      <c r="E345" s="138" t="s">
        <v>9689</v>
      </c>
      <c r="F345" s="138" t="s">
        <v>9493</v>
      </c>
      <c r="G345" s="138" t="s">
        <v>8877</v>
      </c>
      <c r="H345" s="138" t="s">
        <v>9690</v>
      </c>
    </row>
    <row r="346" spans="1:8" ht="14.25" customHeight="1" thickBot="1" x14ac:dyDescent="0.25">
      <c r="A346" s="136">
        <v>10134</v>
      </c>
      <c r="B346" s="133" t="s">
        <v>547</v>
      </c>
      <c r="C346" s="137" t="s">
        <v>9683</v>
      </c>
      <c r="D346" s="138" t="s">
        <v>9684</v>
      </c>
      <c r="E346" s="138" t="s">
        <v>9685</v>
      </c>
      <c r="F346" s="138" t="s">
        <v>9201</v>
      </c>
      <c r="G346" s="138" t="s">
        <v>9202</v>
      </c>
      <c r="H346" s="138" t="s">
        <v>9686</v>
      </c>
    </row>
    <row r="347" spans="1:8" ht="14.25" customHeight="1" thickBot="1" x14ac:dyDescent="0.25">
      <c r="A347" s="136">
        <v>10136</v>
      </c>
      <c r="B347" s="133" t="s">
        <v>548</v>
      </c>
      <c r="C347" s="137" t="s">
        <v>9679</v>
      </c>
      <c r="D347" s="138" t="s">
        <v>9680</v>
      </c>
      <c r="E347" s="138" t="s">
        <v>9681</v>
      </c>
      <c r="F347" s="138" t="s">
        <v>8977</v>
      </c>
      <c r="G347" s="138" t="s">
        <v>8903</v>
      </c>
      <c r="H347" s="138" t="s">
        <v>9682</v>
      </c>
    </row>
    <row r="348" spans="1:8" ht="14.25" customHeight="1" thickBot="1" x14ac:dyDescent="0.25">
      <c r="A348" s="136">
        <v>10137</v>
      </c>
      <c r="B348" s="133" t="s">
        <v>549</v>
      </c>
      <c r="C348" s="137" t="s">
        <v>9675</v>
      </c>
      <c r="D348" s="138" t="s">
        <v>9676</v>
      </c>
      <c r="E348" s="138" t="s">
        <v>9677</v>
      </c>
      <c r="F348" s="138" t="s">
        <v>8896</v>
      </c>
      <c r="G348" s="138" t="s">
        <v>8897</v>
      </c>
      <c r="H348" s="138" t="s">
        <v>9678</v>
      </c>
    </row>
    <row r="349" spans="1:8" ht="14.25" customHeight="1" thickBot="1" x14ac:dyDescent="0.25">
      <c r="A349" s="136">
        <v>10139</v>
      </c>
      <c r="B349" s="133" t="s">
        <v>551</v>
      </c>
      <c r="C349" s="137" t="s">
        <v>9671</v>
      </c>
      <c r="D349" s="138" t="s">
        <v>9672</v>
      </c>
      <c r="E349" s="138" t="s">
        <v>9673</v>
      </c>
      <c r="F349" s="138" t="s">
        <v>9493</v>
      </c>
      <c r="G349" s="138" t="s">
        <v>8877</v>
      </c>
      <c r="H349" s="138" t="s">
        <v>9674</v>
      </c>
    </row>
    <row r="350" spans="1:8" ht="14.25" customHeight="1" thickBot="1" x14ac:dyDescent="0.25">
      <c r="A350" s="136">
        <v>10141</v>
      </c>
      <c r="B350" s="133" t="s">
        <v>552</v>
      </c>
      <c r="C350" s="137" t="s">
        <v>9667</v>
      </c>
      <c r="D350" s="138" t="s">
        <v>9668</v>
      </c>
      <c r="E350" s="138" t="s">
        <v>9669</v>
      </c>
      <c r="F350" s="138" t="s">
        <v>8985</v>
      </c>
      <c r="G350" s="138" t="s">
        <v>8897</v>
      </c>
      <c r="H350" s="138" t="s">
        <v>9670</v>
      </c>
    </row>
    <row r="351" spans="1:8" ht="14.25" customHeight="1" thickBot="1" x14ac:dyDescent="0.25">
      <c r="A351" s="136">
        <v>10142</v>
      </c>
      <c r="B351" s="133" t="s">
        <v>553</v>
      </c>
      <c r="C351" s="137" t="s">
        <v>9664</v>
      </c>
      <c r="D351" s="138" t="s">
        <v>9665</v>
      </c>
      <c r="E351" s="138"/>
      <c r="F351" s="138" t="s">
        <v>9371</v>
      </c>
      <c r="G351" s="138" t="s">
        <v>8860</v>
      </c>
      <c r="H351" s="138" t="s">
        <v>9666</v>
      </c>
    </row>
    <row r="352" spans="1:8" ht="14.25" customHeight="1" thickBot="1" x14ac:dyDescent="0.25">
      <c r="A352" s="136">
        <v>10143</v>
      </c>
      <c r="B352" s="133" t="s">
        <v>678</v>
      </c>
      <c r="C352" s="137" t="s">
        <v>9660</v>
      </c>
      <c r="D352" s="138" t="s">
        <v>9661</v>
      </c>
      <c r="E352" s="138" t="s">
        <v>9662</v>
      </c>
      <c r="F352" s="138" t="s">
        <v>8859</v>
      </c>
      <c r="G352" s="138" t="s">
        <v>8860</v>
      </c>
      <c r="H352" s="138" t="s">
        <v>9663</v>
      </c>
    </row>
    <row r="353" spans="1:8" ht="14.25" customHeight="1" thickBot="1" x14ac:dyDescent="0.25">
      <c r="A353" s="136">
        <v>10145</v>
      </c>
      <c r="B353" s="133" t="s">
        <v>554</v>
      </c>
      <c r="C353" s="137" t="s">
        <v>9656</v>
      </c>
      <c r="D353" s="138" t="s">
        <v>9657</v>
      </c>
      <c r="E353" s="138" t="s">
        <v>9658</v>
      </c>
      <c r="F353" s="138" t="s">
        <v>8853</v>
      </c>
      <c r="G353" s="138" t="s">
        <v>8854</v>
      </c>
      <c r="H353" s="138" t="s">
        <v>9659</v>
      </c>
    </row>
    <row r="354" spans="1:8" ht="14.25" customHeight="1" thickBot="1" x14ac:dyDescent="0.25">
      <c r="A354" s="136">
        <v>10146</v>
      </c>
      <c r="B354" s="133" t="s">
        <v>555</v>
      </c>
      <c r="C354" s="137"/>
      <c r="D354" s="138" t="s">
        <v>9653</v>
      </c>
      <c r="E354" s="138" t="s">
        <v>9654</v>
      </c>
      <c r="F354" s="138" t="s">
        <v>8958</v>
      </c>
      <c r="G354" s="138" t="s">
        <v>8860</v>
      </c>
      <c r="H354" s="138" t="s">
        <v>9655</v>
      </c>
    </row>
    <row r="355" spans="1:8" ht="14.25" customHeight="1" thickBot="1" x14ac:dyDescent="0.25">
      <c r="A355" s="136">
        <v>10147</v>
      </c>
      <c r="B355" s="133" t="s">
        <v>556</v>
      </c>
      <c r="C355" s="137" t="s">
        <v>9649</v>
      </c>
      <c r="D355" s="138" t="s">
        <v>9650</v>
      </c>
      <c r="E355" s="138" t="s">
        <v>9651</v>
      </c>
      <c r="F355" s="138" t="s">
        <v>9246</v>
      </c>
      <c r="G355" s="138" t="s">
        <v>8947</v>
      </c>
      <c r="H355" s="138" t="s">
        <v>9652</v>
      </c>
    </row>
    <row r="356" spans="1:8" ht="14.25" customHeight="1" thickBot="1" x14ac:dyDescent="0.25">
      <c r="A356" s="136">
        <v>10148</v>
      </c>
      <c r="B356" s="133" t="s">
        <v>766</v>
      </c>
      <c r="C356" s="137" t="s">
        <v>9646</v>
      </c>
      <c r="D356" s="138" t="s">
        <v>9647</v>
      </c>
      <c r="E356" s="138" t="s">
        <v>8912</v>
      </c>
      <c r="F356" s="138" t="s">
        <v>8912</v>
      </c>
      <c r="G356" s="138" t="s">
        <v>8913</v>
      </c>
      <c r="H356" s="138" t="s">
        <v>9648</v>
      </c>
    </row>
    <row r="357" spans="1:8" ht="14.25" customHeight="1" thickBot="1" x14ac:dyDescent="0.25">
      <c r="A357" s="136">
        <v>10149</v>
      </c>
      <c r="B357" s="133" t="s">
        <v>8805</v>
      </c>
      <c r="C357" s="137" t="s">
        <v>9643</v>
      </c>
      <c r="D357" s="138" t="s">
        <v>9644</v>
      </c>
      <c r="E357" s="138" t="s">
        <v>8958</v>
      </c>
      <c r="F357" s="138" t="s">
        <v>8958</v>
      </c>
      <c r="G357" s="138" t="s">
        <v>8860</v>
      </c>
      <c r="H357" s="138" t="s">
        <v>9645</v>
      </c>
    </row>
    <row r="358" spans="1:8" ht="14.25" customHeight="1" thickBot="1" x14ac:dyDescent="0.25">
      <c r="A358" s="136">
        <v>10151</v>
      </c>
      <c r="B358" s="133" t="s">
        <v>560</v>
      </c>
      <c r="C358" s="137" t="s">
        <v>9639</v>
      </c>
      <c r="D358" s="138" t="s">
        <v>9640</v>
      </c>
      <c r="E358" s="138" t="s">
        <v>9641</v>
      </c>
      <c r="F358" s="138" t="s">
        <v>9211</v>
      </c>
      <c r="G358" s="138" t="s">
        <v>9032</v>
      </c>
      <c r="H358" s="138" t="s">
        <v>9642</v>
      </c>
    </row>
    <row r="359" spans="1:8" ht="14.25" customHeight="1" thickBot="1" x14ac:dyDescent="0.25">
      <c r="A359" s="136">
        <v>10152</v>
      </c>
      <c r="B359" s="133" t="s">
        <v>561</v>
      </c>
      <c r="C359" s="137" t="s">
        <v>9635</v>
      </c>
      <c r="D359" s="138" t="s">
        <v>9636</v>
      </c>
      <c r="E359" s="138" t="s">
        <v>9637</v>
      </c>
      <c r="F359" s="138" t="s">
        <v>8902</v>
      </c>
      <c r="G359" s="138" t="s">
        <v>8903</v>
      </c>
      <c r="H359" s="138" t="s">
        <v>9638</v>
      </c>
    </row>
    <row r="360" spans="1:8" ht="14.25" customHeight="1" thickBot="1" x14ac:dyDescent="0.25">
      <c r="A360" s="136">
        <v>10153</v>
      </c>
      <c r="B360" s="133" t="s">
        <v>1936</v>
      </c>
      <c r="C360" s="137" t="s">
        <v>9631</v>
      </c>
      <c r="D360" s="138" t="s">
        <v>9632</v>
      </c>
      <c r="E360" s="138" t="s">
        <v>9633</v>
      </c>
      <c r="F360" s="138" t="s">
        <v>8902</v>
      </c>
      <c r="G360" s="138" t="s">
        <v>8903</v>
      </c>
      <c r="H360" s="138" t="s">
        <v>9634</v>
      </c>
    </row>
    <row r="361" spans="1:8" ht="14.25" customHeight="1" thickBot="1" x14ac:dyDescent="0.25">
      <c r="A361" s="136">
        <v>10154</v>
      </c>
      <c r="B361" s="133" t="s">
        <v>562</v>
      </c>
      <c r="C361" s="137" t="s">
        <v>9627</v>
      </c>
      <c r="D361" s="138" t="s">
        <v>9628</v>
      </c>
      <c r="E361" s="138" t="s">
        <v>9629</v>
      </c>
      <c r="F361" s="138" t="s">
        <v>8912</v>
      </c>
      <c r="G361" s="138" t="s">
        <v>8913</v>
      </c>
      <c r="H361" s="138" t="s">
        <v>9630</v>
      </c>
    </row>
    <row r="362" spans="1:8" ht="14.25" customHeight="1" thickBot="1" x14ac:dyDescent="0.25">
      <c r="A362" s="136">
        <v>10155</v>
      </c>
      <c r="B362" s="133" t="s">
        <v>563</v>
      </c>
      <c r="C362" s="137" t="s">
        <v>9624</v>
      </c>
      <c r="D362" s="138" t="s">
        <v>9625</v>
      </c>
      <c r="E362" s="138" t="s">
        <v>8962</v>
      </c>
      <c r="F362" s="138" t="s">
        <v>8962</v>
      </c>
      <c r="G362" s="138" t="s">
        <v>8877</v>
      </c>
      <c r="H362" s="138" t="s">
        <v>9626</v>
      </c>
    </row>
    <row r="363" spans="1:8" ht="14.25" customHeight="1" thickBot="1" x14ac:dyDescent="0.25">
      <c r="A363" s="136">
        <v>10156</v>
      </c>
      <c r="B363" s="133" t="s">
        <v>564</v>
      </c>
      <c r="C363" s="137" t="s">
        <v>9622</v>
      </c>
      <c r="D363" s="138" t="s">
        <v>9237</v>
      </c>
      <c r="E363" s="138" t="s">
        <v>9536</v>
      </c>
      <c r="F363" s="138" t="s">
        <v>9536</v>
      </c>
      <c r="G363" s="138" t="s">
        <v>9032</v>
      </c>
      <c r="H363" s="138" t="s">
        <v>9623</v>
      </c>
    </row>
    <row r="364" spans="1:8" ht="14.25" customHeight="1" thickBot="1" x14ac:dyDescent="0.25">
      <c r="A364" s="136">
        <v>10157</v>
      </c>
      <c r="B364" s="133" t="s">
        <v>565</v>
      </c>
      <c r="C364" s="137" t="s">
        <v>9618</v>
      </c>
      <c r="D364" s="138" t="s">
        <v>9619</v>
      </c>
      <c r="E364" s="138" t="s">
        <v>9620</v>
      </c>
      <c r="F364" s="138" t="s">
        <v>9201</v>
      </c>
      <c r="G364" s="138" t="s">
        <v>9202</v>
      </c>
      <c r="H364" s="138" t="s">
        <v>9621</v>
      </c>
    </row>
    <row r="365" spans="1:8" ht="14.25" customHeight="1" thickBot="1" x14ac:dyDescent="0.25">
      <c r="A365" s="136">
        <v>10158</v>
      </c>
      <c r="B365" s="133" t="s">
        <v>566</v>
      </c>
      <c r="C365" s="137" t="s">
        <v>9614</v>
      </c>
      <c r="D365" s="138" t="s">
        <v>9615</v>
      </c>
      <c r="E365" s="138" t="s">
        <v>9616</v>
      </c>
      <c r="F365" s="138" t="s">
        <v>8902</v>
      </c>
      <c r="G365" s="138" t="s">
        <v>8903</v>
      </c>
      <c r="H365" s="138" t="s">
        <v>9617</v>
      </c>
    </row>
    <row r="366" spans="1:8" ht="14.25" customHeight="1" thickBot="1" x14ac:dyDescent="0.25">
      <c r="A366" s="136">
        <v>10159</v>
      </c>
      <c r="B366" s="133" t="s">
        <v>567</v>
      </c>
      <c r="C366" s="137" t="s">
        <v>9610</v>
      </c>
      <c r="D366" s="138" t="s">
        <v>9611</v>
      </c>
      <c r="E366" s="138" t="s">
        <v>9612</v>
      </c>
      <c r="F366" s="138" t="s">
        <v>8912</v>
      </c>
      <c r="G366" s="138" t="s">
        <v>8913</v>
      </c>
      <c r="H366" s="138" t="s">
        <v>9613</v>
      </c>
    </row>
    <row r="367" spans="1:8" ht="14.25" customHeight="1" thickBot="1" x14ac:dyDescent="0.25">
      <c r="A367" s="136">
        <v>10160</v>
      </c>
      <c r="B367" s="133" t="s">
        <v>568</v>
      </c>
      <c r="C367" s="137" t="s">
        <v>9606</v>
      </c>
      <c r="D367" s="138" t="s">
        <v>9607</v>
      </c>
      <c r="E367" s="138" t="s">
        <v>9608</v>
      </c>
      <c r="F367" s="138" t="s">
        <v>8876</v>
      </c>
      <c r="G367" s="138" t="s">
        <v>8877</v>
      </c>
      <c r="H367" s="138" t="s">
        <v>9609</v>
      </c>
    </row>
    <row r="368" spans="1:8" ht="14.25" customHeight="1" thickBot="1" x14ac:dyDescent="0.25">
      <c r="A368" s="136">
        <v>10161</v>
      </c>
      <c r="B368" s="133" t="s">
        <v>569</v>
      </c>
      <c r="C368" s="137"/>
      <c r="D368" s="138" t="s">
        <v>9604</v>
      </c>
      <c r="E368" s="138" t="s">
        <v>9354</v>
      </c>
      <c r="F368" s="138" t="s">
        <v>8977</v>
      </c>
      <c r="G368" s="138" t="s">
        <v>8903</v>
      </c>
      <c r="H368" s="138" t="s">
        <v>9605</v>
      </c>
    </row>
    <row r="369" spans="1:8" ht="14.25" customHeight="1" thickBot="1" x14ac:dyDescent="0.25">
      <c r="A369" s="136">
        <v>10162</v>
      </c>
      <c r="B369" s="133" t="s">
        <v>570</v>
      </c>
      <c r="C369" s="137"/>
      <c r="D369" s="138" t="s">
        <v>9601</v>
      </c>
      <c r="E369" s="138" t="s">
        <v>9602</v>
      </c>
      <c r="F369" s="138" t="s">
        <v>8912</v>
      </c>
      <c r="G369" s="138" t="s">
        <v>8913</v>
      </c>
      <c r="H369" s="138" t="s">
        <v>9603</v>
      </c>
    </row>
    <row r="370" spans="1:8" ht="14.25" customHeight="1" thickBot="1" x14ac:dyDescent="0.25">
      <c r="A370" s="136">
        <v>10163</v>
      </c>
      <c r="B370" s="133" t="s">
        <v>571</v>
      </c>
      <c r="C370" s="137" t="s">
        <v>9596</v>
      </c>
      <c r="D370" s="138" t="s">
        <v>9597</v>
      </c>
      <c r="E370" s="138" t="s">
        <v>9598</v>
      </c>
      <c r="F370" s="138" t="s">
        <v>9599</v>
      </c>
      <c r="G370" s="138" t="s">
        <v>8891</v>
      </c>
      <c r="H370" s="138" t="s">
        <v>9600</v>
      </c>
    </row>
    <row r="371" spans="1:8" ht="14.25" customHeight="1" thickBot="1" x14ac:dyDescent="0.25">
      <c r="A371" s="136">
        <v>10164</v>
      </c>
      <c r="B371" s="133" t="s">
        <v>572</v>
      </c>
      <c r="C371" s="137" t="s">
        <v>9593</v>
      </c>
      <c r="D371" s="138" t="s">
        <v>9594</v>
      </c>
      <c r="E371" s="138" t="s">
        <v>9036</v>
      </c>
      <c r="F371" s="138" t="s">
        <v>9037</v>
      </c>
      <c r="G371" s="138" t="s">
        <v>9038</v>
      </c>
      <c r="H371" s="138" t="s">
        <v>9595</v>
      </c>
    </row>
    <row r="372" spans="1:8" ht="14.25" customHeight="1" thickBot="1" x14ac:dyDescent="0.25">
      <c r="A372" s="136">
        <v>10166</v>
      </c>
      <c r="B372" s="133" t="s">
        <v>740</v>
      </c>
      <c r="C372" s="137" t="s">
        <v>9589</v>
      </c>
      <c r="D372" s="138" t="s">
        <v>9590</v>
      </c>
      <c r="E372" s="138" t="s">
        <v>9591</v>
      </c>
      <c r="F372" s="138" t="s">
        <v>9043</v>
      </c>
      <c r="G372" s="138" t="s">
        <v>8937</v>
      </c>
      <c r="H372" s="138" t="s">
        <v>9592</v>
      </c>
    </row>
    <row r="373" spans="1:8" ht="14.25" customHeight="1" thickBot="1" x14ac:dyDescent="0.25">
      <c r="A373" s="136">
        <v>10167</v>
      </c>
      <c r="B373" s="133" t="s">
        <v>573</v>
      </c>
      <c r="C373" s="137" t="s">
        <v>9585</v>
      </c>
      <c r="D373" s="138" t="s">
        <v>9586</v>
      </c>
      <c r="E373" s="138" t="s">
        <v>9587</v>
      </c>
      <c r="F373" s="138" t="s">
        <v>9475</v>
      </c>
      <c r="G373" s="138" t="s">
        <v>8891</v>
      </c>
      <c r="H373" s="138" t="s">
        <v>9588</v>
      </c>
    </row>
    <row r="374" spans="1:8" ht="14.25" customHeight="1" thickBot="1" x14ac:dyDescent="0.25">
      <c r="A374" s="136">
        <v>10168</v>
      </c>
      <c r="B374" s="133" t="s">
        <v>642</v>
      </c>
      <c r="C374" s="137" t="s">
        <v>9581</v>
      </c>
      <c r="D374" s="138" t="s">
        <v>9582</v>
      </c>
      <c r="E374" s="138" t="s">
        <v>9583</v>
      </c>
      <c r="F374" s="138" t="s">
        <v>9583</v>
      </c>
      <c r="G374" s="138" t="s">
        <v>8877</v>
      </c>
      <c r="H374" s="138" t="s">
        <v>9584</v>
      </c>
    </row>
    <row r="375" spans="1:8" ht="14.25" customHeight="1" thickBot="1" x14ac:dyDescent="0.25">
      <c r="A375" s="136">
        <v>10169</v>
      </c>
      <c r="B375" s="133" t="s">
        <v>574</v>
      </c>
      <c r="C375" s="137"/>
      <c r="D375" s="138" t="s">
        <v>9237</v>
      </c>
      <c r="E375" s="138" t="s">
        <v>8876</v>
      </c>
      <c r="F375" s="138" t="s">
        <v>8876</v>
      </c>
      <c r="G375" s="138" t="s">
        <v>8877</v>
      </c>
      <c r="H375" s="138" t="s">
        <v>9580</v>
      </c>
    </row>
    <row r="376" spans="1:8" ht="14.25" customHeight="1" thickBot="1" x14ac:dyDescent="0.25">
      <c r="A376" s="136">
        <v>10170</v>
      </c>
      <c r="B376" s="133" t="s">
        <v>575</v>
      </c>
      <c r="C376" s="137"/>
      <c r="D376" s="138" t="s">
        <v>9577</v>
      </c>
      <c r="E376" s="138" t="s">
        <v>9578</v>
      </c>
      <c r="F376" s="138" t="s">
        <v>9165</v>
      </c>
      <c r="G376" s="138" t="s">
        <v>8860</v>
      </c>
      <c r="H376" s="138" t="s">
        <v>9579</v>
      </c>
    </row>
    <row r="377" spans="1:8" ht="14.25" customHeight="1" thickBot="1" x14ac:dyDescent="0.25">
      <c r="A377" s="136">
        <v>10171</v>
      </c>
      <c r="B377" s="133" t="s">
        <v>576</v>
      </c>
      <c r="C377" s="137"/>
      <c r="D377" s="138" t="s">
        <v>9575</v>
      </c>
      <c r="E377" s="138" t="s">
        <v>9566</v>
      </c>
      <c r="F377" s="138" t="s">
        <v>9182</v>
      </c>
      <c r="G377" s="138" t="s">
        <v>8860</v>
      </c>
      <c r="H377" s="138" t="s">
        <v>9576</v>
      </c>
    </row>
    <row r="378" spans="1:8" ht="14.25" customHeight="1" thickBot="1" x14ac:dyDescent="0.25">
      <c r="A378" s="136">
        <v>10173</v>
      </c>
      <c r="B378" s="133" t="s">
        <v>577</v>
      </c>
      <c r="C378" s="137" t="s">
        <v>9572</v>
      </c>
      <c r="D378" s="138" t="s">
        <v>9573</v>
      </c>
      <c r="E378" s="138" t="s">
        <v>9570</v>
      </c>
      <c r="F378" s="138" t="s">
        <v>9182</v>
      </c>
      <c r="G378" s="138" t="s">
        <v>8860</v>
      </c>
      <c r="H378" s="138" t="s">
        <v>9574</v>
      </c>
    </row>
    <row r="379" spans="1:8" ht="14.25" customHeight="1" thickBot="1" x14ac:dyDescent="0.25">
      <c r="A379" s="136">
        <v>10175</v>
      </c>
      <c r="B379" s="133" t="s">
        <v>578</v>
      </c>
      <c r="C379" s="137"/>
      <c r="D379" s="138" t="s">
        <v>9370</v>
      </c>
      <c r="E379" s="138"/>
      <c r="F379" s="138" t="s">
        <v>9371</v>
      </c>
      <c r="G379" s="138" t="s">
        <v>8860</v>
      </c>
      <c r="H379" s="138"/>
    </row>
    <row r="380" spans="1:8" ht="14.25" customHeight="1" thickBot="1" x14ac:dyDescent="0.25">
      <c r="A380" s="136">
        <v>10176</v>
      </c>
      <c r="B380" s="133" t="s">
        <v>579</v>
      </c>
      <c r="C380" s="137"/>
      <c r="D380" s="138" t="s">
        <v>9565</v>
      </c>
      <c r="E380" s="138" t="s">
        <v>9566</v>
      </c>
      <c r="F380" s="138" t="s">
        <v>9182</v>
      </c>
      <c r="G380" s="138" t="s">
        <v>8860</v>
      </c>
      <c r="H380" s="138" t="s">
        <v>9567</v>
      </c>
    </row>
    <row r="381" spans="1:8" ht="14.25" customHeight="1" thickBot="1" x14ac:dyDescent="0.25">
      <c r="A381" s="136">
        <v>10179</v>
      </c>
      <c r="B381" s="133" t="s">
        <v>580</v>
      </c>
      <c r="C381" s="137"/>
      <c r="D381" s="138" t="s">
        <v>9559</v>
      </c>
      <c r="E381" s="138"/>
      <c r="F381" s="138" t="s">
        <v>9371</v>
      </c>
      <c r="G381" s="138" t="s">
        <v>8860</v>
      </c>
      <c r="H381" s="138"/>
    </row>
    <row r="382" spans="1:8" ht="14.25" customHeight="1" thickBot="1" x14ac:dyDescent="0.25">
      <c r="A382" s="136">
        <v>10181</v>
      </c>
      <c r="B382" s="133" t="s">
        <v>601</v>
      </c>
      <c r="C382" s="137" t="s">
        <v>9555</v>
      </c>
      <c r="D382" s="138" t="s">
        <v>9556</v>
      </c>
      <c r="E382" s="138" t="s">
        <v>9557</v>
      </c>
      <c r="F382" s="138" t="s">
        <v>8912</v>
      </c>
      <c r="G382" s="138" t="s">
        <v>8913</v>
      </c>
      <c r="H382" s="138" t="s">
        <v>9558</v>
      </c>
    </row>
    <row r="383" spans="1:8" ht="14.25" customHeight="1" thickBot="1" x14ac:dyDescent="0.25">
      <c r="A383" s="136">
        <v>10182</v>
      </c>
      <c r="B383" s="133" t="s">
        <v>792</v>
      </c>
      <c r="C383" s="137" t="s">
        <v>9551</v>
      </c>
      <c r="D383" s="138" t="s">
        <v>9552</v>
      </c>
      <c r="E383" s="138" t="s">
        <v>9553</v>
      </c>
      <c r="F383" s="138" t="s">
        <v>8896</v>
      </c>
      <c r="G383" s="138" t="s">
        <v>8897</v>
      </c>
      <c r="H383" s="138" t="s">
        <v>9554</v>
      </c>
    </row>
    <row r="384" spans="1:8" ht="14.25" customHeight="1" thickBot="1" x14ac:dyDescent="0.25">
      <c r="A384" s="136">
        <v>10183</v>
      </c>
      <c r="B384" s="133" t="s">
        <v>681</v>
      </c>
      <c r="C384" s="137" t="s">
        <v>9547</v>
      </c>
      <c r="D384" s="138" t="s">
        <v>9548</v>
      </c>
      <c r="E384" s="138" t="s">
        <v>9549</v>
      </c>
      <c r="F384" s="138" t="s">
        <v>8847</v>
      </c>
      <c r="G384" s="138" t="s">
        <v>8848</v>
      </c>
      <c r="H384" s="138" t="s">
        <v>9550</v>
      </c>
    </row>
    <row r="385" spans="1:8" ht="14.25" customHeight="1" thickBot="1" x14ac:dyDescent="0.25">
      <c r="A385" s="136">
        <v>10184</v>
      </c>
      <c r="B385" s="133" t="s">
        <v>629</v>
      </c>
      <c r="C385" s="137" t="s">
        <v>9542</v>
      </c>
      <c r="D385" s="138" t="s">
        <v>9543</v>
      </c>
      <c r="E385" s="138" t="s">
        <v>9544</v>
      </c>
      <c r="F385" s="138" t="s">
        <v>9545</v>
      </c>
      <c r="G385" s="138" t="s">
        <v>8891</v>
      </c>
      <c r="H385" s="138" t="s">
        <v>9546</v>
      </c>
    </row>
    <row r="386" spans="1:8" ht="14.25" customHeight="1" thickBot="1" x14ac:dyDescent="0.25">
      <c r="A386" s="136">
        <v>10185</v>
      </c>
      <c r="B386" s="133" t="s">
        <v>1938</v>
      </c>
      <c r="C386" s="137" t="s">
        <v>9538</v>
      </c>
      <c r="D386" s="138" t="s">
        <v>9539</v>
      </c>
      <c r="E386" s="138" t="s">
        <v>9540</v>
      </c>
      <c r="F386" s="138" t="s">
        <v>8907</v>
      </c>
      <c r="G386" s="138" t="s">
        <v>8897</v>
      </c>
      <c r="H386" s="138" t="s">
        <v>9541</v>
      </c>
    </row>
    <row r="387" spans="1:8" ht="14.25" customHeight="1" thickBot="1" x14ac:dyDescent="0.25">
      <c r="A387" s="136">
        <v>10188</v>
      </c>
      <c r="B387" s="133" t="s">
        <v>609</v>
      </c>
      <c r="C387" s="137"/>
      <c r="D387" s="138" t="s">
        <v>9534</v>
      </c>
      <c r="E387" s="138" t="s">
        <v>9535</v>
      </c>
      <c r="F387" s="138" t="s">
        <v>9536</v>
      </c>
      <c r="G387" s="138" t="s">
        <v>9032</v>
      </c>
      <c r="H387" s="138" t="s">
        <v>9537</v>
      </c>
    </row>
    <row r="388" spans="1:8" ht="14.25" customHeight="1" thickBot="1" x14ac:dyDescent="0.25">
      <c r="A388" s="136">
        <v>10190</v>
      </c>
      <c r="B388" s="133" t="s">
        <v>667</v>
      </c>
      <c r="C388" s="137"/>
      <c r="D388" s="138" t="s">
        <v>9531</v>
      </c>
      <c r="E388" s="138" t="s">
        <v>9532</v>
      </c>
      <c r="F388" s="138" t="s">
        <v>9211</v>
      </c>
      <c r="G388" s="138" t="s">
        <v>9032</v>
      </c>
      <c r="H388" s="138" t="s">
        <v>9533</v>
      </c>
    </row>
    <row r="389" spans="1:8" ht="14.25" customHeight="1" thickBot="1" x14ac:dyDescent="0.25">
      <c r="A389" s="136">
        <v>10191</v>
      </c>
      <c r="B389" s="133" t="s">
        <v>610</v>
      </c>
      <c r="C389" s="137"/>
      <c r="D389" s="138" t="s">
        <v>9528</v>
      </c>
      <c r="E389" s="138" t="s">
        <v>9529</v>
      </c>
      <c r="F389" s="138" t="s">
        <v>8912</v>
      </c>
      <c r="G389" s="138" t="s">
        <v>8913</v>
      </c>
      <c r="H389" s="138" t="s">
        <v>9530</v>
      </c>
    </row>
    <row r="390" spans="1:8" ht="14.25" customHeight="1" thickBot="1" x14ac:dyDescent="0.25">
      <c r="A390" s="136">
        <v>10192</v>
      </c>
      <c r="B390" s="133" t="s">
        <v>636</v>
      </c>
      <c r="C390" s="137"/>
      <c r="D390" s="138" t="s">
        <v>9525</v>
      </c>
      <c r="E390" s="138" t="s">
        <v>9526</v>
      </c>
      <c r="F390" s="138" t="s">
        <v>9526</v>
      </c>
      <c r="G390" s="138" t="s">
        <v>9032</v>
      </c>
      <c r="H390" s="138" t="s">
        <v>9527</v>
      </c>
    </row>
    <row r="391" spans="1:8" ht="14.25" customHeight="1" thickBot="1" x14ac:dyDescent="0.25">
      <c r="A391" s="136">
        <v>10193</v>
      </c>
      <c r="B391" s="133" t="s">
        <v>768</v>
      </c>
      <c r="C391" s="137" t="s">
        <v>9521</v>
      </c>
      <c r="D391" s="138" t="s">
        <v>9522</v>
      </c>
      <c r="E391" s="138" t="s">
        <v>9523</v>
      </c>
      <c r="F391" s="138" t="s">
        <v>9272</v>
      </c>
      <c r="G391" s="138" t="s">
        <v>8972</v>
      </c>
      <c r="H391" s="138" t="s">
        <v>9524</v>
      </c>
    </row>
    <row r="392" spans="1:8" ht="14.25" customHeight="1" thickBot="1" x14ac:dyDescent="0.25">
      <c r="A392" s="136">
        <v>10194</v>
      </c>
      <c r="B392" s="133" t="s">
        <v>616</v>
      </c>
      <c r="C392" s="137" t="s">
        <v>9517</v>
      </c>
      <c r="D392" s="138" t="s">
        <v>9518</v>
      </c>
      <c r="E392" s="138" t="s">
        <v>9519</v>
      </c>
      <c r="F392" s="138" t="s">
        <v>8912</v>
      </c>
      <c r="G392" s="138" t="s">
        <v>8913</v>
      </c>
      <c r="H392" s="138" t="s">
        <v>9520</v>
      </c>
    </row>
    <row r="393" spans="1:8" ht="14.25" customHeight="1" thickBot="1" x14ac:dyDescent="0.25">
      <c r="A393" s="136">
        <v>10196</v>
      </c>
      <c r="B393" s="133" t="s">
        <v>623</v>
      </c>
      <c r="C393" s="137" t="s">
        <v>9513</v>
      </c>
      <c r="D393" s="138" t="s">
        <v>9514</v>
      </c>
      <c r="E393" s="138" t="s">
        <v>9515</v>
      </c>
      <c r="F393" s="138" t="s">
        <v>8912</v>
      </c>
      <c r="G393" s="138" t="s">
        <v>8913</v>
      </c>
      <c r="H393" s="138" t="s">
        <v>9516</v>
      </c>
    </row>
    <row r="394" spans="1:8" ht="14.25" customHeight="1" thickBot="1" x14ac:dyDescent="0.25">
      <c r="A394" s="136">
        <v>10197</v>
      </c>
      <c r="B394" s="133" t="s">
        <v>842</v>
      </c>
      <c r="C394" s="137"/>
      <c r="D394" s="138" t="s">
        <v>9511</v>
      </c>
      <c r="E394" s="138" t="s">
        <v>8966</v>
      </c>
      <c r="F394" s="138" t="s">
        <v>8966</v>
      </c>
      <c r="G394" s="138" t="s">
        <v>8877</v>
      </c>
      <c r="H394" s="138" t="s">
        <v>9512</v>
      </c>
    </row>
    <row r="395" spans="1:8" ht="14.25" customHeight="1" thickBot="1" x14ac:dyDescent="0.25">
      <c r="A395" s="136">
        <v>10198</v>
      </c>
      <c r="B395" s="133" t="s">
        <v>613</v>
      </c>
      <c r="C395" s="137" t="s">
        <v>9507</v>
      </c>
      <c r="D395" s="138" t="s">
        <v>9508</v>
      </c>
      <c r="E395" s="138" t="s">
        <v>9509</v>
      </c>
      <c r="F395" s="138" t="s">
        <v>8912</v>
      </c>
      <c r="G395" s="138" t="s">
        <v>8913</v>
      </c>
      <c r="H395" s="138" t="s">
        <v>9510</v>
      </c>
    </row>
    <row r="396" spans="1:8" ht="14.25" customHeight="1" thickBot="1" x14ac:dyDescent="0.25">
      <c r="A396" s="136">
        <v>10199</v>
      </c>
      <c r="B396" s="133" t="s">
        <v>621</v>
      </c>
      <c r="C396" s="137"/>
      <c r="D396" s="138" t="s">
        <v>9505</v>
      </c>
      <c r="E396" s="138" t="s">
        <v>8912</v>
      </c>
      <c r="F396" s="138" t="s">
        <v>8912</v>
      </c>
      <c r="G396" s="138" t="s">
        <v>8913</v>
      </c>
      <c r="H396" s="138" t="s">
        <v>9506</v>
      </c>
    </row>
    <row r="397" spans="1:8" ht="14.25" customHeight="1" thickBot="1" x14ac:dyDescent="0.25">
      <c r="A397" s="136">
        <v>10201</v>
      </c>
      <c r="B397" s="133" t="s">
        <v>679</v>
      </c>
      <c r="C397" s="137"/>
      <c r="D397" s="138" t="s">
        <v>9503</v>
      </c>
      <c r="E397" s="138"/>
      <c r="F397" s="138" t="s">
        <v>9201</v>
      </c>
      <c r="G397" s="138" t="s">
        <v>9202</v>
      </c>
      <c r="H397" s="138" t="s">
        <v>9504</v>
      </c>
    </row>
    <row r="398" spans="1:8" ht="14.25" customHeight="1" thickBot="1" x14ac:dyDescent="0.25">
      <c r="A398" s="136">
        <v>10202</v>
      </c>
      <c r="B398" s="133" t="s">
        <v>673</v>
      </c>
      <c r="C398" s="137"/>
      <c r="D398" s="138" t="s">
        <v>9501</v>
      </c>
      <c r="E398" s="138" t="s">
        <v>8912</v>
      </c>
      <c r="F398" s="138" t="s">
        <v>8912</v>
      </c>
      <c r="G398" s="138" t="s">
        <v>8913</v>
      </c>
      <c r="H398" s="138" t="s">
        <v>9502</v>
      </c>
    </row>
    <row r="399" spans="1:8" ht="14.25" customHeight="1" thickBot="1" x14ac:dyDescent="0.25">
      <c r="A399" s="136">
        <v>10203</v>
      </c>
      <c r="B399" s="133" t="s">
        <v>669</v>
      </c>
      <c r="C399" s="137"/>
      <c r="D399" s="138" t="s">
        <v>9237</v>
      </c>
      <c r="E399" s="138" t="s">
        <v>9499</v>
      </c>
      <c r="F399" s="138" t="s">
        <v>8912</v>
      </c>
      <c r="G399" s="138" t="s">
        <v>8913</v>
      </c>
      <c r="H399" s="138" t="s">
        <v>9500</v>
      </c>
    </row>
    <row r="400" spans="1:8" ht="14.25" customHeight="1" thickBot="1" x14ac:dyDescent="0.25">
      <c r="A400" s="136">
        <v>10204</v>
      </c>
      <c r="B400" s="133" t="s">
        <v>635</v>
      </c>
      <c r="C400" s="137" t="s">
        <v>9495</v>
      </c>
      <c r="D400" s="138" t="s">
        <v>9496</v>
      </c>
      <c r="E400" s="138" t="s">
        <v>9497</v>
      </c>
      <c r="F400" s="138" t="s">
        <v>8942</v>
      </c>
      <c r="G400" s="138" t="s">
        <v>8877</v>
      </c>
      <c r="H400" s="138" t="s">
        <v>9498</v>
      </c>
    </row>
    <row r="401" spans="1:8" ht="14.25" customHeight="1" thickBot="1" x14ac:dyDescent="0.25">
      <c r="A401" s="136">
        <v>10208</v>
      </c>
      <c r="B401" s="133" t="s">
        <v>774</v>
      </c>
      <c r="C401" s="137"/>
      <c r="D401" s="138" t="s">
        <v>9491</v>
      </c>
      <c r="E401" s="138" t="s">
        <v>9492</v>
      </c>
      <c r="F401" s="138" t="s">
        <v>9493</v>
      </c>
      <c r="G401" s="138" t="s">
        <v>8877</v>
      </c>
      <c r="H401" s="138" t="s">
        <v>9494</v>
      </c>
    </row>
    <row r="402" spans="1:8" ht="14.25" customHeight="1" thickBot="1" x14ac:dyDescent="0.25">
      <c r="A402" s="136">
        <v>10214</v>
      </c>
      <c r="B402" s="133" t="s">
        <v>8802</v>
      </c>
      <c r="C402" s="137"/>
      <c r="D402" s="138" t="s">
        <v>9488</v>
      </c>
      <c r="E402" s="138" t="s">
        <v>9489</v>
      </c>
      <c r="F402" s="138" t="s">
        <v>9071</v>
      </c>
      <c r="G402" s="138" t="s">
        <v>8877</v>
      </c>
      <c r="H402" s="138" t="s">
        <v>9490</v>
      </c>
    </row>
    <row r="403" spans="1:8" ht="14.25" customHeight="1" thickBot="1" x14ac:dyDescent="0.25">
      <c r="A403" s="136">
        <v>10219</v>
      </c>
      <c r="B403" s="133" t="s">
        <v>666</v>
      </c>
      <c r="C403" s="137" t="s">
        <v>9484</v>
      </c>
      <c r="D403" s="138" t="s">
        <v>9485</v>
      </c>
      <c r="E403" s="138" t="s">
        <v>9486</v>
      </c>
      <c r="F403" s="138" t="s">
        <v>8876</v>
      </c>
      <c r="G403" s="138" t="s">
        <v>8877</v>
      </c>
      <c r="H403" s="138" t="s">
        <v>9487</v>
      </c>
    </row>
    <row r="404" spans="1:8" ht="14.25" customHeight="1" thickBot="1" x14ac:dyDescent="0.25">
      <c r="A404" s="136">
        <v>10220</v>
      </c>
      <c r="B404" s="133" t="s">
        <v>668</v>
      </c>
      <c r="C404" s="137" t="s">
        <v>9482</v>
      </c>
      <c r="D404" s="138" t="s">
        <v>9483</v>
      </c>
      <c r="E404" s="138" t="s">
        <v>8875</v>
      </c>
      <c r="F404" s="138" t="s">
        <v>8876</v>
      </c>
      <c r="G404" s="138" t="s">
        <v>8877</v>
      </c>
      <c r="H404" s="138" t="s">
        <v>8878</v>
      </c>
    </row>
    <row r="405" spans="1:8" ht="14.25" customHeight="1" thickBot="1" x14ac:dyDescent="0.25">
      <c r="A405" s="136">
        <v>10223</v>
      </c>
      <c r="B405" s="133" t="s">
        <v>589</v>
      </c>
      <c r="C405" s="137"/>
      <c r="D405" s="138" t="s">
        <v>9480</v>
      </c>
      <c r="E405" s="138" t="s">
        <v>9246</v>
      </c>
      <c r="F405" s="138" t="s">
        <v>9246</v>
      </c>
      <c r="G405" s="138" t="s">
        <v>8947</v>
      </c>
      <c r="H405" s="138" t="s">
        <v>9481</v>
      </c>
    </row>
    <row r="406" spans="1:8" ht="14.25" customHeight="1" thickBot="1" x14ac:dyDescent="0.25">
      <c r="A406" s="136">
        <v>10224</v>
      </c>
      <c r="B406" s="133" t="s">
        <v>638</v>
      </c>
      <c r="C406" s="137"/>
      <c r="D406" s="138" t="s">
        <v>9477</v>
      </c>
      <c r="E406" s="138" t="s">
        <v>9478</v>
      </c>
      <c r="F406" s="138" t="s">
        <v>8985</v>
      </c>
      <c r="G406" s="138" t="s">
        <v>8897</v>
      </c>
      <c r="H406" s="138" t="s">
        <v>9479</v>
      </c>
    </row>
    <row r="407" spans="1:8" ht="14.25" customHeight="1" thickBot="1" x14ac:dyDescent="0.25">
      <c r="A407" s="136">
        <v>10225</v>
      </c>
      <c r="B407" s="133" t="s">
        <v>608</v>
      </c>
      <c r="C407" s="137" t="s">
        <v>9473</v>
      </c>
      <c r="D407" s="138" t="s">
        <v>9474</v>
      </c>
      <c r="E407" s="138" t="s">
        <v>9475</v>
      </c>
      <c r="F407" s="138" t="s">
        <v>9475</v>
      </c>
      <c r="G407" s="138" t="s">
        <v>8891</v>
      </c>
      <c r="H407" s="138" t="s">
        <v>9476</v>
      </c>
    </row>
    <row r="408" spans="1:8" ht="14.25" customHeight="1" thickBot="1" x14ac:dyDescent="0.25">
      <c r="A408" s="136">
        <v>10226</v>
      </c>
      <c r="B408" s="133" t="s">
        <v>605</v>
      </c>
      <c r="C408" s="137"/>
      <c r="D408" s="138" t="s">
        <v>9471</v>
      </c>
      <c r="E408" s="138" t="s">
        <v>8890</v>
      </c>
      <c r="F408" s="138" t="s">
        <v>8890</v>
      </c>
      <c r="G408" s="138" t="s">
        <v>8891</v>
      </c>
      <c r="H408" s="138" t="s">
        <v>9472</v>
      </c>
    </row>
    <row r="409" spans="1:8" ht="14.25" customHeight="1" thickBot="1" x14ac:dyDescent="0.25">
      <c r="A409" s="136">
        <v>10227</v>
      </c>
      <c r="B409" s="133" t="s">
        <v>607</v>
      </c>
      <c r="C409" s="137"/>
      <c r="D409" s="138" t="s">
        <v>9237</v>
      </c>
      <c r="E409" s="138"/>
      <c r="F409" s="138" t="s">
        <v>8890</v>
      </c>
      <c r="G409" s="138" t="s">
        <v>8891</v>
      </c>
      <c r="H409" s="138" t="s">
        <v>9470</v>
      </c>
    </row>
    <row r="410" spans="1:8" ht="14.25" customHeight="1" thickBot="1" x14ac:dyDescent="0.25">
      <c r="A410" s="136">
        <v>10229</v>
      </c>
      <c r="B410" s="133" t="s">
        <v>603</v>
      </c>
      <c r="C410" s="137" t="s">
        <v>9466</v>
      </c>
      <c r="D410" s="138" t="s">
        <v>9467</v>
      </c>
      <c r="E410" s="138" t="s">
        <v>9468</v>
      </c>
      <c r="F410" s="138" t="s">
        <v>9037</v>
      </c>
      <c r="G410" s="138" t="s">
        <v>9038</v>
      </c>
      <c r="H410" s="138" t="s">
        <v>9469</v>
      </c>
    </row>
    <row r="411" spans="1:8" ht="14.25" customHeight="1" thickBot="1" x14ac:dyDescent="0.25">
      <c r="A411" s="136">
        <v>10230</v>
      </c>
      <c r="B411" s="133" t="s">
        <v>630</v>
      </c>
      <c r="C411" s="137"/>
      <c r="D411" s="138" t="s">
        <v>9464</v>
      </c>
      <c r="E411" s="138" t="s">
        <v>8912</v>
      </c>
      <c r="F411" s="138" t="s">
        <v>8912</v>
      </c>
      <c r="G411" s="138" t="s">
        <v>8913</v>
      </c>
      <c r="H411" s="138" t="s">
        <v>9465</v>
      </c>
    </row>
    <row r="412" spans="1:8" ht="14.25" customHeight="1" thickBot="1" x14ac:dyDescent="0.25">
      <c r="A412" s="136">
        <v>10231</v>
      </c>
      <c r="B412" s="133" t="s">
        <v>595</v>
      </c>
      <c r="C412" s="137"/>
      <c r="D412" s="138" t="s">
        <v>9461</v>
      </c>
      <c r="E412" s="138" t="s">
        <v>9462</v>
      </c>
      <c r="F412" s="138" t="s">
        <v>8958</v>
      </c>
      <c r="G412" s="138" t="s">
        <v>8860</v>
      </c>
      <c r="H412" s="138" t="s">
        <v>9463</v>
      </c>
    </row>
    <row r="413" spans="1:8" ht="14.25" customHeight="1" thickBot="1" x14ac:dyDescent="0.25">
      <c r="A413" s="136">
        <v>10233</v>
      </c>
      <c r="B413" s="133" t="s">
        <v>780</v>
      </c>
      <c r="C413" s="137"/>
      <c r="D413" s="138" t="s">
        <v>9458</v>
      </c>
      <c r="E413" s="138" t="s">
        <v>9459</v>
      </c>
      <c r="F413" s="138" t="s">
        <v>9246</v>
      </c>
      <c r="G413" s="138" t="s">
        <v>8947</v>
      </c>
      <c r="H413" s="138" t="s">
        <v>9460</v>
      </c>
    </row>
    <row r="414" spans="1:8" ht="14.25" customHeight="1" thickBot="1" x14ac:dyDescent="0.25">
      <c r="A414" s="136">
        <v>10234</v>
      </c>
      <c r="B414" s="133" t="s">
        <v>820</v>
      </c>
      <c r="C414" s="137" t="s">
        <v>9454</v>
      </c>
      <c r="D414" s="138" t="s">
        <v>9455</v>
      </c>
      <c r="E414" s="138" t="s">
        <v>9456</v>
      </c>
      <c r="F414" s="138" t="s">
        <v>9105</v>
      </c>
      <c r="G414" s="138" t="s">
        <v>8848</v>
      </c>
      <c r="H414" s="138" t="s">
        <v>9457</v>
      </c>
    </row>
    <row r="415" spans="1:8" ht="14.25" customHeight="1" thickBot="1" x14ac:dyDescent="0.25">
      <c r="A415" s="136">
        <v>10235</v>
      </c>
      <c r="B415" s="133" t="s">
        <v>584</v>
      </c>
      <c r="C415" s="137"/>
      <c r="D415" s="138" t="s">
        <v>9453</v>
      </c>
      <c r="E415" s="138" t="s">
        <v>8847</v>
      </c>
      <c r="F415" s="138" t="s">
        <v>8847</v>
      </c>
      <c r="G415" s="138" t="s">
        <v>8848</v>
      </c>
      <c r="H415" s="138" t="s">
        <v>9162</v>
      </c>
    </row>
    <row r="416" spans="1:8" ht="14.25" customHeight="1" thickBot="1" x14ac:dyDescent="0.25">
      <c r="A416" s="136">
        <v>10236</v>
      </c>
      <c r="B416" s="133" t="s">
        <v>672</v>
      </c>
      <c r="C416" s="137"/>
      <c r="D416" s="138" t="s">
        <v>9450</v>
      </c>
      <c r="E416" s="138" t="s">
        <v>9451</v>
      </c>
      <c r="F416" s="138" t="s">
        <v>8847</v>
      </c>
      <c r="G416" s="138" t="s">
        <v>8848</v>
      </c>
      <c r="H416" s="138" t="s">
        <v>9452</v>
      </c>
    </row>
    <row r="417" spans="1:8" ht="14.25" customHeight="1" thickBot="1" x14ac:dyDescent="0.25">
      <c r="A417" s="136">
        <v>10237</v>
      </c>
      <c r="B417" s="133" t="s">
        <v>618</v>
      </c>
      <c r="C417" s="137"/>
      <c r="D417" s="138" t="s">
        <v>9448</v>
      </c>
      <c r="E417" s="138" t="s">
        <v>8889</v>
      </c>
      <c r="F417" s="138" t="s">
        <v>8890</v>
      </c>
      <c r="G417" s="138" t="s">
        <v>8891</v>
      </c>
      <c r="H417" s="138" t="s">
        <v>9449</v>
      </c>
    </row>
    <row r="418" spans="1:8" ht="14.25" customHeight="1" thickBot="1" x14ac:dyDescent="0.25">
      <c r="A418" s="136">
        <v>10239</v>
      </c>
      <c r="B418" s="133" t="s">
        <v>620</v>
      </c>
      <c r="C418" s="137"/>
      <c r="D418" s="138" t="s">
        <v>9446</v>
      </c>
      <c r="E418" s="138" t="s">
        <v>8912</v>
      </c>
      <c r="F418" s="138" t="s">
        <v>8912</v>
      </c>
      <c r="G418" s="138" t="s">
        <v>8913</v>
      </c>
      <c r="H418" s="138" t="s">
        <v>9447</v>
      </c>
    </row>
    <row r="419" spans="1:8" ht="14.25" customHeight="1" thickBot="1" x14ac:dyDescent="0.25">
      <c r="A419" s="136">
        <v>10240</v>
      </c>
      <c r="B419" s="133" t="s">
        <v>592</v>
      </c>
      <c r="C419" s="137"/>
      <c r="D419" s="138" t="s">
        <v>9444</v>
      </c>
      <c r="E419" s="138" t="s">
        <v>8847</v>
      </c>
      <c r="F419" s="138" t="s">
        <v>8847</v>
      </c>
      <c r="G419" s="138" t="s">
        <v>8848</v>
      </c>
      <c r="H419" s="138" t="s">
        <v>9445</v>
      </c>
    </row>
    <row r="420" spans="1:8" ht="14.25" customHeight="1" thickBot="1" x14ac:dyDescent="0.25">
      <c r="A420" s="136">
        <v>10241</v>
      </c>
      <c r="B420" s="133" t="s">
        <v>641</v>
      </c>
      <c r="C420" s="137"/>
      <c r="D420" s="138" t="s">
        <v>9441</v>
      </c>
      <c r="E420" s="138" t="s">
        <v>9442</v>
      </c>
      <c r="F420" s="138" t="s">
        <v>9080</v>
      </c>
      <c r="G420" s="138" t="s">
        <v>9081</v>
      </c>
      <c r="H420" s="138" t="s">
        <v>9443</v>
      </c>
    </row>
    <row r="421" spans="1:8" ht="14.25" customHeight="1" thickBot="1" x14ac:dyDescent="0.25">
      <c r="A421" s="136">
        <v>10251</v>
      </c>
      <c r="B421" s="133" t="s">
        <v>649</v>
      </c>
      <c r="C421" s="137"/>
      <c r="D421" s="138" t="s">
        <v>9437</v>
      </c>
      <c r="E421" s="138"/>
      <c r="F421" s="138" t="s">
        <v>9371</v>
      </c>
      <c r="G421" s="138" t="s">
        <v>8860</v>
      </c>
      <c r="H421" s="138"/>
    </row>
    <row r="422" spans="1:8" ht="14.25" customHeight="1" thickBot="1" x14ac:dyDescent="0.25">
      <c r="A422" s="136">
        <v>10252</v>
      </c>
      <c r="B422" s="133" t="s">
        <v>650</v>
      </c>
      <c r="C422" s="137" t="s">
        <v>9433</v>
      </c>
      <c r="D422" s="138" t="s">
        <v>9434</v>
      </c>
      <c r="E422" s="138" t="s">
        <v>9435</v>
      </c>
      <c r="F422" s="138" t="s">
        <v>9165</v>
      </c>
      <c r="G422" s="138" t="s">
        <v>8860</v>
      </c>
      <c r="H422" s="138" t="s">
        <v>9436</v>
      </c>
    </row>
    <row r="423" spans="1:8" ht="14.25" customHeight="1" thickBot="1" x14ac:dyDescent="0.25">
      <c r="A423" s="136">
        <v>10255</v>
      </c>
      <c r="B423" s="133" t="s">
        <v>654</v>
      </c>
      <c r="C423" s="137"/>
      <c r="D423" s="138" t="s">
        <v>9428</v>
      </c>
      <c r="E423" s="138"/>
      <c r="F423" s="138" t="s">
        <v>9371</v>
      </c>
      <c r="G423" s="138" t="s">
        <v>8860</v>
      </c>
      <c r="H423" s="138"/>
    </row>
    <row r="424" spans="1:8" ht="14.25" customHeight="1" thickBot="1" x14ac:dyDescent="0.25">
      <c r="A424" s="136">
        <v>10256</v>
      </c>
      <c r="B424" s="133" t="s">
        <v>790</v>
      </c>
      <c r="C424" s="137" t="s">
        <v>9424</v>
      </c>
      <c r="D424" s="138" t="s">
        <v>9425</v>
      </c>
      <c r="E424" s="138" t="s">
        <v>9426</v>
      </c>
      <c r="F424" s="138" t="s">
        <v>8958</v>
      </c>
      <c r="G424" s="138" t="s">
        <v>8860</v>
      </c>
      <c r="H424" s="138" t="s">
        <v>9427</v>
      </c>
    </row>
    <row r="425" spans="1:8" ht="14.25" customHeight="1" thickBot="1" x14ac:dyDescent="0.25">
      <c r="A425" s="136">
        <v>10271</v>
      </c>
      <c r="B425" s="133" t="s">
        <v>663</v>
      </c>
      <c r="C425" s="137"/>
      <c r="D425" s="138" t="s">
        <v>9421</v>
      </c>
      <c r="E425" s="138"/>
      <c r="F425" s="138" t="s">
        <v>9371</v>
      </c>
      <c r="G425" s="138" t="s">
        <v>8860</v>
      </c>
      <c r="H425" s="138"/>
    </row>
    <row r="426" spans="1:8" ht="14.25" customHeight="1" thickBot="1" x14ac:dyDescent="0.25">
      <c r="A426" s="136">
        <v>10275</v>
      </c>
      <c r="B426" s="133" t="s">
        <v>823</v>
      </c>
      <c r="C426" s="137" t="s">
        <v>9418</v>
      </c>
      <c r="D426" s="138" t="s">
        <v>9419</v>
      </c>
      <c r="E426" s="138" t="s">
        <v>8859</v>
      </c>
      <c r="F426" s="138" t="s">
        <v>8859</v>
      </c>
      <c r="G426" s="138" t="s">
        <v>8860</v>
      </c>
      <c r="H426" s="138" t="s">
        <v>9420</v>
      </c>
    </row>
    <row r="427" spans="1:8" ht="14.25" customHeight="1" thickBot="1" x14ac:dyDescent="0.25">
      <c r="A427" s="136">
        <v>10276</v>
      </c>
      <c r="B427" s="133" t="s">
        <v>611</v>
      </c>
      <c r="C427" s="137"/>
      <c r="D427" s="138" t="s">
        <v>9416</v>
      </c>
      <c r="E427" s="138"/>
      <c r="F427" s="138" t="s">
        <v>9371</v>
      </c>
      <c r="G427" s="138" t="s">
        <v>8860</v>
      </c>
      <c r="H427" s="138" t="s">
        <v>9417</v>
      </c>
    </row>
    <row r="428" spans="1:8" ht="14.25" customHeight="1" thickBot="1" x14ac:dyDescent="0.25">
      <c r="A428" s="136">
        <v>10279</v>
      </c>
      <c r="B428" s="133" t="s">
        <v>794</v>
      </c>
      <c r="C428" s="137" t="s">
        <v>9412</v>
      </c>
      <c r="D428" s="138" t="s">
        <v>9413</v>
      </c>
      <c r="E428" s="138" t="s">
        <v>9414</v>
      </c>
      <c r="F428" s="138" t="s">
        <v>8958</v>
      </c>
      <c r="G428" s="138" t="s">
        <v>8860</v>
      </c>
      <c r="H428" s="138" t="s">
        <v>9415</v>
      </c>
    </row>
    <row r="429" spans="1:8" ht="14.25" customHeight="1" thickBot="1" x14ac:dyDescent="0.25">
      <c r="A429" s="136">
        <v>10281</v>
      </c>
      <c r="B429" s="133" t="s">
        <v>308</v>
      </c>
      <c r="C429" s="137" t="s">
        <v>9408</v>
      </c>
      <c r="D429" s="138" t="s">
        <v>9409</v>
      </c>
      <c r="E429" s="138" t="s">
        <v>9410</v>
      </c>
      <c r="F429" s="138" t="s">
        <v>8859</v>
      </c>
      <c r="G429" s="138" t="s">
        <v>8860</v>
      </c>
      <c r="H429" s="138" t="s">
        <v>9411</v>
      </c>
    </row>
    <row r="430" spans="1:8" ht="14.25" customHeight="1" thickBot="1" x14ac:dyDescent="0.25">
      <c r="A430" s="136">
        <v>10286</v>
      </c>
      <c r="B430" s="133" t="s">
        <v>760</v>
      </c>
      <c r="C430" s="137"/>
      <c r="D430" s="138" t="s">
        <v>9406</v>
      </c>
      <c r="E430" s="138"/>
      <c r="F430" s="138" t="s">
        <v>9371</v>
      </c>
      <c r="G430" s="138" t="s">
        <v>8860</v>
      </c>
      <c r="H430" s="138" t="s">
        <v>9407</v>
      </c>
    </row>
    <row r="431" spans="1:8" ht="14.25" customHeight="1" thickBot="1" x14ac:dyDescent="0.25">
      <c r="A431" s="136">
        <v>10292</v>
      </c>
      <c r="B431" s="133" t="s">
        <v>816</v>
      </c>
      <c r="C431" s="137"/>
      <c r="D431" s="138" t="s">
        <v>9404</v>
      </c>
      <c r="E431" s="138" t="s">
        <v>8958</v>
      </c>
      <c r="F431" s="138" t="s">
        <v>8958</v>
      </c>
      <c r="G431" s="138" t="s">
        <v>8860</v>
      </c>
      <c r="H431" s="138" t="s">
        <v>9405</v>
      </c>
    </row>
    <row r="432" spans="1:8" ht="14.25" customHeight="1" thickBot="1" x14ac:dyDescent="0.25">
      <c r="A432" s="136">
        <v>10296</v>
      </c>
      <c r="B432" s="133" t="s">
        <v>789</v>
      </c>
      <c r="C432" s="137"/>
      <c r="D432" s="138" t="s">
        <v>9402</v>
      </c>
      <c r="E432" s="138" t="s">
        <v>9403</v>
      </c>
      <c r="F432" s="138" t="s">
        <v>8958</v>
      </c>
      <c r="G432" s="138" t="s">
        <v>8860</v>
      </c>
      <c r="H432" s="138" t="s">
        <v>9162</v>
      </c>
    </row>
    <row r="433" spans="1:8" ht="14.25" customHeight="1" thickBot="1" x14ac:dyDescent="0.25">
      <c r="A433" s="136">
        <v>10297</v>
      </c>
      <c r="B433" s="133" t="s">
        <v>657</v>
      </c>
      <c r="C433" s="137"/>
      <c r="D433" s="138" t="s">
        <v>9400</v>
      </c>
      <c r="E433" s="138"/>
      <c r="F433" s="138" t="s">
        <v>9371</v>
      </c>
      <c r="G433" s="138" t="s">
        <v>8860</v>
      </c>
      <c r="H433" s="138" t="s">
        <v>9401</v>
      </c>
    </row>
    <row r="434" spans="1:8" ht="14.25" customHeight="1" thickBot="1" x14ac:dyDescent="0.25">
      <c r="A434" s="136">
        <v>10299</v>
      </c>
      <c r="B434" s="133" t="s">
        <v>772</v>
      </c>
      <c r="C434" s="137"/>
      <c r="D434" s="138" t="s">
        <v>9398</v>
      </c>
      <c r="E434" s="138" t="s">
        <v>8958</v>
      </c>
      <c r="F434" s="138" t="s">
        <v>8958</v>
      </c>
      <c r="G434" s="138" t="s">
        <v>8860</v>
      </c>
      <c r="H434" s="138" t="s">
        <v>9399</v>
      </c>
    </row>
    <row r="435" spans="1:8" ht="14.25" customHeight="1" thickBot="1" x14ac:dyDescent="0.25">
      <c r="A435" s="136">
        <v>10302</v>
      </c>
      <c r="B435" s="133" t="s">
        <v>614</v>
      </c>
      <c r="C435" s="137"/>
      <c r="D435" s="138" t="s">
        <v>9395</v>
      </c>
      <c r="E435" s="138" t="s">
        <v>9396</v>
      </c>
      <c r="F435" s="138" t="s">
        <v>8958</v>
      </c>
      <c r="G435" s="138" t="s">
        <v>8860</v>
      </c>
      <c r="H435" s="138" t="s">
        <v>9397</v>
      </c>
    </row>
    <row r="436" spans="1:8" ht="14.25" customHeight="1" thickBot="1" x14ac:dyDescent="0.25">
      <c r="A436" s="136">
        <v>10304</v>
      </c>
      <c r="B436" s="133" t="s">
        <v>594</v>
      </c>
      <c r="C436" s="137"/>
      <c r="D436" s="138" t="s">
        <v>9393</v>
      </c>
      <c r="E436" s="138"/>
      <c r="F436" s="138" t="s">
        <v>9371</v>
      </c>
      <c r="G436" s="138" t="s">
        <v>8860</v>
      </c>
      <c r="H436" s="138" t="s">
        <v>9394</v>
      </c>
    </row>
    <row r="437" spans="1:8" ht="14.25" customHeight="1" thickBot="1" x14ac:dyDescent="0.25">
      <c r="A437" s="136">
        <v>10307</v>
      </c>
      <c r="B437" s="133" t="s">
        <v>659</v>
      </c>
      <c r="C437" s="137"/>
      <c r="D437" s="138" t="s">
        <v>9391</v>
      </c>
      <c r="E437" s="138"/>
      <c r="F437" s="138" t="s">
        <v>9371</v>
      </c>
      <c r="G437" s="138" t="s">
        <v>8860</v>
      </c>
      <c r="H437" s="138" t="s">
        <v>9392</v>
      </c>
    </row>
    <row r="438" spans="1:8" ht="14.25" customHeight="1" thickBot="1" x14ac:dyDescent="0.25">
      <c r="A438" s="136">
        <v>10308</v>
      </c>
      <c r="B438" s="133" t="s">
        <v>665</v>
      </c>
      <c r="C438" s="137"/>
      <c r="D438" s="138" t="s">
        <v>9389</v>
      </c>
      <c r="E438" s="138"/>
      <c r="F438" s="138" t="s">
        <v>9371</v>
      </c>
      <c r="G438" s="138" t="s">
        <v>8860</v>
      </c>
      <c r="H438" s="138" t="s">
        <v>9390</v>
      </c>
    </row>
    <row r="439" spans="1:8" ht="14.25" customHeight="1" thickBot="1" x14ac:dyDescent="0.25">
      <c r="A439" s="136">
        <v>10310</v>
      </c>
      <c r="B439" s="133" t="s">
        <v>615</v>
      </c>
      <c r="C439" s="137"/>
      <c r="D439" s="138" t="s">
        <v>9387</v>
      </c>
      <c r="E439" s="138"/>
      <c r="F439" s="138" t="s">
        <v>9371</v>
      </c>
      <c r="G439" s="138" t="s">
        <v>8860</v>
      </c>
      <c r="H439" s="138" t="s">
        <v>9388</v>
      </c>
    </row>
    <row r="440" spans="1:8" ht="14.25" customHeight="1" thickBot="1" x14ac:dyDescent="0.25">
      <c r="A440" s="136">
        <v>10311</v>
      </c>
      <c r="B440" s="133" t="s">
        <v>651</v>
      </c>
      <c r="C440" s="137"/>
      <c r="D440" s="138" t="s">
        <v>9385</v>
      </c>
      <c r="E440" s="138" t="s">
        <v>9386</v>
      </c>
      <c r="F440" s="138" t="s">
        <v>9182</v>
      </c>
      <c r="G440" s="138" t="s">
        <v>8860</v>
      </c>
      <c r="H440" s="138" t="s">
        <v>9162</v>
      </c>
    </row>
    <row r="441" spans="1:8" ht="14.25" customHeight="1" thickBot="1" x14ac:dyDescent="0.25">
      <c r="A441" s="136">
        <v>10320</v>
      </c>
      <c r="B441" s="133" t="s">
        <v>633</v>
      </c>
      <c r="C441" s="137"/>
      <c r="D441" s="138" t="s">
        <v>9378</v>
      </c>
      <c r="E441" s="138"/>
      <c r="F441" s="138" t="s">
        <v>9371</v>
      </c>
      <c r="G441" s="138" t="s">
        <v>8860</v>
      </c>
      <c r="H441" s="138"/>
    </row>
    <row r="442" spans="1:8" ht="14.25" customHeight="1" thickBot="1" x14ac:dyDescent="0.25">
      <c r="A442" s="136">
        <v>10328</v>
      </c>
      <c r="B442" s="133" t="s">
        <v>671</v>
      </c>
      <c r="C442" s="137"/>
      <c r="D442" s="138" t="s">
        <v>9370</v>
      </c>
      <c r="E442" s="138"/>
      <c r="F442" s="138" t="s">
        <v>9371</v>
      </c>
      <c r="G442" s="138" t="s">
        <v>8860</v>
      </c>
      <c r="H442" s="138"/>
    </row>
    <row r="443" spans="1:8" ht="14.25" customHeight="1" thickBot="1" x14ac:dyDescent="0.25">
      <c r="A443" s="136">
        <v>10333</v>
      </c>
      <c r="B443" s="133" t="s">
        <v>353</v>
      </c>
      <c r="C443" s="137"/>
      <c r="D443" s="138" t="s">
        <v>9368</v>
      </c>
      <c r="E443" s="138"/>
      <c r="F443" s="138" t="s">
        <v>8907</v>
      </c>
      <c r="G443" s="138" t="s">
        <v>8897</v>
      </c>
      <c r="H443" s="138" t="s">
        <v>9369</v>
      </c>
    </row>
    <row r="444" spans="1:8" ht="14.25" customHeight="1" thickBot="1" x14ac:dyDescent="0.25">
      <c r="A444" s="136">
        <v>10334</v>
      </c>
      <c r="B444" s="133" t="s">
        <v>622</v>
      </c>
      <c r="C444" s="137" t="s">
        <v>9364</v>
      </c>
      <c r="D444" s="138" t="s">
        <v>9365</v>
      </c>
      <c r="E444" s="138" t="s">
        <v>9366</v>
      </c>
      <c r="F444" s="138" t="s">
        <v>9037</v>
      </c>
      <c r="G444" s="138" t="s">
        <v>9038</v>
      </c>
      <c r="H444" s="138" t="s">
        <v>9367</v>
      </c>
    </row>
    <row r="445" spans="1:8" ht="14.25" customHeight="1" thickBot="1" x14ac:dyDescent="0.25">
      <c r="A445" s="136">
        <v>10335</v>
      </c>
      <c r="B445" s="133" t="s">
        <v>670</v>
      </c>
      <c r="C445" s="137" t="s">
        <v>9360</v>
      </c>
      <c r="D445" s="138" t="s">
        <v>9361</v>
      </c>
      <c r="E445" s="138" t="s">
        <v>9362</v>
      </c>
      <c r="F445" s="138" t="s">
        <v>8907</v>
      </c>
      <c r="G445" s="138" t="s">
        <v>8897</v>
      </c>
      <c r="H445" s="138" t="s">
        <v>9363</v>
      </c>
    </row>
    <row r="446" spans="1:8" ht="14.25" customHeight="1" thickBot="1" x14ac:dyDescent="0.25">
      <c r="A446" s="136">
        <v>10336</v>
      </c>
      <c r="B446" s="133" t="s">
        <v>779</v>
      </c>
      <c r="C446" s="137" t="s">
        <v>9356</v>
      </c>
      <c r="D446" s="138" t="s">
        <v>9357</v>
      </c>
      <c r="E446" s="138" t="s">
        <v>9358</v>
      </c>
      <c r="F446" s="138" t="s">
        <v>8876</v>
      </c>
      <c r="G446" s="138" t="s">
        <v>8877</v>
      </c>
      <c r="H446" s="138" t="s">
        <v>9359</v>
      </c>
    </row>
    <row r="447" spans="1:8" ht="14.25" customHeight="1" thickBot="1" x14ac:dyDescent="0.25">
      <c r="A447" s="136">
        <v>10337</v>
      </c>
      <c r="B447" s="133" t="s">
        <v>628</v>
      </c>
      <c r="C447" s="137"/>
      <c r="D447" s="138" t="s">
        <v>9353</v>
      </c>
      <c r="E447" s="138" t="s">
        <v>9354</v>
      </c>
      <c r="F447" s="138" t="s">
        <v>8977</v>
      </c>
      <c r="G447" s="138" t="s">
        <v>8903</v>
      </c>
      <c r="H447" s="138" t="s">
        <v>9355</v>
      </c>
    </row>
    <row r="448" spans="1:8" ht="14.25" customHeight="1" thickBot="1" x14ac:dyDescent="0.25">
      <c r="A448" s="136">
        <v>10340</v>
      </c>
      <c r="B448" s="133" t="s">
        <v>821</v>
      </c>
      <c r="C448" s="137"/>
      <c r="D448" s="138" t="s">
        <v>9350</v>
      </c>
      <c r="E448" s="138" t="s">
        <v>9351</v>
      </c>
      <c r="F448" s="138" t="s">
        <v>9037</v>
      </c>
      <c r="G448" s="138" t="s">
        <v>9038</v>
      </c>
      <c r="H448" s="138" t="s">
        <v>9352</v>
      </c>
    </row>
    <row r="449" spans="1:8" ht="14.25" customHeight="1" thickBot="1" x14ac:dyDescent="0.25">
      <c r="A449" s="136">
        <v>10341</v>
      </c>
      <c r="B449" s="133" t="s">
        <v>689</v>
      </c>
      <c r="C449" s="137"/>
      <c r="D449" s="138" t="s">
        <v>9347</v>
      </c>
      <c r="E449" s="138" t="s">
        <v>9348</v>
      </c>
      <c r="F449" s="138" t="s">
        <v>9055</v>
      </c>
      <c r="G449" s="138" t="s">
        <v>8947</v>
      </c>
      <c r="H449" s="138" t="s">
        <v>9349</v>
      </c>
    </row>
    <row r="450" spans="1:8" ht="14.25" customHeight="1" thickBot="1" x14ac:dyDescent="0.25">
      <c r="A450" s="136">
        <v>10342</v>
      </c>
      <c r="B450" s="133" t="s">
        <v>690</v>
      </c>
      <c r="C450" s="137" t="s">
        <v>9343</v>
      </c>
      <c r="D450" s="138" t="s">
        <v>9344</v>
      </c>
      <c r="E450" s="138" t="s">
        <v>9345</v>
      </c>
      <c r="F450" s="138" t="s">
        <v>8958</v>
      </c>
      <c r="G450" s="138" t="s">
        <v>8860</v>
      </c>
      <c r="H450" s="138" t="s">
        <v>9346</v>
      </c>
    </row>
    <row r="451" spans="1:8" ht="14.25" customHeight="1" thickBot="1" x14ac:dyDescent="0.25">
      <c r="A451" s="136">
        <v>10343</v>
      </c>
      <c r="B451" s="133" t="s">
        <v>691</v>
      </c>
      <c r="C451" s="137" t="s">
        <v>9339</v>
      </c>
      <c r="D451" s="138" t="s">
        <v>9340</v>
      </c>
      <c r="E451" s="138" t="s">
        <v>9341</v>
      </c>
      <c r="F451" s="138" t="s">
        <v>9220</v>
      </c>
      <c r="G451" s="138" t="s">
        <v>9032</v>
      </c>
      <c r="H451" s="138" t="s">
        <v>9342</v>
      </c>
    </row>
    <row r="452" spans="1:8" ht="14.25" customHeight="1" thickBot="1" x14ac:dyDescent="0.25">
      <c r="A452" s="136">
        <v>10344</v>
      </c>
      <c r="B452" s="133" t="s">
        <v>692</v>
      </c>
      <c r="C452" s="137" t="s">
        <v>9335</v>
      </c>
      <c r="D452" s="138" t="s">
        <v>9336</v>
      </c>
      <c r="E452" s="138" t="s">
        <v>9337</v>
      </c>
      <c r="F452" s="138" t="s">
        <v>9043</v>
      </c>
      <c r="G452" s="138" t="s">
        <v>8937</v>
      </c>
      <c r="H452" s="138" t="s">
        <v>9338</v>
      </c>
    </row>
    <row r="453" spans="1:8" ht="14.25" customHeight="1" thickBot="1" x14ac:dyDescent="0.25">
      <c r="A453" s="136">
        <v>10348</v>
      </c>
      <c r="B453" s="133" t="s">
        <v>819</v>
      </c>
      <c r="C453" s="137" t="s">
        <v>9331</v>
      </c>
      <c r="D453" s="138" t="s">
        <v>9332</v>
      </c>
      <c r="E453" s="138" t="s">
        <v>9333</v>
      </c>
      <c r="F453" s="138" t="s">
        <v>8946</v>
      </c>
      <c r="G453" s="138" t="s">
        <v>8947</v>
      </c>
      <c r="H453" s="138" t="s">
        <v>9334</v>
      </c>
    </row>
    <row r="454" spans="1:8" ht="14.25" customHeight="1" thickBot="1" x14ac:dyDescent="0.25">
      <c r="A454" s="136">
        <v>10350</v>
      </c>
      <c r="B454" s="133" t="s">
        <v>693</v>
      </c>
      <c r="C454" s="137" t="s">
        <v>9328</v>
      </c>
      <c r="D454" s="138" t="s">
        <v>9329</v>
      </c>
      <c r="E454" s="138" t="s">
        <v>9196</v>
      </c>
      <c r="F454" s="138" t="s">
        <v>8946</v>
      </c>
      <c r="G454" s="138" t="s">
        <v>8947</v>
      </c>
      <c r="H454" s="138" t="s">
        <v>9330</v>
      </c>
    </row>
    <row r="455" spans="1:8" ht="14.25" customHeight="1" thickBot="1" x14ac:dyDescent="0.25">
      <c r="A455" s="136">
        <v>10352</v>
      </c>
      <c r="B455" s="133" t="s">
        <v>694</v>
      </c>
      <c r="C455" s="137" t="s">
        <v>9324</v>
      </c>
      <c r="D455" s="138" t="s">
        <v>9325</v>
      </c>
      <c r="E455" s="138" t="s">
        <v>9326</v>
      </c>
      <c r="F455" s="138" t="s">
        <v>9043</v>
      </c>
      <c r="G455" s="138" t="s">
        <v>8937</v>
      </c>
      <c r="H455" s="138" t="s">
        <v>9327</v>
      </c>
    </row>
    <row r="456" spans="1:8" ht="14.25" customHeight="1" thickBot="1" x14ac:dyDescent="0.25">
      <c r="A456" s="136">
        <v>10353</v>
      </c>
      <c r="B456" s="133" t="s">
        <v>662</v>
      </c>
      <c r="C456" s="137" t="s">
        <v>9320</v>
      </c>
      <c r="D456" s="138" t="s">
        <v>9321</v>
      </c>
      <c r="E456" s="138" t="s">
        <v>9322</v>
      </c>
      <c r="F456" s="138" t="s">
        <v>8958</v>
      </c>
      <c r="G456" s="138" t="s">
        <v>8860</v>
      </c>
      <c r="H456" s="138" t="s">
        <v>9323</v>
      </c>
    </row>
    <row r="457" spans="1:8" ht="14.25" customHeight="1" thickBot="1" x14ac:dyDescent="0.25">
      <c r="A457" s="136">
        <v>10356</v>
      </c>
      <c r="B457" s="133" t="s">
        <v>695</v>
      </c>
      <c r="C457" s="137" t="s">
        <v>9316</v>
      </c>
      <c r="D457" s="138" t="s">
        <v>9317</v>
      </c>
      <c r="E457" s="138" t="s">
        <v>9318</v>
      </c>
      <c r="F457" s="138" t="s">
        <v>8966</v>
      </c>
      <c r="G457" s="138" t="s">
        <v>8877</v>
      </c>
      <c r="H457" s="138" t="s">
        <v>9319</v>
      </c>
    </row>
    <row r="458" spans="1:8" ht="14.25" customHeight="1" thickBot="1" x14ac:dyDescent="0.25">
      <c r="A458" s="136">
        <v>10357</v>
      </c>
      <c r="B458" s="133" t="s">
        <v>696</v>
      </c>
      <c r="C458" s="137" t="s">
        <v>9312</v>
      </c>
      <c r="D458" s="138" t="s">
        <v>9313</v>
      </c>
      <c r="E458" s="138" t="s">
        <v>9314</v>
      </c>
      <c r="F458" s="138" t="s">
        <v>8977</v>
      </c>
      <c r="G458" s="138" t="s">
        <v>8903</v>
      </c>
      <c r="H458" s="138" t="s">
        <v>9315</v>
      </c>
    </row>
    <row r="459" spans="1:8" ht="14.25" customHeight="1" thickBot="1" x14ac:dyDescent="0.25">
      <c r="A459" s="136">
        <v>10358</v>
      </c>
      <c r="B459" s="133" t="s">
        <v>697</v>
      </c>
      <c r="C459" s="137" t="s">
        <v>9308</v>
      </c>
      <c r="D459" s="138" t="s">
        <v>9309</v>
      </c>
      <c r="E459" s="138" t="s">
        <v>9310</v>
      </c>
      <c r="F459" s="138" t="s">
        <v>8912</v>
      </c>
      <c r="G459" s="138" t="s">
        <v>8913</v>
      </c>
      <c r="H459" s="138" t="s">
        <v>9311</v>
      </c>
    </row>
    <row r="460" spans="1:8" ht="14.25" customHeight="1" thickBot="1" x14ac:dyDescent="0.25">
      <c r="A460" s="136">
        <v>10359</v>
      </c>
      <c r="B460" s="133" t="s">
        <v>698</v>
      </c>
      <c r="C460" s="137" t="s">
        <v>9305</v>
      </c>
      <c r="D460" s="138" t="s">
        <v>9306</v>
      </c>
      <c r="E460" s="138" t="s">
        <v>8902</v>
      </c>
      <c r="F460" s="138" t="s">
        <v>8902</v>
      </c>
      <c r="G460" s="138" t="s">
        <v>8903</v>
      </c>
      <c r="H460" s="138" t="s">
        <v>9307</v>
      </c>
    </row>
    <row r="461" spans="1:8" ht="14.25" customHeight="1" thickBot="1" x14ac:dyDescent="0.25">
      <c r="A461" s="136">
        <v>10360</v>
      </c>
      <c r="B461" s="133" t="s">
        <v>699</v>
      </c>
      <c r="C461" s="137" t="s">
        <v>9302</v>
      </c>
      <c r="D461" s="138" t="s">
        <v>9303</v>
      </c>
      <c r="E461" s="138" t="s">
        <v>8853</v>
      </c>
      <c r="F461" s="138" t="s">
        <v>8853</v>
      </c>
      <c r="G461" s="138" t="s">
        <v>8854</v>
      </c>
      <c r="H461" s="138" t="s">
        <v>9304</v>
      </c>
    </row>
    <row r="462" spans="1:8" ht="14.25" customHeight="1" thickBot="1" x14ac:dyDescent="0.25">
      <c r="A462" s="136">
        <v>10361</v>
      </c>
      <c r="B462" s="133" t="s">
        <v>700</v>
      </c>
      <c r="C462" s="137" t="s">
        <v>9298</v>
      </c>
      <c r="D462" s="138" t="s">
        <v>9299</v>
      </c>
      <c r="E462" s="138" t="s">
        <v>9300</v>
      </c>
      <c r="F462" s="138" t="s">
        <v>8876</v>
      </c>
      <c r="G462" s="138" t="s">
        <v>8877</v>
      </c>
      <c r="H462" s="138" t="s">
        <v>9301</v>
      </c>
    </row>
    <row r="463" spans="1:8" ht="14.25" customHeight="1" thickBot="1" x14ac:dyDescent="0.25">
      <c r="A463" s="136">
        <v>10362</v>
      </c>
      <c r="B463" s="133" t="s">
        <v>701</v>
      </c>
      <c r="C463" s="137" t="s">
        <v>9292</v>
      </c>
      <c r="D463" s="138" t="s">
        <v>9293</v>
      </c>
      <c r="E463" s="138" t="s">
        <v>9294</v>
      </c>
      <c r="F463" s="138" t="s">
        <v>9295</v>
      </c>
      <c r="G463" s="138" t="s">
        <v>9296</v>
      </c>
      <c r="H463" s="138" t="s">
        <v>9297</v>
      </c>
    </row>
    <row r="464" spans="1:8" ht="14.25" customHeight="1" thickBot="1" x14ac:dyDescent="0.25">
      <c r="A464" s="136">
        <v>10363</v>
      </c>
      <c r="B464" s="133" t="s">
        <v>702</v>
      </c>
      <c r="C464" s="137" t="s">
        <v>9288</v>
      </c>
      <c r="D464" s="138" t="s">
        <v>9289</v>
      </c>
      <c r="E464" s="138" t="s">
        <v>9290</v>
      </c>
      <c r="F464" s="138" t="s">
        <v>9055</v>
      </c>
      <c r="G464" s="138" t="s">
        <v>8947</v>
      </c>
      <c r="H464" s="138" t="s">
        <v>9291</v>
      </c>
    </row>
    <row r="465" spans="1:8" ht="14.25" customHeight="1" thickBot="1" x14ac:dyDescent="0.25">
      <c r="A465" s="136">
        <v>10381</v>
      </c>
      <c r="B465" s="133" t="s">
        <v>809</v>
      </c>
      <c r="C465" s="137" t="s">
        <v>9284</v>
      </c>
      <c r="D465" s="138" t="s">
        <v>9285</v>
      </c>
      <c r="E465" s="138" t="s">
        <v>9286</v>
      </c>
      <c r="F465" s="138" t="s">
        <v>9055</v>
      </c>
      <c r="G465" s="138" t="s">
        <v>8947</v>
      </c>
      <c r="H465" s="138" t="s">
        <v>9287</v>
      </c>
    </row>
    <row r="466" spans="1:8" ht="14.25" customHeight="1" thickBot="1" x14ac:dyDescent="0.25">
      <c r="A466" s="136">
        <v>10382</v>
      </c>
      <c r="B466" s="133" t="s">
        <v>771</v>
      </c>
      <c r="C466" s="137" t="s">
        <v>9280</v>
      </c>
      <c r="D466" s="138" t="s">
        <v>9281</v>
      </c>
      <c r="E466" s="138" t="s">
        <v>9282</v>
      </c>
      <c r="F466" s="138" t="s">
        <v>9201</v>
      </c>
      <c r="G466" s="138" t="s">
        <v>9202</v>
      </c>
      <c r="H466" s="138" t="s">
        <v>9283</v>
      </c>
    </row>
    <row r="467" spans="1:8" ht="14.25" customHeight="1" thickBot="1" x14ac:dyDescent="0.25">
      <c r="A467" s="136">
        <v>10383</v>
      </c>
      <c r="B467" s="133" t="s">
        <v>756</v>
      </c>
      <c r="C467" s="137" t="s">
        <v>9277</v>
      </c>
      <c r="D467" s="138" t="s">
        <v>9278</v>
      </c>
      <c r="E467" s="138" t="s">
        <v>9071</v>
      </c>
      <c r="F467" s="138" t="s">
        <v>9071</v>
      </c>
      <c r="G467" s="138" t="s">
        <v>8877</v>
      </c>
      <c r="H467" s="138" t="s">
        <v>9279</v>
      </c>
    </row>
    <row r="468" spans="1:8" ht="14.25" customHeight="1" thickBot="1" x14ac:dyDescent="0.25">
      <c r="A468" s="136">
        <v>10384</v>
      </c>
      <c r="B468" s="133" t="s">
        <v>750</v>
      </c>
      <c r="C468" s="137" t="s">
        <v>9274</v>
      </c>
      <c r="D468" s="138" t="s">
        <v>9275</v>
      </c>
      <c r="E468" s="138" t="s">
        <v>8912</v>
      </c>
      <c r="F468" s="138" t="s">
        <v>8912</v>
      </c>
      <c r="G468" s="138" t="s">
        <v>8913</v>
      </c>
      <c r="H468" s="138" t="s">
        <v>9276</v>
      </c>
    </row>
    <row r="469" spans="1:8" ht="14.25" customHeight="1" thickBot="1" x14ac:dyDescent="0.25">
      <c r="A469" s="136">
        <v>10385</v>
      </c>
      <c r="B469" s="133" t="s">
        <v>767</v>
      </c>
      <c r="C469" s="137" t="s">
        <v>9269</v>
      </c>
      <c r="D469" s="138" t="s">
        <v>9270</v>
      </c>
      <c r="E469" s="138" t="s">
        <v>9271</v>
      </c>
      <c r="F469" s="138" t="s">
        <v>9272</v>
      </c>
      <c r="G469" s="138" t="s">
        <v>8972</v>
      </c>
      <c r="H469" s="138" t="s">
        <v>9273</v>
      </c>
    </row>
    <row r="470" spans="1:8" ht="14.25" customHeight="1" thickBot="1" x14ac:dyDescent="0.25">
      <c r="A470" s="136">
        <v>10386</v>
      </c>
      <c r="B470" s="133" t="s">
        <v>798</v>
      </c>
      <c r="C470" s="137" t="s">
        <v>9266</v>
      </c>
      <c r="D470" s="138" t="s">
        <v>9267</v>
      </c>
      <c r="E470" s="138" t="s">
        <v>9246</v>
      </c>
      <c r="F470" s="138" t="s">
        <v>9246</v>
      </c>
      <c r="G470" s="138" t="s">
        <v>8947</v>
      </c>
      <c r="H470" s="138" t="s">
        <v>9268</v>
      </c>
    </row>
    <row r="471" spans="1:8" ht="14.25" customHeight="1" thickBot="1" x14ac:dyDescent="0.25">
      <c r="A471" s="136">
        <v>10387</v>
      </c>
      <c r="B471" s="133" t="s">
        <v>797</v>
      </c>
      <c r="C471" s="137" t="s">
        <v>9263</v>
      </c>
      <c r="D471" s="138" t="s">
        <v>9264</v>
      </c>
      <c r="E471" s="138" t="s">
        <v>9220</v>
      </c>
      <c r="F471" s="138" t="s">
        <v>9220</v>
      </c>
      <c r="G471" s="138" t="s">
        <v>9032</v>
      </c>
      <c r="H471" s="138" t="s">
        <v>9265</v>
      </c>
    </row>
    <row r="472" spans="1:8" ht="14.25" customHeight="1" thickBot="1" x14ac:dyDescent="0.25">
      <c r="A472" s="136">
        <v>10389</v>
      </c>
      <c r="B472" s="133" t="s">
        <v>824</v>
      </c>
      <c r="C472" s="137" t="s">
        <v>9259</v>
      </c>
      <c r="D472" s="138" t="s">
        <v>9260</v>
      </c>
      <c r="E472" s="138" t="s">
        <v>9261</v>
      </c>
      <c r="F472" s="138" t="s">
        <v>8971</v>
      </c>
      <c r="G472" s="138" t="s">
        <v>8972</v>
      </c>
      <c r="H472" s="138" t="s">
        <v>9262</v>
      </c>
    </row>
    <row r="473" spans="1:8" ht="14.25" customHeight="1" thickBot="1" x14ac:dyDescent="0.25">
      <c r="A473" s="136">
        <v>10390</v>
      </c>
      <c r="B473" s="133" t="s">
        <v>749</v>
      </c>
      <c r="C473" s="137" t="s">
        <v>9255</v>
      </c>
      <c r="D473" s="138" t="s">
        <v>9256</v>
      </c>
      <c r="E473" s="138" t="s">
        <v>9257</v>
      </c>
      <c r="F473" s="138" t="s">
        <v>8912</v>
      </c>
      <c r="G473" s="138" t="s">
        <v>8913</v>
      </c>
      <c r="H473" s="138" t="s">
        <v>9258</v>
      </c>
    </row>
    <row r="474" spans="1:8" ht="14.25" customHeight="1" thickBot="1" x14ac:dyDescent="0.25">
      <c r="A474" s="136">
        <v>10391</v>
      </c>
      <c r="B474" s="133" t="s">
        <v>800</v>
      </c>
      <c r="C474" s="137" t="s">
        <v>9252</v>
      </c>
      <c r="D474" s="138" t="s">
        <v>9253</v>
      </c>
      <c r="E474" s="138" t="s">
        <v>8962</v>
      </c>
      <c r="F474" s="138" t="s">
        <v>8962</v>
      </c>
      <c r="G474" s="138" t="s">
        <v>8877</v>
      </c>
      <c r="H474" s="138" t="s">
        <v>9254</v>
      </c>
    </row>
    <row r="475" spans="1:8" ht="14.25" customHeight="1" thickBot="1" x14ac:dyDescent="0.25">
      <c r="A475" s="136">
        <v>10392</v>
      </c>
      <c r="B475" s="133" t="s">
        <v>783</v>
      </c>
      <c r="C475" s="137" t="s">
        <v>9248</v>
      </c>
      <c r="D475" s="138" t="s">
        <v>9249</v>
      </c>
      <c r="E475" s="138" t="s">
        <v>9250</v>
      </c>
      <c r="F475" s="138" t="s">
        <v>8958</v>
      </c>
      <c r="G475" s="138" t="s">
        <v>8860</v>
      </c>
      <c r="H475" s="138" t="s">
        <v>9251</v>
      </c>
    </row>
    <row r="476" spans="1:8" ht="14.25" customHeight="1" thickBot="1" x14ac:dyDescent="0.25">
      <c r="A476" s="136">
        <v>10394</v>
      </c>
      <c r="B476" s="133" t="s">
        <v>814</v>
      </c>
      <c r="C476" s="137" t="s">
        <v>9243</v>
      </c>
      <c r="D476" s="138" t="s">
        <v>9244</v>
      </c>
      <c r="E476" s="138" t="s">
        <v>9245</v>
      </c>
      <c r="F476" s="138" t="s">
        <v>9246</v>
      </c>
      <c r="G476" s="138" t="s">
        <v>8947</v>
      </c>
      <c r="H476" s="138" t="s">
        <v>9247</v>
      </c>
    </row>
    <row r="477" spans="1:8" ht="14.25" customHeight="1" thickBot="1" x14ac:dyDescent="0.25">
      <c r="A477" s="136">
        <v>10399</v>
      </c>
      <c r="B477" s="133" t="s">
        <v>810</v>
      </c>
      <c r="C477" s="137" t="s">
        <v>9240</v>
      </c>
      <c r="D477" s="138" t="s">
        <v>9241</v>
      </c>
      <c r="E477" s="138" t="s">
        <v>9014</v>
      </c>
      <c r="F477" s="138" t="s">
        <v>8946</v>
      </c>
      <c r="G477" s="138" t="s">
        <v>8947</v>
      </c>
      <c r="H477" s="138" t="s">
        <v>9242</v>
      </c>
    </row>
    <row r="478" spans="1:8" ht="14.25" customHeight="1" thickBot="1" x14ac:dyDescent="0.25">
      <c r="A478" s="136">
        <v>10400</v>
      </c>
      <c r="B478" s="133" t="s">
        <v>763</v>
      </c>
      <c r="C478" s="137" t="s">
        <v>9236</v>
      </c>
      <c r="D478" s="138" t="s">
        <v>9237</v>
      </c>
      <c r="E478" s="138" t="s">
        <v>9238</v>
      </c>
      <c r="F478" s="138" t="s">
        <v>9238</v>
      </c>
      <c r="G478" s="138" t="s">
        <v>8891</v>
      </c>
      <c r="H478" s="138" t="s">
        <v>9239</v>
      </c>
    </row>
    <row r="479" spans="1:8" ht="14.25" customHeight="1" thickBot="1" x14ac:dyDescent="0.25">
      <c r="A479" s="136">
        <v>10401</v>
      </c>
      <c r="B479" s="133" t="s">
        <v>755</v>
      </c>
      <c r="C479" s="137" t="s">
        <v>9233</v>
      </c>
      <c r="D479" s="138" t="s">
        <v>9234</v>
      </c>
      <c r="E479" s="138" t="s">
        <v>8912</v>
      </c>
      <c r="F479" s="138" t="s">
        <v>8912</v>
      </c>
      <c r="G479" s="138" t="s">
        <v>8913</v>
      </c>
      <c r="H479" s="138" t="s">
        <v>9235</v>
      </c>
    </row>
    <row r="480" spans="1:8" ht="14.25" customHeight="1" thickBot="1" x14ac:dyDescent="0.25">
      <c r="A480" s="136">
        <v>10402</v>
      </c>
      <c r="B480" s="133" t="s">
        <v>825</v>
      </c>
      <c r="C480" s="137" t="s">
        <v>9230</v>
      </c>
      <c r="D480" s="138" t="s">
        <v>9231</v>
      </c>
      <c r="E480" s="138"/>
      <c r="F480" s="138" t="s">
        <v>9165</v>
      </c>
      <c r="G480" s="138" t="s">
        <v>8860</v>
      </c>
      <c r="H480" s="138" t="s">
        <v>9232</v>
      </c>
    </row>
    <row r="481" spans="1:8" ht="14.25" customHeight="1" thickBot="1" x14ac:dyDescent="0.25">
      <c r="A481" s="136">
        <v>10403</v>
      </c>
      <c r="B481" s="133" t="s">
        <v>841</v>
      </c>
      <c r="C481" s="137" t="s">
        <v>9226</v>
      </c>
      <c r="D481" s="138" t="s">
        <v>9227</v>
      </c>
      <c r="E481" s="138" t="s">
        <v>9228</v>
      </c>
      <c r="F481" s="138" t="s">
        <v>9228</v>
      </c>
      <c r="G481" s="138" t="s">
        <v>8947</v>
      </c>
      <c r="H481" s="138" t="s">
        <v>9229</v>
      </c>
    </row>
    <row r="482" spans="1:8" ht="14.25" customHeight="1" thickBot="1" x14ac:dyDescent="0.25">
      <c r="A482" s="136">
        <v>10404</v>
      </c>
      <c r="B482" s="133" t="s">
        <v>775</v>
      </c>
      <c r="C482" s="137" t="s">
        <v>9222</v>
      </c>
      <c r="D482" s="138" t="s">
        <v>9223</v>
      </c>
      <c r="E482" s="138" t="s">
        <v>9224</v>
      </c>
      <c r="F482" s="138" t="s">
        <v>8952</v>
      </c>
      <c r="G482" s="138" t="s">
        <v>8953</v>
      </c>
      <c r="H482" s="138" t="s">
        <v>9225</v>
      </c>
    </row>
    <row r="483" spans="1:8" ht="14.25" customHeight="1" thickBot="1" x14ac:dyDescent="0.25">
      <c r="A483" s="136">
        <v>10405</v>
      </c>
      <c r="B483" s="133" t="s">
        <v>753</v>
      </c>
      <c r="C483" s="137" t="s">
        <v>9217</v>
      </c>
      <c r="D483" s="138" t="s">
        <v>9218</v>
      </c>
      <c r="E483" s="138" t="s">
        <v>9219</v>
      </c>
      <c r="F483" s="138" t="s">
        <v>9220</v>
      </c>
      <c r="G483" s="138" t="s">
        <v>9032</v>
      </c>
      <c r="H483" s="138" t="s">
        <v>9221</v>
      </c>
    </row>
    <row r="484" spans="1:8" ht="14.25" customHeight="1" thickBot="1" x14ac:dyDescent="0.25">
      <c r="A484" s="136">
        <v>10407</v>
      </c>
      <c r="B484" s="133" t="s">
        <v>752</v>
      </c>
      <c r="C484" s="137" t="s">
        <v>9213</v>
      </c>
      <c r="D484" s="138" t="s">
        <v>9214</v>
      </c>
      <c r="E484" s="138" t="s">
        <v>9215</v>
      </c>
      <c r="F484" s="138" t="s">
        <v>9037</v>
      </c>
      <c r="G484" s="138" t="s">
        <v>9038</v>
      </c>
      <c r="H484" s="138" t="s">
        <v>9216</v>
      </c>
    </row>
    <row r="485" spans="1:8" ht="14.25" customHeight="1" thickBot="1" x14ac:dyDescent="0.25">
      <c r="A485" s="136">
        <v>10408</v>
      </c>
      <c r="B485" s="133" t="s">
        <v>795</v>
      </c>
      <c r="C485" s="137" t="s">
        <v>9208</v>
      </c>
      <c r="D485" s="138" t="s">
        <v>9209</v>
      </c>
      <c r="E485" s="138" t="s">
        <v>9210</v>
      </c>
      <c r="F485" s="138" t="s">
        <v>9211</v>
      </c>
      <c r="G485" s="138" t="s">
        <v>9032</v>
      </c>
      <c r="H485" s="138" t="s">
        <v>9212</v>
      </c>
    </row>
    <row r="486" spans="1:8" ht="14.25" customHeight="1" thickBot="1" x14ac:dyDescent="0.25">
      <c r="A486" s="136">
        <v>10409</v>
      </c>
      <c r="B486" s="133" t="s">
        <v>748</v>
      </c>
      <c r="C486" s="137" t="s">
        <v>9204</v>
      </c>
      <c r="D486" s="138" t="s">
        <v>9205</v>
      </c>
      <c r="E486" s="138" t="s">
        <v>9206</v>
      </c>
      <c r="F486" s="138" t="s">
        <v>8902</v>
      </c>
      <c r="G486" s="138" t="s">
        <v>8903</v>
      </c>
      <c r="H486" s="138" t="s">
        <v>9207</v>
      </c>
    </row>
    <row r="487" spans="1:8" ht="14.25" customHeight="1" thickBot="1" x14ac:dyDescent="0.25">
      <c r="A487" s="136">
        <v>10410</v>
      </c>
      <c r="B487" s="133" t="s">
        <v>804</v>
      </c>
      <c r="C487" s="137" t="s">
        <v>9198</v>
      </c>
      <c r="D487" s="138" t="s">
        <v>9199</v>
      </c>
      <c r="E487" s="138" t="s">
        <v>9200</v>
      </c>
      <c r="F487" s="138" t="s">
        <v>9201</v>
      </c>
      <c r="G487" s="138" t="s">
        <v>9202</v>
      </c>
      <c r="H487" s="138" t="s">
        <v>9203</v>
      </c>
    </row>
    <row r="488" spans="1:8" ht="14.25" customHeight="1" thickBot="1" x14ac:dyDescent="0.25">
      <c r="A488" s="136">
        <v>10411</v>
      </c>
      <c r="B488" s="133" t="s">
        <v>845</v>
      </c>
      <c r="C488" s="137" t="s">
        <v>9194</v>
      </c>
      <c r="D488" s="138" t="s">
        <v>9195</v>
      </c>
      <c r="E488" s="138" t="s">
        <v>9196</v>
      </c>
      <c r="F488" s="138" t="s">
        <v>8946</v>
      </c>
      <c r="G488" s="138" t="s">
        <v>8947</v>
      </c>
      <c r="H488" s="138" t="s">
        <v>9197</v>
      </c>
    </row>
    <row r="489" spans="1:8" ht="14.25" customHeight="1" thickBot="1" x14ac:dyDescent="0.25">
      <c r="A489" s="136">
        <v>10412</v>
      </c>
      <c r="B489" s="133" t="s">
        <v>786</v>
      </c>
      <c r="C489" s="137" t="s">
        <v>9191</v>
      </c>
      <c r="D489" s="138" t="s">
        <v>9192</v>
      </c>
      <c r="E489" s="138" t="s">
        <v>8958</v>
      </c>
      <c r="F489" s="138" t="s">
        <v>8958</v>
      </c>
      <c r="G489" s="138" t="s">
        <v>8860</v>
      </c>
      <c r="H489" s="138" t="s">
        <v>9193</v>
      </c>
    </row>
    <row r="490" spans="1:8" ht="14.25" customHeight="1" thickBot="1" x14ac:dyDescent="0.25">
      <c r="A490" s="136">
        <v>10414</v>
      </c>
      <c r="B490" s="133" t="s">
        <v>799</v>
      </c>
      <c r="C490" s="137" t="s">
        <v>9187</v>
      </c>
      <c r="D490" s="138" t="s">
        <v>9188</v>
      </c>
      <c r="E490" s="138" t="s">
        <v>9189</v>
      </c>
      <c r="F490" s="138" t="s">
        <v>8946</v>
      </c>
      <c r="G490" s="138" t="s">
        <v>8947</v>
      </c>
      <c r="H490" s="138" t="s">
        <v>9190</v>
      </c>
    </row>
    <row r="491" spans="1:8" ht="14.25" customHeight="1" thickBot="1" x14ac:dyDescent="0.25">
      <c r="A491" s="136">
        <v>10416</v>
      </c>
      <c r="B491" s="133" t="s">
        <v>743</v>
      </c>
      <c r="C491" s="137" t="s">
        <v>9184</v>
      </c>
      <c r="D491" s="138" t="s">
        <v>9185</v>
      </c>
      <c r="E491" s="138" t="s">
        <v>8936</v>
      </c>
      <c r="F491" s="138" t="s">
        <v>8936</v>
      </c>
      <c r="G491" s="138" t="s">
        <v>8937</v>
      </c>
      <c r="H491" s="138" t="s">
        <v>9186</v>
      </c>
    </row>
    <row r="492" spans="1:8" ht="14.25" customHeight="1" thickBot="1" x14ac:dyDescent="0.25">
      <c r="A492" s="136">
        <v>10417</v>
      </c>
      <c r="B492" s="133" t="s">
        <v>791</v>
      </c>
      <c r="C492" s="137" t="s">
        <v>9179</v>
      </c>
      <c r="D492" s="138" t="s">
        <v>9180</v>
      </c>
      <c r="E492" s="138" t="s">
        <v>9181</v>
      </c>
      <c r="F492" s="138" t="s">
        <v>9182</v>
      </c>
      <c r="G492" s="138" t="s">
        <v>8860</v>
      </c>
      <c r="H492" s="138" t="s">
        <v>9183</v>
      </c>
    </row>
    <row r="493" spans="1:8" ht="14.25" customHeight="1" thickBot="1" x14ac:dyDescent="0.25">
      <c r="A493" s="136">
        <v>10418</v>
      </c>
      <c r="B493" s="133" t="s">
        <v>738</v>
      </c>
      <c r="C493" s="137"/>
      <c r="D493" s="138" t="s">
        <v>9176</v>
      </c>
      <c r="E493" s="138" t="s">
        <v>9177</v>
      </c>
      <c r="F493" s="138" t="s">
        <v>9165</v>
      </c>
      <c r="G493" s="138" t="s">
        <v>8860</v>
      </c>
      <c r="H493" s="138" t="s">
        <v>9178</v>
      </c>
    </row>
    <row r="494" spans="1:8" ht="14.25" customHeight="1" thickBot="1" x14ac:dyDescent="0.25">
      <c r="A494" s="136">
        <v>10419</v>
      </c>
      <c r="B494" s="133" t="s">
        <v>747</v>
      </c>
      <c r="C494" s="137"/>
      <c r="D494" s="138" t="s">
        <v>9174</v>
      </c>
      <c r="E494" s="138" t="s">
        <v>9175</v>
      </c>
      <c r="F494" s="138" t="s">
        <v>8958</v>
      </c>
      <c r="G494" s="138" t="s">
        <v>8860</v>
      </c>
      <c r="H494" s="138" t="s">
        <v>9162</v>
      </c>
    </row>
    <row r="495" spans="1:8" ht="14.25" customHeight="1" thickBot="1" x14ac:dyDescent="0.25">
      <c r="A495" s="136">
        <v>10420</v>
      </c>
      <c r="B495" s="133" t="s">
        <v>805</v>
      </c>
      <c r="C495" s="137"/>
      <c r="D495" s="138" t="s">
        <v>9171</v>
      </c>
      <c r="E495" s="138" t="s">
        <v>9172</v>
      </c>
      <c r="F495" s="138" t="s">
        <v>9165</v>
      </c>
      <c r="G495" s="138" t="s">
        <v>8860</v>
      </c>
      <c r="H495" s="138" t="s">
        <v>9173</v>
      </c>
    </row>
    <row r="496" spans="1:8" ht="14.25" customHeight="1" thickBot="1" x14ac:dyDescent="0.25">
      <c r="A496" s="136">
        <v>10421</v>
      </c>
      <c r="B496" s="133" t="s">
        <v>807</v>
      </c>
      <c r="C496" s="137" t="s">
        <v>9167</v>
      </c>
      <c r="D496" s="138" t="s">
        <v>9168</v>
      </c>
      <c r="E496" s="138" t="s">
        <v>9169</v>
      </c>
      <c r="F496" s="138" t="s">
        <v>8958</v>
      </c>
      <c r="G496" s="138" t="s">
        <v>8860</v>
      </c>
      <c r="H496" s="138" t="s">
        <v>9170</v>
      </c>
    </row>
    <row r="497" spans="1:8" ht="14.25" customHeight="1" thickBot="1" x14ac:dyDescent="0.25">
      <c r="A497" s="136">
        <v>10422</v>
      </c>
      <c r="B497" s="133" t="s">
        <v>739</v>
      </c>
      <c r="C497" s="137"/>
      <c r="D497" s="138" t="s">
        <v>9163</v>
      </c>
      <c r="E497" s="138" t="s">
        <v>9164</v>
      </c>
      <c r="F497" s="138" t="s">
        <v>9165</v>
      </c>
      <c r="G497" s="138" t="s">
        <v>8860</v>
      </c>
      <c r="H497" s="138" t="s">
        <v>9166</v>
      </c>
    </row>
    <row r="498" spans="1:8" ht="14.25" customHeight="1" thickBot="1" x14ac:dyDescent="0.25">
      <c r="A498" s="136">
        <v>10423</v>
      </c>
      <c r="B498" s="133" t="s">
        <v>757</v>
      </c>
      <c r="C498" s="137"/>
      <c r="D498" s="138" t="s">
        <v>9160</v>
      </c>
      <c r="E498" s="138" t="s">
        <v>9161</v>
      </c>
      <c r="F498" s="138" t="s">
        <v>8958</v>
      </c>
      <c r="G498" s="138" t="s">
        <v>8860</v>
      </c>
      <c r="H498" s="138" t="s">
        <v>9162</v>
      </c>
    </row>
    <row r="499" spans="1:8" ht="14.25" customHeight="1" thickBot="1" x14ac:dyDescent="0.25">
      <c r="A499" s="136">
        <v>10424</v>
      </c>
      <c r="B499" s="133" t="s">
        <v>802</v>
      </c>
      <c r="C499" s="137"/>
      <c r="D499" s="138" t="s">
        <v>9157</v>
      </c>
      <c r="E499" s="138" t="s">
        <v>9158</v>
      </c>
      <c r="F499" s="138" t="s">
        <v>8859</v>
      </c>
      <c r="G499" s="138" t="s">
        <v>8860</v>
      </c>
      <c r="H499" s="138" t="s">
        <v>9159</v>
      </c>
    </row>
    <row r="500" spans="1:8" ht="14.25" customHeight="1" thickBot="1" x14ac:dyDescent="0.25">
      <c r="A500" s="136">
        <v>10425</v>
      </c>
      <c r="B500" s="133" t="s">
        <v>854</v>
      </c>
      <c r="C500" s="137" t="s">
        <v>9153</v>
      </c>
      <c r="D500" s="138" t="s">
        <v>9154</v>
      </c>
      <c r="E500" s="138" t="s">
        <v>9155</v>
      </c>
      <c r="F500" s="138" t="s">
        <v>8896</v>
      </c>
      <c r="G500" s="138" t="s">
        <v>8897</v>
      </c>
      <c r="H500" s="138" t="s">
        <v>9156</v>
      </c>
    </row>
    <row r="501" spans="1:8" ht="14.25" customHeight="1" thickBot="1" x14ac:dyDescent="0.25">
      <c r="A501" s="136">
        <v>10427</v>
      </c>
      <c r="B501" s="133" t="s">
        <v>873</v>
      </c>
      <c r="C501" s="137" t="s">
        <v>9150</v>
      </c>
      <c r="D501" s="138" t="s">
        <v>9151</v>
      </c>
      <c r="E501" s="138" t="s">
        <v>8912</v>
      </c>
      <c r="F501" s="138" t="s">
        <v>8912</v>
      </c>
      <c r="G501" s="138" t="s">
        <v>8913</v>
      </c>
      <c r="H501" s="138" t="s">
        <v>9152</v>
      </c>
    </row>
    <row r="502" spans="1:8" ht="14.25" customHeight="1" thickBot="1" x14ac:dyDescent="0.25">
      <c r="A502" s="136">
        <v>10428</v>
      </c>
      <c r="B502" s="133" t="s">
        <v>851</v>
      </c>
      <c r="C502" s="137" t="s">
        <v>9146</v>
      </c>
      <c r="D502" s="138" t="s">
        <v>9147</v>
      </c>
      <c r="E502" s="138" t="s">
        <v>9148</v>
      </c>
      <c r="F502" s="138" t="s">
        <v>8853</v>
      </c>
      <c r="G502" s="138" t="s">
        <v>8854</v>
      </c>
      <c r="H502" s="138" t="s">
        <v>9149</v>
      </c>
    </row>
    <row r="503" spans="1:8" ht="14.25" customHeight="1" thickBot="1" x14ac:dyDescent="0.25">
      <c r="A503" s="136">
        <v>10429</v>
      </c>
      <c r="B503" s="133" t="s">
        <v>870</v>
      </c>
      <c r="C503" s="137" t="s">
        <v>9143</v>
      </c>
      <c r="D503" s="138" t="s">
        <v>9144</v>
      </c>
      <c r="E503" s="138" t="s">
        <v>8902</v>
      </c>
      <c r="F503" s="138" t="s">
        <v>8902</v>
      </c>
      <c r="G503" s="138" t="s">
        <v>8903</v>
      </c>
      <c r="H503" s="138" t="s">
        <v>9145</v>
      </c>
    </row>
    <row r="504" spans="1:8" ht="14.25" customHeight="1" thickBot="1" x14ac:dyDescent="0.25">
      <c r="A504" s="136">
        <v>10430</v>
      </c>
      <c r="B504" s="133" t="s">
        <v>853</v>
      </c>
      <c r="C504" s="137" t="s">
        <v>9139</v>
      </c>
      <c r="D504" s="138" t="s">
        <v>9140</v>
      </c>
      <c r="E504" s="138" t="s">
        <v>9141</v>
      </c>
      <c r="F504" s="138" t="s">
        <v>9141</v>
      </c>
      <c r="G504" s="138" t="s">
        <v>8891</v>
      </c>
      <c r="H504" s="138" t="s">
        <v>9142</v>
      </c>
    </row>
    <row r="505" spans="1:8" ht="14.25" customHeight="1" thickBot="1" x14ac:dyDescent="0.25">
      <c r="A505" s="136">
        <v>10431</v>
      </c>
      <c r="B505" s="133" t="s">
        <v>831</v>
      </c>
      <c r="C505" s="137" t="s">
        <v>9136</v>
      </c>
      <c r="D505" s="138" t="s">
        <v>9137</v>
      </c>
      <c r="E505" s="138" t="s">
        <v>8989</v>
      </c>
      <c r="F505" s="138" t="s">
        <v>8977</v>
      </c>
      <c r="G505" s="138" t="s">
        <v>8903</v>
      </c>
      <c r="H505" s="138" t="s">
        <v>9138</v>
      </c>
    </row>
    <row r="506" spans="1:8" ht="14.25" customHeight="1" thickBot="1" x14ac:dyDescent="0.25">
      <c r="A506" s="136">
        <v>10432</v>
      </c>
      <c r="B506" s="133" t="s">
        <v>837</v>
      </c>
      <c r="C506" s="137" t="s">
        <v>9132</v>
      </c>
      <c r="D506" s="138" t="s">
        <v>9133</v>
      </c>
      <c r="E506" s="138" t="s">
        <v>9134</v>
      </c>
      <c r="F506" s="138" t="s">
        <v>8882</v>
      </c>
      <c r="G506" s="138" t="s">
        <v>8877</v>
      </c>
      <c r="H506" s="138" t="s">
        <v>9135</v>
      </c>
    </row>
    <row r="507" spans="1:8" ht="14.25" customHeight="1" thickBot="1" x14ac:dyDescent="0.25">
      <c r="A507" s="136">
        <v>10433</v>
      </c>
      <c r="B507" s="133" t="s">
        <v>896</v>
      </c>
      <c r="C507" s="137" t="s">
        <v>9128</v>
      </c>
      <c r="D507" s="138" t="s">
        <v>9129</v>
      </c>
      <c r="E507" s="138" t="s">
        <v>9130</v>
      </c>
      <c r="F507" s="138" t="s">
        <v>8952</v>
      </c>
      <c r="G507" s="138" t="s">
        <v>8953</v>
      </c>
      <c r="H507" s="138" t="s">
        <v>9131</v>
      </c>
    </row>
    <row r="508" spans="1:8" ht="14.25" customHeight="1" thickBot="1" x14ac:dyDescent="0.25">
      <c r="A508" s="136">
        <v>10434</v>
      </c>
      <c r="B508" s="133" t="s">
        <v>835</v>
      </c>
      <c r="C508" s="137" t="s">
        <v>9124</v>
      </c>
      <c r="D508" s="138" t="s">
        <v>9125</v>
      </c>
      <c r="E508" s="138" t="s">
        <v>9126</v>
      </c>
      <c r="F508" s="138" t="s">
        <v>8971</v>
      </c>
      <c r="G508" s="138" t="s">
        <v>8972</v>
      </c>
      <c r="H508" s="138" t="s">
        <v>9127</v>
      </c>
    </row>
    <row r="509" spans="1:8" ht="14.25" customHeight="1" thickBot="1" x14ac:dyDescent="0.25">
      <c r="A509" s="136">
        <v>10435</v>
      </c>
      <c r="B509" s="133" t="s">
        <v>838</v>
      </c>
      <c r="C509" s="137" t="s">
        <v>9122</v>
      </c>
      <c r="D509" s="138" t="s">
        <v>9123</v>
      </c>
      <c r="E509" s="138" t="s">
        <v>8989</v>
      </c>
      <c r="F509" s="138" t="s">
        <v>8977</v>
      </c>
      <c r="G509" s="138" t="s">
        <v>8903</v>
      </c>
      <c r="H509" s="138" t="s">
        <v>8990</v>
      </c>
    </row>
    <row r="510" spans="1:8" ht="14.25" customHeight="1" thickBot="1" x14ac:dyDescent="0.25">
      <c r="A510" s="136">
        <v>10436</v>
      </c>
      <c r="B510" s="133" t="s">
        <v>850</v>
      </c>
      <c r="C510" s="137" t="s">
        <v>9118</v>
      </c>
      <c r="D510" s="138" t="s">
        <v>9119</v>
      </c>
      <c r="E510" s="138" t="s">
        <v>9120</v>
      </c>
      <c r="F510" s="138" t="s">
        <v>8962</v>
      </c>
      <c r="G510" s="138" t="s">
        <v>8877</v>
      </c>
      <c r="H510" s="138" t="s">
        <v>9121</v>
      </c>
    </row>
    <row r="511" spans="1:8" ht="14.25" customHeight="1" thickBot="1" x14ac:dyDescent="0.25">
      <c r="A511" s="136">
        <v>10437</v>
      </c>
      <c r="B511" s="133" t="s">
        <v>856</v>
      </c>
      <c r="C511" s="137" t="s">
        <v>9115</v>
      </c>
      <c r="D511" s="138" t="s">
        <v>9116</v>
      </c>
      <c r="E511" s="138" t="s">
        <v>9014</v>
      </c>
      <c r="F511" s="138" t="s">
        <v>8946</v>
      </c>
      <c r="G511" s="138" t="s">
        <v>8947</v>
      </c>
      <c r="H511" s="138" t="s">
        <v>9117</v>
      </c>
    </row>
    <row r="512" spans="1:8" ht="14.25" customHeight="1" thickBot="1" x14ac:dyDescent="0.25">
      <c r="A512" s="136">
        <v>10438</v>
      </c>
      <c r="B512" s="133" t="s">
        <v>861</v>
      </c>
      <c r="C512" s="137" t="s">
        <v>9111</v>
      </c>
      <c r="D512" s="138" t="s">
        <v>9112</v>
      </c>
      <c r="E512" s="138" t="s">
        <v>9113</v>
      </c>
      <c r="F512" s="138" t="s">
        <v>8946</v>
      </c>
      <c r="G512" s="138" t="s">
        <v>8947</v>
      </c>
      <c r="H512" s="138" t="s">
        <v>9114</v>
      </c>
    </row>
    <row r="513" spans="1:8" ht="14.25" customHeight="1" thickBot="1" x14ac:dyDescent="0.25">
      <c r="A513" s="136">
        <v>10439</v>
      </c>
      <c r="B513" s="133" t="s">
        <v>868</v>
      </c>
      <c r="C513" s="137" t="s">
        <v>9107</v>
      </c>
      <c r="D513" s="138" t="s">
        <v>9108</v>
      </c>
      <c r="E513" s="138" t="s">
        <v>9109</v>
      </c>
      <c r="F513" s="138" t="s">
        <v>8912</v>
      </c>
      <c r="G513" s="138" t="s">
        <v>8913</v>
      </c>
      <c r="H513" s="138" t="s">
        <v>9110</v>
      </c>
    </row>
    <row r="514" spans="1:8" ht="14.25" customHeight="1" thickBot="1" x14ac:dyDescent="0.25">
      <c r="A514" s="136">
        <v>10440</v>
      </c>
      <c r="B514" s="133" t="s">
        <v>895</v>
      </c>
      <c r="C514" s="137" t="s">
        <v>9102</v>
      </c>
      <c r="D514" s="138" t="s">
        <v>9103</v>
      </c>
      <c r="E514" s="138" t="s">
        <v>9104</v>
      </c>
      <c r="F514" s="138" t="s">
        <v>9105</v>
      </c>
      <c r="G514" s="138" t="s">
        <v>8848</v>
      </c>
      <c r="H514" s="138" t="s">
        <v>9106</v>
      </c>
    </row>
    <row r="515" spans="1:8" ht="14.25" customHeight="1" thickBot="1" x14ac:dyDescent="0.25">
      <c r="A515" s="136">
        <v>10441</v>
      </c>
      <c r="B515" s="133" t="s">
        <v>871</v>
      </c>
      <c r="C515" s="137" t="s">
        <v>9098</v>
      </c>
      <c r="D515" s="138" t="s">
        <v>9099</v>
      </c>
      <c r="E515" s="138" t="s">
        <v>9100</v>
      </c>
      <c r="F515" s="138" t="s">
        <v>8958</v>
      </c>
      <c r="G515" s="138" t="s">
        <v>8860</v>
      </c>
      <c r="H515" s="138" t="s">
        <v>9101</v>
      </c>
    </row>
    <row r="516" spans="1:8" ht="14.25" customHeight="1" thickBot="1" x14ac:dyDescent="0.25">
      <c r="A516" s="136">
        <v>10442</v>
      </c>
      <c r="B516" s="133" t="s">
        <v>864</v>
      </c>
      <c r="C516" s="137" t="s">
        <v>9094</v>
      </c>
      <c r="D516" s="138" t="s">
        <v>9095</v>
      </c>
      <c r="E516" s="138" t="s">
        <v>9096</v>
      </c>
      <c r="F516" s="138" t="s">
        <v>8958</v>
      </c>
      <c r="G516" s="138" t="s">
        <v>8860</v>
      </c>
      <c r="H516" s="138" t="s">
        <v>9097</v>
      </c>
    </row>
    <row r="517" spans="1:8" ht="14.25" customHeight="1" thickBot="1" x14ac:dyDescent="0.25">
      <c r="A517" s="136">
        <v>10443</v>
      </c>
      <c r="B517" s="133" t="s">
        <v>852</v>
      </c>
      <c r="C517" s="137" t="s">
        <v>9090</v>
      </c>
      <c r="D517" s="138" t="s">
        <v>9091</v>
      </c>
      <c r="E517" s="138" t="s">
        <v>9092</v>
      </c>
      <c r="F517" s="138" t="s">
        <v>8977</v>
      </c>
      <c r="G517" s="138" t="s">
        <v>8903</v>
      </c>
      <c r="H517" s="138" t="s">
        <v>9093</v>
      </c>
    </row>
    <row r="518" spans="1:8" ht="14.25" customHeight="1" thickBot="1" x14ac:dyDescent="0.25">
      <c r="A518" s="136">
        <v>10444</v>
      </c>
      <c r="B518" s="133" t="s">
        <v>866</v>
      </c>
      <c r="C518" s="137" t="s">
        <v>9086</v>
      </c>
      <c r="D518" s="138" t="s">
        <v>9087</v>
      </c>
      <c r="E518" s="138" t="s">
        <v>9088</v>
      </c>
      <c r="F518" s="138" t="s">
        <v>8896</v>
      </c>
      <c r="G518" s="138" t="s">
        <v>8897</v>
      </c>
      <c r="H518" s="138" t="s">
        <v>9089</v>
      </c>
    </row>
    <row r="519" spans="1:8" ht="14.25" customHeight="1" thickBot="1" x14ac:dyDescent="0.25">
      <c r="A519" s="136">
        <v>10445</v>
      </c>
      <c r="B519" s="133" t="s">
        <v>844</v>
      </c>
      <c r="C519" s="137" t="s">
        <v>9083</v>
      </c>
      <c r="D519" s="138" t="s">
        <v>9084</v>
      </c>
      <c r="E519" s="138" t="s">
        <v>8976</v>
      </c>
      <c r="F519" s="138" t="s">
        <v>8977</v>
      </c>
      <c r="G519" s="138" t="s">
        <v>8903</v>
      </c>
      <c r="H519" s="138" t="s">
        <v>9085</v>
      </c>
    </row>
    <row r="520" spans="1:8" ht="14.25" customHeight="1" thickBot="1" x14ac:dyDescent="0.25">
      <c r="A520" s="136">
        <v>10446</v>
      </c>
      <c r="B520" s="133" t="s">
        <v>843</v>
      </c>
      <c r="C520" s="137" t="s">
        <v>9077</v>
      </c>
      <c r="D520" s="138" t="s">
        <v>9078</v>
      </c>
      <c r="E520" s="138" t="s">
        <v>9079</v>
      </c>
      <c r="F520" s="138" t="s">
        <v>9080</v>
      </c>
      <c r="G520" s="138" t="s">
        <v>9081</v>
      </c>
      <c r="H520" s="138" t="s">
        <v>9082</v>
      </c>
    </row>
    <row r="521" spans="1:8" ht="14.25" customHeight="1" thickBot="1" x14ac:dyDescent="0.25">
      <c r="A521" s="136">
        <v>10447</v>
      </c>
      <c r="B521" s="133" t="s">
        <v>833</v>
      </c>
      <c r="C521" s="137" t="s">
        <v>9073</v>
      </c>
      <c r="D521" s="138" t="s">
        <v>9074</v>
      </c>
      <c r="E521" s="138" t="s">
        <v>9075</v>
      </c>
      <c r="F521" s="138" t="s">
        <v>8985</v>
      </c>
      <c r="G521" s="138" t="s">
        <v>8897</v>
      </c>
      <c r="H521" s="138" t="s">
        <v>9076</v>
      </c>
    </row>
    <row r="522" spans="1:8" ht="14.25" customHeight="1" thickBot="1" x14ac:dyDescent="0.25">
      <c r="A522" s="136">
        <v>10448</v>
      </c>
      <c r="B522" s="133" t="s">
        <v>858</v>
      </c>
      <c r="C522" s="137" t="s">
        <v>9068</v>
      </c>
      <c r="D522" s="138" t="s">
        <v>9069</v>
      </c>
      <c r="E522" s="138" t="s">
        <v>9070</v>
      </c>
      <c r="F522" s="138" t="s">
        <v>9071</v>
      </c>
      <c r="G522" s="138" t="s">
        <v>8877</v>
      </c>
      <c r="H522" s="138" t="s">
        <v>9072</v>
      </c>
    </row>
    <row r="523" spans="1:8" ht="14.25" customHeight="1" thickBot="1" x14ac:dyDescent="0.25">
      <c r="A523" s="136">
        <v>10449</v>
      </c>
      <c r="B523" s="133" t="s">
        <v>859</v>
      </c>
      <c r="C523" s="137" t="s">
        <v>9065</v>
      </c>
      <c r="D523" s="138" t="s">
        <v>9066</v>
      </c>
      <c r="E523" s="138" t="s">
        <v>9014</v>
      </c>
      <c r="F523" s="138" t="s">
        <v>8946</v>
      </c>
      <c r="G523" s="138" t="s">
        <v>8947</v>
      </c>
      <c r="H523" s="138" t="s">
        <v>9067</v>
      </c>
    </row>
    <row r="524" spans="1:8" ht="14.25" customHeight="1" thickBot="1" x14ac:dyDescent="0.25">
      <c r="A524" s="136">
        <v>10450</v>
      </c>
      <c r="B524" s="133" t="s">
        <v>840</v>
      </c>
      <c r="C524" s="137" t="s">
        <v>9061</v>
      </c>
      <c r="D524" s="138" t="s">
        <v>9062</v>
      </c>
      <c r="E524" s="138" t="s">
        <v>9063</v>
      </c>
      <c r="F524" s="138" t="s">
        <v>8985</v>
      </c>
      <c r="G524" s="138" t="s">
        <v>8897</v>
      </c>
      <c r="H524" s="138" t="s">
        <v>9064</v>
      </c>
    </row>
    <row r="525" spans="1:8" ht="14.25" customHeight="1" thickBot="1" x14ac:dyDescent="0.25">
      <c r="A525" s="136">
        <v>10451</v>
      </c>
      <c r="B525" s="133" t="s">
        <v>869</v>
      </c>
      <c r="C525" s="137" t="s">
        <v>9057</v>
      </c>
      <c r="D525" s="138" t="s">
        <v>9058</v>
      </c>
      <c r="E525" s="138" t="s">
        <v>9059</v>
      </c>
      <c r="F525" s="138" t="s">
        <v>8962</v>
      </c>
      <c r="G525" s="138" t="s">
        <v>8877</v>
      </c>
      <c r="H525" s="138" t="s">
        <v>9060</v>
      </c>
    </row>
    <row r="526" spans="1:8" ht="14.25" customHeight="1" thickBot="1" x14ac:dyDescent="0.25">
      <c r="A526" s="136">
        <v>10452</v>
      </c>
      <c r="B526" s="133" t="s">
        <v>832</v>
      </c>
      <c r="C526" s="137" t="s">
        <v>9052</v>
      </c>
      <c r="D526" s="138" t="s">
        <v>9053</v>
      </c>
      <c r="E526" s="138" t="s">
        <v>9054</v>
      </c>
      <c r="F526" s="138" t="s">
        <v>9055</v>
      </c>
      <c r="G526" s="138" t="s">
        <v>8947</v>
      </c>
      <c r="H526" s="138" t="s">
        <v>9056</v>
      </c>
    </row>
    <row r="527" spans="1:8" ht="14.25" customHeight="1" thickBot="1" x14ac:dyDescent="0.25">
      <c r="A527" s="136">
        <v>10453</v>
      </c>
      <c r="B527" s="133" t="s">
        <v>872</v>
      </c>
      <c r="C527" s="137" t="s">
        <v>9049</v>
      </c>
      <c r="D527" s="138" t="s">
        <v>9050</v>
      </c>
      <c r="E527" s="138" t="s">
        <v>9014</v>
      </c>
      <c r="F527" s="138" t="s">
        <v>8946</v>
      </c>
      <c r="G527" s="138" t="s">
        <v>8947</v>
      </c>
      <c r="H527" s="138" t="s">
        <v>9051</v>
      </c>
    </row>
    <row r="528" spans="1:8" ht="14.25" customHeight="1" thickBot="1" x14ac:dyDescent="0.25">
      <c r="A528" s="136">
        <v>10454</v>
      </c>
      <c r="B528" s="133" t="s">
        <v>892</v>
      </c>
      <c r="C528" s="137" t="s">
        <v>9045</v>
      </c>
      <c r="D528" s="138" t="s">
        <v>9046</v>
      </c>
      <c r="E528" s="138" t="s">
        <v>9047</v>
      </c>
      <c r="F528" s="138" t="s">
        <v>8876</v>
      </c>
      <c r="G528" s="138" t="s">
        <v>8877</v>
      </c>
      <c r="H528" s="138" t="s">
        <v>9048</v>
      </c>
    </row>
    <row r="529" spans="1:8" ht="14.25" customHeight="1" thickBot="1" x14ac:dyDescent="0.25">
      <c r="A529" s="136">
        <v>10455</v>
      </c>
      <c r="B529" s="133" t="s">
        <v>898</v>
      </c>
      <c r="C529" s="137" t="s">
        <v>9040</v>
      </c>
      <c r="D529" s="138" t="s">
        <v>9041</v>
      </c>
      <c r="E529" s="138" t="s">
        <v>9042</v>
      </c>
      <c r="F529" s="138" t="s">
        <v>9043</v>
      </c>
      <c r="G529" s="138" t="s">
        <v>8937</v>
      </c>
      <c r="H529" s="138" t="s">
        <v>9044</v>
      </c>
    </row>
    <row r="530" spans="1:8" ht="14.25" customHeight="1" thickBot="1" x14ac:dyDescent="0.25">
      <c r="A530" s="136">
        <v>10456</v>
      </c>
      <c r="B530" s="133" t="s">
        <v>846</v>
      </c>
      <c r="C530" s="137" t="s">
        <v>9034</v>
      </c>
      <c r="D530" s="138" t="s">
        <v>9035</v>
      </c>
      <c r="E530" s="138" t="s">
        <v>9036</v>
      </c>
      <c r="F530" s="138" t="s">
        <v>9037</v>
      </c>
      <c r="G530" s="138" t="s">
        <v>9038</v>
      </c>
      <c r="H530" s="138" t="s">
        <v>9039</v>
      </c>
    </row>
    <row r="531" spans="1:8" ht="14.25" customHeight="1" thickBot="1" x14ac:dyDescent="0.25">
      <c r="A531" s="136">
        <v>10457</v>
      </c>
      <c r="B531" s="133" t="s">
        <v>890</v>
      </c>
      <c r="C531" s="137" t="s">
        <v>9029</v>
      </c>
      <c r="D531" s="138" t="s">
        <v>9030</v>
      </c>
      <c r="E531" s="138" t="s">
        <v>9031</v>
      </c>
      <c r="F531" s="138" t="s">
        <v>9031</v>
      </c>
      <c r="G531" s="138" t="s">
        <v>9032</v>
      </c>
      <c r="H531" s="138" t="s">
        <v>9033</v>
      </c>
    </row>
    <row r="532" spans="1:8" ht="14.25" customHeight="1" thickBot="1" x14ac:dyDescent="0.25">
      <c r="A532" s="136">
        <v>10458</v>
      </c>
      <c r="B532" s="133" t="s">
        <v>894</v>
      </c>
      <c r="C532" s="137" t="s">
        <v>9026</v>
      </c>
      <c r="D532" s="138" t="s">
        <v>9027</v>
      </c>
      <c r="E532" s="138" t="s">
        <v>8847</v>
      </c>
      <c r="F532" s="138" t="s">
        <v>8847</v>
      </c>
      <c r="G532" s="138" t="s">
        <v>8848</v>
      </c>
      <c r="H532" s="138" t="s">
        <v>9028</v>
      </c>
    </row>
    <row r="533" spans="1:8" ht="14.25" customHeight="1" thickBot="1" x14ac:dyDescent="0.25">
      <c r="A533" s="136">
        <v>10459</v>
      </c>
      <c r="B533" s="133" t="s">
        <v>849</v>
      </c>
      <c r="C533" s="137" t="s">
        <v>9023</v>
      </c>
      <c r="D533" s="138" t="s">
        <v>9024</v>
      </c>
      <c r="E533" s="138" t="s">
        <v>8853</v>
      </c>
      <c r="F533" s="138" t="s">
        <v>8853</v>
      </c>
      <c r="G533" s="138" t="s">
        <v>8854</v>
      </c>
      <c r="H533" s="138" t="s">
        <v>9025</v>
      </c>
    </row>
    <row r="534" spans="1:8" ht="14.25" customHeight="1" thickBot="1" x14ac:dyDescent="0.25">
      <c r="A534" s="136">
        <v>10460</v>
      </c>
      <c r="B534" s="133" t="s">
        <v>867</v>
      </c>
      <c r="C534" s="137" t="s">
        <v>9019</v>
      </c>
      <c r="D534" s="138" t="s">
        <v>9020</v>
      </c>
      <c r="E534" s="138" t="s">
        <v>9021</v>
      </c>
      <c r="F534" s="138" t="s">
        <v>8853</v>
      </c>
      <c r="G534" s="138" t="s">
        <v>8854</v>
      </c>
      <c r="H534" s="138" t="s">
        <v>9022</v>
      </c>
    </row>
    <row r="535" spans="1:8" ht="14.25" customHeight="1" thickBot="1" x14ac:dyDescent="0.25">
      <c r="A535" s="136">
        <v>10461</v>
      </c>
      <c r="B535" s="133" t="s">
        <v>1935</v>
      </c>
      <c r="C535" s="137" t="s">
        <v>9016</v>
      </c>
      <c r="D535" s="138" t="s">
        <v>9017</v>
      </c>
      <c r="E535" s="138" t="s">
        <v>8847</v>
      </c>
      <c r="F535" s="138" t="s">
        <v>8847</v>
      </c>
      <c r="G535" s="138" t="s">
        <v>8848</v>
      </c>
      <c r="H535" s="138" t="s">
        <v>9018</v>
      </c>
    </row>
    <row r="536" spans="1:8" ht="14.25" customHeight="1" thickBot="1" x14ac:dyDescent="0.25">
      <c r="A536" s="136">
        <v>10462</v>
      </c>
      <c r="B536" s="133" t="s">
        <v>1928</v>
      </c>
      <c r="C536" s="137" t="s">
        <v>9012</v>
      </c>
      <c r="D536" s="138" t="s">
        <v>9013</v>
      </c>
      <c r="E536" s="138" t="s">
        <v>9014</v>
      </c>
      <c r="F536" s="138" t="s">
        <v>8946</v>
      </c>
      <c r="G536" s="138" t="s">
        <v>8947</v>
      </c>
      <c r="H536" s="138" t="s">
        <v>9015</v>
      </c>
    </row>
    <row r="537" spans="1:8" ht="14.25" customHeight="1" thickBot="1" x14ac:dyDescent="0.25">
      <c r="A537" s="136">
        <v>10463</v>
      </c>
      <c r="B537" s="133" t="s">
        <v>1933</v>
      </c>
      <c r="C537" s="137" t="s">
        <v>9009</v>
      </c>
      <c r="D537" s="138" t="s">
        <v>9010</v>
      </c>
      <c r="E537" s="138" t="s">
        <v>8912</v>
      </c>
      <c r="F537" s="138" t="s">
        <v>8912</v>
      </c>
      <c r="G537" s="138" t="s">
        <v>8913</v>
      </c>
      <c r="H537" s="138" t="s">
        <v>9011</v>
      </c>
    </row>
    <row r="538" spans="1:8" ht="14.25" customHeight="1" thickBot="1" x14ac:dyDescent="0.25">
      <c r="A538" s="136">
        <v>10464</v>
      </c>
      <c r="B538" s="133" t="s">
        <v>1941</v>
      </c>
      <c r="C538" s="137" t="s">
        <v>9005</v>
      </c>
      <c r="D538" s="138" t="s">
        <v>9006</v>
      </c>
      <c r="E538" s="138" t="s">
        <v>9007</v>
      </c>
      <c r="F538" s="138" t="s">
        <v>8896</v>
      </c>
      <c r="G538" s="138" t="s">
        <v>8897</v>
      </c>
      <c r="H538" s="138" t="s">
        <v>9008</v>
      </c>
    </row>
    <row r="539" spans="1:8" ht="14.25" customHeight="1" thickBot="1" x14ac:dyDescent="0.25">
      <c r="A539" s="136">
        <v>10465</v>
      </c>
      <c r="B539" s="133" t="s">
        <v>1946</v>
      </c>
      <c r="C539" s="137" t="s">
        <v>9001</v>
      </c>
      <c r="D539" s="138" t="s">
        <v>9002</v>
      </c>
      <c r="E539" s="138" t="s">
        <v>9003</v>
      </c>
      <c r="F539" s="138" t="s">
        <v>8859</v>
      </c>
      <c r="G539" s="138" t="s">
        <v>8860</v>
      </c>
      <c r="H539" s="138" t="s">
        <v>9004</v>
      </c>
    </row>
    <row r="540" spans="1:8" ht="14.25" customHeight="1" thickBot="1" x14ac:dyDescent="0.25">
      <c r="A540" s="136">
        <v>10466</v>
      </c>
      <c r="B540" s="133" t="s">
        <v>1934</v>
      </c>
      <c r="C540" s="137" t="s">
        <v>8998</v>
      </c>
      <c r="D540" s="138" t="s">
        <v>8999</v>
      </c>
      <c r="E540" s="138" t="s">
        <v>8912</v>
      </c>
      <c r="F540" s="138" t="s">
        <v>8912</v>
      </c>
      <c r="G540" s="138" t="s">
        <v>8913</v>
      </c>
      <c r="H540" s="138" t="s">
        <v>9000</v>
      </c>
    </row>
    <row r="541" spans="1:8" ht="14.25" customHeight="1" thickBot="1" x14ac:dyDescent="0.25">
      <c r="A541" s="136">
        <v>10467</v>
      </c>
      <c r="B541" s="133" t="s">
        <v>1929</v>
      </c>
      <c r="C541" s="137" t="s">
        <v>8995</v>
      </c>
      <c r="D541" s="138" t="s">
        <v>8996</v>
      </c>
      <c r="E541" s="138" t="s">
        <v>8890</v>
      </c>
      <c r="F541" s="138" t="s">
        <v>8890</v>
      </c>
      <c r="G541" s="138" t="s">
        <v>8891</v>
      </c>
      <c r="H541" s="138" t="s">
        <v>8997</v>
      </c>
    </row>
    <row r="542" spans="1:8" ht="14.25" customHeight="1" thickBot="1" x14ac:dyDescent="0.25">
      <c r="A542" s="136">
        <v>10468</v>
      </c>
      <c r="B542" s="133" t="s">
        <v>1944</v>
      </c>
      <c r="C542" s="137" t="s">
        <v>8991</v>
      </c>
      <c r="D542" s="138" t="s">
        <v>8992</v>
      </c>
      <c r="E542" s="138" t="s">
        <v>8993</v>
      </c>
      <c r="F542" s="138" t="s">
        <v>8912</v>
      </c>
      <c r="G542" s="138" t="s">
        <v>8913</v>
      </c>
      <c r="H542" s="138" t="s">
        <v>8994</v>
      </c>
    </row>
    <row r="543" spans="1:8" ht="14.25" customHeight="1" thickBot="1" x14ac:dyDescent="0.25">
      <c r="A543" s="136">
        <v>10469</v>
      </c>
      <c r="B543" s="133" t="s">
        <v>1932</v>
      </c>
      <c r="C543" s="137" t="s">
        <v>8987</v>
      </c>
      <c r="D543" s="138" t="s">
        <v>8988</v>
      </c>
      <c r="E543" s="138" t="s">
        <v>8989</v>
      </c>
      <c r="F543" s="138" t="s">
        <v>8977</v>
      </c>
      <c r="G543" s="138" t="s">
        <v>8903</v>
      </c>
      <c r="H543" s="138" t="s">
        <v>8990</v>
      </c>
    </row>
    <row r="544" spans="1:8" ht="14.25" customHeight="1" thickBot="1" x14ac:dyDescent="0.25">
      <c r="A544" s="136">
        <v>10470</v>
      </c>
      <c r="B544" s="133" t="s">
        <v>1940</v>
      </c>
      <c r="C544" s="137" t="s">
        <v>8982</v>
      </c>
      <c r="D544" s="138" t="s">
        <v>8983</v>
      </c>
      <c r="E544" s="138" t="s">
        <v>8984</v>
      </c>
      <c r="F544" s="138" t="s">
        <v>8985</v>
      </c>
      <c r="G544" s="138" t="s">
        <v>8897</v>
      </c>
      <c r="H544" s="138" t="s">
        <v>8986</v>
      </c>
    </row>
    <row r="545" spans="1:8" ht="14.25" customHeight="1" thickBot="1" x14ac:dyDescent="0.25">
      <c r="A545" s="136">
        <v>10471</v>
      </c>
      <c r="B545" s="133" t="s">
        <v>1945</v>
      </c>
      <c r="C545" s="137" t="s">
        <v>8979</v>
      </c>
      <c r="D545" s="138" t="s">
        <v>8980</v>
      </c>
      <c r="E545" s="138" t="s">
        <v>8912</v>
      </c>
      <c r="F545" s="138" t="s">
        <v>8912</v>
      </c>
      <c r="G545" s="138" t="s">
        <v>8913</v>
      </c>
      <c r="H545" s="138" t="s">
        <v>8981</v>
      </c>
    </row>
    <row r="546" spans="1:8" ht="14.25" customHeight="1" thickBot="1" x14ac:dyDescent="0.25">
      <c r="A546" s="136">
        <v>10472</v>
      </c>
      <c r="B546" s="133" t="s">
        <v>1931</v>
      </c>
      <c r="C546" s="137" t="s">
        <v>8974</v>
      </c>
      <c r="D546" s="138" t="s">
        <v>8975</v>
      </c>
      <c r="E546" s="138" t="s">
        <v>8976</v>
      </c>
      <c r="F546" s="138" t="s">
        <v>8977</v>
      </c>
      <c r="G546" s="138" t="s">
        <v>8903</v>
      </c>
      <c r="H546" s="138" t="s">
        <v>8978</v>
      </c>
    </row>
    <row r="547" spans="1:8" ht="14.25" customHeight="1" thickBot="1" x14ac:dyDescent="0.25">
      <c r="A547" s="136">
        <v>10473</v>
      </c>
      <c r="B547" s="133" t="s">
        <v>1943</v>
      </c>
      <c r="C547" s="137" t="s">
        <v>8968</v>
      </c>
      <c r="D547" s="138" t="s">
        <v>8969</v>
      </c>
      <c r="E547" s="138" t="s">
        <v>8970</v>
      </c>
      <c r="F547" s="138" t="s">
        <v>8971</v>
      </c>
      <c r="G547" s="138" t="s">
        <v>8972</v>
      </c>
      <c r="H547" s="138" t="s">
        <v>8973</v>
      </c>
    </row>
    <row r="548" spans="1:8" ht="14.25" customHeight="1" thickBot="1" x14ac:dyDescent="0.25">
      <c r="A548" s="136">
        <v>10475</v>
      </c>
      <c r="B548" s="133" t="s">
        <v>1937</v>
      </c>
      <c r="C548" s="137" t="s">
        <v>8964</v>
      </c>
      <c r="D548" s="138" t="s">
        <v>8965</v>
      </c>
      <c r="E548" s="138" t="s">
        <v>8966</v>
      </c>
      <c r="F548" s="138" t="s">
        <v>8966</v>
      </c>
      <c r="G548" s="138" t="s">
        <v>8877</v>
      </c>
      <c r="H548" s="138" t="s">
        <v>8967</v>
      </c>
    </row>
    <row r="549" spans="1:8" ht="14.25" customHeight="1" thickBot="1" x14ac:dyDescent="0.25">
      <c r="A549" s="136">
        <v>10477</v>
      </c>
      <c r="B549" s="133" t="s">
        <v>1930</v>
      </c>
      <c r="C549" s="137" t="s">
        <v>8960</v>
      </c>
      <c r="D549" s="138" t="s">
        <v>8961</v>
      </c>
      <c r="E549" s="138" t="s">
        <v>8962</v>
      </c>
      <c r="F549" s="138" t="s">
        <v>8962</v>
      </c>
      <c r="G549" s="138" t="s">
        <v>8877</v>
      </c>
      <c r="H549" s="138" t="s">
        <v>8963</v>
      </c>
    </row>
    <row r="550" spans="1:8" ht="14.25" customHeight="1" thickBot="1" x14ac:dyDescent="0.25">
      <c r="A550" s="136">
        <v>10478</v>
      </c>
      <c r="B550" s="133" t="s">
        <v>8786</v>
      </c>
      <c r="C550" s="137" t="s">
        <v>8955</v>
      </c>
      <c r="D550" s="138" t="s">
        <v>8956</v>
      </c>
      <c r="E550" s="138" t="s">
        <v>8957</v>
      </c>
      <c r="F550" s="138" t="s">
        <v>8958</v>
      </c>
      <c r="G550" s="138" t="s">
        <v>8860</v>
      </c>
      <c r="H550" s="138" t="s">
        <v>8959</v>
      </c>
    </row>
    <row r="551" spans="1:8" ht="14.25" customHeight="1" thickBot="1" x14ac:dyDescent="0.25">
      <c r="A551" s="136">
        <v>10479</v>
      </c>
      <c r="B551" s="133" t="s">
        <v>8785</v>
      </c>
      <c r="C551" s="137" t="s">
        <v>8949</v>
      </c>
      <c r="D551" s="138" t="s">
        <v>8950</v>
      </c>
      <c r="E551" s="138" t="s">
        <v>8951</v>
      </c>
      <c r="F551" s="138" t="s">
        <v>8952</v>
      </c>
      <c r="G551" s="138" t="s">
        <v>8953</v>
      </c>
      <c r="H551" s="138" t="s">
        <v>8954</v>
      </c>
    </row>
    <row r="552" spans="1:8" ht="14.25" customHeight="1" thickBot="1" x14ac:dyDescent="0.25">
      <c r="A552" s="136">
        <v>10480</v>
      </c>
      <c r="B552" s="133" t="s">
        <v>8784</v>
      </c>
      <c r="C552" s="137" t="s">
        <v>8944</v>
      </c>
      <c r="D552" s="138" t="s">
        <v>8945</v>
      </c>
      <c r="E552" s="138" t="s">
        <v>8946</v>
      </c>
      <c r="F552" s="138" t="s">
        <v>8946</v>
      </c>
      <c r="G552" s="138" t="s">
        <v>8947</v>
      </c>
      <c r="H552" s="138" t="s">
        <v>8948</v>
      </c>
    </row>
    <row r="553" spans="1:8" ht="14.25" customHeight="1" thickBot="1" x14ac:dyDescent="0.25">
      <c r="A553" s="136">
        <v>10481</v>
      </c>
      <c r="B553" s="133" t="s">
        <v>8783</v>
      </c>
      <c r="C553" s="137" t="s">
        <v>8939</v>
      </c>
      <c r="D553" s="138" t="s">
        <v>8940</v>
      </c>
      <c r="E553" s="138" t="s">
        <v>8941</v>
      </c>
      <c r="F553" s="138" t="s">
        <v>8942</v>
      </c>
      <c r="G553" s="138" t="s">
        <v>8877</v>
      </c>
      <c r="H553" s="138" t="s">
        <v>8943</v>
      </c>
    </row>
    <row r="554" spans="1:8" ht="14.25" customHeight="1" thickBot="1" x14ac:dyDescent="0.25">
      <c r="A554" s="136">
        <v>10482</v>
      </c>
      <c r="B554" s="133" t="s">
        <v>8782</v>
      </c>
      <c r="C554" s="137" t="s">
        <v>8934</v>
      </c>
      <c r="D554" s="138" t="s">
        <v>8935</v>
      </c>
      <c r="E554" s="138" t="s">
        <v>8936</v>
      </c>
      <c r="F554" s="138" t="s">
        <v>8936</v>
      </c>
      <c r="G554" s="138" t="s">
        <v>8937</v>
      </c>
      <c r="H554" s="138" t="s">
        <v>8938</v>
      </c>
    </row>
    <row r="555" spans="1:8" ht="14.25" customHeight="1" thickBot="1" x14ac:dyDescent="0.25">
      <c r="A555" s="136">
        <v>10484</v>
      </c>
      <c r="B555" s="133" t="s">
        <v>8781</v>
      </c>
      <c r="C555" s="137" t="s">
        <v>8930</v>
      </c>
      <c r="D555" s="138" t="s">
        <v>8931</v>
      </c>
      <c r="E555" s="138" t="s">
        <v>8932</v>
      </c>
      <c r="F555" s="138" t="s">
        <v>8847</v>
      </c>
      <c r="G555" s="138" t="s">
        <v>8848</v>
      </c>
      <c r="H555" s="138" t="s">
        <v>8933</v>
      </c>
    </row>
    <row r="556" spans="1:8" ht="14.25" customHeight="1" thickBot="1" x14ac:dyDescent="0.25">
      <c r="A556" s="136">
        <v>10485</v>
      </c>
      <c r="B556" s="133" t="s">
        <v>8780</v>
      </c>
      <c r="C556" s="137" t="s">
        <v>8926</v>
      </c>
      <c r="D556" s="138" t="s">
        <v>8927</v>
      </c>
      <c r="E556" s="138" t="s">
        <v>8928</v>
      </c>
      <c r="F556" s="138" t="s">
        <v>8907</v>
      </c>
      <c r="G556" s="138" t="s">
        <v>8897</v>
      </c>
      <c r="H556" s="138" t="s">
        <v>8929</v>
      </c>
    </row>
    <row r="557" spans="1:8" ht="14.25" customHeight="1" thickBot="1" x14ac:dyDescent="0.25">
      <c r="A557" s="136">
        <v>10486</v>
      </c>
      <c r="B557" s="133" t="s">
        <v>8779</v>
      </c>
      <c r="C557" s="137" t="s">
        <v>8923</v>
      </c>
      <c r="D557" s="138" t="s">
        <v>8924</v>
      </c>
      <c r="E557" s="138" t="s">
        <v>8912</v>
      </c>
      <c r="F557" s="138" t="s">
        <v>8912</v>
      </c>
      <c r="G557" s="138" t="s">
        <v>8913</v>
      </c>
      <c r="H557" s="138" t="s">
        <v>8925</v>
      </c>
    </row>
    <row r="558" spans="1:8" ht="14.25" customHeight="1" thickBot="1" x14ac:dyDescent="0.25">
      <c r="A558" s="136">
        <v>10487</v>
      </c>
      <c r="B558" s="133" t="s">
        <v>8778</v>
      </c>
      <c r="C558" s="137" t="s">
        <v>8918</v>
      </c>
      <c r="D558" s="138" t="s">
        <v>8919</v>
      </c>
      <c r="E558" s="138" t="s">
        <v>8920</v>
      </c>
      <c r="F558" s="138" t="s">
        <v>8921</v>
      </c>
      <c r="G558" s="138" t="s">
        <v>8848</v>
      </c>
      <c r="H558" s="138" t="s">
        <v>8922</v>
      </c>
    </row>
    <row r="559" spans="1:8" ht="14.25" customHeight="1" thickBot="1" x14ac:dyDescent="0.25">
      <c r="A559" s="136">
        <v>10488</v>
      </c>
      <c r="B559" s="133" t="s">
        <v>8777</v>
      </c>
      <c r="C559" s="137" t="s">
        <v>8915</v>
      </c>
      <c r="D559" s="138" t="s">
        <v>8916</v>
      </c>
      <c r="E559" s="138" t="s">
        <v>8912</v>
      </c>
      <c r="F559" s="138" t="s">
        <v>8912</v>
      </c>
      <c r="G559" s="138" t="s">
        <v>8913</v>
      </c>
      <c r="H559" s="138" t="s">
        <v>8917</v>
      </c>
    </row>
    <row r="560" spans="1:8" ht="14.25" customHeight="1" thickBot="1" x14ac:dyDescent="0.25">
      <c r="A560" s="136">
        <v>10489</v>
      </c>
      <c r="B560" s="133" t="s">
        <v>8776</v>
      </c>
      <c r="C560" s="137" t="s">
        <v>8909</v>
      </c>
      <c r="D560" s="138" t="s">
        <v>8910</v>
      </c>
      <c r="E560" s="138" t="s">
        <v>8911</v>
      </c>
      <c r="F560" s="138" t="s">
        <v>8912</v>
      </c>
      <c r="G560" s="138" t="s">
        <v>8913</v>
      </c>
      <c r="H560" s="138" t="s">
        <v>8914</v>
      </c>
    </row>
    <row r="561" spans="1:8" ht="14.25" customHeight="1" thickBot="1" x14ac:dyDescent="0.25">
      <c r="A561" s="136">
        <v>10490</v>
      </c>
      <c r="B561" s="133" t="s">
        <v>8775</v>
      </c>
      <c r="C561" s="137" t="s">
        <v>8905</v>
      </c>
      <c r="D561" s="138" t="s">
        <v>8906</v>
      </c>
      <c r="E561" s="138" t="s">
        <v>8907</v>
      </c>
      <c r="F561" s="138" t="s">
        <v>8907</v>
      </c>
      <c r="G561" s="138" t="s">
        <v>8897</v>
      </c>
      <c r="H561" s="138" t="s">
        <v>8908</v>
      </c>
    </row>
    <row r="562" spans="1:8" ht="14.25" customHeight="1" thickBot="1" x14ac:dyDescent="0.25">
      <c r="A562" s="136">
        <v>10491</v>
      </c>
      <c r="B562" s="133" t="s">
        <v>8774</v>
      </c>
      <c r="C562" s="137" t="s">
        <v>8899</v>
      </c>
      <c r="D562" s="138" t="s">
        <v>8900</v>
      </c>
      <c r="E562" s="138" t="s">
        <v>8901</v>
      </c>
      <c r="F562" s="138" t="s">
        <v>8902</v>
      </c>
      <c r="G562" s="138" t="s">
        <v>8903</v>
      </c>
      <c r="H562" s="138" t="s">
        <v>8904</v>
      </c>
    </row>
    <row r="563" spans="1:8" ht="14.25" customHeight="1" thickBot="1" x14ac:dyDescent="0.25">
      <c r="A563" s="136">
        <v>10492</v>
      </c>
      <c r="B563" s="133" t="s">
        <v>8773</v>
      </c>
      <c r="C563" s="137" t="s">
        <v>8893</v>
      </c>
      <c r="D563" s="138" t="s">
        <v>8894</v>
      </c>
      <c r="E563" s="138" t="s">
        <v>8895</v>
      </c>
      <c r="F563" s="138" t="s">
        <v>8896</v>
      </c>
      <c r="G563" s="138" t="s">
        <v>8897</v>
      </c>
      <c r="H563" s="138" t="s">
        <v>8898</v>
      </c>
    </row>
    <row r="564" spans="1:8" ht="14.25" customHeight="1" thickBot="1" x14ac:dyDescent="0.25">
      <c r="A564" s="136">
        <v>10493</v>
      </c>
      <c r="B564" s="133" t="s">
        <v>8772</v>
      </c>
      <c r="C564" s="137" t="s">
        <v>8887</v>
      </c>
      <c r="D564" s="138" t="s">
        <v>8888</v>
      </c>
      <c r="E564" s="138" t="s">
        <v>8889</v>
      </c>
      <c r="F564" s="138" t="s">
        <v>8890</v>
      </c>
      <c r="G564" s="138" t="s">
        <v>8891</v>
      </c>
      <c r="H564" s="138" t="s">
        <v>8892</v>
      </c>
    </row>
    <row r="565" spans="1:8" ht="14.25" customHeight="1" thickBot="1" x14ac:dyDescent="0.25">
      <c r="A565" s="136">
        <v>10494</v>
      </c>
      <c r="B565" s="133" t="s">
        <v>8771</v>
      </c>
      <c r="C565" s="137" t="s">
        <v>8884</v>
      </c>
      <c r="D565" s="138" t="s">
        <v>8885</v>
      </c>
      <c r="E565" s="138" t="s">
        <v>8876</v>
      </c>
      <c r="F565" s="138" t="s">
        <v>8876</v>
      </c>
      <c r="G565" s="138" t="s">
        <v>8877</v>
      </c>
      <c r="H565" s="138" t="s">
        <v>8886</v>
      </c>
    </row>
    <row r="566" spans="1:8" ht="14.25" customHeight="1" thickBot="1" x14ac:dyDescent="0.25">
      <c r="A566" s="136">
        <v>10495</v>
      </c>
      <c r="B566" s="133" t="s">
        <v>8770</v>
      </c>
      <c r="C566" s="137" t="s">
        <v>8879</v>
      </c>
      <c r="D566" s="138" t="s">
        <v>8880</v>
      </c>
      <c r="E566" s="138" t="s">
        <v>8881</v>
      </c>
      <c r="F566" s="138" t="s">
        <v>8882</v>
      </c>
      <c r="G566" s="138" t="s">
        <v>8877</v>
      </c>
      <c r="H566" s="138" t="s">
        <v>8883</v>
      </c>
    </row>
    <row r="567" spans="1:8" ht="14.25" customHeight="1" thickBot="1" x14ac:dyDescent="0.25">
      <c r="A567" s="136">
        <v>10496</v>
      </c>
      <c r="B567" s="133" t="s">
        <v>8769</v>
      </c>
      <c r="C567" s="137" t="s">
        <v>8873</v>
      </c>
      <c r="D567" s="138" t="s">
        <v>8874</v>
      </c>
      <c r="E567" s="138" t="s">
        <v>8875</v>
      </c>
      <c r="F567" s="138" t="s">
        <v>8876</v>
      </c>
      <c r="G567" s="138" t="s">
        <v>8877</v>
      </c>
      <c r="H567" s="138" t="s">
        <v>8878</v>
      </c>
    </row>
    <row r="568" spans="1:8" ht="14.25" customHeight="1" thickBot="1" x14ac:dyDescent="0.25">
      <c r="A568" s="136">
        <v>10497</v>
      </c>
      <c r="B568" s="133" t="s">
        <v>8768</v>
      </c>
      <c r="C568" s="137" t="s">
        <v>8870</v>
      </c>
      <c r="D568" s="138" t="s">
        <v>8871</v>
      </c>
      <c r="E568" s="138" t="s">
        <v>8853</v>
      </c>
      <c r="F568" s="138" t="s">
        <v>8853</v>
      </c>
      <c r="G568" s="138" t="s">
        <v>8854</v>
      </c>
      <c r="H568" s="138" t="s">
        <v>8872</v>
      </c>
    </row>
    <row r="569" spans="1:8" ht="14.25" customHeight="1" thickBot="1" x14ac:dyDescent="0.25">
      <c r="A569" s="136">
        <v>10498</v>
      </c>
      <c r="B569" s="133" t="s">
        <v>8767</v>
      </c>
      <c r="C569" s="137" t="s">
        <v>8866</v>
      </c>
      <c r="D569" s="138" t="s">
        <v>8867</v>
      </c>
      <c r="E569" s="138" t="s">
        <v>8868</v>
      </c>
      <c r="F569" s="138" t="s">
        <v>8853</v>
      </c>
      <c r="G569" s="138" t="s">
        <v>8854</v>
      </c>
      <c r="H569" s="138" t="s">
        <v>8869</v>
      </c>
    </row>
    <row r="570" spans="1:8" ht="14.25" customHeight="1" thickBot="1" x14ac:dyDescent="0.25">
      <c r="A570" s="136">
        <v>10499</v>
      </c>
      <c r="B570" s="133" t="s">
        <v>8766</v>
      </c>
      <c r="C570" s="137" t="s">
        <v>8862</v>
      </c>
      <c r="D570" s="138" t="s">
        <v>8863</v>
      </c>
      <c r="E570" s="138" t="s">
        <v>8864</v>
      </c>
      <c r="F570" s="138" t="s">
        <v>8853</v>
      </c>
      <c r="G570" s="138" t="s">
        <v>8854</v>
      </c>
      <c r="H570" s="138" t="s">
        <v>8865</v>
      </c>
    </row>
    <row r="571" spans="1:8" ht="14.25" customHeight="1" thickBot="1" x14ac:dyDescent="0.25">
      <c r="A571" s="136">
        <v>10500</v>
      </c>
      <c r="B571" s="133" t="s">
        <v>8765</v>
      </c>
      <c r="C571" s="137" t="s">
        <v>8856</v>
      </c>
      <c r="D571" s="138" t="s">
        <v>8857</v>
      </c>
      <c r="E571" s="138" t="s">
        <v>8858</v>
      </c>
      <c r="F571" s="138" t="s">
        <v>8859</v>
      </c>
      <c r="G571" s="138" t="s">
        <v>8860</v>
      </c>
      <c r="H571" s="138" t="s">
        <v>8861</v>
      </c>
    </row>
    <row r="572" spans="1:8" ht="14.25" customHeight="1" thickBot="1" x14ac:dyDescent="0.25">
      <c r="A572" s="136">
        <v>10501</v>
      </c>
      <c r="B572" s="133" t="s">
        <v>8764</v>
      </c>
      <c r="C572" s="137" t="s">
        <v>8850</v>
      </c>
      <c r="D572" s="138" t="s">
        <v>8851</v>
      </c>
      <c r="E572" s="138" t="s">
        <v>8852</v>
      </c>
      <c r="F572" s="138" t="s">
        <v>8853</v>
      </c>
      <c r="G572" s="138" t="s">
        <v>8854</v>
      </c>
      <c r="H572" s="138" t="s">
        <v>8855</v>
      </c>
    </row>
    <row r="573" spans="1:8" ht="14.25" customHeight="1" thickBot="1" x14ac:dyDescent="0.25">
      <c r="A573" s="136">
        <v>10502</v>
      </c>
      <c r="B573" s="133" t="s">
        <v>8763</v>
      </c>
      <c r="C573" s="137" t="s">
        <v>8845</v>
      </c>
      <c r="D573" s="138" t="s">
        <v>8846</v>
      </c>
      <c r="E573" s="138" t="s">
        <v>8847</v>
      </c>
      <c r="F573" s="138" t="s">
        <v>8847</v>
      </c>
      <c r="G573" s="138" t="s">
        <v>8848</v>
      </c>
      <c r="H573" s="138" t="s">
        <v>8849</v>
      </c>
    </row>
    <row r="574" spans="1:8" ht="14.25" customHeight="1" thickBot="1" x14ac:dyDescent="0.25">
      <c r="A574" s="136" t="s">
        <v>8839</v>
      </c>
      <c r="B574" s="133" t="s">
        <v>206</v>
      </c>
      <c r="C574" s="137" t="s">
        <v>10801</v>
      </c>
      <c r="D574" s="138" t="s">
        <v>10802</v>
      </c>
      <c r="E574" s="138" t="s">
        <v>9079</v>
      </c>
      <c r="F574" s="138" t="s">
        <v>9080</v>
      </c>
      <c r="G574" s="138" t="s">
        <v>9081</v>
      </c>
      <c r="H574" s="138" t="s">
        <v>10803</v>
      </c>
    </row>
    <row r="575" spans="1:8" ht="14.25" customHeight="1" thickBot="1" x14ac:dyDescent="0.25">
      <c r="A575" s="136" t="s">
        <v>8836</v>
      </c>
      <c r="B575" s="133" t="s">
        <v>233</v>
      </c>
      <c r="C575" s="137" t="s">
        <v>10695</v>
      </c>
      <c r="D575" s="138" t="s">
        <v>10696</v>
      </c>
      <c r="E575" s="138" t="s">
        <v>8902</v>
      </c>
      <c r="F575" s="138" t="s">
        <v>8902</v>
      </c>
      <c r="G575" s="138" t="s">
        <v>8903</v>
      </c>
      <c r="H575" s="138" t="s">
        <v>10697</v>
      </c>
    </row>
    <row r="576" spans="1:8" ht="14.25" customHeight="1" thickBot="1" x14ac:dyDescent="0.25">
      <c r="A576" s="136" t="s">
        <v>8835</v>
      </c>
      <c r="B576" s="133" t="s">
        <v>236</v>
      </c>
      <c r="C576" s="137" t="s">
        <v>10683</v>
      </c>
      <c r="D576" s="138" t="s">
        <v>10684</v>
      </c>
      <c r="E576" s="138" t="s">
        <v>10685</v>
      </c>
      <c r="F576" s="138" t="s">
        <v>8853</v>
      </c>
      <c r="G576" s="138" t="s">
        <v>8854</v>
      </c>
      <c r="H576" s="138" t="s">
        <v>10686</v>
      </c>
    </row>
    <row r="577" spans="1:8" ht="14.25" customHeight="1" thickBot="1" x14ac:dyDescent="0.25">
      <c r="A577" s="136" t="s">
        <v>8834</v>
      </c>
      <c r="B577" s="133" t="s">
        <v>883</v>
      </c>
      <c r="C577" s="137"/>
      <c r="D577" s="138" t="s">
        <v>9237</v>
      </c>
      <c r="E577" s="138"/>
      <c r="F577" s="138" t="s">
        <v>9371</v>
      </c>
      <c r="G577" s="138" t="s">
        <v>8937</v>
      </c>
      <c r="H577" s="138"/>
    </row>
    <row r="578" spans="1:8" ht="14.25" customHeight="1" thickBot="1" x14ac:dyDescent="0.25">
      <c r="A578" s="139" t="s">
        <v>8841</v>
      </c>
      <c r="B578" s="133" t="s">
        <v>1942</v>
      </c>
      <c r="C578" s="140"/>
      <c r="D578" s="141" t="s">
        <v>10243</v>
      </c>
      <c r="E578" s="141" t="s">
        <v>8912</v>
      </c>
      <c r="F578" s="141" t="s">
        <v>8912</v>
      </c>
      <c r="G578" s="141" t="s">
        <v>10244</v>
      </c>
      <c r="H578" s="142"/>
    </row>
    <row r="579" spans="1:8" ht="14.25" customHeight="1" thickBot="1" x14ac:dyDescent="0.25">
      <c r="A579" s="136" t="s">
        <v>8831</v>
      </c>
      <c r="B579" s="133" t="s">
        <v>288</v>
      </c>
      <c r="C579" s="137" t="s">
        <v>10445</v>
      </c>
      <c r="D579" s="138" t="s">
        <v>10446</v>
      </c>
      <c r="E579" s="138" t="s">
        <v>8966</v>
      </c>
      <c r="F579" s="138" t="s">
        <v>8966</v>
      </c>
      <c r="G579" s="138" t="s">
        <v>8877</v>
      </c>
      <c r="H579" s="138" t="s">
        <v>10447</v>
      </c>
    </row>
    <row r="580" spans="1:8" ht="14.25" customHeight="1" thickBot="1" x14ac:dyDescent="0.25">
      <c r="A580" s="136" t="s">
        <v>8830</v>
      </c>
      <c r="B580" s="133" t="s">
        <v>299</v>
      </c>
      <c r="C580" s="137" t="s">
        <v>10393</v>
      </c>
      <c r="D580" s="138" t="s">
        <v>10394</v>
      </c>
      <c r="E580" s="138" t="s">
        <v>10395</v>
      </c>
      <c r="F580" s="138" t="s">
        <v>9201</v>
      </c>
      <c r="G580" s="138" t="s">
        <v>9202</v>
      </c>
      <c r="H580" s="138" t="s">
        <v>10396</v>
      </c>
    </row>
    <row r="581" spans="1:8" ht="14.25" customHeight="1" thickBot="1" x14ac:dyDescent="0.25">
      <c r="A581" s="136" t="s">
        <v>8829</v>
      </c>
      <c r="B581" s="133" t="s">
        <v>302</v>
      </c>
      <c r="C581" s="137" t="s">
        <v>10379</v>
      </c>
      <c r="D581" s="138" t="s">
        <v>10380</v>
      </c>
      <c r="E581" s="138" t="s">
        <v>8847</v>
      </c>
      <c r="F581" s="138" t="s">
        <v>8847</v>
      </c>
      <c r="G581" s="138" t="s">
        <v>8848</v>
      </c>
      <c r="H581" s="138" t="s">
        <v>10381</v>
      </c>
    </row>
    <row r="582" spans="1:8" ht="14.25" customHeight="1" thickBot="1" x14ac:dyDescent="0.25">
      <c r="A582" s="136" t="s">
        <v>8828</v>
      </c>
      <c r="B582" s="133" t="s">
        <v>880</v>
      </c>
      <c r="C582" s="137"/>
      <c r="D582" s="138" t="s">
        <v>9237</v>
      </c>
      <c r="E582" s="138"/>
      <c r="F582" s="138" t="s">
        <v>9371</v>
      </c>
      <c r="G582" s="138" t="s">
        <v>8860</v>
      </c>
      <c r="H582" s="138"/>
    </row>
    <row r="583" spans="1:8" ht="14.25" customHeight="1" thickBot="1" x14ac:dyDescent="0.25">
      <c r="A583" s="136" t="s">
        <v>8827</v>
      </c>
      <c r="B583" s="133" t="s">
        <v>878</v>
      </c>
      <c r="C583" s="137"/>
      <c r="D583" s="138" t="s">
        <v>9237</v>
      </c>
      <c r="E583" s="138"/>
      <c r="F583" s="138" t="s">
        <v>9371</v>
      </c>
      <c r="G583" s="138" t="s">
        <v>9038</v>
      </c>
      <c r="H583" s="138"/>
    </row>
    <row r="584" spans="1:8" ht="14.25" customHeight="1" thickBot="1" x14ac:dyDescent="0.25">
      <c r="A584" s="136" t="s">
        <v>8826</v>
      </c>
      <c r="B584" s="133" t="s">
        <v>876</v>
      </c>
      <c r="C584" s="137"/>
      <c r="D584" s="138" t="s">
        <v>9237</v>
      </c>
      <c r="E584" s="138"/>
      <c r="F584" s="138" t="s">
        <v>9371</v>
      </c>
      <c r="G584" s="138" t="s">
        <v>9202</v>
      </c>
      <c r="H584" s="138"/>
    </row>
    <row r="585" spans="1:8" ht="14.25" customHeight="1" thickBot="1" x14ac:dyDescent="0.25">
      <c r="A585" s="136" t="s">
        <v>8825</v>
      </c>
      <c r="B585" s="133" t="s">
        <v>885</v>
      </c>
      <c r="C585" s="137"/>
      <c r="D585" s="138" t="s">
        <v>9237</v>
      </c>
      <c r="E585" s="138"/>
      <c r="F585" s="138" t="s">
        <v>9371</v>
      </c>
      <c r="G585" s="138" t="s">
        <v>8913</v>
      </c>
      <c r="H585" s="138"/>
    </row>
    <row r="586" spans="1:8" ht="14.25" customHeight="1" thickBot="1" x14ac:dyDescent="0.25">
      <c r="A586" s="136" t="s">
        <v>8824</v>
      </c>
      <c r="B586" s="133" t="s">
        <v>884</v>
      </c>
      <c r="C586" s="137"/>
      <c r="D586" s="138" t="s">
        <v>9237</v>
      </c>
      <c r="E586" s="138" t="s">
        <v>9014</v>
      </c>
      <c r="F586" s="138" t="s">
        <v>8946</v>
      </c>
      <c r="G586" s="138" t="s">
        <v>8947</v>
      </c>
      <c r="H586" s="138" t="s">
        <v>10378</v>
      </c>
    </row>
    <row r="587" spans="1:8" ht="14.25" customHeight="1" thickBot="1" x14ac:dyDescent="0.25">
      <c r="A587" s="136" t="s">
        <v>8823</v>
      </c>
      <c r="B587" s="133" t="s">
        <v>889</v>
      </c>
      <c r="C587" s="137"/>
      <c r="D587" s="138" t="s">
        <v>9237</v>
      </c>
      <c r="E587" s="138"/>
      <c r="F587" s="138" t="s">
        <v>9371</v>
      </c>
      <c r="G587" s="138" t="s">
        <v>8854</v>
      </c>
      <c r="H587" s="138"/>
    </row>
    <row r="588" spans="1:8" ht="14.25" customHeight="1" thickBot="1" x14ac:dyDescent="0.25">
      <c r="A588" s="136" t="s">
        <v>8822</v>
      </c>
      <c r="B588" s="133" t="s">
        <v>888</v>
      </c>
      <c r="C588" s="137"/>
      <c r="D588" s="138" t="s">
        <v>9237</v>
      </c>
      <c r="E588" s="138"/>
      <c r="F588" s="138" t="s">
        <v>9371</v>
      </c>
      <c r="G588" s="138" t="s">
        <v>9081</v>
      </c>
      <c r="H588" s="138"/>
    </row>
    <row r="589" spans="1:8" ht="14.25" customHeight="1" thickBot="1" x14ac:dyDescent="0.25">
      <c r="A589" s="136" t="s">
        <v>8821</v>
      </c>
      <c r="B589" s="133" t="s">
        <v>304</v>
      </c>
      <c r="C589" s="137" t="s">
        <v>10369</v>
      </c>
      <c r="D589" s="138" t="s">
        <v>10370</v>
      </c>
      <c r="E589" s="138" t="s">
        <v>10371</v>
      </c>
      <c r="F589" s="138" t="s">
        <v>8958</v>
      </c>
      <c r="G589" s="138" t="s">
        <v>8860</v>
      </c>
      <c r="H589" s="138" t="s">
        <v>10372</v>
      </c>
    </row>
    <row r="590" spans="1:8" ht="14.25" customHeight="1" thickBot="1" x14ac:dyDescent="0.25">
      <c r="A590" s="136" t="s">
        <v>8820</v>
      </c>
      <c r="B590" s="133" t="s">
        <v>806</v>
      </c>
      <c r="C590" s="137" t="s">
        <v>10325</v>
      </c>
      <c r="D590" s="138" t="s">
        <v>10326</v>
      </c>
      <c r="E590" s="138" t="s">
        <v>10327</v>
      </c>
      <c r="F590" s="138" t="s">
        <v>8958</v>
      </c>
      <c r="G590" s="138" t="s">
        <v>8860</v>
      </c>
      <c r="H590" s="138" t="s">
        <v>10328</v>
      </c>
    </row>
    <row r="591" spans="1:8" ht="14.25" customHeight="1" thickBot="1" x14ac:dyDescent="0.25">
      <c r="A591" s="136" t="s">
        <v>8819</v>
      </c>
      <c r="B591" s="133" t="s">
        <v>332</v>
      </c>
      <c r="C591" s="137" t="s">
        <v>1399</v>
      </c>
      <c r="D591" s="138" t="s">
        <v>10247</v>
      </c>
      <c r="E591" s="138"/>
      <c r="F591" s="138" t="s">
        <v>9165</v>
      </c>
      <c r="G591" s="138" t="s">
        <v>8860</v>
      </c>
      <c r="H591" s="138" t="s">
        <v>10248</v>
      </c>
    </row>
    <row r="592" spans="1:8" ht="14.25" customHeight="1" thickBot="1" x14ac:dyDescent="0.25">
      <c r="A592" s="136" t="s">
        <v>8817</v>
      </c>
      <c r="B592" s="133" t="s">
        <v>339</v>
      </c>
      <c r="C592" s="137" t="s">
        <v>10219</v>
      </c>
      <c r="D592" s="138" t="s">
        <v>10220</v>
      </c>
      <c r="E592" s="138" t="s">
        <v>9354</v>
      </c>
      <c r="F592" s="138" t="s">
        <v>8977</v>
      </c>
      <c r="G592" s="138" t="s">
        <v>8903</v>
      </c>
      <c r="H592" s="138" t="s">
        <v>10221</v>
      </c>
    </row>
    <row r="593" spans="1:8" ht="14.25" customHeight="1" thickBot="1" x14ac:dyDescent="0.25">
      <c r="A593" s="136" t="s">
        <v>8816</v>
      </c>
      <c r="B593" s="133" t="s">
        <v>369</v>
      </c>
      <c r="C593" s="137"/>
      <c r="D593" s="138" t="s">
        <v>10090</v>
      </c>
      <c r="E593" s="138" t="s">
        <v>10091</v>
      </c>
      <c r="F593" s="138" t="s">
        <v>8876</v>
      </c>
      <c r="G593" s="138" t="s">
        <v>8877</v>
      </c>
      <c r="H593" s="138" t="s">
        <v>10092</v>
      </c>
    </row>
    <row r="594" spans="1:8" ht="14.25" customHeight="1" thickBot="1" x14ac:dyDescent="0.25">
      <c r="A594" s="136" t="s">
        <v>8814</v>
      </c>
      <c r="B594" s="133" t="s">
        <v>384</v>
      </c>
      <c r="C594" s="137" t="s">
        <v>10019</v>
      </c>
      <c r="D594" s="138" t="s">
        <v>10020</v>
      </c>
      <c r="E594" s="138" t="s">
        <v>10021</v>
      </c>
      <c r="F594" s="138" t="s">
        <v>9043</v>
      </c>
      <c r="G594" s="138" t="s">
        <v>8937</v>
      </c>
      <c r="H594" s="138" t="s">
        <v>10022</v>
      </c>
    </row>
    <row r="595" spans="1:8" ht="14.25" customHeight="1" thickBot="1" x14ac:dyDescent="0.25">
      <c r="A595" s="136" t="s">
        <v>8813</v>
      </c>
      <c r="B595" s="133" t="s">
        <v>397</v>
      </c>
      <c r="C595" s="137"/>
      <c r="D595" s="138" t="s">
        <v>9965</v>
      </c>
      <c r="E595" s="138" t="s">
        <v>9966</v>
      </c>
      <c r="F595" s="138" t="s">
        <v>9220</v>
      </c>
      <c r="G595" s="138" t="s">
        <v>9032</v>
      </c>
      <c r="H595" s="138" t="s">
        <v>9967</v>
      </c>
    </row>
    <row r="596" spans="1:8" ht="14.25" customHeight="1" thickBot="1" x14ac:dyDescent="0.25">
      <c r="A596" s="136" t="s">
        <v>8811</v>
      </c>
      <c r="B596" s="133" t="s">
        <v>769</v>
      </c>
      <c r="C596" s="137" t="s">
        <v>9908</v>
      </c>
      <c r="D596" s="138" t="s">
        <v>9909</v>
      </c>
      <c r="E596" s="138" t="s">
        <v>9910</v>
      </c>
      <c r="F596" s="138" t="s">
        <v>8946</v>
      </c>
      <c r="G596" s="138" t="s">
        <v>8947</v>
      </c>
      <c r="H596" s="138" t="s">
        <v>9911</v>
      </c>
    </row>
    <row r="597" spans="1:8" ht="14.25" customHeight="1" thickBot="1" x14ac:dyDescent="0.25">
      <c r="A597" s="136" t="s">
        <v>8810</v>
      </c>
      <c r="B597" s="133" t="s">
        <v>680</v>
      </c>
      <c r="C597" s="137" t="s">
        <v>9894</v>
      </c>
      <c r="D597" s="138" t="s">
        <v>9895</v>
      </c>
      <c r="E597" s="138"/>
      <c r="F597" s="138" t="s">
        <v>8958</v>
      </c>
      <c r="G597" s="138" t="s">
        <v>8860</v>
      </c>
      <c r="H597" s="138" t="s">
        <v>9896</v>
      </c>
    </row>
    <row r="598" spans="1:8" ht="14.25" customHeight="1" thickBot="1" x14ac:dyDescent="0.25">
      <c r="A598" s="136" t="s">
        <v>8809</v>
      </c>
      <c r="B598" s="133" t="s">
        <v>417</v>
      </c>
      <c r="C598" s="137" t="s">
        <v>9881</v>
      </c>
      <c r="D598" s="138" t="s">
        <v>9882</v>
      </c>
      <c r="E598" s="138" t="s">
        <v>9883</v>
      </c>
      <c r="F598" s="138" t="s">
        <v>9201</v>
      </c>
      <c r="G598" s="138" t="s">
        <v>9202</v>
      </c>
      <c r="H598" s="138" t="s">
        <v>9884</v>
      </c>
    </row>
    <row r="599" spans="1:8" ht="14.25" customHeight="1" thickBot="1" x14ac:dyDescent="0.25">
      <c r="A599" s="136" t="s">
        <v>8808</v>
      </c>
      <c r="B599" s="133" t="s">
        <v>455</v>
      </c>
      <c r="C599" s="137"/>
      <c r="D599" s="138" t="s">
        <v>9822</v>
      </c>
      <c r="E599" s="138" t="s">
        <v>9823</v>
      </c>
      <c r="F599" s="138" t="s">
        <v>9246</v>
      </c>
      <c r="G599" s="138" t="s">
        <v>8947</v>
      </c>
      <c r="H599" s="138" t="s">
        <v>9824</v>
      </c>
    </row>
    <row r="600" spans="1:8" ht="14.25" customHeight="1" thickBot="1" x14ac:dyDescent="0.25">
      <c r="A600" s="136" t="s">
        <v>8807</v>
      </c>
      <c r="B600" s="133" t="s">
        <v>460</v>
      </c>
      <c r="C600" s="137"/>
      <c r="D600" s="138" t="s">
        <v>9801</v>
      </c>
      <c r="E600" s="138" t="s">
        <v>9120</v>
      </c>
      <c r="F600" s="138" t="s">
        <v>8962</v>
      </c>
      <c r="G600" s="138" t="s">
        <v>8877</v>
      </c>
      <c r="H600" s="138" t="s">
        <v>9802</v>
      </c>
    </row>
    <row r="601" spans="1:8" ht="14.25" customHeight="1" thickBot="1" x14ac:dyDescent="0.25">
      <c r="A601" s="136" t="s">
        <v>8804</v>
      </c>
      <c r="B601" s="133" t="s">
        <v>745</v>
      </c>
      <c r="C601" s="137" t="s">
        <v>9568</v>
      </c>
      <c r="D601" s="138" t="s">
        <v>9569</v>
      </c>
      <c r="E601" s="138" t="s">
        <v>9570</v>
      </c>
      <c r="F601" s="138" t="s">
        <v>9182</v>
      </c>
      <c r="G601" s="138" t="s">
        <v>8860</v>
      </c>
      <c r="H601" s="138" t="s">
        <v>9571</v>
      </c>
    </row>
    <row r="602" spans="1:8" ht="14.25" customHeight="1" thickBot="1" x14ac:dyDescent="0.25">
      <c r="A602" s="136" t="s">
        <v>8803</v>
      </c>
      <c r="B602" s="133" t="s">
        <v>644</v>
      </c>
      <c r="C602" s="137" t="s">
        <v>9560</v>
      </c>
      <c r="D602" s="138" t="s">
        <v>9561</v>
      </c>
      <c r="E602" s="138" t="s">
        <v>9562</v>
      </c>
      <c r="F602" s="138" t="s">
        <v>9563</v>
      </c>
      <c r="G602" s="138" t="s">
        <v>8972</v>
      </c>
      <c r="H602" s="138" t="s">
        <v>9564</v>
      </c>
    </row>
    <row r="603" spans="1:8" ht="14.25" customHeight="1" thickBot="1" x14ac:dyDescent="0.25">
      <c r="A603" s="136" t="s">
        <v>8801</v>
      </c>
      <c r="B603" s="133" t="s">
        <v>640</v>
      </c>
      <c r="C603" s="137"/>
      <c r="D603" s="138" t="s">
        <v>9237</v>
      </c>
      <c r="E603" s="138" t="s">
        <v>9439</v>
      </c>
      <c r="F603" s="138" t="s">
        <v>9080</v>
      </c>
      <c r="G603" s="138" t="s">
        <v>9081</v>
      </c>
      <c r="H603" s="138" t="s">
        <v>9440</v>
      </c>
    </row>
    <row r="604" spans="1:8" ht="14.25" customHeight="1" thickBot="1" x14ac:dyDescent="0.25">
      <c r="A604" s="136" t="s">
        <v>8800</v>
      </c>
      <c r="B604" s="133" t="s">
        <v>596</v>
      </c>
      <c r="C604" s="137"/>
      <c r="D604" s="138" t="s">
        <v>9174</v>
      </c>
      <c r="E604" s="138"/>
      <c r="F604" s="138" t="s">
        <v>9371</v>
      </c>
      <c r="G604" s="138" t="s">
        <v>8860</v>
      </c>
      <c r="H604" s="138"/>
    </row>
    <row r="605" spans="1:8" ht="14.25" customHeight="1" thickBot="1" x14ac:dyDescent="0.25">
      <c r="A605" s="136" t="s">
        <v>8799</v>
      </c>
      <c r="B605" s="133" t="s">
        <v>631</v>
      </c>
      <c r="C605" s="137"/>
      <c r="D605" s="138" t="s">
        <v>9438</v>
      </c>
      <c r="E605" s="138"/>
      <c r="F605" s="138" t="s">
        <v>9371</v>
      </c>
      <c r="G605" s="138" t="s">
        <v>8860</v>
      </c>
      <c r="H605" s="138"/>
    </row>
    <row r="606" spans="1:8" ht="14.25" customHeight="1" thickBot="1" x14ac:dyDescent="0.25">
      <c r="A606" s="136" t="s">
        <v>8798</v>
      </c>
      <c r="B606" s="133" t="s">
        <v>652</v>
      </c>
      <c r="C606" s="137" t="s">
        <v>9429</v>
      </c>
      <c r="D606" s="138" t="s">
        <v>9430</v>
      </c>
      <c r="E606" s="138" t="s">
        <v>9431</v>
      </c>
      <c r="F606" s="138" t="s">
        <v>8958</v>
      </c>
      <c r="G606" s="138" t="s">
        <v>8860</v>
      </c>
      <c r="H606" s="138" t="s">
        <v>9432</v>
      </c>
    </row>
    <row r="607" spans="1:8" ht="14.25" customHeight="1" thickBot="1" x14ac:dyDescent="0.25">
      <c r="A607" s="136" t="s">
        <v>8797</v>
      </c>
      <c r="B607" s="133" t="s">
        <v>661</v>
      </c>
      <c r="C607" s="137"/>
      <c r="D607" s="138" t="s">
        <v>9422</v>
      </c>
      <c r="E607" s="138" t="s">
        <v>9423</v>
      </c>
      <c r="F607" s="138" t="s">
        <v>9182</v>
      </c>
      <c r="G607" s="138" t="s">
        <v>8860</v>
      </c>
      <c r="H607" s="138" t="s">
        <v>9162</v>
      </c>
    </row>
    <row r="608" spans="1:8" ht="14.25" customHeight="1" thickBot="1" x14ac:dyDescent="0.25">
      <c r="A608" s="136" t="s">
        <v>8796</v>
      </c>
      <c r="B608" s="133" t="s">
        <v>658</v>
      </c>
      <c r="C608" s="137"/>
      <c r="D608" s="138" t="s">
        <v>9382</v>
      </c>
      <c r="E608" s="138" t="s">
        <v>9383</v>
      </c>
      <c r="F608" s="138" t="s">
        <v>9165</v>
      </c>
      <c r="G608" s="138" t="s">
        <v>8860</v>
      </c>
      <c r="H608" s="138" t="s">
        <v>9384</v>
      </c>
    </row>
    <row r="609" spans="1:8" ht="14.25" customHeight="1" thickBot="1" x14ac:dyDescent="0.25">
      <c r="A609" s="136" t="s">
        <v>8795</v>
      </c>
      <c r="B609" s="133" t="s">
        <v>597</v>
      </c>
      <c r="C609" s="137"/>
      <c r="D609" s="138" t="s">
        <v>9381</v>
      </c>
      <c r="E609" s="138"/>
      <c r="F609" s="138" t="s">
        <v>9371</v>
      </c>
      <c r="G609" s="138" t="s">
        <v>8860</v>
      </c>
      <c r="H609" s="138"/>
    </row>
    <row r="610" spans="1:8" ht="14.25" customHeight="1" thickBot="1" x14ac:dyDescent="0.25">
      <c r="A610" s="136" t="s">
        <v>8794</v>
      </c>
      <c r="B610" s="133" t="s">
        <v>600</v>
      </c>
      <c r="C610" s="137"/>
      <c r="D610" s="138" t="s">
        <v>9380</v>
      </c>
      <c r="E610" s="138"/>
      <c r="F610" s="138" t="s">
        <v>9371</v>
      </c>
      <c r="G610" s="138" t="s">
        <v>8860</v>
      </c>
      <c r="H610" s="138"/>
    </row>
    <row r="611" spans="1:8" ht="14.25" customHeight="1" thickBot="1" x14ac:dyDescent="0.25">
      <c r="A611" s="136" t="s">
        <v>8793</v>
      </c>
      <c r="B611" s="133" t="s">
        <v>617</v>
      </c>
      <c r="C611" s="137"/>
      <c r="D611" s="138" t="s">
        <v>9379</v>
      </c>
      <c r="E611" s="138"/>
      <c r="F611" s="138" t="s">
        <v>9371</v>
      </c>
      <c r="G611" s="138" t="s">
        <v>8860</v>
      </c>
      <c r="H611" s="138"/>
    </row>
    <row r="612" spans="1:8" ht="14.25" customHeight="1" thickBot="1" x14ac:dyDescent="0.25">
      <c r="A612" s="136" t="s">
        <v>8792</v>
      </c>
      <c r="B612" s="133" t="s">
        <v>634</v>
      </c>
      <c r="C612" s="137" t="s">
        <v>9374</v>
      </c>
      <c r="D612" s="138" t="s">
        <v>9375</v>
      </c>
      <c r="E612" s="138" t="s">
        <v>9376</v>
      </c>
      <c r="F612" s="138" t="s">
        <v>9182</v>
      </c>
      <c r="G612" s="138" t="s">
        <v>8860</v>
      </c>
      <c r="H612" s="138" t="s">
        <v>9377</v>
      </c>
    </row>
    <row r="613" spans="1:8" ht="14.25" customHeight="1" thickBot="1" x14ac:dyDescent="0.25">
      <c r="A613" s="136" t="s">
        <v>8791</v>
      </c>
      <c r="B613" s="133" t="s">
        <v>645</v>
      </c>
      <c r="C613" s="137"/>
      <c r="D613" s="138" t="s">
        <v>9373</v>
      </c>
      <c r="E613" s="138"/>
      <c r="F613" s="138" t="s">
        <v>9371</v>
      </c>
      <c r="G613" s="138" t="s">
        <v>8860</v>
      </c>
      <c r="H613" s="138"/>
    </row>
    <row r="614" spans="1:8" ht="14.25" customHeight="1" thickBot="1" x14ac:dyDescent="0.25">
      <c r="A614" s="136" t="s">
        <v>8790</v>
      </c>
      <c r="B614" s="133" t="s">
        <v>646</v>
      </c>
      <c r="C614" s="137"/>
      <c r="D614" s="138" t="s">
        <v>9373</v>
      </c>
      <c r="E614" s="138"/>
      <c r="F614" s="138" t="s">
        <v>9371</v>
      </c>
      <c r="G614" s="138" t="s">
        <v>8860</v>
      </c>
      <c r="H614" s="138"/>
    </row>
    <row r="615" spans="1:8" ht="14.25" customHeight="1" thickBot="1" x14ac:dyDescent="0.25">
      <c r="A615" s="136" t="s">
        <v>8789</v>
      </c>
      <c r="B615" s="133" t="s">
        <v>648</v>
      </c>
      <c r="C615" s="137"/>
      <c r="D615" s="138" t="s">
        <v>9237</v>
      </c>
      <c r="E615" s="138"/>
      <c r="F615" s="138" t="s">
        <v>9371</v>
      </c>
      <c r="G615" s="138" t="s">
        <v>8860</v>
      </c>
      <c r="H615" s="138"/>
    </row>
    <row r="616" spans="1:8" ht="14.25" customHeight="1" thickBot="1" x14ac:dyDescent="0.25">
      <c r="A616" s="136" t="s">
        <v>8788</v>
      </c>
      <c r="B616" s="133" t="s">
        <v>801</v>
      </c>
      <c r="C616" s="137"/>
      <c r="D616" s="138" t="s">
        <v>9231</v>
      </c>
      <c r="E616" s="138"/>
      <c r="F616" s="138" t="s">
        <v>9371</v>
      </c>
      <c r="G616" s="138" t="s">
        <v>8860</v>
      </c>
      <c r="H616" s="138"/>
    </row>
    <row r="617" spans="1:8" ht="14.25" customHeight="1" thickBot="1" x14ac:dyDescent="0.25">
      <c r="A617" s="136" t="s">
        <v>8787</v>
      </c>
      <c r="B617" s="133" t="s">
        <v>803</v>
      </c>
      <c r="C617" s="137"/>
      <c r="D617" s="138" t="s">
        <v>9372</v>
      </c>
      <c r="E617" s="138"/>
      <c r="F617" s="138" t="s">
        <v>9371</v>
      </c>
      <c r="G617" s="138" t="s">
        <v>8860</v>
      </c>
      <c r="H617" s="138"/>
    </row>
    <row r="618" spans="1:8" ht="14.25" customHeight="1" thickBot="1" x14ac:dyDescent="0.25">
      <c r="A618" s="143"/>
      <c r="B618" s="144"/>
      <c r="C618" s="145"/>
      <c r="D618" s="145"/>
      <c r="E618" s="145"/>
      <c r="F618" s="145"/>
      <c r="G618" s="145"/>
      <c r="H618" s="146"/>
    </row>
    <row r="619" spans="1:8" ht="14.25" customHeight="1" x14ac:dyDescent="0.2">
      <c r="A619" s="147" t="s">
        <v>1947</v>
      </c>
      <c r="B619" s="148" t="s">
        <v>826</v>
      </c>
    </row>
    <row r="759" spans="1:4" ht="14.25" customHeight="1" x14ac:dyDescent="0.2">
      <c r="A759" s="147" t="s">
        <v>827</v>
      </c>
      <c r="B759" s="148" t="s">
        <v>826</v>
      </c>
      <c r="C759" s="148" t="s">
        <v>826</v>
      </c>
      <c r="D759" s="148" t="s">
        <v>826</v>
      </c>
    </row>
  </sheetData>
  <autoFilter ref="A2:B2"/>
  <sortState ref="A3:H636">
    <sortCondition ref="A3:A636"/>
  </sortState>
  <hyperlinks>
    <hyperlink ref="I1" location="CLUB!A1" display="VOLVER"/>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2060"/>
  </sheetPr>
  <dimension ref="A1:K26"/>
  <sheetViews>
    <sheetView showGridLines="0" zoomScaleNormal="100" zoomScaleSheetLayoutView="100" workbookViewId="0">
      <selection activeCell="C9" sqref="C9"/>
    </sheetView>
  </sheetViews>
  <sheetFormatPr baseColWidth="10" defaultColWidth="11.42578125" defaultRowHeight="12.75" x14ac:dyDescent="0.2"/>
  <cols>
    <col min="1" max="1" width="3.7109375" style="1" customWidth="1"/>
    <col min="2" max="2" width="5" style="1" customWidth="1"/>
    <col min="3" max="3" width="5.7109375" style="1" customWidth="1"/>
    <col min="4" max="6" width="25.7109375" style="1" customWidth="1"/>
    <col min="7" max="11" width="11.42578125" style="1" hidden="1" customWidth="1"/>
    <col min="12" max="23" width="11.42578125" style="1" customWidth="1"/>
    <col min="24" max="16384" width="11.42578125" style="1"/>
  </cols>
  <sheetData>
    <row r="1" spans="1:10" ht="7.5" customHeight="1" x14ac:dyDescent="0.2"/>
    <row r="2" spans="1:10" ht="18.75" customHeight="1" x14ac:dyDescent="0.25">
      <c r="A2" s="168" t="s">
        <v>8843</v>
      </c>
      <c r="B2" s="168"/>
      <c r="C2" s="168"/>
      <c r="D2" s="168"/>
      <c r="E2" s="168"/>
      <c r="F2" s="168"/>
    </row>
    <row r="3" spans="1:10" ht="18.75" customHeight="1" x14ac:dyDescent="0.25">
      <c r="A3" s="169" t="s">
        <v>487</v>
      </c>
      <c r="B3" s="169"/>
      <c r="C3" s="169"/>
      <c r="D3" s="169"/>
      <c r="E3" s="169"/>
      <c r="F3" s="169"/>
    </row>
    <row r="4" spans="1:10" ht="18.75" customHeight="1" x14ac:dyDescent="0.2">
      <c r="A4" s="197" t="str">
        <f>CLUB!A13</f>
        <v xml:space="preserve"> </v>
      </c>
      <c r="B4" s="198"/>
      <c r="C4" s="198"/>
      <c r="D4" s="198"/>
      <c r="E4" s="198"/>
      <c r="F4" s="199"/>
      <c r="G4" s="47" t="s">
        <v>494</v>
      </c>
    </row>
    <row r="5" spans="1:10" ht="6" customHeight="1" x14ac:dyDescent="0.2">
      <c r="B5" s="200" t="str">
        <f>IF(AND(A9=1,D7="poner aquí el nombre comercial con el que figurará en el campeonato")," NO OLVIDE PONER EL NOMBRE COMERCIAL CASILLA GRIS", "")</f>
        <v/>
      </c>
      <c r="C5" s="200"/>
      <c r="D5" s="200"/>
      <c r="E5" s="200"/>
      <c r="F5" s="200"/>
    </row>
    <row r="6" spans="1:10" ht="13.5" thickBot="1" x14ac:dyDescent="0.25">
      <c r="B6" s="201"/>
      <c r="C6" s="201"/>
      <c r="D6" s="201"/>
      <c r="E6" s="201"/>
      <c r="F6" s="201"/>
    </row>
    <row r="7" spans="1:10" ht="18" customHeight="1" x14ac:dyDescent="0.2">
      <c r="B7" s="192" t="s">
        <v>17</v>
      </c>
      <c r="C7" s="193"/>
      <c r="D7" s="194" t="s">
        <v>465</v>
      </c>
      <c r="E7" s="195"/>
      <c r="F7" s="196"/>
    </row>
    <row r="8" spans="1:10" ht="13.5" thickBot="1" x14ac:dyDescent="0.25">
      <c r="B8" s="26" t="s">
        <v>14</v>
      </c>
      <c r="C8" s="27" t="s">
        <v>3</v>
      </c>
      <c r="D8" s="28" t="s">
        <v>1</v>
      </c>
      <c r="E8" s="29" t="s">
        <v>2</v>
      </c>
      <c r="F8" s="32" t="s">
        <v>0</v>
      </c>
    </row>
    <row r="9" spans="1:10" ht="16.5" customHeight="1" x14ac:dyDescent="0.2">
      <c r="A9" s="78" t="str">
        <f>IF(ISBLANK(C9),"",1)</f>
        <v/>
      </c>
      <c r="B9" s="50" t="s">
        <v>9</v>
      </c>
      <c r="C9" s="43"/>
      <c r="D9" s="100" t="str">
        <f>IF(ISBLANK(C9),"",VLOOKUP(C9,jugadores,3,0))</f>
        <v/>
      </c>
      <c r="E9" s="101" t="str">
        <f t="shared" ref="E9" si="0">IF(ISBLANK(C9),"",VLOOKUP(C9,jugadores,4,0))</f>
        <v/>
      </c>
      <c r="F9" s="102" t="str">
        <f t="shared" ref="F9" si="1">IF(ISBLANK(C9),"",VLOOKUP(C9,jugadores,5,0))</f>
        <v/>
      </c>
      <c r="G9" s="1" t="str">
        <f>$G$4</f>
        <v>ESI</v>
      </c>
      <c r="H9" s="1" t="str">
        <f>CLUB!$D$9</f>
        <v>-</v>
      </c>
      <c r="J9" s="1">
        <f>MAX(A9:A25)</f>
        <v>0</v>
      </c>
    </row>
    <row r="10" spans="1:10" ht="16.5" customHeight="1" x14ac:dyDescent="0.2">
      <c r="A10" s="79" t="str">
        <f t="shared" ref="A10:A15" si="2">A9</f>
        <v/>
      </c>
      <c r="B10" s="51" t="s">
        <v>10</v>
      </c>
      <c r="C10" s="40"/>
      <c r="D10" s="17" t="str">
        <f t="shared" ref="D10:D11" si="3">IF(ISBLANK(C10),"",VLOOKUP(C10,jugadores,3,0))</f>
        <v/>
      </c>
      <c r="E10" s="58" t="str">
        <f t="shared" ref="E10:E11" si="4">IF(ISBLANK(C10),"",VLOOKUP(C10,jugadores,4,0))</f>
        <v/>
      </c>
      <c r="F10" s="61" t="str">
        <f t="shared" ref="F10:F11" si="5">IF(ISBLANK(C10),"",VLOOKUP(C10,jugadores,5,0))</f>
        <v/>
      </c>
      <c r="G10" s="1" t="str">
        <f t="shared" ref="G10:G25" si="6">$G$4</f>
        <v>ESI</v>
      </c>
      <c r="H10" s="1" t="str">
        <f>CLUB!$D$9</f>
        <v>-</v>
      </c>
    </row>
    <row r="11" spans="1:10" ht="16.5" customHeight="1" thickBot="1" x14ac:dyDescent="0.25">
      <c r="A11" s="79" t="str">
        <f t="shared" si="2"/>
        <v/>
      </c>
      <c r="B11" s="53" t="s">
        <v>11</v>
      </c>
      <c r="C11" s="45"/>
      <c r="D11" s="19" t="str">
        <f t="shared" si="3"/>
        <v/>
      </c>
      <c r="E11" s="64" t="str">
        <f t="shared" si="4"/>
        <v/>
      </c>
      <c r="F11" s="65" t="str">
        <f t="shared" si="5"/>
        <v/>
      </c>
      <c r="G11" s="1" t="str">
        <f t="shared" si="6"/>
        <v>ESI</v>
      </c>
      <c r="H11" s="1" t="str">
        <f>CLUB!$D$9</f>
        <v>-</v>
      </c>
    </row>
    <row r="12" spans="1:10" ht="16.5" hidden="1" customHeight="1" x14ac:dyDescent="0.2">
      <c r="A12" s="79" t="str">
        <f t="shared" si="2"/>
        <v/>
      </c>
      <c r="B12" s="96" t="s">
        <v>12</v>
      </c>
      <c r="C12" s="97"/>
      <c r="D12" s="87" t="str">
        <f>IF(ISBLANK(C12),"",VLOOKUP(C12,licencias!$A$1:$D$18025,2,0))</f>
        <v/>
      </c>
      <c r="E12" s="98" t="str">
        <f>IF(ISBLANK(C12),"",VLOOKUP(C12,licencias!$A$1:$D$18025,3,0))</f>
        <v/>
      </c>
      <c r="F12" s="99" t="str">
        <f>IF(ISBLANK(C12),"",VLOOKUP(C12,licencias!$A$1:$D$18025,4,0))</f>
        <v/>
      </c>
      <c r="G12" s="1" t="str">
        <f t="shared" si="6"/>
        <v>ESI</v>
      </c>
      <c r="H12" s="1" t="str">
        <f>CLUB!$D$9</f>
        <v>-</v>
      </c>
    </row>
    <row r="13" spans="1:10" ht="16.5" hidden="1" customHeight="1" thickBot="1" x14ac:dyDescent="0.25">
      <c r="A13" s="80" t="str">
        <f t="shared" si="2"/>
        <v/>
      </c>
      <c r="B13" s="52" t="s">
        <v>13</v>
      </c>
      <c r="C13" s="44"/>
      <c r="D13" s="39" t="str">
        <f>IF(ISBLANK(C13),"",VLOOKUP(C13,licencias!$A$1:$D$18025,2,0))</f>
        <v/>
      </c>
      <c r="E13" s="62" t="str">
        <f>IF(ISBLANK(C13),"",VLOOKUP(C13,licencias!$A$1:$D$18025,3,0))</f>
        <v/>
      </c>
      <c r="F13" s="63" t="str">
        <f>IF(ISBLANK(C13),"",VLOOKUP(C13,licencias!$A$1:$D$18025,4,0))</f>
        <v/>
      </c>
      <c r="G13" s="1" t="str">
        <f t="shared" si="6"/>
        <v>ESI</v>
      </c>
      <c r="H13" s="1" t="str">
        <f>CLUB!$D$9</f>
        <v>-</v>
      </c>
    </row>
    <row r="14" spans="1:10" ht="16.5" customHeight="1" x14ac:dyDescent="0.2">
      <c r="A14" s="81" t="str">
        <f t="shared" si="2"/>
        <v/>
      </c>
      <c r="B14" s="50" t="s">
        <v>15</v>
      </c>
      <c r="C14" s="43"/>
      <c r="D14" s="15" t="str">
        <f>IF(ISBLANK(C14),"",VLOOKUP(C14,entrenadores,3,0))</f>
        <v/>
      </c>
      <c r="E14" s="59" t="str">
        <f>IF(ISBLANK(C14),"",VLOOKUP(C14,entrenadores,4,0))</f>
        <v/>
      </c>
      <c r="F14" s="60" t="str">
        <f>IF(ISBLANK(C14),"",VLOOKUP(C14,entrenadores,5,0))</f>
        <v/>
      </c>
      <c r="G14" s="1" t="str">
        <f t="shared" si="6"/>
        <v>ESI</v>
      </c>
      <c r="H14" s="1" t="str">
        <f>CLUB!$D$9</f>
        <v>-</v>
      </c>
    </row>
    <row r="15" spans="1:10" ht="16.5" customHeight="1" thickBot="1" x14ac:dyDescent="0.25">
      <c r="A15" s="82" t="str">
        <f t="shared" si="2"/>
        <v/>
      </c>
      <c r="B15" s="53" t="s">
        <v>16</v>
      </c>
      <c r="C15" s="45"/>
      <c r="D15" s="19" t="str">
        <f>IF(ISBLANK(C15),"",VLOOKUP(C15,entrenadores,3,0))</f>
        <v/>
      </c>
      <c r="E15" s="64" t="str">
        <f>IF(ISBLANK(C15),"",VLOOKUP(C15,entrenadores,4,0))</f>
        <v/>
      </c>
      <c r="F15" s="65" t="str">
        <f>IF(ISBLANK(C15),"",VLOOKUP(C15,entrenadores,5,0))</f>
        <v/>
      </c>
      <c r="G15" s="1" t="str">
        <f t="shared" si="6"/>
        <v>ESI</v>
      </c>
      <c r="H15" s="1" t="str">
        <f>CLUB!$D$9</f>
        <v>-</v>
      </c>
    </row>
    <row r="16" spans="1:10" ht="16.5" customHeight="1" thickBot="1" x14ac:dyDescent="0.25">
      <c r="B16" s="191" t="str">
        <f>IF(AND(A19=2,D17="poner aquí el nombre comercial con el que figurará en el campeonato")," NO OLVIDE PONER EL NOMBRE COMERCIAL CASILLA GRIS", "")</f>
        <v/>
      </c>
      <c r="C16" s="191"/>
      <c r="D16" s="191"/>
      <c r="E16" s="191"/>
      <c r="F16" s="191"/>
      <c r="G16" s="1" t="str">
        <f t="shared" si="6"/>
        <v>ESI</v>
      </c>
      <c r="H16" s="1" t="str">
        <f>CLUB!$D$9</f>
        <v>-</v>
      </c>
    </row>
    <row r="17" spans="1:8" ht="16.5" customHeight="1" x14ac:dyDescent="0.2">
      <c r="B17" s="192" t="s">
        <v>17</v>
      </c>
      <c r="C17" s="193"/>
      <c r="D17" s="194" t="s">
        <v>465</v>
      </c>
      <c r="E17" s="195"/>
      <c r="F17" s="196"/>
      <c r="G17" s="1" t="str">
        <f t="shared" si="6"/>
        <v>ESI</v>
      </c>
      <c r="H17" s="1" t="str">
        <f>CLUB!$D$9</f>
        <v>-</v>
      </c>
    </row>
    <row r="18" spans="1:8" ht="13.5" thickBot="1" x14ac:dyDescent="0.25">
      <c r="B18" s="26" t="s">
        <v>14</v>
      </c>
      <c r="C18" s="27" t="s">
        <v>3</v>
      </c>
      <c r="D18" s="28" t="s">
        <v>1</v>
      </c>
      <c r="E18" s="29" t="s">
        <v>2</v>
      </c>
      <c r="F18" s="32" t="s">
        <v>0</v>
      </c>
      <c r="G18" s="1" t="str">
        <f t="shared" si="6"/>
        <v>ESI</v>
      </c>
      <c r="H18" s="1" t="str">
        <f>CLUB!$D$9</f>
        <v>-</v>
      </c>
    </row>
    <row r="19" spans="1:8" ht="16.5" customHeight="1" x14ac:dyDescent="0.2">
      <c r="A19" s="78" t="str">
        <f>IF(ISBLANK(C19),"",2)</f>
        <v/>
      </c>
      <c r="B19" s="50" t="s">
        <v>9</v>
      </c>
      <c r="C19" s="43"/>
      <c r="D19" s="100" t="str">
        <f>IF(ISBLANK(C19),"",VLOOKUP(C19,jugadores,3,0))</f>
        <v/>
      </c>
      <c r="E19" s="101" t="str">
        <f t="shared" ref="E19:E21" si="7">IF(ISBLANK(C19),"",VLOOKUP(C19,jugadores,4,0))</f>
        <v/>
      </c>
      <c r="F19" s="102" t="str">
        <f t="shared" ref="F19:F21" si="8">IF(ISBLANK(C19),"",VLOOKUP(C19,jugadores,5,0))</f>
        <v/>
      </c>
      <c r="G19" s="1" t="str">
        <f t="shared" si="6"/>
        <v>ESI</v>
      </c>
      <c r="H19" s="1" t="str">
        <f>CLUB!$D$9</f>
        <v>-</v>
      </c>
    </row>
    <row r="20" spans="1:8" ht="15.75" customHeight="1" x14ac:dyDescent="0.2">
      <c r="A20" s="79" t="str">
        <f t="shared" ref="A20:A25" si="9">A19</f>
        <v/>
      </c>
      <c r="B20" s="51" t="s">
        <v>10</v>
      </c>
      <c r="C20" s="40"/>
      <c r="D20" s="17" t="str">
        <f t="shared" ref="D20:D21" si="10">IF(ISBLANK(C20),"",VLOOKUP(C20,jugadores,3,0))</f>
        <v/>
      </c>
      <c r="E20" s="58" t="str">
        <f t="shared" si="7"/>
        <v/>
      </c>
      <c r="F20" s="61" t="str">
        <f t="shared" si="8"/>
        <v/>
      </c>
      <c r="G20" s="1" t="str">
        <f t="shared" si="6"/>
        <v>ESI</v>
      </c>
      <c r="H20" s="1" t="str">
        <f>CLUB!$D$9</f>
        <v>-</v>
      </c>
    </row>
    <row r="21" spans="1:8" ht="15.75" customHeight="1" thickBot="1" x14ac:dyDescent="0.25">
      <c r="A21" s="79" t="str">
        <f t="shared" si="9"/>
        <v/>
      </c>
      <c r="B21" s="51" t="s">
        <v>11</v>
      </c>
      <c r="C21" s="40"/>
      <c r="D21" s="19" t="str">
        <f t="shared" si="10"/>
        <v/>
      </c>
      <c r="E21" s="64" t="str">
        <f t="shared" si="7"/>
        <v/>
      </c>
      <c r="F21" s="65" t="str">
        <f t="shared" si="8"/>
        <v/>
      </c>
      <c r="G21" s="1" t="str">
        <f t="shared" si="6"/>
        <v>ESI</v>
      </c>
      <c r="H21" s="1" t="str">
        <f>CLUB!$D$9</f>
        <v>-</v>
      </c>
    </row>
    <row r="22" spans="1:8" ht="15.75" hidden="1" customHeight="1" x14ac:dyDescent="0.2">
      <c r="A22" s="79" t="str">
        <f t="shared" si="9"/>
        <v/>
      </c>
      <c r="B22" s="51" t="s">
        <v>12</v>
      </c>
      <c r="C22" s="40"/>
      <c r="D22" s="87" t="str">
        <f>IF(ISBLANK(C22),"",VLOOKUP(C22,licencias!$A$1:$D$18025,2,0))</f>
        <v/>
      </c>
      <c r="E22" s="98" t="str">
        <f>IF(ISBLANK(C22),"",VLOOKUP(C22,licencias!$A$1:$D$18025,3,0))</f>
        <v/>
      </c>
      <c r="F22" s="99" t="str">
        <f>IF(ISBLANK(C22),"",VLOOKUP(C22,licencias!$A$1:$D$18025,4,0))</f>
        <v/>
      </c>
      <c r="G22" s="1" t="str">
        <f t="shared" si="6"/>
        <v>ESI</v>
      </c>
      <c r="H22" s="1" t="str">
        <f>CLUB!$D$9</f>
        <v>-</v>
      </c>
    </row>
    <row r="23" spans="1:8" ht="15.75" hidden="1" customHeight="1" thickBot="1" x14ac:dyDescent="0.25">
      <c r="A23" s="80" t="str">
        <f t="shared" si="9"/>
        <v/>
      </c>
      <c r="B23" s="52" t="s">
        <v>13</v>
      </c>
      <c r="C23" s="44"/>
      <c r="D23" s="39" t="str">
        <f>IF(ISBLANK(C23),"",VLOOKUP(C23,licencias!$A$1:$D$18025,2,0))</f>
        <v/>
      </c>
      <c r="E23" s="62" t="str">
        <f>IF(ISBLANK(C23),"",VLOOKUP(C23,licencias!$A$1:$D$18025,3,0))</f>
        <v/>
      </c>
      <c r="F23" s="63" t="str">
        <f>IF(ISBLANK(C23),"",VLOOKUP(C23,licencias!$A$1:$D$18025,4,0))</f>
        <v/>
      </c>
      <c r="G23" s="1" t="str">
        <f t="shared" si="6"/>
        <v>ESI</v>
      </c>
      <c r="H23" s="1" t="str">
        <f>CLUB!$D$9</f>
        <v>-</v>
      </c>
    </row>
    <row r="24" spans="1:8" ht="15.75" customHeight="1" x14ac:dyDescent="0.2">
      <c r="A24" s="81" t="str">
        <f t="shared" si="9"/>
        <v/>
      </c>
      <c r="B24" s="50" t="s">
        <v>15</v>
      </c>
      <c r="C24" s="43"/>
      <c r="D24" s="15" t="str">
        <f>IF(ISBLANK(C24),"",VLOOKUP(C24,entrenadores,3,0))</f>
        <v/>
      </c>
      <c r="E24" s="59" t="str">
        <f>IF(ISBLANK(C24),"",VLOOKUP(C24,entrenadores,4,0))</f>
        <v/>
      </c>
      <c r="F24" s="60" t="str">
        <f>IF(ISBLANK(C24),"",VLOOKUP(C24,entrenadores,5,0))</f>
        <v/>
      </c>
      <c r="G24" s="1" t="str">
        <f t="shared" si="6"/>
        <v>ESI</v>
      </c>
      <c r="H24" s="1" t="str">
        <f>CLUB!$D$9</f>
        <v>-</v>
      </c>
    </row>
    <row r="25" spans="1:8" ht="15.75" customHeight="1" thickBot="1" x14ac:dyDescent="0.25">
      <c r="A25" s="82" t="str">
        <f t="shared" si="9"/>
        <v/>
      </c>
      <c r="B25" s="53" t="s">
        <v>16</v>
      </c>
      <c r="C25" s="45"/>
      <c r="D25" s="19" t="str">
        <f>IF(ISBLANK(C25),"",VLOOKUP(C25,entrenadores,3,0))</f>
        <v/>
      </c>
      <c r="E25" s="64" t="str">
        <f>IF(ISBLANK(C25),"",VLOOKUP(C25,entrenadores,4,0))</f>
        <v/>
      </c>
      <c r="F25" s="65" t="str">
        <f>IF(ISBLANK(C25),"",VLOOKUP(C25,entrenadores,5,0))</f>
        <v/>
      </c>
      <c r="G25" s="1" t="str">
        <f t="shared" si="6"/>
        <v>ESI</v>
      </c>
      <c r="H25" s="1" t="str">
        <f>CLUB!$D$9</f>
        <v>-</v>
      </c>
    </row>
    <row r="26" spans="1:8" ht="16.5" customHeight="1" x14ac:dyDescent="0.2"/>
  </sheetData>
  <sheetProtection sheet="1" objects="1" scenarios="1" selectLockedCells="1"/>
  <mergeCells count="9">
    <mergeCell ref="B16:F16"/>
    <mergeCell ref="B17:C17"/>
    <mergeCell ref="D17:F17"/>
    <mergeCell ref="A2:F2"/>
    <mergeCell ref="A3:F3"/>
    <mergeCell ref="A4:F4"/>
    <mergeCell ref="B5:F6"/>
    <mergeCell ref="B7:C7"/>
    <mergeCell ref="D7:F7"/>
  </mergeCells>
  <conditionalFormatting sqref="C19:C25 C10:C15">
    <cfRule type="cellIs" dxfId="49" priority="12" stopIfTrue="1" operator="equal">
      <formula>0</formula>
    </cfRule>
  </conditionalFormatting>
  <conditionalFormatting sqref="C18:C23 C10:C14">
    <cfRule type="cellIs" dxfId="48" priority="11" stopIfTrue="1" operator="equal">
      <formula>0</formula>
    </cfRule>
  </conditionalFormatting>
  <conditionalFormatting sqref="C19:C25 C10:C15">
    <cfRule type="cellIs" dxfId="47" priority="10" stopIfTrue="1" operator="equal">
      <formula>0</formula>
    </cfRule>
  </conditionalFormatting>
  <conditionalFormatting sqref="C19:C25 C10:C15">
    <cfRule type="cellIs" dxfId="46" priority="9" stopIfTrue="1" operator="equal">
      <formula>0</formula>
    </cfRule>
  </conditionalFormatting>
  <conditionalFormatting sqref="C19:C25 C10:C15">
    <cfRule type="cellIs" dxfId="45" priority="8" stopIfTrue="1" operator="equal">
      <formula>0</formula>
    </cfRule>
  </conditionalFormatting>
  <conditionalFormatting sqref="B5:F6">
    <cfRule type="containsText" dxfId="44" priority="7" stopIfTrue="1" operator="containsText" text="NOMBRE COMERCIAL">
      <formula>NOT(ISERROR(SEARCH("NOMBRE COMERCIAL",B5)))</formula>
    </cfRule>
  </conditionalFormatting>
  <conditionalFormatting sqref="B16:F16">
    <cfRule type="containsText" dxfId="43" priority="6" stopIfTrue="1" operator="containsText" text="NOMBRE COMERCIAL">
      <formula>NOT(ISERROR(SEARCH("NOMBRE COMERCIAL",B16)))</formula>
    </cfRule>
  </conditionalFormatting>
  <conditionalFormatting sqref="C9">
    <cfRule type="cellIs" dxfId="42" priority="5" stopIfTrue="1" operator="equal">
      <formula>0</formula>
    </cfRule>
  </conditionalFormatting>
  <conditionalFormatting sqref="C9">
    <cfRule type="cellIs" dxfId="41" priority="4" stopIfTrue="1" operator="equal">
      <formula>0</formula>
    </cfRule>
  </conditionalFormatting>
  <conditionalFormatting sqref="C9">
    <cfRule type="cellIs" dxfId="40" priority="3" stopIfTrue="1" operator="equal">
      <formula>0</formula>
    </cfRule>
  </conditionalFormatting>
  <conditionalFormatting sqref="C9">
    <cfRule type="cellIs" dxfId="39" priority="2" stopIfTrue="1" operator="equal">
      <formula>0</formula>
    </cfRule>
  </conditionalFormatting>
  <conditionalFormatting sqref="C9">
    <cfRule type="cellIs" dxfId="38"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España&amp;C&amp;"Times New Roman,Normal"- DEPORTE OLÍMPICO -</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4" tint="-0.249977111117893"/>
  </sheetPr>
  <dimension ref="A1:L31"/>
  <sheetViews>
    <sheetView showGridLines="0" zoomScale="80" zoomScaleNormal="8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2" width="11.42578125" style="1" hidden="1" customWidth="1"/>
    <col min="13" max="23" width="11.42578125" style="1" customWidth="1"/>
    <col min="24" max="16384" width="11.42578125" style="1"/>
  </cols>
  <sheetData>
    <row r="1" spans="1:10" ht="7.5" customHeight="1" x14ac:dyDescent="0.2"/>
    <row r="2" spans="1:10" ht="18.75" customHeight="1" x14ac:dyDescent="0.25">
      <c r="A2" s="168" t="s">
        <v>8843</v>
      </c>
      <c r="B2" s="168"/>
      <c r="C2" s="168"/>
      <c r="D2" s="168"/>
      <c r="E2" s="168"/>
    </row>
    <row r="3" spans="1:10" ht="18.75" customHeight="1" x14ac:dyDescent="0.25">
      <c r="A3" s="202" t="s">
        <v>486</v>
      </c>
      <c r="B3" s="202"/>
      <c r="C3" s="202"/>
      <c r="D3" s="202"/>
      <c r="E3" s="202"/>
    </row>
    <row r="4" spans="1:10" ht="18.75" customHeight="1" x14ac:dyDescent="0.2">
      <c r="A4" s="197" t="str">
        <f>CLUB!A13</f>
        <v xml:space="preserve"> </v>
      </c>
      <c r="B4" s="198"/>
      <c r="C4" s="198"/>
      <c r="D4" s="198"/>
      <c r="E4" s="199"/>
      <c r="F4" s="47" t="s">
        <v>493</v>
      </c>
    </row>
    <row r="5" spans="1:10" ht="6" customHeight="1" x14ac:dyDescent="0.2">
      <c r="C5" s="24"/>
      <c r="D5" s="9"/>
      <c r="E5" s="9"/>
    </row>
    <row r="6" spans="1:10" x14ac:dyDescent="0.2">
      <c r="A6" s="47" t="s">
        <v>519</v>
      </c>
      <c r="B6" s="47"/>
    </row>
    <row r="7" spans="1:10" ht="18" customHeight="1" x14ac:dyDescent="0.2">
      <c r="B7" s="4" t="s">
        <v>3</v>
      </c>
      <c r="C7" s="8" t="s">
        <v>1</v>
      </c>
      <c r="D7" s="5" t="s">
        <v>2</v>
      </c>
      <c r="E7" s="5" t="s">
        <v>0</v>
      </c>
    </row>
    <row r="8" spans="1:10" ht="7.5" customHeight="1" thickBot="1" x14ac:dyDescent="0.25">
      <c r="B8" s="2"/>
      <c r="C8" s="3"/>
      <c r="D8" s="7"/>
      <c r="E8" s="7"/>
    </row>
    <row r="9" spans="1:10" ht="16.5" customHeight="1" x14ac:dyDescent="0.2">
      <c r="A9" s="48" t="str">
        <f>IF(OR(ISBLANK(B9),ISBLANK(B10)),"",1)</f>
        <v/>
      </c>
      <c r="B9" s="41"/>
      <c r="C9" s="66" t="str">
        <f t="shared" ref="C9:C22" si="0">IF(ISBLANK(B9),"",VLOOKUP(B9,jugadores,3,0))</f>
        <v/>
      </c>
      <c r="D9" s="67" t="str">
        <f t="shared" ref="D9:D22" si="1">IF(ISBLANK(B9),"",VLOOKUP(B9,jugadores,4,0))</f>
        <v/>
      </c>
      <c r="E9" s="67" t="str">
        <f t="shared" ref="E9:E22" si="2">IF(ISBLANK(B9),"",VLOOKUP(B9,jugadores,5,0))</f>
        <v/>
      </c>
      <c r="F9" s="1" t="str">
        <f>$F$4</f>
        <v>DSI</v>
      </c>
      <c r="G9" s="1" t="str">
        <f>CLUB!$D$9</f>
        <v>-</v>
      </c>
      <c r="J9" s="1">
        <f>MAX(A9:A22)+MAX(A26:A31)*0.5</f>
        <v>0</v>
      </c>
    </row>
    <row r="10" spans="1:10" ht="16.5" customHeight="1" thickBot="1" x14ac:dyDescent="0.25">
      <c r="A10" s="49" t="str">
        <f>IF(OR(ISBLANK(B9),ISBLANK(B10)),"",A9)</f>
        <v/>
      </c>
      <c r="B10" s="42"/>
      <c r="C10" s="68" t="str">
        <f t="shared" si="0"/>
        <v/>
      </c>
      <c r="D10" s="69" t="str">
        <f t="shared" si="1"/>
        <v/>
      </c>
      <c r="E10" s="69" t="str">
        <f t="shared" si="2"/>
        <v/>
      </c>
      <c r="F10" s="1" t="str">
        <f t="shared" ref="F10:F31" si="3">$F$4</f>
        <v>DSI</v>
      </c>
      <c r="G10" s="1" t="str">
        <f>CLUB!$D$9</f>
        <v>-</v>
      </c>
    </row>
    <row r="11" spans="1:10" ht="16.5" customHeight="1" x14ac:dyDescent="0.2">
      <c r="A11" s="48" t="str">
        <f>IF(OR(ISBLANK(B11),ISBLANK(B12)),"",ROUNDUP(COUNT($B$9:B11)/2,0))</f>
        <v/>
      </c>
      <c r="B11" s="41"/>
      <c r="C11" s="66" t="str">
        <f t="shared" si="0"/>
        <v/>
      </c>
      <c r="D11" s="67" t="str">
        <f t="shared" si="1"/>
        <v/>
      </c>
      <c r="E11" s="67" t="str">
        <f t="shared" si="2"/>
        <v/>
      </c>
      <c r="F11" s="1" t="str">
        <f t="shared" si="3"/>
        <v>DSI</v>
      </c>
      <c r="G11" s="1" t="str">
        <f>CLUB!$D$9</f>
        <v>-</v>
      </c>
    </row>
    <row r="12" spans="1:10" ht="16.5" customHeight="1" thickBot="1" x14ac:dyDescent="0.25">
      <c r="A12" s="49" t="str">
        <f>IF(OR(ISBLANK(B11),ISBLANK(B12)),"",A11)</f>
        <v/>
      </c>
      <c r="B12" s="42"/>
      <c r="C12" s="68" t="str">
        <f t="shared" si="0"/>
        <v/>
      </c>
      <c r="D12" s="69" t="str">
        <f t="shared" si="1"/>
        <v/>
      </c>
      <c r="E12" s="69" t="str">
        <f t="shared" si="2"/>
        <v/>
      </c>
      <c r="F12" s="1" t="str">
        <f t="shared" si="3"/>
        <v>DSI</v>
      </c>
      <c r="G12" s="1" t="str">
        <f>CLUB!$D$9</f>
        <v>-</v>
      </c>
    </row>
    <row r="13" spans="1:10" ht="16.5" customHeight="1" x14ac:dyDescent="0.2">
      <c r="A13" s="48" t="str">
        <f>IF(OR(ISBLANK(B13),ISBLANK(B14)),"",ROUNDUP(COUNT($B$9:B13)/2,0))</f>
        <v/>
      </c>
      <c r="B13" s="41"/>
      <c r="C13" s="66" t="str">
        <f t="shared" si="0"/>
        <v/>
      </c>
      <c r="D13" s="67" t="str">
        <f t="shared" si="1"/>
        <v/>
      </c>
      <c r="E13" s="67" t="str">
        <f t="shared" si="2"/>
        <v/>
      </c>
      <c r="F13" s="1" t="str">
        <f t="shared" si="3"/>
        <v>DSI</v>
      </c>
      <c r="G13" s="1" t="str">
        <f>CLUB!$D$9</f>
        <v>-</v>
      </c>
    </row>
    <row r="14" spans="1:10" ht="16.5" customHeight="1" thickBot="1" x14ac:dyDescent="0.25">
      <c r="A14" s="49" t="str">
        <f>IF(OR(ISBLANK(B13),ISBLANK(B14)),"",A13)</f>
        <v/>
      </c>
      <c r="B14" s="42"/>
      <c r="C14" s="68" t="str">
        <f t="shared" si="0"/>
        <v/>
      </c>
      <c r="D14" s="69" t="str">
        <f t="shared" si="1"/>
        <v/>
      </c>
      <c r="E14" s="69" t="str">
        <f t="shared" si="2"/>
        <v/>
      </c>
      <c r="F14" s="1" t="str">
        <f t="shared" si="3"/>
        <v>DSI</v>
      </c>
      <c r="G14" s="1" t="str">
        <f>CLUB!$D$9</f>
        <v>-</v>
      </c>
    </row>
    <row r="15" spans="1:10" ht="16.5" customHeight="1" x14ac:dyDescent="0.2">
      <c r="A15" s="48" t="str">
        <f>IF(OR(ISBLANK(B15),ISBLANK(B16)),"",ROUNDUP(COUNT($B$9:B15)/2,0))</f>
        <v/>
      </c>
      <c r="B15" s="41"/>
      <c r="C15" s="66" t="str">
        <f t="shared" si="0"/>
        <v/>
      </c>
      <c r="D15" s="67" t="str">
        <f t="shared" si="1"/>
        <v/>
      </c>
      <c r="E15" s="67" t="str">
        <f t="shared" si="2"/>
        <v/>
      </c>
      <c r="F15" s="1" t="str">
        <f t="shared" si="3"/>
        <v>DSI</v>
      </c>
      <c r="G15" s="1" t="str">
        <f>CLUB!$D$9</f>
        <v>-</v>
      </c>
    </row>
    <row r="16" spans="1:10" ht="16.5" customHeight="1" thickBot="1" x14ac:dyDescent="0.25">
      <c r="A16" s="49" t="str">
        <f>IF(OR(ISBLANK(B15),ISBLANK(B16)),"",A15)</f>
        <v/>
      </c>
      <c r="B16" s="42"/>
      <c r="C16" s="68" t="str">
        <f t="shared" si="0"/>
        <v/>
      </c>
      <c r="D16" s="69" t="str">
        <f t="shared" si="1"/>
        <v/>
      </c>
      <c r="E16" s="69" t="str">
        <f t="shared" si="2"/>
        <v/>
      </c>
      <c r="F16" s="1" t="str">
        <f t="shared" si="3"/>
        <v>DSI</v>
      </c>
      <c r="G16" s="1" t="str">
        <f>CLUB!$D$9</f>
        <v>-</v>
      </c>
    </row>
    <row r="17" spans="1:7" ht="16.5" customHeight="1" x14ac:dyDescent="0.2">
      <c r="A17" s="48" t="str">
        <f>IF(OR(ISBLANK(B17),ISBLANK(B18)),"",ROUNDUP(COUNT($B$9:B17)/2,0))</f>
        <v/>
      </c>
      <c r="B17" s="41"/>
      <c r="C17" s="66" t="str">
        <f t="shared" si="0"/>
        <v/>
      </c>
      <c r="D17" s="67" t="str">
        <f t="shared" si="1"/>
        <v/>
      </c>
      <c r="E17" s="67" t="str">
        <f t="shared" si="2"/>
        <v/>
      </c>
      <c r="F17" s="1" t="str">
        <f t="shared" si="3"/>
        <v>DSI</v>
      </c>
      <c r="G17" s="1" t="str">
        <f>CLUB!$D$9</f>
        <v>-</v>
      </c>
    </row>
    <row r="18" spans="1:7" ht="16.5" customHeight="1" thickBot="1" x14ac:dyDescent="0.25">
      <c r="A18" s="49" t="str">
        <f>IF(OR(ISBLANK(B17),ISBLANK(B18)),"",A17)</f>
        <v/>
      </c>
      <c r="B18" s="42"/>
      <c r="C18" s="68" t="str">
        <f t="shared" si="0"/>
        <v/>
      </c>
      <c r="D18" s="69" t="str">
        <f t="shared" si="1"/>
        <v/>
      </c>
      <c r="E18" s="69" t="str">
        <f t="shared" si="2"/>
        <v/>
      </c>
      <c r="F18" s="1" t="str">
        <f t="shared" si="3"/>
        <v>DSI</v>
      </c>
      <c r="G18" s="1" t="str">
        <f>CLUB!$D$9</f>
        <v>-</v>
      </c>
    </row>
    <row r="19" spans="1:7" ht="16.5" customHeight="1" x14ac:dyDescent="0.2">
      <c r="A19" s="48" t="str">
        <f>IF(OR(ISBLANK(B19),ISBLANK(B20)),"",ROUNDUP(COUNT($B$9:B19)/2,0))</f>
        <v/>
      </c>
      <c r="B19" s="41"/>
      <c r="C19" s="66" t="str">
        <f t="shared" si="0"/>
        <v/>
      </c>
      <c r="D19" s="67" t="str">
        <f t="shared" si="1"/>
        <v/>
      </c>
      <c r="E19" s="67" t="str">
        <f t="shared" si="2"/>
        <v/>
      </c>
      <c r="F19" s="1" t="str">
        <f t="shared" si="3"/>
        <v>DSI</v>
      </c>
      <c r="G19" s="1" t="str">
        <f>CLUB!$D$9</f>
        <v>-</v>
      </c>
    </row>
    <row r="20" spans="1:7" ht="15.75" customHeight="1" thickBot="1" x14ac:dyDescent="0.25">
      <c r="A20" s="49" t="str">
        <f>IF(OR(ISBLANK(B19),ISBLANK(B20)),"",A19)</f>
        <v/>
      </c>
      <c r="B20" s="42"/>
      <c r="C20" s="70" t="str">
        <f t="shared" si="0"/>
        <v/>
      </c>
      <c r="D20" s="69" t="str">
        <f t="shared" si="1"/>
        <v/>
      </c>
      <c r="E20" s="71" t="str">
        <f t="shared" si="2"/>
        <v/>
      </c>
      <c r="F20" s="1" t="str">
        <f t="shared" si="3"/>
        <v>DSI</v>
      </c>
      <c r="G20" s="1" t="str">
        <f>CLUB!$D$9</f>
        <v>-</v>
      </c>
    </row>
    <row r="21" spans="1:7" ht="15.75" customHeight="1" x14ac:dyDescent="0.2">
      <c r="A21" s="48" t="str">
        <f>IF(OR(ISBLANK(B21),ISBLANK(B22)),"",ROUNDUP(COUNT($B$9:B21)/2,0))</f>
        <v/>
      </c>
      <c r="B21" s="41"/>
      <c r="C21" s="66" t="str">
        <f t="shared" si="0"/>
        <v/>
      </c>
      <c r="D21" s="67" t="str">
        <f t="shared" si="1"/>
        <v/>
      </c>
      <c r="E21" s="67" t="str">
        <f t="shared" si="2"/>
        <v/>
      </c>
      <c r="F21" s="1" t="str">
        <f t="shared" si="3"/>
        <v>DSI</v>
      </c>
      <c r="G21" s="1" t="str">
        <f>CLUB!$D$9</f>
        <v>-</v>
      </c>
    </row>
    <row r="22" spans="1:7" ht="15.75" customHeight="1" thickBot="1" x14ac:dyDescent="0.25">
      <c r="A22" s="49" t="str">
        <f>IF(OR(ISBLANK(B21),ISBLANK(B22)),"",A21)</f>
        <v/>
      </c>
      <c r="B22" s="42"/>
      <c r="C22" s="70" t="str">
        <f t="shared" si="0"/>
        <v/>
      </c>
      <c r="D22" s="71" t="str">
        <f t="shared" si="1"/>
        <v/>
      </c>
      <c r="E22" s="71" t="str">
        <f t="shared" si="2"/>
        <v/>
      </c>
      <c r="F22" s="1" t="str">
        <f t="shared" si="3"/>
        <v>DSI</v>
      </c>
      <c r="G22" s="1" t="str">
        <f>CLUB!$D$9</f>
        <v>-</v>
      </c>
    </row>
    <row r="23" spans="1:7" ht="15.75" customHeight="1" x14ac:dyDescent="0.2">
      <c r="B23" s="203" t="s">
        <v>466</v>
      </c>
      <c r="C23" s="203"/>
      <c r="D23" s="203"/>
      <c r="E23" s="203"/>
      <c r="F23" s="1" t="str">
        <f t="shared" si="3"/>
        <v>DSI</v>
      </c>
      <c r="G23" s="1" t="str">
        <f>CLUB!$D$9</f>
        <v>-</v>
      </c>
    </row>
    <row r="24" spans="1:7" ht="15.75" customHeight="1" x14ac:dyDescent="0.2">
      <c r="A24" s="204" t="s">
        <v>427</v>
      </c>
      <c r="B24" s="204"/>
      <c r="C24" s="204"/>
      <c r="D24" s="204"/>
      <c r="E24" s="204"/>
      <c r="F24" s="1" t="str">
        <f t="shared" si="3"/>
        <v>DSI</v>
      </c>
      <c r="G24" s="1" t="str">
        <f>CLUB!$D$9</f>
        <v>-</v>
      </c>
    </row>
    <row r="25" spans="1:7" ht="18" customHeight="1" thickBot="1" x14ac:dyDescent="0.25">
      <c r="B25" s="4" t="s">
        <v>3</v>
      </c>
      <c r="C25" s="8" t="s">
        <v>1</v>
      </c>
      <c r="D25" s="5" t="s">
        <v>2</v>
      </c>
      <c r="E25" s="5" t="s">
        <v>0</v>
      </c>
      <c r="F25" s="1" t="str">
        <f t="shared" si="3"/>
        <v>DSI</v>
      </c>
      <c r="G25" s="1" t="str">
        <f>CLUB!$D$9</f>
        <v>-</v>
      </c>
    </row>
    <row r="26" spans="1:7" ht="15.75" customHeight="1" x14ac:dyDescent="0.2">
      <c r="A26" s="48" t="str">
        <f>IF(OR(ISBLANK(B26),ISBLANK(B27)),"",1)</f>
        <v/>
      </c>
      <c r="B26" s="41"/>
      <c r="C26" s="66" t="str">
        <f t="shared" ref="C26:C31" si="4">IF(ISBLANK(B26),"",VLOOKUP(B26,jugadores,3,0))</f>
        <v/>
      </c>
      <c r="D26" s="67" t="str">
        <f t="shared" ref="D26:D31" si="5">IF(ISBLANK(B26),"",VLOOKUP(B26,jugadores,4,0))</f>
        <v/>
      </c>
      <c r="E26" s="67" t="str">
        <f t="shared" ref="E26:E31" si="6">IF(ISBLANK(B26),"",VLOOKUP(B26,jugadores,5,0))</f>
        <v/>
      </c>
      <c r="F26" s="1" t="str">
        <f t="shared" si="3"/>
        <v>DSI</v>
      </c>
      <c r="G26" s="1" t="str">
        <f>CLUB!$D$9</f>
        <v>-</v>
      </c>
    </row>
    <row r="27" spans="1:7" ht="15.75" customHeight="1" thickBot="1" x14ac:dyDescent="0.25">
      <c r="A27" s="49" t="str">
        <f>IF(OR(ISBLANK(B26),ISBLANK(B27)),"",A26)</f>
        <v/>
      </c>
      <c r="B27" s="42"/>
      <c r="C27" s="68" t="str">
        <f t="shared" si="4"/>
        <v/>
      </c>
      <c r="D27" s="69" t="str">
        <f t="shared" si="5"/>
        <v/>
      </c>
      <c r="E27" s="69" t="str">
        <f t="shared" si="6"/>
        <v/>
      </c>
      <c r="F27" s="1" t="str">
        <f t="shared" si="3"/>
        <v>DSI</v>
      </c>
      <c r="G27" s="1" t="str">
        <f>CLUB!$D$9</f>
        <v>-</v>
      </c>
    </row>
    <row r="28" spans="1:7" ht="15.75" customHeight="1" x14ac:dyDescent="0.2">
      <c r="A28" s="48" t="str">
        <f>IF(OR(ISBLANK(B28),ISBLANK(B29)),"",ROUNDUP(COUNT($B$26:B28)/2,0))</f>
        <v/>
      </c>
      <c r="B28" s="41"/>
      <c r="C28" s="66" t="str">
        <f t="shared" si="4"/>
        <v/>
      </c>
      <c r="D28" s="67" t="str">
        <f t="shared" si="5"/>
        <v/>
      </c>
      <c r="E28" s="67" t="str">
        <f t="shared" si="6"/>
        <v/>
      </c>
      <c r="F28" s="1" t="str">
        <f t="shared" si="3"/>
        <v>DSI</v>
      </c>
      <c r="G28" s="1" t="str">
        <f>CLUB!$D$9</f>
        <v>-</v>
      </c>
    </row>
    <row r="29" spans="1:7" ht="15.75" customHeight="1" thickBot="1" x14ac:dyDescent="0.25">
      <c r="A29" s="49" t="str">
        <f>IF(OR(ISBLANK(B28),ISBLANK(B29)),"",A28)</f>
        <v/>
      </c>
      <c r="B29" s="42"/>
      <c r="C29" s="68" t="str">
        <f t="shared" si="4"/>
        <v/>
      </c>
      <c r="D29" s="69" t="str">
        <f t="shared" si="5"/>
        <v/>
      </c>
      <c r="E29" s="69" t="str">
        <f t="shared" si="6"/>
        <v/>
      </c>
      <c r="F29" s="1" t="str">
        <f t="shared" si="3"/>
        <v>DSI</v>
      </c>
      <c r="G29" s="1" t="str">
        <f>CLUB!$D$9</f>
        <v>-</v>
      </c>
    </row>
    <row r="30" spans="1:7" ht="15.75" customHeight="1" x14ac:dyDescent="0.2">
      <c r="A30" s="48" t="str">
        <f>IF(OR(ISBLANK(B30),ISBLANK(B31)),"",ROUNDUP(COUNT($B$26:B30)/2,0))</f>
        <v/>
      </c>
      <c r="B30" s="41"/>
      <c r="C30" s="66" t="str">
        <f t="shared" si="4"/>
        <v/>
      </c>
      <c r="D30" s="67" t="str">
        <f t="shared" si="5"/>
        <v/>
      </c>
      <c r="E30" s="67" t="str">
        <f t="shared" si="6"/>
        <v/>
      </c>
      <c r="F30" s="1" t="str">
        <f t="shared" si="3"/>
        <v>DSI</v>
      </c>
      <c r="G30" s="1" t="str">
        <f>CLUB!$D$9</f>
        <v>-</v>
      </c>
    </row>
    <row r="31" spans="1:7" ht="15.75" customHeight="1" thickBot="1" x14ac:dyDescent="0.25">
      <c r="A31" s="49" t="str">
        <f>IF(OR(ISBLANK(B30),ISBLANK(B31)),"",A30)</f>
        <v/>
      </c>
      <c r="B31" s="42"/>
      <c r="C31" s="68" t="str">
        <f t="shared" si="4"/>
        <v/>
      </c>
      <c r="D31" s="69" t="str">
        <f t="shared" si="5"/>
        <v/>
      </c>
      <c r="E31" s="69" t="str">
        <f t="shared" si="6"/>
        <v/>
      </c>
      <c r="F31" s="1" t="str">
        <f t="shared" si="3"/>
        <v>DSI</v>
      </c>
      <c r="G31" s="1" t="str">
        <f>CLUB!$D$9</f>
        <v>-</v>
      </c>
    </row>
  </sheetData>
  <sheetProtection sheet="1" objects="1" scenarios="1" selectLockedCells="1"/>
  <mergeCells count="5">
    <mergeCell ref="A2:E2"/>
    <mergeCell ref="A3:E3"/>
    <mergeCell ref="A4:E4"/>
    <mergeCell ref="B23:E23"/>
    <mergeCell ref="A24:E24"/>
  </mergeCells>
  <conditionalFormatting sqref="B26:B31 B9:B22">
    <cfRule type="cellIs" dxfId="37" priority="1"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&amp;C&amp;"Times New Roman,Normal"- DEPORTE OLÍMPICO -</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3" tint="0.39997558519241921"/>
  </sheetPr>
  <dimension ref="A1:J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0" width="11.42578125" style="1" hidden="1" customWidth="1"/>
    <col min="11"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68" t="str">
        <f>ESI!A2</f>
        <v>INSCRIPCIONES EN EL CAMPEONATO DE ESPAÑA 2023</v>
      </c>
      <c r="B2" s="168"/>
      <c r="C2" s="168"/>
      <c r="D2" s="168"/>
      <c r="E2" s="168"/>
    </row>
    <row r="3" spans="1:10" ht="18.75" customHeight="1" x14ac:dyDescent="0.25">
      <c r="A3" s="202" t="s">
        <v>495</v>
      </c>
      <c r="B3" s="202"/>
      <c r="C3" s="202"/>
      <c r="D3" s="202"/>
      <c r="E3" s="202"/>
    </row>
    <row r="4" spans="1:10" ht="18.75" customHeight="1" x14ac:dyDescent="0.2">
      <c r="A4" s="197" t="str">
        <f>CLUB!A13</f>
        <v xml:space="preserve"> </v>
      </c>
      <c r="B4" s="198"/>
      <c r="C4" s="198"/>
      <c r="D4" s="198"/>
      <c r="E4" s="199"/>
      <c r="F4" s="47" t="s">
        <v>473</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 si="1">IF(ISBLANK(B9),"",VLOOKUP(B9,jugadores,4,0))</f>
        <v/>
      </c>
      <c r="E9" s="58" t="str">
        <f t="shared" ref="E9" si="2">IF(ISBLANK(B9),"",VLOOKUP(B9,jugadores,5,0))</f>
        <v/>
      </c>
      <c r="F9" s="47" t="str">
        <f t="shared" ref="F9:F24" si="3">$F$4</f>
        <v>I01</v>
      </c>
      <c r="G9" s="1" t="str">
        <f>CLUB!$D$9</f>
        <v>-</v>
      </c>
      <c r="J9" s="1">
        <f>MAX(A9:A24)</f>
        <v>0</v>
      </c>
    </row>
    <row r="10" spans="1:10" ht="16.5" customHeight="1" x14ac:dyDescent="0.2">
      <c r="A10" s="46" t="str">
        <f>IF(B10="","",COUNT($B$9:B10))</f>
        <v/>
      </c>
      <c r="B10" s="40"/>
      <c r="C10" s="17" t="str">
        <f t="shared" si="0"/>
        <v/>
      </c>
      <c r="D10" s="58" t="str">
        <f t="shared" ref="D10:D24" si="4">IF(ISBLANK(B10),"",VLOOKUP(B10,jugadores,4,0))</f>
        <v/>
      </c>
      <c r="E10" s="58" t="str">
        <f t="shared" ref="E10:E24" si="5">IF(ISBLANK(B10),"",VLOOKUP(B10,jugadores,5,0))</f>
        <v/>
      </c>
      <c r="F10" s="47" t="str">
        <f t="shared" si="3"/>
        <v>I01</v>
      </c>
      <c r="G10" s="1" t="str">
        <f>CLUB!$D$9</f>
        <v>-</v>
      </c>
    </row>
    <row r="11" spans="1:10" ht="16.5" customHeight="1" x14ac:dyDescent="0.2">
      <c r="A11" s="46" t="str">
        <f>IF(B11="","",COUNT($B$9:B11))</f>
        <v/>
      </c>
      <c r="B11" s="40"/>
      <c r="C11" s="17" t="str">
        <f t="shared" si="0"/>
        <v/>
      </c>
      <c r="D11" s="58" t="str">
        <f t="shared" si="4"/>
        <v/>
      </c>
      <c r="E11" s="58" t="str">
        <f t="shared" si="5"/>
        <v/>
      </c>
      <c r="F11" s="47" t="str">
        <f t="shared" si="3"/>
        <v>I01</v>
      </c>
      <c r="G11" s="1" t="str">
        <f>CLUB!$D$9</f>
        <v>-</v>
      </c>
    </row>
    <row r="12" spans="1:10" ht="16.5" customHeight="1" x14ac:dyDescent="0.2">
      <c r="A12" s="46" t="str">
        <f>IF(B12="","",COUNT($B$9:B12))</f>
        <v/>
      </c>
      <c r="B12" s="40"/>
      <c r="C12" s="17" t="str">
        <f t="shared" si="0"/>
        <v/>
      </c>
      <c r="D12" s="58" t="str">
        <f t="shared" si="4"/>
        <v/>
      </c>
      <c r="E12" s="58" t="str">
        <f t="shared" si="5"/>
        <v/>
      </c>
      <c r="F12" s="47" t="str">
        <f t="shared" si="3"/>
        <v>I01</v>
      </c>
      <c r="G12" s="1" t="str">
        <f>CLUB!$D$9</f>
        <v>-</v>
      </c>
    </row>
    <row r="13" spans="1:10" ht="16.5" customHeight="1" x14ac:dyDescent="0.2">
      <c r="A13" s="46" t="str">
        <f>IF(B13="","",COUNT($B$9:B13))</f>
        <v/>
      </c>
      <c r="B13" s="40"/>
      <c r="C13" s="17" t="str">
        <f t="shared" si="0"/>
        <v/>
      </c>
      <c r="D13" s="58" t="str">
        <f t="shared" si="4"/>
        <v/>
      </c>
      <c r="E13" s="58" t="str">
        <f t="shared" si="5"/>
        <v/>
      </c>
      <c r="F13" s="47" t="str">
        <f t="shared" si="3"/>
        <v>I01</v>
      </c>
      <c r="G13" s="1" t="str">
        <f>CLUB!$D$9</f>
        <v>-</v>
      </c>
    </row>
    <row r="14" spans="1:10" ht="16.5" customHeight="1" x14ac:dyDescent="0.2">
      <c r="A14" s="46" t="str">
        <f>IF(B14="","",COUNT($B$9:B14))</f>
        <v/>
      </c>
      <c r="B14" s="40"/>
      <c r="C14" s="17" t="str">
        <f t="shared" si="0"/>
        <v/>
      </c>
      <c r="D14" s="58" t="str">
        <f t="shared" si="4"/>
        <v/>
      </c>
      <c r="E14" s="58" t="str">
        <f t="shared" si="5"/>
        <v/>
      </c>
      <c r="F14" s="47" t="str">
        <f t="shared" si="3"/>
        <v>I01</v>
      </c>
      <c r="G14" s="1" t="str">
        <f>CLUB!$D$9</f>
        <v>-</v>
      </c>
    </row>
    <row r="15" spans="1:10" ht="16.5" customHeight="1" x14ac:dyDescent="0.2">
      <c r="A15" s="46" t="str">
        <f>IF(B15="","",COUNT($B$9:B15))</f>
        <v/>
      </c>
      <c r="B15" s="40"/>
      <c r="C15" s="17" t="str">
        <f t="shared" si="0"/>
        <v/>
      </c>
      <c r="D15" s="58" t="str">
        <f t="shared" si="4"/>
        <v/>
      </c>
      <c r="E15" s="58" t="str">
        <f t="shared" si="5"/>
        <v/>
      </c>
      <c r="F15" s="47" t="str">
        <f t="shared" si="3"/>
        <v>I01</v>
      </c>
      <c r="G15" s="1" t="str">
        <f>CLUB!$D$9</f>
        <v>-</v>
      </c>
    </row>
    <row r="16" spans="1:10" ht="16.5" customHeight="1" x14ac:dyDescent="0.2">
      <c r="A16" s="46" t="str">
        <f>IF(B16="","",COUNT($B$9:B16))</f>
        <v/>
      </c>
      <c r="B16" s="40"/>
      <c r="C16" s="17" t="str">
        <f t="shared" si="0"/>
        <v/>
      </c>
      <c r="D16" s="58" t="str">
        <f t="shared" si="4"/>
        <v/>
      </c>
      <c r="E16" s="58" t="str">
        <f t="shared" si="5"/>
        <v/>
      </c>
      <c r="F16" s="47" t="str">
        <f t="shared" si="3"/>
        <v>I01</v>
      </c>
      <c r="G16" s="1" t="str">
        <f>CLUB!$D$9</f>
        <v>-</v>
      </c>
    </row>
    <row r="17" spans="1:7" ht="16.5" customHeight="1" x14ac:dyDescent="0.2">
      <c r="A17" s="46" t="str">
        <f>IF(B17="","",COUNT($B$9:B17))</f>
        <v/>
      </c>
      <c r="B17" s="40"/>
      <c r="C17" s="17" t="str">
        <f t="shared" si="0"/>
        <v/>
      </c>
      <c r="D17" s="58" t="str">
        <f t="shared" si="4"/>
        <v/>
      </c>
      <c r="E17" s="58" t="str">
        <f t="shared" si="5"/>
        <v/>
      </c>
      <c r="F17" s="47" t="str">
        <f t="shared" si="3"/>
        <v>I01</v>
      </c>
      <c r="G17" s="1" t="str">
        <f>CLUB!$D$9</f>
        <v>-</v>
      </c>
    </row>
    <row r="18" spans="1:7" ht="16.5" customHeight="1" x14ac:dyDescent="0.2">
      <c r="A18" s="46" t="str">
        <f>IF(B18="","",COUNT($B$9:B18))</f>
        <v/>
      </c>
      <c r="B18" s="40"/>
      <c r="C18" s="17" t="str">
        <f t="shared" si="0"/>
        <v/>
      </c>
      <c r="D18" s="58" t="str">
        <f t="shared" si="4"/>
        <v/>
      </c>
      <c r="E18" s="58" t="str">
        <f t="shared" si="5"/>
        <v/>
      </c>
      <c r="F18" s="47" t="str">
        <f t="shared" si="3"/>
        <v>I01</v>
      </c>
      <c r="G18" s="1" t="str">
        <f>CLUB!$D$9</f>
        <v>-</v>
      </c>
    </row>
    <row r="19" spans="1:7" ht="16.5" customHeight="1" x14ac:dyDescent="0.2">
      <c r="A19" s="46" t="str">
        <f>IF(B19="","",COUNT($B$9:B19))</f>
        <v/>
      </c>
      <c r="B19" s="40"/>
      <c r="C19" s="17" t="str">
        <f t="shared" si="0"/>
        <v/>
      </c>
      <c r="D19" s="58" t="str">
        <f t="shared" si="4"/>
        <v/>
      </c>
      <c r="E19" s="58" t="str">
        <f t="shared" si="5"/>
        <v/>
      </c>
      <c r="F19" s="47" t="str">
        <f t="shared" si="3"/>
        <v>I01</v>
      </c>
      <c r="G19" s="1" t="str">
        <f>CLUB!$D$9</f>
        <v>-</v>
      </c>
    </row>
    <row r="20" spans="1:7" ht="15.75" customHeight="1" x14ac:dyDescent="0.2">
      <c r="A20" s="46" t="str">
        <f>IF(B20="","",COUNT($B$9:B20))</f>
        <v/>
      </c>
      <c r="B20" s="40"/>
      <c r="C20" s="17" t="str">
        <f t="shared" si="0"/>
        <v/>
      </c>
      <c r="D20" s="58" t="str">
        <f t="shared" si="4"/>
        <v/>
      </c>
      <c r="E20" s="58" t="str">
        <f t="shared" si="5"/>
        <v/>
      </c>
      <c r="F20" s="47" t="str">
        <f t="shared" si="3"/>
        <v>I01</v>
      </c>
      <c r="G20" s="1" t="str">
        <f>CLUB!$D$9</f>
        <v>-</v>
      </c>
    </row>
    <row r="21" spans="1:7" ht="15.75" customHeight="1" x14ac:dyDescent="0.2">
      <c r="A21" s="46" t="str">
        <f>IF(B21="","",COUNT($B$9:B21))</f>
        <v/>
      </c>
      <c r="B21" s="40"/>
      <c r="C21" s="17" t="str">
        <f t="shared" si="0"/>
        <v/>
      </c>
      <c r="D21" s="58" t="str">
        <f t="shared" si="4"/>
        <v/>
      </c>
      <c r="E21" s="58" t="str">
        <f t="shared" si="5"/>
        <v/>
      </c>
      <c r="F21" s="47" t="str">
        <f t="shared" si="3"/>
        <v>I01</v>
      </c>
      <c r="G21" s="1" t="str">
        <f>CLUB!$D$9</f>
        <v>-</v>
      </c>
    </row>
    <row r="22" spans="1:7" ht="15.75" customHeight="1" x14ac:dyDescent="0.2">
      <c r="A22" s="46" t="str">
        <f>IF(B22="","",COUNT($B$9:B22))</f>
        <v/>
      </c>
      <c r="B22" s="40"/>
      <c r="C22" s="17" t="str">
        <f t="shared" si="0"/>
        <v/>
      </c>
      <c r="D22" s="58" t="str">
        <f t="shared" si="4"/>
        <v/>
      </c>
      <c r="E22" s="58" t="str">
        <f t="shared" si="5"/>
        <v/>
      </c>
      <c r="F22" s="47" t="str">
        <f t="shared" si="3"/>
        <v>I01</v>
      </c>
      <c r="G22" s="1" t="str">
        <f>CLUB!$D$9</f>
        <v>-</v>
      </c>
    </row>
    <row r="23" spans="1:7" ht="15.75" customHeight="1" x14ac:dyDescent="0.2">
      <c r="A23" s="46" t="str">
        <f>IF(B23="","",COUNT($B$9:B23))</f>
        <v/>
      </c>
      <c r="B23" s="40"/>
      <c r="C23" s="17" t="str">
        <f t="shared" si="0"/>
        <v/>
      </c>
      <c r="D23" s="58" t="str">
        <f t="shared" si="4"/>
        <v/>
      </c>
      <c r="E23" s="58" t="str">
        <f t="shared" si="5"/>
        <v/>
      </c>
      <c r="F23" s="47" t="str">
        <f t="shared" si="3"/>
        <v>I01</v>
      </c>
      <c r="G23" s="1" t="str">
        <f>CLUB!$D$9</f>
        <v>-</v>
      </c>
    </row>
    <row r="24" spans="1:7" ht="15.75" customHeight="1" x14ac:dyDescent="0.2">
      <c r="A24" s="46" t="str">
        <f>IF(B24="","",COUNT($B$9:B24))</f>
        <v/>
      </c>
      <c r="B24" s="40"/>
      <c r="C24" s="17" t="str">
        <f t="shared" si="0"/>
        <v/>
      </c>
      <c r="D24" s="58" t="str">
        <f t="shared" si="4"/>
        <v/>
      </c>
      <c r="E24" s="58" t="str">
        <f t="shared" si="5"/>
        <v/>
      </c>
      <c r="F24" s="47" t="str">
        <f t="shared" si="3"/>
        <v>I01</v>
      </c>
      <c r="G24" s="1" t="str">
        <f>CLUB!$D$9</f>
        <v>-</v>
      </c>
    </row>
  </sheetData>
  <sheetProtection sheet="1" objects="1" scenarios="1" selectLockedCells="1"/>
  <mergeCells count="3">
    <mergeCell ref="A2:E2"/>
    <mergeCell ref="A3:E3"/>
    <mergeCell ref="A4:E4"/>
  </mergeCells>
  <conditionalFormatting sqref="B9:B24">
    <cfRule type="cellIs" dxfId="36" priority="12"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tint="0.39997558519241921"/>
  </sheetPr>
  <dimension ref="A1:K24"/>
  <sheetViews>
    <sheetView showGridLines="0" zoomScaleNormal="100" zoomScaleSheetLayoutView="100" workbookViewId="0">
      <selection activeCell="B9" sqref="B9"/>
    </sheetView>
  </sheetViews>
  <sheetFormatPr baseColWidth="10" defaultColWidth="11.42578125" defaultRowHeight="12.75" x14ac:dyDescent="0.2"/>
  <cols>
    <col min="1" max="1" width="3.7109375" style="1" customWidth="1"/>
    <col min="2" max="2" width="7.140625" style="1" customWidth="1"/>
    <col min="3" max="5" width="26" style="1" customWidth="1"/>
    <col min="6" max="11" width="11.42578125" style="1" hidden="1" customWidth="1"/>
    <col min="12" max="12" width="11.42578125" style="1" customWidth="1"/>
    <col min="13" max="13" width="4.7109375" style="1" customWidth="1"/>
    <col min="14" max="23" width="11.42578125" style="1" customWidth="1"/>
    <col min="24" max="16384" width="11.42578125" style="1"/>
  </cols>
  <sheetData>
    <row r="1" spans="1:10" ht="7.5" customHeight="1" x14ac:dyDescent="0.2"/>
    <row r="2" spans="1:10" ht="18.75" customHeight="1" x14ac:dyDescent="0.25">
      <c r="A2" s="168" t="str">
        <f>ESI!A2</f>
        <v>INSCRIPCIONES EN EL CAMPEONATO DE ESPAÑA 2023</v>
      </c>
      <c r="B2" s="168"/>
      <c r="C2" s="168"/>
      <c r="D2" s="168"/>
      <c r="E2" s="168"/>
    </row>
    <row r="3" spans="1:10" ht="18.75" customHeight="1" x14ac:dyDescent="0.25">
      <c r="A3" s="202" t="s">
        <v>502</v>
      </c>
      <c r="B3" s="202"/>
      <c r="C3" s="202"/>
      <c r="D3" s="202"/>
      <c r="E3" s="202"/>
    </row>
    <row r="4" spans="1:10" ht="18.75" customHeight="1" x14ac:dyDescent="0.2">
      <c r="A4" s="197" t="str">
        <f>CLUB!A13</f>
        <v xml:space="preserve"> </v>
      </c>
      <c r="B4" s="198"/>
      <c r="C4" s="198"/>
      <c r="D4" s="198"/>
      <c r="E4" s="199"/>
      <c r="F4" s="47" t="s">
        <v>503</v>
      </c>
    </row>
    <row r="5" spans="1:10" ht="6" customHeight="1" x14ac:dyDescent="0.2">
      <c r="C5" s="24"/>
      <c r="D5" s="9"/>
      <c r="E5" s="9"/>
    </row>
    <row r="7" spans="1:10" ht="18" customHeight="1" x14ac:dyDescent="0.2">
      <c r="B7" s="4" t="s">
        <v>3</v>
      </c>
      <c r="C7" s="8" t="s">
        <v>1</v>
      </c>
      <c r="D7" s="5" t="s">
        <v>2</v>
      </c>
      <c r="E7" s="5" t="s">
        <v>0</v>
      </c>
    </row>
    <row r="8" spans="1:10" ht="7.5" customHeight="1" x14ac:dyDescent="0.2">
      <c r="B8" s="2"/>
      <c r="C8" s="3"/>
      <c r="D8" s="7"/>
      <c r="E8" s="7"/>
    </row>
    <row r="9" spans="1:10" ht="16.5" customHeight="1" x14ac:dyDescent="0.2">
      <c r="A9" s="46" t="str">
        <f>IF(ISBLANK(B9),"",1)</f>
        <v/>
      </c>
      <c r="B9" s="40"/>
      <c r="C9" s="17" t="str">
        <f t="shared" ref="C9:C24" si="0">IF(ISBLANK(B9),"",VLOOKUP(B9,jugadores,3,0))</f>
        <v/>
      </c>
      <c r="D9" s="58" t="str">
        <f t="shared" ref="D9:D24" si="1">IF(ISBLANK(B9),"",VLOOKUP(B9,jugadores,4,0))</f>
        <v/>
      </c>
      <c r="E9" s="58" t="str">
        <f t="shared" ref="E9:E24" si="2">IF(ISBLANK(B9),"",VLOOKUP(B9,jugadores,5,0))</f>
        <v/>
      </c>
      <c r="F9" s="47" t="str">
        <f t="shared" ref="F9:F24" si="3">$F$4</f>
        <v>I02</v>
      </c>
      <c r="G9" s="1" t="str">
        <f>CLUB!$D$9</f>
        <v>-</v>
      </c>
      <c r="J9" s="1">
        <f>MAX(A9:A24)</f>
        <v>0</v>
      </c>
    </row>
    <row r="10" spans="1:10" ht="16.5" customHeight="1" x14ac:dyDescent="0.2">
      <c r="A10" s="46" t="str">
        <f>IF(B10="","",COUNT($B$9:B10))</f>
        <v/>
      </c>
      <c r="B10" s="40"/>
      <c r="C10" s="17" t="str">
        <f t="shared" si="0"/>
        <v/>
      </c>
      <c r="D10" s="58" t="str">
        <f t="shared" si="1"/>
        <v/>
      </c>
      <c r="E10" s="58" t="str">
        <f t="shared" si="2"/>
        <v/>
      </c>
      <c r="F10" s="47" t="str">
        <f t="shared" si="3"/>
        <v>I02</v>
      </c>
      <c r="G10" s="1" t="str">
        <f>CLUB!$D$9</f>
        <v>-</v>
      </c>
    </row>
    <row r="11" spans="1:10" ht="16.5" customHeight="1" x14ac:dyDescent="0.2">
      <c r="A11" s="46" t="str">
        <f>IF(B11="","",COUNT($B$9:B11))</f>
        <v/>
      </c>
      <c r="B11" s="40"/>
      <c r="C11" s="17" t="str">
        <f t="shared" si="0"/>
        <v/>
      </c>
      <c r="D11" s="58" t="str">
        <f t="shared" si="1"/>
        <v/>
      </c>
      <c r="E11" s="58" t="str">
        <f t="shared" si="2"/>
        <v/>
      </c>
      <c r="F11" s="47" t="str">
        <f t="shared" si="3"/>
        <v>I02</v>
      </c>
      <c r="G11" s="1" t="str">
        <f>CLUB!$D$9</f>
        <v>-</v>
      </c>
    </row>
    <row r="12" spans="1:10" ht="16.5" customHeight="1" x14ac:dyDescent="0.2">
      <c r="A12" s="46" t="str">
        <f>IF(B12="","",COUNT($B$9:B12))</f>
        <v/>
      </c>
      <c r="B12" s="40"/>
      <c r="C12" s="17" t="str">
        <f t="shared" si="0"/>
        <v/>
      </c>
      <c r="D12" s="58" t="str">
        <f t="shared" si="1"/>
        <v/>
      </c>
      <c r="E12" s="58" t="str">
        <f t="shared" si="2"/>
        <v/>
      </c>
      <c r="F12" s="47" t="str">
        <f t="shared" si="3"/>
        <v>I02</v>
      </c>
      <c r="G12" s="1" t="str">
        <f>CLUB!$D$9</f>
        <v>-</v>
      </c>
    </row>
    <row r="13" spans="1:10" ht="16.5" customHeight="1" x14ac:dyDescent="0.2">
      <c r="A13" s="46" t="str">
        <f>IF(B13="","",COUNT($B$9:B13))</f>
        <v/>
      </c>
      <c r="B13" s="40"/>
      <c r="C13" s="17" t="str">
        <f t="shared" si="0"/>
        <v/>
      </c>
      <c r="D13" s="58" t="str">
        <f t="shared" si="1"/>
        <v/>
      </c>
      <c r="E13" s="58" t="str">
        <f t="shared" si="2"/>
        <v/>
      </c>
      <c r="F13" s="47" t="str">
        <f t="shared" si="3"/>
        <v>I02</v>
      </c>
      <c r="G13" s="1" t="str">
        <f>CLUB!$D$9</f>
        <v>-</v>
      </c>
    </row>
    <row r="14" spans="1:10" ht="16.5" customHeight="1" x14ac:dyDescent="0.2">
      <c r="A14" s="46" t="str">
        <f>IF(B14="","",COUNT($B$9:B14))</f>
        <v/>
      </c>
      <c r="B14" s="40"/>
      <c r="C14" s="17" t="str">
        <f t="shared" si="0"/>
        <v/>
      </c>
      <c r="D14" s="58" t="str">
        <f t="shared" si="1"/>
        <v/>
      </c>
      <c r="E14" s="58" t="str">
        <f t="shared" si="2"/>
        <v/>
      </c>
      <c r="F14" s="47" t="str">
        <f t="shared" si="3"/>
        <v>I02</v>
      </c>
      <c r="G14" s="1" t="str">
        <f>CLUB!$D$9</f>
        <v>-</v>
      </c>
    </row>
    <row r="15" spans="1:10" ht="16.5" customHeight="1" x14ac:dyDescent="0.2">
      <c r="A15" s="46" t="str">
        <f>IF(B15="","",COUNT($B$9:B15))</f>
        <v/>
      </c>
      <c r="B15" s="40"/>
      <c r="C15" s="17" t="str">
        <f t="shared" si="0"/>
        <v/>
      </c>
      <c r="D15" s="58" t="str">
        <f t="shared" si="1"/>
        <v/>
      </c>
      <c r="E15" s="58" t="str">
        <f t="shared" si="2"/>
        <v/>
      </c>
      <c r="F15" s="47" t="str">
        <f t="shared" si="3"/>
        <v>I02</v>
      </c>
      <c r="G15" s="1" t="str">
        <f>CLUB!$D$9</f>
        <v>-</v>
      </c>
    </row>
    <row r="16" spans="1:10" ht="16.5" customHeight="1" x14ac:dyDescent="0.2">
      <c r="A16" s="46" t="str">
        <f>IF(B16="","",COUNT($B$9:B16))</f>
        <v/>
      </c>
      <c r="B16" s="40"/>
      <c r="C16" s="17" t="str">
        <f t="shared" si="0"/>
        <v/>
      </c>
      <c r="D16" s="58" t="str">
        <f t="shared" si="1"/>
        <v/>
      </c>
      <c r="E16" s="58" t="str">
        <f t="shared" si="2"/>
        <v/>
      </c>
      <c r="F16" s="47" t="str">
        <f t="shared" si="3"/>
        <v>I02</v>
      </c>
      <c r="G16" s="1" t="str">
        <f>CLUB!$D$9</f>
        <v>-</v>
      </c>
    </row>
    <row r="17" spans="1:7" ht="16.5" customHeight="1" x14ac:dyDescent="0.2">
      <c r="A17" s="46" t="str">
        <f>IF(B17="","",COUNT($B$9:B17))</f>
        <v/>
      </c>
      <c r="B17" s="40"/>
      <c r="C17" s="17" t="str">
        <f t="shared" si="0"/>
        <v/>
      </c>
      <c r="D17" s="58" t="str">
        <f t="shared" si="1"/>
        <v/>
      </c>
      <c r="E17" s="58" t="str">
        <f t="shared" si="2"/>
        <v/>
      </c>
      <c r="F17" s="47" t="str">
        <f t="shared" si="3"/>
        <v>I02</v>
      </c>
      <c r="G17" s="1" t="str">
        <f>CLUB!$D$9</f>
        <v>-</v>
      </c>
    </row>
    <row r="18" spans="1:7" ht="16.5" customHeight="1" x14ac:dyDescent="0.2">
      <c r="A18" s="46" t="str">
        <f>IF(B18="","",COUNT($B$9:B18))</f>
        <v/>
      </c>
      <c r="B18" s="40"/>
      <c r="C18" s="17" t="str">
        <f t="shared" si="0"/>
        <v/>
      </c>
      <c r="D18" s="58" t="str">
        <f t="shared" si="1"/>
        <v/>
      </c>
      <c r="E18" s="58" t="str">
        <f t="shared" si="2"/>
        <v/>
      </c>
      <c r="F18" s="47" t="str">
        <f t="shared" si="3"/>
        <v>I02</v>
      </c>
      <c r="G18" s="1" t="str">
        <f>CLUB!$D$9</f>
        <v>-</v>
      </c>
    </row>
    <row r="19" spans="1:7" ht="16.5" customHeight="1" x14ac:dyDescent="0.2">
      <c r="A19" s="46" t="str">
        <f>IF(B19="","",COUNT($B$9:B19))</f>
        <v/>
      </c>
      <c r="B19" s="40"/>
      <c r="C19" s="17" t="str">
        <f t="shared" si="0"/>
        <v/>
      </c>
      <c r="D19" s="58" t="str">
        <f t="shared" si="1"/>
        <v/>
      </c>
      <c r="E19" s="58" t="str">
        <f t="shared" si="2"/>
        <v/>
      </c>
      <c r="F19" s="47" t="str">
        <f t="shared" si="3"/>
        <v>I02</v>
      </c>
      <c r="G19" s="1" t="str">
        <f>CLUB!$D$9</f>
        <v>-</v>
      </c>
    </row>
    <row r="20" spans="1:7" ht="15.75" customHeight="1" x14ac:dyDescent="0.2">
      <c r="A20" s="46" t="str">
        <f>IF(B20="","",COUNT($B$9:B20))</f>
        <v/>
      </c>
      <c r="B20" s="40"/>
      <c r="C20" s="17" t="str">
        <f t="shared" si="0"/>
        <v/>
      </c>
      <c r="D20" s="58" t="str">
        <f t="shared" si="1"/>
        <v/>
      </c>
      <c r="E20" s="58" t="str">
        <f t="shared" si="2"/>
        <v/>
      </c>
      <c r="F20" s="47" t="str">
        <f t="shared" si="3"/>
        <v>I02</v>
      </c>
      <c r="G20" s="1" t="str">
        <f>CLUB!$D$9</f>
        <v>-</v>
      </c>
    </row>
    <row r="21" spans="1:7" ht="15.75" customHeight="1" x14ac:dyDescent="0.2">
      <c r="A21" s="46" t="str">
        <f>IF(B21="","",COUNT($B$9:B21))</f>
        <v/>
      </c>
      <c r="B21" s="40"/>
      <c r="C21" s="17" t="str">
        <f t="shared" si="0"/>
        <v/>
      </c>
      <c r="D21" s="58" t="str">
        <f t="shared" si="1"/>
        <v/>
      </c>
      <c r="E21" s="58" t="str">
        <f t="shared" si="2"/>
        <v/>
      </c>
      <c r="F21" s="47" t="str">
        <f t="shared" si="3"/>
        <v>I02</v>
      </c>
      <c r="G21" s="1" t="str">
        <f>CLUB!$D$9</f>
        <v>-</v>
      </c>
    </row>
    <row r="22" spans="1:7" ht="15.75" customHeight="1" x14ac:dyDescent="0.2">
      <c r="A22" s="46" t="str">
        <f>IF(B22="","",COUNT($B$9:B22))</f>
        <v/>
      </c>
      <c r="B22" s="40"/>
      <c r="C22" s="17" t="str">
        <f t="shared" si="0"/>
        <v/>
      </c>
      <c r="D22" s="58" t="str">
        <f t="shared" si="1"/>
        <v/>
      </c>
      <c r="E22" s="58" t="str">
        <f t="shared" si="2"/>
        <v/>
      </c>
      <c r="F22" s="47" t="str">
        <f t="shared" si="3"/>
        <v>I02</v>
      </c>
      <c r="G22" s="1" t="str">
        <f>CLUB!$D$9</f>
        <v>-</v>
      </c>
    </row>
    <row r="23" spans="1:7" ht="15.75" customHeight="1" x14ac:dyDescent="0.2">
      <c r="A23" s="46" t="str">
        <f>IF(B23="","",COUNT($B$9:B23))</f>
        <v/>
      </c>
      <c r="B23" s="40"/>
      <c r="C23" s="17" t="str">
        <f t="shared" si="0"/>
        <v/>
      </c>
      <c r="D23" s="58" t="str">
        <f t="shared" si="1"/>
        <v/>
      </c>
      <c r="E23" s="58" t="str">
        <f t="shared" si="2"/>
        <v/>
      </c>
      <c r="F23" s="47" t="str">
        <f t="shared" si="3"/>
        <v>I02</v>
      </c>
      <c r="G23" s="1" t="str">
        <f>CLUB!$D$9</f>
        <v>-</v>
      </c>
    </row>
    <row r="24" spans="1:7" ht="15.75" customHeight="1" x14ac:dyDescent="0.2">
      <c r="A24" s="46" t="str">
        <f>IF(B24="","",COUNT($B$9:B24))</f>
        <v/>
      </c>
      <c r="B24" s="40"/>
      <c r="C24" s="17" t="str">
        <f t="shared" si="0"/>
        <v/>
      </c>
      <c r="D24" s="58" t="str">
        <f t="shared" si="1"/>
        <v/>
      </c>
      <c r="E24" s="58" t="str">
        <f t="shared" si="2"/>
        <v/>
      </c>
      <c r="F24" s="47" t="str">
        <f t="shared" si="3"/>
        <v>I02</v>
      </c>
      <c r="G24" s="1" t="str">
        <f>CLUB!$D$9</f>
        <v>-</v>
      </c>
    </row>
  </sheetData>
  <sheetProtection sheet="1" objects="1" scenarios="1" selectLockedCells="1"/>
  <mergeCells count="3">
    <mergeCell ref="A2:E2"/>
    <mergeCell ref="A3:E3"/>
    <mergeCell ref="A4:E4"/>
  </mergeCells>
  <conditionalFormatting sqref="B9:B24">
    <cfRule type="cellIs" dxfId="35" priority="12" stopIfTrue="1" operator="equal">
      <formula>0</formula>
    </cfRule>
  </conditionalFormatting>
  <printOptions horizontalCentered="1"/>
  <pageMargins left="0.31496062992125984" right="0.39370078740157483" top="0.9055118110236221" bottom="0.39370078740157483" header="0" footer="0.19685039370078741"/>
  <pageSetup paperSize="9" orientation="portrait" r:id="rId1"/>
  <headerFooter alignWithMargins="0">
    <oddHeader>&amp;C&amp;G</oddHeader>
    <oddFooter>&amp;L&amp;"Arial,Cursiva"&amp;8Inscripciones Cto. de España Absoluto &amp;C&amp;"Times New Roman,Normal"- DEPORTE OLÍMPICO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22</vt:i4>
      </vt:variant>
    </vt:vector>
  </HeadingPairs>
  <TitlesOfParts>
    <vt:vector size="46" baseType="lpstr">
      <vt:lpstr>MANUAL</vt:lpstr>
      <vt:lpstr>CLUB</vt:lpstr>
      <vt:lpstr>PAGOS</vt:lpstr>
      <vt:lpstr>licencias</vt:lpstr>
      <vt:lpstr>clubes</vt:lpstr>
      <vt:lpstr>ESI</vt:lpstr>
      <vt:lpstr>DSI</vt:lpstr>
      <vt:lpstr>I01</vt:lpstr>
      <vt:lpstr>I02</vt:lpstr>
      <vt:lpstr>I03</vt:lpstr>
      <vt:lpstr>I04</vt:lpstr>
      <vt:lpstr>I05</vt:lpstr>
      <vt:lpstr>EPI</vt:lpstr>
      <vt:lpstr>DPI</vt:lpstr>
      <vt:lpstr>I06</vt:lpstr>
      <vt:lpstr>I07</vt:lpstr>
      <vt:lpstr>I08</vt:lpstr>
      <vt:lpstr>I09</vt:lpstr>
      <vt:lpstr>I10</vt:lpstr>
      <vt:lpstr>CAT_FEMENINA</vt:lpstr>
      <vt:lpstr>CLASIFICACION</vt:lpstr>
      <vt:lpstr>IND</vt:lpstr>
      <vt:lpstr>EQ</vt:lpstr>
      <vt:lpstr>fra</vt:lpstr>
      <vt:lpstr>CAT_FEMENINA!Área_de_impresión</vt:lpstr>
      <vt:lpstr>CLASIFICACION!Área_de_impresión</vt:lpstr>
      <vt:lpstr>CLUB!Área_de_impresión</vt:lpstr>
      <vt:lpstr>DPI!Área_de_impresión</vt:lpstr>
      <vt:lpstr>DSI!Área_de_impresión</vt:lpstr>
      <vt:lpstr>EPI!Área_de_impresión</vt:lpstr>
      <vt:lpstr>ESI!Área_de_impresión</vt:lpstr>
      <vt:lpstr>'I01'!Área_de_impresión</vt:lpstr>
      <vt:lpstr>'I02'!Área_de_impresión</vt:lpstr>
      <vt:lpstr>'I03'!Área_de_impresión</vt:lpstr>
      <vt:lpstr>'I04'!Área_de_impresión</vt:lpstr>
      <vt:lpstr>'I05'!Área_de_impresión</vt:lpstr>
      <vt:lpstr>'I06'!Área_de_impresión</vt:lpstr>
      <vt:lpstr>'I07'!Área_de_impresión</vt:lpstr>
      <vt:lpstr>'I08'!Área_de_impresión</vt:lpstr>
      <vt:lpstr>'I09'!Área_de_impresión</vt:lpstr>
      <vt:lpstr>'I10'!Área_de_impresión</vt:lpstr>
      <vt:lpstr>MANUAL!Área_de_impresión</vt:lpstr>
      <vt:lpstr>entrenadores</vt:lpstr>
      <vt:lpstr>jugadores</vt:lpstr>
      <vt:lpstr>EPI!Títulos_a_imprimir</vt:lpstr>
      <vt:lpstr>ESI!Títulos_a_imprimir</vt:lpstr>
    </vt:vector>
  </TitlesOfParts>
  <Manager>el mismo</Manager>
  <Company>R.F.E.T.M.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Circular 1 - anexos 3 y 4</dc:title>
  <dc:subject>Solicitud de licencias</dc:subject>
  <dc:creator>RCC</dc:creator>
  <cp:lastModifiedBy>Windows User</cp:lastModifiedBy>
  <cp:lastPrinted>2012-11-21T17:15:46Z</cp:lastPrinted>
  <dcterms:created xsi:type="dcterms:W3CDTF">2001-08-21T17:29:22Z</dcterms:created>
  <dcterms:modified xsi:type="dcterms:W3CDTF">2023-04-20T14:41:27Z</dcterms:modified>
</cp:coreProperties>
</file>